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tables/table1.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hidePivotFieldList="1" defaultThemeVersion="166925"/>
  <mc:AlternateContent xmlns:mc="http://schemas.openxmlformats.org/markup-compatibility/2006">
    <mc:Choice Requires="x15">
      <x15ac:absPath xmlns:x15ac="http://schemas.microsoft.com/office/spreadsheetml/2010/11/ac" url="C:\Users\JJ08949\Desktop\"/>
    </mc:Choice>
  </mc:AlternateContent>
  <xr:revisionPtr revIDLastSave="0" documentId="8_{C2418EFE-D810-46DA-BE4B-EEBFD80349F0}" xr6:coauthVersionLast="44" xr6:coauthVersionMax="44" xr10:uidLastSave="{00000000-0000-0000-0000-000000000000}"/>
  <bookViews>
    <workbookView xWindow="-120" yWindow="-120" windowWidth="24240" windowHeight="13140" xr2:uid="{00000000-000D-0000-FFFF-FFFF00000000}"/>
  </bookViews>
  <sheets>
    <sheet name="Summary" sheetId="9" r:id="rId1"/>
    <sheet name="Sheet5" sheetId="12" state="hidden" r:id="rId2"/>
    <sheet name="June 2019 to May 2020" sheetId="1" r:id="rId3"/>
    <sheet name="Query" sheetId="2" state="hidden" r:id="rId4"/>
    <sheet name="Resurfacing Data" sheetId="3" state="hidden" r:id="rId5"/>
    <sheet name="2015 to 2019" sheetId="5" state="hidden" r:id="rId6"/>
    <sheet name="2020" sheetId="6" state="hidden" r:id="rId7"/>
  </sheets>
  <externalReferences>
    <externalReference r:id="rId8"/>
  </externalReferences>
  <definedNames>
    <definedName name="_xlnm._FilterDatabase" localSheetId="2" hidden="1">'June 2019 to May 2020'!$A$2:$V$4907</definedName>
    <definedName name="_xlnm._FilterDatabase" localSheetId="4" hidden="1">'Resurfacing Data'!$A$1:$Q$2180</definedName>
  </definedNames>
  <calcPr calcId="191029"/>
  <pivotCaches>
    <pivotCache cacheId="21" r:id="rId9"/>
  </pivotCache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S1" i="1" l="1"/>
  <c r="T1" i="1"/>
  <c r="U1" i="1"/>
  <c r="V1" i="1"/>
  <c r="B2" i="9"/>
  <c r="U15" i="1"/>
  <c r="C5" i="9" l="1"/>
  <c r="C2" i="9"/>
  <c r="E4" i="9" l="1"/>
  <c r="D4" i="9"/>
  <c r="C3" i="9"/>
  <c r="C7" i="9" s="1"/>
  <c r="C4" i="9"/>
  <c r="C6" i="9"/>
  <c r="B3" i="9"/>
  <c r="E3" i="9" l="1"/>
  <c r="D3" i="9"/>
  <c r="F3" i="9" s="1"/>
  <c r="E2" i="9"/>
  <c r="D2" i="9"/>
  <c r="B6" i="9"/>
  <c r="B5" i="9"/>
  <c r="B4" i="9"/>
  <c r="F4" i="9" s="1"/>
  <c r="D5" i="9"/>
  <c r="E5" i="9"/>
  <c r="D6" i="9"/>
  <c r="E6" i="9"/>
  <c r="B7" i="9" l="1"/>
  <c r="E7" i="9"/>
  <c r="F6" i="9"/>
  <c r="F5" i="9"/>
  <c r="F2" i="9"/>
  <c r="D7" i="9"/>
  <c r="F7" i="9" l="1"/>
  <c r="U131" i="1" l="1"/>
  <c r="W131" i="1"/>
  <c r="V9" i="1"/>
  <c r="W9" i="1" s="1"/>
  <c r="W13" i="1"/>
  <c r="W4769" i="1"/>
  <c r="W909" i="1"/>
  <c r="W1801" i="1"/>
  <c r="W1841" i="1"/>
  <c r="W1505" i="1"/>
  <c r="W1836" i="1"/>
  <c r="W3021" i="1"/>
  <c r="W2949" i="1"/>
  <c r="W3769" i="1"/>
  <c r="W2763" i="1"/>
  <c r="W2733" i="1"/>
  <c r="W1537" i="1"/>
  <c r="W2931" i="1"/>
  <c r="W1582" i="1"/>
  <c r="W1189" i="1"/>
  <c r="W2497" i="1"/>
  <c r="W874" i="1"/>
  <c r="W535" i="1"/>
  <c r="W311" i="1"/>
  <c r="W4275" i="1"/>
  <c r="W3519" i="1"/>
  <c r="W3387" i="1"/>
  <c r="W1113" i="1"/>
  <c r="W3156" i="1"/>
  <c r="W2664" i="1"/>
  <c r="W2816" i="1"/>
  <c r="W768" i="1"/>
  <c r="W832" i="1"/>
  <c r="W354" i="1"/>
  <c r="W603" i="1"/>
  <c r="W1008" i="1"/>
  <c r="W3164" i="1"/>
  <c r="W831" i="1"/>
  <c r="W1027" i="1"/>
  <c r="W3940" i="1"/>
  <c r="W900" i="1"/>
  <c r="W2639" i="1"/>
  <c r="W1567" i="1"/>
  <c r="W3314" i="1"/>
  <c r="W3348" i="1"/>
  <c r="W3724" i="1"/>
  <c r="W1330" i="1"/>
  <c r="W3291" i="1"/>
  <c r="W4701" i="1"/>
  <c r="W3315" i="1"/>
  <c r="W3756" i="1"/>
  <c r="W4390" i="1"/>
  <c r="W2803" i="1"/>
  <c r="W2498" i="1"/>
  <c r="W1180" i="1"/>
  <c r="W4317" i="1"/>
  <c r="W2499" i="1"/>
  <c r="W2764" i="1"/>
  <c r="W4582" i="1"/>
  <c r="W1917" i="1"/>
  <c r="W4487" i="1"/>
  <c r="W1446" i="1"/>
  <c r="W2500" i="1"/>
  <c r="W2959" i="1"/>
  <c r="W3725" i="1"/>
  <c r="W3388" i="1"/>
  <c r="W3389" i="1"/>
  <c r="W2501" i="1"/>
  <c r="W1201" i="1"/>
  <c r="W3191" i="1"/>
  <c r="W2761" i="1"/>
  <c r="W2698" i="1"/>
  <c r="W2502" i="1"/>
  <c r="W1461" i="1"/>
  <c r="W3726" i="1"/>
  <c r="W2503" i="1"/>
  <c r="W1007" i="1"/>
  <c r="W1086" i="1"/>
  <c r="W4745" i="1"/>
  <c r="W4248" i="1"/>
  <c r="W2680" i="1"/>
  <c r="W2127" i="1"/>
  <c r="W3520" i="1"/>
  <c r="W2504" i="1"/>
  <c r="W3300" i="1"/>
  <c r="W4736" i="1"/>
  <c r="W2862" i="1"/>
  <c r="W2505" i="1"/>
  <c r="W2938" i="1"/>
  <c r="W2776" i="1"/>
  <c r="W1787" i="1"/>
  <c r="W4854" i="1"/>
  <c r="W2506" i="1"/>
  <c r="W2342" i="1"/>
  <c r="W3332" i="1"/>
  <c r="W2041" i="1"/>
  <c r="W4778" i="1"/>
  <c r="W2837" i="1"/>
  <c r="W2507" i="1"/>
  <c r="W2508" i="1"/>
  <c r="W2863" i="1"/>
  <c r="W2509" i="1"/>
  <c r="W2510" i="1"/>
  <c r="W1965" i="1"/>
  <c r="W2511" i="1"/>
  <c r="W1449" i="1"/>
  <c r="W2512" i="1"/>
  <c r="W1494" i="1"/>
  <c r="W2849" i="1"/>
  <c r="W2513" i="1"/>
  <c r="W3050" i="1"/>
  <c r="W2514" i="1"/>
  <c r="W4641" i="1"/>
  <c r="W2515" i="1"/>
  <c r="W1391" i="1"/>
  <c r="W1434" i="1"/>
  <c r="W2796" i="1"/>
  <c r="W4707" i="1"/>
  <c r="W2864" i="1"/>
  <c r="W996" i="1"/>
  <c r="W2516" i="1"/>
  <c r="W2517" i="1"/>
  <c r="W2865" i="1"/>
  <c r="W2518" i="1"/>
  <c r="W2519" i="1"/>
  <c r="W1373" i="1"/>
  <c r="W2520" i="1"/>
  <c r="W2521" i="1"/>
  <c r="W2214" i="1"/>
  <c r="W1736" i="1"/>
  <c r="W4009" i="1"/>
  <c r="W2416" i="1"/>
  <c r="W2522" i="1"/>
  <c r="W3301" i="1"/>
  <c r="W1755" i="1"/>
  <c r="W3259" i="1"/>
  <c r="W2523" i="1"/>
  <c r="W2632" i="1"/>
  <c r="W2524" i="1"/>
  <c r="W666" i="1"/>
  <c r="W837" i="1"/>
  <c r="W2775" i="1"/>
  <c r="W4715" i="1"/>
  <c r="W2525" i="1"/>
  <c r="W4581" i="1"/>
  <c r="W2419" i="1"/>
  <c r="W3102" i="1"/>
  <c r="W1885" i="1"/>
  <c r="W4632" i="1"/>
  <c r="W2655" i="1"/>
  <c r="W4526" i="1"/>
  <c r="W1865" i="1"/>
  <c r="W4858" i="1"/>
  <c r="W1167" i="1"/>
  <c r="W1347" i="1"/>
  <c r="W934" i="1"/>
  <c r="W4704" i="1"/>
  <c r="W88" i="1"/>
  <c r="W96" i="1"/>
  <c r="W3136" i="1"/>
  <c r="W1186" i="1"/>
  <c r="W51" i="1"/>
  <c r="W1957" i="1"/>
  <c r="W2780" i="1"/>
  <c r="W3284" i="1"/>
  <c r="W47" i="1"/>
  <c r="W93" i="1"/>
  <c r="W4168" i="1"/>
  <c r="W266" i="1"/>
  <c r="W2850" i="1"/>
  <c r="W1654" i="1"/>
  <c r="W3349" i="1"/>
  <c r="W4379" i="1"/>
  <c r="W1749" i="1"/>
  <c r="W2824" i="1"/>
  <c r="W1732" i="1"/>
  <c r="W3727" i="1"/>
  <c r="W3302" i="1"/>
  <c r="W1240" i="1"/>
  <c r="W4768" i="1"/>
  <c r="W827" i="1"/>
  <c r="W3773" i="1"/>
  <c r="W3285" i="1"/>
  <c r="W4019" i="1"/>
  <c r="W791" i="1"/>
  <c r="W646" i="1"/>
  <c r="W3262" i="1"/>
  <c r="W3764" i="1"/>
  <c r="W4" i="1"/>
  <c r="W3509" i="1"/>
  <c r="W2375" i="1"/>
  <c r="W4128" i="1"/>
  <c r="W58" i="1"/>
  <c r="W2053" i="1"/>
  <c r="W2166" i="1"/>
  <c r="W293" i="1"/>
  <c r="W742" i="1"/>
  <c r="W4444" i="1"/>
  <c r="W2316" i="1"/>
  <c r="W513" i="1"/>
  <c r="W4697" i="1"/>
  <c r="W3316" i="1"/>
  <c r="W1830" i="1"/>
  <c r="W1792" i="1"/>
  <c r="W943" i="1"/>
  <c r="W3177" i="1"/>
  <c r="W189" i="1"/>
  <c r="W124" i="1"/>
  <c r="W474" i="1"/>
  <c r="W87" i="1"/>
  <c r="W1204" i="1"/>
  <c r="W477" i="1"/>
  <c r="W4748" i="1"/>
  <c r="W159" i="1"/>
  <c r="W601" i="1"/>
  <c r="W4649" i="1"/>
  <c r="W478" i="1"/>
  <c r="W7" i="1"/>
  <c r="W341" i="1"/>
  <c r="W406" i="1"/>
  <c r="W1234" i="1"/>
  <c r="W3276" i="1"/>
  <c r="W3943" i="1"/>
  <c r="W321" i="1"/>
  <c r="W20" i="1"/>
  <c r="W3510" i="1"/>
  <c r="W596" i="1"/>
  <c r="W4760" i="1"/>
  <c r="W2204" i="1"/>
  <c r="W4643" i="1"/>
  <c r="W3149" i="1"/>
  <c r="W1320" i="1"/>
  <c r="W2189" i="1"/>
  <c r="W2239" i="1"/>
  <c r="W905" i="1"/>
  <c r="W587" i="1"/>
  <c r="W1104" i="1"/>
  <c r="W2409" i="1"/>
  <c r="W2036" i="1"/>
  <c r="W726" i="1"/>
  <c r="W79" i="1"/>
  <c r="W1706" i="1"/>
  <c r="W167" i="1"/>
  <c r="W1151" i="1"/>
  <c r="W1390" i="1"/>
  <c r="W873" i="1"/>
  <c r="W3747" i="1"/>
  <c r="W688" i="1"/>
  <c r="W86" i="1"/>
  <c r="W872" i="1"/>
  <c r="W4545" i="1"/>
  <c r="W4844" i="1"/>
  <c r="W1433" i="1"/>
  <c r="W3228" i="1"/>
  <c r="W3231" i="1"/>
  <c r="W4766" i="1"/>
  <c r="W3757" i="1"/>
  <c r="W769" i="1"/>
  <c r="W824" i="1"/>
  <c r="W565" i="1"/>
  <c r="W1342" i="1"/>
  <c r="W210" i="1"/>
  <c r="W431" i="1"/>
  <c r="W3511" i="1"/>
  <c r="W1163" i="1"/>
  <c r="W529" i="1"/>
  <c r="W1476" i="1"/>
  <c r="W4862" i="1"/>
  <c r="W651" i="1"/>
  <c r="W1056" i="1"/>
  <c r="W10" i="1"/>
  <c r="W163" i="1"/>
  <c r="W67" i="1"/>
  <c r="W3173" i="1"/>
  <c r="W660" i="1"/>
  <c r="W365" i="1"/>
  <c r="W147" i="1"/>
  <c r="W1583" i="1"/>
  <c r="W1322" i="1"/>
  <c r="W396" i="1"/>
  <c r="W804" i="1"/>
  <c r="W366" i="1"/>
  <c r="W594" i="1"/>
  <c r="W4320" i="1"/>
  <c r="W705" i="1"/>
  <c r="W1467" i="1"/>
  <c r="W3728" i="1"/>
  <c r="W3350" i="1"/>
  <c r="W632" i="1"/>
  <c r="W4301" i="1"/>
  <c r="W2697" i="1"/>
  <c r="W3303" i="1"/>
  <c r="W4886" i="1"/>
  <c r="W663" i="1"/>
  <c r="W62" i="1"/>
  <c r="W1134" i="1"/>
  <c r="W2360" i="1"/>
  <c r="W1855" i="1"/>
  <c r="W1419" i="1"/>
  <c r="W674" i="1"/>
  <c r="W465" i="1"/>
  <c r="W454" i="1"/>
  <c r="W683" i="1"/>
  <c r="W2737" i="1"/>
  <c r="W134" i="1"/>
  <c r="W432" i="1"/>
  <c r="W4627" i="1"/>
  <c r="W307" i="1"/>
  <c r="W1992" i="1"/>
  <c r="W230" i="1"/>
  <c r="W473" i="1"/>
  <c r="W2131" i="1"/>
  <c r="W3512" i="1"/>
  <c r="W2178" i="1"/>
  <c r="W2925" i="1"/>
  <c r="W2300" i="1"/>
  <c r="W72" i="1"/>
  <c r="W2729" i="1"/>
  <c r="W2945" i="1"/>
  <c r="W3892" i="1"/>
  <c r="W3729" i="1"/>
  <c r="W3730" i="1"/>
  <c r="W2967" i="1"/>
  <c r="W3048" i="1"/>
  <c r="W1515" i="1"/>
  <c r="W4897" i="1"/>
  <c r="W1057" i="1"/>
  <c r="W420" i="1"/>
  <c r="W599" i="1"/>
  <c r="W1417" i="1"/>
  <c r="W2526" i="1"/>
  <c r="W2527" i="1"/>
  <c r="W2756" i="1"/>
  <c r="W2771" i="1"/>
  <c r="W3077" i="1"/>
  <c r="W2528" i="1"/>
  <c r="W3124" i="1"/>
  <c r="W4871" i="1"/>
  <c r="W3731" i="1"/>
  <c r="W3390" i="1"/>
  <c r="W2732" i="1"/>
  <c r="W3789" i="1"/>
  <c r="W631" i="1"/>
  <c r="W2707" i="1"/>
  <c r="W3277" i="1"/>
  <c r="W2529" i="1"/>
  <c r="W4709" i="1"/>
  <c r="W1727" i="1"/>
  <c r="W531" i="1"/>
  <c r="W1443" i="1"/>
  <c r="W1813" i="1"/>
  <c r="W1488" i="1"/>
  <c r="W2530" i="1"/>
  <c r="W968" i="1"/>
  <c r="W2334" i="1"/>
  <c r="W4689" i="1"/>
  <c r="W2708" i="1"/>
  <c r="W2709" i="1"/>
  <c r="W94" i="1"/>
  <c r="W2235" i="1"/>
  <c r="W1035" i="1"/>
  <c r="W217" i="1"/>
  <c r="W26" i="1"/>
  <c r="W834" i="1"/>
  <c r="W55" i="1"/>
  <c r="W2531" i="1"/>
  <c r="W1451" i="1"/>
  <c r="W2532" i="1"/>
  <c r="W2468" i="1"/>
  <c r="W815" i="1"/>
  <c r="W2533" i="1"/>
  <c r="W400" i="1"/>
  <c r="W2534" i="1"/>
  <c r="W1020" i="1"/>
  <c r="W1641" i="1"/>
  <c r="W2535" i="1"/>
  <c r="W2536" i="1"/>
  <c r="W2537" i="1"/>
  <c r="W324" i="1"/>
  <c r="W3521" i="1"/>
  <c r="W2538" i="1"/>
  <c r="W967" i="1"/>
  <c r="W3178" i="1"/>
  <c r="W1769" i="1"/>
  <c r="W2539" i="1"/>
  <c r="W1335" i="1"/>
  <c r="W2740" i="1"/>
  <c r="W1313" i="1"/>
  <c r="W3241" i="1"/>
  <c r="W2540" i="1"/>
  <c r="W2779" i="1"/>
  <c r="W2541" i="1"/>
  <c r="W3748" i="1"/>
  <c r="W848" i="1"/>
  <c r="W897" i="1"/>
  <c r="W1500" i="1"/>
  <c r="W4467" i="1"/>
  <c r="W2542" i="1"/>
  <c r="W2543" i="1"/>
  <c r="W4249" i="1"/>
  <c r="W2362" i="1"/>
  <c r="W1231" i="1"/>
  <c r="W2638" i="1"/>
  <c r="W903" i="1"/>
  <c r="W4850" i="1"/>
  <c r="W2246" i="1"/>
  <c r="W2544" i="1"/>
  <c r="W2786" i="1"/>
  <c r="W2545" i="1"/>
  <c r="W1546" i="1"/>
  <c r="W2760" i="1"/>
  <c r="W1307" i="1"/>
  <c r="W440" i="1"/>
  <c r="W4663" i="1"/>
  <c r="W18" i="1"/>
  <c r="W4746" i="1"/>
  <c r="W788" i="1"/>
  <c r="W3815" i="1"/>
  <c r="W303" i="1"/>
  <c r="W1058" i="1"/>
  <c r="W107" i="1"/>
  <c r="W149" i="1"/>
  <c r="W63" i="1"/>
  <c r="W44" i="1"/>
  <c r="W609" i="1"/>
  <c r="W1453" i="1"/>
  <c r="W319" i="1"/>
  <c r="W2795" i="1"/>
  <c r="W4395" i="1"/>
  <c r="W4728" i="1"/>
  <c r="W3110" i="1"/>
  <c r="W154" i="1"/>
  <c r="W3365" i="1"/>
  <c r="W4216" i="1"/>
  <c r="W1279" i="1"/>
  <c r="W4831" i="1"/>
  <c r="W1212" i="1"/>
  <c r="W219" i="1"/>
  <c r="W308" i="1"/>
  <c r="W327" i="1"/>
  <c r="W1807" i="1"/>
  <c r="W315" i="1"/>
  <c r="W264" i="1"/>
  <c r="W152" i="1"/>
  <c r="W521" i="1"/>
  <c r="W228" i="1"/>
  <c r="W333" i="1"/>
  <c r="W305" i="1"/>
  <c r="W520" i="1"/>
  <c r="W288" i="1"/>
  <c r="W572" i="1"/>
  <c r="W102" i="1"/>
  <c r="W183" i="1"/>
  <c r="W204" i="1"/>
  <c r="W32" i="1"/>
  <c r="W468" i="1"/>
  <c r="W482" i="1"/>
  <c r="W226" i="1"/>
  <c r="W166" i="1"/>
  <c r="W144" i="1"/>
  <c r="W412" i="1"/>
  <c r="W233" i="1"/>
  <c r="W175" i="1"/>
  <c r="W239" i="1"/>
  <c r="W222" i="1"/>
  <c r="W187" i="1"/>
  <c r="W192" i="1"/>
  <c r="W364" i="1"/>
  <c r="W66" i="1"/>
  <c r="W567" i="1"/>
  <c r="W301" i="1"/>
  <c r="W270" i="1"/>
  <c r="W220" i="1"/>
  <c r="W247" i="1"/>
  <c r="W285" i="1"/>
  <c r="W540" i="1"/>
  <c r="W298" i="1"/>
  <c r="W369" i="1"/>
  <c r="W243" i="1"/>
  <c r="W383" i="1"/>
  <c r="W56" i="1"/>
  <c r="W1099" i="1"/>
  <c r="W255" i="1"/>
  <c r="W371" i="1"/>
  <c r="W483" i="1"/>
  <c r="W296" i="1"/>
  <c r="W252" i="1"/>
  <c r="W236" i="1"/>
  <c r="W205" i="1"/>
  <c r="W559" i="1"/>
  <c r="W65" i="1"/>
  <c r="W135" i="1"/>
  <c r="W316" i="1"/>
  <c r="W196" i="1"/>
  <c r="W280" i="1"/>
  <c r="W169" i="1"/>
  <c r="W1100" i="1"/>
  <c r="W380" i="1"/>
  <c r="W413" i="1"/>
  <c r="W4547" i="1"/>
  <c r="W680" i="1"/>
  <c r="W350" i="1"/>
  <c r="W161" i="1"/>
  <c r="W227" i="1"/>
  <c r="W188" i="1"/>
  <c r="W178" i="1"/>
  <c r="W128" i="1"/>
  <c r="W419" i="1"/>
  <c r="W444" i="1"/>
  <c r="W284" i="1"/>
  <c r="W48" i="1"/>
  <c r="W269" i="1"/>
  <c r="W392" i="1"/>
  <c r="W98" i="1"/>
  <c r="W176" i="1"/>
  <c r="W348" i="1"/>
  <c r="W544" i="1"/>
  <c r="W398" i="1"/>
  <c r="W206" i="1"/>
  <c r="W393" i="1"/>
  <c r="W129" i="1"/>
  <c r="W329" i="1"/>
  <c r="W117" i="1"/>
  <c r="W199" i="1"/>
  <c r="W2947" i="1"/>
  <c r="W508" i="1"/>
  <c r="W4865" i="1"/>
  <c r="W3431" i="1"/>
  <c r="W3522" i="1"/>
  <c r="W3523" i="1"/>
  <c r="W3524" i="1"/>
  <c r="W289" i="1"/>
  <c r="W561" i="1"/>
  <c r="W3525" i="1"/>
  <c r="W3122" i="1"/>
  <c r="W3267" i="1"/>
  <c r="W2770" i="1"/>
  <c r="W464" i="1"/>
  <c r="W374" i="1"/>
  <c r="W439" i="1"/>
  <c r="W248" i="1"/>
  <c r="W679" i="1"/>
  <c r="W27" i="1"/>
  <c r="W2831" i="1"/>
  <c r="W589" i="1"/>
  <c r="W4881" i="1"/>
  <c r="W361" i="1"/>
  <c r="W2349" i="1"/>
  <c r="W1143" i="1"/>
  <c r="W1041" i="1"/>
  <c r="W1465" i="1"/>
  <c r="W896" i="1"/>
  <c r="W2396" i="1"/>
  <c r="W1435" i="1"/>
  <c r="W2202" i="1"/>
  <c r="W4624" i="1"/>
  <c r="W1286" i="1"/>
  <c r="W4625" i="1"/>
  <c r="W693" i="1"/>
  <c r="W3263" i="1"/>
  <c r="W1287" i="1"/>
  <c r="W3080" i="1"/>
  <c r="W2107" i="1"/>
  <c r="W1120" i="1"/>
  <c r="W1534" i="1"/>
  <c r="W2798" i="1"/>
  <c r="W3008" i="1"/>
  <c r="W3391" i="1"/>
  <c r="W3526" i="1"/>
  <c r="W3527" i="1"/>
  <c r="W3528" i="1"/>
  <c r="W3529" i="1"/>
  <c r="W3530" i="1"/>
  <c r="W3531" i="1"/>
  <c r="W3532" i="1"/>
  <c r="W3533" i="1"/>
  <c r="W3534" i="1"/>
  <c r="W3535" i="1"/>
  <c r="W4809" i="1"/>
  <c r="W844" i="1"/>
  <c r="W3991" i="1"/>
  <c r="W2062" i="1"/>
  <c r="W4344" i="1"/>
  <c r="W1802" i="1"/>
  <c r="W3859" i="1"/>
  <c r="W1987" i="1"/>
  <c r="W4273" i="1"/>
  <c r="W2063" i="1"/>
  <c r="W4237" i="1"/>
  <c r="W2064" i="1"/>
  <c r="W3249" i="1"/>
  <c r="W3732" i="1"/>
  <c r="W1207" i="1"/>
  <c r="W3304" i="1"/>
  <c r="W2810" i="1"/>
  <c r="W3912" i="1"/>
  <c r="W4146" i="1"/>
  <c r="W223" i="1"/>
  <c r="W2065" i="1"/>
  <c r="W1712" i="1"/>
  <c r="W1688" i="1"/>
  <c r="W856" i="1"/>
  <c r="W1827" i="1"/>
  <c r="W3919" i="1"/>
  <c r="W2066" i="1"/>
  <c r="W21" i="1"/>
  <c r="W257" i="1"/>
  <c r="W1328" i="1"/>
  <c r="W16" i="1"/>
  <c r="W4394" i="1"/>
  <c r="W1273" i="1"/>
  <c r="W3886" i="1"/>
  <c r="W4895" i="1"/>
  <c r="W2067" i="1"/>
  <c r="W1964" i="1"/>
  <c r="W1452" i="1"/>
  <c r="W4260" i="1"/>
  <c r="W2068" i="1"/>
  <c r="W808" i="1"/>
  <c r="W770" i="1"/>
  <c r="W3832" i="1"/>
  <c r="W518" i="1"/>
  <c r="W4893" i="1"/>
  <c r="W1901" i="1"/>
  <c r="W3392" i="1"/>
  <c r="W3998" i="1"/>
  <c r="W2069" i="1"/>
  <c r="W4262" i="1"/>
  <c r="W2070" i="1"/>
  <c r="W4879" i="1"/>
  <c r="W3749" i="1"/>
  <c r="W1565" i="1"/>
  <c r="W1832" i="1"/>
  <c r="W4204" i="1"/>
  <c r="W2054" i="1"/>
  <c r="W3393" i="1"/>
  <c r="W3174" i="1"/>
  <c r="W1868" i="1"/>
  <c r="W15" i="1"/>
  <c r="W4429" i="1"/>
  <c r="W4445" i="1"/>
  <c r="W4413" i="1"/>
  <c r="W3236" i="1"/>
  <c r="W978" i="1"/>
  <c r="W278" i="1"/>
  <c r="W3281" i="1"/>
  <c r="W4872" i="1"/>
  <c r="W3765" i="1"/>
  <c r="W4045" i="1"/>
  <c r="W3394" i="1"/>
  <c r="W2071" i="1"/>
  <c r="W3395" i="1"/>
  <c r="W612" i="1"/>
  <c r="W3209" i="1"/>
  <c r="W2777" i="1"/>
  <c r="W825" i="1"/>
  <c r="W3834" i="1"/>
  <c r="W798" i="1"/>
  <c r="W830" i="1"/>
  <c r="W3288" i="1"/>
  <c r="W14" i="1"/>
  <c r="W4870" i="1"/>
  <c r="W3513" i="1"/>
  <c r="W3244" i="1"/>
  <c r="W3514" i="1"/>
  <c r="W784" i="1"/>
  <c r="W3366" i="1"/>
  <c r="W4757" i="1"/>
  <c r="W3157" i="1"/>
  <c r="W245" i="1"/>
  <c r="W3253" i="1"/>
  <c r="W4717" i="1"/>
  <c r="W1955" i="1"/>
  <c r="W4352" i="1"/>
  <c r="W2072" i="1"/>
  <c r="W3928" i="1"/>
  <c r="W3796" i="1"/>
  <c r="W2073" i="1"/>
  <c r="W3768" i="1"/>
  <c r="W3396" i="1"/>
  <c r="W4590" i="1"/>
  <c r="W2454" i="1"/>
  <c r="W3260" i="1"/>
  <c r="W4621" i="1"/>
  <c r="W3397" i="1"/>
  <c r="W3398" i="1"/>
  <c r="W177" i="1"/>
  <c r="W846" i="1"/>
  <c r="W4401" i="1"/>
  <c r="W1986" i="1"/>
  <c r="W3292" i="1"/>
  <c r="W3305" i="1"/>
  <c r="W3760" i="1"/>
  <c r="W1934" i="1"/>
  <c r="W3399" i="1"/>
  <c r="W4252" i="1"/>
  <c r="W3351" i="1"/>
  <c r="W2012" i="1"/>
  <c r="W3754" i="1"/>
  <c r="W3400" i="1"/>
  <c r="W1312" i="1"/>
  <c r="W133" i="1"/>
  <c r="W3761" i="1"/>
  <c r="W3257" i="1"/>
  <c r="W3250" i="1"/>
  <c r="W3333" i="1"/>
  <c r="W3352" i="1"/>
  <c r="W3733" i="1"/>
  <c r="W3286" i="1"/>
  <c r="W2635" i="1"/>
  <c r="W4161" i="1"/>
  <c r="W2074" i="1"/>
  <c r="W3885" i="1"/>
  <c r="W2725" i="1"/>
  <c r="W3401" i="1"/>
  <c r="W3297" i="1"/>
  <c r="W1136" i="1"/>
  <c r="W1962" i="1"/>
  <c r="W4327" i="1"/>
  <c r="W2075" i="1"/>
  <c r="W4362" i="1"/>
  <c r="W1923" i="1"/>
  <c r="W3981" i="1"/>
  <c r="W2076" i="1"/>
  <c r="W3269" i="1"/>
  <c r="W3234" i="1"/>
  <c r="W1458" i="1"/>
  <c r="W2017" i="1"/>
  <c r="W81" i="1"/>
  <c r="W4770" i="1"/>
  <c r="W3402" i="1"/>
  <c r="W3403" i="1"/>
  <c r="W3334" i="1"/>
  <c r="W3239" i="1"/>
  <c r="W3901" i="1"/>
  <c r="W2077" i="1"/>
  <c r="W3139" i="1"/>
  <c r="W3942" i="1"/>
  <c r="W3306" i="1"/>
  <c r="W1834" i="1"/>
  <c r="W4318" i="1"/>
  <c r="W3985" i="1"/>
  <c r="W3404" i="1"/>
  <c r="W4731" i="1"/>
  <c r="W1635" i="1"/>
  <c r="W2078" i="1"/>
  <c r="W3287" i="1"/>
  <c r="W4539" i="1"/>
  <c r="W1985" i="1"/>
  <c r="W3246" i="1"/>
  <c r="W3317" i="1"/>
  <c r="W3307" i="1"/>
  <c r="W697" i="1"/>
  <c r="W3842" i="1"/>
  <c r="W2079" i="1"/>
  <c r="W4012" i="1"/>
  <c r="W3235" i="1"/>
  <c r="W3270" i="1"/>
  <c r="W3353" i="1"/>
  <c r="W3318" i="1"/>
  <c r="W3271" i="1"/>
  <c r="W3734" i="1"/>
  <c r="W3405" i="1"/>
  <c r="W2080" i="1"/>
  <c r="W3813" i="1"/>
  <c r="W3272" i="1"/>
  <c r="W852" i="1"/>
  <c r="W22" i="1"/>
  <c r="W1871" i="1"/>
  <c r="W3278" i="1"/>
  <c r="W2484" i="1"/>
  <c r="W3900" i="1"/>
  <c r="W1969" i="1"/>
  <c r="W3185" i="1"/>
  <c r="W3836" i="1"/>
  <c r="W2008" i="1"/>
  <c r="W696" i="1"/>
  <c r="W3248" i="1"/>
  <c r="W3319" i="1"/>
  <c r="W181" i="1"/>
  <c r="W101" i="1"/>
  <c r="W90" i="1"/>
  <c r="W77" i="1"/>
  <c r="W2081" i="1"/>
  <c r="W4141" i="1"/>
  <c r="W3227" i="1"/>
  <c r="W3308" i="1"/>
  <c r="W3354" i="1"/>
  <c r="W99" i="1"/>
  <c r="W3247" i="1"/>
  <c r="W4803" i="1"/>
  <c r="W2013" i="1"/>
  <c r="W3289" i="1"/>
  <c r="W4210" i="1"/>
  <c r="W1983" i="1"/>
  <c r="W184" i="1"/>
  <c r="W467" i="1"/>
  <c r="W3309" i="1"/>
  <c r="W3279" i="1"/>
  <c r="W3406" i="1"/>
  <c r="W2410" i="1"/>
  <c r="W3229" i="1"/>
  <c r="W3189" i="1"/>
  <c r="W3355" i="1"/>
  <c r="W2337" i="1"/>
  <c r="W4100" i="1"/>
  <c r="W3735" i="1"/>
  <c r="W3254" i="1"/>
  <c r="W3367" i="1"/>
  <c r="W1881" i="1"/>
  <c r="W2082" i="1"/>
  <c r="W4276" i="1"/>
  <c r="W1650" i="1"/>
  <c r="W1899" i="1"/>
  <c r="W3356" i="1"/>
  <c r="W1851" i="1"/>
  <c r="W3261" i="1"/>
  <c r="W3758" i="1"/>
  <c r="W2015" i="1"/>
  <c r="W3407" i="1"/>
  <c r="W4293" i="1"/>
  <c r="W3408" i="1"/>
  <c r="W1861" i="1"/>
  <c r="W3049" i="1"/>
  <c r="W4635" i="1"/>
  <c r="W332" i="1"/>
  <c r="W3" i="1"/>
  <c r="W4690" i="1"/>
  <c r="W4406" i="1"/>
  <c r="W3293" i="1"/>
  <c r="W38" i="1"/>
  <c r="W1788" i="1"/>
  <c r="W146" i="1"/>
  <c r="W3951" i="1"/>
  <c r="W2103" i="1"/>
  <c r="W3255" i="1"/>
  <c r="W3409" i="1"/>
  <c r="W890" i="1"/>
  <c r="W37" i="1"/>
  <c r="W80" i="1"/>
  <c r="W681" i="1"/>
  <c r="W3190" i="1"/>
  <c r="W3736" i="1"/>
  <c r="W2626" i="1"/>
  <c r="W2083" i="1"/>
  <c r="W4150" i="1"/>
  <c r="W1963" i="1"/>
  <c r="W1655" i="1"/>
  <c r="W4303" i="1"/>
  <c r="W3320" i="1"/>
  <c r="W2619" i="1"/>
  <c r="W4729" i="1"/>
  <c r="W1072" i="1"/>
  <c r="W950" i="1"/>
  <c r="W2851" i="1"/>
  <c r="W8" i="1"/>
  <c r="W36" i="1"/>
  <c r="W290" i="1"/>
  <c r="W148" i="1"/>
  <c r="W1651" i="1"/>
  <c r="W4840" i="1"/>
  <c r="W42" i="1"/>
  <c r="W3294" i="1"/>
  <c r="W1772" i="1"/>
  <c r="W4075" i="1"/>
  <c r="W4559" i="1"/>
  <c r="W4474" i="1"/>
  <c r="W3410" i="1"/>
  <c r="W3411" i="1"/>
  <c r="W1918" i="1"/>
  <c r="W3357" i="1"/>
  <c r="W1953" i="1"/>
  <c r="W662" i="1"/>
  <c r="W4792" i="1"/>
  <c r="W4256" i="1"/>
  <c r="W3750" i="1"/>
  <c r="W2852" i="1"/>
  <c r="W2853" i="1"/>
  <c r="W4560" i="1"/>
  <c r="W57" i="1"/>
  <c r="W3878" i="1"/>
  <c r="W3737" i="1"/>
  <c r="W2984" i="1"/>
  <c r="W1714" i="1"/>
  <c r="W4708" i="1"/>
  <c r="W1254" i="1"/>
  <c r="W3358" i="1"/>
  <c r="W3515" i="1"/>
  <c r="W3005" i="1"/>
  <c r="W3412" i="1"/>
  <c r="W3321" i="1"/>
  <c r="W3310" i="1"/>
  <c r="W3738" i="1"/>
  <c r="W386" i="1"/>
  <c r="W3322" i="1"/>
  <c r="W3762" i="1"/>
  <c r="W2042" i="1"/>
  <c r="W3825" i="1"/>
  <c r="W2084" i="1"/>
  <c r="W2383" i="1"/>
  <c r="W3160" i="1"/>
  <c r="W1657" i="1"/>
  <c r="W4795" i="1"/>
  <c r="W1266" i="1"/>
  <c r="W3359" i="1"/>
  <c r="W3413" i="1"/>
  <c r="W958" i="1"/>
  <c r="W2449" i="1"/>
  <c r="W2417" i="1"/>
  <c r="W3360" i="1"/>
  <c r="W3323" i="1"/>
  <c r="W3784" i="1"/>
  <c r="W3852" i="1"/>
  <c r="W2943" i="1"/>
  <c r="W4151" i="1"/>
  <c r="W1956" i="1"/>
  <c r="W3820" i="1"/>
  <c r="W3891" i="1"/>
  <c r="W1070" i="1"/>
  <c r="W3336" i="1"/>
  <c r="W1719" i="1"/>
  <c r="W4682" i="1"/>
  <c r="W4665" i="1"/>
  <c r="W4851" i="1"/>
  <c r="W3414" i="1"/>
  <c r="W3232" i="1"/>
  <c r="W2465" i="1"/>
  <c r="W4053" i="1"/>
  <c r="W2085" i="1"/>
  <c r="W4902" i="1"/>
  <c r="W3060" i="1"/>
  <c r="W4772" i="1"/>
  <c r="W1781" i="1"/>
  <c r="W527" i="1"/>
  <c r="W818" i="1"/>
  <c r="W2473" i="1"/>
  <c r="W4773" i="1"/>
  <c r="W4280" i="1"/>
  <c r="W2086" i="1"/>
  <c r="W4612" i="1"/>
  <c r="W1025" i="1"/>
  <c r="W3939" i="1"/>
  <c r="W1514" i="1"/>
  <c r="W4515" i="1"/>
  <c r="W1927" i="1"/>
  <c r="W4222" i="1"/>
  <c r="W2087" i="1"/>
  <c r="W4505" i="1"/>
  <c r="W1988" i="1"/>
  <c r="W3904" i="1"/>
  <c r="W4004" i="1"/>
  <c r="W2088" i="1"/>
  <c r="W1721" i="1"/>
  <c r="W3251" i="1"/>
  <c r="W2112" i="1"/>
  <c r="W4796" i="1"/>
  <c r="W283" i="1"/>
  <c r="W4723" i="1"/>
  <c r="W4849" i="1"/>
  <c r="W4170" i="1"/>
  <c r="W4743" i="1"/>
  <c r="W46" i="1"/>
  <c r="W4808" i="1"/>
  <c r="W3881" i="1"/>
  <c r="W4507" i="1"/>
  <c r="W3324" i="1"/>
  <c r="W3361" i="1"/>
  <c r="W3766" i="1"/>
  <c r="W3245" i="1"/>
  <c r="W3237" i="1"/>
  <c r="W3273" i="1"/>
  <c r="W3751" i="1"/>
  <c r="W1975" i="1"/>
  <c r="W145" i="1"/>
  <c r="W3814" i="1"/>
  <c r="W3415" i="1"/>
  <c r="W2746" i="1"/>
  <c r="W1483" i="1"/>
  <c r="W1840" i="1"/>
  <c r="W4086" i="1"/>
  <c r="W367" i="1"/>
  <c r="W1891" i="1"/>
  <c r="W2109" i="1"/>
  <c r="W3362" i="1"/>
  <c r="W3169" i="1"/>
  <c r="W3416" i="1"/>
  <c r="W2114" i="1"/>
  <c r="W2056" i="1"/>
  <c r="W4491" i="1"/>
  <c r="W3290" i="1"/>
  <c r="W2644" i="1"/>
  <c r="W1862" i="1"/>
  <c r="W3752" i="1"/>
  <c r="W4804" i="1"/>
  <c r="W3839" i="1"/>
  <c r="W2089" i="1"/>
  <c r="W3963" i="1"/>
  <c r="W2024" i="1"/>
  <c r="W4454" i="1"/>
  <c r="W1970" i="1"/>
  <c r="W4257" i="1"/>
  <c r="W2090" i="1"/>
  <c r="W3848" i="1"/>
  <c r="W1909" i="1"/>
  <c r="W3858" i="1"/>
  <c r="W2091" i="1"/>
  <c r="W4520" i="1"/>
  <c r="W1181" i="1"/>
  <c r="W4725" i="1"/>
  <c r="W336" i="1"/>
  <c r="W563" i="1"/>
  <c r="W4841" i="1"/>
  <c r="W2092" i="1"/>
  <c r="W3168" i="1"/>
  <c r="W4759" i="1"/>
  <c r="W4450" i="1"/>
  <c r="W3264" i="1"/>
  <c r="W4782" i="1"/>
  <c r="W4785" i="1"/>
  <c r="W2093" i="1"/>
  <c r="W4537" i="1"/>
  <c r="W1285" i="1"/>
  <c r="W224" i="1"/>
  <c r="W2735" i="1"/>
  <c r="W2164" i="1"/>
  <c r="W4152" i="1"/>
  <c r="W402" i="1"/>
  <c r="W282" i="1"/>
  <c r="W2094" i="1"/>
  <c r="W4054" i="1"/>
  <c r="W3816" i="1"/>
  <c r="W4272" i="1"/>
  <c r="W2102" i="1"/>
  <c r="W4903" i="1"/>
  <c r="W3516" i="1"/>
  <c r="W497" i="1"/>
  <c r="W4606" i="1"/>
  <c r="W2009" i="1"/>
  <c r="W3946" i="1"/>
  <c r="W1972" i="1"/>
  <c r="W2011" i="1"/>
  <c r="W3824" i="1"/>
  <c r="W2095" i="1"/>
  <c r="W3833" i="1"/>
  <c r="W2016" i="1"/>
  <c r="W4503" i="1"/>
  <c r="W1886" i="1"/>
  <c r="W2038" i="1"/>
  <c r="W4839" i="1"/>
  <c r="W1716" i="1"/>
  <c r="W1520" i="1"/>
  <c r="W4550" i="1"/>
  <c r="W2433" i="1"/>
  <c r="W1157" i="1"/>
  <c r="W2445" i="1"/>
  <c r="W3803" i="1"/>
  <c r="W1966" i="1"/>
  <c r="W4370" i="1"/>
  <c r="W1907" i="1"/>
  <c r="W4232" i="1"/>
  <c r="W1977" i="1"/>
  <c r="W4076" i="1"/>
  <c r="W2018" i="1"/>
  <c r="W4206" i="1"/>
  <c r="W3417" i="1"/>
  <c r="W3739" i="1"/>
  <c r="W3266" i="1"/>
  <c r="W1949" i="1"/>
  <c r="W1742" i="1"/>
  <c r="W2683" i="1"/>
  <c r="W4398" i="1"/>
  <c r="W2278" i="1"/>
  <c r="W3368" i="1"/>
  <c r="W4712" i="1"/>
  <c r="W3282" i="1"/>
  <c r="W4774" i="1"/>
  <c r="W3274" i="1"/>
  <c r="W1054" i="1"/>
  <c r="W2921" i="1"/>
  <c r="W4504" i="1"/>
  <c r="W2096" i="1"/>
  <c r="W73" i="1"/>
  <c r="W4600" i="1"/>
  <c r="W2219" i="1"/>
  <c r="W1374" i="1"/>
  <c r="W1437" i="1"/>
  <c r="W578" i="1"/>
  <c r="W4552" i="1"/>
  <c r="W516" i="1"/>
  <c r="W4437" i="1"/>
  <c r="W4508" i="1"/>
  <c r="W4727" i="1"/>
  <c r="W3295" i="1"/>
  <c r="W3759" i="1"/>
  <c r="W1961" i="1"/>
  <c r="W4904" i="1"/>
  <c r="W1271" i="1"/>
  <c r="W3256" i="1"/>
  <c r="W3806" i="1"/>
  <c r="W3907" i="1"/>
  <c r="W526" i="1"/>
  <c r="W1729" i="1"/>
  <c r="W3325" i="1"/>
  <c r="W1456" i="1"/>
  <c r="W3265" i="1"/>
  <c r="W718" i="1"/>
  <c r="W1878" i="1"/>
  <c r="W2274" i="1"/>
  <c r="W2097" i="1"/>
  <c r="W3326" i="1"/>
  <c r="W39" i="1"/>
  <c r="W1533" i="1"/>
  <c r="W487" i="1"/>
  <c r="W241" i="1"/>
  <c r="W3968" i="1"/>
  <c r="W2098" i="1"/>
  <c r="W304" i="1"/>
  <c r="W4620" i="1"/>
  <c r="W4266" i="1"/>
  <c r="W2099" i="1"/>
  <c r="W109" i="1"/>
  <c r="W4427" i="1"/>
  <c r="W3767" i="1"/>
  <c r="W4403" i="1"/>
  <c r="W2010" i="1"/>
  <c r="W4347" i="1"/>
  <c r="W4563" i="1"/>
  <c r="W4645" i="1"/>
  <c r="W920" i="1"/>
  <c r="W325" i="1"/>
  <c r="W4502" i="1"/>
  <c r="W3186" i="1"/>
  <c r="W2100" i="1"/>
  <c r="W3363" i="1"/>
  <c r="W1979" i="1"/>
  <c r="W1675" i="1"/>
  <c r="W2838" i="1"/>
  <c r="W4793" i="1"/>
  <c r="W3252" i="1"/>
  <c r="W3242" i="1"/>
  <c r="W103" i="1"/>
  <c r="W3327" i="1"/>
  <c r="W3740" i="1"/>
  <c r="W1893" i="1"/>
  <c r="W4836" i="1"/>
  <c r="W2922" i="1"/>
  <c r="W3772" i="1"/>
  <c r="W3155" i="1"/>
  <c r="W377" i="1"/>
  <c r="W2954" i="1"/>
  <c r="W4540" i="1"/>
  <c r="W1105" i="1"/>
  <c r="W781" i="1"/>
  <c r="W3418" i="1"/>
  <c r="W182" i="1"/>
  <c r="W1076" i="1"/>
  <c r="W782" i="1"/>
  <c r="W1764" i="1"/>
  <c r="W29" i="1"/>
  <c r="W1993" i="1"/>
  <c r="W2478" i="1"/>
  <c r="W914" i="1"/>
  <c r="W753" i="1"/>
  <c r="W1722" i="1"/>
  <c r="W1682" i="1"/>
  <c r="W353" i="1"/>
  <c r="W2279" i="1"/>
  <c r="W664" i="1"/>
  <c r="W2935" i="1"/>
  <c r="W760" i="1"/>
  <c r="W3013" i="1"/>
  <c r="W1247" i="1"/>
  <c r="W4771" i="1"/>
  <c r="W338" i="1"/>
  <c r="W2336" i="1"/>
  <c r="W2312" i="1"/>
  <c r="W991" i="1"/>
  <c r="W884" i="1"/>
  <c r="W33" i="1"/>
  <c r="W3098" i="1"/>
  <c r="W4721" i="1"/>
  <c r="W2273" i="1"/>
  <c r="W421" i="1"/>
  <c r="W2769" i="1"/>
  <c r="W928" i="1"/>
  <c r="W2415" i="1"/>
  <c r="W2420" i="1"/>
  <c r="W1032" i="1"/>
  <c r="W3092" i="1"/>
  <c r="W602" i="1"/>
  <c r="W3172" i="1"/>
  <c r="W2130" i="1"/>
  <c r="W979" i="1"/>
  <c r="W1504" i="1"/>
  <c r="W3097" i="1"/>
  <c r="W805" i="1"/>
  <c r="W3165" i="1"/>
  <c r="W1831" i="1"/>
  <c r="W3328" i="1"/>
  <c r="W3860" i="1"/>
  <c r="W1185" i="1"/>
  <c r="W4416" i="1"/>
  <c r="W761" i="1"/>
  <c r="W4447" i="1"/>
  <c r="W823" i="1"/>
  <c r="W263" i="1"/>
  <c r="W3744" i="1"/>
  <c r="W3419" i="1"/>
  <c r="W114" i="1"/>
  <c r="W1569" i="1"/>
  <c r="W3822" i="1"/>
  <c r="W3830" i="1"/>
  <c r="W2987" i="1"/>
  <c r="W937" i="1"/>
  <c r="W3887" i="1"/>
  <c r="W2836" i="1"/>
  <c r="W787" i="1"/>
  <c r="W3025" i="1"/>
  <c r="W1298" i="1"/>
  <c r="W3111" i="1"/>
  <c r="W1294" i="1"/>
  <c r="W3420" i="1"/>
  <c r="W3753" i="1"/>
  <c r="W3167" i="1"/>
  <c r="W2700" i="1"/>
  <c r="W3125" i="1"/>
  <c r="W3240" i="1"/>
  <c r="W3855" i="1"/>
  <c r="W3882" i="1"/>
  <c r="W1444" i="1"/>
  <c r="W2920" i="1"/>
  <c r="W3421" i="1"/>
  <c r="W3422" i="1"/>
  <c r="W3081" i="1"/>
  <c r="W4522" i="1"/>
  <c r="W2839" i="1"/>
  <c r="W3116" i="1"/>
  <c r="W3258" i="1"/>
  <c r="W3029" i="1"/>
  <c r="W3335" i="1"/>
  <c r="W3133" i="1"/>
  <c r="W4372" i="1"/>
  <c r="W3275" i="1"/>
  <c r="W509" i="1"/>
  <c r="W4765" i="1"/>
  <c r="W608" i="1"/>
  <c r="W407" i="1"/>
  <c r="W258" i="1"/>
  <c r="W4878" i="1"/>
  <c r="W3432" i="1"/>
  <c r="W1154" i="1"/>
  <c r="W708" i="1"/>
  <c r="W1575" i="1"/>
  <c r="W3960" i="1"/>
  <c r="W4063" i="1"/>
  <c r="W4157" i="1"/>
  <c r="W619" i="1"/>
  <c r="W3755" i="1"/>
  <c r="W1782" i="1"/>
  <c r="W3238" i="1"/>
  <c r="W4716" i="1"/>
  <c r="W3243" i="1"/>
  <c r="W1929" i="1"/>
  <c r="W3369" i="1"/>
  <c r="W4733" i="1"/>
  <c r="W4565" i="1"/>
  <c r="W1018" i="1"/>
  <c r="W3896" i="1"/>
  <c r="W2480" i="1"/>
  <c r="W4340" i="1"/>
  <c r="W1694" i="1"/>
  <c r="W3870" i="1"/>
  <c r="W4639" i="1"/>
  <c r="W2213" i="1"/>
  <c r="W3741" i="1"/>
  <c r="W446" i="1"/>
  <c r="W3141" i="1"/>
  <c r="W1387" i="1"/>
  <c r="W4386" i="1"/>
  <c r="W4541" i="1"/>
  <c r="W1903" i="1"/>
  <c r="W4493" i="1"/>
  <c r="W3145" i="1"/>
  <c r="W3230" i="1"/>
  <c r="W4078" i="1"/>
  <c r="W3151" i="1"/>
  <c r="W35" i="1"/>
  <c r="W3536" i="1"/>
  <c r="W3370" i="1"/>
  <c r="W3371" i="1"/>
  <c r="W3433" i="1"/>
  <c r="W3372" i="1"/>
  <c r="W3434" i="1"/>
  <c r="W1656" i="1"/>
  <c r="W4882" i="1"/>
  <c r="W3811" i="1"/>
  <c r="W4670" i="1"/>
  <c r="W3423" i="1"/>
  <c r="W1392" i="1"/>
  <c r="W3337" i="1"/>
  <c r="W2799" i="1"/>
  <c r="W1209" i="1"/>
  <c r="W4900" i="1"/>
  <c r="W3039" i="1"/>
  <c r="W2039" i="1"/>
  <c r="W3791" i="1"/>
  <c r="W4754" i="1"/>
  <c r="W4901" i="1"/>
  <c r="W3176" i="1"/>
  <c r="W3826" i="1"/>
  <c r="W4700" i="1"/>
  <c r="W185" i="1"/>
  <c r="W4424" i="1"/>
  <c r="W4829" i="1"/>
  <c r="W1114" i="1"/>
  <c r="W1680" i="1"/>
  <c r="W694" i="1"/>
  <c r="W23" i="1"/>
  <c r="W2791" i="1"/>
  <c r="W11" i="1"/>
  <c r="W889" i="1"/>
  <c r="W2840" i="1"/>
  <c r="W4671" i="1"/>
  <c r="W3944" i="1"/>
  <c r="W2108" i="1"/>
  <c r="W857" i="1"/>
  <c r="W4874" i="1"/>
  <c r="W887" i="1"/>
  <c r="W2759" i="1"/>
  <c r="W2455" i="1"/>
  <c r="W4446" i="1"/>
  <c r="W802" i="1"/>
  <c r="W1511" i="1"/>
  <c r="W1790" i="1"/>
  <c r="W4877" i="1"/>
  <c r="W775" i="1"/>
  <c r="W4365" i="1"/>
  <c r="W1038" i="1"/>
  <c r="W4633" i="1"/>
  <c r="W1094" i="1"/>
  <c r="W3024" i="1"/>
  <c r="W1101" i="1"/>
  <c r="W3537" i="1"/>
  <c r="W1958" i="1"/>
  <c r="W807" i="1"/>
  <c r="W3053" i="1"/>
  <c r="W4511" i="1"/>
  <c r="W4892" i="1"/>
  <c r="W1047" i="1"/>
  <c r="W2696" i="1"/>
  <c r="W1424" i="1"/>
  <c r="W1138" i="1"/>
  <c r="W2690" i="1"/>
  <c r="W2331" i="1"/>
  <c r="W2301" i="1"/>
  <c r="W654" i="1"/>
  <c r="W256" i="1"/>
  <c r="W4364" i="1"/>
  <c r="W3851" i="1"/>
  <c r="W2835" i="1"/>
  <c r="W862" i="1"/>
  <c r="W3424" i="1"/>
  <c r="W3143" i="1"/>
  <c r="W4077" i="1"/>
  <c r="W2749" i="1"/>
  <c r="W4363" i="1"/>
  <c r="W4788" i="1"/>
  <c r="W2682" i="1"/>
  <c r="W604" i="1"/>
  <c r="W2210" i="1"/>
  <c r="W1555" i="1"/>
  <c r="W4475" i="1"/>
  <c r="W260" i="1"/>
  <c r="W1939" i="1"/>
  <c r="W2748" i="1"/>
  <c r="W4309" i="1"/>
  <c r="W4385" i="1"/>
  <c r="W126" i="1"/>
  <c r="W3311" i="1"/>
  <c r="W751" i="1"/>
  <c r="W3170" i="1"/>
  <c r="W986" i="1"/>
  <c r="W4095" i="1"/>
  <c r="W4031" i="1"/>
  <c r="W842" i="1"/>
  <c r="W4775" i="1"/>
  <c r="W3038" i="1"/>
  <c r="W1002" i="1"/>
  <c r="W1469" i="1"/>
  <c r="W571" i="1"/>
  <c r="W2806" i="1"/>
  <c r="W1723" i="1"/>
  <c r="W811" i="1"/>
  <c r="W2298" i="1"/>
  <c r="W2463" i="1"/>
  <c r="W758" i="1"/>
  <c r="W1757" i="1"/>
  <c r="W962" i="1"/>
  <c r="W3425" i="1"/>
  <c r="W1019" i="1"/>
  <c r="W505" i="1"/>
  <c r="W4556" i="1"/>
  <c r="W3883" i="1"/>
  <c r="W1559" i="1"/>
  <c r="W4492" i="1"/>
  <c r="W2710" i="1"/>
  <c r="W3831" i="1"/>
  <c r="W4752" i="1"/>
  <c r="W4664" i="1"/>
  <c r="W1211" i="1"/>
  <c r="W4739" i="1"/>
  <c r="W1445" i="1"/>
  <c r="W4762" i="1"/>
  <c r="W1175" i="1"/>
  <c r="W4718" i="1"/>
  <c r="W1775" i="1"/>
  <c r="W4816" i="1"/>
  <c r="W4885" i="1"/>
  <c r="W1473" i="1"/>
  <c r="W3961" i="1"/>
  <c r="W312" i="1"/>
  <c r="W2353" i="1"/>
  <c r="W4896" i="1"/>
  <c r="W4384" i="1"/>
  <c r="W1994" i="1"/>
  <c r="W4847" i="1"/>
  <c r="W1009" i="1"/>
  <c r="W4443" i="1"/>
  <c r="W2061" i="1"/>
  <c r="W1460" i="1"/>
  <c r="W168" i="1"/>
  <c r="W4797" i="1"/>
  <c r="W4578" i="1"/>
  <c r="W4570" i="1"/>
  <c r="W2736" i="1"/>
  <c r="W3057" i="1"/>
  <c r="W3158" i="1"/>
  <c r="W2266" i="1"/>
  <c r="W2807" i="1"/>
  <c r="W4784" i="1"/>
  <c r="W1406" i="1"/>
  <c r="W4544" i="1"/>
  <c r="W1344" i="1"/>
  <c r="W3040" i="1"/>
  <c r="W2390" i="1"/>
  <c r="W917" i="1"/>
  <c r="W4810" i="1"/>
  <c r="W1326" i="1"/>
  <c r="W4855" i="1"/>
  <c r="W1644" i="1"/>
  <c r="W2435" i="1"/>
  <c r="W2351" i="1"/>
  <c r="W2679" i="1"/>
  <c r="W40" i="1"/>
  <c r="W193" i="1"/>
  <c r="W1916" i="1"/>
  <c r="W538" i="1"/>
  <c r="W548" i="1"/>
  <c r="W1220" i="1"/>
  <c r="W382" i="1"/>
  <c r="W773" i="1"/>
  <c r="W1314" i="1"/>
  <c r="W1660" i="1"/>
  <c r="W1362" i="1"/>
  <c r="W1926" i="1"/>
  <c r="W4098" i="1"/>
  <c r="W1552" i="1"/>
  <c r="W78" i="1"/>
  <c r="W4525" i="1"/>
  <c r="W3902" i="1"/>
  <c r="W1165" i="1"/>
  <c r="W4524" i="1"/>
  <c r="W2757" i="1"/>
  <c r="W3076" i="1"/>
  <c r="W1527" i="1"/>
  <c r="W3763" i="1"/>
  <c r="W4471" i="1"/>
  <c r="W3373" i="1"/>
  <c r="W4472" i="1"/>
  <c r="W4534" i="1"/>
  <c r="W4172" i="1"/>
  <c r="W3120" i="1"/>
  <c r="W2106" i="1"/>
  <c r="W3312" i="1"/>
  <c r="W3871" i="1"/>
  <c r="W249" i="1"/>
  <c r="W277" i="1"/>
  <c r="W2628" i="1"/>
  <c r="W719" i="1"/>
  <c r="W3949" i="1"/>
  <c r="W4283" i="1"/>
  <c r="W4028" i="1"/>
  <c r="W3906" i="1"/>
  <c r="W3074" i="1"/>
  <c r="W3426" i="1"/>
  <c r="W3096" i="1"/>
  <c r="W2228" i="1"/>
  <c r="W598" i="1"/>
  <c r="W118" i="1"/>
  <c r="W2674" i="1"/>
  <c r="W800" i="1"/>
  <c r="W1550" i="1"/>
  <c r="W2115" i="1"/>
  <c r="W52" i="1"/>
  <c r="W4806" i="1"/>
  <c r="W2344" i="1"/>
  <c r="W4162" i="1"/>
  <c r="W4824" i="1"/>
  <c r="W1710" i="1"/>
  <c r="W1513" i="1"/>
  <c r="W4430" i="1"/>
  <c r="W641" i="1"/>
  <c r="W2818" i="1"/>
  <c r="W340" i="1"/>
  <c r="W1010" i="1"/>
  <c r="W4711" i="1"/>
  <c r="W2630" i="1"/>
  <c r="W34" i="1"/>
  <c r="W2352" i="1"/>
  <c r="W1976" i="1"/>
  <c r="W3794" i="1"/>
  <c r="W833" i="1"/>
  <c r="W1793" i="1"/>
  <c r="W334" i="1"/>
  <c r="W620" i="1"/>
  <c r="W4420" i="1"/>
  <c r="W4823" i="1"/>
  <c r="W1355" i="1"/>
  <c r="W1162" i="1"/>
  <c r="W2006" i="1"/>
  <c r="W352" i="1"/>
  <c r="W309" i="1"/>
  <c r="W3041" i="1"/>
  <c r="W3011" i="1"/>
  <c r="W1118" i="1"/>
  <c r="W2993" i="1"/>
  <c r="W1223" i="1"/>
  <c r="W3103" i="1"/>
  <c r="W1331" i="1"/>
  <c r="W61" i="1"/>
  <c r="W4880" i="1"/>
  <c r="W3037" i="1"/>
  <c r="W4135" i="1"/>
  <c r="W328" i="1"/>
  <c r="W3846" i="1"/>
  <c r="W272" i="1"/>
  <c r="W83" i="1"/>
  <c r="W2388" i="1"/>
  <c r="W639" i="1"/>
  <c r="W4859" i="1"/>
  <c r="W2411" i="1"/>
  <c r="W4561" i="1"/>
  <c r="W4291" i="1"/>
  <c r="W1495" i="1"/>
  <c r="W4907" i="1"/>
  <c r="W2629" i="1"/>
  <c r="W4726" i="1"/>
  <c r="W4887" i="1"/>
  <c r="W4875" i="1"/>
  <c r="W2968" i="1"/>
  <c r="W4576" i="1"/>
  <c r="W4263" i="1"/>
  <c r="W238" i="1"/>
  <c r="W471" i="1"/>
  <c r="W1261" i="1"/>
  <c r="W370" i="1"/>
  <c r="W1960" i="1"/>
  <c r="W3971" i="1"/>
  <c r="W3854" i="1"/>
  <c r="W4337" i="1"/>
  <c r="W242" i="1"/>
  <c r="W2452" i="1"/>
  <c r="W1952" i="1"/>
  <c r="W511" i="1"/>
  <c r="W4702" i="1"/>
  <c r="W841" i="1"/>
  <c r="W3152" i="1"/>
  <c r="W2928" i="1"/>
  <c r="W2957" i="1"/>
  <c r="W4160" i="1"/>
  <c r="W3909" i="1"/>
  <c r="W4489" i="1"/>
  <c r="W1097" i="1"/>
  <c r="W4609" i="1"/>
  <c r="W4532" i="1"/>
  <c r="W2430" i="1"/>
  <c r="W3055" i="1"/>
  <c r="W1906" i="1"/>
  <c r="W411" i="1"/>
  <c r="W3538" i="1"/>
  <c r="W1774" i="1"/>
  <c r="W1518" i="1"/>
  <c r="W1920" i="1"/>
  <c r="W1125" i="1"/>
  <c r="W4696" i="1"/>
  <c r="W317" i="1"/>
  <c r="W4629" i="1"/>
  <c r="W4756" i="1"/>
  <c r="W335" i="1"/>
  <c r="W1915" i="1"/>
  <c r="W4417" i="1"/>
  <c r="W3539" i="1"/>
  <c r="W575" i="1"/>
  <c r="W2854" i="1"/>
  <c r="W4825" i="1"/>
  <c r="W179" i="1"/>
  <c r="W111" i="1"/>
  <c r="W208" i="1"/>
  <c r="W4367" i="1"/>
  <c r="W115" i="1"/>
  <c r="W2467" i="1"/>
  <c r="W3012" i="1"/>
  <c r="W4415" i="1"/>
  <c r="W682" i="1"/>
  <c r="W839" i="1"/>
  <c r="W122" i="1"/>
  <c r="W4820" i="1"/>
  <c r="W4818" i="1"/>
  <c r="W186" i="1"/>
  <c r="W4466" i="1"/>
  <c r="W3540" i="1"/>
  <c r="W1117" i="1"/>
  <c r="W4630" i="1"/>
  <c r="W4159" i="1"/>
  <c r="W4714" i="1"/>
  <c r="W1879" i="1"/>
  <c r="W1842" i="1"/>
  <c r="W1422" i="1"/>
  <c r="W2625" i="1"/>
  <c r="W701" i="1"/>
  <c r="W3910" i="1"/>
  <c r="W957" i="1"/>
  <c r="W570" i="1"/>
  <c r="W1849" i="1"/>
  <c r="W1767" i="1"/>
  <c r="W1538" i="1"/>
  <c r="W1808" i="1"/>
  <c r="W4884" i="1"/>
  <c r="W4638" i="1"/>
  <c r="W2407" i="1"/>
  <c r="W3374" i="1"/>
  <c r="W1420" i="1"/>
  <c r="W3427" i="1"/>
  <c r="W391" i="1"/>
  <c r="W271" i="1"/>
  <c r="W2305" i="1"/>
  <c r="W983" i="1"/>
  <c r="W1439" i="1"/>
  <c r="W1171" i="1"/>
  <c r="W1119" i="1"/>
  <c r="W4651" i="1"/>
  <c r="W2665" i="1"/>
  <c r="W2961" i="1"/>
  <c r="W1366" i="1"/>
  <c r="W3126" i="1"/>
  <c r="W1021" i="1"/>
  <c r="W1139" i="1"/>
  <c r="W4686" i="1"/>
  <c r="W190" i="1"/>
  <c r="W1276" i="1"/>
  <c r="W3541" i="1"/>
  <c r="W1980" i="1"/>
  <c r="W1124" i="1"/>
  <c r="W4297" i="1"/>
  <c r="W2209" i="1"/>
  <c r="W4790" i="1"/>
  <c r="W2196" i="1"/>
  <c r="W1564" i="1"/>
  <c r="W4516" i="1"/>
  <c r="W1932" i="1"/>
  <c r="W2464" i="1"/>
  <c r="W1554" i="1"/>
  <c r="W924" i="1"/>
  <c r="W2768" i="1"/>
  <c r="W314" i="1"/>
  <c r="W670" i="1"/>
  <c r="W165" i="1"/>
  <c r="W2294" i="1"/>
  <c r="W1497" i="1"/>
  <c r="W2940" i="1"/>
  <c r="W2386" i="1"/>
  <c r="W748" i="1"/>
  <c r="W2442" i="1"/>
  <c r="W1001" i="1"/>
  <c r="W4562" i="1"/>
  <c r="W755" i="1"/>
  <c r="W2653" i="1"/>
  <c r="W3802" i="1"/>
  <c r="W3027" i="1"/>
  <c r="W1225" i="1"/>
  <c r="W2477" i="1"/>
  <c r="W692" i="1"/>
  <c r="W1786" i="1"/>
  <c r="W1398" i="1"/>
  <c r="W2789" i="1"/>
  <c r="W4244" i="1"/>
  <c r="W984" i="1"/>
  <c r="W849" i="1"/>
  <c r="W1846" i="1"/>
  <c r="W2475" i="1"/>
  <c r="W845" i="1"/>
  <c r="W493" i="1"/>
  <c r="W1652" i="1"/>
  <c r="W1636" i="1"/>
  <c r="W3895" i="1"/>
  <c r="W2972" i="1"/>
  <c r="W1571" i="1"/>
  <c r="W1309" i="1"/>
  <c r="W915" i="1"/>
  <c r="W1566" i="1"/>
  <c r="W3184" i="1"/>
  <c r="W2439" i="1"/>
  <c r="W4637" i="1"/>
  <c r="W1526" i="1"/>
  <c r="W1529" i="1"/>
  <c r="W1668" i="1"/>
  <c r="W2192" i="1"/>
  <c r="W346" i="1"/>
  <c r="W1662" i="1"/>
  <c r="W456" i="1"/>
  <c r="W481" i="1"/>
  <c r="W4388" i="1"/>
  <c r="W1323" i="1"/>
  <c r="W703" i="1"/>
  <c r="W3148" i="1"/>
  <c r="W3987" i="1"/>
  <c r="W2373" i="1"/>
  <c r="W752" i="1"/>
  <c r="W4595" i="1"/>
  <c r="W2418" i="1"/>
  <c r="W2971" i="1"/>
  <c r="W1369" i="1"/>
  <c r="W1580" i="1"/>
  <c r="W3171" i="1"/>
  <c r="W1110" i="1"/>
  <c r="W4906" i="1"/>
  <c r="W2177" i="1"/>
  <c r="W645" i="1"/>
  <c r="W113" i="1"/>
  <c r="W2843" i="1"/>
  <c r="W490" i="1"/>
  <c r="W2985" i="1"/>
  <c r="W2808" i="1"/>
  <c r="W3075" i="1"/>
  <c r="W626" i="1"/>
  <c r="W4346" i="1"/>
  <c r="W458" i="1"/>
  <c r="W2989" i="1"/>
  <c r="W2969" i="1"/>
  <c r="W738" i="1"/>
  <c r="W2347" i="1"/>
  <c r="W2960" i="1"/>
  <c r="W533" i="1"/>
  <c r="W2930" i="1"/>
  <c r="W2974" i="1"/>
  <c r="W457" i="1"/>
  <c r="W549" i="1"/>
  <c r="W69" i="1"/>
  <c r="W4005" i="1"/>
  <c r="W2953" i="1"/>
  <c r="W4080" i="1"/>
  <c r="W4288" i="1"/>
  <c r="W2361" i="1"/>
  <c r="W607" i="1"/>
  <c r="W4099" i="1"/>
  <c r="W3957" i="1"/>
  <c r="W672" i="1"/>
  <c r="W1251" i="1"/>
  <c r="W97" i="1"/>
  <c r="W2995" i="1"/>
  <c r="W2846" i="1"/>
  <c r="W858" i="1"/>
  <c r="W50" i="1"/>
  <c r="W1579" i="1"/>
  <c r="W4834" i="1"/>
  <c r="W2983" i="1"/>
  <c r="W4523" i="1"/>
  <c r="W4014" i="1"/>
  <c r="W2431" i="1"/>
  <c r="W883" i="1"/>
  <c r="W1539" i="1"/>
  <c r="W4542" i="1"/>
  <c r="W942" i="1"/>
  <c r="W3233" i="1"/>
  <c r="W2368" i="1"/>
  <c r="W1974" i="1"/>
  <c r="W740" i="1"/>
  <c r="W3936" i="1"/>
  <c r="W3211" i="1"/>
  <c r="W543" i="1"/>
  <c r="W2277" i="1"/>
  <c r="W1815" i="1"/>
  <c r="W231" i="1"/>
  <c r="W323" i="1"/>
  <c r="W2268" i="1"/>
  <c r="W2372" i="1"/>
  <c r="W2198" i="1"/>
  <c r="W2689" i="1"/>
  <c r="W712" i="1"/>
  <c r="W4852" i="1"/>
  <c r="W4838" i="1"/>
  <c r="W721" i="1"/>
  <c r="W3137" i="1"/>
  <c r="W1914" i="1"/>
  <c r="W4593" i="1"/>
  <c r="W4779" i="1"/>
  <c r="W1351" i="1"/>
  <c r="W3166" i="1"/>
  <c r="W4735" i="1"/>
  <c r="W195" i="1"/>
  <c r="W1197" i="1"/>
  <c r="W4827" i="1"/>
  <c r="W450" i="1"/>
  <c r="W279" i="1"/>
  <c r="W3542" i="1"/>
  <c r="W4634" i="1"/>
  <c r="W4821" i="1"/>
  <c r="W2259" i="1"/>
  <c r="W3543" i="1"/>
  <c r="W1572" i="1"/>
  <c r="W4354" i="1"/>
  <c r="W3828" i="1"/>
  <c r="W3544" i="1"/>
  <c r="W3545" i="1"/>
  <c r="W378" i="1"/>
  <c r="W3546" i="1"/>
  <c r="W970" i="1"/>
  <c r="W1713" i="1"/>
  <c r="W4302" i="1"/>
  <c r="W2845" i="1"/>
  <c r="W4680" i="1"/>
  <c r="W1874" i="1"/>
  <c r="W387" i="1"/>
  <c r="W4408" i="1"/>
  <c r="W4468" i="1"/>
  <c r="W2788" i="1"/>
  <c r="W4432" i="1"/>
  <c r="W4121" i="1"/>
  <c r="W4209" i="1"/>
  <c r="W397" i="1"/>
  <c r="W689" i="1"/>
  <c r="W140" i="1"/>
  <c r="W1195" i="1"/>
  <c r="W2223" i="1"/>
  <c r="W4500" i="1"/>
  <c r="W1321" i="1"/>
  <c r="W562" i="1"/>
  <c r="W4835" i="1"/>
  <c r="W4456" i="1"/>
  <c r="W4853" i="1"/>
  <c r="W847" i="1"/>
  <c r="W2848" i="1"/>
  <c r="W4695" i="1"/>
  <c r="W491" i="1"/>
  <c r="W4399" i="1"/>
  <c r="W4310" i="1"/>
  <c r="W423" i="1"/>
  <c r="W3903" i="1"/>
  <c r="W291" i="1"/>
  <c r="W4776" i="1"/>
  <c r="W1052" i="1"/>
  <c r="W347" i="1"/>
  <c r="W2385" i="1"/>
  <c r="W588" i="1"/>
  <c r="W3014" i="1"/>
  <c r="W1176" i="1"/>
  <c r="W4584" i="1"/>
  <c r="W2453" i="1"/>
  <c r="W150" i="1"/>
  <c r="W715" i="1"/>
  <c r="W1748" i="1"/>
  <c r="W2620" i="1"/>
  <c r="W613" i="1"/>
  <c r="W3547" i="1"/>
  <c r="W2203" i="1"/>
  <c r="W4499" i="1"/>
  <c r="W4876" i="1"/>
  <c r="W4846" i="1"/>
  <c r="W556" i="1"/>
  <c r="W4239" i="1"/>
  <c r="W4867" i="1"/>
  <c r="W636" i="1"/>
  <c r="W865" i="1"/>
  <c r="W2236" i="1"/>
  <c r="W1544" i="1"/>
  <c r="W4412" i="1"/>
  <c r="W2650" i="1"/>
  <c r="W2047" i="1"/>
  <c r="W557" i="1"/>
  <c r="W1905" i="1"/>
  <c r="W2721" i="1"/>
  <c r="W3106" i="1"/>
  <c r="W4610" i="1"/>
  <c r="W3947" i="1"/>
  <c r="W4008" i="1"/>
  <c r="W4744" i="1"/>
  <c r="W1252" i="1"/>
  <c r="W4495" i="1"/>
  <c r="W951" i="1"/>
  <c r="W2701" i="1"/>
  <c r="W901" i="1"/>
  <c r="W4837" i="1"/>
  <c r="W4873" i="1"/>
  <c r="W4734" i="1"/>
  <c r="W1226" i="1"/>
  <c r="W4533" i="1"/>
  <c r="W1179" i="1"/>
  <c r="W2170" i="1"/>
  <c r="W4724" i="1"/>
  <c r="W4536" i="1"/>
  <c r="W2413" i="1"/>
  <c r="W136" i="1"/>
  <c r="W409" i="1"/>
  <c r="W1408" i="1"/>
  <c r="W1507" i="1"/>
  <c r="W4373" i="1"/>
  <c r="W1447" i="1"/>
  <c r="W1248" i="1"/>
  <c r="W4548" i="1"/>
  <c r="W76" i="1"/>
  <c r="W4672" i="1"/>
  <c r="W3548" i="1"/>
  <c r="W4589" i="1"/>
  <c r="W1184" i="1"/>
  <c r="W2958" i="1"/>
  <c r="W2855" i="1"/>
  <c r="W3019" i="1"/>
  <c r="W120" i="1"/>
  <c r="W104" i="1"/>
  <c r="W1193" i="1"/>
  <c r="W3085" i="1"/>
  <c r="W4864" i="1"/>
  <c r="W667" i="1"/>
  <c r="W4405" i="1"/>
  <c r="W1938" i="1"/>
  <c r="W1423" i="1"/>
  <c r="W871" i="1"/>
  <c r="W1824" i="1"/>
  <c r="W3841" i="1"/>
  <c r="W3941" i="1"/>
  <c r="W3549" i="1"/>
  <c r="W2023" i="1"/>
  <c r="W4802" i="1"/>
  <c r="W4698" i="1"/>
  <c r="W1718" i="1"/>
  <c r="W2185" i="1"/>
  <c r="W4586" i="1"/>
  <c r="W4894" i="1"/>
  <c r="W3877" i="1"/>
  <c r="W765" i="1"/>
  <c r="W4596" i="1"/>
  <c r="W814" i="1"/>
  <c r="W1838" i="1"/>
  <c r="W4133" i="1"/>
  <c r="W143" i="1"/>
  <c r="W3844" i="1"/>
  <c r="W826" i="1"/>
  <c r="W3150" i="1"/>
  <c r="W3084" i="1"/>
  <c r="W1349" i="1"/>
  <c r="W4426" i="1"/>
  <c r="W4842" i="1"/>
  <c r="W1761" i="1"/>
  <c r="W4251" i="1"/>
  <c r="W470" i="1"/>
  <c r="W1029" i="1"/>
  <c r="W4753" i="1"/>
  <c r="W2702" i="1"/>
  <c r="W2292" i="1"/>
  <c r="W581" i="1"/>
  <c r="W1049" i="1"/>
  <c r="W89" i="1"/>
  <c r="W4861" i="1"/>
  <c r="W4669" i="1"/>
  <c r="W948" i="1"/>
  <c r="W3770" i="1"/>
  <c r="W530" i="1"/>
  <c r="W459" i="1"/>
  <c r="W1131" i="1"/>
  <c r="W910" i="1"/>
  <c r="W3821" i="1"/>
  <c r="W344" i="1"/>
  <c r="W2793" i="1"/>
  <c r="W4750" i="1"/>
  <c r="W2695" i="1"/>
  <c r="W4374" i="1"/>
  <c r="W2288" i="1"/>
  <c r="W1521" i="1"/>
  <c r="W1839" i="1"/>
  <c r="W675" i="1"/>
  <c r="W1341" i="1"/>
  <c r="W2856" i="1"/>
  <c r="W853" i="1"/>
  <c r="W3094" i="1"/>
  <c r="W716" i="1"/>
  <c r="W2313" i="1"/>
  <c r="W3788" i="1"/>
  <c r="W3867" i="1"/>
  <c r="W1296" i="1"/>
  <c r="W634" i="1"/>
  <c r="W898" i="1"/>
  <c r="W3059" i="1"/>
  <c r="W4535" i="1"/>
  <c r="W1262" i="1"/>
  <c r="W3129" i="1"/>
  <c r="W4007" i="1"/>
  <c r="W1043" i="1"/>
  <c r="W3797" i="1"/>
  <c r="W707" i="1"/>
  <c r="W2216" i="1"/>
  <c r="W395" i="1"/>
  <c r="W1400" i="1"/>
  <c r="W4677" i="1"/>
  <c r="W1820" i="1"/>
  <c r="W4817" i="1"/>
  <c r="W4366" i="1"/>
  <c r="W447" i="1"/>
  <c r="W1290" i="1"/>
  <c r="W2923" i="1"/>
  <c r="W2382" i="1"/>
  <c r="W3550" i="1"/>
  <c r="W244" i="1"/>
  <c r="W4597" i="1"/>
  <c r="W4490" i="1"/>
  <c r="W2772" i="1"/>
  <c r="W954" i="1"/>
  <c r="W1026" i="1"/>
  <c r="W1228" i="1"/>
  <c r="W2314" i="1"/>
  <c r="W4166" i="1"/>
  <c r="W3551" i="1"/>
  <c r="W427" i="1"/>
  <c r="W4333" i="1"/>
  <c r="W2174" i="1"/>
  <c r="W2391" i="1"/>
  <c r="W2782" i="1"/>
  <c r="W4807" i="1"/>
  <c r="W3817" i="1"/>
  <c r="W4498" i="1"/>
  <c r="W1288" i="1"/>
  <c r="W2857" i="1"/>
  <c r="W2827" i="1"/>
  <c r="W4575" i="1"/>
  <c r="W1822" i="1"/>
  <c r="W4294" i="1"/>
  <c r="W3552" i="1"/>
  <c r="W4667" i="1"/>
  <c r="W700" i="1"/>
  <c r="W2285" i="1"/>
  <c r="W4377" i="1"/>
  <c r="W1715" i="1"/>
  <c r="W1978" i="1"/>
  <c r="W2422" i="1"/>
  <c r="W1647" i="1"/>
  <c r="W4605" i="1"/>
  <c r="W1270" i="1"/>
  <c r="W3553" i="1"/>
  <c r="W4092" i="1"/>
  <c r="W1758" i="1"/>
  <c r="W202" i="1"/>
  <c r="W4264" i="1"/>
  <c r="W4396" i="1"/>
  <c r="W2267" i="1"/>
  <c r="W4158" i="1"/>
  <c r="W2168" i="1"/>
  <c r="W717" i="1"/>
  <c r="W1496" i="1"/>
  <c r="W3778" i="1"/>
  <c r="W3554" i="1"/>
  <c r="W3555" i="1"/>
  <c r="W4583" i="1"/>
  <c r="W495" i="1"/>
  <c r="W486" i="1"/>
  <c r="W3183" i="1"/>
  <c r="W952" i="1"/>
  <c r="W691" i="1"/>
  <c r="W4478" i="1"/>
  <c r="W2432" i="1"/>
  <c r="W4312" i="1"/>
  <c r="W2376" i="1"/>
  <c r="W449" i="1"/>
  <c r="W2212" i="1"/>
  <c r="W4418" i="1"/>
  <c r="W4224" i="1"/>
  <c r="W4660" i="1"/>
  <c r="W4435" i="1"/>
  <c r="W2624" i="1"/>
  <c r="W1936" i="1"/>
  <c r="W706" i="1"/>
  <c r="W2933" i="1"/>
  <c r="W2936" i="1"/>
  <c r="W854" i="1"/>
  <c r="W504" i="1"/>
  <c r="W160" i="1"/>
  <c r="W3556" i="1"/>
  <c r="W4449" i="1"/>
  <c r="W3557" i="1"/>
  <c r="W4397" i="1"/>
  <c r="W1870" i="1"/>
  <c r="W1031" i="1"/>
  <c r="W776" i="1"/>
  <c r="W1765" i="1"/>
  <c r="W3965" i="1"/>
  <c r="W494" i="1"/>
  <c r="W461" i="1"/>
  <c r="W1605" i="1"/>
  <c r="W4462" i="1"/>
  <c r="W940" i="1"/>
  <c r="W4607" i="1"/>
  <c r="W550" i="1"/>
  <c r="W385" i="1"/>
  <c r="W138" i="1"/>
  <c r="W2424" i="1"/>
  <c r="W2474" i="1"/>
  <c r="W2290" i="1"/>
  <c r="W2427" i="1"/>
  <c r="W4567" i="1"/>
  <c r="W2272" i="1"/>
  <c r="W585" i="1"/>
  <c r="W372" i="1"/>
  <c r="W125" i="1"/>
  <c r="W4687" i="1"/>
  <c r="W2199" i="1"/>
  <c r="W2302" i="1"/>
  <c r="W503" i="1"/>
  <c r="W4554" i="1"/>
  <c r="W2448" i="1"/>
  <c r="W4555" i="1"/>
  <c r="W2357" i="1"/>
  <c r="W1482" i="1"/>
  <c r="W1426" i="1"/>
  <c r="W2111" i="1"/>
  <c r="W4527" i="1"/>
  <c r="W2744" i="1"/>
  <c r="W813" i="1"/>
  <c r="W582" i="1"/>
  <c r="W1415" i="1"/>
  <c r="W754" i="1"/>
  <c r="W1229" i="1"/>
  <c r="W1759" i="1"/>
  <c r="W615" i="1"/>
  <c r="W1637" i="1"/>
  <c r="W1265" i="1"/>
  <c r="W836" i="1"/>
  <c r="W995" i="1"/>
  <c r="W1606" i="1"/>
  <c r="W2937" i="1"/>
  <c r="W946" i="1"/>
  <c r="W817" i="1"/>
  <c r="W4473" i="1"/>
  <c r="W3003" i="1"/>
  <c r="W597" i="1"/>
  <c r="W1508" i="1"/>
  <c r="W1995" i="1"/>
  <c r="W1809" i="1"/>
  <c r="W1337" i="1"/>
  <c r="W1490" i="1"/>
  <c r="W990" i="1"/>
  <c r="W1921" i="1"/>
  <c r="W908" i="1"/>
  <c r="W545" i="1"/>
  <c r="W1816" i="1"/>
  <c r="W2001" i="1"/>
  <c r="W1931" i="1"/>
  <c r="W2049" i="1"/>
  <c r="W816" i="1"/>
  <c r="W2240" i="1"/>
  <c r="W2241" i="1"/>
  <c r="W2303" i="1"/>
  <c r="W541" i="1"/>
  <c r="W2485" i="1"/>
  <c r="W2270" i="1"/>
  <c r="W1481" i="1"/>
  <c r="W2486" i="1"/>
  <c r="W778" i="1"/>
  <c r="W479" i="1"/>
  <c r="W913" i="1"/>
  <c r="W1584" i="1"/>
  <c r="W1967" i="1"/>
  <c r="W649" i="1"/>
  <c r="W1607" i="1"/>
  <c r="W1711" i="1"/>
  <c r="W1608" i="1"/>
  <c r="W1609" i="1"/>
  <c r="W2762" i="1"/>
  <c r="W1610" i="1"/>
  <c r="W713" i="1"/>
  <c r="W1092" i="1"/>
  <c r="W2242" i="1"/>
  <c r="W485" i="1"/>
  <c r="W1611" i="1"/>
  <c r="W710" i="1"/>
  <c r="W2392" i="1"/>
  <c r="W1612" i="1"/>
  <c r="W647" i="1"/>
  <c r="W593" i="1"/>
  <c r="W1900" i="1"/>
  <c r="W1689" i="1"/>
  <c r="W606" i="1"/>
  <c r="W610" i="1"/>
  <c r="W982" i="1"/>
  <c r="W5" i="1"/>
  <c r="W711" i="1"/>
  <c r="W728" i="1"/>
  <c r="W729" i="1"/>
  <c r="W536" i="1"/>
  <c r="W741" i="1"/>
  <c r="W1613" i="1"/>
  <c r="W709" i="1"/>
  <c r="W1503" i="1"/>
  <c r="W648" i="1"/>
  <c r="W4742" i="1"/>
  <c r="W403" i="1"/>
  <c r="W759" i="1"/>
  <c r="W2828" i="1"/>
  <c r="W819" i="1"/>
  <c r="W933" i="1"/>
  <c r="W2479" i="1"/>
  <c r="W1044" i="1"/>
  <c r="W605" i="1"/>
  <c r="W2487" i="1"/>
  <c r="W673" i="1"/>
  <c r="W757" i="1"/>
  <c r="W3138" i="1"/>
  <c r="W1754" i="1"/>
  <c r="W506" i="1"/>
  <c r="W1263" i="1"/>
  <c r="W735" i="1"/>
  <c r="W2488" i="1"/>
  <c r="W803" i="1"/>
  <c r="W894" i="1"/>
  <c r="W2132" i="1"/>
  <c r="W274" i="1"/>
  <c r="W584" i="1"/>
  <c r="W1858" i="1"/>
  <c r="W2133" i="1"/>
  <c r="W2134" i="1"/>
  <c r="W1152" i="1"/>
  <c r="W1024" i="1"/>
  <c r="W2489" i="1"/>
  <c r="W895" i="1"/>
  <c r="W116" i="1"/>
  <c r="W678" i="1"/>
  <c r="W2393" i="1"/>
  <c r="W2317" i="1"/>
  <c r="W947" i="1"/>
  <c r="W74" i="1"/>
  <c r="W2490" i="1"/>
  <c r="W1614" i="1"/>
  <c r="W2243" i="1"/>
  <c r="W3144" i="1"/>
  <c r="W789" i="1"/>
  <c r="W3101" i="1"/>
  <c r="W888" i="1"/>
  <c r="W4109" i="1"/>
  <c r="W1705" i="1"/>
  <c r="W1743" i="1"/>
  <c r="W1740" i="1"/>
  <c r="W1065" i="1"/>
  <c r="W1414" i="1"/>
  <c r="W1506" i="1"/>
  <c r="W1615" i="1"/>
  <c r="W2002" i="1"/>
  <c r="W1145" i="1"/>
  <c r="W2491" i="1"/>
  <c r="W2703" i="1"/>
  <c r="W2704" i="1"/>
  <c r="W517" i="1"/>
  <c r="W810" i="1"/>
  <c r="W686" i="1"/>
  <c r="W4650" i="1"/>
  <c r="W2394" i="1"/>
  <c r="W1410" i="1"/>
  <c r="W318" i="1"/>
  <c r="W425" i="1"/>
  <c r="W1221" i="1"/>
  <c r="W1409" i="1"/>
  <c r="W907" i="1"/>
  <c r="W3001" i="1"/>
  <c r="W3119" i="1"/>
  <c r="W4636" i="1"/>
  <c r="W2492" i="1"/>
  <c r="W2493" i="1"/>
  <c r="W2494" i="1"/>
  <c r="W1616" i="1"/>
  <c r="W2830" i="1"/>
  <c r="W3131" i="1"/>
  <c r="W923" i="1"/>
  <c r="W566" i="1"/>
  <c r="W861" i="1"/>
  <c r="W4103" i="1"/>
  <c r="W1617" i="1"/>
  <c r="W1006" i="1"/>
  <c r="W2218" i="1"/>
  <c r="W1618" i="1"/>
  <c r="W892" i="1"/>
  <c r="W1536" i="1"/>
  <c r="W1339" i="1"/>
  <c r="W1735" i="1"/>
  <c r="W2340" i="1"/>
  <c r="W1746" i="1"/>
  <c r="W2318" i="1"/>
  <c r="W1146" i="1"/>
  <c r="W1416" i="1"/>
  <c r="W1441" i="1"/>
  <c r="W1244" i="1"/>
  <c r="W2691" i="1"/>
  <c r="W2276" i="1"/>
  <c r="W4278" i="1"/>
  <c r="W1762" i="1"/>
  <c r="W2495" i="1"/>
  <c r="W2244" i="1"/>
  <c r="W1348" i="1"/>
  <c r="W574" i="1"/>
  <c r="W2743" i="1"/>
  <c r="W2245" i="1"/>
  <c r="W1619" i="1"/>
  <c r="W1620" i="1"/>
  <c r="W1621" i="1"/>
  <c r="W554" i="1"/>
  <c r="W1622" i="1"/>
  <c r="W1623" i="1"/>
  <c r="W1173" i="1"/>
  <c r="W1455" i="1"/>
  <c r="W71" i="1"/>
  <c r="W127" i="1"/>
  <c r="W2745" i="1"/>
  <c r="W1624" i="1"/>
  <c r="W944" i="1"/>
  <c r="W436" i="1"/>
  <c r="W1625" i="1"/>
  <c r="W4496" i="1"/>
  <c r="W4461" i="1"/>
  <c r="W2346" i="1"/>
  <c r="W4869" i="1"/>
  <c r="W558" i="1"/>
  <c r="W1633" i="1"/>
  <c r="W1158" i="1"/>
  <c r="W838" i="1"/>
  <c r="W251" i="1"/>
  <c r="W2858" i="1"/>
  <c r="W54" i="1"/>
  <c r="W985" i="1"/>
  <c r="W987" i="1"/>
  <c r="W4455" i="1"/>
  <c r="W489" i="1"/>
  <c r="W4553" i="1"/>
  <c r="W658" i="1"/>
  <c r="W547" i="1"/>
  <c r="W616" i="1"/>
  <c r="W4434" i="1"/>
  <c r="W625" i="1"/>
  <c r="W4675" i="1"/>
  <c r="W1066" i="1"/>
  <c r="W507" i="1"/>
  <c r="W438" i="1"/>
  <c r="W4798" i="1"/>
  <c r="W235" i="1"/>
  <c r="W614" i="1"/>
  <c r="W1327" i="1"/>
  <c r="W2694" i="1"/>
  <c r="W2787" i="1"/>
  <c r="W1626" i="1"/>
  <c r="W404" i="1"/>
  <c r="W3296" i="1"/>
  <c r="W1690" i="1"/>
  <c r="W2322" i="1"/>
  <c r="W4905" i="1"/>
  <c r="W1334" i="1"/>
  <c r="W1161" i="1"/>
  <c r="W2784" i="1"/>
  <c r="W515" i="1"/>
  <c r="W4628" i="1"/>
  <c r="W286" i="1"/>
  <c r="W3916" i="1"/>
  <c r="W3558" i="1"/>
  <c r="W4144" i="1"/>
  <c r="W2783" i="1"/>
  <c r="W2817" i="1"/>
  <c r="W180" i="1"/>
  <c r="W1643" i="1"/>
  <c r="W1284" i="1"/>
  <c r="W4614" i="1"/>
  <c r="W4644" i="1"/>
  <c r="W496" i="1"/>
  <c r="W866" i="1"/>
  <c r="W2670" i="1"/>
  <c r="W331" i="1"/>
  <c r="W229" i="1"/>
  <c r="W635" i="1"/>
  <c r="W4404" i="1"/>
  <c r="W1562" i="1"/>
  <c r="W4564" i="1"/>
  <c r="W1691" i="1"/>
  <c r="W992" i="1"/>
  <c r="W1568" i="1"/>
  <c r="W1892" i="1"/>
  <c r="W799" i="1"/>
  <c r="W1088" i="1"/>
  <c r="W998" i="1"/>
  <c r="W480" i="1"/>
  <c r="W422" i="1"/>
  <c r="W1301" i="1"/>
  <c r="W2482" i="1"/>
  <c r="W560" i="1"/>
  <c r="W2672" i="1"/>
  <c r="W1472" i="1"/>
  <c r="W1671" i="1"/>
  <c r="W3962" i="1"/>
  <c r="W916" i="1"/>
  <c r="W2118" i="1"/>
  <c r="W2646" i="1"/>
  <c r="W1948" i="1"/>
  <c r="W4722" i="1"/>
  <c r="W3044" i="1"/>
  <c r="W2699" i="1"/>
  <c r="W4741" i="1"/>
  <c r="W2441" i="1"/>
  <c r="W739" i="1"/>
  <c r="W1454" i="1"/>
  <c r="W3771" i="1"/>
  <c r="W4738" i="1"/>
  <c r="W3559" i="1"/>
  <c r="W4250" i="1"/>
  <c r="W2307" i="1"/>
  <c r="W3560" i="1"/>
  <c r="W1466" i="1"/>
  <c r="W644" i="1"/>
  <c r="W1050" i="1"/>
  <c r="W4079" i="1"/>
  <c r="W363" i="1"/>
  <c r="W95" i="1"/>
  <c r="W375" i="1"/>
  <c r="W356" i="1"/>
  <c r="W41" i="1"/>
  <c r="W3280" i="1"/>
  <c r="W2461" i="1"/>
  <c r="W463" i="1"/>
  <c r="W790" i="1"/>
  <c r="W2660" i="1"/>
  <c r="W4777" i="1"/>
  <c r="W1383" i="1"/>
  <c r="W2364" i="1"/>
  <c r="W1278" i="1"/>
  <c r="W4235" i="1"/>
  <c r="W4740" i="1"/>
  <c r="W2754" i="1"/>
  <c r="W4287" i="1"/>
  <c r="W1405" i="1"/>
  <c r="W171" i="1"/>
  <c r="W2859" i="1"/>
  <c r="W4285" i="1"/>
  <c r="W2472" i="1"/>
  <c r="W442" i="1"/>
  <c r="W2790" i="1"/>
  <c r="W2815" i="1"/>
  <c r="W4843" i="1"/>
  <c r="W1385" i="1"/>
  <c r="W953" i="1"/>
  <c r="W3561" i="1"/>
  <c r="W1996" i="1"/>
  <c r="W1819" i="1"/>
  <c r="W3562" i="1"/>
  <c r="W936" i="1"/>
  <c r="W793" i="1"/>
  <c r="W868" i="1"/>
  <c r="W3428" i="1"/>
  <c r="W2860" i="1"/>
  <c r="W295" i="1"/>
  <c r="W4662" i="1"/>
  <c r="W532" i="1"/>
  <c r="W437" i="1"/>
  <c r="W250" i="1"/>
  <c r="W733" i="1"/>
  <c r="W287" i="1"/>
  <c r="W855" i="1"/>
  <c r="W3563" i="1"/>
  <c r="W2355" i="1"/>
  <c r="W273" i="1"/>
  <c r="W4764" i="1"/>
  <c r="W3564" i="1"/>
  <c r="W4531" i="1"/>
  <c r="W4890" i="1"/>
  <c r="W4654" i="1"/>
  <c r="W2319" i="1"/>
  <c r="W4732" i="1"/>
  <c r="W3958" i="1"/>
  <c r="W469" i="1"/>
  <c r="W2007" i="1"/>
  <c r="W3893" i="1"/>
  <c r="W4094" i="1"/>
  <c r="W843" i="1"/>
  <c r="W2676" i="1"/>
  <c r="W4652" i="1"/>
  <c r="W4308" i="1"/>
  <c r="W3565" i="1"/>
  <c r="W4585" i="1"/>
  <c r="W3566" i="1"/>
  <c r="W3808" i="1"/>
  <c r="W3567" i="1"/>
  <c r="W812" i="1"/>
  <c r="W3175" i="1"/>
  <c r="W2988" i="1"/>
  <c r="W1911" i="1"/>
  <c r="W1704" i="1"/>
  <c r="W2378" i="1"/>
  <c r="W955" i="1"/>
  <c r="W969" i="1"/>
  <c r="W1206" i="1"/>
  <c r="W4343" i="1"/>
  <c r="W2813" i="1"/>
  <c r="W4616" i="1"/>
  <c r="W3840" i="1"/>
  <c r="W2190" i="1"/>
  <c r="W4845" i="1"/>
  <c r="W4848" i="1"/>
  <c r="W4528" i="1"/>
  <c r="W4001" i="1"/>
  <c r="W4815" i="1"/>
  <c r="W3568" i="1"/>
  <c r="W2659" i="1"/>
  <c r="W1563" i="1"/>
  <c r="W3283" i="1"/>
  <c r="W4221" i="1"/>
  <c r="W4482" i="1"/>
  <c r="W1882" i="1"/>
  <c r="W455" i="1"/>
  <c r="W1800" i="1"/>
  <c r="W643" i="1"/>
  <c r="W867" i="1"/>
  <c r="W306" i="1"/>
  <c r="W1519" i="1"/>
  <c r="W4648" i="1"/>
  <c r="W4268" i="1"/>
  <c r="W3807" i="1"/>
  <c r="W4134" i="1"/>
  <c r="W4355" i="1"/>
  <c r="W3812" i="1"/>
  <c r="W4856" i="1"/>
  <c r="W659" i="1"/>
  <c r="W1693" i="1"/>
  <c r="W4020" i="1"/>
  <c r="W297" i="1"/>
  <c r="W2389" i="1"/>
  <c r="W2201" i="1"/>
  <c r="W1585" i="1"/>
  <c r="W4375" i="1"/>
  <c r="W1028" i="1"/>
  <c r="W1697" i="1"/>
  <c r="W4666" i="1"/>
  <c r="W3742" i="1"/>
  <c r="W320" i="1"/>
  <c r="W2126" i="1"/>
  <c r="W885" i="1"/>
  <c r="W2299" i="1"/>
  <c r="W669" i="1"/>
  <c r="W2423" i="1"/>
  <c r="W1771" i="1"/>
  <c r="W2866" i="1"/>
  <c r="W2711" i="1"/>
  <c r="W30" i="1"/>
  <c r="W64" i="1"/>
  <c r="W2867" i="1"/>
  <c r="W2712" i="1"/>
  <c r="W4898" i="1"/>
  <c r="W546" i="1"/>
  <c r="W4694" i="1"/>
  <c r="W3569" i="1"/>
  <c r="W786" i="1"/>
  <c r="W3570" i="1"/>
  <c r="W4569" i="1"/>
  <c r="W4313" i="1"/>
  <c r="W1243" i="1"/>
  <c r="W4767" i="1"/>
  <c r="W4423" i="1"/>
  <c r="W4549" i="1"/>
  <c r="W569" i="1"/>
  <c r="W1627" i="1"/>
  <c r="W1000" i="1"/>
  <c r="W3779" i="1"/>
  <c r="W4857" i="1"/>
  <c r="W2627" i="1"/>
  <c r="W4618" i="1"/>
  <c r="W2440" i="1"/>
  <c r="W1703" i="1"/>
  <c r="W4868" i="1"/>
  <c r="W4497" i="1"/>
  <c r="W3517" i="1"/>
  <c r="W1628" i="1"/>
  <c r="W448" i="1"/>
  <c r="W653" i="1"/>
  <c r="W1178" i="1"/>
  <c r="W4794" i="1"/>
  <c r="W2450" i="1"/>
  <c r="W576" i="1"/>
  <c r="W1629" i="1"/>
  <c r="W4617" i="1"/>
  <c r="W4465" i="1"/>
  <c r="W4513" i="1"/>
  <c r="W3033" i="1"/>
  <c r="W3130" i="1"/>
  <c r="W2263" i="1"/>
  <c r="W4713" i="1"/>
  <c r="W2656" i="1"/>
  <c r="W4832" i="1"/>
  <c r="W4477" i="1"/>
  <c r="W4706" i="1"/>
  <c r="W376" i="1"/>
  <c r="W1997" i="1"/>
  <c r="W4243" i="1"/>
  <c r="W424" i="1"/>
  <c r="W1821" i="1"/>
  <c r="W2649" i="1"/>
  <c r="W59" i="1"/>
  <c r="W4613" i="1"/>
  <c r="W921" i="1"/>
  <c r="W3064" i="1"/>
  <c r="W3142" i="1"/>
  <c r="W1459" i="1"/>
  <c r="W428" i="1"/>
  <c r="W3869" i="1"/>
  <c r="W472" i="1"/>
  <c r="W1194" i="1"/>
  <c r="W1200" i="1"/>
  <c r="W2738" i="1"/>
  <c r="W1332" i="1"/>
  <c r="W4481" i="1"/>
  <c r="W820" i="1"/>
  <c r="W1402" i="1"/>
  <c r="W84" i="1"/>
  <c r="W2253" i="1"/>
  <c r="W1149" i="1"/>
  <c r="W2379" i="1"/>
  <c r="W475" i="1"/>
  <c r="W3017" i="1"/>
  <c r="W173" i="1"/>
  <c r="W1274" i="1"/>
  <c r="W1037" i="1"/>
  <c r="W2868" i="1"/>
  <c r="W1203" i="1"/>
  <c r="W1150" i="1"/>
  <c r="W1353" i="1"/>
  <c r="W2641" i="1"/>
  <c r="W1501" i="1"/>
  <c r="W4247" i="1"/>
  <c r="W2128" i="1"/>
  <c r="W3801" i="1"/>
  <c r="W1096" i="1"/>
  <c r="W200" i="1"/>
  <c r="W763" i="1"/>
  <c r="W2320" i="1"/>
  <c r="W1040" i="1"/>
  <c r="W617" i="1"/>
  <c r="W1875" i="1"/>
  <c r="W1814" i="1"/>
  <c r="W2693" i="1"/>
  <c r="W4601" i="1"/>
  <c r="W1358" i="1"/>
  <c r="W1089" i="1"/>
  <c r="W519" i="1"/>
  <c r="W1141" i="1"/>
  <c r="W1187" i="1"/>
  <c r="W1205" i="1"/>
  <c r="W1011" i="1"/>
  <c r="W3518" i="1"/>
  <c r="W1012" i="1"/>
  <c r="W1925" i="1"/>
  <c r="W2677" i="1"/>
  <c r="W4761" i="1"/>
  <c r="W1042" i="1"/>
  <c r="W1760" i="1"/>
  <c r="W1844" i="1"/>
  <c r="W1784" i="1"/>
  <c r="W2705" i="1"/>
  <c r="W4679" i="1"/>
  <c r="W2496" i="1"/>
  <c r="W860" i="1"/>
  <c r="W2964" i="1"/>
  <c r="W2395" i="1"/>
  <c r="W2224" i="1"/>
  <c r="W1947" i="1"/>
  <c r="W2706" i="1"/>
  <c r="W2321" i="1"/>
  <c r="W2359" i="1"/>
  <c r="W4483" i="1"/>
  <c r="W4470" i="1"/>
  <c r="W2666" i="1"/>
  <c r="W785" i="1"/>
  <c r="W2175" i="1"/>
  <c r="W1156" i="1"/>
  <c r="W1745" i="1"/>
  <c r="W1418" i="1"/>
  <c r="W2631" i="1"/>
  <c r="W764" i="1"/>
  <c r="W2380" i="1"/>
  <c r="W462" i="1"/>
  <c r="W4512" i="1"/>
  <c r="W1448" i="1"/>
  <c r="W4603" i="1"/>
  <c r="W1033" i="1"/>
  <c r="W966" i="1"/>
  <c r="W1329" i="1"/>
  <c r="W1535" i="1"/>
  <c r="W1908" i="1"/>
  <c r="W49" i="1"/>
  <c r="W4329" i="1"/>
  <c r="W1198" i="1"/>
  <c r="W3996" i="1"/>
  <c r="W523" i="1"/>
  <c r="W2296" i="1"/>
  <c r="W330" i="1"/>
  <c r="W1306" i="1"/>
  <c r="W1709" i="1"/>
  <c r="W2426" i="1"/>
  <c r="W4518" i="1"/>
  <c r="W1102" i="1"/>
  <c r="W1030" i="1"/>
  <c r="W4409" i="1"/>
  <c r="W4758" i="1"/>
  <c r="W1525" i="1"/>
  <c r="W4431" i="1"/>
  <c r="W4573" i="1"/>
  <c r="W864" i="1"/>
  <c r="W4692" i="1"/>
  <c r="W1877" i="1"/>
  <c r="W4027" i="1"/>
  <c r="W429" i="1"/>
  <c r="W684" i="1"/>
  <c r="W2188" i="1"/>
  <c r="W1904" i="1"/>
  <c r="W2200" i="1"/>
  <c r="W302" i="1"/>
  <c r="W2027" i="1"/>
  <c r="W2339" i="1"/>
  <c r="W4730" i="1"/>
  <c r="W534" i="1"/>
  <c r="W426" i="1"/>
  <c r="W2832" i="1"/>
  <c r="W1147" i="1"/>
  <c r="W492" i="1"/>
  <c r="W2165" i="1"/>
  <c r="W4800" i="1"/>
  <c r="W2647" i="1"/>
  <c r="W1944" i="1"/>
  <c r="W4789" i="1"/>
  <c r="W2861" i="1"/>
  <c r="W1499" i="1"/>
  <c r="W1304" i="1"/>
  <c r="W2122" i="1"/>
  <c r="W453" i="1"/>
  <c r="W362" i="1"/>
  <c r="W4479" i="1"/>
  <c r="W1350" i="1"/>
  <c r="W577" i="1"/>
  <c r="W2315" i="1"/>
  <c r="W2057" i="1"/>
  <c r="W1123" i="1"/>
  <c r="W4506" i="1"/>
  <c r="W2381" i="1"/>
  <c r="W1245" i="1"/>
  <c r="W702" i="1"/>
  <c r="W207" i="1"/>
  <c r="W4393" i="1"/>
  <c r="W1930" i="1"/>
  <c r="W4295" i="1"/>
  <c r="W1159" i="1"/>
  <c r="W4658" i="1"/>
  <c r="W4661" i="1"/>
  <c r="W121" i="1"/>
  <c r="W4319" i="1"/>
  <c r="W794" i="1"/>
  <c r="W4812" i="1"/>
  <c r="W2191" i="1"/>
  <c r="W4710" i="1"/>
  <c r="W4668" i="1"/>
  <c r="W4510" i="1"/>
  <c r="W4328" i="1"/>
  <c r="W174" i="1"/>
  <c r="W410" i="1"/>
  <c r="W275" i="1"/>
  <c r="W2304" i="1"/>
  <c r="W1797" i="1"/>
  <c r="W1653" i="1"/>
  <c r="W1308" i="1"/>
  <c r="W2753" i="1"/>
  <c r="W368" i="1"/>
  <c r="W922" i="1"/>
  <c r="W1386" i="1"/>
  <c r="W1077" i="1"/>
  <c r="W1121" i="1"/>
  <c r="W938" i="1"/>
  <c r="W4828" i="1"/>
  <c r="W2055" i="1"/>
  <c r="W2384" i="1"/>
  <c r="W1556" i="1"/>
  <c r="W1847" i="1"/>
  <c r="W2869" i="1"/>
  <c r="W959" i="1"/>
  <c r="W2870" i="1"/>
  <c r="W4488" i="1"/>
  <c r="W4140" i="1"/>
  <c r="W4688" i="1"/>
  <c r="W349" i="1"/>
  <c r="W2182" i="1"/>
  <c r="W522" i="1"/>
  <c r="W153" i="1"/>
  <c r="W3863" i="1"/>
  <c r="W904" i="1"/>
  <c r="W1095" i="1"/>
  <c r="W401" i="1"/>
  <c r="W1164" i="1"/>
  <c r="W1667" i="1"/>
  <c r="W2197" i="1"/>
  <c r="W1741" i="1"/>
  <c r="W2283" i="1"/>
  <c r="W3849" i="1"/>
  <c r="W668" i="1"/>
  <c r="W4642" i="1"/>
  <c r="W1478" i="1"/>
  <c r="W1361" i="1"/>
  <c r="W1345" i="1"/>
  <c r="W4425" i="1"/>
  <c r="W1364" i="1"/>
  <c r="W1004" i="1"/>
  <c r="W1073" i="1"/>
  <c r="W1192" i="1"/>
  <c r="W2673" i="1"/>
  <c r="W2685" i="1"/>
  <c r="W1267" i="1"/>
  <c r="W1148" i="1"/>
  <c r="W1876" i="1"/>
  <c r="W1739" i="1"/>
  <c r="W2652" i="1"/>
  <c r="W1232" i="1"/>
  <c r="W3114" i="1"/>
  <c r="W1055" i="1"/>
  <c r="W771" i="1"/>
  <c r="W676" i="1"/>
  <c r="W4316" i="1"/>
  <c r="W3873" i="1"/>
  <c r="W2387" i="1"/>
  <c r="W3992" i="1"/>
  <c r="W4681" i="1"/>
  <c r="W2965" i="1"/>
  <c r="W4737" i="1"/>
  <c r="W2948" i="1"/>
  <c r="W225" i="1"/>
  <c r="W4751" i="1"/>
  <c r="W1902" i="1"/>
  <c r="W637" i="1"/>
  <c r="W1268" i="1"/>
  <c r="W661" i="1"/>
  <c r="W1174" i="1"/>
  <c r="W460" i="1"/>
  <c r="W259" i="1"/>
  <c r="W2293" i="1"/>
  <c r="W2176" i="1"/>
  <c r="W2924" i="1"/>
  <c r="W1237" i="1"/>
  <c r="W956" i="1"/>
  <c r="W3429" i="1"/>
  <c r="W4171" i="1"/>
  <c r="W499" i="1"/>
  <c r="W4082" i="1"/>
  <c r="W137" i="1"/>
  <c r="W191" i="1"/>
  <c r="W4155" i="1"/>
  <c r="W3063" i="1"/>
  <c r="W4615" i="1"/>
  <c r="W1116" i="1"/>
  <c r="W881" i="1"/>
  <c r="W2686" i="1"/>
  <c r="W2750" i="1"/>
  <c r="W2633" i="1"/>
  <c r="W2739" i="1"/>
  <c r="W1425" i="1"/>
  <c r="W1109" i="1"/>
  <c r="W1573" i="1"/>
  <c r="W1090" i="1"/>
  <c r="W779" i="1"/>
  <c r="W2833" i="1"/>
  <c r="W828" i="1"/>
  <c r="W2751" i="1"/>
  <c r="W699" i="1"/>
  <c r="W1773" i="1"/>
  <c r="W1241" i="1"/>
  <c r="W4448" i="1"/>
  <c r="W4587" i="1"/>
  <c r="W1182" i="1"/>
  <c r="W2437" i="1"/>
  <c r="W2681" i="1"/>
  <c r="W1222" i="1"/>
  <c r="W695" i="1"/>
  <c r="W975" i="1"/>
  <c r="W1255" i="1"/>
  <c r="W2929" i="1"/>
  <c r="W1126" i="1"/>
  <c r="W60" i="1"/>
  <c r="W2483" i="1"/>
  <c r="W294" i="1"/>
  <c r="W3179" i="1"/>
  <c r="W580" i="1"/>
  <c r="W1935" i="1"/>
  <c r="W1264" i="1"/>
  <c r="W2927" i="1"/>
  <c r="W4314" i="1"/>
  <c r="W3835" i="1"/>
  <c r="W2466" i="1"/>
  <c r="W4315" i="1"/>
  <c r="W1048" i="1"/>
  <c r="W2229" i="1"/>
  <c r="W4719" i="1"/>
  <c r="W3571" i="1"/>
  <c r="W4341" i="1"/>
  <c r="W4656" i="1"/>
  <c r="W4246" i="1"/>
  <c r="W267" i="1"/>
  <c r="W963" i="1"/>
  <c r="W4034" i="1"/>
  <c r="W4387" i="1"/>
  <c r="W4215" i="1"/>
  <c r="W1818" i="1"/>
  <c r="W1523" i="1"/>
  <c r="W4307" i="1"/>
  <c r="W4866" i="1"/>
  <c r="W4883" i="1"/>
  <c r="W3818" i="1"/>
  <c r="W4833" i="1"/>
  <c r="W4411" i="1"/>
  <c r="W3920" i="1"/>
  <c r="W4826" i="1"/>
  <c r="W4017" i="1"/>
  <c r="W1638" i="1"/>
  <c r="W2370" i="1"/>
  <c r="W4657" i="1"/>
  <c r="W1744" i="1"/>
  <c r="W3573" i="1"/>
  <c r="W4693" i="1"/>
  <c r="W3983" i="1"/>
  <c r="W3134" i="1"/>
  <c r="W4640" i="1"/>
  <c r="W4173" i="1"/>
  <c r="W1701" i="1"/>
  <c r="W3899" i="1"/>
  <c r="W4509" i="1"/>
  <c r="W3809" i="1"/>
  <c r="W3862" i="1"/>
  <c r="W3980" i="1"/>
  <c r="W3574" i="1"/>
  <c r="W3575" i="1"/>
  <c r="W4174" i="1"/>
  <c r="W1083" i="1"/>
  <c r="W1928" i="1"/>
  <c r="W4175" i="1"/>
  <c r="W4176" i="1"/>
  <c r="W727" i="1"/>
  <c r="W591" i="1"/>
  <c r="W3795" i="1"/>
  <c r="W3982" i="1"/>
  <c r="W3576" i="1"/>
  <c r="W941" i="1"/>
  <c r="W870" i="1"/>
  <c r="W1093" i="1"/>
  <c r="W1368" i="1"/>
  <c r="W918" i="1"/>
  <c r="W2734" i="1"/>
  <c r="W4177" i="1"/>
  <c r="W1795" i="1"/>
  <c r="W1399" i="1"/>
  <c r="W1673" i="1"/>
  <c r="W4676" i="1"/>
  <c r="W3774" i="1"/>
  <c r="W3577" i="1"/>
  <c r="W4178" i="1"/>
  <c r="W4811" i="1"/>
  <c r="W4179" i="1"/>
  <c r="W4180" i="1"/>
  <c r="W4181" i="1"/>
  <c r="W4182" i="1"/>
  <c r="W4183" i="1"/>
  <c r="W4619" i="1"/>
  <c r="W2451" i="1"/>
  <c r="W4184" i="1"/>
  <c r="W4631" i="1"/>
  <c r="W4653" i="1"/>
  <c r="W2812" i="1"/>
  <c r="W3578" i="1"/>
  <c r="W555" i="1"/>
  <c r="W3579" i="1"/>
  <c r="W4041" i="1"/>
  <c r="W1859" i="1"/>
  <c r="W3580" i="1"/>
  <c r="W3581" i="1"/>
  <c r="W3582" i="1"/>
  <c r="W3584" i="1"/>
  <c r="W3586" i="1"/>
  <c r="W3588" i="1"/>
  <c r="W2048" i="1"/>
  <c r="W85" i="1"/>
  <c r="W2003" i="1"/>
  <c r="W3589" i="1"/>
  <c r="W3590" i="1"/>
  <c r="W3591" i="1"/>
  <c r="W3592" i="1"/>
  <c r="W3594" i="1"/>
  <c r="W19" i="1"/>
  <c r="W119" i="1"/>
  <c r="W3595" i="1"/>
  <c r="W3596" i="1"/>
  <c r="W3597" i="1"/>
  <c r="W3598" i="1"/>
  <c r="W3599" i="1"/>
  <c r="W3600" i="1"/>
  <c r="W3601" i="1"/>
  <c r="W3603" i="1"/>
  <c r="W4018" i="1"/>
  <c r="W3604" i="1"/>
  <c r="W28" i="1"/>
  <c r="W3605" i="1"/>
  <c r="W3606" i="1"/>
  <c r="W4228" i="1"/>
  <c r="W2005" i="1"/>
  <c r="W3607" i="1"/>
  <c r="W4486" i="1"/>
  <c r="W3608" i="1"/>
  <c r="W2675" i="1"/>
  <c r="W488" i="1"/>
  <c r="W415" i="1"/>
  <c r="W3609" i="1"/>
  <c r="W3610" i="1"/>
  <c r="W3611" i="1"/>
  <c r="W3612" i="1"/>
  <c r="W2429" i="1"/>
  <c r="W405" i="1"/>
  <c r="W3613" i="1"/>
  <c r="W441" i="1"/>
  <c r="W1256" i="1"/>
  <c r="W2741" i="1"/>
  <c r="W265" i="1"/>
  <c r="W197" i="1"/>
  <c r="W130" i="1"/>
  <c r="W68" i="1"/>
  <c r="W1108" i="1"/>
  <c r="W216" i="1"/>
  <c r="W322" i="1"/>
  <c r="W621" i="1"/>
  <c r="W3614" i="1"/>
  <c r="W1017" i="1"/>
  <c r="W1845" i="1"/>
  <c r="W1085" i="1"/>
  <c r="W1649" i="1"/>
  <c r="W737" i="1"/>
  <c r="W3857" i="1"/>
  <c r="W2469" i="1"/>
  <c r="W3615" i="1"/>
  <c r="W3616" i="1"/>
  <c r="W586" i="1"/>
  <c r="W3617" i="1"/>
  <c r="W3161" i="1"/>
  <c r="W3618" i="1"/>
  <c r="W3619" i="1"/>
  <c r="W3620" i="1"/>
  <c r="W3621" i="1"/>
  <c r="W2975" i="1"/>
  <c r="W3925" i="1"/>
  <c r="W2663" i="1"/>
  <c r="W1959" i="1"/>
  <c r="W4889" i="1"/>
  <c r="W3622" i="1"/>
  <c r="W3623" i="1"/>
  <c r="W714" i="1"/>
  <c r="W339" i="1"/>
  <c r="W1389" i="1"/>
  <c r="W4830" i="1"/>
  <c r="W3624" i="1"/>
  <c r="W2820" i="1"/>
  <c r="W3625" i="1"/>
  <c r="W3626" i="1"/>
  <c r="W3627" i="1"/>
  <c r="W3628" i="1"/>
  <c r="W3629" i="1"/>
  <c r="W3630" i="1"/>
  <c r="W3631" i="1"/>
  <c r="W3632" i="1"/>
  <c r="W3633" i="1"/>
  <c r="W3634" i="1"/>
  <c r="W3635" i="1"/>
  <c r="W3636" i="1"/>
  <c r="W3637" i="1"/>
  <c r="W3638" i="1"/>
  <c r="W3639" i="1"/>
  <c r="W3640" i="1"/>
  <c r="W3641" i="1"/>
  <c r="W3642" i="1"/>
  <c r="W3643" i="1"/>
  <c r="W3644" i="1"/>
  <c r="W3645" i="1"/>
  <c r="W3646" i="1"/>
  <c r="W3647" i="1"/>
  <c r="W3648" i="1"/>
  <c r="W157" i="1"/>
  <c r="W3649" i="1"/>
  <c r="W3338" i="1"/>
  <c r="W3430" i="1"/>
  <c r="W698" i="1"/>
  <c r="W724" i="1"/>
  <c r="W2215" i="1"/>
  <c r="W3650" i="1"/>
  <c r="W1080" i="1"/>
  <c r="W4863" i="1"/>
  <c r="W3651" i="1"/>
  <c r="W656" i="1"/>
  <c r="W1524" i="1"/>
  <c r="W3652" i="1"/>
  <c r="W1153" i="1"/>
  <c r="W3653" i="1"/>
  <c r="W1259" i="1"/>
  <c r="W1826" i="1"/>
  <c r="W3654" i="1"/>
  <c r="W4042" i="1"/>
  <c r="W4369" i="1"/>
  <c r="W4451" i="1"/>
  <c r="W4611" i="1"/>
  <c r="W1045" i="1"/>
  <c r="W1199" i="1"/>
  <c r="W3153" i="1"/>
  <c r="W766" i="1"/>
  <c r="W3268" i="1"/>
  <c r="W1468" i="1"/>
  <c r="W4334" i="1"/>
  <c r="W4284" i="1"/>
  <c r="W1450" i="1"/>
  <c r="W3655" i="1"/>
  <c r="W1079" i="1"/>
  <c r="W1674" i="1"/>
  <c r="W4241" i="1"/>
  <c r="W876" i="1"/>
  <c r="W4521" i="1"/>
  <c r="W2265" i="1"/>
  <c r="W4245" i="1"/>
  <c r="W3990" i="1"/>
  <c r="W4588" i="1"/>
  <c r="W1866" i="1"/>
  <c r="W1666" i="1"/>
  <c r="W4459" i="1"/>
  <c r="W2731" i="1"/>
  <c r="W3118" i="1"/>
  <c r="W4602" i="1"/>
  <c r="W3810" i="1"/>
  <c r="W1190" i="1"/>
  <c r="W3890" i="1"/>
  <c r="W2129" i="1"/>
  <c r="W1648" i="1"/>
  <c r="W1005" i="1"/>
  <c r="W1242" i="1"/>
  <c r="W4433" i="1"/>
  <c r="W3800" i="1"/>
  <c r="W4331" i="1"/>
  <c r="W4057" i="1"/>
  <c r="W1372" i="1"/>
  <c r="W1122" i="1"/>
  <c r="W4402" i="1"/>
  <c r="W1950" i="1"/>
  <c r="W3975" i="1"/>
  <c r="W4720" i="1"/>
  <c r="W989" i="1"/>
  <c r="W4043" i="1"/>
  <c r="W2226" i="1"/>
  <c r="W3154" i="1"/>
  <c r="W1640" i="1"/>
  <c r="W1191" i="1"/>
  <c r="W1778" i="1"/>
  <c r="W4154" i="1"/>
  <c r="W4055" i="1"/>
  <c r="W939" i="1"/>
  <c r="W965" i="1"/>
  <c r="W551" i="1"/>
  <c r="W3187" i="1"/>
  <c r="W4205" i="1"/>
  <c r="W1541" i="1"/>
  <c r="W1850" i="1"/>
  <c r="W4024" i="1"/>
  <c r="W3923" i="1"/>
  <c r="W3945" i="1"/>
  <c r="W2374" i="1"/>
  <c r="W1087" i="1"/>
  <c r="W976" i="1"/>
  <c r="W2237" i="1"/>
  <c r="W3656" i="1"/>
  <c r="W3657" i="1"/>
  <c r="W1427" i="1"/>
  <c r="W2037" i="1"/>
  <c r="W1984" i="1"/>
  <c r="W1238" i="1"/>
  <c r="W1140" i="1"/>
  <c r="W929" i="1"/>
  <c r="W1354" i="1"/>
  <c r="W1081" i="1"/>
  <c r="W930" i="1"/>
  <c r="W1726" i="1"/>
  <c r="W960" i="1"/>
  <c r="W4167" i="1"/>
  <c r="W1016" i="1"/>
  <c r="W1766" i="1"/>
  <c r="W1127" i="1"/>
  <c r="W2758" i="1"/>
  <c r="W4325" i="1"/>
  <c r="W4453" i="1"/>
  <c r="W4323" i="1"/>
  <c r="W756" i="1"/>
  <c r="W3970" i="1"/>
  <c r="W4207" i="1"/>
  <c r="W4400" i="1"/>
  <c r="W1421" i="1"/>
  <c r="W3934" i="1"/>
  <c r="W3865" i="1"/>
  <c r="W4025" i="1"/>
  <c r="W1484" i="1"/>
  <c r="W3072" i="1"/>
  <c r="W4137" i="1"/>
  <c r="W2942" i="1"/>
  <c r="W650" i="1"/>
  <c r="W980" i="1"/>
  <c r="W2029" i="1"/>
  <c r="W1091" i="1"/>
  <c r="W4781" i="1"/>
  <c r="W2671" i="1"/>
  <c r="W1188" i="1"/>
  <c r="W1036" i="1"/>
  <c r="W3658" i="1"/>
  <c r="W880" i="1"/>
  <c r="W4227" i="1"/>
  <c r="W1111" i="1"/>
  <c r="W1325" i="1"/>
  <c r="W4358" i="1"/>
  <c r="W4458" i="1"/>
  <c r="W1103" i="1"/>
  <c r="W2941" i="1"/>
  <c r="W4211" i="1"/>
  <c r="W630" i="1"/>
  <c r="W4646" i="1"/>
  <c r="W3061" i="1"/>
  <c r="W4023" i="1"/>
  <c r="W2785" i="1"/>
  <c r="W4321" i="1"/>
  <c r="W4350" i="1"/>
  <c r="W2765" i="1"/>
  <c r="W4608" i="1"/>
  <c r="W4543" i="1"/>
  <c r="W3659" i="1"/>
  <c r="W4226" i="1"/>
  <c r="W4376" i="1"/>
  <c r="W3660" i="1"/>
  <c r="W3661" i="1"/>
  <c r="W4271" i="1"/>
  <c r="W2814" i="1"/>
  <c r="W1023" i="1"/>
  <c r="W4289" i="1"/>
  <c r="W3662" i="1"/>
  <c r="W3663" i="1"/>
  <c r="W1260" i="1"/>
  <c r="W3664" i="1"/>
  <c r="W3665" i="1"/>
  <c r="W3666" i="1"/>
  <c r="W3667" i="1"/>
  <c r="W4219" i="1"/>
  <c r="W1937" i="1"/>
  <c r="W3668" i="1"/>
  <c r="W3669" i="1"/>
  <c r="W3670" i="1"/>
  <c r="W1945" i="1"/>
  <c r="W1074" i="1"/>
  <c r="W3671" i="1"/>
  <c r="W3672" i="1"/>
  <c r="W4691" i="1"/>
  <c r="W4185" i="1"/>
  <c r="W4186" i="1"/>
  <c r="W4187" i="1"/>
  <c r="W4801" i="1"/>
  <c r="W3673" i="1"/>
  <c r="W3674" i="1"/>
  <c r="W4703" i="1"/>
  <c r="W1375" i="1"/>
  <c r="W4626" i="1"/>
  <c r="W1894" i="1"/>
  <c r="W2255" i="1"/>
  <c r="W2222" i="1"/>
  <c r="W4783" i="1"/>
  <c r="W2238" i="1"/>
  <c r="W1998" i="1"/>
  <c r="W1133" i="1"/>
  <c r="W4040" i="1"/>
  <c r="W357" i="1"/>
  <c r="W4242" i="1"/>
  <c r="W2726" i="1"/>
  <c r="W4480" i="1"/>
  <c r="W3897" i="1"/>
  <c r="W3894" i="1"/>
  <c r="W4577" i="1"/>
  <c r="W3675" i="1"/>
  <c r="W4484" i="1"/>
  <c r="W1933" i="1"/>
  <c r="W4391" i="1"/>
  <c r="W2713" i="1"/>
  <c r="W2309" i="1"/>
  <c r="W3780" i="1"/>
  <c r="W3676" i="1"/>
  <c r="W3677" i="1"/>
  <c r="W3805" i="1"/>
  <c r="W4428" i="1"/>
  <c r="W3678" i="1"/>
  <c r="W3364" i="1"/>
  <c r="W417" i="1"/>
  <c r="W655" i="1"/>
  <c r="W2271" i="1"/>
  <c r="W2181" i="1"/>
  <c r="W2026" i="1"/>
  <c r="W1683" i="1"/>
  <c r="W1177" i="1"/>
  <c r="W945" i="1"/>
  <c r="W4673" i="1"/>
  <c r="W4072" i="1"/>
  <c r="W3679" i="1"/>
  <c r="W642" i="1"/>
  <c r="W2774" i="1"/>
  <c r="W3680" i="1"/>
  <c r="W4051" i="1"/>
  <c r="W4116" i="1"/>
  <c r="W1545" i="1"/>
  <c r="W859" i="1"/>
  <c r="W3681" i="1"/>
  <c r="W1051" i="1"/>
  <c r="W3682" i="1"/>
  <c r="W2792" i="1"/>
  <c r="W2718" i="1"/>
  <c r="W3683" i="1"/>
  <c r="W2692" i="1"/>
  <c r="W1540" i="1"/>
  <c r="W4592" i="1"/>
  <c r="W4786" i="1"/>
  <c r="W4485" i="1"/>
  <c r="W4819" i="1"/>
  <c r="W2217" i="1"/>
  <c r="W4791" i="1"/>
  <c r="W4814" i="1"/>
  <c r="W4013" i="1"/>
  <c r="W4389" i="1"/>
  <c r="W2120" i="1"/>
  <c r="W2286" i="1"/>
  <c r="W3684" i="1"/>
  <c r="W4566" i="1"/>
  <c r="W3685" i="1"/>
  <c r="W850" i="1"/>
  <c r="W4188" i="1"/>
  <c r="W638" i="1"/>
  <c r="W3787" i="1"/>
  <c r="W3686" i="1"/>
  <c r="W2657" i="1"/>
  <c r="W3819" i="1"/>
  <c r="W3776" i="1"/>
  <c r="W964" i="1"/>
  <c r="W4579" i="1"/>
  <c r="W4267" i="1"/>
  <c r="W3687" i="1"/>
  <c r="W2714" i="1"/>
  <c r="W4438" i="1"/>
  <c r="W3688" i="1"/>
  <c r="W3689" i="1"/>
  <c r="W4044" i="1"/>
  <c r="W4115" i="1"/>
  <c r="W1946" i="1"/>
  <c r="W4105" i="1"/>
  <c r="W3930" i="1"/>
  <c r="W3993" i="1"/>
  <c r="W2766" i="1"/>
  <c r="W4203" i="1"/>
  <c r="W3954" i="1"/>
  <c r="W4047" i="1"/>
  <c r="W4568" i="1"/>
  <c r="W4422" i="1"/>
  <c r="W4096" i="1"/>
  <c r="W4189" i="1"/>
  <c r="W4125" i="1"/>
  <c r="W2871" i="1"/>
  <c r="W3966" i="1"/>
  <c r="W3952" i="1"/>
  <c r="W4647" i="1"/>
  <c r="W4345" i="1"/>
  <c r="W4457" i="1"/>
  <c r="W2872" i="1"/>
  <c r="W3967" i="1"/>
  <c r="W1319" i="1"/>
  <c r="W4787" i="1"/>
  <c r="W4339" i="1"/>
  <c r="W3690" i="1"/>
  <c r="W4410" i="1"/>
  <c r="W4322" i="1"/>
  <c r="W4132" i="1"/>
  <c r="W3798" i="1"/>
  <c r="W4163" i="1"/>
  <c r="W3793" i="1"/>
  <c r="W4270" i="1"/>
  <c r="W1492" i="1"/>
  <c r="W4290" i="1"/>
  <c r="W3182" i="1"/>
  <c r="W3929" i="1"/>
  <c r="W4517" i="1"/>
  <c r="W4747" i="1"/>
  <c r="W4530" i="1"/>
  <c r="W3879" i="1"/>
  <c r="W4685" i="1"/>
  <c r="W4440" i="1"/>
  <c r="W3913" i="1"/>
  <c r="W4476" i="1"/>
  <c r="W4231" i="1"/>
  <c r="W4442" i="1"/>
  <c r="W4594" i="1"/>
  <c r="W4494" i="1"/>
  <c r="W4460" i="1"/>
  <c r="W4156" i="1"/>
  <c r="W4129" i="1"/>
  <c r="W4002" i="1"/>
  <c r="W3777" i="1"/>
  <c r="W4380" i="1"/>
  <c r="W4026" i="1"/>
  <c r="W4286" i="1"/>
  <c r="W4254" i="1"/>
  <c r="W4296" i="1"/>
  <c r="W3889" i="1"/>
  <c r="W4269" i="1"/>
  <c r="W4240" i="1"/>
  <c r="W4381" i="1"/>
  <c r="W4255" i="1"/>
  <c r="W3999" i="1"/>
  <c r="W4030" i="1"/>
  <c r="W4304" i="1"/>
  <c r="W3823" i="1"/>
  <c r="W4130" i="1"/>
  <c r="W4353" i="1"/>
  <c r="W4230" i="1"/>
  <c r="W3875" i="1"/>
  <c r="W4324" i="1"/>
  <c r="W4335" i="1"/>
  <c r="W4361" i="1"/>
  <c r="W4382" i="1"/>
  <c r="W4311" i="1"/>
  <c r="W4371" i="1"/>
  <c r="W4279" i="1"/>
  <c r="W4102" i="1"/>
  <c r="W3792" i="1"/>
  <c r="W4298" i="1"/>
  <c r="W4277" i="1"/>
  <c r="W4190" i="1"/>
  <c r="W3977" i="1"/>
  <c r="W3861" i="1"/>
  <c r="W4571" i="1"/>
  <c r="W3921" i="1"/>
  <c r="W3783" i="1"/>
  <c r="W4659" i="1"/>
  <c r="W4169" i="1"/>
  <c r="W3790" i="1"/>
  <c r="W4799" i="1"/>
  <c r="W4529" i="1"/>
  <c r="W4572" i="1"/>
  <c r="W4191" i="1"/>
  <c r="W4138" i="1"/>
  <c r="W4122" i="1"/>
  <c r="W4108" i="1"/>
  <c r="W4124" i="1"/>
  <c r="W3937" i="1"/>
  <c r="W4110" i="1"/>
  <c r="W4119" i="1"/>
  <c r="W4056" i="1"/>
  <c r="W4117" i="1"/>
  <c r="W4038" i="1"/>
  <c r="W4033" i="1"/>
  <c r="W4059" i="1"/>
  <c r="W4058" i="1"/>
  <c r="W4192" i="1"/>
  <c r="W4085" i="1"/>
  <c r="W4101" i="1"/>
  <c r="W4193" i="1"/>
  <c r="W3956" i="1"/>
  <c r="W4194" i="1"/>
  <c r="W4195" i="1"/>
  <c r="W4036" i="1"/>
  <c r="W3955" i="1"/>
  <c r="W4196" i="1"/>
  <c r="W4197" i="1"/>
  <c r="W4123" i="1"/>
  <c r="W3979" i="1"/>
  <c r="W3953" i="1"/>
  <c r="W3924" i="1"/>
  <c r="W3035" i="1"/>
  <c r="W4049" i="1"/>
  <c r="W3927" i="1"/>
  <c r="W4006" i="1"/>
  <c r="W1078" i="1"/>
  <c r="W4021" i="1"/>
  <c r="W3984" i="1"/>
  <c r="W3986" i="1"/>
  <c r="W3995" i="1"/>
  <c r="W3950" i="1"/>
  <c r="W2476" i="1"/>
  <c r="W2873" i="1"/>
  <c r="W3935" i="1"/>
  <c r="W3926" i="1"/>
  <c r="W4065" i="1"/>
  <c r="W4198" i="1"/>
  <c r="W4083" i="1"/>
  <c r="W3933" i="1"/>
  <c r="W4147" i="1"/>
  <c r="W4081" i="1"/>
  <c r="W3065" i="1"/>
  <c r="W4118" i="1"/>
  <c r="W4149" i="1"/>
  <c r="W3853" i="1"/>
  <c r="W3932" i="1"/>
  <c r="W4282" i="1"/>
  <c r="W3056" i="1"/>
  <c r="W1912" i="1"/>
  <c r="W723" i="1"/>
  <c r="W1436" i="1"/>
  <c r="W2397" i="1"/>
  <c r="W4039" i="1"/>
  <c r="W3973" i="1"/>
  <c r="W4199" i="1"/>
  <c r="W3016" i="1"/>
  <c r="W2825" i="1"/>
  <c r="W3147" i="1"/>
  <c r="W3804" i="1"/>
  <c r="W3868" i="1"/>
  <c r="W3884" i="1"/>
  <c r="W3181" i="1"/>
  <c r="W3856" i="1"/>
  <c r="W262" i="1"/>
  <c r="W893" i="1"/>
  <c r="W4060" i="1"/>
  <c r="W4035" i="1"/>
  <c r="W4070" i="1"/>
  <c r="W4143" i="1"/>
  <c r="W4200" i="1"/>
  <c r="W3876" i="1"/>
  <c r="W2341" i="1"/>
  <c r="W3086" i="1"/>
  <c r="W4201" i="1"/>
  <c r="W4071" i="1"/>
  <c r="W4052" i="1"/>
  <c r="W3847" i="1"/>
  <c r="W4066" i="1"/>
  <c r="W4551" i="1"/>
  <c r="W4348" i="1"/>
  <c r="W1791" i="1"/>
  <c r="W3911" i="1"/>
  <c r="W4037" i="1"/>
  <c r="W4356" i="1"/>
  <c r="W4359" i="1"/>
  <c r="W4674" i="1"/>
  <c r="W4258" i="1"/>
  <c r="W4414" i="1"/>
  <c r="W1696" i="1"/>
  <c r="W2669" i="1"/>
  <c r="W1737" i="1"/>
  <c r="W4148" i="1"/>
  <c r="W4003" i="1"/>
  <c r="W4139" i="1"/>
  <c r="W1528" i="1"/>
  <c r="W4113" i="1"/>
  <c r="W4591" i="1"/>
  <c r="W1376" i="1"/>
  <c r="W4326" i="1"/>
  <c r="W2970" i="1"/>
  <c r="W4336" i="1"/>
  <c r="W1082" i="1"/>
  <c r="W1394" i="1"/>
  <c r="W2436" i="1"/>
  <c r="W1442" i="1"/>
  <c r="W2821" i="1"/>
  <c r="W2284" i="1"/>
  <c r="W622" i="1"/>
  <c r="W4067" i="1"/>
  <c r="W4074" i="1"/>
  <c r="W4419" i="1"/>
  <c r="W762" i="1"/>
  <c r="W2874" i="1"/>
  <c r="W1318" i="1"/>
  <c r="W4061" i="1"/>
  <c r="W4016" i="1"/>
  <c r="W3922" i="1"/>
  <c r="W2719" i="1"/>
  <c r="W2456" i="1"/>
  <c r="W1378" i="1"/>
  <c r="W4299" i="1"/>
  <c r="W4165" i="1"/>
  <c r="W973" i="1"/>
  <c r="W3105" i="1"/>
  <c r="W1297" i="1"/>
  <c r="W1292" i="1"/>
  <c r="W4050" i="1"/>
  <c r="W3054" i="1"/>
  <c r="W1281" i="1"/>
  <c r="W2414" i="1"/>
  <c r="W430" i="1"/>
  <c r="W3976" i="1"/>
  <c r="W3972" i="1"/>
  <c r="W4087" i="1"/>
  <c r="W2636" i="1"/>
  <c r="W882" i="1"/>
  <c r="W4088" i="1"/>
  <c r="W4114" i="1"/>
  <c r="W1698" i="1"/>
  <c r="W1463" i="1"/>
  <c r="W3880" i="1"/>
  <c r="W4368" i="1"/>
  <c r="W3931" i="1"/>
  <c r="W3964" i="1"/>
  <c r="W4064" i="1"/>
  <c r="W390" i="1"/>
  <c r="W198" i="1"/>
  <c r="W795" i="1"/>
  <c r="W4073" i="1"/>
  <c r="W2462" i="1"/>
  <c r="W1293" i="1"/>
  <c r="W665" i="1"/>
  <c r="W3915" i="1"/>
  <c r="W3994" i="1"/>
  <c r="W4127" i="1"/>
  <c r="W993" i="1"/>
  <c r="W4048" i="1"/>
  <c r="W2256" i="1"/>
  <c r="W1867" i="1"/>
  <c r="W4089" i="1"/>
  <c r="W4069" i="1"/>
  <c r="W4111" i="1"/>
  <c r="W2794" i="1"/>
  <c r="W1258" i="1"/>
  <c r="W4000" i="1"/>
  <c r="W4022" i="1"/>
  <c r="W3872" i="1"/>
  <c r="W4107" i="1"/>
  <c r="W743" i="1"/>
  <c r="W886" i="1"/>
  <c r="W1257" i="1"/>
  <c r="W1084" i="1"/>
  <c r="W801" i="1"/>
  <c r="W1428" i="1"/>
  <c r="W1246" i="1"/>
  <c r="W4090" i="1"/>
  <c r="W4046" i="1"/>
  <c r="W2980" i="1"/>
  <c r="W17" i="1"/>
  <c r="W1411" i="1"/>
  <c r="W1679" i="1"/>
  <c r="W3090" i="1"/>
  <c r="W3115" i="1"/>
  <c r="W3031" i="1"/>
  <c r="W3036" i="1"/>
  <c r="W3121" i="1"/>
  <c r="W2996" i="1"/>
  <c r="W4421" i="1"/>
  <c r="W4407" i="1"/>
  <c r="W4683" i="1"/>
  <c r="W3843" i="1"/>
  <c r="W4622" i="1"/>
  <c r="W4349" i="1"/>
  <c r="W4212" i="1"/>
  <c r="W4623" i="1"/>
  <c r="W4464" i="1"/>
  <c r="W1356" i="1"/>
  <c r="W1371" i="1"/>
  <c r="W1352" i="1"/>
  <c r="W2875" i="1"/>
  <c r="W4755" i="1"/>
  <c r="W1275" i="1"/>
  <c r="W2767" i="1"/>
  <c r="W4699" i="1"/>
  <c r="W4229" i="1"/>
  <c r="W3864" i="1"/>
  <c r="W4383" i="1"/>
  <c r="W1432" i="1"/>
  <c r="W1196" i="1"/>
  <c r="W2802" i="1"/>
  <c r="W4305" i="1"/>
  <c r="W1128" i="1"/>
  <c r="W4091" i="1"/>
  <c r="W2032" i="1"/>
  <c r="W4236" i="1"/>
  <c r="W4214" i="1"/>
  <c r="W500" i="1"/>
  <c r="W2221" i="1"/>
  <c r="W4274" i="1"/>
  <c r="W4338" i="1"/>
  <c r="W4300" i="1"/>
  <c r="W3691" i="1"/>
  <c r="W4225" i="1"/>
  <c r="W1235" i="1"/>
  <c r="W4213" i="1"/>
  <c r="W2618" i="1"/>
  <c r="W4604" i="1"/>
  <c r="W1549" i="1"/>
  <c r="W875" i="1"/>
  <c r="W677" i="1"/>
  <c r="W1470" i="1"/>
  <c r="W2183" i="1"/>
  <c r="W2180" i="1"/>
  <c r="W1112" i="1"/>
  <c r="W4469" i="1"/>
  <c r="W4519" i="1"/>
  <c r="W4097" i="1"/>
  <c r="W3866" i="1"/>
  <c r="W4574" i="1"/>
  <c r="W3829" i="1"/>
  <c r="W4392" i="1"/>
  <c r="W2654" i="1"/>
  <c r="W3799" i="1"/>
  <c r="W4822" i="1"/>
  <c r="W1236" i="1"/>
  <c r="W4805" i="1"/>
  <c r="W2991" i="1"/>
  <c r="W4436" i="1"/>
  <c r="W4439" i="1"/>
  <c r="W2186" i="1"/>
  <c r="W1532" i="1"/>
  <c r="W4538" i="1"/>
  <c r="W592" i="1"/>
  <c r="W4598" i="1"/>
  <c r="W4780" i="1"/>
  <c r="W1864" i="1"/>
  <c r="W4452" i="1"/>
  <c r="W746" i="1"/>
  <c r="W1474" i="1"/>
  <c r="W2247" i="1"/>
  <c r="W31" i="1"/>
  <c r="W1785" i="1"/>
  <c r="W1412" i="1"/>
  <c r="W25" i="1"/>
  <c r="W253" i="1"/>
  <c r="W1291" i="1"/>
  <c r="W927" i="1"/>
  <c r="W2004" i="1"/>
  <c r="W1317" i="1"/>
  <c r="W4153" i="1"/>
  <c r="W4441" i="1"/>
  <c r="W4238" i="1"/>
  <c r="W3159" i="1"/>
  <c r="W1730" i="1"/>
  <c r="W4860" i="1"/>
  <c r="W4253" i="1"/>
  <c r="W2471" i="1"/>
  <c r="W1013" i="1"/>
  <c r="W3123" i="1"/>
  <c r="W3091" i="1"/>
  <c r="W1677" i="1"/>
  <c r="W4234" i="1"/>
  <c r="W2997" i="1"/>
  <c r="W3782" i="1"/>
  <c r="W3905" i="1"/>
  <c r="W4684" i="1"/>
  <c r="W4678" i="1"/>
  <c r="W4142" i="1"/>
  <c r="W4131" i="1"/>
  <c r="W2876" i="1"/>
  <c r="W2877" i="1"/>
  <c r="W4599" i="1"/>
  <c r="W3827" i="1"/>
  <c r="W4330" i="1"/>
  <c r="W3692" i="1"/>
  <c r="W961" i="1"/>
  <c r="W1168" i="1"/>
  <c r="W3786" i="1"/>
  <c r="W4223" i="1"/>
  <c r="W4217" i="1"/>
  <c r="W4749" i="1"/>
  <c r="W1379" i="1"/>
  <c r="W2169" i="1"/>
  <c r="W4218" i="1"/>
  <c r="W3693" i="1"/>
  <c r="W3572" i="1"/>
  <c r="W4891" i="1"/>
  <c r="W977" i="1"/>
  <c r="W4062" i="1"/>
  <c r="W1734" i="1"/>
  <c r="W2354" i="1"/>
  <c r="W4557" i="1"/>
  <c r="W3694" i="1"/>
  <c r="W1848" i="1"/>
  <c r="W3978" i="1"/>
  <c r="W3974" i="1"/>
  <c r="W1553" i="1"/>
  <c r="W3583" i="1"/>
  <c r="W1471" i="1"/>
  <c r="W583" i="1"/>
  <c r="W281" i="1"/>
  <c r="W384" i="1"/>
  <c r="W209" i="1"/>
  <c r="W2684" i="1"/>
  <c r="W1142" i="1"/>
  <c r="W12" i="1"/>
  <c r="W351" i="1"/>
  <c r="W75" i="1"/>
  <c r="W902" i="1"/>
  <c r="W1137" i="1"/>
  <c r="W539" i="1"/>
  <c r="W3585" i="1"/>
  <c r="W4332" i="1"/>
  <c r="W3587" i="1"/>
  <c r="W110" i="1"/>
  <c r="W722" i="1"/>
  <c r="W1170" i="1"/>
  <c r="W640" i="1"/>
  <c r="W3051" i="1"/>
  <c r="W1346" i="1"/>
  <c r="W292" i="1"/>
  <c r="W3200" i="1"/>
  <c r="W1487" i="1"/>
  <c r="W974" i="1"/>
  <c r="W337" i="1"/>
  <c r="W542" i="1"/>
  <c r="W744" i="1"/>
  <c r="W749" i="1"/>
  <c r="W797" i="1"/>
  <c r="W158" i="1"/>
  <c r="W1530" i="1"/>
  <c r="W4888" i="1"/>
  <c r="W720" i="1"/>
  <c r="W3593" i="1"/>
  <c r="W3162" i="1"/>
  <c r="W657" i="1"/>
  <c r="W4655" i="1"/>
  <c r="W595" i="1"/>
  <c r="W1516" i="1"/>
  <c r="W2952" i="1"/>
  <c r="W6" i="1"/>
  <c r="W627" i="1"/>
  <c r="W1169" i="1"/>
  <c r="W254" i="1"/>
  <c r="W501" i="1"/>
  <c r="W276" i="1"/>
  <c r="W1941" i="1"/>
  <c r="W4378" i="1"/>
  <c r="W3988" i="1"/>
  <c r="W4106" i="1"/>
  <c r="W1359" i="1"/>
  <c r="W3163" i="1"/>
  <c r="W2773" i="1"/>
  <c r="W1557" i="1"/>
  <c r="W203" i="1"/>
  <c r="W1300" i="1"/>
  <c r="W2045" i="1"/>
  <c r="W112" i="1"/>
  <c r="W3058" i="1"/>
  <c r="W1272" i="1"/>
  <c r="W4899" i="1"/>
  <c r="W1098" i="1"/>
  <c r="W3201" i="1"/>
  <c r="W3602" i="1"/>
  <c r="W43" i="1"/>
  <c r="W1382" i="1"/>
  <c r="W932" i="1"/>
  <c r="W1825" i="1"/>
  <c r="W1360" i="1"/>
  <c r="W600" i="1"/>
  <c r="W1768" i="1"/>
  <c r="W1509" i="1"/>
  <c r="W1440" i="1"/>
  <c r="W443" i="1"/>
  <c r="W1924" i="1"/>
  <c r="W3695" i="1"/>
  <c r="W3850" i="1"/>
  <c r="W3785" i="1"/>
  <c r="W1059" i="1"/>
  <c r="W237" i="1"/>
  <c r="W3696" i="1"/>
  <c r="W3781" i="1"/>
  <c r="W4011" i="1"/>
  <c r="W3837" i="1"/>
  <c r="W3838" i="1"/>
  <c r="W3845" i="1"/>
  <c r="W3221" i="1"/>
  <c r="W4120" i="1"/>
  <c r="W4514" i="1"/>
  <c r="W4015" i="1"/>
  <c r="W4220" i="1"/>
  <c r="W4306" i="1"/>
  <c r="W906" i="1"/>
  <c r="W4136" i="1"/>
  <c r="W4259" i="1"/>
  <c r="W3146" i="1"/>
  <c r="W4351" i="1"/>
  <c r="W4208" i="1"/>
  <c r="W3914" i="1"/>
  <c r="W3898" i="1"/>
  <c r="W512" i="1"/>
  <c r="W4357" i="1"/>
  <c r="W3113" i="1"/>
  <c r="W4705" i="1"/>
  <c r="W4029" i="1"/>
  <c r="W774" i="1"/>
  <c r="W777" i="1"/>
  <c r="W1071" i="1"/>
  <c r="W3908" i="1"/>
  <c r="W1067" i="1"/>
  <c r="W381" i="1"/>
  <c r="W123" i="1"/>
  <c r="W299" i="1"/>
  <c r="W164" i="1"/>
  <c r="W342" i="1"/>
  <c r="W358" i="1"/>
  <c r="W300" i="1"/>
  <c r="W4164" i="1"/>
  <c r="W418" i="1"/>
  <c r="W911" i="1"/>
  <c r="W4112" i="1"/>
  <c r="W1702" i="1"/>
  <c r="W3697" i="1"/>
  <c r="W3948" i="1"/>
  <c r="W4068" i="1"/>
  <c r="W4202" i="1"/>
  <c r="W3698" i="1"/>
  <c r="W2264" i="1"/>
  <c r="W1707" i="1"/>
  <c r="W2135" i="1"/>
  <c r="W2289" i="1"/>
  <c r="W1728" i="1"/>
  <c r="W4360" i="1"/>
  <c r="W4084" i="1"/>
  <c r="W1075" i="1"/>
  <c r="W1280" i="1"/>
  <c r="W949" i="1"/>
  <c r="W2035" i="1"/>
  <c r="W4233" i="1"/>
  <c r="W3699" i="1"/>
  <c r="W1336" i="1"/>
  <c r="W618" i="1"/>
  <c r="W1586" i="1"/>
  <c r="W1587" i="1"/>
  <c r="W1588" i="1"/>
  <c r="W1589" i="1"/>
  <c r="W1015" i="1"/>
  <c r="W1590" i="1"/>
  <c r="W1591" i="1"/>
  <c r="W1592" i="1"/>
  <c r="W1593" i="1"/>
  <c r="W1594" i="1"/>
  <c r="W1595" i="1"/>
  <c r="W1596" i="1"/>
  <c r="W1597" i="1"/>
  <c r="W1598" i="1"/>
  <c r="W1599" i="1"/>
  <c r="W1600" i="1"/>
  <c r="W1601" i="1"/>
  <c r="W3004" i="1"/>
  <c r="W1393" i="1"/>
  <c r="W3212" i="1"/>
  <c r="W3213" i="1"/>
  <c r="W3222" i="1"/>
  <c r="W3214" i="1"/>
  <c r="W3215" i="1"/>
  <c r="W4145" i="1"/>
  <c r="W4813" i="1"/>
  <c r="W1289" i="1"/>
  <c r="W3700" i="1"/>
  <c r="W3918" i="1"/>
  <c r="W671" i="1"/>
  <c r="W1068" i="1"/>
  <c r="W3435" i="1"/>
  <c r="W3436" i="1"/>
  <c r="W3375" i="1"/>
  <c r="W1213" i="1"/>
  <c r="W1981" i="1"/>
  <c r="W2207" i="1"/>
  <c r="W1357" i="1"/>
  <c r="W3969" i="1"/>
  <c r="W822" i="1"/>
  <c r="W172" i="1"/>
  <c r="W451" i="1"/>
  <c r="W568" i="1"/>
  <c r="W796" i="1"/>
  <c r="W106" i="1"/>
  <c r="W2136" i="1"/>
  <c r="W3743" i="1"/>
  <c r="W2137" i="1"/>
  <c r="W2233" i="1"/>
  <c r="W3437" i="1"/>
  <c r="W3438" i="1"/>
  <c r="W1940" i="1"/>
  <c r="W2398" i="1"/>
  <c r="W3701" i="1"/>
  <c r="W3376" i="1"/>
  <c r="W3439" i="1"/>
  <c r="W3440" i="1"/>
  <c r="W1377" i="1"/>
  <c r="W3989" i="1"/>
  <c r="W1396" i="1"/>
  <c r="W3339" i="1"/>
  <c r="W2163" i="1"/>
  <c r="W3702" i="1"/>
  <c r="W3874" i="1"/>
  <c r="W3043" i="1"/>
  <c r="W3441" i="1"/>
  <c r="W3442" i="1"/>
  <c r="W3775" i="1"/>
  <c r="W4292" i="1"/>
  <c r="W3443" i="1"/>
  <c r="W3444" i="1"/>
  <c r="W3386" i="1"/>
  <c r="W4093" i="1"/>
  <c r="W3445" i="1"/>
  <c r="W141" i="1"/>
  <c r="W201" i="1"/>
  <c r="W3377" i="1"/>
  <c r="W3446" i="1"/>
  <c r="W3378" i="1"/>
  <c r="W3340" i="1"/>
  <c r="W3447" i="1"/>
  <c r="W3448" i="1"/>
  <c r="W3449" i="1"/>
  <c r="W3341" i="1"/>
  <c r="W2043" i="1"/>
  <c r="W2138" i="1"/>
  <c r="W2282" i="1"/>
  <c r="W3450" i="1"/>
  <c r="W3451" i="1"/>
  <c r="W3452" i="1"/>
  <c r="W3453" i="1"/>
  <c r="W835" i="1"/>
  <c r="W1664" i="1"/>
  <c r="W1214" i="1"/>
  <c r="W2050" i="1"/>
  <c r="W2156" i="1"/>
  <c r="W2171" i="1"/>
  <c r="W2014" i="1"/>
  <c r="W3454" i="1"/>
  <c r="W2058" i="1"/>
  <c r="W2345" i="1"/>
  <c r="W2211" i="1"/>
  <c r="W1883" i="1"/>
  <c r="W736" i="1"/>
  <c r="W2401" i="1"/>
  <c r="W2257" i="1"/>
  <c r="W3180" i="1"/>
  <c r="W3313" i="1"/>
  <c r="W3455" i="1"/>
  <c r="W3342" i="1"/>
  <c r="W4126" i="1"/>
  <c r="W3379" i="1"/>
  <c r="W3456" i="1"/>
  <c r="W3457" i="1"/>
  <c r="W3329" i="1"/>
  <c r="W3343" i="1"/>
  <c r="W3458" i="1"/>
  <c r="W3459" i="1"/>
  <c r="W3460" i="1"/>
  <c r="W3461" i="1"/>
  <c r="W3380" i="1"/>
  <c r="W3210" i="1"/>
  <c r="W3745" i="1"/>
  <c r="W3298" i="1"/>
  <c r="W3462" i="1"/>
  <c r="W3344" i="1"/>
  <c r="W3463" i="1"/>
  <c r="W514" i="1"/>
  <c r="W3464" i="1"/>
  <c r="W3465" i="1"/>
  <c r="W4463" i="1"/>
  <c r="W3959" i="1"/>
  <c r="W4546" i="1"/>
  <c r="W3299" i="1"/>
  <c r="W3746" i="1"/>
  <c r="W4261" i="1"/>
  <c r="W3466" i="1"/>
  <c r="W3467" i="1"/>
  <c r="W3468" i="1"/>
  <c r="W2113" i="1"/>
  <c r="W2408" i="1"/>
  <c r="W1681" i="1"/>
  <c r="W2287" i="1"/>
  <c r="W2363" i="1"/>
  <c r="W1887" i="1"/>
  <c r="W2044" i="1"/>
  <c r="W2623" i="1"/>
  <c r="W232" i="1"/>
  <c r="W1817" i="1"/>
  <c r="W1835" i="1"/>
  <c r="W1658" i="1"/>
  <c r="W2205" i="1"/>
  <c r="W1046" i="1"/>
  <c r="W1971" i="1"/>
  <c r="W971" i="1"/>
  <c r="W1897" i="1"/>
  <c r="W2678" i="1"/>
  <c r="W2809" i="1"/>
  <c r="W1669" i="1"/>
  <c r="W2105" i="1"/>
  <c r="W2022" i="1"/>
  <c r="W1283" i="1"/>
  <c r="W211" i="1"/>
  <c r="W2332" i="1"/>
  <c r="W212" i="1"/>
  <c r="W246" i="1"/>
  <c r="W1750" i="1"/>
  <c r="W2778" i="1"/>
  <c r="W1338" i="1"/>
  <c r="W2295" i="1"/>
  <c r="W1922" i="1"/>
  <c r="W747" i="1"/>
  <c r="W355" i="1"/>
  <c r="W981" i="1"/>
  <c r="W213" i="1"/>
  <c r="W1872" i="1"/>
  <c r="W2658" i="1"/>
  <c r="W1738" i="1"/>
  <c r="W1869" i="1"/>
  <c r="W2281" i="1"/>
  <c r="W214" i="1"/>
  <c r="W1183" i="1"/>
  <c r="W2358" i="1"/>
  <c r="W1783" i="1"/>
  <c r="W1560" i="1"/>
  <c r="W1708" i="1"/>
  <c r="W1479" i="1"/>
  <c r="W1160" i="1"/>
  <c r="W972" i="1"/>
  <c r="W2306" i="1"/>
  <c r="W851" i="1"/>
  <c r="W3140" i="1"/>
  <c r="W3030" i="1"/>
  <c r="W3062" i="1"/>
  <c r="W3020" i="1"/>
  <c r="W2842" i="1"/>
  <c r="W2878" i="1"/>
  <c r="W3087" i="1"/>
  <c r="W3067" i="1"/>
  <c r="W3095" i="1"/>
  <c r="W3068" i="1"/>
  <c r="W2978" i="1"/>
  <c r="W3088" i="1"/>
  <c r="W3042" i="1"/>
  <c r="W3034" i="1"/>
  <c r="W3127" i="1"/>
  <c r="W3073" i="1"/>
  <c r="W2963" i="1"/>
  <c r="W3046" i="1"/>
  <c r="W2946" i="1"/>
  <c r="W3128" i="1"/>
  <c r="W3089" i="1"/>
  <c r="W2977" i="1"/>
  <c r="W2847" i="1"/>
  <c r="W3099" i="1"/>
  <c r="W3112" i="1"/>
  <c r="W2981" i="1"/>
  <c r="W2805" i="1"/>
  <c r="W3045" i="1"/>
  <c r="W3071" i="1"/>
  <c r="W3082" i="1"/>
  <c r="W2879" i="1"/>
  <c r="W3703" i="1"/>
  <c r="W2880" i="1"/>
  <c r="W2881" i="1"/>
  <c r="W2882" i="1"/>
  <c r="W3704" i="1"/>
  <c r="W3083" i="1"/>
  <c r="W2883" i="1"/>
  <c r="W3108" i="1"/>
  <c r="W3100" i="1"/>
  <c r="W3345" i="1"/>
  <c r="W3192" i="1"/>
  <c r="W3193" i="1"/>
  <c r="W3381" i="1"/>
  <c r="W3469" i="1"/>
  <c r="W3470" i="1"/>
  <c r="W3346" i="1"/>
  <c r="W4763" i="1"/>
  <c r="W3471" i="1"/>
  <c r="W3472" i="1"/>
  <c r="W3473" i="1"/>
  <c r="W3474" i="1"/>
  <c r="W3475" i="1"/>
  <c r="W3476" i="1"/>
  <c r="W3188" i="1"/>
  <c r="W3382" i="1"/>
  <c r="W3347" i="1"/>
  <c r="W3015" i="1"/>
  <c r="W3705" i="1"/>
  <c r="W3093" i="1"/>
  <c r="W2982" i="1"/>
  <c r="W3028" i="1"/>
  <c r="W2990" i="1"/>
  <c r="W3006" i="1"/>
  <c r="W3000" i="1"/>
  <c r="W3070" i="1"/>
  <c r="W3069" i="1"/>
  <c r="W3066" i="1"/>
  <c r="W2939" i="1"/>
  <c r="W780" i="1"/>
  <c r="W2919" i="1"/>
  <c r="W3007" i="1"/>
  <c r="W2955" i="1"/>
  <c r="W3002" i="1"/>
  <c r="W2999" i="1"/>
  <c r="W3109" i="1"/>
  <c r="W2979" i="1"/>
  <c r="W3010" i="1"/>
  <c r="W2973" i="1"/>
  <c r="W2992" i="1"/>
  <c r="W2648" i="1"/>
  <c r="W2956" i="1"/>
  <c r="W3023" i="1"/>
  <c r="W2728" i="1"/>
  <c r="W2976" i="1"/>
  <c r="W3477" i="1"/>
  <c r="W3478" i="1"/>
  <c r="W3479" i="1"/>
  <c r="W3383" i="1"/>
  <c r="W3480" i="1"/>
  <c r="W3481" i="1"/>
  <c r="W3482" i="1"/>
  <c r="W2819" i="1"/>
  <c r="W2742" i="1"/>
  <c r="W2402" i="1"/>
  <c r="W1776" i="1"/>
  <c r="W2254" i="1"/>
  <c r="W3047" i="1"/>
  <c r="W3079" i="1"/>
  <c r="W3009" i="1"/>
  <c r="W2884" i="1"/>
  <c r="W3026" i="1"/>
  <c r="W3117" i="1"/>
  <c r="W3135" i="1"/>
  <c r="W2885" i="1"/>
  <c r="W2886" i="1"/>
  <c r="W2887" i="1"/>
  <c r="W2888" i="1"/>
  <c r="W2889" i="1"/>
  <c r="W2890" i="1"/>
  <c r="W2891" i="1"/>
  <c r="W2892" i="1"/>
  <c r="W2893" i="1"/>
  <c r="W524" i="1"/>
  <c r="W2894" i="1"/>
  <c r="W2895" i="1"/>
  <c r="W2896" i="1"/>
  <c r="W2897" i="1"/>
  <c r="W1990" i="1"/>
  <c r="W2727" i="1"/>
  <c r="W1724" i="1"/>
  <c r="W1686" i="1"/>
  <c r="W1486" i="1"/>
  <c r="W1457" i="1"/>
  <c r="W1751" i="1"/>
  <c r="W926" i="1"/>
  <c r="W2457" i="1"/>
  <c r="W1794" i="1"/>
  <c r="W3132" i="1"/>
  <c r="W2898" i="1"/>
  <c r="W1852" i="1"/>
  <c r="W2051" i="1"/>
  <c r="W2343" i="1"/>
  <c r="W2834" i="1"/>
  <c r="W2443" i="1"/>
  <c r="W1898" i="1"/>
  <c r="W3706" i="1"/>
  <c r="W1542" i="1"/>
  <c r="W2297" i="1"/>
  <c r="W1132" i="1"/>
  <c r="W3707" i="1"/>
  <c r="W2797" i="1"/>
  <c r="W2234" i="1"/>
  <c r="W2428" i="1"/>
  <c r="W2434" i="1"/>
  <c r="W1798" i="1"/>
  <c r="W416" i="1"/>
  <c r="W552" i="1"/>
  <c r="W2546" i="1"/>
  <c r="W2547" i="1"/>
  <c r="W3483" i="1"/>
  <c r="W2548" i="1"/>
  <c r="W2549" i="1"/>
  <c r="W2550" i="1"/>
  <c r="W2551" i="1"/>
  <c r="W3484" i="1"/>
  <c r="W2552" i="1"/>
  <c r="W2553" i="1"/>
  <c r="W3485" i="1"/>
  <c r="W3486" i="1"/>
  <c r="W3997" i="1"/>
  <c r="W3888" i="1"/>
  <c r="W2554" i="1"/>
  <c r="W2555" i="1"/>
  <c r="W2556" i="1"/>
  <c r="W2557" i="1"/>
  <c r="W2558" i="1"/>
  <c r="W2559" i="1"/>
  <c r="W2560" i="1"/>
  <c r="W2561" i="1"/>
  <c r="W2562" i="1"/>
  <c r="W2563" i="1"/>
  <c r="W2564" i="1"/>
  <c r="W2323" i="1"/>
  <c r="W2565" i="1"/>
  <c r="W2566" i="1"/>
  <c r="W2567" i="1"/>
  <c r="W2568" i="1"/>
  <c r="W2569" i="1"/>
  <c r="W2570" i="1"/>
  <c r="W2571" i="1"/>
  <c r="W2572" i="1"/>
  <c r="W2573" i="1"/>
  <c r="W2574" i="1"/>
  <c r="W3487" i="1"/>
  <c r="W3508" i="1"/>
  <c r="W2575" i="1"/>
  <c r="W2576" i="1"/>
  <c r="W3330" i="1"/>
  <c r="W2324" i="1"/>
  <c r="W2577" i="1"/>
  <c r="W2578" i="1"/>
  <c r="W2579" i="1"/>
  <c r="W3384" i="1"/>
  <c r="W3198" i="1"/>
  <c r="W2325" i="1"/>
  <c r="W2580" i="1"/>
  <c r="W2581" i="1"/>
  <c r="W3488" i="1"/>
  <c r="W3489" i="1"/>
  <c r="W4342" i="1"/>
  <c r="W4501" i="1"/>
  <c r="W2582" i="1"/>
  <c r="W2583" i="1"/>
  <c r="W2584" i="1"/>
  <c r="W2585" i="1"/>
  <c r="W2586" i="1"/>
  <c r="W2139" i="1"/>
  <c r="W2587" i="1"/>
  <c r="W2588" i="1"/>
  <c r="W2589" i="1"/>
  <c r="W2590" i="1"/>
  <c r="W2591" i="1"/>
  <c r="W997" i="1"/>
  <c r="W690" i="1"/>
  <c r="W2019" i="1"/>
  <c r="W2592" i="1"/>
  <c r="W2593" i="1"/>
  <c r="W2594" i="1"/>
  <c r="W2823" i="1"/>
  <c r="W2173" i="1"/>
  <c r="W2595" i="1"/>
  <c r="W1548" i="1"/>
  <c r="W1512" i="1"/>
  <c r="W445" i="1"/>
  <c r="W502" i="1"/>
  <c r="W2596" i="1"/>
  <c r="W2597" i="1"/>
  <c r="W2598" i="1"/>
  <c r="W3490" i="1"/>
  <c r="W3202" i="1"/>
  <c r="W2599" i="1"/>
  <c r="W2157" i="1"/>
  <c r="W2600" i="1"/>
  <c r="W2634" i="1"/>
  <c r="W2601" i="1"/>
  <c r="W2602" i="1"/>
  <c r="W2603" i="1"/>
  <c r="W2604" i="1"/>
  <c r="W2605" i="1"/>
  <c r="W2606" i="1"/>
  <c r="W2607" i="1"/>
  <c r="W2608" i="1"/>
  <c r="W2609" i="1"/>
  <c r="W2610" i="1"/>
  <c r="W3491" i="1"/>
  <c r="W4558" i="1"/>
  <c r="W2326" i="1"/>
  <c r="W4032" i="1"/>
  <c r="W1982" i="1"/>
  <c r="W1581" i="1"/>
  <c r="W3492" i="1"/>
  <c r="W4104" i="1"/>
  <c r="W2611" i="1"/>
  <c r="W2811" i="1"/>
  <c r="W2612" i="1"/>
  <c r="W3493" i="1"/>
  <c r="W3195" i="1"/>
  <c r="W1663" i="1"/>
  <c r="W2220" i="1"/>
  <c r="W2412" i="1"/>
  <c r="W2613" i="1"/>
  <c r="W2231" i="1"/>
  <c r="W1812" i="1"/>
  <c r="W2614" i="1"/>
  <c r="W2615" i="1"/>
  <c r="W1989" i="1"/>
  <c r="W806" i="1"/>
  <c r="W1493" i="1"/>
  <c r="W2622" i="1"/>
  <c r="W2667" i="1"/>
  <c r="W2187" i="1"/>
  <c r="W1311" i="1"/>
  <c r="W629" i="1"/>
  <c r="W1823" i="1"/>
  <c r="W1857" i="1"/>
  <c r="W2403" i="1"/>
  <c r="W3216" i="1"/>
  <c r="W3708" i="1"/>
  <c r="W2121" i="1"/>
  <c r="W783" i="1"/>
  <c r="W1547" i="1"/>
  <c r="W379" i="1"/>
  <c r="W2425" i="1"/>
  <c r="W1602" i="1"/>
  <c r="W1380" i="1"/>
  <c r="W2399" i="1"/>
  <c r="W1303" i="1"/>
  <c r="W899" i="1"/>
  <c r="W1144" i="1"/>
  <c r="W931" i="1"/>
  <c r="W925" i="1"/>
  <c r="W82" i="1"/>
  <c r="W414" i="1"/>
  <c r="W1576" i="1"/>
  <c r="W261" i="1"/>
  <c r="W2438" i="1"/>
  <c r="W1603" i="1"/>
  <c r="W221" i="1"/>
  <c r="W142" i="1"/>
  <c r="W1022" i="1"/>
  <c r="W313" i="1"/>
  <c r="W1106" i="1"/>
  <c r="W1227" i="1"/>
  <c r="W399" i="1"/>
  <c r="W3709" i="1"/>
  <c r="W1477" i="1"/>
  <c r="W1363" i="1"/>
  <c r="W1295" i="1"/>
  <c r="W611" i="1"/>
  <c r="W1039" i="1"/>
  <c r="W2310" i="1"/>
  <c r="W2715" i="1"/>
  <c r="W2642" i="1"/>
  <c r="W2651" i="1"/>
  <c r="W2350" i="1"/>
  <c r="W2668" i="1"/>
  <c r="W2227" i="1"/>
  <c r="W2333" i="1"/>
  <c r="W2643" i="1"/>
  <c r="W2356" i="1"/>
  <c r="W2826" i="1"/>
  <c r="W2621" i="1"/>
  <c r="W2687" i="1"/>
  <c r="W2688" i="1"/>
  <c r="W2446" i="1"/>
  <c r="W3494" i="1"/>
  <c r="W1129" i="1"/>
  <c r="W1060" i="1"/>
  <c r="W3710" i="1"/>
  <c r="W510" i="1"/>
  <c r="W1215" i="1"/>
  <c r="W1942" i="1"/>
  <c r="W2046" i="1"/>
  <c r="W234" i="1"/>
  <c r="W1796" i="1"/>
  <c r="W2140" i="1"/>
  <c r="W1367" i="1"/>
  <c r="W1863" i="1"/>
  <c r="W525" i="1"/>
  <c r="W869" i="1"/>
  <c r="W1954" i="1"/>
  <c r="W2966" i="1"/>
  <c r="W2934" i="1"/>
  <c r="W1860" i="1"/>
  <c r="W792" i="1"/>
  <c r="W2330" i="1"/>
  <c r="W1837" i="1"/>
  <c r="W2248" i="1"/>
  <c r="W1684" i="1"/>
  <c r="W1216" i="1"/>
  <c r="W1919" i="1"/>
  <c r="W2249" i="1"/>
  <c r="W466" i="1"/>
  <c r="W734" i="1"/>
  <c r="W215" i="1"/>
  <c r="W3495" i="1"/>
  <c r="W891" i="1"/>
  <c r="W310" i="1"/>
  <c r="W2470" i="1"/>
  <c r="W2141" i="1"/>
  <c r="W1731" i="1"/>
  <c r="W3223" i="1"/>
  <c r="W240" i="1"/>
  <c r="W2801" i="1"/>
  <c r="W2994" i="1"/>
  <c r="W767" i="1"/>
  <c r="W359" i="1"/>
  <c r="W1239" i="1"/>
  <c r="W3917" i="1"/>
  <c r="W3496" i="1"/>
  <c r="W3938" i="1"/>
  <c r="W2899" i="1"/>
  <c r="W194" i="1"/>
  <c r="W132" i="1"/>
  <c r="W326" i="1"/>
  <c r="W92" i="1"/>
  <c r="W2142" i="1"/>
  <c r="W3331" i="1"/>
  <c r="W3497" i="1"/>
  <c r="W105" i="1"/>
  <c r="W2143" i="1"/>
  <c r="W2144" i="1"/>
  <c r="W2145" i="1"/>
  <c r="W100" i="1"/>
  <c r="W1230" i="1"/>
  <c r="W1687" i="1"/>
  <c r="W433" i="1"/>
  <c r="W2918" i="1"/>
  <c r="W2146" i="1"/>
  <c r="W1630" i="1"/>
  <c r="W1733" i="1"/>
  <c r="W1828" i="1"/>
  <c r="W1305" i="1"/>
  <c r="W1208" i="1"/>
  <c r="W528" i="1"/>
  <c r="W24" i="1"/>
  <c r="W1365" i="1"/>
  <c r="W2444" i="1"/>
  <c r="W1249" i="1"/>
  <c r="W1720" i="1"/>
  <c r="W652" i="1"/>
  <c r="W2781" i="1"/>
  <c r="W268" i="1"/>
  <c r="W170" i="1"/>
  <c r="W704" i="1"/>
  <c r="W829" i="1"/>
  <c r="W1115" i="1"/>
  <c r="W1217" i="1"/>
  <c r="W2800" i="1"/>
  <c r="W1388" i="1"/>
  <c r="W2179" i="1"/>
  <c r="W108" i="1"/>
  <c r="W1699" i="1"/>
  <c r="W1462" i="1"/>
  <c r="W1324" i="1"/>
  <c r="W1403" i="1"/>
  <c r="W2661" i="1"/>
  <c r="W1510" i="1"/>
  <c r="W2291" i="1"/>
  <c r="W2637" i="1"/>
  <c r="W1806" i="1"/>
  <c r="W3498" i="1"/>
  <c r="W633" i="1"/>
  <c r="W1951" i="1"/>
  <c r="W2327" i="1"/>
  <c r="W623" i="1"/>
  <c r="W1659" i="1"/>
  <c r="W994" i="1"/>
  <c r="W1218" i="1"/>
  <c r="W590" i="1"/>
  <c r="W2033" i="1"/>
  <c r="W2034" i="1"/>
  <c r="W2147" i="1"/>
  <c r="W2148" i="1"/>
  <c r="W2158" i="1"/>
  <c r="W2447" i="1"/>
  <c r="W2159" i="1"/>
  <c r="W389" i="1"/>
  <c r="W2020" i="1"/>
  <c r="W725" i="1"/>
  <c r="W1999" i="1"/>
  <c r="W1843" i="1"/>
  <c r="W3499" i="1"/>
  <c r="W3500" i="1"/>
  <c r="W2149" i="1"/>
  <c r="W2150" i="1"/>
  <c r="W1343" i="1"/>
  <c r="W343" i="1"/>
  <c r="W1316" i="1"/>
  <c r="W687" i="1"/>
  <c r="W2404" i="1"/>
  <c r="W1384" i="1"/>
  <c r="W1829" i="1"/>
  <c r="W1634" i="1"/>
  <c r="W1880" i="1"/>
  <c r="W1661" i="1"/>
  <c r="W2458" i="1"/>
  <c r="W1498" i="1"/>
  <c r="W2311" i="1"/>
  <c r="W3711" i="1"/>
  <c r="W3712" i="1"/>
  <c r="W3713" i="1"/>
  <c r="W3714" i="1"/>
  <c r="W3715" i="1"/>
  <c r="W3716" i="1"/>
  <c r="W3717" i="1"/>
  <c r="W3718" i="1"/>
  <c r="W3719" i="1"/>
  <c r="W3720" i="1"/>
  <c r="W1430" i="1"/>
  <c r="W3721" i="1"/>
  <c r="W3107" i="1"/>
  <c r="W1676" i="1"/>
  <c r="W1799" i="1"/>
  <c r="W3104" i="1"/>
  <c r="W2616" i="1"/>
  <c r="W1884" i="1"/>
  <c r="W3032" i="1"/>
  <c r="W1913" i="1"/>
  <c r="W1401" i="1"/>
  <c r="W1531" i="1"/>
  <c r="W408" i="1"/>
  <c r="W2724" i="1"/>
  <c r="W2400" i="1"/>
  <c r="W2119" i="1"/>
  <c r="W2230" i="1"/>
  <c r="W2348" i="1"/>
  <c r="W2250" i="1"/>
  <c r="W2328" i="1"/>
  <c r="W2752" i="1"/>
  <c r="W2900" i="1"/>
  <c r="W1779" i="1"/>
  <c r="W1890" i="1"/>
  <c r="W2365" i="1"/>
  <c r="W2804" i="1"/>
  <c r="W1717" i="1"/>
  <c r="W2723" i="1"/>
  <c r="W2110" i="1"/>
  <c r="W1299" i="1"/>
  <c r="W1404" i="1"/>
  <c r="W912" i="1"/>
  <c r="W772" i="1"/>
  <c r="W373" i="1"/>
  <c r="W1756" i="1"/>
  <c r="W2125" i="1"/>
  <c r="W1202" i="1"/>
  <c r="W1725" i="1"/>
  <c r="W732" i="1"/>
  <c r="W3196" i="1"/>
  <c r="W388" i="1"/>
  <c r="W1489" i="1"/>
  <c r="W1069" i="1"/>
  <c r="W2720" i="1"/>
  <c r="W70" i="1"/>
  <c r="W1604" i="1"/>
  <c r="W2052" i="1"/>
  <c r="W4265" i="1"/>
  <c r="W498" i="1"/>
  <c r="W1672" i="1"/>
  <c r="W1632" i="1"/>
  <c r="W2640" i="1"/>
  <c r="W2151" i="1"/>
  <c r="W1777" i="1"/>
  <c r="W1678" i="1"/>
  <c r="W2377" i="1"/>
  <c r="W2371" i="1"/>
  <c r="W2021" i="1"/>
  <c r="W2262" i="1"/>
  <c r="W2160" i="1"/>
  <c r="W2161" i="1"/>
  <c r="W2269" i="1"/>
  <c r="W1642" i="1"/>
  <c r="W628" i="1"/>
  <c r="W573" i="1"/>
  <c r="W345" i="1"/>
  <c r="W155" i="1"/>
  <c r="W1752" i="1"/>
  <c r="W1789" i="1"/>
  <c r="W1895" i="1"/>
  <c r="W2152" i="1"/>
  <c r="W2421" i="1"/>
  <c r="W3501" i="1"/>
  <c r="W579" i="1"/>
  <c r="W2172" i="1"/>
  <c r="W3502" i="1"/>
  <c r="W4010" i="1"/>
  <c r="W1517" i="1"/>
  <c r="W1172" i="1"/>
  <c r="W840" i="1"/>
  <c r="W2153" i="1"/>
  <c r="W2232" i="1"/>
  <c r="W1763" i="1"/>
  <c r="W1805" i="1"/>
  <c r="W1310" i="1"/>
  <c r="W2104" i="1"/>
  <c r="W1943" i="1"/>
  <c r="W1574" i="1"/>
  <c r="W2193" i="1"/>
  <c r="W1543" i="1"/>
  <c r="W1558" i="1"/>
  <c r="W3722" i="1"/>
  <c r="W1811" i="1"/>
  <c r="W1219" i="1"/>
  <c r="W2722" i="1"/>
  <c r="W2154" i="1"/>
  <c r="W1803" i="1"/>
  <c r="W1250" i="1"/>
  <c r="W1333" i="1"/>
  <c r="W2030" i="1"/>
  <c r="W2059" i="1"/>
  <c r="W1253" i="1"/>
  <c r="W1282" i="1"/>
  <c r="W1397" i="1"/>
  <c r="W1135" i="1"/>
  <c r="W1804" i="1"/>
  <c r="W2031" i="1"/>
  <c r="W1155" i="1"/>
  <c r="W999" i="1"/>
  <c r="W2116" i="1"/>
  <c r="W2194" i="1"/>
  <c r="W1491" i="1"/>
  <c r="W2060" i="1"/>
  <c r="W2195" i="1"/>
  <c r="W2117" i="1"/>
  <c r="W1570" i="1"/>
  <c r="W1502" i="1"/>
  <c r="W3203" i="1"/>
  <c r="W3204" i="1"/>
  <c r="W3205" i="1"/>
  <c r="W3206" i="1"/>
  <c r="W3197" i="1"/>
  <c r="W1896" i="1"/>
  <c r="W879" i="1"/>
  <c r="W1061" i="1"/>
  <c r="W1646" i="1"/>
  <c r="W2280" i="1"/>
  <c r="W1062" i="1"/>
  <c r="W1166" i="1"/>
  <c r="W3022" i="1"/>
  <c r="W3217" i="1"/>
  <c r="W3218" i="1"/>
  <c r="W2747" i="1"/>
  <c r="W2962" i="1"/>
  <c r="W2950" i="1"/>
  <c r="W2730" i="1"/>
  <c r="W3224" i="1"/>
  <c r="W3385" i="1"/>
  <c r="W2308" i="1"/>
  <c r="W3503" i="1"/>
  <c r="W3078" i="1"/>
  <c r="W3504" i="1"/>
  <c r="W2841" i="1"/>
  <c r="W2926" i="1"/>
  <c r="W2167" i="1"/>
  <c r="W3018" i="1"/>
  <c r="W2829" i="1"/>
  <c r="W1370" i="1"/>
  <c r="W1577" i="1"/>
  <c r="W3505" i="1"/>
  <c r="W1631" i="1"/>
  <c r="W1063" i="1"/>
  <c r="W2951" i="1"/>
  <c r="W3194" i="1"/>
  <c r="W935" i="1"/>
  <c r="W1053" i="1"/>
  <c r="W1685" i="1"/>
  <c r="W745" i="1"/>
  <c r="W1645" i="1"/>
  <c r="W624" i="1"/>
  <c r="W2998" i="1"/>
  <c r="W2932" i="1"/>
  <c r="W2944" i="1"/>
  <c r="W3506" i="1"/>
  <c r="W2662" i="1"/>
  <c r="W1973" i="1"/>
  <c r="W3225" i="1"/>
  <c r="W1888" i="1"/>
  <c r="W1429" i="1"/>
  <c r="W1340" i="1"/>
  <c r="W1551" i="1"/>
  <c r="W821" i="1"/>
  <c r="W1003" i="1"/>
  <c r="W1014" i="1"/>
  <c r="W1665" i="1"/>
  <c r="W3507" i="1"/>
  <c r="W2101" i="1"/>
  <c r="W2369" i="1"/>
  <c r="W1277" i="1"/>
  <c r="W91" i="1"/>
  <c r="W2617" i="1"/>
  <c r="W2261" i="1"/>
  <c r="W685" i="1"/>
  <c r="W2225" i="1"/>
  <c r="W863" i="1"/>
  <c r="W2208" i="1"/>
  <c r="W1856" i="1"/>
  <c r="W2124" i="1"/>
  <c r="W394" i="1"/>
  <c r="W2986" i="1"/>
  <c r="W2844" i="1"/>
  <c r="W2260" i="1"/>
  <c r="W3219" i="1"/>
  <c r="W1107" i="1"/>
  <c r="W1431" i="1"/>
  <c r="W1475" i="1"/>
  <c r="W1395" i="1"/>
  <c r="W484" i="1"/>
  <c r="W476" i="1"/>
  <c r="W564" i="1"/>
  <c r="W809" i="1"/>
  <c r="W877" i="1"/>
  <c r="W1464" i="1"/>
  <c r="W1034" i="1"/>
  <c r="W2405" i="1"/>
  <c r="W1064" i="1"/>
  <c r="W4580" i="1"/>
  <c r="W4281" i="1"/>
  <c r="W434" i="1"/>
  <c r="W1692" i="1"/>
  <c r="W2162" i="1"/>
  <c r="W988" i="1"/>
  <c r="W3220" i="1"/>
  <c r="W1670" i="1"/>
  <c r="W2366" i="1"/>
  <c r="W2251" i="1"/>
  <c r="W2459" i="1"/>
  <c r="W156" i="1"/>
  <c r="W1639" i="1"/>
  <c r="W2252" i="1"/>
  <c r="W2406" i="1"/>
  <c r="W1873" i="1"/>
  <c r="W2645" i="1"/>
  <c r="W2329" i="1"/>
  <c r="W3226" i="1"/>
  <c r="W3199" i="1"/>
  <c r="W2901" i="1"/>
  <c r="W2902" i="1"/>
  <c r="W2903" i="1"/>
  <c r="W2904" i="1"/>
  <c r="W2905" i="1"/>
  <c r="W2906" i="1"/>
  <c r="W2907" i="1"/>
  <c r="W2908" i="1"/>
  <c r="W2909" i="1"/>
  <c r="W2910" i="1"/>
  <c r="W2911" i="1"/>
  <c r="W2912" i="1"/>
  <c r="W2913" i="1"/>
  <c r="W2914" i="1"/>
  <c r="W2915" i="1"/>
  <c r="W2916" i="1"/>
  <c r="W452" i="1"/>
  <c r="W1381" i="1"/>
  <c r="W750" i="1"/>
  <c r="W435" i="1"/>
  <c r="W2123" i="1"/>
  <c r="W1302" i="1"/>
  <c r="W730" i="1"/>
  <c r="W731" i="1"/>
  <c r="W151" i="1"/>
  <c r="W1407" i="1"/>
  <c r="W1854" i="1"/>
  <c r="W2028" i="1"/>
  <c r="W3723" i="1"/>
  <c r="W2917" i="1"/>
  <c r="W878" i="1"/>
  <c r="W1233" i="1"/>
  <c r="W2155" i="1"/>
  <c r="W1130" i="1"/>
  <c r="W1269" i="1"/>
  <c r="W162" i="1"/>
  <c r="W1315" i="1"/>
  <c r="W1747" i="1"/>
  <c r="W139" i="1"/>
  <c r="W1968" i="1"/>
  <c r="W1889" i="1"/>
  <c r="W218" i="1"/>
  <c r="W1210" i="1"/>
  <c r="W1695" i="1"/>
  <c r="W553" i="1"/>
  <c r="W537" i="1"/>
  <c r="W2716" i="1"/>
  <c r="W1780" i="1"/>
  <c r="W1810" i="1"/>
  <c r="W2000" i="1"/>
  <c r="W2717" i="1"/>
  <c r="W1753" i="1"/>
  <c r="W2338" i="1"/>
  <c r="W2460" i="1"/>
  <c r="W2025" i="1"/>
  <c r="W1522" i="1"/>
  <c r="W2367" i="1"/>
  <c r="W2184" i="1"/>
  <c r="W360" i="1"/>
  <c r="W53" i="1"/>
  <c r="W1413" i="1"/>
  <c r="W2822" i="1"/>
  <c r="W2275" i="1"/>
  <c r="W1991" i="1"/>
  <c r="W1485" i="1"/>
  <c r="W3052" i="1"/>
  <c r="W45" i="1"/>
  <c r="W3207" i="1"/>
  <c r="W3208" i="1"/>
  <c r="W1224" i="1"/>
  <c r="W1833" i="1"/>
  <c r="W1480" i="1"/>
  <c r="W1578" i="1"/>
  <c r="W1853" i="1"/>
  <c r="W2258" i="1"/>
  <c r="W2755" i="1"/>
  <c r="W2040" i="1"/>
  <c r="W2335" i="1"/>
  <c r="W1770" i="1"/>
  <c r="W1700" i="1"/>
  <c r="W2206" i="1"/>
  <c r="W919" i="1"/>
  <c r="W1438" i="1"/>
  <c r="W1910" i="1"/>
  <c r="W2481" i="1"/>
  <c r="W1561" i="1"/>
  <c r="W1" i="1" l="1"/>
  <c r="J137" i="1"/>
  <c r="J945" i="1"/>
  <c r="J1177" i="1"/>
  <c r="J1683" i="1"/>
  <c r="J2026" i="1"/>
  <c r="J2181" i="1"/>
  <c r="J3364" i="1"/>
  <c r="J655" i="1"/>
  <c r="J2271" i="1"/>
  <c r="J4673" i="1"/>
  <c r="J1629" i="1"/>
  <c r="J2854" i="1"/>
  <c r="J417" i="1"/>
  <c r="J4889" i="1"/>
  <c r="J1628" i="1"/>
  <c r="J1627" i="1"/>
  <c r="J1893" i="1"/>
  <c r="J2860" i="1"/>
  <c r="J2859" i="1"/>
  <c r="J2861" i="1"/>
  <c r="J2855" i="1"/>
  <c r="J1164" i="1"/>
  <c r="J2853" i="1"/>
  <c r="J2852" i="1"/>
  <c r="J2851" i="1"/>
  <c r="J2850" i="1"/>
  <c r="J121" i="1"/>
  <c r="J136" i="1"/>
  <c r="J336" i="1"/>
  <c r="J368" i="1"/>
  <c r="J375" i="1"/>
  <c r="J427" i="1"/>
  <c r="J492" i="1"/>
  <c r="J480" i="1"/>
  <c r="J637" i="1"/>
  <c r="J668" i="1"/>
  <c r="J715" i="1"/>
  <c r="J667" i="1"/>
  <c r="J1026" i="1"/>
  <c r="J1748" i="1"/>
  <c r="J1902" i="1"/>
  <c r="J2472" i="1"/>
  <c r="J794" i="1"/>
  <c r="J54" i="1"/>
  <c r="J95" i="1"/>
  <c r="J140" i="1"/>
  <c r="J190" i="1"/>
  <c r="J202" i="1"/>
  <c r="J207" i="1"/>
  <c r="J224" i="1"/>
  <c r="J249" i="1"/>
  <c r="J256" i="1"/>
  <c r="J275" i="1"/>
  <c r="J286" i="1"/>
  <c r="J282" i="1"/>
  <c r="J347" i="1"/>
  <c r="J302" i="1"/>
  <c r="J346" i="1"/>
  <c r="J362" i="1"/>
  <c r="J402" i="1"/>
  <c r="J415" i="1"/>
  <c r="J409" i="1"/>
  <c r="J426" i="1"/>
  <c r="J461" i="1"/>
  <c r="J363" i="1"/>
  <c r="J460" i="1"/>
  <c r="J523" i="1"/>
  <c r="J494" i="1"/>
  <c r="J580" i="1"/>
  <c r="J503" i="1"/>
  <c r="J653" i="1"/>
  <c r="J716" i="1"/>
  <c r="J684" i="1"/>
  <c r="J773" i="1"/>
  <c r="J1052" i="1"/>
  <c r="J1102" i="1"/>
  <c r="J1535" i="1"/>
  <c r="J57" i="1"/>
  <c r="J145" i="1"/>
  <c r="J143" i="1"/>
  <c r="J153" i="1"/>
  <c r="J125" i="1"/>
  <c r="J150" i="1"/>
  <c r="J195" i="1"/>
  <c r="J191" i="1"/>
  <c r="J185" i="1"/>
  <c r="J260" i="1"/>
  <c r="J259" i="1"/>
  <c r="J304" i="1"/>
  <c r="J294" i="1"/>
  <c r="J251" i="1"/>
  <c r="J372" i="1"/>
  <c r="J349" i="1"/>
  <c r="J401" i="1"/>
  <c r="J410" i="1"/>
  <c r="J453" i="1"/>
  <c r="J448" i="1"/>
  <c r="J385" i="1"/>
  <c r="J488" i="1"/>
  <c r="J538" i="1"/>
  <c r="J522" i="1"/>
  <c r="J534" i="1"/>
  <c r="J563" i="1"/>
  <c r="J644" i="1"/>
  <c r="J676" i="1"/>
  <c r="J694" i="1"/>
  <c r="J717" i="1"/>
  <c r="J771" i="1"/>
  <c r="J864" i="1"/>
  <c r="J1010" i="1"/>
  <c r="J954" i="1"/>
  <c r="J1710" i="1"/>
  <c r="J4800" i="1"/>
  <c r="J80" i="1"/>
  <c r="J84" i="1"/>
  <c r="J104" i="1"/>
  <c r="J120" i="1"/>
  <c r="J118" i="1"/>
  <c r="J174" i="1"/>
  <c r="J193" i="1"/>
  <c r="J225" i="1"/>
  <c r="J241" i="1"/>
  <c r="J277" i="1"/>
  <c r="J297" i="1"/>
  <c r="J330" i="1"/>
  <c r="J367" i="1"/>
  <c r="J405" i="1"/>
  <c r="J404" i="1"/>
  <c r="J446" i="1"/>
  <c r="J487" i="1"/>
  <c r="J499" i="1"/>
  <c r="J585" i="1"/>
  <c r="J577" i="1"/>
  <c r="J550" i="1"/>
  <c r="J557" i="1"/>
  <c r="J588" i="1"/>
  <c r="J654" i="1"/>
  <c r="J695" i="1"/>
  <c r="J702" i="1"/>
  <c r="J754" i="1"/>
  <c r="J779" i="1"/>
  <c r="J737" i="1"/>
  <c r="J813" i="1"/>
  <c r="J776" i="1"/>
  <c r="J922" i="1"/>
  <c r="J992" i="1"/>
  <c r="J1229" i="1"/>
  <c r="J1415" i="1"/>
  <c r="J2174" i="1"/>
  <c r="J37" i="1"/>
  <c r="J38" i="1"/>
  <c r="J42" i="1"/>
  <c r="J47" i="1"/>
  <c r="J51" i="1"/>
  <c r="J77" i="1"/>
  <c r="J93" i="1"/>
  <c r="J88" i="1"/>
  <c r="J90" i="1"/>
  <c r="J101" i="1"/>
  <c r="J99" i="1"/>
  <c r="J429" i="1"/>
  <c r="J838" i="1" l="1"/>
  <c r="J497" i="1"/>
  <c r="J582" i="1"/>
  <c r="J2772" i="1"/>
  <c r="J3019" i="1"/>
  <c r="J3094" i="1"/>
  <c r="J1389" i="1"/>
  <c r="J1350" i="1"/>
  <c r="J2441" i="1"/>
  <c r="J2958" i="1"/>
  <c r="J1178" i="1"/>
  <c r="J1245" i="1"/>
  <c r="J1975" i="1"/>
  <c r="J1739" i="1"/>
  <c r="J1935" i="1"/>
  <c r="J2055" i="1"/>
  <c r="J2200" i="1"/>
  <c r="J2192" i="1"/>
  <c r="J2301" i="1"/>
  <c r="J2331" i="1"/>
  <c r="J1876" i="1"/>
  <c r="J2439" i="1"/>
  <c r="J2675" i="1"/>
  <c r="J2690" i="1"/>
  <c r="J2838" i="1"/>
  <c r="J4403" i="1"/>
  <c r="J4425" i="1"/>
  <c r="J4828" i="1"/>
  <c r="J4853" i="1"/>
  <c r="J2948" i="1"/>
  <c r="J1939" i="1"/>
  <c r="J1959" i="1"/>
  <c r="J2663" i="1"/>
  <c r="J3925" i="1"/>
  <c r="J3996" i="1"/>
  <c r="J4239" i="1"/>
  <c r="J2921" i="1"/>
  <c r="J4496" i="1"/>
  <c r="J3033" i="1"/>
  <c r="J4465" i="1"/>
  <c r="J2975" i="1"/>
  <c r="J4830" i="1"/>
  <c r="J4390" i="1"/>
  <c r="J4027" i="1"/>
  <c r="J4613" i="1"/>
  <c r="M1073" i="5"/>
  <c r="M1072" i="5"/>
  <c r="B1072" i="5"/>
  <c r="M1071" i="5"/>
  <c r="B1071" i="5"/>
  <c r="M1070" i="5"/>
  <c r="B1070" i="5"/>
  <c r="M1069" i="5"/>
  <c r="M1068" i="5"/>
  <c r="M1067" i="5"/>
  <c r="M1066" i="5"/>
  <c r="M1065" i="5"/>
  <c r="B1065" i="5"/>
  <c r="M1064" i="5"/>
  <c r="B1064" i="5"/>
  <c r="M1063" i="5"/>
  <c r="B1063" i="5"/>
  <c r="M1062" i="5"/>
  <c r="B1062" i="5"/>
  <c r="M1061" i="5"/>
  <c r="M1060" i="5"/>
  <c r="M1059" i="5"/>
  <c r="M1058" i="5"/>
  <c r="M1057" i="5"/>
  <c r="M1056" i="5"/>
  <c r="M1055" i="5"/>
  <c r="M1054" i="5"/>
  <c r="M1053" i="5"/>
  <c r="M1052" i="5"/>
  <c r="B1052" i="5"/>
  <c r="M1051" i="5"/>
  <c r="M1050" i="5"/>
  <c r="M1049" i="5"/>
  <c r="M1048" i="5"/>
  <c r="M1047" i="5"/>
  <c r="M1046" i="5"/>
  <c r="M1045" i="5"/>
  <c r="M1044" i="5"/>
  <c r="M1043" i="5"/>
  <c r="M1042" i="5"/>
  <c r="M1041" i="5"/>
  <c r="M1040" i="5"/>
  <c r="M1039" i="5"/>
  <c r="M1038" i="5"/>
  <c r="M1037" i="5"/>
  <c r="M1036" i="5"/>
  <c r="M1035" i="5"/>
  <c r="M1034" i="5"/>
  <c r="M1033" i="5"/>
  <c r="M1032" i="5"/>
  <c r="M1031" i="5"/>
  <c r="M1030" i="5"/>
  <c r="M1029" i="5"/>
  <c r="M1028" i="5"/>
  <c r="M1027" i="5"/>
  <c r="M1026" i="5"/>
  <c r="M1025" i="5"/>
  <c r="M1024" i="5"/>
  <c r="M1023" i="5"/>
  <c r="M1022" i="5"/>
  <c r="M1021" i="5"/>
  <c r="M1020" i="5"/>
  <c r="M1019" i="5"/>
  <c r="M1018" i="5"/>
  <c r="M1017" i="5"/>
  <c r="M1016" i="5"/>
  <c r="M1015" i="5"/>
  <c r="M1014" i="5"/>
  <c r="M1013" i="5"/>
  <c r="M1012" i="5"/>
  <c r="M1011" i="5"/>
  <c r="M1010" i="5"/>
  <c r="M1009" i="5"/>
  <c r="M1008" i="5"/>
  <c r="M1007" i="5"/>
  <c r="M1006" i="5"/>
  <c r="M1005" i="5"/>
  <c r="M1004" i="5"/>
  <c r="M1003" i="5"/>
  <c r="M1002" i="5"/>
  <c r="M1001" i="5"/>
  <c r="M1000" i="5"/>
  <c r="B1000" i="5"/>
  <c r="M999" i="5"/>
  <c r="M998" i="5"/>
  <c r="M997" i="5"/>
  <c r="M996" i="5"/>
  <c r="M995" i="5"/>
  <c r="M994" i="5"/>
  <c r="M993" i="5"/>
  <c r="M992" i="5"/>
  <c r="M991" i="5"/>
  <c r="M990" i="5"/>
  <c r="B990" i="5"/>
  <c r="M989" i="5"/>
  <c r="M988" i="5"/>
  <c r="M987" i="5"/>
  <c r="M986" i="5"/>
  <c r="M985" i="5"/>
  <c r="M984" i="5"/>
  <c r="M983" i="5"/>
  <c r="M982" i="5"/>
  <c r="M981" i="5"/>
  <c r="M980" i="5"/>
  <c r="M979" i="5"/>
  <c r="M978" i="5"/>
  <c r="M977" i="5"/>
  <c r="M976" i="5"/>
  <c r="M975" i="5"/>
  <c r="M974" i="5"/>
  <c r="M973" i="5"/>
  <c r="M972" i="5"/>
  <c r="M971" i="5"/>
  <c r="M970" i="5"/>
  <c r="M969" i="5"/>
  <c r="M968" i="5"/>
  <c r="M967" i="5"/>
  <c r="M966" i="5"/>
  <c r="M965" i="5"/>
  <c r="M964" i="5"/>
  <c r="M963" i="5"/>
  <c r="M962" i="5"/>
  <c r="M961" i="5"/>
  <c r="M960" i="5"/>
  <c r="M959" i="5"/>
  <c r="M958" i="5"/>
  <c r="M957" i="5"/>
  <c r="M956" i="5"/>
  <c r="M955" i="5"/>
  <c r="M954" i="5"/>
  <c r="M953" i="5"/>
  <c r="M952" i="5"/>
  <c r="M951" i="5"/>
  <c r="M950" i="5"/>
  <c r="M949" i="5"/>
  <c r="B949" i="5"/>
  <c r="M948" i="5"/>
  <c r="M947" i="5"/>
  <c r="M946" i="5"/>
  <c r="M945" i="5"/>
  <c r="M944" i="5"/>
  <c r="M943" i="5"/>
  <c r="M942" i="5"/>
  <c r="M941" i="5"/>
  <c r="M940" i="5"/>
  <c r="M939" i="5"/>
  <c r="M938" i="5"/>
  <c r="M937" i="5"/>
  <c r="M936" i="5"/>
  <c r="M935" i="5"/>
  <c r="B935" i="5"/>
  <c r="M934" i="5"/>
  <c r="B934" i="5"/>
  <c r="M933" i="5"/>
  <c r="B933" i="5"/>
  <c r="M932" i="5"/>
  <c r="B932" i="5"/>
  <c r="M931" i="5"/>
  <c r="M930" i="5"/>
  <c r="M929" i="5"/>
  <c r="M928" i="5"/>
  <c r="M927" i="5"/>
  <c r="M926" i="5"/>
  <c r="M925" i="5"/>
  <c r="M924" i="5"/>
  <c r="M923" i="5"/>
  <c r="M922" i="5"/>
  <c r="M921" i="5"/>
  <c r="M920" i="5"/>
  <c r="M919" i="5"/>
  <c r="M918" i="5"/>
  <c r="B918" i="5"/>
  <c r="M917" i="5"/>
  <c r="M916" i="5"/>
  <c r="M915" i="5"/>
  <c r="M914" i="5"/>
  <c r="B914" i="5"/>
  <c r="M913" i="5"/>
  <c r="M912" i="5"/>
  <c r="M911" i="5"/>
  <c r="M910" i="5"/>
  <c r="M909" i="5"/>
  <c r="M908" i="5"/>
  <c r="M907" i="5"/>
  <c r="M906" i="5"/>
  <c r="Q905" i="5"/>
  <c r="M905" i="5"/>
  <c r="M904" i="5"/>
  <c r="M903" i="5"/>
  <c r="M902" i="5"/>
  <c r="M901" i="5"/>
  <c r="B901" i="5"/>
  <c r="M900" i="5"/>
  <c r="M899" i="5"/>
  <c r="M898" i="5"/>
  <c r="M897" i="5"/>
  <c r="M896" i="5"/>
  <c r="M895" i="5"/>
  <c r="M894" i="5"/>
  <c r="B894" i="5"/>
  <c r="M893" i="5"/>
  <c r="B893" i="5"/>
  <c r="M892" i="5"/>
  <c r="B892" i="5"/>
  <c r="M891" i="5"/>
  <c r="M890" i="5"/>
  <c r="M889" i="5"/>
  <c r="M888" i="5"/>
  <c r="M887" i="5"/>
  <c r="M886" i="5"/>
  <c r="M885" i="5"/>
  <c r="M884" i="5"/>
  <c r="M883" i="5"/>
  <c r="M882" i="5"/>
  <c r="B882" i="5"/>
  <c r="M881" i="5"/>
  <c r="B881" i="5"/>
  <c r="M880" i="5"/>
  <c r="B880" i="5"/>
  <c r="M879" i="5"/>
  <c r="B879" i="5"/>
  <c r="M878" i="5"/>
  <c r="M877" i="5"/>
  <c r="M876" i="5"/>
  <c r="M875" i="5"/>
  <c r="M874" i="5"/>
  <c r="M873" i="5"/>
  <c r="B873" i="5"/>
  <c r="M872" i="5"/>
  <c r="B872" i="5"/>
  <c r="M871" i="5"/>
  <c r="B871" i="5"/>
  <c r="M870" i="5"/>
  <c r="B870" i="5"/>
  <c r="M869" i="5"/>
  <c r="B869" i="5"/>
  <c r="M868" i="5"/>
  <c r="B868" i="5"/>
  <c r="M867" i="5"/>
  <c r="M866" i="5"/>
  <c r="B866" i="5"/>
  <c r="M865" i="5"/>
  <c r="B865" i="5"/>
  <c r="M864" i="5"/>
  <c r="M863" i="5"/>
  <c r="M862" i="5"/>
  <c r="M861" i="5"/>
  <c r="M860" i="5"/>
  <c r="M859" i="5"/>
  <c r="M858" i="5"/>
  <c r="M857" i="5"/>
  <c r="M856" i="5"/>
  <c r="M855" i="5"/>
  <c r="M854" i="5"/>
  <c r="M853" i="5"/>
  <c r="M852" i="5"/>
  <c r="M851" i="5"/>
  <c r="M850" i="5"/>
  <c r="M849" i="5"/>
  <c r="M848" i="5"/>
  <c r="M847" i="5"/>
  <c r="B847" i="5"/>
  <c r="M846" i="5"/>
  <c r="B846" i="5"/>
  <c r="M845" i="5"/>
  <c r="B845" i="5"/>
  <c r="M844" i="5"/>
  <c r="B844" i="5"/>
  <c r="M843" i="5"/>
  <c r="B843" i="5"/>
  <c r="M842" i="5"/>
  <c r="B842" i="5"/>
  <c r="M841" i="5"/>
  <c r="B841" i="5"/>
  <c r="M840" i="5"/>
  <c r="B840" i="5"/>
  <c r="M839" i="5"/>
  <c r="M838" i="5"/>
  <c r="M837" i="5"/>
  <c r="M836" i="5"/>
  <c r="M835" i="5"/>
  <c r="M834" i="5"/>
  <c r="M833" i="5"/>
  <c r="M832" i="5"/>
  <c r="M831" i="5"/>
  <c r="M830" i="5"/>
  <c r="M829" i="5"/>
  <c r="M828" i="5"/>
  <c r="B828" i="5"/>
  <c r="M827" i="5"/>
  <c r="M826" i="5"/>
  <c r="M825" i="5"/>
  <c r="M824" i="5"/>
  <c r="M823" i="5"/>
  <c r="M822" i="5"/>
  <c r="M821" i="5"/>
  <c r="M820" i="5"/>
  <c r="B820" i="5"/>
  <c r="M819" i="5"/>
  <c r="B819" i="5"/>
  <c r="M818" i="5"/>
  <c r="B818" i="5"/>
  <c r="M817" i="5"/>
  <c r="B817" i="5"/>
  <c r="M816" i="5"/>
  <c r="M815" i="5"/>
  <c r="M814" i="5"/>
  <c r="M813" i="5"/>
  <c r="M812" i="5"/>
  <c r="M811" i="5"/>
  <c r="M810" i="5"/>
  <c r="M809" i="5"/>
  <c r="M808" i="5"/>
  <c r="M807" i="5"/>
  <c r="M806" i="5"/>
  <c r="M805" i="5"/>
  <c r="M804" i="5"/>
  <c r="M803" i="5"/>
  <c r="M802" i="5"/>
  <c r="M801" i="5"/>
  <c r="M800" i="5"/>
  <c r="M799" i="5"/>
  <c r="M798" i="5"/>
  <c r="M797" i="5"/>
  <c r="B797" i="5"/>
  <c r="M796" i="5"/>
  <c r="B796" i="5"/>
  <c r="M795" i="5"/>
  <c r="B795" i="5"/>
  <c r="M794" i="5"/>
  <c r="B794" i="5"/>
  <c r="M793" i="5"/>
  <c r="B793" i="5"/>
  <c r="M792" i="5"/>
  <c r="B792" i="5"/>
  <c r="M791" i="5"/>
  <c r="B791" i="5"/>
  <c r="M790" i="5"/>
  <c r="M789" i="5"/>
  <c r="M788" i="5"/>
  <c r="M787" i="5"/>
  <c r="M786" i="5"/>
  <c r="M785" i="5"/>
  <c r="M784" i="5"/>
  <c r="M783" i="5"/>
  <c r="M782" i="5"/>
  <c r="M781" i="5"/>
  <c r="M780" i="5"/>
  <c r="M779" i="5"/>
  <c r="M778" i="5"/>
  <c r="M777" i="5"/>
  <c r="M776" i="5"/>
  <c r="M775" i="5"/>
  <c r="M774" i="5"/>
  <c r="M773" i="5"/>
  <c r="M772" i="5"/>
  <c r="M771" i="5"/>
  <c r="M770" i="5"/>
  <c r="M769" i="5"/>
  <c r="M768" i="5"/>
  <c r="M767" i="5"/>
  <c r="M766" i="5"/>
  <c r="M765" i="5"/>
  <c r="M764" i="5"/>
  <c r="M763" i="5"/>
  <c r="M762" i="5"/>
  <c r="M761" i="5"/>
  <c r="M760" i="5"/>
  <c r="M759" i="5"/>
  <c r="B759" i="5"/>
  <c r="M758" i="5"/>
  <c r="B758" i="5"/>
  <c r="M757" i="5"/>
  <c r="B757" i="5"/>
  <c r="M756" i="5"/>
  <c r="B756" i="5"/>
  <c r="M755" i="5"/>
  <c r="B755" i="5"/>
  <c r="M754" i="5"/>
  <c r="B754" i="5"/>
  <c r="M753" i="5"/>
  <c r="M752" i="5"/>
  <c r="M751" i="5"/>
  <c r="M750" i="5"/>
  <c r="M749" i="5"/>
  <c r="M748" i="5"/>
  <c r="M747" i="5"/>
  <c r="M746" i="5"/>
  <c r="M745" i="5"/>
  <c r="M744" i="5"/>
  <c r="M743" i="5"/>
  <c r="M742" i="5"/>
  <c r="M741" i="5"/>
  <c r="M740" i="5"/>
  <c r="M739" i="5"/>
  <c r="M738" i="5"/>
  <c r="M737" i="5"/>
  <c r="M736" i="5"/>
  <c r="M735" i="5"/>
  <c r="M734" i="5"/>
  <c r="M733" i="5"/>
  <c r="M732" i="5"/>
  <c r="M731" i="5"/>
  <c r="L731" i="5"/>
  <c r="K731" i="5"/>
  <c r="Q731" i="5" s="1"/>
  <c r="J731" i="5"/>
  <c r="M730" i="5"/>
  <c r="M729" i="5"/>
  <c r="M728" i="5"/>
  <c r="M727" i="5"/>
  <c r="M726" i="5"/>
  <c r="M725" i="5"/>
  <c r="M724" i="5"/>
  <c r="M723" i="5"/>
  <c r="M722" i="5"/>
  <c r="M721" i="5"/>
  <c r="M720" i="5"/>
  <c r="M719" i="5"/>
  <c r="B719" i="5"/>
  <c r="M718" i="5"/>
  <c r="B718" i="5"/>
  <c r="M717" i="5"/>
  <c r="B717" i="5"/>
  <c r="M716" i="5"/>
  <c r="B716" i="5"/>
  <c r="M715" i="5"/>
  <c r="B715" i="5"/>
  <c r="M714" i="5"/>
  <c r="B714" i="5"/>
  <c r="M713" i="5"/>
  <c r="B713" i="5"/>
  <c r="M712" i="5"/>
  <c r="B712" i="5"/>
  <c r="M711" i="5"/>
  <c r="B711" i="5"/>
  <c r="M710" i="5"/>
  <c r="B710" i="5"/>
  <c r="M709" i="5"/>
  <c r="B709" i="5"/>
  <c r="M708" i="5"/>
  <c r="M707" i="5"/>
  <c r="M706" i="5"/>
  <c r="M705" i="5"/>
  <c r="M704" i="5"/>
  <c r="M703" i="5"/>
  <c r="M702" i="5"/>
  <c r="M701" i="5"/>
  <c r="M700" i="5"/>
  <c r="M699" i="5"/>
  <c r="M698" i="5"/>
  <c r="M697" i="5"/>
  <c r="M696" i="5"/>
  <c r="M695" i="5"/>
  <c r="M694" i="5"/>
  <c r="M693" i="5"/>
  <c r="M692" i="5"/>
  <c r="M691" i="5"/>
  <c r="M690" i="5"/>
  <c r="M689" i="5"/>
  <c r="M688" i="5"/>
  <c r="M687" i="5"/>
  <c r="M686" i="5"/>
  <c r="M685" i="5"/>
  <c r="M684" i="5"/>
  <c r="M683" i="5"/>
  <c r="M682" i="5"/>
  <c r="M681" i="5"/>
  <c r="M680" i="5"/>
  <c r="M679" i="5"/>
  <c r="M678" i="5"/>
  <c r="M677" i="5"/>
  <c r="M676" i="5"/>
  <c r="M675" i="5"/>
  <c r="M674" i="5"/>
  <c r="M673" i="5"/>
  <c r="M672" i="5"/>
  <c r="M671" i="5"/>
  <c r="M670" i="5"/>
  <c r="M669" i="5"/>
  <c r="M668" i="5"/>
  <c r="M667" i="5"/>
  <c r="M666" i="5"/>
  <c r="M665" i="5"/>
  <c r="M664" i="5"/>
  <c r="M663" i="5"/>
  <c r="M662" i="5"/>
  <c r="M661" i="5"/>
  <c r="B661" i="5"/>
  <c r="M660" i="5"/>
  <c r="B660" i="5"/>
  <c r="M659" i="5"/>
  <c r="B659" i="5"/>
  <c r="M658" i="5"/>
  <c r="B658" i="5"/>
  <c r="M657" i="5"/>
  <c r="M656" i="5"/>
  <c r="M655" i="5"/>
  <c r="M654" i="5"/>
  <c r="M653" i="5"/>
  <c r="M652" i="5"/>
  <c r="M651" i="5"/>
  <c r="M650" i="5"/>
  <c r="M649" i="5"/>
  <c r="M648" i="5"/>
  <c r="M647" i="5"/>
  <c r="M646" i="5"/>
  <c r="M645" i="5"/>
  <c r="M644" i="5"/>
  <c r="M643" i="5"/>
  <c r="M642" i="5"/>
  <c r="M641" i="5"/>
  <c r="M640" i="5"/>
  <c r="M639" i="5"/>
  <c r="M638" i="5"/>
  <c r="M637" i="5"/>
  <c r="M636" i="5"/>
  <c r="B636" i="5"/>
  <c r="M635" i="5"/>
  <c r="B635" i="5"/>
  <c r="M634" i="5"/>
  <c r="B634" i="5"/>
  <c r="M633" i="5"/>
  <c r="B633" i="5"/>
  <c r="M632" i="5"/>
  <c r="M631" i="5"/>
  <c r="M630" i="5"/>
  <c r="M629" i="5"/>
  <c r="M628" i="5"/>
  <c r="M627" i="5"/>
  <c r="M626" i="5"/>
  <c r="M625" i="5"/>
  <c r="M624" i="5"/>
  <c r="M623" i="5"/>
  <c r="M622" i="5"/>
  <c r="M621" i="5"/>
  <c r="M620" i="5"/>
  <c r="M619" i="5"/>
  <c r="M618" i="5"/>
  <c r="M617" i="5"/>
  <c r="M616" i="5"/>
  <c r="B616" i="5"/>
  <c r="M615" i="5"/>
  <c r="B615" i="5"/>
  <c r="M614" i="5"/>
  <c r="B614" i="5"/>
  <c r="M613" i="5"/>
  <c r="B613" i="5"/>
  <c r="M612" i="5"/>
  <c r="B612" i="5"/>
  <c r="M611" i="5"/>
  <c r="M610" i="5"/>
  <c r="M609" i="5"/>
  <c r="M608" i="5"/>
  <c r="M607" i="5"/>
  <c r="M606" i="5"/>
  <c r="M605" i="5"/>
  <c r="M604" i="5"/>
  <c r="M603" i="5"/>
  <c r="M602" i="5"/>
  <c r="M601" i="5"/>
  <c r="M600" i="5"/>
  <c r="M599" i="5"/>
  <c r="M598" i="5"/>
  <c r="B598" i="5"/>
  <c r="M597" i="5"/>
  <c r="B597" i="5"/>
  <c r="M596" i="5"/>
  <c r="B596" i="5"/>
  <c r="M595" i="5"/>
  <c r="B595" i="5"/>
  <c r="M594" i="5"/>
  <c r="B594" i="5"/>
  <c r="M593" i="5"/>
  <c r="M592" i="5"/>
  <c r="M591" i="5"/>
  <c r="M590" i="5"/>
  <c r="M589" i="5"/>
  <c r="M588" i="5"/>
  <c r="M587" i="5"/>
  <c r="M586" i="5"/>
  <c r="M585" i="5"/>
  <c r="M584" i="5"/>
  <c r="M583" i="5"/>
  <c r="M582" i="5"/>
  <c r="M581" i="5"/>
  <c r="M580" i="5"/>
  <c r="M579" i="5"/>
  <c r="M578" i="5"/>
  <c r="M577" i="5"/>
  <c r="M576" i="5"/>
  <c r="M575" i="5"/>
  <c r="M574" i="5"/>
  <c r="M573" i="5"/>
  <c r="M572" i="5"/>
  <c r="M571" i="5"/>
  <c r="M570" i="5"/>
  <c r="M569" i="5"/>
  <c r="M568" i="5"/>
  <c r="M567" i="5"/>
  <c r="M566" i="5"/>
  <c r="M565" i="5"/>
  <c r="M564" i="5"/>
  <c r="M563" i="5"/>
  <c r="M562" i="5"/>
  <c r="M561" i="5"/>
  <c r="M560" i="5"/>
  <c r="M559" i="5"/>
  <c r="M558" i="5"/>
  <c r="M557" i="5"/>
  <c r="M556" i="5"/>
  <c r="M555" i="5"/>
  <c r="M554" i="5"/>
  <c r="M553" i="5"/>
  <c r="M552" i="5"/>
  <c r="B552" i="5"/>
  <c r="M551" i="5"/>
  <c r="B551" i="5"/>
  <c r="M550" i="5"/>
  <c r="B550" i="5"/>
  <c r="M549" i="5"/>
  <c r="B549" i="5"/>
  <c r="M548" i="5"/>
  <c r="B548" i="5"/>
  <c r="M547" i="5"/>
  <c r="M546" i="5"/>
  <c r="M545" i="5"/>
  <c r="M544" i="5"/>
  <c r="M543" i="5"/>
  <c r="M542" i="5"/>
  <c r="M541" i="5"/>
  <c r="M540" i="5"/>
  <c r="M539" i="5"/>
  <c r="M538" i="5"/>
  <c r="M537" i="5"/>
  <c r="M536" i="5"/>
  <c r="M535" i="5"/>
  <c r="M534" i="5"/>
  <c r="M533" i="5"/>
  <c r="M532" i="5"/>
  <c r="M531" i="5"/>
  <c r="M530" i="5"/>
  <c r="M529" i="5"/>
  <c r="M528" i="5"/>
  <c r="M527" i="5"/>
  <c r="M526" i="5"/>
  <c r="M525" i="5"/>
  <c r="M524" i="5"/>
  <c r="M523" i="5"/>
  <c r="M522" i="5"/>
  <c r="B522" i="5"/>
  <c r="M521" i="5"/>
  <c r="B521" i="5"/>
  <c r="M520" i="5"/>
  <c r="M519" i="5"/>
  <c r="M518" i="5"/>
  <c r="M517" i="5"/>
  <c r="M516" i="5"/>
  <c r="M515" i="5"/>
  <c r="M514" i="5"/>
  <c r="M513" i="5"/>
  <c r="M512" i="5"/>
  <c r="M511" i="5"/>
  <c r="M510" i="5"/>
  <c r="M509" i="5"/>
  <c r="M508" i="5"/>
  <c r="M507" i="5"/>
  <c r="M506" i="5"/>
  <c r="M505" i="5"/>
  <c r="M504" i="5"/>
  <c r="M503" i="5"/>
  <c r="M502" i="5"/>
  <c r="M501" i="5"/>
  <c r="M500" i="5"/>
  <c r="M499" i="5"/>
  <c r="M498" i="5"/>
  <c r="M497" i="5"/>
  <c r="M496" i="5"/>
  <c r="B496" i="5"/>
  <c r="M495" i="5"/>
  <c r="B495" i="5"/>
  <c r="M494" i="5"/>
  <c r="M493" i="5"/>
  <c r="M492" i="5"/>
  <c r="M491" i="5"/>
  <c r="M490" i="5"/>
  <c r="M489" i="5"/>
  <c r="M488" i="5"/>
  <c r="M487" i="5"/>
  <c r="M486" i="5"/>
  <c r="M485" i="5"/>
  <c r="M484" i="5"/>
  <c r="M483" i="5"/>
  <c r="M482" i="5"/>
  <c r="M481" i="5"/>
  <c r="M480" i="5"/>
  <c r="M479" i="5"/>
  <c r="M478" i="5"/>
  <c r="M477" i="5"/>
  <c r="M476" i="5"/>
  <c r="M475" i="5"/>
  <c r="M474" i="5"/>
  <c r="B474" i="5"/>
  <c r="M473" i="5"/>
  <c r="M472" i="5"/>
  <c r="M471" i="5"/>
  <c r="M470" i="5"/>
  <c r="M469" i="5"/>
  <c r="M468" i="5"/>
  <c r="M467" i="5"/>
  <c r="M466" i="5"/>
  <c r="M465" i="5"/>
  <c r="M464" i="5"/>
  <c r="M463" i="5"/>
  <c r="M462" i="5"/>
  <c r="M461" i="5"/>
  <c r="M460" i="5"/>
  <c r="M459" i="5"/>
  <c r="M458" i="5"/>
  <c r="M457" i="5"/>
  <c r="M456" i="5"/>
  <c r="M455" i="5"/>
  <c r="M454" i="5"/>
  <c r="M453" i="5"/>
  <c r="M452" i="5"/>
  <c r="M451" i="5"/>
  <c r="M450" i="5"/>
  <c r="M449" i="5"/>
  <c r="M448" i="5"/>
  <c r="B448" i="5"/>
  <c r="M447" i="5"/>
  <c r="M446" i="5"/>
  <c r="M445" i="5"/>
  <c r="M444" i="5"/>
  <c r="M443" i="5"/>
  <c r="M442" i="5"/>
  <c r="M441" i="5"/>
  <c r="M440" i="5"/>
  <c r="M439" i="5"/>
  <c r="M438" i="5"/>
  <c r="M437" i="5"/>
  <c r="M436" i="5"/>
  <c r="M435" i="5"/>
  <c r="M434" i="5"/>
  <c r="M433" i="5"/>
  <c r="M432" i="5"/>
  <c r="B432" i="5"/>
  <c r="M431" i="5"/>
  <c r="B431" i="5"/>
  <c r="M430" i="5"/>
  <c r="M429" i="5"/>
  <c r="M428" i="5"/>
  <c r="B428" i="5"/>
  <c r="M427" i="5"/>
  <c r="B427" i="5"/>
  <c r="M426" i="5"/>
  <c r="B426" i="5"/>
  <c r="M425" i="5"/>
  <c r="M424" i="5"/>
  <c r="B424" i="5"/>
  <c r="M423" i="5"/>
  <c r="B423" i="5"/>
  <c r="M422" i="5"/>
  <c r="B422" i="5"/>
  <c r="M421" i="5"/>
  <c r="B421" i="5"/>
  <c r="M420" i="5"/>
  <c r="B420" i="5"/>
  <c r="M419" i="5"/>
  <c r="M418" i="5"/>
  <c r="M417" i="5"/>
  <c r="M416" i="5"/>
  <c r="M415" i="5"/>
  <c r="M414" i="5"/>
  <c r="M413" i="5"/>
  <c r="M412" i="5"/>
  <c r="M411" i="5"/>
  <c r="M410" i="5"/>
  <c r="M409" i="5"/>
  <c r="M408" i="5"/>
  <c r="M407" i="5"/>
  <c r="M406" i="5"/>
  <c r="M405" i="5"/>
  <c r="M404" i="5"/>
  <c r="M403" i="5"/>
  <c r="M402" i="5"/>
  <c r="M401" i="5"/>
  <c r="M400" i="5"/>
  <c r="M399" i="5"/>
  <c r="M398" i="5"/>
  <c r="M397" i="5"/>
  <c r="M396" i="5"/>
  <c r="M395" i="5"/>
  <c r="M394" i="5"/>
  <c r="M393" i="5"/>
  <c r="M392" i="5"/>
  <c r="M391" i="5"/>
  <c r="M390" i="5"/>
  <c r="M389" i="5"/>
  <c r="M388" i="5"/>
  <c r="M387" i="5"/>
  <c r="M386" i="5"/>
  <c r="M385" i="5"/>
  <c r="M384" i="5"/>
  <c r="M383" i="5"/>
  <c r="M382" i="5"/>
  <c r="M381" i="5"/>
  <c r="M380" i="5"/>
  <c r="M379" i="5"/>
  <c r="M378" i="5"/>
  <c r="M377" i="5"/>
  <c r="M376" i="5"/>
  <c r="M375" i="5"/>
  <c r="M374" i="5"/>
  <c r="M373" i="5"/>
  <c r="M372" i="5"/>
  <c r="M371" i="5"/>
  <c r="M370" i="5"/>
  <c r="M369" i="5"/>
  <c r="M368" i="5"/>
  <c r="M367" i="5"/>
  <c r="M366" i="5"/>
  <c r="M365" i="5"/>
  <c r="M364" i="5"/>
  <c r="M363" i="5"/>
  <c r="M362" i="5"/>
  <c r="M361" i="5"/>
  <c r="M360" i="5"/>
  <c r="M359" i="5"/>
  <c r="B359" i="5"/>
  <c r="M358" i="5"/>
  <c r="B358" i="5"/>
  <c r="M357" i="5"/>
  <c r="M356" i="5"/>
  <c r="M355" i="5"/>
  <c r="M354" i="5"/>
  <c r="M353" i="5"/>
  <c r="M352" i="5"/>
  <c r="B352" i="5"/>
  <c r="M351" i="5"/>
  <c r="B351" i="5"/>
  <c r="M350" i="5"/>
  <c r="B350" i="5"/>
  <c r="M349" i="5"/>
  <c r="B349" i="5"/>
  <c r="M348" i="5"/>
  <c r="M347" i="5"/>
  <c r="M346" i="5"/>
  <c r="M345" i="5"/>
  <c r="M344" i="5"/>
  <c r="M343" i="5"/>
  <c r="M342" i="5"/>
  <c r="M341" i="5"/>
  <c r="M340" i="5"/>
  <c r="M339" i="5"/>
  <c r="M338" i="5"/>
  <c r="M337" i="5"/>
  <c r="M336" i="5"/>
  <c r="M335" i="5"/>
  <c r="M334" i="5"/>
  <c r="M333" i="5"/>
  <c r="M332" i="5"/>
  <c r="M331" i="5"/>
  <c r="M330" i="5"/>
  <c r="M329" i="5"/>
  <c r="M328" i="5"/>
  <c r="M327" i="5"/>
  <c r="M326" i="5"/>
  <c r="M325" i="5"/>
  <c r="M324" i="5"/>
  <c r="M323" i="5"/>
  <c r="M322" i="5"/>
  <c r="M321" i="5"/>
  <c r="M320" i="5"/>
  <c r="M319" i="5"/>
  <c r="M318" i="5"/>
  <c r="M317" i="5"/>
  <c r="M316" i="5"/>
  <c r="M315" i="5"/>
  <c r="B315" i="5"/>
  <c r="M314" i="5"/>
  <c r="M313" i="5"/>
  <c r="K312" i="5"/>
  <c r="M312" i="5" s="1"/>
  <c r="M311" i="5"/>
  <c r="K311" i="5"/>
  <c r="M310" i="5"/>
  <c r="M309" i="5"/>
  <c r="M308" i="5"/>
  <c r="M307" i="5"/>
  <c r="M306" i="5"/>
  <c r="M305" i="5"/>
  <c r="M304" i="5"/>
  <c r="M303" i="5"/>
  <c r="M302" i="5"/>
  <c r="B302" i="5"/>
  <c r="M301" i="5"/>
  <c r="B301" i="5"/>
  <c r="M300" i="5"/>
  <c r="M299" i="5"/>
  <c r="M298" i="5"/>
  <c r="B298" i="5"/>
  <c r="M297" i="5"/>
  <c r="B297" i="5"/>
  <c r="M296" i="5"/>
  <c r="M295" i="5"/>
  <c r="M294" i="5"/>
  <c r="M293" i="5"/>
  <c r="M292" i="5"/>
  <c r="M291" i="5"/>
  <c r="M290" i="5"/>
  <c r="M289" i="5"/>
  <c r="M288" i="5"/>
  <c r="M287" i="5"/>
  <c r="M286" i="5"/>
  <c r="B286" i="5"/>
  <c r="M285" i="5"/>
  <c r="B285" i="5"/>
  <c r="M284" i="5"/>
  <c r="M283" i="5"/>
  <c r="B283" i="5"/>
  <c r="M282" i="5"/>
  <c r="B282" i="5"/>
  <c r="M281" i="5"/>
  <c r="M280" i="5"/>
  <c r="M279" i="5"/>
  <c r="B279" i="5"/>
  <c r="M278" i="5"/>
  <c r="B278" i="5"/>
  <c r="M277" i="5"/>
  <c r="B277" i="5"/>
  <c r="M276" i="5"/>
  <c r="B276" i="5"/>
  <c r="M275" i="5"/>
  <c r="M274" i="5"/>
  <c r="M273" i="5"/>
  <c r="M272" i="5"/>
  <c r="M271" i="5"/>
  <c r="M270" i="5"/>
  <c r="M269" i="5"/>
  <c r="M268" i="5"/>
  <c r="M267" i="5"/>
  <c r="M266" i="5"/>
  <c r="M265" i="5"/>
  <c r="M264" i="5"/>
  <c r="M263" i="5"/>
  <c r="M262" i="5"/>
  <c r="M261" i="5"/>
  <c r="M260" i="5"/>
  <c r="M259" i="5"/>
  <c r="M258" i="5"/>
  <c r="M257" i="5"/>
  <c r="M256" i="5"/>
  <c r="M255" i="5"/>
  <c r="B255" i="5"/>
  <c r="M254" i="5"/>
  <c r="B254" i="5"/>
  <c r="M253" i="5"/>
  <c r="B253" i="5"/>
  <c r="M252" i="5"/>
  <c r="M251" i="5"/>
  <c r="M250" i="5"/>
  <c r="M249" i="5"/>
  <c r="M248" i="5"/>
  <c r="M247" i="5"/>
  <c r="M246" i="5"/>
  <c r="M245" i="5"/>
  <c r="L244" i="5"/>
  <c r="J244" i="5"/>
  <c r="K244" i="5" s="1"/>
  <c r="M244" i="5" s="1"/>
  <c r="M243" i="5"/>
  <c r="M242" i="5"/>
  <c r="M241" i="5"/>
  <c r="M240" i="5"/>
  <c r="M239" i="5"/>
  <c r="M238" i="5"/>
  <c r="M237" i="5"/>
  <c r="M236" i="5"/>
  <c r="M235" i="5"/>
  <c r="M234" i="5"/>
  <c r="M233" i="5"/>
  <c r="M232" i="5"/>
  <c r="M231" i="5"/>
  <c r="M230" i="5"/>
  <c r="M229" i="5"/>
  <c r="M228" i="5"/>
  <c r="M227" i="5"/>
  <c r="M226" i="5"/>
  <c r="M225" i="5"/>
  <c r="M224" i="5"/>
  <c r="M223" i="5"/>
  <c r="M222" i="5"/>
  <c r="M221" i="5"/>
  <c r="B221" i="5"/>
  <c r="M220" i="5"/>
  <c r="M219" i="5"/>
  <c r="B219" i="5"/>
  <c r="M218" i="5"/>
  <c r="B218" i="5"/>
  <c r="M217" i="5"/>
  <c r="M216" i="5"/>
  <c r="M215" i="5"/>
  <c r="M214" i="5"/>
  <c r="M213" i="5"/>
  <c r="M212" i="5"/>
  <c r="M211" i="5"/>
  <c r="M210" i="5"/>
  <c r="M209" i="5"/>
  <c r="M208" i="5"/>
  <c r="M207" i="5"/>
  <c r="M206" i="5"/>
  <c r="M205" i="5"/>
  <c r="M204" i="5"/>
  <c r="M203" i="5"/>
  <c r="M202" i="5"/>
  <c r="M201" i="5"/>
  <c r="M200" i="5"/>
  <c r="M199" i="5"/>
  <c r="M198" i="5"/>
  <c r="M197" i="5"/>
  <c r="B197" i="5"/>
  <c r="M196" i="5"/>
  <c r="B196" i="5"/>
  <c r="M195" i="5"/>
  <c r="M194" i="5"/>
  <c r="M193" i="5"/>
  <c r="M192" i="5"/>
  <c r="M191" i="5"/>
  <c r="M190" i="5"/>
  <c r="M189" i="5"/>
  <c r="M188" i="5"/>
  <c r="M187" i="5"/>
  <c r="M186" i="5"/>
  <c r="M185" i="5"/>
  <c r="M184" i="5"/>
  <c r="M183" i="5"/>
  <c r="M182" i="5"/>
  <c r="M181" i="5"/>
  <c r="M180" i="5"/>
  <c r="M179" i="5"/>
  <c r="M178" i="5"/>
  <c r="M177" i="5"/>
  <c r="M176" i="5"/>
  <c r="M175" i="5"/>
  <c r="M174" i="5"/>
  <c r="M173" i="5"/>
  <c r="M172" i="5"/>
  <c r="M171" i="5"/>
  <c r="B171" i="5"/>
  <c r="M170" i="5"/>
  <c r="B170" i="5"/>
  <c r="M169" i="5"/>
  <c r="B169" i="5"/>
  <c r="M168" i="5"/>
  <c r="M167" i="5"/>
  <c r="M166" i="5"/>
  <c r="L166" i="5"/>
  <c r="J166" i="5"/>
  <c r="M165" i="5"/>
  <c r="M164" i="5"/>
  <c r="M163" i="5"/>
  <c r="M162" i="5"/>
  <c r="M161" i="5"/>
  <c r="M160" i="5"/>
  <c r="M159" i="5"/>
  <c r="M158" i="5"/>
  <c r="M157" i="5"/>
  <c r="M156" i="5"/>
  <c r="M155" i="5"/>
  <c r="M154" i="5"/>
  <c r="M153" i="5"/>
  <c r="M152" i="5"/>
  <c r="M151" i="5"/>
  <c r="M150" i="5"/>
  <c r="M149" i="5"/>
  <c r="M148" i="5"/>
  <c r="M147" i="5"/>
  <c r="M146" i="5"/>
  <c r="M145" i="5"/>
  <c r="M144" i="5"/>
  <c r="M143" i="5"/>
  <c r="B143" i="5"/>
  <c r="M142" i="5"/>
  <c r="B142" i="5"/>
  <c r="M141" i="5"/>
  <c r="M140" i="5"/>
  <c r="B140" i="5"/>
  <c r="M139" i="5"/>
  <c r="B139" i="5"/>
  <c r="M138" i="5"/>
  <c r="B138" i="5"/>
  <c r="M137" i="5"/>
  <c r="B137" i="5"/>
  <c r="M136" i="5"/>
  <c r="B136" i="5"/>
  <c r="M135" i="5"/>
  <c r="B135" i="5"/>
  <c r="M134" i="5"/>
  <c r="B134" i="5"/>
  <c r="M133" i="5"/>
  <c r="B133" i="5"/>
  <c r="M132" i="5"/>
  <c r="M131" i="5"/>
  <c r="M130" i="5"/>
  <c r="M129" i="5"/>
  <c r="M128" i="5"/>
  <c r="M127" i="5"/>
  <c r="M126" i="5"/>
  <c r="M125" i="5"/>
  <c r="M124" i="5"/>
  <c r="M123" i="5"/>
  <c r="M122" i="5"/>
  <c r="M121" i="5"/>
  <c r="M120" i="5"/>
  <c r="M119" i="5"/>
  <c r="M118" i="5"/>
  <c r="M117" i="5"/>
  <c r="M116" i="5"/>
  <c r="M115" i="5"/>
  <c r="B115" i="5"/>
  <c r="M114" i="5"/>
  <c r="M113" i="5"/>
  <c r="M112" i="5"/>
  <c r="M111" i="5"/>
  <c r="M110" i="5"/>
  <c r="M109" i="5"/>
  <c r="B109" i="5"/>
  <c r="M108" i="5"/>
  <c r="B108" i="5"/>
  <c r="M107" i="5"/>
  <c r="B107" i="5"/>
  <c r="M106" i="5"/>
  <c r="M105" i="5"/>
  <c r="M104" i="5"/>
  <c r="M103" i="5"/>
  <c r="M102" i="5"/>
  <c r="M101" i="5"/>
  <c r="M100" i="5"/>
  <c r="M99" i="5"/>
  <c r="M98" i="5"/>
  <c r="M97" i="5"/>
  <c r="M96" i="5"/>
  <c r="M95" i="5"/>
  <c r="B95" i="5"/>
  <c r="M94" i="5"/>
  <c r="B94" i="5"/>
  <c r="M93" i="5"/>
  <c r="B93" i="5"/>
  <c r="M92" i="5"/>
  <c r="B92" i="5"/>
  <c r="M91" i="5"/>
  <c r="B91" i="5"/>
  <c r="M90" i="5"/>
  <c r="B90" i="5"/>
  <c r="M89" i="5"/>
  <c r="B89" i="5"/>
  <c r="M88" i="5"/>
  <c r="B88" i="5"/>
  <c r="M87" i="5"/>
  <c r="M86" i="5"/>
  <c r="M85" i="5"/>
  <c r="M84" i="5"/>
  <c r="M83" i="5"/>
  <c r="M82" i="5"/>
  <c r="M81" i="5"/>
  <c r="M80" i="5"/>
  <c r="M79" i="5"/>
  <c r="M78" i="5"/>
  <c r="M77" i="5"/>
  <c r="M76" i="5"/>
  <c r="M75" i="5"/>
  <c r="M74" i="5"/>
  <c r="M73" i="5"/>
  <c r="M72" i="5"/>
  <c r="M71" i="5"/>
  <c r="B71" i="5"/>
  <c r="M70" i="5"/>
  <c r="B70" i="5"/>
  <c r="M69" i="5"/>
  <c r="M68" i="5"/>
  <c r="M67" i="5"/>
  <c r="M66" i="5"/>
  <c r="B66" i="5"/>
  <c r="M65" i="5"/>
  <c r="B65" i="5"/>
  <c r="M64" i="5"/>
  <c r="B64" i="5"/>
  <c r="M63" i="5"/>
  <c r="B63" i="5"/>
  <c r="M62" i="5"/>
  <c r="B62" i="5"/>
  <c r="M61" i="5"/>
  <c r="B61" i="5"/>
  <c r="M60" i="5"/>
  <c r="B60" i="5"/>
  <c r="M59" i="5"/>
  <c r="M58" i="5"/>
  <c r="M57" i="5"/>
  <c r="M56" i="5"/>
  <c r="M55" i="5"/>
  <c r="M54" i="5"/>
  <c r="M53" i="5"/>
  <c r="M52" i="5"/>
  <c r="M51" i="5"/>
  <c r="M50" i="5"/>
  <c r="M49" i="5"/>
  <c r="B49" i="5"/>
  <c r="M48" i="5"/>
  <c r="M47" i="5"/>
  <c r="M46" i="5"/>
  <c r="B46" i="5"/>
  <c r="M45" i="5"/>
  <c r="M44" i="5"/>
  <c r="M43" i="5"/>
  <c r="M42" i="5"/>
  <c r="M41" i="5"/>
  <c r="B41" i="5"/>
  <c r="M40" i="5"/>
  <c r="B40" i="5"/>
  <c r="M39" i="5"/>
  <c r="B39" i="5"/>
  <c r="M38" i="5"/>
  <c r="M37" i="5"/>
  <c r="M36" i="5"/>
  <c r="M35" i="5"/>
  <c r="M34" i="5"/>
  <c r="M33" i="5"/>
  <c r="M32" i="5"/>
  <c r="M31" i="5"/>
  <c r="M30" i="5"/>
  <c r="M29" i="5"/>
  <c r="M28" i="5"/>
  <c r="M27" i="5"/>
  <c r="B27" i="5"/>
  <c r="M26" i="5"/>
  <c r="B26" i="5"/>
  <c r="M25" i="5"/>
  <c r="L24" i="5"/>
  <c r="M24" i="5" s="1"/>
  <c r="M23" i="5"/>
  <c r="M22" i="5"/>
  <c r="M21" i="5"/>
  <c r="M20" i="5"/>
  <c r="M19" i="5"/>
  <c r="M18" i="5"/>
  <c r="M17" i="5"/>
  <c r="M16" i="5"/>
  <c r="M15" i="5"/>
  <c r="M14" i="5"/>
  <c r="M13" i="5"/>
  <c r="M12" i="5"/>
  <c r="M11" i="5"/>
  <c r="M10" i="5"/>
  <c r="M9" i="5"/>
  <c r="M8" i="5"/>
  <c r="M7" i="5"/>
  <c r="M6" i="5"/>
  <c r="M5" i="5"/>
  <c r="M4" i="5"/>
  <c r="M3" i="5"/>
  <c r="M2" i="5"/>
  <c r="J1448" i="1" l="1"/>
  <c r="J4512" i="1"/>
  <c r="J462" i="1"/>
  <c r="J2380" i="1"/>
  <c r="J764" i="1"/>
  <c r="J2631" i="1"/>
  <c r="J1418" i="1"/>
  <c r="J1745" i="1"/>
  <c r="J1156" i="1"/>
  <c r="J2175" i="1"/>
  <c r="J785" i="1"/>
  <c r="J2666" i="1"/>
  <c r="J4470" i="1"/>
  <c r="J4483" i="1"/>
  <c r="J2359" i="1"/>
  <c r="J2321" i="1"/>
  <c r="J2706" i="1"/>
  <c r="J1947" i="1"/>
  <c r="J2224" i="1"/>
  <c r="J2395" i="1"/>
  <c r="J2964" i="1"/>
  <c r="J860" i="1"/>
  <c r="J2496" i="1"/>
  <c r="J4679" i="1"/>
  <c r="J2705" i="1"/>
  <c r="J1784" i="1"/>
  <c r="J1844" i="1"/>
  <c r="J1760" i="1"/>
  <c r="J4761" i="1"/>
  <c r="J1017" i="1"/>
  <c r="J1085" i="1"/>
  <c r="J4782" i="1"/>
  <c r="J2122" i="1"/>
  <c r="J2267" i="1"/>
  <c r="J4668" i="1"/>
  <c r="J4615" i="1"/>
  <c r="J4605" i="1"/>
  <c r="J1444" i="1"/>
  <c r="J1891" i="1"/>
  <c r="J1254" i="1"/>
  <c r="J1123" i="1"/>
  <c r="J4295" i="1"/>
  <c r="J4770" i="1"/>
  <c r="J1136" i="1"/>
  <c r="J1284" i="1"/>
  <c r="J2652" i="1"/>
  <c r="J3063" i="1"/>
  <c r="J177" i="1"/>
  <c r="J2756" i="1"/>
  <c r="J2413" i="1"/>
  <c r="J662" i="1"/>
  <c r="J883" i="1"/>
  <c r="J4704" i="1"/>
  <c r="J4632" i="1"/>
  <c r="J1347" i="1"/>
  <c r="J1635" i="1"/>
  <c r="J1565" i="1"/>
  <c r="J2484" i="1"/>
  <c r="J4858" i="1"/>
  <c r="J4792" i="1"/>
  <c r="J4474" i="1"/>
  <c r="J4840" i="1"/>
  <c r="J4560" i="1"/>
  <c r="J4729" i="1"/>
  <c r="J1865" i="1"/>
  <c r="J4757" i="1"/>
  <c r="J4559" i="1"/>
  <c r="J3179" i="1"/>
  <c r="J4871" i="1"/>
  <c r="J1651" i="1"/>
  <c r="J3139" i="1"/>
  <c r="J4019" i="1"/>
  <c r="J3773" i="1"/>
  <c r="J2619" i="1"/>
  <c r="J3429" i="1"/>
  <c r="J3737" i="1"/>
  <c r="J3878" i="1"/>
  <c r="J3280" i="1"/>
  <c r="J3141" i="1"/>
  <c r="J2483" i="1"/>
  <c r="J3428" i="1"/>
  <c r="J3161" i="1"/>
  <c r="J4144" i="1"/>
  <c r="J4316" i="1"/>
  <c r="J1925" i="1"/>
  <c r="J3518" i="1"/>
  <c r="J519" i="1"/>
  <c r="J1814" i="1"/>
  <c r="J1875" i="1"/>
  <c r="J617" i="1"/>
  <c r="J1040" i="1"/>
  <c r="J763" i="1"/>
  <c r="J200" i="1"/>
  <c r="J2128" i="1"/>
  <c r="J4247" i="1"/>
  <c r="J1501" i="1"/>
  <c r="J2253" i="1"/>
  <c r="J670" i="1"/>
  <c r="J2290" i="1"/>
  <c r="J661" i="1"/>
  <c r="J1327" i="1"/>
  <c r="J1138" i="1"/>
  <c r="J4431" i="1"/>
  <c r="J1425" i="1"/>
  <c r="J4642" i="1"/>
  <c r="J4785" i="1"/>
  <c r="J664" i="1"/>
  <c r="J4486" i="1"/>
  <c r="J4798" i="1"/>
  <c r="J1266" i="1"/>
  <c r="J4373" i="1"/>
  <c r="J4319" i="1"/>
  <c r="J4739" i="1"/>
  <c r="J4846" i="1"/>
  <c r="J1000" i="1"/>
  <c r="J1055" i="1"/>
  <c r="J4789" i="1"/>
  <c r="J1758" i="1"/>
  <c r="J1533" i="1"/>
  <c r="J2644" i="1"/>
  <c r="J1729" i="1"/>
  <c r="J2048" i="1"/>
  <c r="J4687" i="1"/>
  <c r="J4841" i="1"/>
  <c r="J2115" i="1"/>
  <c r="J4537" i="1"/>
  <c r="J4794" i="1"/>
  <c r="J4527" i="1"/>
  <c r="J4773" i="1"/>
  <c r="J4554" i="1"/>
  <c r="J4497" i="1"/>
  <c r="J1232" i="1"/>
  <c r="J1329" i="1"/>
  <c r="J1030" i="1"/>
  <c r="J1742" i="1"/>
  <c r="J4868" i="1"/>
  <c r="J4744" i="1"/>
  <c r="J1304" i="1"/>
  <c r="J4758" i="1"/>
  <c r="J1657" i="1"/>
  <c r="J4708" i="1"/>
  <c r="J558" i="1"/>
  <c r="J1402" i="1"/>
  <c r="J4603" i="1"/>
  <c r="J2647" i="1"/>
  <c r="J1709" i="1"/>
  <c r="J1270" i="1"/>
  <c r="J1447" i="1"/>
  <c r="J4692" i="1"/>
  <c r="J966" i="1"/>
  <c r="J2109" i="1"/>
  <c r="J1193" i="1"/>
  <c r="J4710" i="1"/>
  <c r="J4727" i="1"/>
  <c r="J1691" i="1"/>
  <c r="J921" i="1"/>
  <c r="J1562" i="1"/>
  <c r="J1285" i="1"/>
  <c r="J1930" i="1"/>
  <c r="J2057" i="1"/>
  <c r="J2176" i="1"/>
  <c r="J1878" i="1"/>
  <c r="J2744" i="1"/>
  <c r="J1066" i="1"/>
  <c r="J1326" i="1"/>
  <c r="J2168" i="1"/>
  <c r="J1653" i="1"/>
  <c r="J1424" i="1"/>
  <c r="J4456" i="1"/>
  <c r="J2279" i="1"/>
  <c r="J1159" i="1"/>
  <c r="J4681" i="1"/>
  <c r="J2381" i="1"/>
  <c r="J1181" i="1"/>
  <c r="J1978" i="1"/>
  <c r="J2296" i="1"/>
  <c r="J2111" i="1"/>
  <c r="J4733" i="1"/>
  <c r="J2005" i="1"/>
  <c r="J1033" i="1"/>
  <c r="J4658" i="1"/>
  <c r="J3849" i="1"/>
  <c r="J1904" i="1"/>
  <c r="J2283" i="1"/>
  <c r="J881" i="1"/>
  <c r="J1179" i="1"/>
  <c r="J1703" i="1"/>
  <c r="J1387" i="1"/>
  <c r="J3835" i="1"/>
  <c r="J1714" i="1"/>
  <c r="J1525" i="1"/>
  <c r="J4730" i="1"/>
  <c r="J1521" i="1"/>
  <c r="J4481" i="1"/>
  <c r="J4435" i="1"/>
  <c r="J2473" i="1"/>
  <c r="J3992" i="1"/>
  <c r="J1647" i="1"/>
  <c r="J1555" i="1"/>
  <c r="J4810" i="1"/>
  <c r="J4018" i="1"/>
  <c r="J2835" i="1"/>
  <c r="J2753" i="1"/>
  <c r="J2422" i="1"/>
  <c r="J2339" i="1"/>
  <c r="J1408" i="1"/>
  <c r="J4620" i="1"/>
  <c r="J3896" i="1"/>
  <c r="J818" i="1"/>
  <c r="J1877" i="1"/>
  <c r="J2677" i="1"/>
  <c r="J4660" i="1"/>
  <c r="J2924" i="1"/>
  <c r="J2748" i="1"/>
  <c r="J4340" i="1"/>
  <c r="J2102" i="1"/>
  <c r="J4713" i="1"/>
  <c r="J4573" i="1"/>
  <c r="J4821" i="1"/>
  <c r="J4155" i="1"/>
  <c r="J2426" i="1"/>
  <c r="J4589" i="1"/>
  <c r="J4586" i="1"/>
  <c r="J2027" i="1"/>
  <c r="J1268" i="1"/>
  <c r="J2694" i="1"/>
  <c r="J4384" i="1"/>
  <c r="J2212" i="1"/>
  <c r="J1716" i="1"/>
  <c r="J4565" i="1"/>
  <c r="J4140" i="1"/>
  <c r="J1306" i="1"/>
  <c r="J1556" i="1"/>
  <c r="J2302" i="1"/>
  <c r="J4455" i="1"/>
  <c r="J1445" i="1"/>
  <c r="J2263" i="1"/>
  <c r="J2170" i="1"/>
  <c r="J4698" i="1"/>
  <c r="J2293" i="1"/>
  <c r="J4490" i="1"/>
  <c r="J2474" i="1"/>
  <c r="J2387" i="1"/>
  <c r="J4461" i="1"/>
  <c r="J4393" i="1"/>
  <c r="J4617" i="1"/>
  <c r="J4740" i="1"/>
  <c r="J2182" i="1"/>
  <c r="J1847" i="1"/>
  <c r="J1944" i="1"/>
  <c r="J1426" i="1"/>
  <c r="J2357" i="1"/>
  <c r="J1667" i="1"/>
  <c r="J4285" i="1"/>
  <c r="J2440" i="1"/>
  <c r="J1694" i="1"/>
  <c r="J1198" i="1"/>
  <c r="J1765" i="1"/>
  <c r="J2278" i="1"/>
  <c r="J2199" i="1"/>
  <c r="J1499" i="1"/>
  <c r="J1095" i="1"/>
  <c r="J4851" i="1"/>
  <c r="J4488" i="1"/>
  <c r="J4082" i="1"/>
  <c r="J4405" i="1"/>
  <c r="J4731" i="1"/>
  <c r="J1308" i="1"/>
  <c r="J4725" i="1"/>
  <c r="J2164" i="1"/>
  <c r="J4751" i="1"/>
  <c r="J4409" i="1"/>
  <c r="J4762" i="1"/>
  <c r="J4606" i="1"/>
  <c r="J4802" i="1"/>
  <c r="J4724" i="1"/>
  <c r="J2620" i="1"/>
  <c r="J4618" i="1"/>
  <c r="J4688" i="1"/>
  <c r="J4737" i="1"/>
  <c r="J4518" i="1"/>
  <c r="J1718" i="1"/>
  <c r="J4645" i="1"/>
  <c r="J4506" i="1"/>
  <c r="J1656" i="1"/>
  <c r="J4741" i="1"/>
  <c r="J4665" i="1"/>
  <c r="J2272" i="1"/>
  <c r="J2754" i="1"/>
  <c r="J2191" i="1"/>
  <c r="J4329" i="1"/>
  <c r="J4812" i="1"/>
  <c r="J1472" i="1"/>
  <c r="J1675" i="1"/>
  <c r="J4548" i="1"/>
  <c r="J4869" i="1"/>
  <c r="J2480" i="1"/>
  <c r="J4563" i="1"/>
  <c r="J2448" i="1"/>
  <c r="J4567" i="1"/>
  <c r="J2427" i="1"/>
  <c r="J3517" i="1"/>
  <c r="J1759" i="1"/>
  <c r="J2197" i="1"/>
  <c r="J1116" i="1"/>
  <c r="J4507" i="1"/>
  <c r="J4661" i="1"/>
  <c r="J4312" i="1"/>
  <c r="J4553" i="1"/>
  <c r="J4795" i="1"/>
  <c r="J3881" i="1"/>
  <c r="J4555" i="1"/>
  <c r="J2984" i="1"/>
  <c r="J1797" i="1"/>
  <c r="J2304" i="1"/>
  <c r="J1644" i="1"/>
  <c r="J1929" i="1"/>
  <c r="J2965" i="1"/>
  <c r="J4644" i="1"/>
  <c r="J4309" i="1"/>
  <c r="J1793" i="1"/>
  <c r="J4700" i="1"/>
  <c r="J2424" i="1"/>
  <c r="J1248" i="1"/>
  <c r="J3965" i="1"/>
  <c r="J4607" i="1"/>
  <c r="J4597" i="1"/>
  <c r="J4092" i="1"/>
  <c r="J4228" i="1"/>
  <c r="J4855" i="1"/>
  <c r="J2185" i="1"/>
  <c r="J4836" i="1"/>
  <c r="J1158" i="1"/>
  <c r="J4711" i="1"/>
  <c r="J4672" i="1"/>
  <c r="J4510" i="1"/>
  <c r="J1633" i="1"/>
  <c r="J4839" i="1"/>
  <c r="J4864" i="1"/>
  <c r="J4479" i="1"/>
  <c r="J4808" i="1"/>
  <c r="J3877" i="1"/>
  <c r="J4386" i="1"/>
  <c r="J2699" i="1"/>
  <c r="J4682" i="1"/>
  <c r="J3085" i="1"/>
  <c r="J3816" i="1"/>
  <c r="J3826" i="1"/>
  <c r="J3296" i="1"/>
  <c r="J3863" i="1"/>
  <c r="J2453" i="1"/>
  <c r="J3742" i="1"/>
  <c r="J3130" i="1"/>
  <c r="J4171" i="1"/>
  <c r="J4272" i="1"/>
  <c r="J4243" i="1"/>
  <c r="J2353" i="1"/>
  <c r="J1507" i="1"/>
  <c r="J1482" i="1"/>
  <c r="J4859" i="1"/>
  <c r="J4793" i="1"/>
  <c r="J2423" i="1"/>
  <c r="J1908" i="1"/>
  <c r="J2315" i="1"/>
  <c r="J681" i="1"/>
  <c r="J1162" i="1"/>
  <c r="J2385" i="1"/>
  <c r="J3873" i="1"/>
  <c r="J2188" i="1"/>
  <c r="J4750" i="1"/>
  <c r="Q2179" i="3"/>
  <c r="P2179" i="3"/>
  <c r="Q2178" i="3"/>
  <c r="P2178" i="3"/>
  <c r="Q2177" i="3"/>
  <c r="P2177" i="3"/>
  <c r="Q2176" i="3"/>
  <c r="P2176" i="3"/>
  <c r="Q2175" i="3"/>
  <c r="P2175" i="3"/>
  <c r="Q2174" i="3"/>
  <c r="P2174" i="3"/>
  <c r="Q2173" i="3"/>
  <c r="P2173" i="3"/>
  <c r="Q2172" i="3"/>
  <c r="P2172" i="3"/>
  <c r="Q2171" i="3"/>
  <c r="P2171" i="3"/>
  <c r="Q2170" i="3"/>
  <c r="P2170" i="3"/>
  <c r="Q2169" i="3"/>
  <c r="P2169" i="3"/>
  <c r="Q2168" i="3"/>
  <c r="P2168" i="3"/>
  <c r="Q2167" i="3"/>
  <c r="P2167" i="3"/>
  <c r="Q2166" i="3"/>
  <c r="P2166" i="3"/>
  <c r="Q2165" i="3"/>
  <c r="P2165" i="3"/>
  <c r="Q2164" i="3"/>
  <c r="P2164" i="3"/>
  <c r="Q2163" i="3"/>
  <c r="P2163" i="3"/>
  <c r="Q2162" i="3"/>
  <c r="P2162" i="3"/>
  <c r="Q2161" i="3"/>
  <c r="P2161" i="3"/>
  <c r="Q2160" i="3"/>
  <c r="P2160" i="3"/>
  <c r="Q2159" i="3"/>
  <c r="P2159" i="3"/>
  <c r="Q2158" i="3"/>
  <c r="P2158" i="3"/>
  <c r="Q2157" i="3"/>
  <c r="P2157" i="3"/>
  <c r="Q2156" i="3"/>
  <c r="P2156" i="3"/>
  <c r="Q2155" i="3"/>
  <c r="P2155" i="3"/>
  <c r="Q2154" i="3"/>
  <c r="P2154" i="3"/>
  <c r="Q2153" i="3"/>
  <c r="P2153" i="3"/>
  <c r="Q2152" i="3"/>
  <c r="P2152" i="3"/>
  <c r="Q2151" i="3"/>
  <c r="P2151" i="3"/>
  <c r="Q2150" i="3"/>
  <c r="P2150" i="3"/>
  <c r="Q2149" i="3"/>
  <c r="P2149" i="3"/>
  <c r="Q2148" i="3"/>
  <c r="P2148" i="3"/>
  <c r="Q2147" i="3"/>
  <c r="P2147" i="3"/>
  <c r="Q2146" i="3"/>
  <c r="P2146" i="3"/>
  <c r="Q2145" i="3"/>
  <c r="P2145" i="3"/>
  <c r="Q2144" i="3"/>
  <c r="P2144" i="3"/>
  <c r="Q2143" i="3"/>
  <c r="P2143" i="3"/>
  <c r="Q2142" i="3"/>
  <c r="P2142" i="3"/>
  <c r="Q2141" i="3"/>
  <c r="P2141" i="3"/>
  <c r="Q2140" i="3"/>
  <c r="P2140" i="3"/>
  <c r="Q2139" i="3"/>
  <c r="P2139" i="3"/>
  <c r="Q2138" i="3"/>
  <c r="P2138" i="3"/>
  <c r="Q2137" i="3"/>
  <c r="P2137" i="3"/>
  <c r="Q2136" i="3"/>
  <c r="P2136" i="3"/>
  <c r="Q2135" i="3"/>
  <c r="P2135" i="3"/>
  <c r="Q2134" i="3"/>
  <c r="P2134" i="3"/>
  <c r="Q2133" i="3"/>
  <c r="P2133" i="3"/>
  <c r="Q2132" i="3"/>
  <c r="P2132" i="3"/>
  <c r="Q2131" i="3"/>
  <c r="P2131" i="3"/>
  <c r="Q2130" i="3"/>
  <c r="P2130" i="3"/>
  <c r="Q2129" i="3"/>
  <c r="P2129" i="3"/>
  <c r="Q2128" i="3"/>
  <c r="P2128" i="3"/>
  <c r="Q2127" i="3"/>
  <c r="P2127" i="3"/>
  <c r="Q2126" i="3"/>
  <c r="P2126" i="3"/>
  <c r="Q2125" i="3"/>
  <c r="P2125" i="3"/>
  <c r="Q2124" i="3"/>
  <c r="P2124" i="3"/>
  <c r="Q2123" i="3"/>
  <c r="P2123" i="3"/>
  <c r="Q2122" i="3"/>
  <c r="P2122" i="3"/>
  <c r="Q2121" i="3"/>
  <c r="P2121" i="3"/>
  <c r="Q2120" i="3"/>
  <c r="P2120" i="3"/>
  <c r="Q2119" i="3"/>
  <c r="P2119" i="3"/>
  <c r="Q2118" i="3"/>
  <c r="P2118" i="3"/>
  <c r="Q2117" i="3"/>
  <c r="P2117" i="3"/>
  <c r="Q2116" i="3"/>
  <c r="P2116" i="3"/>
  <c r="Q2115" i="3"/>
  <c r="P2115" i="3"/>
  <c r="Q2114" i="3"/>
  <c r="P2114" i="3"/>
  <c r="Q2113" i="3"/>
  <c r="P2113" i="3"/>
  <c r="Q2112" i="3"/>
  <c r="P2112" i="3"/>
  <c r="Q2111" i="3"/>
  <c r="P2111" i="3"/>
  <c r="Q2110" i="3"/>
  <c r="P2110" i="3"/>
  <c r="Q2109" i="3"/>
  <c r="P2109" i="3"/>
  <c r="Q2108" i="3"/>
  <c r="P2108" i="3"/>
  <c r="Q2107" i="3"/>
  <c r="P2107" i="3"/>
  <c r="Q2106" i="3"/>
  <c r="P2106" i="3"/>
  <c r="Q2105" i="3"/>
  <c r="P2105" i="3"/>
  <c r="Q2104" i="3"/>
  <c r="P2104" i="3"/>
  <c r="Q2103" i="3"/>
  <c r="P2103" i="3"/>
  <c r="Q2102" i="3"/>
  <c r="P2102" i="3"/>
  <c r="Q2101" i="3"/>
  <c r="P2101" i="3"/>
  <c r="Q2100" i="3"/>
  <c r="P2100" i="3"/>
  <c r="Q2099" i="3"/>
  <c r="P2099" i="3"/>
  <c r="Q2098" i="3"/>
  <c r="P2098" i="3"/>
  <c r="Q2097" i="3"/>
  <c r="P2097" i="3"/>
  <c r="Q2096" i="3"/>
  <c r="P2096" i="3"/>
  <c r="Q2095" i="3"/>
  <c r="P2095" i="3"/>
  <c r="Q2094" i="3"/>
  <c r="P2094" i="3"/>
  <c r="Q2093" i="3"/>
  <c r="P2093" i="3"/>
  <c r="Q2092" i="3"/>
  <c r="P2092" i="3"/>
  <c r="Q2091" i="3"/>
  <c r="P2091" i="3"/>
  <c r="Q2090" i="3"/>
  <c r="P2090" i="3"/>
  <c r="Q2089" i="3"/>
  <c r="P2089" i="3"/>
  <c r="Q2088" i="3"/>
  <c r="P2088" i="3"/>
  <c r="Q2087" i="3"/>
  <c r="P2087" i="3"/>
  <c r="Q2086" i="3"/>
  <c r="P2086" i="3"/>
  <c r="Q2085" i="3"/>
  <c r="P2085" i="3"/>
  <c r="Q2084" i="3"/>
  <c r="P2084" i="3"/>
  <c r="Q2083" i="3"/>
  <c r="P2083" i="3"/>
  <c r="Q2082" i="3"/>
  <c r="P2082" i="3"/>
  <c r="Q2081" i="3"/>
  <c r="P2081" i="3"/>
  <c r="Q2080" i="3"/>
  <c r="P2080" i="3"/>
  <c r="Q2079" i="3"/>
  <c r="P2079" i="3"/>
  <c r="Q2078" i="3"/>
  <c r="P2078" i="3"/>
  <c r="Q2077" i="3"/>
  <c r="P2077" i="3"/>
  <c r="Q2076" i="3"/>
  <c r="P2076" i="3"/>
  <c r="Q2075" i="3"/>
  <c r="P2075" i="3"/>
  <c r="Q2074" i="3"/>
  <c r="P2074" i="3"/>
  <c r="Q2073" i="3"/>
  <c r="P2073" i="3"/>
  <c r="Q2072" i="3"/>
  <c r="P2072" i="3"/>
  <c r="Q2071" i="3"/>
  <c r="P2071" i="3"/>
  <c r="Q2070" i="3"/>
  <c r="P2070" i="3"/>
  <c r="Q2069" i="3"/>
  <c r="P2069" i="3"/>
  <c r="Q2068" i="3"/>
  <c r="P2068" i="3"/>
  <c r="Q2067" i="3"/>
  <c r="P2067" i="3"/>
  <c r="Q2066" i="3"/>
  <c r="P2066" i="3"/>
  <c r="Q2065" i="3"/>
  <c r="P2065" i="3"/>
  <c r="Q2064" i="3"/>
  <c r="P2064" i="3"/>
  <c r="Q2063" i="3"/>
  <c r="P2063" i="3"/>
  <c r="Q2062" i="3"/>
  <c r="P2062" i="3"/>
  <c r="Q2061" i="3"/>
  <c r="P2061" i="3"/>
  <c r="Q2060" i="3"/>
  <c r="P2060" i="3"/>
  <c r="Q2059" i="3"/>
  <c r="P2059" i="3"/>
  <c r="Q2058" i="3"/>
  <c r="P2058" i="3"/>
  <c r="Q2057" i="3"/>
  <c r="P2057" i="3"/>
  <c r="Q2056" i="3"/>
  <c r="P2056" i="3"/>
  <c r="Q2055" i="3"/>
  <c r="P2055" i="3"/>
  <c r="Q2054" i="3"/>
  <c r="P2054" i="3"/>
  <c r="Q2053" i="3"/>
  <c r="P2053" i="3"/>
  <c r="Q2052" i="3"/>
  <c r="P2052" i="3"/>
  <c r="Q2051" i="3"/>
  <c r="P2051" i="3"/>
  <c r="Q2050" i="3"/>
  <c r="P2050" i="3"/>
  <c r="Q2049" i="3"/>
  <c r="P2049" i="3"/>
  <c r="Q2048" i="3"/>
  <c r="P2048" i="3"/>
  <c r="Q2047" i="3"/>
  <c r="P2047" i="3"/>
  <c r="Q2046" i="3"/>
  <c r="P2046" i="3"/>
  <c r="Q2045" i="3"/>
  <c r="P2045" i="3"/>
  <c r="Q2044" i="3"/>
  <c r="P2044" i="3"/>
  <c r="Q2043" i="3"/>
  <c r="P2043" i="3"/>
  <c r="Q2042" i="3"/>
  <c r="P2042" i="3"/>
  <c r="Q2041" i="3"/>
  <c r="P2041" i="3"/>
  <c r="Q2040" i="3"/>
  <c r="P2040" i="3"/>
  <c r="Q2039" i="3"/>
  <c r="P2039" i="3"/>
  <c r="Q2038" i="3"/>
  <c r="P2038" i="3"/>
  <c r="Q2037" i="3"/>
  <c r="P2037" i="3"/>
  <c r="Q2036" i="3"/>
  <c r="P2036" i="3"/>
  <c r="Q2035" i="3"/>
  <c r="P2035" i="3"/>
  <c r="Q2034" i="3"/>
  <c r="P2034" i="3"/>
  <c r="Q2033" i="3"/>
  <c r="P2033" i="3"/>
  <c r="Q2032" i="3"/>
  <c r="P2032" i="3"/>
  <c r="Q2031" i="3"/>
  <c r="P2031" i="3"/>
  <c r="Q2030" i="3"/>
  <c r="P2030" i="3"/>
  <c r="Q2029" i="3"/>
  <c r="P2029" i="3"/>
  <c r="Q2028" i="3"/>
  <c r="P2028" i="3"/>
  <c r="Q2027" i="3"/>
  <c r="P2027" i="3"/>
  <c r="Q2026" i="3"/>
  <c r="P2026" i="3"/>
  <c r="Q2025" i="3"/>
  <c r="P2025" i="3"/>
  <c r="Q2024" i="3"/>
  <c r="P2024" i="3"/>
  <c r="Q2023" i="3"/>
  <c r="P2023" i="3"/>
  <c r="Q2022" i="3"/>
  <c r="P2022" i="3"/>
  <c r="Q2021" i="3"/>
  <c r="P2021" i="3"/>
  <c r="Q2020" i="3"/>
  <c r="P2020" i="3"/>
  <c r="Q2019" i="3"/>
  <c r="P2019" i="3"/>
  <c r="Q2018" i="3"/>
  <c r="P2018" i="3"/>
  <c r="Q2017" i="3"/>
  <c r="P2017" i="3"/>
  <c r="Q2016" i="3"/>
  <c r="P2016" i="3"/>
  <c r="Q2015" i="3"/>
  <c r="P2015" i="3"/>
  <c r="Q2014" i="3"/>
  <c r="P2014" i="3"/>
  <c r="Q2013" i="3"/>
  <c r="P2013" i="3"/>
  <c r="Q2012" i="3"/>
  <c r="P2012" i="3"/>
  <c r="Q2011" i="3"/>
  <c r="P2011" i="3"/>
  <c r="Q2010" i="3"/>
  <c r="P2010" i="3"/>
  <c r="Q2009" i="3"/>
  <c r="P2009" i="3"/>
  <c r="Q2008" i="3"/>
  <c r="P2008" i="3"/>
  <c r="Q2007" i="3"/>
  <c r="P2007" i="3"/>
  <c r="Q2006" i="3"/>
  <c r="P2006" i="3"/>
  <c r="Q2005" i="3"/>
  <c r="P2005" i="3"/>
  <c r="Q2004" i="3"/>
  <c r="P2004" i="3"/>
  <c r="Q2003" i="3"/>
  <c r="P2003" i="3"/>
  <c r="Q2002" i="3"/>
  <c r="P2002" i="3"/>
  <c r="Q2001" i="3"/>
  <c r="P2001" i="3"/>
  <c r="Q2000" i="3"/>
  <c r="P2000" i="3"/>
  <c r="Q1999" i="3"/>
  <c r="P1999" i="3"/>
  <c r="Q1998" i="3"/>
  <c r="P1998" i="3"/>
  <c r="Q1997" i="3"/>
  <c r="P1997" i="3"/>
  <c r="Q1996" i="3"/>
  <c r="P1996" i="3"/>
  <c r="Q1995" i="3"/>
  <c r="P1995" i="3"/>
  <c r="Q1994" i="3"/>
  <c r="P1994" i="3"/>
  <c r="Q1993" i="3"/>
  <c r="P1993" i="3"/>
  <c r="Q1992" i="3"/>
  <c r="P1992" i="3"/>
  <c r="Q1991" i="3"/>
  <c r="P1991" i="3"/>
  <c r="Q1990" i="3"/>
  <c r="P1990" i="3"/>
  <c r="Q1989" i="3"/>
  <c r="P1989" i="3"/>
  <c r="Q1988" i="3"/>
  <c r="P1988" i="3"/>
  <c r="Q1987" i="3"/>
  <c r="P1987" i="3"/>
  <c r="Q1986" i="3"/>
  <c r="P1986" i="3"/>
  <c r="Q1985" i="3"/>
  <c r="P1985" i="3"/>
  <c r="Q1984" i="3"/>
  <c r="P1984" i="3"/>
  <c r="Q1983" i="3"/>
  <c r="P1983" i="3"/>
  <c r="Q1982" i="3"/>
  <c r="P1982" i="3"/>
  <c r="Q1981" i="3"/>
  <c r="P1981" i="3"/>
  <c r="Q1980" i="3"/>
  <c r="P1980" i="3"/>
  <c r="Q1979" i="3"/>
  <c r="P1979" i="3"/>
  <c r="Q1978" i="3"/>
  <c r="P1978" i="3"/>
  <c r="Q1977" i="3"/>
  <c r="P1977" i="3"/>
  <c r="Q1976" i="3"/>
  <c r="P1976" i="3"/>
  <c r="Q1975" i="3"/>
  <c r="P1975" i="3"/>
  <c r="Q1974" i="3"/>
  <c r="P1974" i="3"/>
  <c r="Q1973" i="3"/>
  <c r="P1973" i="3"/>
  <c r="Q1972" i="3"/>
  <c r="P1972" i="3"/>
  <c r="Q1971" i="3"/>
  <c r="P1971" i="3"/>
  <c r="Q1970" i="3"/>
  <c r="P1970" i="3"/>
  <c r="Q1969" i="3"/>
  <c r="P1969" i="3"/>
  <c r="Q1968" i="3"/>
  <c r="P1968" i="3"/>
  <c r="Q1967" i="3"/>
  <c r="P1967" i="3"/>
  <c r="Q1966" i="3"/>
  <c r="P1966" i="3"/>
  <c r="Q1965" i="3"/>
  <c r="P1965" i="3"/>
  <c r="Q1964" i="3"/>
  <c r="P1964" i="3"/>
  <c r="Q1963" i="3"/>
  <c r="P1963" i="3"/>
  <c r="Q1962" i="3"/>
  <c r="P1962" i="3"/>
  <c r="Q1961" i="3"/>
  <c r="P1961" i="3"/>
  <c r="Q1960" i="3"/>
  <c r="P1960" i="3"/>
  <c r="Q1959" i="3"/>
  <c r="P1959" i="3"/>
  <c r="Q1958" i="3"/>
  <c r="P1958" i="3"/>
  <c r="Q1957" i="3"/>
  <c r="P1957" i="3"/>
  <c r="Q1956" i="3"/>
  <c r="P1956" i="3"/>
  <c r="Q1955" i="3"/>
  <c r="P1955" i="3"/>
  <c r="Q1954" i="3"/>
  <c r="P1954" i="3"/>
  <c r="Q1953" i="3"/>
  <c r="P1953" i="3"/>
  <c r="Q1952" i="3"/>
  <c r="P1952" i="3"/>
  <c r="Q1951" i="3"/>
  <c r="P1951" i="3"/>
  <c r="Q1950" i="3"/>
  <c r="P1950" i="3"/>
  <c r="Q1949" i="3"/>
  <c r="P1949" i="3"/>
  <c r="Q1948" i="3"/>
  <c r="P1948" i="3"/>
  <c r="Q1947" i="3"/>
  <c r="P1947" i="3"/>
  <c r="Q1946" i="3"/>
  <c r="P1946" i="3"/>
  <c r="Q1945" i="3"/>
  <c r="P1945" i="3"/>
  <c r="Q1944" i="3"/>
  <c r="P1944" i="3"/>
  <c r="Q1943" i="3"/>
  <c r="P1943" i="3"/>
  <c r="Q1942" i="3"/>
  <c r="P1942" i="3"/>
  <c r="Q1941" i="3"/>
  <c r="P1941" i="3"/>
  <c r="Q1940" i="3"/>
  <c r="P1940" i="3"/>
  <c r="Q1939" i="3"/>
  <c r="P1939" i="3"/>
  <c r="Q1938" i="3"/>
  <c r="P1938" i="3"/>
  <c r="Q1937" i="3"/>
  <c r="P1937" i="3"/>
  <c r="Q1936" i="3"/>
  <c r="P1936" i="3"/>
  <c r="Q1935" i="3"/>
  <c r="P1935" i="3"/>
  <c r="Q1934" i="3"/>
  <c r="P1934" i="3"/>
  <c r="Q1933" i="3"/>
  <c r="P1933" i="3"/>
  <c r="Q1932" i="3"/>
  <c r="P1932" i="3"/>
  <c r="Q1931" i="3"/>
  <c r="P1931" i="3"/>
  <c r="Q1930" i="3"/>
  <c r="P1930" i="3"/>
  <c r="Q1929" i="3"/>
  <c r="P1929" i="3"/>
  <c r="Q1928" i="3"/>
  <c r="P1928" i="3"/>
  <c r="Q1927" i="3"/>
  <c r="P1927" i="3"/>
  <c r="Q1926" i="3"/>
  <c r="P1926" i="3"/>
  <c r="Q1925" i="3"/>
  <c r="P1925" i="3"/>
  <c r="Q1924" i="3"/>
  <c r="P1924" i="3"/>
  <c r="Q1923" i="3"/>
  <c r="P1923" i="3"/>
  <c r="Q1922" i="3"/>
  <c r="P1922" i="3"/>
  <c r="Q1921" i="3"/>
  <c r="P1921" i="3"/>
  <c r="Q1920" i="3"/>
  <c r="P1920" i="3"/>
  <c r="Q1919" i="3"/>
  <c r="P1919" i="3"/>
  <c r="Q1918" i="3"/>
  <c r="P1918" i="3"/>
  <c r="Q1917" i="3"/>
  <c r="P1917" i="3"/>
  <c r="Q1916" i="3"/>
  <c r="P1916" i="3"/>
  <c r="Q1915" i="3"/>
  <c r="P1915" i="3"/>
  <c r="Q1914" i="3"/>
  <c r="P1914" i="3"/>
  <c r="Q1913" i="3"/>
  <c r="P1913" i="3"/>
  <c r="Q1912" i="3"/>
  <c r="P1912" i="3"/>
  <c r="Q1911" i="3"/>
  <c r="P1911" i="3"/>
  <c r="Q1910" i="3"/>
  <c r="P1910" i="3"/>
  <c r="Q1909" i="3"/>
  <c r="P1909" i="3"/>
  <c r="Q1908" i="3"/>
  <c r="P1908" i="3"/>
  <c r="Q1907" i="3"/>
  <c r="P1907" i="3"/>
  <c r="Q1906" i="3"/>
  <c r="P1906" i="3"/>
  <c r="Q1905" i="3"/>
  <c r="P1905" i="3"/>
  <c r="Q1904" i="3"/>
  <c r="P1904" i="3"/>
  <c r="Q1903" i="3"/>
  <c r="P1903" i="3"/>
  <c r="Q1902" i="3"/>
  <c r="P1902" i="3"/>
  <c r="Q1901" i="3"/>
  <c r="P1901" i="3"/>
  <c r="Q1900" i="3"/>
  <c r="P1900" i="3"/>
  <c r="Q1899" i="3"/>
  <c r="P1899" i="3"/>
  <c r="Q1898" i="3"/>
  <c r="P1898" i="3"/>
  <c r="Q1897" i="3"/>
  <c r="P1897" i="3"/>
  <c r="Q1896" i="3"/>
  <c r="P1896" i="3"/>
  <c r="Q1895" i="3"/>
  <c r="P1895" i="3"/>
  <c r="Q1894" i="3"/>
  <c r="P1894" i="3"/>
  <c r="Q1893" i="3"/>
  <c r="P1893" i="3"/>
  <c r="Q1892" i="3"/>
  <c r="P1892" i="3"/>
  <c r="Q1891" i="3"/>
  <c r="P1891" i="3"/>
  <c r="Q1890" i="3"/>
  <c r="P1890" i="3"/>
  <c r="Q1889" i="3"/>
  <c r="P1889" i="3"/>
  <c r="Q1888" i="3"/>
  <c r="P1888" i="3"/>
  <c r="Q1887" i="3"/>
  <c r="P1887" i="3"/>
  <c r="Q1886" i="3"/>
  <c r="P1886" i="3"/>
  <c r="Q1885" i="3"/>
  <c r="P1885" i="3"/>
  <c r="Q1884" i="3"/>
  <c r="P1884" i="3"/>
  <c r="Q1883" i="3"/>
  <c r="P1883" i="3"/>
  <c r="Q1882" i="3"/>
  <c r="P1882" i="3"/>
  <c r="Q1881" i="3"/>
  <c r="P1881" i="3"/>
  <c r="Q1880" i="3"/>
  <c r="P1880" i="3"/>
  <c r="Q1879" i="3"/>
  <c r="P1879" i="3"/>
  <c r="Q1878" i="3"/>
  <c r="P1878" i="3"/>
  <c r="Q1877" i="3"/>
  <c r="P1877" i="3"/>
  <c r="Q1876" i="3"/>
  <c r="P1876" i="3"/>
  <c r="Q1875" i="3"/>
  <c r="P1875" i="3"/>
  <c r="Q1874" i="3"/>
  <c r="P1874" i="3"/>
  <c r="Q1873" i="3"/>
  <c r="P1873" i="3"/>
  <c r="Q1872" i="3"/>
  <c r="P1872" i="3"/>
  <c r="Q1871" i="3"/>
  <c r="P1871" i="3"/>
  <c r="Q1870" i="3"/>
  <c r="P1870" i="3"/>
  <c r="Q1869" i="3"/>
  <c r="P1869" i="3"/>
  <c r="Q1868" i="3"/>
  <c r="P1868" i="3"/>
  <c r="Q1867" i="3"/>
  <c r="P1867" i="3"/>
  <c r="Q1866" i="3"/>
  <c r="P1866" i="3"/>
  <c r="Q1865" i="3"/>
  <c r="P1865" i="3"/>
  <c r="Q1864" i="3"/>
  <c r="P1864" i="3"/>
  <c r="Q1863" i="3"/>
  <c r="P1863" i="3"/>
  <c r="Q1862" i="3"/>
  <c r="P1862" i="3"/>
  <c r="Q1861" i="3"/>
  <c r="P1861" i="3"/>
  <c r="Q1860" i="3"/>
  <c r="P1860" i="3"/>
  <c r="Q1859" i="3"/>
  <c r="P1859" i="3"/>
  <c r="Q1858" i="3"/>
  <c r="P1858" i="3"/>
  <c r="Q1857" i="3"/>
  <c r="P1857" i="3"/>
  <c r="Q1856" i="3"/>
  <c r="P1856" i="3"/>
  <c r="Q1855" i="3"/>
  <c r="P1855" i="3"/>
  <c r="Q1854" i="3"/>
  <c r="P1854" i="3"/>
  <c r="Q1853" i="3"/>
  <c r="P1853" i="3"/>
  <c r="Q1852" i="3"/>
  <c r="P1852" i="3"/>
  <c r="Q1851" i="3"/>
  <c r="P1851" i="3"/>
  <c r="Q1850" i="3"/>
  <c r="P1850" i="3"/>
  <c r="Q1849" i="3"/>
  <c r="P1849" i="3"/>
  <c r="Q1848" i="3"/>
  <c r="P1848" i="3"/>
  <c r="Q1847" i="3"/>
  <c r="P1847" i="3"/>
  <c r="Q1846" i="3"/>
  <c r="P1846" i="3"/>
  <c r="Q1845" i="3"/>
  <c r="P1845" i="3"/>
  <c r="Q1844" i="3"/>
  <c r="P1844" i="3"/>
  <c r="Q1843" i="3"/>
  <c r="P1843" i="3"/>
  <c r="Q1842" i="3"/>
  <c r="P1842" i="3"/>
  <c r="Q1841" i="3"/>
  <c r="P1841" i="3"/>
  <c r="Q1840" i="3"/>
  <c r="P1840" i="3"/>
  <c r="Q1839" i="3"/>
  <c r="P1839" i="3"/>
  <c r="Q1838" i="3"/>
  <c r="P1838" i="3"/>
  <c r="Q1837" i="3"/>
  <c r="P1837" i="3"/>
  <c r="Q1836" i="3"/>
  <c r="P1836" i="3"/>
  <c r="Q1835" i="3"/>
  <c r="P1835" i="3"/>
  <c r="Q1834" i="3"/>
  <c r="P1834" i="3"/>
  <c r="Q1833" i="3"/>
  <c r="P1833" i="3"/>
  <c r="Q1832" i="3"/>
  <c r="P1832" i="3"/>
  <c r="Q1831" i="3"/>
  <c r="P1831" i="3"/>
  <c r="Q1830" i="3"/>
  <c r="P1830" i="3"/>
  <c r="Q1829" i="3"/>
  <c r="P1829" i="3"/>
  <c r="Q1828" i="3"/>
  <c r="P1828" i="3"/>
  <c r="Q1827" i="3"/>
  <c r="P1827" i="3"/>
  <c r="Q1826" i="3"/>
  <c r="P1826" i="3"/>
  <c r="Q1825" i="3"/>
  <c r="P1825" i="3"/>
  <c r="Q1824" i="3"/>
  <c r="P1824" i="3"/>
  <c r="Q1823" i="3"/>
  <c r="P1823" i="3"/>
  <c r="Q1822" i="3"/>
  <c r="P1822" i="3"/>
  <c r="Q1821" i="3"/>
  <c r="P1821" i="3"/>
  <c r="Q1820" i="3"/>
  <c r="P1820" i="3"/>
  <c r="Q1819" i="3"/>
  <c r="P1819" i="3"/>
  <c r="Q1818" i="3"/>
  <c r="P1818" i="3"/>
  <c r="Q1817" i="3"/>
  <c r="P1817" i="3"/>
  <c r="Q1816" i="3"/>
  <c r="P1816" i="3"/>
  <c r="Q1815" i="3"/>
  <c r="P1815" i="3"/>
  <c r="Q1814" i="3"/>
  <c r="P1814" i="3"/>
  <c r="Q1813" i="3"/>
  <c r="P1813" i="3"/>
  <c r="Q1812" i="3"/>
  <c r="P1812" i="3"/>
  <c r="Q1811" i="3"/>
  <c r="P1811" i="3"/>
  <c r="Q1810" i="3"/>
  <c r="P1810" i="3"/>
  <c r="Q1809" i="3"/>
  <c r="P1809" i="3"/>
  <c r="Q1808" i="3"/>
  <c r="P1808" i="3"/>
  <c r="Q1807" i="3"/>
  <c r="P1807" i="3"/>
  <c r="Q1806" i="3"/>
  <c r="P1806" i="3"/>
  <c r="Q1805" i="3"/>
  <c r="P1805" i="3"/>
  <c r="Q1804" i="3"/>
  <c r="P1804" i="3"/>
  <c r="Q1803" i="3"/>
  <c r="P1803" i="3"/>
  <c r="Q1802" i="3"/>
  <c r="P1802" i="3"/>
  <c r="Q1801" i="3"/>
  <c r="P1801" i="3"/>
  <c r="Q1800" i="3"/>
  <c r="P1800" i="3"/>
  <c r="Q1799" i="3"/>
  <c r="P1799" i="3"/>
  <c r="Q1798" i="3"/>
  <c r="P1798" i="3"/>
  <c r="Q1797" i="3"/>
  <c r="P1797" i="3"/>
  <c r="Q1796" i="3"/>
  <c r="P1796" i="3"/>
  <c r="Q1795" i="3"/>
  <c r="P1795" i="3"/>
  <c r="Q1794" i="3"/>
  <c r="P1794" i="3"/>
  <c r="Q1793" i="3"/>
  <c r="P1793" i="3"/>
  <c r="Q1792" i="3"/>
  <c r="P1792" i="3"/>
  <c r="Q1791" i="3"/>
  <c r="P1791" i="3"/>
  <c r="Q1790" i="3"/>
  <c r="P1790" i="3"/>
  <c r="Q1789" i="3"/>
  <c r="P1789" i="3"/>
  <c r="Q1788" i="3"/>
  <c r="P1788" i="3"/>
  <c r="Q1787" i="3"/>
  <c r="P1787" i="3"/>
  <c r="Q1786" i="3"/>
  <c r="P1786" i="3"/>
  <c r="Q1785" i="3"/>
  <c r="P1785" i="3"/>
  <c r="Q1784" i="3"/>
  <c r="P1784" i="3"/>
  <c r="Q1783" i="3"/>
  <c r="P1783" i="3"/>
  <c r="Q1782" i="3"/>
  <c r="P1782" i="3"/>
  <c r="Q1781" i="3"/>
  <c r="P1781" i="3"/>
  <c r="Q1780" i="3"/>
  <c r="P1780" i="3"/>
  <c r="Q1779" i="3"/>
  <c r="P1779" i="3"/>
  <c r="Q1778" i="3"/>
  <c r="P1778" i="3"/>
  <c r="Q1777" i="3"/>
  <c r="P1777" i="3"/>
  <c r="Q1776" i="3"/>
  <c r="P1776" i="3"/>
  <c r="Q1775" i="3"/>
  <c r="P1775" i="3"/>
  <c r="Q1774" i="3"/>
  <c r="P1774" i="3"/>
  <c r="Q1773" i="3"/>
  <c r="P1773" i="3"/>
  <c r="Q1772" i="3"/>
  <c r="P1772" i="3"/>
  <c r="Q1771" i="3"/>
  <c r="P1771" i="3"/>
  <c r="Q1770" i="3"/>
  <c r="P1770" i="3"/>
  <c r="Q1769" i="3"/>
  <c r="P1769" i="3"/>
  <c r="Q1768" i="3"/>
  <c r="P1768" i="3"/>
  <c r="Q1767" i="3"/>
  <c r="P1767" i="3"/>
  <c r="Q1766" i="3"/>
  <c r="P1766" i="3"/>
  <c r="Q1765" i="3"/>
  <c r="P1765" i="3"/>
  <c r="Q1764" i="3"/>
  <c r="P1764" i="3"/>
  <c r="Q1763" i="3"/>
  <c r="P1763" i="3"/>
  <c r="Q1762" i="3"/>
  <c r="P1762" i="3"/>
  <c r="Q1761" i="3"/>
  <c r="P1761" i="3"/>
  <c r="Q1760" i="3"/>
  <c r="P1760" i="3"/>
  <c r="Q1759" i="3"/>
  <c r="P1759" i="3"/>
  <c r="Q1758" i="3"/>
  <c r="P1758" i="3"/>
  <c r="Q1757" i="3"/>
  <c r="P1757" i="3"/>
  <c r="Q1756" i="3"/>
  <c r="P1756" i="3"/>
  <c r="Q1755" i="3"/>
  <c r="P1755" i="3"/>
  <c r="Q1754" i="3"/>
  <c r="P1754" i="3"/>
  <c r="Q1753" i="3"/>
  <c r="P1753" i="3"/>
  <c r="Q1752" i="3"/>
  <c r="P1752" i="3"/>
  <c r="Q1751" i="3"/>
  <c r="P1751" i="3"/>
  <c r="Q1750" i="3"/>
  <c r="P1750" i="3"/>
  <c r="Q1749" i="3"/>
  <c r="P1749" i="3"/>
  <c r="Q1748" i="3"/>
  <c r="P1748" i="3"/>
  <c r="Q1747" i="3"/>
  <c r="P1747" i="3"/>
  <c r="Q1746" i="3"/>
  <c r="P1746" i="3"/>
  <c r="Q1745" i="3"/>
  <c r="P1745" i="3"/>
  <c r="Q1744" i="3"/>
  <c r="P1744" i="3"/>
  <c r="Q1743" i="3"/>
  <c r="P1743" i="3"/>
  <c r="Q1742" i="3"/>
  <c r="P1742" i="3"/>
  <c r="Q1741" i="3"/>
  <c r="P1741" i="3"/>
  <c r="Q1740" i="3"/>
  <c r="P1740" i="3"/>
  <c r="Q1739" i="3"/>
  <c r="P1739" i="3"/>
  <c r="Q1738" i="3"/>
  <c r="P1738" i="3"/>
  <c r="Q1737" i="3"/>
  <c r="P1737" i="3"/>
  <c r="Q1736" i="3"/>
  <c r="P1736" i="3"/>
  <c r="Q1735" i="3"/>
  <c r="P1735" i="3"/>
  <c r="Q1734" i="3"/>
  <c r="P1734" i="3"/>
  <c r="Q1733" i="3"/>
  <c r="P1733" i="3"/>
  <c r="Q1732" i="3"/>
  <c r="P1732" i="3"/>
  <c r="Q1731" i="3"/>
  <c r="P1731" i="3"/>
  <c r="Q1730" i="3"/>
  <c r="P1730" i="3"/>
  <c r="Q1729" i="3"/>
  <c r="P1729" i="3"/>
  <c r="Q1728" i="3"/>
  <c r="P1728" i="3"/>
  <c r="Q1727" i="3"/>
  <c r="P1727" i="3"/>
  <c r="Q1726" i="3"/>
  <c r="P1726" i="3"/>
  <c r="Q1725" i="3"/>
  <c r="P1725" i="3"/>
  <c r="Q1724" i="3"/>
  <c r="P1724" i="3"/>
  <c r="Q1723" i="3"/>
  <c r="P1723" i="3"/>
  <c r="Q1722" i="3"/>
  <c r="P1722" i="3"/>
  <c r="Q1721" i="3"/>
  <c r="P1721" i="3"/>
  <c r="Q1720" i="3"/>
  <c r="P1720" i="3"/>
  <c r="Q1719" i="3"/>
  <c r="P1719" i="3"/>
  <c r="Q1718" i="3"/>
  <c r="P1718" i="3"/>
  <c r="Q1717" i="3"/>
  <c r="P1717" i="3"/>
  <c r="Q1716" i="3"/>
  <c r="P1716" i="3"/>
  <c r="Q1715" i="3"/>
  <c r="P1715" i="3"/>
  <c r="Q1714" i="3"/>
  <c r="P1714" i="3"/>
  <c r="Q1713" i="3"/>
  <c r="P1713" i="3"/>
  <c r="Q1712" i="3"/>
  <c r="P1712" i="3"/>
  <c r="Q1711" i="3"/>
  <c r="P1711" i="3"/>
  <c r="Q1710" i="3"/>
  <c r="P1710" i="3"/>
  <c r="Q1709" i="3"/>
  <c r="P1709" i="3"/>
  <c r="Q1708" i="3"/>
  <c r="P1708" i="3"/>
  <c r="Q1707" i="3"/>
  <c r="P1707" i="3"/>
  <c r="Q1706" i="3"/>
  <c r="P1706" i="3"/>
  <c r="Q1705" i="3"/>
  <c r="P1705" i="3"/>
  <c r="Q1704" i="3"/>
  <c r="P1704" i="3"/>
  <c r="Q1703" i="3"/>
  <c r="P1703" i="3"/>
  <c r="Q1702" i="3"/>
  <c r="P1702" i="3"/>
  <c r="Q1701" i="3"/>
  <c r="P1701" i="3"/>
  <c r="Q1700" i="3"/>
  <c r="P1700" i="3"/>
  <c r="Q1699" i="3"/>
  <c r="P1699" i="3"/>
  <c r="Q1698" i="3"/>
  <c r="P1698" i="3"/>
  <c r="Q1697" i="3"/>
  <c r="P1697" i="3"/>
  <c r="Q1696" i="3"/>
  <c r="P1696" i="3"/>
  <c r="Q1695" i="3"/>
  <c r="P1695" i="3"/>
  <c r="Q1694" i="3"/>
  <c r="P1694" i="3"/>
  <c r="Q1693" i="3"/>
  <c r="P1693" i="3"/>
  <c r="Q1692" i="3"/>
  <c r="P1692" i="3"/>
  <c r="Q1691" i="3"/>
  <c r="P1691" i="3"/>
  <c r="Q1690" i="3"/>
  <c r="P1690" i="3"/>
  <c r="Q1689" i="3"/>
  <c r="P1689" i="3"/>
  <c r="Q1688" i="3"/>
  <c r="P1688" i="3"/>
  <c r="Q1687" i="3"/>
  <c r="P1687" i="3"/>
  <c r="Q1686" i="3"/>
  <c r="P1686" i="3"/>
  <c r="Q1685" i="3"/>
  <c r="P1685" i="3"/>
  <c r="Q1684" i="3"/>
  <c r="P1684" i="3"/>
  <c r="Q1683" i="3"/>
  <c r="P1683" i="3"/>
  <c r="Q1682" i="3"/>
  <c r="P1682" i="3"/>
  <c r="Q1681" i="3"/>
  <c r="P1681" i="3"/>
  <c r="Q1680" i="3"/>
  <c r="P1680" i="3"/>
  <c r="Q1679" i="3"/>
  <c r="P1679" i="3"/>
  <c r="Q1678" i="3"/>
  <c r="P1678" i="3"/>
  <c r="Q1677" i="3"/>
  <c r="P1677" i="3"/>
  <c r="Q1676" i="3"/>
  <c r="P1676" i="3"/>
  <c r="Q1675" i="3"/>
  <c r="P1675" i="3"/>
  <c r="Q1674" i="3"/>
  <c r="P1674" i="3"/>
  <c r="Q1673" i="3"/>
  <c r="P1673" i="3"/>
  <c r="Q1672" i="3"/>
  <c r="P1672" i="3"/>
  <c r="Q1671" i="3"/>
  <c r="P1671" i="3"/>
  <c r="Q1670" i="3"/>
  <c r="P1670" i="3"/>
  <c r="Q1669" i="3"/>
  <c r="P1669" i="3"/>
  <c r="Q1668" i="3"/>
  <c r="P1668" i="3"/>
  <c r="Q1667" i="3"/>
  <c r="P1667" i="3"/>
  <c r="Q1666" i="3"/>
  <c r="P1666" i="3"/>
  <c r="Q1665" i="3"/>
  <c r="P1665" i="3"/>
  <c r="Q1664" i="3"/>
  <c r="P1664" i="3"/>
  <c r="Q1663" i="3"/>
  <c r="P1663" i="3"/>
  <c r="Q1662" i="3"/>
  <c r="P1662" i="3"/>
  <c r="Q1661" i="3"/>
  <c r="P1661" i="3"/>
  <c r="Q1660" i="3"/>
  <c r="P1660" i="3"/>
  <c r="Q1659" i="3"/>
  <c r="P1659" i="3"/>
  <c r="Q1658" i="3"/>
  <c r="P1658" i="3"/>
  <c r="Q1657" i="3"/>
  <c r="P1657" i="3"/>
  <c r="Q1656" i="3"/>
  <c r="P1656" i="3"/>
  <c r="Q1655" i="3"/>
  <c r="P1655" i="3"/>
  <c r="Q1654" i="3"/>
  <c r="P1654" i="3"/>
  <c r="Q1653" i="3"/>
  <c r="P1653" i="3"/>
  <c r="Q1652" i="3"/>
  <c r="P1652" i="3"/>
  <c r="Q1651" i="3"/>
  <c r="P1651" i="3"/>
  <c r="Q1650" i="3"/>
  <c r="P1650" i="3"/>
  <c r="Q1649" i="3"/>
  <c r="P1649" i="3"/>
  <c r="Q1648" i="3"/>
  <c r="P1648" i="3"/>
  <c r="Q1647" i="3"/>
  <c r="P1647" i="3"/>
  <c r="Q1646" i="3"/>
  <c r="P1646" i="3"/>
  <c r="Q1645" i="3"/>
  <c r="P1645" i="3"/>
  <c r="Q1644" i="3"/>
  <c r="P1644" i="3"/>
  <c r="Q1643" i="3"/>
  <c r="P1643" i="3"/>
  <c r="Q1642" i="3"/>
  <c r="P1642" i="3"/>
  <c r="Q1641" i="3"/>
  <c r="P1641" i="3"/>
  <c r="Q1640" i="3"/>
  <c r="P1640" i="3"/>
  <c r="Q1639" i="3"/>
  <c r="P1639" i="3"/>
  <c r="Q1638" i="3"/>
  <c r="P1638" i="3"/>
  <c r="Q1637" i="3"/>
  <c r="P1637" i="3"/>
  <c r="Q1636" i="3"/>
  <c r="P1636" i="3"/>
  <c r="Q1635" i="3"/>
  <c r="P1635" i="3"/>
  <c r="Q1634" i="3"/>
  <c r="P1634" i="3"/>
  <c r="Q1633" i="3"/>
  <c r="P1633" i="3"/>
  <c r="Q1632" i="3"/>
  <c r="P1632" i="3"/>
  <c r="Q1631" i="3"/>
  <c r="P1631" i="3"/>
  <c r="Q1630" i="3"/>
  <c r="P1630" i="3"/>
  <c r="Q1629" i="3"/>
  <c r="P1629" i="3"/>
  <c r="Q1628" i="3"/>
  <c r="P1628" i="3"/>
  <c r="Q1627" i="3"/>
  <c r="P1627" i="3"/>
  <c r="Q1626" i="3"/>
  <c r="P1626" i="3"/>
  <c r="Q1625" i="3"/>
  <c r="P1625" i="3"/>
  <c r="Q1624" i="3"/>
  <c r="P1624" i="3"/>
  <c r="Q1623" i="3"/>
  <c r="P1623" i="3"/>
  <c r="Q1622" i="3"/>
  <c r="P1622" i="3"/>
  <c r="Q1621" i="3"/>
  <c r="P1621" i="3"/>
  <c r="Q1620" i="3"/>
  <c r="P1620" i="3"/>
  <c r="Q1619" i="3"/>
  <c r="P1619" i="3"/>
  <c r="Q1618" i="3"/>
  <c r="P1618" i="3"/>
  <c r="Q1617" i="3"/>
  <c r="P1617" i="3"/>
  <c r="Q1616" i="3"/>
  <c r="P1616" i="3"/>
  <c r="Q1615" i="3"/>
  <c r="P1615" i="3"/>
  <c r="Q1614" i="3"/>
  <c r="P1614" i="3"/>
  <c r="Q1613" i="3"/>
  <c r="P1613" i="3"/>
  <c r="Q1612" i="3"/>
  <c r="P1612" i="3"/>
  <c r="Q1611" i="3"/>
  <c r="P1611" i="3"/>
  <c r="Q1610" i="3"/>
  <c r="P1610" i="3"/>
  <c r="Q1609" i="3"/>
  <c r="P1609" i="3"/>
  <c r="Q1608" i="3"/>
  <c r="P1608" i="3"/>
  <c r="Q1607" i="3"/>
  <c r="P1607" i="3"/>
  <c r="Q1606" i="3"/>
  <c r="P1606" i="3"/>
  <c r="Q1605" i="3"/>
  <c r="P1605" i="3"/>
  <c r="Q1604" i="3"/>
  <c r="P1604" i="3"/>
  <c r="Q1603" i="3"/>
  <c r="P1603" i="3"/>
  <c r="Q1602" i="3"/>
  <c r="P1602" i="3"/>
  <c r="Q1601" i="3"/>
  <c r="P1601" i="3"/>
  <c r="Q1600" i="3"/>
  <c r="P1600" i="3"/>
  <c r="Q1599" i="3"/>
  <c r="P1599" i="3"/>
  <c r="Q1598" i="3"/>
  <c r="P1598" i="3"/>
  <c r="Q1597" i="3"/>
  <c r="P1597" i="3"/>
  <c r="Q1596" i="3"/>
  <c r="P1596" i="3"/>
  <c r="Q1595" i="3"/>
  <c r="P1595" i="3"/>
  <c r="Q1594" i="3"/>
  <c r="P1594" i="3"/>
  <c r="Q1593" i="3"/>
  <c r="P1593" i="3"/>
  <c r="Q1592" i="3"/>
  <c r="P1592" i="3"/>
  <c r="Q1591" i="3"/>
  <c r="P1591" i="3"/>
  <c r="Q1590" i="3"/>
  <c r="P1590" i="3"/>
  <c r="Q1589" i="3"/>
  <c r="P1589" i="3"/>
  <c r="Q1588" i="3"/>
  <c r="P1588" i="3"/>
  <c r="Q1587" i="3"/>
  <c r="P1587" i="3"/>
  <c r="Q1586" i="3"/>
  <c r="P1586" i="3"/>
  <c r="Q1585" i="3"/>
  <c r="P1585" i="3"/>
  <c r="Q1584" i="3"/>
  <c r="P1584" i="3"/>
  <c r="Q1583" i="3"/>
  <c r="P1583" i="3"/>
  <c r="Q1582" i="3"/>
  <c r="P1582" i="3"/>
  <c r="Q1581" i="3"/>
  <c r="P1581" i="3"/>
  <c r="Q1580" i="3"/>
  <c r="P1580" i="3"/>
  <c r="Q1579" i="3"/>
  <c r="P1579" i="3"/>
  <c r="Q1578" i="3"/>
  <c r="P1578" i="3"/>
  <c r="Q1577" i="3"/>
  <c r="P1577" i="3"/>
  <c r="Q1576" i="3"/>
  <c r="P1576" i="3"/>
  <c r="Q1575" i="3"/>
  <c r="P1575" i="3"/>
  <c r="Q1574" i="3"/>
  <c r="P1574" i="3"/>
  <c r="Q1573" i="3"/>
  <c r="P1573" i="3"/>
  <c r="Q1572" i="3"/>
  <c r="P1572" i="3"/>
  <c r="Q1571" i="3"/>
  <c r="P1571" i="3"/>
  <c r="Q1570" i="3"/>
  <c r="P1570" i="3"/>
  <c r="Q1569" i="3"/>
  <c r="P1569" i="3"/>
  <c r="Q1568" i="3"/>
  <c r="P1568" i="3"/>
  <c r="Q1567" i="3"/>
  <c r="P1567" i="3"/>
  <c r="Q1566" i="3"/>
  <c r="P1566" i="3"/>
  <c r="Q1565" i="3"/>
  <c r="P1565" i="3"/>
  <c r="Q1564" i="3"/>
  <c r="P1564" i="3"/>
  <c r="Q1563" i="3"/>
  <c r="P1563" i="3"/>
  <c r="Q1562" i="3"/>
  <c r="P1562" i="3"/>
  <c r="Q1561" i="3"/>
  <c r="P1561" i="3"/>
  <c r="Q1560" i="3"/>
  <c r="P1560" i="3"/>
  <c r="Q1559" i="3"/>
  <c r="P1559" i="3"/>
  <c r="Q1558" i="3"/>
  <c r="P1558" i="3"/>
  <c r="Q1557" i="3"/>
  <c r="P1557" i="3"/>
  <c r="Q1556" i="3"/>
  <c r="P1556" i="3"/>
  <c r="Q1555" i="3"/>
  <c r="P1555" i="3"/>
  <c r="Q1554" i="3"/>
  <c r="P1554" i="3"/>
  <c r="Q1553" i="3"/>
  <c r="P1553" i="3"/>
  <c r="Q1552" i="3"/>
  <c r="P1552" i="3"/>
  <c r="Q1551" i="3"/>
  <c r="P1551" i="3"/>
  <c r="Q1550" i="3"/>
  <c r="P1550" i="3"/>
  <c r="Q1549" i="3"/>
  <c r="P1549" i="3"/>
  <c r="Q1548" i="3"/>
  <c r="P1548" i="3"/>
  <c r="Q1547" i="3"/>
  <c r="P1547" i="3"/>
  <c r="Q1546" i="3"/>
  <c r="P1546" i="3"/>
  <c r="Q1545" i="3"/>
  <c r="P1545" i="3"/>
  <c r="Q1544" i="3"/>
  <c r="P1544" i="3"/>
  <c r="Q1543" i="3"/>
  <c r="P1543" i="3"/>
  <c r="Q1542" i="3"/>
  <c r="P1542" i="3"/>
  <c r="Q1541" i="3"/>
  <c r="P1541" i="3"/>
  <c r="Q1540" i="3"/>
  <c r="P1540" i="3"/>
  <c r="Q1539" i="3"/>
  <c r="P1539" i="3"/>
  <c r="Q1538" i="3"/>
  <c r="P1538" i="3"/>
  <c r="Q1537" i="3"/>
  <c r="P1537" i="3"/>
  <c r="Q1536" i="3"/>
  <c r="P1536" i="3"/>
  <c r="Q1535" i="3"/>
  <c r="P1535" i="3"/>
  <c r="Q1534" i="3"/>
  <c r="P1534" i="3"/>
  <c r="Q1533" i="3"/>
  <c r="P1533" i="3"/>
  <c r="Q1532" i="3"/>
  <c r="P1532" i="3"/>
  <c r="Q1531" i="3"/>
  <c r="P1531" i="3"/>
  <c r="Q1530" i="3"/>
  <c r="P1530" i="3"/>
  <c r="Q1529" i="3"/>
  <c r="P1529" i="3"/>
  <c r="Q1528" i="3"/>
  <c r="P1528" i="3"/>
  <c r="Q1527" i="3"/>
  <c r="P1527" i="3"/>
  <c r="Q1526" i="3"/>
  <c r="P1526" i="3"/>
  <c r="Q1525" i="3"/>
  <c r="P1525" i="3"/>
  <c r="Q1524" i="3"/>
  <c r="P1524" i="3"/>
  <c r="Q1523" i="3"/>
  <c r="P1523" i="3"/>
  <c r="Q1522" i="3"/>
  <c r="P1522" i="3"/>
  <c r="Q1521" i="3"/>
  <c r="P1521" i="3"/>
  <c r="Q1520" i="3"/>
  <c r="P1520" i="3"/>
  <c r="Q1519" i="3"/>
  <c r="P1519" i="3"/>
  <c r="Q1518" i="3"/>
  <c r="P1518" i="3"/>
  <c r="Q1517" i="3"/>
  <c r="P1517" i="3"/>
  <c r="Q1516" i="3"/>
  <c r="P1516" i="3"/>
  <c r="Q1515" i="3"/>
  <c r="P1515" i="3"/>
  <c r="Q1514" i="3"/>
  <c r="P1514" i="3"/>
  <c r="Q1513" i="3"/>
  <c r="P1513" i="3"/>
  <c r="Q1512" i="3"/>
  <c r="P1512" i="3"/>
  <c r="Q1511" i="3"/>
  <c r="P1511" i="3"/>
  <c r="Q1510" i="3"/>
  <c r="P1510" i="3"/>
  <c r="Q1509" i="3"/>
  <c r="P1509" i="3"/>
  <c r="Q1508" i="3"/>
  <c r="P1508" i="3"/>
  <c r="Q1507" i="3"/>
  <c r="P1507" i="3"/>
  <c r="Q1506" i="3"/>
  <c r="P1506" i="3"/>
  <c r="Q1505" i="3"/>
  <c r="P1505" i="3"/>
  <c r="Q1504" i="3"/>
  <c r="P1504" i="3"/>
  <c r="Q1503" i="3"/>
  <c r="P1503" i="3"/>
  <c r="Q1502" i="3"/>
  <c r="P1502" i="3"/>
  <c r="Q1501" i="3"/>
  <c r="P1501" i="3"/>
  <c r="Q1500" i="3"/>
  <c r="P1500" i="3"/>
  <c r="Q1499" i="3"/>
  <c r="P1499" i="3"/>
  <c r="Q1498" i="3"/>
  <c r="P1498" i="3"/>
  <c r="Q1497" i="3"/>
  <c r="P1497" i="3"/>
  <c r="Q1496" i="3"/>
  <c r="P1496" i="3"/>
  <c r="Q1495" i="3"/>
  <c r="P1495" i="3"/>
  <c r="Q1494" i="3"/>
  <c r="P1494" i="3"/>
  <c r="Q1493" i="3"/>
  <c r="P1493" i="3"/>
  <c r="Q1492" i="3"/>
  <c r="P1492" i="3"/>
  <c r="Q1491" i="3"/>
  <c r="P1491" i="3"/>
  <c r="Q1490" i="3"/>
  <c r="P1490" i="3"/>
  <c r="Q1489" i="3"/>
  <c r="P1489" i="3"/>
  <c r="Q1488" i="3"/>
  <c r="P1488" i="3"/>
  <c r="Q1487" i="3"/>
  <c r="P1487" i="3"/>
  <c r="Q1486" i="3"/>
  <c r="P1486" i="3"/>
  <c r="Q1485" i="3"/>
  <c r="P1485" i="3"/>
  <c r="Q1484" i="3"/>
  <c r="P1484" i="3"/>
  <c r="Q1483" i="3"/>
  <c r="P1483" i="3"/>
  <c r="Q1482" i="3"/>
  <c r="P1482" i="3"/>
  <c r="Q1481" i="3"/>
  <c r="P1481" i="3"/>
  <c r="Q1480" i="3"/>
  <c r="P1480" i="3"/>
  <c r="Q1479" i="3"/>
  <c r="P1479" i="3"/>
  <c r="Q1478" i="3"/>
  <c r="P1478" i="3"/>
  <c r="Q1477" i="3"/>
  <c r="P1477" i="3"/>
  <c r="Q1476" i="3"/>
  <c r="P1476" i="3"/>
  <c r="Q1475" i="3"/>
  <c r="P1475" i="3"/>
  <c r="Q1474" i="3"/>
  <c r="P1474" i="3"/>
  <c r="Q1473" i="3"/>
  <c r="P1473" i="3"/>
  <c r="Q1472" i="3"/>
  <c r="P1472" i="3"/>
  <c r="Q1471" i="3"/>
  <c r="P1471" i="3"/>
  <c r="Q1470" i="3"/>
  <c r="P1470" i="3"/>
  <c r="Q1469" i="3"/>
  <c r="P1469" i="3"/>
  <c r="Q1468" i="3"/>
  <c r="P1468" i="3"/>
  <c r="Q1467" i="3"/>
  <c r="P1467" i="3"/>
  <c r="Q1466" i="3"/>
  <c r="P1466" i="3"/>
  <c r="Q1465" i="3"/>
  <c r="P1465" i="3"/>
  <c r="Q1464" i="3"/>
  <c r="P1464" i="3"/>
  <c r="Q1463" i="3"/>
  <c r="P1463" i="3"/>
  <c r="Q1462" i="3"/>
  <c r="P1462" i="3"/>
  <c r="Q1461" i="3"/>
  <c r="P1461" i="3"/>
  <c r="Q1460" i="3"/>
  <c r="P1460" i="3"/>
  <c r="Q1459" i="3"/>
  <c r="P1459" i="3"/>
  <c r="Q1458" i="3"/>
  <c r="P1458" i="3"/>
  <c r="Q1457" i="3"/>
  <c r="P1457" i="3"/>
  <c r="Q1456" i="3"/>
  <c r="P1456" i="3"/>
  <c r="Q1455" i="3"/>
  <c r="P1455" i="3"/>
  <c r="Q1454" i="3"/>
  <c r="P1454" i="3"/>
  <c r="Q1453" i="3"/>
  <c r="P1453" i="3"/>
  <c r="Q1452" i="3"/>
  <c r="P1452" i="3"/>
  <c r="Q1451" i="3"/>
  <c r="P1451" i="3"/>
  <c r="Q1450" i="3"/>
  <c r="P1450" i="3"/>
  <c r="Q1449" i="3"/>
  <c r="P1449" i="3"/>
  <c r="Q1448" i="3"/>
  <c r="P1448" i="3"/>
  <c r="Q1447" i="3"/>
  <c r="P1447" i="3"/>
  <c r="Q1446" i="3"/>
  <c r="P1446" i="3"/>
  <c r="Q1445" i="3"/>
  <c r="P1445" i="3"/>
  <c r="Q1444" i="3"/>
  <c r="P1444" i="3"/>
  <c r="Q1443" i="3"/>
  <c r="P1443" i="3"/>
  <c r="Q1442" i="3"/>
  <c r="P1442" i="3"/>
  <c r="Q1441" i="3"/>
  <c r="P1441" i="3"/>
  <c r="Q1440" i="3"/>
  <c r="P1440" i="3"/>
  <c r="Q1439" i="3"/>
  <c r="P1439" i="3"/>
  <c r="Q1438" i="3"/>
  <c r="P1438" i="3"/>
  <c r="Q1437" i="3"/>
  <c r="P1437" i="3"/>
  <c r="Q1436" i="3"/>
  <c r="P1436" i="3"/>
  <c r="Q1435" i="3"/>
  <c r="P1435" i="3"/>
  <c r="Q1434" i="3"/>
  <c r="P1434" i="3"/>
  <c r="Q1433" i="3"/>
  <c r="P1433" i="3"/>
  <c r="Q1432" i="3"/>
  <c r="P1432" i="3"/>
  <c r="Q1431" i="3"/>
  <c r="P1431" i="3"/>
  <c r="Q1430" i="3"/>
  <c r="P1430" i="3"/>
  <c r="Q1429" i="3"/>
  <c r="P1429" i="3"/>
  <c r="Q1428" i="3"/>
  <c r="P1428" i="3"/>
  <c r="Q1427" i="3"/>
  <c r="P1427" i="3"/>
  <c r="Q1426" i="3"/>
  <c r="P1426" i="3"/>
  <c r="Q1425" i="3"/>
  <c r="P1425" i="3"/>
  <c r="Q1424" i="3"/>
  <c r="P1424" i="3"/>
  <c r="Q1423" i="3"/>
  <c r="P1423" i="3"/>
  <c r="Q1422" i="3"/>
  <c r="P1422" i="3"/>
  <c r="Q1421" i="3"/>
  <c r="P1421" i="3"/>
  <c r="Q1420" i="3"/>
  <c r="P1420" i="3"/>
  <c r="Q1419" i="3"/>
  <c r="P1419" i="3"/>
  <c r="Q1418" i="3"/>
  <c r="P1418" i="3"/>
  <c r="Q1417" i="3"/>
  <c r="P1417" i="3"/>
  <c r="Q1416" i="3"/>
  <c r="P1416" i="3"/>
  <c r="Q1415" i="3"/>
  <c r="P1415" i="3"/>
  <c r="Q1414" i="3"/>
  <c r="P1414" i="3"/>
  <c r="Q1413" i="3"/>
  <c r="P1413" i="3"/>
  <c r="Q1412" i="3"/>
  <c r="P1412" i="3"/>
  <c r="Q1411" i="3"/>
  <c r="P1411" i="3"/>
  <c r="Q1410" i="3"/>
  <c r="P1410" i="3"/>
  <c r="Q1409" i="3"/>
  <c r="P1409" i="3"/>
  <c r="Q1408" i="3"/>
  <c r="P1408" i="3"/>
  <c r="Q1407" i="3"/>
  <c r="P1407" i="3"/>
  <c r="Q1406" i="3"/>
  <c r="P1406" i="3"/>
  <c r="Q1405" i="3"/>
  <c r="P1405" i="3"/>
  <c r="Q1404" i="3"/>
  <c r="P1404" i="3"/>
  <c r="Q1403" i="3"/>
  <c r="P1403" i="3"/>
  <c r="Q1402" i="3"/>
  <c r="P1402" i="3"/>
  <c r="Q1401" i="3"/>
  <c r="P1401" i="3"/>
  <c r="Q1400" i="3"/>
  <c r="P1400" i="3"/>
  <c r="Q1399" i="3"/>
  <c r="P1399" i="3"/>
  <c r="Q1398" i="3"/>
  <c r="P1398" i="3"/>
  <c r="Q1397" i="3"/>
  <c r="P1397" i="3"/>
  <c r="Q1396" i="3"/>
  <c r="P1396" i="3"/>
  <c r="Q1395" i="3"/>
  <c r="P1395" i="3"/>
  <c r="Q1394" i="3"/>
  <c r="P1394" i="3"/>
  <c r="Q1393" i="3"/>
  <c r="P1393" i="3"/>
  <c r="Q1392" i="3"/>
  <c r="P1392" i="3"/>
  <c r="Q1391" i="3"/>
  <c r="P1391" i="3"/>
  <c r="Q1390" i="3"/>
  <c r="P1390" i="3"/>
  <c r="Q1389" i="3"/>
  <c r="P1389" i="3"/>
  <c r="Q1388" i="3"/>
  <c r="P1388" i="3"/>
  <c r="Q1387" i="3"/>
  <c r="P1387" i="3"/>
  <c r="Q1386" i="3"/>
  <c r="P1386" i="3"/>
  <c r="Q1385" i="3"/>
  <c r="P1385" i="3"/>
  <c r="Q1384" i="3"/>
  <c r="P1384" i="3"/>
  <c r="Q1383" i="3"/>
  <c r="P1383" i="3"/>
  <c r="Q1382" i="3"/>
  <c r="P1382" i="3"/>
  <c r="Q1381" i="3"/>
  <c r="P1381" i="3"/>
  <c r="Q1380" i="3"/>
  <c r="P1380" i="3"/>
  <c r="Q1379" i="3"/>
  <c r="P1379" i="3"/>
  <c r="Q1378" i="3"/>
  <c r="P1378" i="3"/>
  <c r="Q1377" i="3"/>
  <c r="P1377" i="3"/>
  <c r="Q1376" i="3"/>
  <c r="P1376" i="3"/>
  <c r="Q1375" i="3"/>
  <c r="P1375" i="3"/>
  <c r="Q1374" i="3"/>
  <c r="P1374" i="3"/>
  <c r="Q1373" i="3"/>
  <c r="P1373" i="3"/>
  <c r="Q1372" i="3"/>
  <c r="P1372" i="3"/>
  <c r="Q1371" i="3"/>
  <c r="P1371" i="3"/>
  <c r="Q1370" i="3"/>
  <c r="P1370" i="3"/>
  <c r="Q1369" i="3"/>
  <c r="P1369" i="3"/>
  <c r="Q1368" i="3"/>
  <c r="P1368" i="3"/>
  <c r="Q1367" i="3"/>
  <c r="P1367" i="3"/>
  <c r="Q1366" i="3"/>
  <c r="P1366" i="3"/>
  <c r="Q1365" i="3"/>
  <c r="P1365" i="3"/>
  <c r="Q1364" i="3"/>
  <c r="P1364" i="3"/>
  <c r="Q1363" i="3"/>
  <c r="P1363" i="3"/>
  <c r="Q1362" i="3"/>
  <c r="P1362" i="3"/>
  <c r="Q1361" i="3"/>
  <c r="P1361" i="3"/>
  <c r="Q1360" i="3"/>
  <c r="P1360" i="3"/>
  <c r="Q1359" i="3"/>
  <c r="P1359" i="3"/>
  <c r="Q1358" i="3"/>
  <c r="P1358" i="3"/>
  <c r="Q1357" i="3"/>
  <c r="P1357" i="3"/>
  <c r="Q1356" i="3"/>
  <c r="P1356" i="3"/>
  <c r="Q1355" i="3"/>
  <c r="P1355" i="3"/>
  <c r="Q1354" i="3"/>
  <c r="P1354" i="3"/>
  <c r="Q1353" i="3"/>
  <c r="P1353" i="3"/>
  <c r="Q1352" i="3"/>
  <c r="P1352" i="3"/>
  <c r="Q1351" i="3"/>
  <c r="P1351" i="3"/>
  <c r="Q1350" i="3"/>
  <c r="P1350" i="3"/>
  <c r="Q1349" i="3"/>
  <c r="P1349" i="3"/>
  <c r="Q1348" i="3"/>
  <c r="P1348" i="3"/>
  <c r="Q1347" i="3"/>
  <c r="P1347" i="3"/>
  <c r="Q1346" i="3"/>
  <c r="P1346" i="3"/>
  <c r="Q1345" i="3"/>
  <c r="P1345" i="3"/>
  <c r="Q1344" i="3"/>
  <c r="P1344" i="3"/>
  <c r="Q1343" i="3"/>
  <c r="P1343" i="3"/>
  <c r="Q1342" i="3"/>
  <c r="P1342" i="3"/>
  <c r="Q1341" i="3"/>
  <c r="P1341" i="3"/>
  <c r="Q1340" i="3"/>
  <c r="P1340" i="3"/>
  <c r="Q1339" i="3"/>
  <c r="P1339" i="3"/>
  <c r="Q1338" i="3"/>
  <c r="P1338" i="3"/>
  <c r="Q1337" i="3"/>
  <c r="P1337" i="3"/>
  <c r="Q1336" i="3"/>
  <c r="P1336" i="3"/>
  <c r="Q1335" i="3"/>
  <c r="P1335" i="3"/>
  <c r="Q1334" i="3"/>
  <c r="P1334" i="3"/>
  <c r="Q1333" i="3"/>
  <c r="P1333" i="3"/>
  <c r="Q1332" i="3"/>
  <c r="P1332" i="3"/>
  <c r="Q1331" i="3"/>
  <c r="P1331" i="3"/>
  <c r="Q1330" i="3"/>
  <c r="P1330" i="3"/>
  <c r="Q1329" i="3"/>
  <c r="P1329" i="3"/>
  <c r="Q1328" i="3"/>
  <c r="P1328" i="3"/>
  <c r="Q1327" i="3"/>
  <c r="P1327" i="3"/>
  <c r="Q1326" i="3"/>
  <c r="P1326" i="3"/>
  <c r="Q1325" i="3"/>
  <c r="P1325" i="3"/>
  <c r="Q1324" i="3"/>
  <c r="P1324" i="3"/>
  <c r="Q1323" i="3"/>
  <c r="P1323" i="3"/>
  <c r="Q1322" i="3"/>
  <c r="P1322" i="3"/>
  <c r="Q1321" i="3"/>
  <c r="P1321" i="3"/>
  <c r="Q1320" i="3"/>
  <c r="P1320" i="3"/>
  <c r="Q1319" i="3"/>
  <c r="P1319" i="3"/>
  <c r="Q1318" i="3"/>
  <c r="P1318" i="3"/>
  <c r="Q1317" i="3"/>
  <c r="P1317" i="3"/>
  <c r="Q1316" i="3"/>
  <c r="P1316" i="3"/>
  <c r="Q1315" i="3"/>
  <c r="P1315" i="3"/>
  <c r="Q1314" i="3"/>
  <c r="P1314" i="3"/>
  <c r="Q1313" i="3"/>
  <c r="P1313" i="3"/>
  <c r="Q1312" i="3"/>
  <c r="P1312" i="3"/>
  <c r="Q1311" i="3"/>
  <c r="P1311" i="3"/>
  <c r="Q1310" i="3"/>
  <c r="P1310" i="3"/>
  <c r="Q1309" i="3"/>
  <c r="P1309" i="3"/>
  <c r="Q1308" i="3"/>
  <c r="P1308" i="3"/>
  <c r="Q1307" i="3"/>
  <c r="P1307" i="3"/>
  <c r="Q1306" i="3"/>
  <c r="P1306" i="3"/>
  <c r="Q1305" i="3"/>
  <c r="P1305" i="3"/>
  <c r="Q1304" i="3"/>
  <c r="P1304" i="3"/>
  <c r="Q1303" i="3"/>
  <c r="P1303" i="3"/>
  <c r="Q1302" i="3"/>
  <c r="P1302" i="3"/>
  <c r="Q1301" i="3"/>
  <c r="P1301" i="3"/>
  <c r="Q1300" i="3"/>
  <c r="P1300" i="3"/>
  <c r="Q1299" i="3"/>
  <c r="P1299" i="3"/>
  <c r="Q1298" i="3"/>
  <c r="P1298" i="3"/>
  <c r="Q1297" i="3"/>
  <c r="P1297" i="3"/>
  <c r="Q1296" i="3"/>
  <c r="P1296" i="3"/>
  <c r="Q1295" i="3"/>
  <c r="P1295" i="3"/>
  <c r="Q1294" i="3"/>
  <c r="P1294" i="3"/>
  <c r="Q1293" i="3"/>
  <c r="P1293" i="3"/>
  <c r="Q1292" i="3"/>
  <c r="P1292" i="3"/>
  <c r="Q1291" i="3"/>
  <c r="P1291" i="3"/>
  <c r="Q1290" i="3"/>
  <c r="P1290" i="3"/>
  <c r="Q1289" i="3"/>
  <c r="P1289" i="3"/>
  <c r="Q1288" i="3"/>
  <c r="P1288" i="3"/>
  <c r="Q1287" i="3"/>
  <c r="P1287" i="3"/>
  <c r="Q1286" i="3"/>
  <c r="P1286" i="3"/>
  <c r="Q1285" i="3"/>
  <c r="P1285" i="3"/>
  <c r="Q1284" i="3"/>
  <c r="P1284" i="3"/>
  <c r="Q1283" i="3"/>
  <c r="P1283" i="3"/>
  <c r="Q1282" i="3"/>
  <c r="P1282" i="3"/>
  <c r="Q1281" i="3"/>
  <c r="P1281" i="3"/>
  <c r="Q1280" i="3"/>
  <c r="P1280" i="3"/>
  <c r="Q1279" i="3"/>
  <c r="P1279" i="3"/>
  <c r="Q1278" i="3"/>
  <c r="P1278" i="3"/>
  <c r="Q1277" i="3"/>
  <c r="P1277" i="3"/>
  <c r="Q1276" i="3"/>
  <c r="P1276" i="3"/>
  <c r="Q1275" i="3"/>
  <c r="P1275" i="3"/>
  <c r="Q1274" i="3"/>
  <c r="P1274" i="3"/>
  <c r="Q1273" i="3"/>
  <c r="P1273" i="3"/>
  <c r="Q1272" i="3"/>
  <c r="P1272" i="3"/>
  <c r="Q1271" i="3"/>
  <c r="P1271" i="3"/>
  <c r="Q1270" i="3"/>
  <c r="P1270" i="3"/>
  <c r="Q1269" i="3"/>
  <c r="P1269" i="3"/>
  <c r="Q1268" i="3"/>
  <c r="P1268" i="3"/>
  <c r="Q1267" i="3"/>
  <c r="P1267" i="3"/>
  <c r="Q1266" i="3"/>
  <c r="P1266" i="3"/>
  <c r="Q1265" i="3"/>
  <c r="P1265" i="3"/>
  <c r="Q1264" i="3"/>
  <c r="P1264" i="3"/>
  <c r="Q1263" i="3"/>
  <c r="P1263" i="3"/>
  <c r="Q1262" i="3"/>
  <c r="P1262" i="3"/>
  <c r="Q1261" i="3"/>
  <c r="P1261" i="3"/>
  <c r="Q1260" i="3"/>
  <c r="P1260" i="3"/>
  <c r="Q1259" i="3"/>
  <c r="P1259" i="3"/>
  <c r="Q1258" i="3"/>
  <c r="P1258" i="3"/>
  <c r="Q1257" i="3"/>
  <c r="P1257" i="3"/>
  <c r="Q1256" i="3"/>
  <c r="P1256" i="3"/>
  <c r="Q1255" i="3"/>
  <c r="P1255" i="3"/>
  <c r="Q1254" i="3"/>
  <c r="P1254" i="3"/>
  <c r="Q1253" i="3"/>
  <c r="P1253" i="3"/>
  <c r="Q1252" i="3"/>
  <c r="P1252" i="3"/>
  <c r="Q1251" i="3"/>
  <c r="P1251" i="3"/>
  <c r="Q1250" i="3"/>
  <c r="P1250" i="3"/>
  <c r="Q1249" i="3"/>
  <c r="P1249" i="3"/>
  <c r="Q1248" i="3"/>
  <c r="P1248" i="3"/>
  <c r="Q1247" i="3"/>
  <c r="P1247" i="3"/>
  <c r="Q1246" i="3"/>
  <c r="P1246" i="3"/>
  <c r="Q1245" i="3"/>
  <c r="P1245" i="3"/>
  <c r="Q1244" i="3"/>
  <c r="P1244" i="3"/>
  <c r="Q1243" i="3"/>
  <c r="P1243" i="3"/>
  <c r="Q1242" i="3"/>
  <c r="P1242" i="3"/>
  <c r="Q1241" i="3"/>
  <c r="P1241" i="3"/>
  <c r="Q1240" i="3"/>
  <c r="P1240" i="3"/>
  <c r="Q1239" i="3"/>
  <c r="P1239" i="3"/>
  <c r="Q1238" i="3"/>
  <c r="P1238" i="3"/>
  <c r="Q1237" i="3"/>
  <c r="P1237" i="3"/>
  <c r="Q1236" i="3"/>
  <c r="P1236" i="3"/>
  <c r="Q1235" i="3"/>
  <c r="P1235" i="3"/>
  <c r="Q1234" i="3"/>
  <c r="P1234" i="3"/>
  <c r="Q1233" i="3"/>
  <c r="P1233" i="3"/>
  <c r="Q1232" i="3"/>
  <c r="P1232" i="3"/>
  <c r="Q1231" i="3"/>
  <c r="P1231" i="3"/>
  <c r="Q1230" i="3"/>
  <c r="P1230" i="3"/>
  <c r="Q1229" i="3"/>
  <c r="P1229" i="3"/>
  <c r="Q1228" i="3"/>
  <c r="P1228" i="3"/>
  <c r="Q1227" i="3"/>
  <c r="P1227" i="3"/>
  <c r="Q1226" i="3"/>
  <c r="P1226" i="3"/>
  <c r="Q1225" i="3"/>
  <c r="P1225" i="3"/>
  <c r="Q1224" i="3"/>
  <c r="P1224" i="3"/>
  <c r="Q1223" i="3"/>
  <c r="P1223" i="3"/>
  <c r="Q1222" i="3"/>
  <c r="P1222" i="3"/>
  <c r="Q1221" i="3"/>
  <c r="P1221" i="3"/>
  <c r="Q1220" i="3"/>
  <c r="P1220" i="3"/>
  <c r="Q1219" i="3"/>
  <c r="P1219" i="3"/>
  <c r="Q1218" i="3"/>
  <c r="P1218" i="3"/>
  <c r="Q1217" i="3"/>
  <c r="P1217" i="3"/>
  <c r="Q1216" i="3"/>
  <c r="P1216" i="3"/>
  <c r="Q1215" i="3"/>
  <c r="P1215" i="3"/>
  <c r="Q1214" i="3"/>
  <c r="P1214" i="3"/>
  <c r="Q1213" i="3"/>
  <c r="P1213" i="3"/>
  <c r="Q1212" i="3"/>
  <c r="P1212" i="3"/>
  <c r="Q1211" i="3"/>
  <c r="P1211" i="3"/>
  <c r="Q1210" i="3"/>
  <c r="P1210" i="3"/>
  <c r="Q1209" i="3"/>
  <c r="P1209" i="3"/>
  <c r="Q1208" i="3"/>
  <c r="P1208" i="3"/>
  <c r="Q1207" i="3"/>
  <c r="P1207" i="3"/>
  <c r="Q1206" i="3"/>
  <c r="P1206" i="3"/>
  <c r="Q1205" i="3"/>
  <c r="P1205" i="3"/>
  <c r="Q1204" i="3"/>
  <c r="P1204" i="3"/>
  <c r="Q1203" i="3"/>
  <c r="P1203" i="3"/>
  <c r="Q1202" i="3"/>
  <c r="P1202" i="3"/>
  <c r="Q1201" i="3"/>
  <c r="P1201" i="3"/>
  <c r="Q1200" i="3"/>
  <c r="P1200" i="3"/>
  <c r="Q1199" i="3"/>
  <c r="P1199" i="3"/>
  <c r="Q1198" i="3"/>
  <c r="P1198" i="3"/>
  <c r="Q1197" i="3"/>
  <c r="P1197" i="3"/>
  <c r="Q1196" i="3"/>
  <c r="P1196" i="3"/>
  <c r="Q1195" i="3"/>
  <c r="P1195" i="3"/>
  <c r="Q1194" i="3"/>
  <c r="P1194" i="3"/>
  <c r="Q1193" i="3"/>
  <c r="P1193" i="3"/>
  <c r="Q1192" i="3"/>
  <c r="P1192" i="3"/>
  <c r="Q1191" i="3"/>
  <c r="P1191" i="3"/>
  <c r="Q1190" i="3"/>
  <c r="P1190" i="3"/>
  <c r="Q1189" i="3"/>
  <c r="P1189" i="3"/>
  <c r="Q1188" i="3"/>
  <c r="P1188" i="3"/>
  <c r="Q1187" i="3"/>
  <c r="P1187" i="3"/>
  <c r="Q1186" i="3"/>
  <c r="P1186" i="3"/>
  <c r="Q1185" i="3"/>
  <c r="P1185" i="3"/>
  <c r="Q1184" i="3"/>
  <c r="P1184" i="3"/>
  <c r="Q1183" i="3"/>
  <c r="P1183" i="3"/>
  <c r="Q1182" i="3"/>
  <c r="P1182" i="3"/>
  <c r="Q1181" i="3"/>
  <c r="P1181" i="3"/>
  <c r="Q1180" i="3"/>
  <c r="P1180" i="3"/>
  <c r="Q1179" i="3"/>
  <c r="P1179" i="3"/>
  <c r="Q1178" i="3"/>
  <c r="P1178" i="3"/>
  <c r="Q1177" i="3"/>
  <c r="P1177" i="3"/>
  <c r="Q1176" i="3"/>
  <c r="P1176" i="3"/>
  <c r="Q1175" i="3"/>
  <c r="P1175" i="3"/>
  <c r="Q1174" i="3"/>
  <c r="P1174" i="3"/>
  <c r="Q1173" i="3"/>
  <c r="P1173" i="3"/>
  <c r="Q1172" i="3"/>
  <c r="P1172" i="3"/>
  <c r="Q1171" i="3"/>
  <c r="P1171" i="3"/>
  <c r="Q1170" i="3"/>
  <c r="P1170" i="3"/>
  <c r="Q1169" i="3"/>
  <c r="P1169" i="3"/>
  <c r="Q1168" i="3"/>
  <c r="P1168" i="3"/>
  <c r="Q1167" i="3"/>
  <c r="P1167" i="3"/>
  <c r="Q1166" i="3"/>
  <c r="P1166" i="3"/>
  <c r="Q1165" i="3"/>
  <c r="P1165" i="3"/>
  <c r="Q1164" i="3"/>
  <c r="P1164" i="3"/>
  <c r="Q1163" i="3"/>
  <c r="P1163" i="3"/>
  <c r="Q1162" i="3"/>
  <c r="P1162" i="3"/>
  <c r="Q1161" i="3"/>
  <c r="P1161" i="3"/>
  <c r="Q1160" i="3"/>
  <c r="P1160" i="3"/>
  <c r="Q1159" i="3"/>
  <c r="P1159" i="3"/>
  <c r="Q1158" i="3"/>
  <c r="P1158" i="3"/>
  <c r="Q1157" i="3"/>
  <c r="P1157" i="3"/>
  <c r="Q1156" i="3"/>
  <c r="P1156" i="3"/>
  <c r="Q1155" i="3"/>
  <c r="P1155" i="3"/>
  <c r="Q1154" i="3"/>
  <c r="P1154" i="3"/>
  <c r="Q1153" i="3"/>
  <c r="P1153" i="3"/>
  <c r="Q1152" i="3"/>
  <c r="P1152" i="3"/>
  <c r="Q1151" i="3"/>
  <c r="P1151" i="3"/>
  <c r="Q1150" i="3"/>
  <c r="P1150" i="3"/>
  <c r="Q1149" i="3"/>
  <c r="P1149" i="3"/>
  <c r="Q1148" i="3"/>
  <c r="P1148" i="3"/>
  <c r="Q1147" i="3"/>
  <c r="P1147" i="3"/>
  <c r="Q1146" i="3"/>
  <c r="P1146" i="3"/>
  <c r="Q1145" i="3"/>
  <c r="P1145" i="3"/>
  <c r="Q1144" i="3"/>
  <c r="P1144" i="3"/>
  <c r="Q1143" i="3"/>
  <c r="P1143" i="3"/>
  <c r="Q1142" i="3"/>
  <c r="P1142" i="3"/>
  <c r="Q1141" i="3"/>
  <c r="P1141" i="3"/>
  <c r="Q1140" i="3"/>
  <c r="P1140" i="3"/>
  <c r="Q1139" i="3"/>
  <c r="P1139" i="3"/>
  <c r="Q1138" i="3"/>
  <c r="P1138" i="3"/>
  <c r="Q1137" i="3"/>
  <c r="P1137" i="3"/>
  <c r="Q1136" i="3"/>
  <c r="P1136" i="3"/>
  <c r="Q1135" i="3"/>
  <c r="P1135" i="3"/>
  <c r="Q1134" i="3"/>
  <c r="P1134" i="3"/>
  <c r="Q1133" i="3"/>
  <c r="P1133" i="3"/>
  <c r="Q1132" i="3"/>
  <c r="P1132" i="3"/>
  <c r="Q1131" i="3"/>
  <c r="P1131" i="3"/>
  <c r="Q1130" i="3"/>
  <c r="P1130" i="3"/>
  <c r="Q1129" i="3"/>
  <c r="P1129" i="3"/>
  <c r="Q1128" i="3"/>
  <c r="P1128" i="3"/>
  <c r="Q1127" i="3"/>
  <c r="P1127" i="3"/>
  <c r="Q1126" i="3"/>
  <c r="P1126" i="3"/>
  <c r="Q1125" i="3"/>
  <c r="P1125" i="3"/>
  <c r="Q1124" i="3"/>
  <c r="P1124" i="3"/>
  <c r="Q1123" i="3"/>
  <c r="P1123" i="3"/>
  <c r="Q1122" i="3"/>
  <c r="P1122" i="3"/>
  <c r="Q1121" i="3"/>
  <c r="P1121" i="3"/>
  <c r="Q1120" i="3"/>
  <c r="P1120" i="3"/>
  <c r="Q1119" i="3"/>
  <c r="P1119" i="3"/>
  <c r="Q1118" i="3"/>
  <c r="P1118" i="3"/>
  <c r="Q1117" i="3"/>
  <c r="P1117" i="3"/>
  <c r="Q1116" i="3"/>
  <c r="P1116" i="3"/>
  <c r="Q1115" i="3"/>
  <c r="P1115" i="3"/>
  <c r="Q1114" i="3"/>
  <c r="P1114" i="3"/>
  <c r="Q1113" i="3"/>
  <c r="P1113" i="3"/>
  <c r="Q1112" i="3"/>
  <c r="P1112" i="3"/>
  <c r="Q1111" i="3"/>
  <c r="P1111" i="3"/>
  <c r="Q1110" i="3"/>
  <c r="P1110" i="3"/>
  <c r="Q1109" i="3"/>
  <c r="P1109" i="3"/>
  <c r="Q1108" i="3"/>
  <c r="P1108" i="3"/>
  <c r="Q1107" i="3"/>
  <c r="P1107" i="3"/>
  <c r="Q1106" i="3"/>
  <c r="P1106" i="3"/>
  <c r="Q1105" i="3"/>
  <c r="P1105" i="3"/>
  <c r="Q1104" i="3"/>
  <c r="P1104" i="3"/>
  <c r="Q1103" i="3"/>
  <c r="P1103" i="3"/>
  <c r="Q1102" i="3"/>
  <c r="P1102" i="3"/>
  <c r="Q1101" i="3"/>
  <c r="P1101" i="3"/>
  <c r="Q1100" i="3"/>
  <c r="P1100" i="3"/>
  <c r="Q1099" i="3"/>
  <c r="P1099" i="3"/>
  <c r="Q1098" i="3"/>
  <c r="P1098" i="3"/>
  <c r="Q1097" i="3"/>
  <c r="P1097" i="3"/>
  <c r="Q1096" i="3"/>
  <c r="P1096" i="3"/>
  <c r="Q1095" i="3"/>
  <c r="P1095" i="3"/>
  <c r="Q1094" i="3"/>
  <c r="P1094" i="3"/>
  <c r="Q1093" i="3"/>
  <c r="P1093" i="3"/>
  <c r="Q1092" i="3"/>
  <c r="P1092" i="3"/>
  <c r="Q1091" i="3"/>
  <c r="P1091" i="3"/>
  <c r="Q1090" i="3"/>
  <c r="P1090" i="3"/>
  <c r="Q1089" i="3"/>
  <c r="P1089" i="3"/>
  <c r="Q1088" i="3"/>
  <c r="P1088" i="3"/>
  <c r="Q1087" i="3"/>
  <c r="P1087" i="3"/>
  <c r="Q1086" i="3"/>
  <c r="P1086" i="3"/>
  <c r="Q1085" i="3"/>
  <c r="P1085" i="3"/>
  <c r="Q1084" i="3"/>
  <c r="P1084" i="3"/>
  <c r="Q1083" i="3"/>
  <c r="P1083" i="3"/>
  <c r="Q1082" i="3"/>
  <c r="P1082" i="3"/>
  <c r="Q1081" i="3"/>
  <c r="P1081" i="3"/>
  <c r="Q1080" i="3"/>
  <c r="P1080" i="3"/>
  <c r="Q1079" i="3"/>
  <c r="P1079" i="3"/>
  <c r="Q1078" i="3"/>
  <c r="P1078" i="3"/>
  <c r="Q1077" i="3"/>
  <c r="P1077" i="3"/>
  <c r="Q1076" i="3"/>
  <c r="P1076" i="3"/>
  <c r="Q1075" i="3"/>
  <c r="P1075" i="3"/>
  <c r="Q1074" i="3"/>
  <c r="P1074" i="3"/>
  <c r="Q1073" i="3"/>
  <c r="P1073" i="3"/>
  <c r="Q1072" i="3"/>
  <c r="P1072" i="3"/>
  <c r="Q1071" i="3"/>
  <c r="P1071" i="3"/>
  <c r="Q1070" i="3"/>
  <c r="P1070" i="3"/>
  <c r="Q1069" i="3"/>
  <c r="P1069" i="3"/>
  <c r="Q1068" i="3"/>
  <c r="P1068" i="3"/>
  <c r="Q1067" i="3"/>
  <c r="P1067" i="3"/>
  <c r="Q1066" i="3"/>
  <c r="P1066" i="3"/>
  <c r="Q1065" i="3"/>
  <c r="P1065" i="3"/>
  <c r="Q1064" i="3"/>
  <c r="P1064" i="3"/>
  <c r="Q1063" i="3"/>
  <c r="P1063" i="3"/>
  <c r="Q1062" i="3"/>
  <c r="P1062" i="3"/>
  <c r="Q1061" i="3"/>
  <c r="P1061" i="3"/>
  <c r="Q1060" i="3"/>
  <c r="P1060" i="3"/>
  <c r="Q1059" i="3"/>
  <c r="P1059" i="3"/>
  <c r="Q1058" i="3"/>
  <c r="P1058" i="3"/>
  <c r="Q1057" i="3"/>
  <c r="P1057" i="3"/>
  <c r="Q1056" i="3"/>
  <c r="P1056" i="3"/>
  <c r="Q1055" i="3"/>
  <c r="P1055" i="3"/>
  <c r="Q1054" i="3"/>
  <c r="P1054" i="3"/>
  <c r="Q1053" i="3"/>
  <c r="P1053" i="3"/>
  <c r="Q1052" i="3"/>
  <c r="P1052" i="3"/>
  <c r="Q1051" i="3"/>
  <c r="P1051" i="3"/>
  <c r="Q1050" i="3"/>
  <c r="P1050" i="3"/>
  <c r="Q1049" i="3"/>
  <c r="P1049" i="3"/>
  <c r="Q1048" i="3"/>
  <c r="P1048" i="3"/>
  <c r="Q1047" i="3"/>
  <c r="P1047" i="3"/>
  <c r="Q1046" i="3"/>
  <c r="P1046" i="3"/>
  <c r="Q1045" i="3"/>
  <c r="P1045" i="3"/>
  <c r="Q1044" i="3"/>
  <c r="P1044" i="3"/>
  <c r="Q1043" i="3"/>
  <c r="P1043" i="3"/>
  <c r="Q1042" i="3"/>
  <c r="P1042" i="3"/>
  <c r="Q1041" i="3"/>
  <c r="P1041" i="3"/>
  <c r="Q1040" i="3"/>
  <c r="P1040" i="3"/>
  <c r="Q1039" i="3"/>
  <c r="P1039" i="3"/>
  <c r="Q1038" i="3"/>
  <c r="P1038" i="3"/>
  <c r="Q1037" i="3"/>
  <c r="P1037" i="3"/>
  <c r="Q1036" i="3"/>
  <c r="P1036" i="3"/>
  <c r="Q1035" i="3"/>
  <c r="P1035" i="3"/>
  <c r="Q1034" i="3"/>
  <c r="P1034" i="3"/>
  <c r="Q1033" i="3"/>
  <c r="P1033" i="3"/>
  <c r="Q1032" i="3"/>
  <c r="P1032" i="3"/>
  <c r="Q1031" i="3"/>
  <c r="P1031" i="3"/>
  <c r="Q1030" i="3"/>
  <c r="P1030" i="3"/>
  <c r="Q1029" i="3"/>
  <c r="P1029" i="3"/>
  <c r="Q1028" i="3"/>
  <c r="P1028" i="3"/>
  <c r="Q1027" i="3"/>
  <c r="P1027" i="3"/>
  <c r="Q1026" i="3"/>
  <c r="P1026" i="3"/>
  <c r="Q1025" i="3"/>
  <c r="P1025" i="3"/>
  <c r="Q1024" i="3"/>
  <c r="P1024" i="3"/>
  <c r="Q1023" i="3"/>
  <c r="P1023" i="3"/>
  <c r="Q1022" i="3"/>
  <c r="P1022" i="3"/>
  <c r="Q1021" i="3"/>
  <c r="P1021" i="3"/>
  <c r="Q1020" i="3"/>
  <c r="P1020" i="3"/>
  <c r="Q1019" i="3"/>
  <c r="P1019" i="3"/>
  <c r="Q1018" i="3"/>
  <c r="P1018" i="3"/>
  <c r="Q1017" i="3"/>
  <c r="P1017" i="3"/>
  <c r="Q1016" i="3"/>
  <c r="P1016" i="3"/>
  <c r="Q1015" i="3"/>
  <c r="P1015" i="3"/>
  <c r="Q1014" i="3"/>
  <c r="P1014" i="3"/>
  <c r="Q1013" i="3"/>
  <c r="P1013" i="3"/>
  <c r="Q1012" i="3"/>
  <c r="P1012" i="3"/>
  <c r="Q1011" i="3"/>
  <c r="P1011" i="3"/>
  <c r="Q1010" i="3"/>
  <c r="P1010" i="3"/>
  <c r="Q1009" i="3"/>
  <c r="P1009" i="3"/>
  <c r="Q1008" i="3"/>
  <c r="P1008" i="3"/>
  <c r="Q1007" i="3"/>
  <c r="P1007" i="3"/>
  <c r="Q1006" i="3"/>
  <c r="P1006" i="3"/>
  <c r="Q1005" i="3"/>
  <c r="P1005" i="3"/>
  <c r="Q1004" i="3"/>
  <c r="P1004" i="3"/>
  <c r="Q1003" i="3"/>
  <c r="P1003" i="3"/>
  <c r="Q1002" i="3"/>
  <c r="P1002" i="3"/>
  <c r="Q1001" i="3"/>
  <c r="P1001" i="3"/>
  <c r="Q1000" i="3"/>
  <c r="P1000" i="3"/>
  <c r="Q999" i="3"/>
  <c r="P999" i="3"/>
  <c r="Q998" i="3"/>
  <c r="P998" i="3"/>
  <c r="Q997" i="3"/>
  <c r="P997" i="3"/>
  <c r="Q996" i="3"/>
  <c r="P996" i="3"/>
  <c r="Q995" i="3"/>
  <c r="P995" i="3"/>
  <c r="Q994" i="3"/>
  <c r="P994" i="3"/>
  <c r="Q993" i="3"/>
  <c r="P993" i="3"/>
  <c r="Q992" i="3"/>
  <c r="P992" i="3"/>
  <c r="Q991" i="3"/>
  <c r="P991" i="3"/>
  <c r="Q990" i="3"/>
  <c r="P990" i="3"/>
  <c r="Q989" i="3"/>
  <c r="P989" i="3"/>
  <c r="Q988" i="3"/>
  <c r="P988" i="3"/>
  <c r="Q987" i="3"/>
  <c r="P987" i="3"/>
  <c r="Q986" i="3"/>
  <c r="P986" i="3"/>
  <c r="Q985" i="3"/>
  <c r="P985" i="3"/>
  <c r="Q984" i="3"/>
  <c r="P984" i="3"/>
  <c r="Q983" i="3"/>
  <c r="P983" i="3"/>
  <c r="Q982" i="3"/>
  <c r="P982" i="3"/>
  <c r="Q981" i="3"/>
  <c r="P981" i="3"/>
  <c r="Q980" i="3"/>
  <c r="P980" i="3"/>
  <c r="Q979" i="3"/>
  <c r="P979" i="3"/>
  <c r="Q978" i="3"/>
  <c r="P978" i="3"/>
  <c r="Q977" i="3"/>
  <c r="P977" i="3"/>
  <c r="Q976" i="3"/>
  <c r="P976" i="3"/>
  <c r="Q975" i="3"/>
  <c r="P975" i="3"/>
  <c r="Q974" i="3"/>
  <c r="P974" i="3"/>
  <c r="Q973" i="3"/>
  <c r="P973" i="3"/>
  <c r="Q972" i="3"/>
  <c r="P972" i="3"/>
  <c r="Q971" i="3"/>
  <c r="P971" i="3"/>
  <c r="Q970" i="3"/>
  <c r="P970" i="3"/>
  <c r="Q969" i="3"/>
  <c r="P969" i="3"/>
  <c r="Q968" i="3"/>
  <c r="P968" i="3"/>
  <c r="Q967" i="3"/>
  <c r="P967" i="3"/>
  <c r="Q966" i="3"/>
  <c r="P966" i="3"/>
  <c r="Q965" i="3"/>
  <c r="P965" i="3"/>
  <c r="Q964" i="3"/>
  <c r="P964" i="3"/>
  <c r="Q963" i="3"/>
  <c r="P963" i="3"/>
  <c r="Q962" i="3"/>
  <c r="P962" i="3"/>
  <c r="Q961" i="3"/>
  <c r="P961" i="3"/>
  <c r="Q960" i="3"/>
  <c r="P960" i="3"/>
  <c r="Q959" i="3"/>
  <c r="P959" i="3"/>
  <c r="Q958" i="3"/>
  <c r="P958" i="3"/>
  <c r="Q957" i="3"/>
  <c r="P957" i="3"/>
  <c r="Q956" i="3"/>
  <c r="P956" i="3"/>
  <c r="Q955" i="3"/>
  <c r="P955" i="3"/>
  <c r="Q954" i="3"/>
  <c r="P954" i="3"/>
  <c r="Q953" i="3"/>
  <c r="P953" i="3"/>
  <c r="Q952" i="3"/>
  <c r="P952" i="3"/>
  <c r="Q951" i="3"/>
  <c r="P951" i="3"/>
  <c r="Q950" i="3"/>
  <c r="P950" i="3"/>
  <c r="Q949" i="3"/>
  <c r="P949" i="3"/>
  <c r="Q948" i="3"/>
  <c r="P948" i="3"/>
  <c r="Q947" i="3"/>
  <c r="P947" i="3"/>
  <c r="Q946" i="3"/>
  <c r="P946" i="3"/>
  <c r="Q945" i="3"/>
  <c r="P945" i="3"/>
  <c r="Q944" i="3"/>
  <c r="P944" i="3"/>
  <c r="Q943" i="3"/>
  <c r="P943" i="3"/>
  <c r="Q942" i="3"/>
  <c r="P942" i="3"/>
  <c r="Q941" i="3"/>
  <c r="P941" i="3"/>
  <c r="Q940" i="3"/>
  <c r="P940" i="3"/>
  <c r="Q939" i="3"/>
  <c r="P939" i="3"/>
  <c r="Q938" i="3"/>
  <c r="P938" i="3"/>
  <c r="Q937" i="3"/>
  <c r="P937" i="3"/>
  <c r="Q936" i="3"/>
  <c r="P936" i="3"/>
  <c r="Q935" i="3"/>
  <c r="P935" i="3"/>
  <c r="Q934" i="3"/>
  <c r="P934" i="3"/>
  <c r="Q933" i="3"/>
  <c r="P933" i="3"/>
  <c r="Q932" i="3"/>
  <c r="P932" i="3"/>
  <c r="Q931" i="3"/>
  <c r="P931" i="3"/>
  <c r="Q930" i="3"/>
  <c r="P930" i="3"/>
  <c r="Q929" i="3"/>
  <c r="P929" i="3"/>
  <c r="Q928" i="3"/>
  <c r="P928" i="3"/>
  <c r="Q927" i="3"/>
  <c r="P927" i="3"/>
  <c r="Q926" i="3"/>
  <c r="P926" i="3"/>
  <c r="Q925" i="3"/>
  <c r="P925" i="3"/>
  <c r="Q924" i="3"/>
  <c r="P924" i="3"/>
  <c r="Q923" i="3"/>
  <c r="P923" i="3"/>
  <c r="Q922" i="3"/>
  <c r="P922" i="3"/>
  <c r="Q921" i="3"/>
  <c r="P921" i="3"/>
  <c r="Q920" i="3"/>
  <c r="P920" i="3"/>
  <c r="Q919" i="3"/>
  <c r="P919" i="3"/>
  <c r="Q918" i="3"/>
  <c r="P918" i="3"/>
  <c r="Q917" i="3"/>
  <c r="P917" i="3"/>
  <c r="Q916" i="3"/>
  <c r="P916" i="3"/>
  <c r="Q915" i="3"/>
  <c r="P915" i="3"/>
  <c r="Q914" i="3"/>
  <c r="P914" i="3"/>
  <c r="Q913" i="3"/>
  <c r="P913" i="3"/>
  <c r="Q912" i="3"/>
  <c r="P912" i="3"/>
  <c r="Q911" i="3"/>
  <c r="P911" i="3"/>
  <c r="Q910" i="3"/>
  <c r="P910" i="3"/>
  <c r="Q909" i="3"/>
  <c r="P909" i="3"/>
  <c r="Q908" i="3"/>
  <c r="P908" i="3"/>
  <c r="Q907" i="3"/>
  <c r="P907" i="3"/>
  <c r="Q906" i="3"/>
  <c r="P906" i="3"/>
  <c r="Q905" i="3"/>
  <c r="P905" i="3"/>
  <c r="Q904" i="3"/>
  <c r="P904" i="3"/>
  <c r="Q903" i="3"/>
  <c r="P903" i="3"/>
  <c r="Q902" i="3"/>
  <c r="P902" i="3"/>
  <c r="Q901" i="3"/>
  <c r="P901" i="3"/>
  <c r="Q900" i="3"/>
  <c r="P900" i="3"/>
  <c r="Q899" i="3"/>
  <c r="P899" i="3"/>
  <c r="Q898" i="3"/>
  <c r="P898" i="3"/>
  <c r="Q897" i="3"/>
  <c r="P897" i="3"/>
  <c r="Q896" i="3"/>
  <c r="P896" i="3"/>
  <c r="Q895" i="3"/>
  <c r="P895" i="3"/>
  <c r="Q894" i="3"/>
  <c r="P894" i="3"/>
  <c r="Q893" i="3"/>
  <c r="P893" i="3"/>
  <c r="Q892" i="3"/>
  <c r="P892" i="3"/>
  <c r="Q891" i="3"/>
  <c r="P891" i="3"/>
  <c r="Q890" i="3"/>
  <c r="P890" i="3"/>
  <c r="Q889" i="3"/>
  <c r="P889" i="3"/>
  <c r="Q888" i="3"/>
  <c r="P888" i="3"/>
  <c r="Q887" i="3"/>
  <c r="P887" i="3"/>
  <c r="Q886" i="3"/>
  <c r="P886" i="3"/>
  <c r="Q885" i="3"/>
  <c r="P885" i="3"/>
  <c r="Q884" i="3"/>
  <c r="P884" i="3"/>
  <c r="Q883" i="3"/>
  <c r="P883" i="3"/>
  <c r="Q882" i="3"/>
  <c r="P882" i="3"/>
  <c r="Q881" i="3"/>
  <c r="P881" i="3"/>
  <c r="Q880" i="3"/>
  <c r="P880" i="3"/>
  <c r="Q879" i="3"/>
  <c r="P879" i="3"/>
  <c r="Q878" i="3"/>
  <c r="P878" i="3"/>
  <c r="Q877" i="3"/>
  <c r="P877" i="3"/>
  <c r="Q876" i="3"/>
  <c r="P876" i="3"/>
  <c r="Q875" i="3"/>
  <c r="P875" i="3"/>
  <c r="Q874" i="3"/>
  <c r="P874" i="3"/>
  <c r="Q873" i="3"/>
  <c r="P873" i="3"/>
  <c r="Q872" i="3"/>
  <c r="P872" i="3"/>
  <c r="Q871" i="3"/>
  <c r="P871" i="3"/>
  <c r="Q870" i="3"/>
  <c r="P870" i="3"/>
  <c r="Q869" i="3"/>
  <c r="P869" i="3"/>
  <c r="Q868" i="3"/>
  <c r="P868" i="3"/>
  <c r="Q867" i="3"/>
  <c r="P867" i="3"/>
  <c r="Q866" i="3"/>
  <c r="P866" i="3"/>
  <c r="Q865" i="3"/>
  <c r="P865" i="3"/>
  <c r="Q864" i="3"/>
  <c r="P864" i="3"/>
  <c r="Q863" i="3"/>
  <c r="P863" i="3"/>
  <c r="Q862" i="3"/>
  <c r="P862" i="3"/>
  <c r="Q861" i="3"/>
  <c r="P861" i="3"/>
  <c r="Q860" i="3"/>
  <c r="P860" i="3"/>
  <c r="Q859" i="3"/>
  <c r="P859" i="3"/>
  <c r="Q858" i="3"/>
  <c r="P858" i="3"/>
  <c r="Q857" i="3"/>
  <c r="P857" i="3"/>
  <c r="Q856" i="3"/>
  <c r="P856" i="3"/>
  <c r="Q855" i="3"/>
  <c r="P855" i="3"/>
  <c r="Q854" i="3"/>
  <c r="P854" i="3"/>
  <c r="Q853" i="3"/>
  <c r="P853" i="3"/>
  <c r="Q852" i="3"/>
  <c r="P852" i="3"/>
  <c r="Q851" i="3"/>
  <c r="P851" i="3"/>
  <c r="Q850" i="3"/>
  <c r="P850" i="3"/>
  <c r="Q849" i="3"/>
  <c r="P849" i="3"/>
  <c r="Q848" i="3"/>
  <c r="P848" i="3"/>
  <c r="Q847" i="3"/>
  <c r="P847" i="3"/>
  <c r="Q846" i="3"/>
  <c r="P846" i="3"/>
  <c r="Q845" i="3"/>
  <c r="P845" i="3"/>
  <c r="Q844" i="3"/>
  <c r="P844" i="3"/>
  <c r="Q843" i="3"/>
  <c r="P843" i="3"/>
  <c r="Q842" i="3"/>
  <c r="P842" i="3"/>
  <c r="Q841" i="3"/>
  <c r="P841" i="3"/>
  <c r="Q840" i="3"/>
  <c r="P840" i="3"/>
  <c r="Q839" i="3"/>
  <c r="P839" i="3"/>
  <c r="Q838" i="3"/>
  <c r="P838" i="3"/>
  <c r="Q837" i="3"/>
  <c r="P837" i="3"/>
  <c r="Q836" i="3"/>
  <c r="P836" i="3"/>
  <c r="Q835" i="3"/>
  <c r="P835" i="3"/>
  <c r="Q834" i="3"/>
  <c r="P834" i="3"/>
  <c r="Q833" i="3"/>
  <c r="P833" i="3"/>
  <c r="Q832" i="3"/>
  <c r="P832" i="3"/>
  <c r="Q831" i="3"/>
  <c r="P831" i="3"/>
  <c r="Q830" i="3"/>
  <c r="P830" i="3"/>
  <c r="Q829" i="3"/>
  <c r="P829" i="3"/>
  <c r="Q828" i="3"/>
  <c r="P828" i="3"/>
  <c r="Q827" i="3"/>
  <c r="P827" i="3"/>
  <c r="Q826" i="3"/>
  <c r="P826" i="3"/>
  <c r="Q825" i="3"/>
  <c r="P825" i="3"/>
  <c r="Q824" i="3"/>
  <c r="P824" i="3"/>
  <c r="Q823" i="3"/>
  <c r="P823" i="3"/>
  <c r="Q822" i="3"/>
  <c r="P822" i="3"/>
  <c r="Q821" i="3"/>
  <c r="P821" i="3"/>
  <c r="Q820" i="3"/>
  <c r="P820" i="3"/>
  <c r="Q819" i="3"/>
  <c r="P819" i="3"/>
  <c r="Q818" i="3"/>
  <c r="P818" i="3"/>
  <c r="Q817" i="3"/>
  <c r="P817" i="3"/>
  <c r="Q816" i="3"/>
  <c r="P816" i="3"/>
  <c r="Q815" i="3"/>
  <c r="P815" i="3"/>
  <c r="Q814" i="3"/>
  <c r="P814" i="3"/>
  <c r="Q813" i="3"/>
  <c r="P813" i="3"/>
  <c r="Q812" i="3"/>
  <c r="P812" i="3"/>
  <c r="Q811" i="3"/>
  <c r="P811" i="3"/>
  <c r="Q810" i="3"/>
  <c r="P810" i="3"/>
  <c r="Q809" i="3"/>
  <c r="P809" i="3"/>
  <c r="Q808" i="3"/>
  <c r="P808" i="3"/>
  <c r="Q807" i="3"/>
  <c r="P807" i="3"/>
  <c r="Q806" i="3"/>
  <c r="P806" i="3"/>
  <c r="Q805" i="3"/>
  <c r="P805" i="3"/>
  <c r="Q804" i="3"/>
  <c r="P804" i="3"/>
  <c r="Q803" i="3"/>
  <c r="P803" i="3"/>
  <c r="Q802" i="3"/>
  <c r="P802" i="3"/>
  <c r="Q801" i="3"/>
  <c r="P801" i="3"/>
  <c r="Q800" i="3"/>
  <c r="P800" i="3"/>
  <c r="Q799" i="3"/>
  <c r="P799" i="3"/>
  <c r="Q798" i="3"/>
  <c r="P798" i="3"/>
  <c r="Q797" i="3"/>
  <c r="P797" i="3"/>
  <c r="Q796" i="3"/>
  <c r="P796" i="3"/>
  <c r="Q795" i="3"/>
  <c r="P795" i="3"/>
  <c r="Q794" i="3"/>
  <c r="P794" i="3"/>
  <c r="Q793" i="3"/>
  <c r="P793" i="3"/>
  <c r="Q792" i="3"/>
  <c r="P792" i="3"/>
  <c r="Q791" i="3"/>
  <c r="P791" i="3"/>
  <c r="Q790" i="3"/>
  <c r="P790" i="3"/>
  <c r="Q789" i="3"/>
  <c r="P789" i="3"/>
  <c r="Q788" i="3"/>
  <c r="P788" i="3"/>
  <c r="Q787" i="3"/>
  <c r="P787" i="3"/>
  <c r="Q786" i="3"/>
  <c r="P786" i="3"/>
  <c r="Q785" i="3"/>
  <c r="P785" i="3"/>
  <c r="Q784" i="3"/>
  <c r="P784" i="3"/>
  <c r="Q783" i="3"/>
  <c r="P783" i="3"/>
  <c r="Q782" i="3"/>
  <c r="P782" i="3"/>
  <c r="Q781" i="3"/>
  <c r="P781" i="3"/>
  <c r="Q780" i="3"/>
  <c r="P780" i="3"/>
  <c r="Q779" i="3"/>
  <c r="P779" i="3"/>
  <c r="Q778" i="3"/>
  <c r="P778" i="3"/>
  <c r="Q777" i="3"/>
  <c r="P777" i="3"/>
  <c r="Q776" i="3"/>
  <c r="P776" i="3"/>
  <c r="Q775" i="3"/>
  <c r="P775" i="3"/>
  <c r="Q774" i="3"/>
  <c r="P774" i="3"/>
  <c r="Q773" i="3"/>
  <c r="P773" i="3"/>
  <c r="Q772" i="3"/>
  <c r="P772" i="3"/>
  <c r="Q771" i="3"/>
  <c r="P771" i="3"/>
  <c r="Q770" i="3"/>
  <c r="P770" i="3"/>
  <c r="Q769" i="3"/>
  <c r="P769" i="3"/>
  <c r="Q768" i="3"/>
  <c r="P768" i="3"/>
  <c r="Q767" i="3"/>
  <c r="P767" i="3"/>
  <c r="Q766" i="3"/>
  <c r="P766" i="3"/>
  <c r="Q765" i="3"/>
  <c r="P765" i="3"/>
  <c r="Q764" i="3"/>
  <c r="P764" i="3"/>
  <c r="Q763" i="3"/>
  <c r="P763" i="3"/>
  <c r="Q762" i="3"/>
  <c r="P762" i="3"/>
  <c r="Q761" i="3"/>
  <c r="P761" i="3"/>
  <c r="Q760" i="3"/>
  <c r="P760" i="3"/>
  <c r="Q759" i="3"/>
  <c r="P759" i="3"/>
  <c r="Q758" i="3"/>
  <c r="P758" i="3"/>
  <c r="Q757" i="3"/>
  <c r="P757" i="3"/>
  <c r="Q756" i="3"/>
  <c r="P756" i="3"/>
  <c r="Q755" i="3"/>
  <c r="P755" i="3"/>
  <c r="Q754" i="3"/>
  <c r="P754" i="3"/>
  <c r="Q753" i="3"/>
  <c r="P753" i="3"/>
  <c r="Q752" i="3"/>
  <c r="P752" i="3"/>
  <c r="Q751" i="3"/>
  <c r="P751" i="3"/>
  <c r="Q750" i="3"/>
  <c r="P750" i="3"/>
  <c r="Q749" i="3"/>
  <c r="P749" i="3"/>
  <c r="Q748" i="3"/>
  <c r="P748" i="3"/>
  <c r="Q747" i="3"/>
  <c r="P747" i="3"/>
  <c r="Q746" i="3"/>
  <c r="P746" i="3"/>
  <c r="Q745" i="3"/>
  <c r="P745" i="3"/>
  <c r="Q744" i="3"/>
  <c r="P744" i="3"/>
  <c r="Q743" i="3"/>
  <c r="P743" i="3"/>
  <c r="Q742" i="3"/>
  <c r="P742" i="3"/>
  <c r="Q741" i="3"/>
  <c r="P741" i="3"/>
  <c r="Q740" i="3"/>
  <c r="P740" i="3"/>
  <c r="Q739" i="3"/>
  <c r="P739" i="3"/>
  <c r="Q738" i="3"/>
  <c r="P738" i="3"/>
  <c r="Q737" i="3"/>
  <c r="P737" i="3"/>
  <c r="Q736" i="3"/>
  <c r="P736" i="3"/>
  <c r="Q735" i="3"/>
  <c r="P735" i="3"/>
  <c r="Q734" i="3"/>
  <c r="P734" i="3"/>
  <c r="Q733" i="3"/>
  <c r="P733" i="3"/>
  <c r="Q732" i="3"/>
  <c r="P732" i="3"/>
  <c r="Q731" i="3"/>
  <c r="P731" i="3"/>
  <c r="Q730" i="3"/>
  <c r="P730" i="3"/>
  <c r="Q729" i="3"/>
  <c r="P729" i="3"/>
  <c r="Q728" i="3"/>
  <c r="P728" i="3"/>
  <c r="Q727" i="3"/>
  <c r="P727" i="3"/>
  <c r="Q726" i="3"/>
  <c r="P726" i="3"/>
  <c r="Q725" i="3"/>
  <c r="P725" i="3"/>
  <c r="Q724" i="3"/>
  <c r="P724" i="3"/>
  <c r="Q723" i="3"/>
  <c r="P723" i="3"/>
  <c r="Q722" i="3"/>
  <c r="P722" i="3"/>
  <c r="Q721" i="3"/>
  <c r="P721" i="3"/>
  <c r="Q720" i="3"/>
  <c r="P720" i="3"/>
  <c r="Q719" i="3"/>
  <c r="P719" i="3"/>
  <c r="Q718" i="3"/>
  <c r="P718" i="3"/>
  <c r="Q717" i="3"/>
  <c r="P717" i="3"/>
  <c r="Q716" i="3"/>
  <c r="P716" i="3"/>
  <c r="Q715" i="3"/>
  <c r="P715" i="3"/>
  <c r="Q714" i="3"/>
  <c r="P714" i="3"/>
  <c r="Q713" i="3"/>
  <c r="P713" i="3"/>
  <c r="Q712" i="3"/>
  <c r="P712" i="3"/>
  <c r="Q711" i="3"/>
  <c r="P711" i="3"/>
  <c r="Q710" i="3"/>
  <c r="P710" i="3"/>
  <c r="Q709" i="3"/>
  <c r="P709" i="3"/>
  <c r="Q708" i="3"/>
  <c r="P708" i="3"/>
  <c r="Q707" i="3"/>
  <c r="P707" i="3"/>
  <c r="Q706" i="3"/>
  <c r="P706" i="3"/>
  <c r="Q705" i="3"/>
  <c r="P705" i="3"/>
  <c r="Q704" i="3"/>
  <c r="P704" i="3"/>
  <c r="Q703" i="3"/>
  <c r="P703" i="3"/>
  <c r="Q702" i="3"/>
  <c r="P702" i="3"/>
  <c r="Q701" i="3"/>
  <c r="P701" i="3"/>
  <c r="Q700" i="3"/>
  <c r="P700" i="3"/>
  <c r="Q699" i="3"/>
  <c r="P699" i="3"/>
  <c r="Q698" i="3"/>
  <c r="P698" i="3"/>
  <c r="Q697" i="3"/>
  <c r="P697" i="3"/>
  <c r="Q696" i="3"/>
  <c r="P696" i="3"/>
  <c r="Q695" i="3"/>
  <c r="P695" i="3"/>
  <c r="Q694" i="3"/>
  <c r="P694" i="3"/>
  <c r="Q693" i="3"/>
  <c r="P693" i="3"/>
  <c r="Q692" i="3"/>
  <c r="P692" i="3"/>
  <c r="Q691" i="3"/>
  <c r="P691" i="3"/>
  <c r="Q690" i="3"/>
  <c r="P690" i="3"/>
  <c r="Q689" i="3"/>
  <c r="P689" i="3"/>
  <c r="Q688" i="3"/>
  <c r="P688" i="3"/>
  <c r="Q687" i="3"/>
  <c r="P687" i="3"/>
  <c r="Q686" i="3"/>
  <c r="P686" i="3"/>
  <c r="Q685" i="3"/>
  <c r="P685" i="3"/>
  <c r="Q684" i="3"/>
  <c r="P684" i="3"/>
  <c r="Q683" i="3"/>
  <c r="P683" i="3"/>
  <c r="Q682" i="3"/>
  <c r="P682" i="3"/>
  <c r="Q681" i="3"/>
  <c r="P681" i="3"/>
  <c r="Q680" i="3"/>
  <c r="P680" i="3"/>
  <c r="Q679" i="3"/>
  <c r="P679" i="3"/>
  <c r="Q678" i="3"/>
  <c r="P678" i="3"/>
  <c r="Q677" i="3"/>
  <c r="P677" i="3"/>
  <c r="Q676" i="3"/>
  <c r="P676" i="3"/>
  <c r="Q675" i="3"/>
  <c r="P675" i="3"/>
  <c r="Q674" i="3"/>
  <c r="P674" i="3"/>
  <c r="Q673" i="3"/>
  <c r="P673" i="3"/>
  <c r="Q672" i="3"/>
  <c r="P672" i="3"/>
  <c r="Q671" i="3"/>
  <c r="P671" i="3"/>
  <c r="Q670" i="3"/>
  <c r="P670" i="3"/>
  <c r="Q669" i="3"/>
  <c r="P669" i="3"/>
  <c r="Q668" i="3"/>
  <c r="P668" i="3"/>
  <c r="Q667" i="3"/>
  <c r="P667" i="3"/>
  <c r="Q666" i="3"/>
  <c r="P666" i="3"/>
  <c r="Q665" i="3"/>
  <c r="P665" i="3"/>
  <c r="Q664" i="3"/>
  <c r="P664" i="3"/>
  <c r="Q663" i="3"/>
  <c r="P663" i="3"/>
  <c r="Q662" i="3"/>
  <c r="P662" i="3"/>
  <c r="Q661" i="3"/>
  <c r="P661" i="3"/>
  <c r="Q660" i="3"/>
  <c r="P660" i="3"/>
  <c r="Q659" i="3"/>
  <c r="P659" i="3"/>
  <c r="Q658" i="3"/>
  <c r="P658" i="3"/>
  <c r="Q657" i="3"/>
  <c r="P657" i="3"/>
  <c r="Q656" i="3"/>
  <c r="P656" i="3"/>
  <c r="Q655" i="3"/>
  <c r="P655" i="3"/>
  <c r="Q654" i="3"/>
  <c r="P654" i="3"/>
  <c r="Q653" i="3"/>
  <c r="P653" i="3"/>
  <c r="Q652" i="3"/>
  <c r="P652" i="3"/>
  <c r="Q651" i="3"/>
  <c r="P651" i="3"/>
  <c r="Q650" i="3"/>
  <c r="P650" i="3"/>
  <c r="Q649" i="3"/>
  <c r="P649" i="3"/>
  <c r="Q648" i="3"/>
  <c r="P648" i="3"/>
  <c r="Q647" i="3"/>
  <c r="P647" i="3"/>
  <c r="Q646" i="3"/>
  <c r="P646" i="3"/>
  <c r="Q645" i="3"/>
  <c r="P645" i="3"/>
  <c r="Q644" i="3"/>
  <c r="P644" i="3"/>
  <c r="Q643" i="3"/>
  <c r="P643" i="3"/>
  <c r="Q642" i="3"/>
  <c r="P642" i="3"/>
  <c r="Q641" i="3"/>
  <c r="P641" i="3"/>
  <c r="Q640" i="3"/>
  <c r="P640" i="3"/>
  <c r="Q639" i="3"/>
  <c r="P639" i="3"/>
  <c r="Q638" i="3"/>
  <c r="P638" i="3"/>
  <c r="Q637" i="3"/>
  <c r="P637" i="3"/>
  <c r="Q636" i="3"/>
  <c r="P636" i="3"/>
  <c r="Q635" i="3"/>
  <c r="P635" i="3"/>
  <c r="Q634" i="3"/>
  <c r="P634" i="3"/>
  <c r="Q633" i="3"/>
  <c r="P633" i="3"/>
  <c r="Q632" i="3"/>
  <c r="P632" i="3"/>
  <c r="Q631" i="3"/>
  <c r="P631" i="3"/>
  <c r="Q630" i="3"/>
  <c r="P630" i="3"/>
  <c r="Q629" i="3"/>
  <c r="P629" i="3"/>
  <c r="Q628" i="3"/>
  <c r="P628" i="3"/>
  <c r="Q627" i="3"/>
  <c r="P627" i="3"/>
  <c r="Q626" i="3"/>
  <c r="P626" i="3"/>
  <c r="Q625" i="3"/>
  <c r="P625" i="3"/>
  <c r="Q624" i="3"/>
  <c r="P624" i="3"/>
  <c r="Q623" i="3"/>
  <c r="P623" i="3"/>
  <c r="Q622" i="3"/>
  <c r="P622" i="3"/>
  <c r="Q621" i="3"/>
  <c r="P621" i="3"/>
  <c r="Q620" i="3"/>
  <c r="P620" i="3"/>
  <c r="Q619" i="3"/>
  <c r="P619" i="3"/>
  <c r="Q618" i="3"/>
  <c r="P618" i="3"/>
  <c r="Q617" i="3"/>
  <c r="P617" i="3"/>
  <c r="Q616" i="3"/>
  <c r="P616" i="3"/>
  <c r="Q615" i="3"/>
  <c r="P615" i="3"/>
  <c r="Q614" i="3"/>
  <c r="P614" i="3"/>
  <c r="Q613" i="3"/>
  <c r="P613" i="3"/>
  <c r="Q612" i="3"/>
  <c r="P612" i="3"/>
  <c r="Q611" i="3"/>
  <c r="P611" i="3"/>
  <c r="Q610" i="3"/>
  <c r="P610" i="3"/>
  <c r="Q609" i="3"/>
  <c r="P609" i="3"/>
  <c r="Q608" i="3"/>
  <c r="P608" i="3"/>
  <c r="Q607" i="3"/>
  <c r="P607" i="3"/>
  <c r="Q606" i="3"/>
  <c r="P606" i="3"/>
  <c r="Q605" i="3"/>
  <c r="P605" i="3"/>
  <c r="Q604" i="3"/>
  <c r="P604" i="3"/>
  <c r="Q603" i="3"/>
  <c r="P603" i="3"/>
  <c r="Q602" i="3"/>
  <c r="P602" i="3"/>
  <c r="Q601" i="3"/>
  <c r="P601" i="3"/>
  <c r="Q600" i="3"/>
  <c r="P600" i="3"/>
  <c r="Q599" i="3"/>
  <c r="P599" i="3"/>
  <c r="Q598" i="3"/>
  <c r="P598" i="3"/>
  <c r="Q597" i="3"/>
  <c r="P597" i="3"/>
  <c r="Q596" i="3"/>
  <c r="P596" i="3"/>
  <c r="Q595" i="3"/>
  <c r="P595" i="3"/>
  <c r="Q594" i="3"/>
  <c r="P594" i="3"/>
  <c r="Q593" i="3"/>
  <c r="P593" i="3"/>
  <c r="Q592" i="3"/>
  <c r="P592" i="3"/>
  <c r="Q591" i="3"/>
  <c r="P591" i="3"/>
  <c r="Q590" i="3"/>
  <c r="P590" i="3"/>
  <c r="Q589" i="3"/>
  <c r="P589" i="3"/>
  <c r="Q588" i="3"/>
  <c r="P588" i="3"/>
  <c r="Q587" i="3"/>
  <c r="P587" i="3"/>
  <c r="Q586" i="3"/>
  <c r="P586" i="3"/>
  <c r="Q585" i="3"/>
  <c r="P585" i="3"/>
  <c r="Q584" i="3"/>
  <c r="P584" i="3"/>
  <c r="Q583" i="3"/>
  <c r="P583" i="3"/>
  <c r="Q582" i="3"/>
  <c r="P582" i="3"/>
  <c r="Q581" i="3"/>
  <c r="P581" i="3"/>
  <c r="Q580" i="3"/>
  <c r="P580" i="3"/>
  <c r="Q579" i="3"/>
  <c r="P579" i="3"/>
  <c r="Q578" i="3"/>
  <c r="P578" i="3"/>
  <c r="Q577" i="3"/>
  <c r="P577" i="3"/>
  <c r="Q576" i="3"/>
  <c r="P576" i="3"/>
  <c r="Q575" i="3"/>
  <c r="P575" i="3"/>
  <c r="Q574" i="3"/>
  <c r="P574" i="3"/>
  <c r="Q573" i="3"/>
  <c r="P573" i="3"/>
  <c r="Q572" i="3"/>
  <c r="P572" i="3"/>
  <c r="Q571" i="3"/>
  <c r="P571" i="3"/>
  <c r="Q570" i="3"/>
  <c r="P570" i="3"/>
  <c r="Q569" i="3"/>
  <c r="P569" i="3"/>
  <c r="Q568" i="3"/>
  <c r="P568" i="3"/>
  <c r="Q567" i="3"/>
  <c r="P567" i="3"/>
  <c r="Q566" i="3"/>
  <c r="P566" i="3"/>
  <c r="Q565" i="3"/>
  <c r="P565" i="3"/>
  <c r="Q564" i="3"/>
  <c r="P564" i="3"/>
  <c r="Q563" i="3"/>
  <c r="P563" i="3"/>
  <c r="Q562" i="3"/>
  <c r="P562" i="3"/>
  <c r="Q561" i="3"/>
  <c r="P561" i="3"/>
  <c r="Q560" i="3"/>
  <c r="P560" i="3"/>
  <c r="Q559" i="3"/>
  <c r="P559" i="3"/>
  <c r="Q558" i="3"/>
  <c r="P558" i="3"/>
  <c r="Q557" i="3"/>
  <c r="P557" i="3"/>
  <c r="Q556" i="3"/>
  <c r="P556" i="3"/>
  <c r="Q555" i="3"/>
  <c r="P555" i="3"/>
  <c r="Q554" i="3"/>
  <c r="P554" i="3"/>
  <c r="Q553" i="3"/>
  <c r="P553" i="3"/>
  <c r="Q552" i="3"/>
  <c r="P552" i="3"/>
  <c r="Q551" i="3"/>
  <c r="P551" i="3"/>
  <c r="Q550" i="3"/>
  <c r="P550" i="3"/>
  <c r="Q549" i="3"/>
  <c r="P549" i="3"/>
  <c r="Q548" i="3"/>
  <c r="P548" i="3"/>
  <c r="Q547" i="3"/>
  <c r="P547" i="3"/>
  <c r="Q546" i="3"/>
  <c r="P546" i="3"/>
  <c r="Q545" i="3"/>
  <c r="P545" i="3"/>
  <c r="Q544" i="3"/>
  <c r="P544" i="3"/>
  <c r="Q543" i="3"/>
  <c r="P543" i="3"/>
  <c r="Q542" i="3"/>
  <c r="P542" i="3"/>
  <c r="Q541" i="3"/>
  <c r="P541" i="3"/>
  <c r="Q540" i="3"/>
  <c r="P540" i="3"/>
  <c r="Q539" i="3"/>
  <c r="P539" i="3"/>
  <c r="Q538" i="3"/>
  <c r="P538" i="3"/>
  <c r="Q537" i="3"/>
  <c r="P537" i="3"/>
  <c r="Q536" i="3"/>
  <c r="P536" i="3"/>
  <c r="Q535" i="3"/>
  <c r="P535" i="3"/>
  <c r="Q534" i="3"/>
  <c r="P534" i="3"/>
  <c r="Q533" i="3"/>
  <c r="P533" i="3"/>
  <c r="Q532" i="3"/>
  <c r="P532" i="3"/>
  <c r="Q531" i="3"/>
  <c r="P531" i="3"/>
  <c r="Q530" i="3"/>
  <c r="P530" i="3"/>
  <c r="Q529" i="3"/>
  <c r="P529" i="3"/>
  <c r="Q528" i="3"/>
  <c r="P528" i="3"/>
  <c r="Q527" i="3"/>
  <c r="P527" i="3"/>
  <c r="Q526" i="3"/>
  <c r="P526" i="3"/>
  <c r="Q525" i="3"/>
  <c r="P525" i="3"/>
  <c r="Q524" i="3"/>
  <c r="P524" i="3"/>
  <c r="Q523" i="3"/>
  <c r="P523" i="3"/>
  <c r="Q522" i="3"/>
  <c r="P522" i="3"/>
  <c r="Q521" i="3"/>
  <c r="P521" i="3"/>
  <c r="Q520" i="3"/>
  <c r="P520" i="3"/>
  <c r="Q519" i="3"/>
  <c r="P519" i="3"/>
  <c r="Q518" i="3"/>
  <c r="P518" i="3"/>
  <c r="Q517" i="3"/>
  <c r="P517" i="3"/>
  <c r="Q516" i="3"/>
  <c r="P516" i="3"/>
  <c r="Q515" i="3"/>
  <c r="P515" i="3"/>
  <c r="Q514" i="3"/>
  <c r="P514" i="3"/>
  <c r="Q513" i="3"/>
  <c r="P513" i="3"/>
  <c r="Q512" i="3"/>
  <c r="P512" i="3"/>
  <c r="Q511" i="3"/>
  <c r="P511" i="3"/>
  <c r="Q510" i="3"/>
  <c r="P510" i="3"/>
  <c r="Q509" i="3"/>
  <c r="P509" i="3"/>
  <c r="Q508" i="3"/>
  <c r="P508" i="3"/>
  <c r="Q507" i="3"/>
  <c r="P507" i="3"/>
  <c r="Q506" i="3"/>
  <c r="P506" i="3"/>
  <c r="Q505" i="3"/>
  <c r="P505" i="3"/>
  <c r="Q504" i="3"/>
  <c r="P504" i="3"/>
  <c r="Q503" i="3"/>
  <c r="P503" i="3"/>
  <c r="Q502" i="3"/>
  <c r="P502" i="3"/>
  <c r="Q501" i="3"/>
  <c r="P501" i="3"/>
  <c r="Q500" i="3"/>
  <c r="P500" i="3"/>
  <c r="Q499" i="3"/>
  <c r="P499" i="3"/>
  <c r="Q498" i="3"/>
  <c r="P498" i="3"/>
  <c r="Q497" i="3"/>
  <c r="P497" i="3"/>
  <c r="Q496" i="3"/>
  <c r="P496" i="3"/>
  <c r="Q495" i="3"/>
  <c r="P495" i="3"/>
  <c r="Q494" i="3"/>
  <c r="P494" i="3"/>
  <c r="Q493" i="3"/>
  <c r="P493" i="3"/>
  <c r="Q492" i="3"/>
  <c r="P492" i="3"/>
  <c r="Q491" i="3"/>
  <c r="P491" i="3"/>
  <c r="Q490" i="3"/>
  <c r="P490" i="3"/>
  <c r="Q489" i="3"/>
  <c r="P489" i="3"/>
  <c r="Q488" i="3"/>
  <c r="P488" i="3"/>
  <c r="Q487" i="3"/>
  <c r="P487" i="3"/>
  <c r="Q486" i="3"/>
  <c r="P486" i="3"/>
  <c r="Q485" i="3"/>
  <c r="P485" i="3"/>
  <c r="Q484" i="3"/>
  <c r="P484" i="3"/>
  <c r="Q483" i="3"/>
  <c r="P483" i="3"/>
  <c r="Q482" i="3"/>
  <c r="P482" i="3"/>
  <c r="Q481" i="3"/>
  <c r="P481" i="3"/>
  <c r="Q480" i="3"/>
  <c r="P480" i="3"/>
  <c r="Q479" i="3"/>
  <c r="P479" i="3"/>
  <c r="Q478" i="3"/>
  <c r="P478" i="3"/>
  <c r="Q477" i="3"/>
  <c r="P477" i="3"/>
  <c r="Q476" i="3"/>
  <c r="P476" i="3"/>
  <c r="Q475" i="3"/>
  <c r="P475" i="3"/>
  <c r="Q474" i="3"/>
  <c r="P474" i="3"/>
  <c r="Q473" i="3"/>
  <c r="P473" i="3"/>
  <c r="Q472" i="3"/>
  <c r="P472" i="3"/>
  <c r="Q471" i="3"/>
  <c r="P471" i="3"/>
  <c r="Q470" i="3"/>
  <c r="P470" i="3"/>
  <c r="Q469" i="3"/>
  <c r="P469" i="3"/>
  <c r="Q468" i="3"/>
  <c r="P468" i="3"/>
  <c r="Q467" i="3"/>
  <c r="P467" i="3"/>
  <c r="Q466" i="3"/>
  <c r="P466" i="3"/>
  <c r="Q465" i="3"/>
  <c r="P465" i="3"/>
  <c r="Q464" i="3"/>
  <c r="P464" i="3"/>
  <c r="Q463" i="3"/>
  <c r="P463" i="3"/>
  <c r="Q462" i="3"/>
  <c r="P462" i="3"/>
  <c r="Q461" i="3"/>
  <c r="P461" i="3"/>
  <c r="Q460" i="3"/>
  <c r="P460" i="3"/>
  <c r="Q459" i="3"/>
  <c r="P459" i="3"/>
  <c r="Q458" i="3"/>
  <c r="P458" i="3"/>
  <c r="Q457" i="3"/>
  <c r="P457" i="3"/>
  <c r="Q456" i="3"/>
  <c r="P456" i="3"/>
  <c r="Q455" i="3"/>
  <c r="P455" i="3"/>
  <c r="Q454" i="3"/>
  <c r="P454" i="3"/>
  <c r="Q453" i="3"/>
  <c r="P453" i="3"/>
  <c r="Q452" i="3"/>
  <c r="P452" i="3"/>
  <c r="Q451" i="3"/>
  <c r="P451" i="3"/>
  <c r="Q450" i="3"/>
  <c r="P450" i="3"/>
  <c r="Q449" i="3"/>
  <c r="P449" i="3"/>
  <c r="Q448" i="3"/>
  <c r="P448" i="3"/>
  <c r="Q447" i="3"/>
  <c r="P447" i="3"/>
  <c r="Q446" i="3"/>
  <c r="P446" i="3"/>
  <c r="Q445" i="3"/>
  <c r="P445" i="3"/>
  <c r="Q444" i="3"/>
  <c r="P444" i="3"/>
  <c r="Q443" i="3"/>
  <c r="P443" i="3"/>
  <c r="Q442" i="3"/>
  <c r="P442" i="3"/>
  <c r="Q441" i="3"/>
  <c r="P441" i="3"/>
  <c r="Q440" i="3"/>
  <c r="P440" i="3"/>
  <c r="Q439" i="3"/>
  <c r="P439" i="3"/>
  <c r="Q438" i="3"/>
  <c r="P438" i="3"/>
  <c r="Q437" i="3"/>
  <c r="P437" i="3"/>
  <c r="Q436" i="3"/>
  <c r="P436" i="3"/>
  <c r="Q435" i="3"/>
  <c r="P435" i="3"/>
  <c r="Q434" i="3"/>
  <c r="P434" i="3"/>
  <c r="Q433" i="3"/>
  <c r="P433" i="3"/>
  <c r="Q432" i="3"/>
  <c r="P432" i="3"/>
  <c r="Q431" i="3"/>
  <c r="P431" i="3"/>
  <c r="Q430" i="3"/>
  <c r="P430" i="3"/>
  <c r="Q429" i="3"/>
  <c r="P429" i="3"/>
  <c r="Q428" i="3"/>
  <c r="P428" i="3"/>
  <c r="Q427" i="3"/>
  <c r="P427" i="3"/>
  <c r="Q426" i="3"/>
  <c r="P426" i="3"/>
  <c r="Q425" i="3"/>
  <c r="P425" i="3"/>
  <c r="Q424" i="3"/>
  <c r="P424" i="3"/>
  <c r="Q423" i="3"/>
  <c r="P423" i="3"/>
  <c r="Q422" i="3"/>
  <c r="P422" i="3"/>
  <c r="Q421" i="3"/>
  <c r="P421" i="3"/>
  <c r="Q420" i="3"/>
  <c r="P420" i="3"/>
  <c r="Q419" i="3"/>
  <c r="P419" i="3"/>
  <c r="Q418" i="3"/>
  <c r="P418" i="3"/>
  <c r="Q417" i="3"/>
  <c r="P417" i="3"/>
  <c r="Q416" i="3"/>
  <c r="P416" i="3"/>
  <c r="Q415" i="3"/>
  <c r="P415" i="3"/>
  <c r="Q414" i="3"/>
  <c r="P414" i="3"/>
  <c r="Q413" i="3"/>
  <c r="P413" i="3"/>
  <c r="Q412" i="3"/>
  <c r="P412" i="3"/>
  <c r="Q411" i="3"/>
  <c r="P411" i="3"/>
  <c r="Q410" i="3"/>
  <c r="P410" i="3"/>
  <c r="Q409" i="3"/>
  <c r="P409" i="3"/>
  <c r="Q408" i="3"/>
  <c r="P408" i="3"/>
  <c r="Q407" i="3"/>
  <c r="P407" i="3"/>
  <c r="Q406" i="3"/>
  <c r="P406" i="3"/>
  <c r="Q405" i="3"/>
  <c r="P405" i="3"/>
  <c r="Q404" i="3"/>
  <c r="P404" i="3"/>
  <c r="Q403" i="3"/>
  <c r="P403" i="3"/>
  <c r="Q402" i="3"/>
  <c r="P402" i="3"/>
  <c r="Q401" i="3"/>
  <c r="P401" i="3"/>
  <c r="Q400" i="3"/>
  <c r="P400" i="3"/>
  <c r="Q399" i="3"/>
  <c r="P399" i="3"/>
  <c r="Q398" i="3"/>
  <c r="P398" i="3"/>
  <c r="Q397" i="3"/>
  <c r="P397" i="3"/>
  <c r="Q396" i="3"/>
  <c r="P396" i="3"/>
  <c r="Q395" i="3"/>
  <c r="P395" i="3"/>
  <c r="Q394" i="3"/>
  <c r="P394" i="3"/>
  <c r="Q393" i="3"/>
  <c r="P393" i="3"/>
  <c r="Q392" i="3"/>
  <c r="P392" i="3"/>
  <c r="Q391" i="3"/>
  <c r="P391" i="3"/>
  <c r="Q390" i="3"/>
  <c r="P390" i="3"/>
  <c r="Q389" i="3"/>
  <c r="P389" i="3"/>
  <c r="Q388" i="3"/>
  <c r="P388" i="3"/>
  <c r="Q387" i="3"/>
  <c r="P387" i="3"/>
  <c r="Q386" i="3"/>
  <c r="P386" i="3"/>
  <c r="Q385" i="3"/>
  <c r="P385" i="3"/>
  <c r="Q384" i="3"/>
  <c r="P384" i="3"/>
  <c r="Q383" i="3"/>
  <c r="P383" i="3"/>
  <c r="Q382" i="3"/>
  <c r="P382" i="3"/>
  <c r="Q381" i="3"/>
  <c r="P381" i="3"/>
  <c r="Q380" i="3"/>
  <c r="P380" i="3"/>
  <c r="Q379" i="3"/>
  <c r="P379" i="3"/>
  <c r="Q378" i="3"/>
  <c r="P378" i="3"/>
  <c r="Q377" i="3"/>
  <c r="P377" i="3"/>
  <c r="Q376" i="3"/>
  <c r="P376" i="3"/>
  <c r="Q375" i="3"/>
  <c r="P375" i="3"/>
  <c r="Q374" i="3"/>
  <c r="P374" i="3"/>
  <c r="Q373" i="3"/>
  <c r="P373" i="3"/>
  <c r="Q372" i="3"/>
  <c r="P372" i="3"/>
  <c r="Q371" i="3"/>
  <c r="P371" i="3"/>
  <c r="Q370" i="3"/>
  <c r="P370" i="3"/>
  <c r="Q369" i="3"/>
  <c r="P369" i="3"/>
  <c r="Q368" i="3"/>
  <c r="P368" i="3"/>
  <c r="Q367" i="3"/>
  <c r="P367" i="3"/>
  <c r="Q366" i="3"/>
  <c r="P366" i="3"/>
  <c r="Q365" i="3"/>
  <c r="P365" i="3"/>
  <c r="Q364" i="3"/>
  <c r="P364" i="3"/>
  <c r="Q363" i="3"/>
  <c r="P363" i="3"/>
  <c r="Q362" i="3"/>
  <c r="P362" i="3"/>
  <c r="Q361" i="3"/>
  <c r="P361" i="3"/>
  <c r="Q360" i="3"/>
  <c r="P360" i="3"/>
  <c r="Q359" i="3"/>
  <c r="P359" i="3"/>
  <c r="Q358" i="3"/>
  <c r="P358" i="3"/>
  <c r="Q357" i="3"/>
  <c r="P357" i="3"/>
  <c r="Q356" i="3"/>
  <c r="P356" i="3"/>
  <c r="Q355" i="3"/>
  <c r="P355" i="3"/>
  <c r="Q354" i="3"/>
  <c r="P354" i="3"/>
  <c r="Q353" i="3"/>
  <c r="P353" i="3"/>
  <c r="Q352" i="3"/>
  <c r="P352" i="3"/>
  <c r="Q351" i="3"/>
  <c r="P351" i="3"/>
  <c r="Q350" i="3"/>
  <c r="P350" i="3"/>
  <c r="Q349" i="3"/>
  <c r="P349" i="3"/>
  <c r="Q348" i="3"/>
  <c r="P348" i="3"/>
  <c r="Q347" i="3"/>
  <c r="P347" i="3"/>
  <c r="Q346" i="3"/>
  <c r="P346" i="3"/>
  <c r="Q345" i="3"/>
  <c r="P345" i="3"/>
  <c r="Q344" i="3"/>
  <c r="P344" i="3"/>
  <c r="Q343" i="3"/>
  <c r="P343" i="3"/>
  <c r="Q342" i="3"/>
  <c r="P342" i="3"/>
  <c r="Q341" i="3"/>
  <c r="P341" i="3"/>
  <c r="Q340" i="3"/>
  <c r="P340" i="3"/>
  <c r="Q339" i="3"/>
  <c r="P339" i="3"/>
  <c r="Q338" i="3"/>
  <c r="P338" i="3"/>
  <c r="Q337" i="3"/>
  <c r="P337" i="3"/>
  <c r="Q336" i="3"/>
  <c r="P336" i="3"/>
  <c r="Q335" i="3"/>
  <c r="P335" i="3"/>
  <c r="Q334" i="3"/>
  <c r="P334" i="3"/>
  <c r="Q333" i="3"/>
  <c r="P333" i="3"/>
  <c r="Q332" i="3"/>
  <c r="P332" i="3"/>
  <c r="Q331" i="3"/>
  <c r="P331" i="3"/>
  <c r="Q330" i="3"/>
  <c r="P330" i="3"/>
  <c r="Q329" i="3"/>
  <c r="P329" i="3"/>
  <c r="Q328" i="3"/>
  <c r="P328" i="3"/>
  <c r="Q327" i="3"/>
  <c r="P327" i="3"/>
  <c r="Q326" i="3"/>
  <c r="P326" i="3"/>
  <c r="Q325" i="3"/>
  <c r="P325" i="3"/>
  <c r="Q324" i="3"/>
  <c r="P324" i="3"/>
  <c r="Q323" i="3"/>
  <c r="P323" i="3"/>
  <c r="Q322" i="3"/>
  <c r="P322" i="3"/>
  <c r="Q321" i="3"/>
  <c r="P321" i="3"/>
  <c r="Q320" i="3"/>
  <c r="P320" i="3"/>
  <c r="Q319" i="3"/>
  <c r="P319" i="3"/>
  <c r="Q318" i="3"/>
  <c r="P318" i="3"/>
  <c r="Q317" i="3"/>
  <c r="P317" i="3"/>
  <c r="Q316" i="3"/>
  <c r="P316" i="3"/>
  <c r="Q315" i="3"/>
  <c r="P315" i="3"/>
  <c r="Q314" i="3"/>
  <c r="P314" i="3"/>
  <c r="Q313" i="3"/>
  <c r="P313" i="3"/>
  <c r="Q312" i="3"/>
  <c r="P312" i="3"/>
  <c r="Q311" i="3"/>
  <c r="P311" i="3"/>
  <c r="Q310" i="3"/>
  <c r="P310" i="3"/>
  <c r="Q309" i="3"/>
  <c r="P309" i="3"/>
  <c r="Q308" i="3"/>
  <c r="P308" i="3"/>
  <c r="Q307" i="3"/>
  <c r="P307" i="3"/>
  <c r="Q306" i="3"/>
  <c r="P306" i="3"/>
  <c r="Q305" i="3"/>
  <c r="P305" i="3"/>
  <c r="Q304" i="3"/>
  <c r="P304" i="3"/>
  <c r="Q303" i="3"/>
  <c r="P303" i="3"/>
  <c r="Q302" i="3"/>
  <c r="P302" i="3"/>
  <c r="Q301" i="3"/>
  <c r="P301" i="3"/>
  <c r="Q300" i="3"/>
  <c r="P300" i="3"/>
  <c r="Q299" i="3"/>
  <c r="P299" i="3"/>
  <c r="Q298" i="3"/>
  <c r="P298" i="3"/>
  <c r="Q297" i="3"/>
  <c r="P297" i="3"/>
  <c r="Q296" i="3"/>
  <c r="P296" i="3"/>
  <c r="Q295" i="3"/>
  <c r="P295" i="3"/>
  <c r="Q294" i="3"/>
  <c r="P294" i="3"/>
  <c r="Q293" i="3"/>
  <c r="P293" i="3"/>
  <c r="Q292" i="3"/>
  <c r="P292" i="3"/>
  <c r="Q291" i="3"/>
  <c r="P291" i="3"/>
  <c r="Q290" i="3"/>
  <c r="P290" i="3"/>
  <c r="Q289" i="3"/>
  <c r="P289" i="3"/>
  <c r="Q288" i="3"/>
  <c r="P288" i="3"/>
  <c r="Q287" i="3"/>
  <c r="P287" i="3"/>
  <c r="Q286" i="3"/>
  <c r="P286" i="3"/>
  <c r="Q285" i="3"/>
  <c r="P285" i="3"/>
  <c r="Q284" i="3"/>
  <c r="P284" i="3"/>
  <c r="Q283" i="3"/>
  <c r="P283" i="3"/>
  <c r="Q282" i="3"/>
  <c r="P282" i="3"/>
  <c r="Q281" i="3"/>
  <c r="P281" i="3"/>
  <c r="Q280" i="3"/>
  <c r="P280" i="3"/>
  <c r="Q279" i="3"/>
  <c r="P279" i="3"/>
  <c r="Q278" i="3"/>
  <c r="P278" i="3"/>
  <c r="Q277" i="3"/>
  <c r="P277" i="3"/>
  <c r="Q276" i="3"/>
  <c r="P276" i="3"/>
  <c r="Q275" i="3"/>
  <c r="P275" i="3"/>
  <c r="Q274" i="3"/>
  <c r="P274" i="3"/>
  <c r="Q273" i="3"/>
  <c r="P273" i="3"/>
  <c r="Q272" i="3"/>
  <c r="P272" i="3"/>
  <c r="Q271" i="3"/>
  <c r="P271" i="3"/>
  <c r="Q270" i="3"/>
  <c r="P270" i="3"/>
  <c r="Q269" i="3"/>
  <c r="P269" i="3"/>
  <c r="Q268" i="3"/>
  <c r="P268" i="3"/>
  <c r="Q267" i="3"/>
  <c r="P267" i="3"/>
  <c r="Q266" i="3"/>
  <c r="P266" i="3"/>
  <c r="Q265" i="3"/>
  <c r="P265" i="3"/>
  <c r="Q264" i="3"/>
  <c r="P264" i="3"/>
  <c r="Q263" i="3"/>
  <c r="P263" i="3"/>
  <c r="Q262" i="3"/>
  <c r="P262" i="3"/>
  <c r="Q261" i="3"/>
  <c r="P261" i="3"/>
  <c r="Q260" i="3"/>
  <c r="P260" i="3"/>
  <c r="Q259" i="3"/>
  <c r="P259" i="3"/>
  <c r="Q258" i="3"/>
  <c r="P258" i="3"/>
  <c r="Q257" i="3"/>
  <c r="P257" i="3"/>
  <c r="Q256" i="3"/>
  <c r="P256" i="3"/>
  <c r="Q255" i="3"/>
  <c r="P255" i="3"/>
  <c r="Q254" i="3"/>
  <c r="P254" i="3"/>
  <c r="Q253" i="3"/>
  <c r="P253" i="3"/>
  <c r="Q252" i="3"/>
  <c r="P252" i="3"/>
  <c r="Q251" i="3"/>
  <c r="P251" i="3"/>
  <c r="Q250" i="3"/>
  <c r="P250" i="3"/>
  <c r="Q249" i="3"/>
  <c r="P249" i="3"/>
  <c r="Q248" i="3"/>
  <c r="P248" i="3"/>
  <c r="Q247" i="3"/>
  <c r="P247" i="3"/>
  <c r="Q246" i="3"/>
  <c r="P246" i="3"/>
  <c r="Q245" i="3"/>
  <c r="P245" i="3"/>
  <c r="Q244" i="3"/>
  <c r="P244" i="3"/>
  <c r="Q243" i="3"/>
  <c r="P243" i="3"/>
  <c r="Q242" i="3"/>
  <c r="P242" i="3"/>
  <c r="Q241" i="3"/>
  <c r="P241" i="3"/>
  <c r="Q240" i="3"/>
  <c r="P240" i="3"/>
  <c r="Q239" i="3"/>
  <c r="P239" i="3"/>
  <c r="Q238" i="3"/>
  <c r="P238" i="3"/>
  <c r="Q237" i="3"/>
  <c r="P237" i="3"/>
  <c r="Q236" i="3"/>
  <c r="P236" i="3"/>
  <c r="Q235" i="3"/>
  <c r="P235" i="3"/>
  <c r="Q234" i="3"/>
  <c r="P234" i="3"/>
  <c r="Q233" i="3"/>
  <c r="P233" i="3"/>
  <c r="Q232" i="3"/>
  <c r="P232" i="3"/>
  <c r="Q231" i="3"/>
  <c r="P231" i="3"/>
  <c r="Q230" i="3"/>
  <c r="P230" i="3"/>
  <c r="Q229" i="3"/>
  <c r="P229" i="3"/>
  <c r="Q228" i="3"/>
  <c r="P228" i="3"/>
  <c r="Q227" i="3"/>
  <c r="P227" i="3"/>
  <c r="Q226" i="3"/>
  <c r="P226" i="3"/>
  <c r="Q225" i="3"/>
  <c r="P225" i="3"/>
  <c r="Q224" i="3"/>
  <c r="P224" i="3"/>
  <c r="Q223" i="3"/>
  <c r="P223" i="3"/>
  <c r="Q222" i="3"/>
  <c r="P222" i="3"/>
  <c r="Q221" i="3"/>
  <c r="P221" i="3"/>
  <c r="Q220" i="3"/>
  <c r="P220" i="3"/>
  <c r="Q219" i="3"/>
  <c r="P219" i="3"/>
  <c r="Q218" i="3"/>
  <c r="P218" i="3"/>
  <c r="Q217" i="3"/>
  <c r="P217" i="3"/>
  <c r="Q216" i="3"/>
  <c r="P216" i="3"/>
  <c r="Q215" i="3"/>
  <c r="P215" i="3"/>
  <c r="Q214" i="3"/>
  <c r="P214" i="3"/>
  <c r="Q213" i="3"/>
  <c r="P213" i="3"/>
  <c r="Q212" i="3"/>
  <c r="P212" i="3"/>
  <c r="Q211" i="3"/>
  <c r="P211" i="3"/>
  <c r="Q210" i="3"/>
  <c r="P210" i="3"/>
  <c r="Q209" i="3"/>
  <c r="P209" i="3"/>
  <c r="Q208" i="3"/>
  <c r="P208" i="3"/>
  <c r="Q207" i="3"/>
  <c r="P207" i="3"/>
  <c r="Q206" i="3"/>
  <c r="P206" i="3"/>
  <c r="Q205" i="3"/>
  <c r="P205" i="3"/>
  <c r="Q204" i="3"/>
  <c r="P204" i="3"/>
  <c r="Q203" i="3"/>
  <c r="P203" i="3"/>
  <c r="Q202" i="3"/>
  <c r="P202" i="3"/>
  <c r="Q201" i="3"/>
  <c r="P201" i="3"/>
  <c r="Q200" i="3"/>
  <c r="P200" i="3"/>
  <c r="Q199" i="3"/>
  <c r="P199" i="3"/>
  <c r="Q198" i="3"/>
  <c r="P198" i="3"/>
  <c r="Q197" i="3"/>
  <c r="P197" i="3"/>
  <c r="Q196" i="3"/>
  <c r="P196" i="3"/>
  <c r="Q195" i="3"/>
  <c r="P195" i="3"/>
  <c r="Q194" i="3"/>
  <c r="P194" i="3"/>
  <c r="Q193" i="3"/>
  <c r="P193" i="3"/>
  <c r="Q192" i="3"/>
  <c r="P192" i="3"/>
  <c r="Q191" i="3"/>
  <c r="P191" i="3"/>
  <c r="Q190" i="3"/>
  <c r="P190" i="3"/>
  <c r="Q189" i="3"/>
  <c r="P189" i="3"/>
  <c r="Q188" i="3"/>
  <c r="P188" i="3"/>
  <c r="Q187" i="3"/>
  <c r="P187" i="3"/>
  <c r="Q186" i="3"/>
  <c r="P186" i="3"/>
  <c r="Q185" i="3"/>
  <c r="P185" i="3"/>
  <c r="Q184" i="3"/>
  <c r="P184" i="3"/>
  <c r="Q183" i="3"/>
  <c r="P183" i="3"/>
  <c r="Q182" i="3"/>
  <c r="P182" i="3"/>
  <c r="Q181" i="3"/>
  <c r="P181" i="3"/>
  <c r="Q180" i="3"/>
  <c r="P180" i="3"/>
  <c r="Q179" i="3"/>
  <c r="P179" i="3"/>
  <c r="Q178" i="3"/>
  <c r="P178" i="3"/>
  <c r="Q177" i="3"/>
  <c r="P177" i="3"/>
  <c r="Q176" i="3"/>
  <c r="P176" i="3"/>
  <c r="Q175" i="3"/>
  <c r="P175" i="3"/>
  <c r="Q174" i="3"/>
  <c r="P174" i="3"/>
  <c r="Q173" i="3"/>
  <c r="P173" i="3"/>
  <c r="Q172" i="3"/>
  <c r="P172" i="3"/>
  <c r="Q171" i="3"/>
  <c r="P171" i="3"/>
  <c r="Q170" i="3"/>
  <c r="P170" i="3"/>
  <c r="Q169" i="3"/>
  <c r="P169" i="3"/>
  <c r="Q168" i="3"/>
  <c r="P168" i="3"/>
  <c r="Q167" i="3"/>
  <c r="P167" i="3"/>
  <c r="Q166" i="3"/>
  <c r="P166" i="3"/>
  <c r="Q165" i="3"/>
  <c r="P165" i="3"/>
  <c r="Q164" i="3"/>
  <c r="P164" i="3"/>
  <c r="Q163" i="3"/>
  <c r="P163" i="3"/>
  <c r="Q162" i="3"/>
  <c r="P162" i="3"/>
  <c r="Q161" i="3"/>
  <c r="P161" i="3"/>
  <c r="Q160" i="3"/>
  <c r="P160" i="3"/>
  <c r="Q159" i="3"/>
  <c r="P159" i="3"/>
  <c r="Q158" i="3"/>
  <c r="P158" i="3"/>
  <c r="Q157" i="3"/>
  <c r="P157" i="3"/>
  <c r="Q156" i="3"/>
  <c r="P156" i="3"/>
  <c r="Q155" i="3"/>
  <c r="P155" i="3"/>
  <c r="Q154" i="3"/>
  <c r="P154" i="3"/>
  <c r="Q153" i="3"/>
  <c r="P153" i="3"/>
  <c r="Q152" i="3"/>
  <c r="P152" i="3"/>
  <c r="Q151" i="3"/>
  <c r="P151" i="3"/>
  <c r="Q150" i="3"/>
  <c r="P150" i="3"/>
  <c r="Q149" i="3"/>
  <c r="P149" i="3"/>
  <c r="Q148" i="3"/>
  <c r="P148" i="3"/>
  <c r="Q147" i="3"/>
  <c r="P147" i="3"/>
  <c r="Q146" i="3"/>
  <c r="P146" i="3"/>
  <c r="Q145" i="3"/>
  <c r="P145" i="3"/>
  <c r="Q144" i="3"/>
  <c r="P144" i="3"/>
  <c r="Q143" i="3"/>
  <c r="P143" i="3"/>
  <c r="Q142" i="3"/>
  <c r="P142" i="3"/>
  <c r="Q141" i="3"/>
  <c r="P141" i="3"/>
  <c r="Q140" i="3"/>
  <c r="P140" i="3"/>
  <c r="Q139" i="3"/>
  <c r="P139" i="3"/>
  <c r="Q138" i="3"/>
  <c r="P138" i="3"/>
  <c r="Q137" i="3"/>
  <c r="P137" i="3"/>
  <c r="Q136" i="3"/>
  <c r="P136" i="3"/>
  <c r="Q135" i="3"/>
  <c r="P135" i="3"/>
  <c r="Q134" i="3"/>
  <c r="P134" i="3"/>
  <c r="Q133" i="3"/>
  <c r="P133" i="3"/>
  <c r="Q132" i="3"/>
  <c r="P132" i="3"/>
  <c r="Q131" i="3"/>
  <c r="P131" i="3"/>
  <c r="Q130" i="3"/>
  <c r="P130" i="3"/>
  <c r="Q129" i="3"/>
  <c r="P129" i="3"/>
  <c r="Q128" i="3"/>
  <c r="P128" i="3"/>
  <c r="Q127" i="3"/>
  <c r="P127" i="3"/>
  <c r="Q126" i="3"/>
  <c r="P126" i="3"/>
  <c r="Q125" i="3"/>
  <c r="P125" i="3"/>
  <c r="Q124" i="3"/>
  <c r="P124" i="3"/>
  <c r="Q123" i="3"/>
  <c r="P123" i="3"/>
  <c r="Q122" i="3"/>
  <c r="P122" i="3"/>
  <c r="Q121" i="3"/>
  <c r="P121" i="3"/>
  <c r="Q120" i="3"/>
  <c r="P120" i="3"/>
  <c r="Q119" i="3"/>
  <c r="P119" i="3"/>
  <c r="Q118" i="3"/>
  <c r="P118" i="3"/>
  <c r="Q117" i="3"/>
  <c r="P117" i="3"/>
  <c r="Q116" i="3"/>
  <c r="P116" i="3"/>
  <c r="Q115" i="3"/>
  <c r="P115" i="3"/>
  <c r="Q114" i="3"/>
  <c r="P114" i="3"/>
  <c r="Q113" i="3"/>
  <c r="P113" i="3"/>
  <c r="Q112" i="3"/>
  <c r="P112" i="3"/>
  <c r="Q111" i="3"/>
  <c r="P111" i="3"/>
  <c r="Q110" i="3"/>
  <c r="P110" i="3"/>
  <c r="Q109" i="3"/>
  <c r="P109" i="3"/>
  <c r="Q108" i="3"/>
  <c r="P108" i="3"/>
  <c r="Q107" i="3"/>
  <c r="P107" i="3"/>
  <c r="Q106" i="3"/>
  <c r="P106" i="3"/>
  <c r="Q105" i="3"/>
  <c r="P105" i="3"/>
  <c r="Q104" i="3"/>
  <c r="P104" i="3"/>
  <c r="Q103" i="3"/>
  <c r="P103" i="3"/>
  <c r="Q102" i="3"/>
  <c r="P102" i="3"/>
  <c r="Q101" i="3"/>
  <c r="P101" i="3"/>
  <c r="Q100" i="3"/>
  <c r="P100" i="3"/>
  <c r="Q99" i="3"/>
  <c r="P99" i="3"/>
  <c r="Q98" i="3"/>
  <c r="P98" i="3"/>
  <c r="Q97" i="3"/>
  <c r="P97" i="3"/>
  <c r="Q96" i="3"/>
  <c r="P96" i="3"/>
  <c r="Q95" i="3"/>
  <c r="P95" i="3"/>
  <c r="Q94" i="3"/>
  <c r="P94" i="3"/>
  <c r="Q93" i="3"/>
  <c r="P93" i="3"/>
  <c r="Q92" i="3"/>
  <c r="P92" i="3"/>
  <c r="Q91" i="3"/>
  <c r="P91" i="3"/>
  <c r="Q90" i="3"/>
  <c r="P90" i="3"/>
  <c r="Q89" i="3"/>
  <c r="P89" i="3"/>
  <c r="Q88" i="3"/>
  <c r="P88" i="3"/>
  <c r="Q87" i="3"/>
  <c r="P87" i="3"/>
  <c r="Q86" i="3"/>
  <c r="P86" i="3"/>
  <c r="Q85" i="3"/>
  <c r="P85" i="3"/>
  <c r="Q84" i="3"/>
  <c r="P84" i="3"/>
  <c r="Q83" i="3"/>
  <c r="P83" i="3"/>
  <c r="Q82" i="3"/>
  <c r="P82" i="3"/>
  <c r="Q81" i="3"/>
  <c r="P81" i="3"/>
  <c r="Q80" i="3"/>
  <c r="P80" i="3"/>
  <c r="Q79" i="3"/>
  <c r="P79" i="3"/>
  <c r="Q78" i="3"/>
  <c r="P78" i="3"/>
  <c r="Q77" i="3"/>
  <c r="P77" i="3"/>
  <c r="Q76" i="3"/>
  <c r="P76" i="3"/>
  <c r="Q75" i="3"/>
  <c r="P75" i="3"/>
  <c r="Q74" i="3"/>
  <c r="P74" i="3"/>
  <c r="Q73" i="3"/>
  <c r="P73" i="3"/>
  <c r="Q72" i="3"/>
  <c r="P72" i="3"/>
  <c r="Q71" i="3"/>
  <c r="P71" i="3"/>
  <c r="Q70" i="3"/>
  <c r="P70" i="3"/>
  <c r="Q69" i="3"/>
  <c r="P69" i="3"/>
  <c r="Q68" i="3"/>
  <c r="P68" i="3"/>
  <c r="Q67" i="3"/>
  <c r="P67" i="3"/>
  <c r="Q66" i="3"/>
  <c r="P66" i="3"/>
  <c r="Q65" i="3"/>
  <c r="P65" i="3"/>
  <c r="Q64" i="3"/>
  <c r="P64" i="3"/>
  <c r="Q63" i="3"/>
  <c r="P63" i="3"/>
  <c r="Q62" i="3"/>
  <c r="P62" i="3"/>
  <c r="Q61" i="3"/>
  <c r="P61" i="3"/>
  <c r="Q60" i="3"/>
  <c r="P60" i="3"/>
  <c r="Q59" i="3"/>
  <c r="P59" i="3"/>
  <c r="Q58" i="3"/>
  <c r="P58" i="3"/>
  <c r="Q57" i="3"/>
  <c r="P57" i="3"/>
  <c r="Q56" i="3"/>
  <c r="P56" i="3"/>
  <c r="Q55" i="3"/>
  <c r="P55" i="3"/>
  <c r="Q54" i="3"/>
  <c r="P54" i="3"/>
  <c r="Q53" i="3"/>
  <c r="P53" i="3"/>
  <c r="Q52" i="3"/>
  <c r="P52" i="3"/>
  <c r="Q51" i="3"/>
  <c r="P51" i="3"/>
  <c r="Q50" i="3"/>
  <c r="P50" i="3"/>
  <c r="Q49" i="3"/>
  <c r="P49" i="3"/>
  <c r="Q48" i="3"/>
  <c r="P48" i="3"/>
  <c r="Q47" i="3"/>
  <c r="P47" i="3"/>
  <c r="Q46" i="3"/>
  <c r="P46" i="3"/>
  <c r="Q45" i="3"/>
  <c r="P45" i="3"/>
  <c r="Q44" i="3"/>
  <c r="P44" i="3"/>
  <c r="Q43" i="3"/>
  <c r="P43" i="3"/>
  <c r="Q42" i="3"/>
  <c r="P42" i="3"/>
  <c r="Q41" i="3"/>
  <c r="P41" i="3"/>
  <c r="Q40" i="3"/>
  <c r="P40" i="3"/>
  <c r="Q39" i="3"/>
  <c r="P39" i="3"/>
  <c r="Q38" i="3"/>
  <c r="P38" i="3"/>
  <c r="Q37" i="3"/>
  <c r="P37" i="3"/>
  <c r="Q36" i="3"/>
  <c r="P36" i="3"/>
  <c r="Q35" i="3"/>
  <c r="P35" i="3"/>
  <c r="Q34" i="3"/>
  <c r="P34" i="3"/>
  <c r="Q33" i="3"/>
  <c r="P33" i="3"/>
  <c r="Q32" i="3"/>
  <c r="P32" i="3"/>
  <c r="Q31" i="3"/>
  <c r="P31" i="3"/>
  <c r="Q30" i="3"/>
  <c r="P30" i="3"/>
  <c r="Q29" i="3"/>
  <c r="P29" i="3"/>
  <c r="Q28" i="3"/>
  <c r="P28" i="3"/>
  <c r="Q27" i="3"/>
  <c r="P27" i="3"/>
  <c r="Q26" i="3"/>
  <c r="P26" i="3"/>
  <c r="Q25" i="3"/>
  <c r="P25" i="3"/>
  <c r="Q24" i="3"/>
  <c r="P24" i="3"/>
  <c r="Q23" i="3"/>
  <c r="P23" i="3"/>
  <c r="Q22" i="3"/>
  <c r="P22" i="3"/>
  <c r="Q21" i="3"/>
  <c r="P21" i="3"/>
  <c r="Q20" i="3"/>
  <c r="P20" i="3"/>
  <c r="Q19" i="3"/>
  <c r="P19" i="3"/>
  <c r="Q18" i="3"/>
  <c r="P18" i="3"/>
  <c r="Q17" i="3"/>
  <c r="P17" i="3"/>
  <c r="Q16" i="3"/>
  <c r="P16" i="3"/>
  <c r="Q15" i="3"/>
  <c r="P15" i="3"/>
  <c r="Q14" i="3"/>
  <c r="P14" i="3"/>
  <c r="Q13" i="3"/>
  <c r="P13" i="3"/>
  <c r="Q12" i="3"/>
  <c r="P12" i="3"/>
  <c r="Q11" i="3"/>
  <c r="P11" i="3"/>
  <c r="Q10" i="3"/>
  <c r="P10" i="3"/>
  <c r="Q9" i="3"/>
  <c r="P9" i="3"/>
  <c r="Q8" i="3"/>
  <c r="P8" i="3"/>
  <c r="Q7" i="3"/>
  <c r="P7" i="3"/>
  <c r="Q6" i="3"/>
  <c r="P6" i="3"/>
  <c r="Q5" i="3"/>
  <c r="P5" i="3"/>
  <c r="Q4" i="3"/>
  <c r="P4" i="3"/>
  <c r="Q3" i="3"/>
  <c r="P3" i="3"/>
  <c r="Q2" i="3"/>
  <c r="P2"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tc={FB532FA5-7083-4F22-ABFC-D1003778694D}</author>
  </authors>
  <commentList>
    <comment ref="U15" authorId="0" shapeId="0" xr:uid="{FB532FA5-7083-4F22-ABFC-D1003778694D}">
      <text>
        <t>[Threaded comment]
Your version of Excel allows you to read this threaded comment; however, any edits to it will get removed if the file is opened in a newer version of Excel. Learn more: https://go.microsoft.com/fwlink/?linkid=870924
Comment:
    Per Tom Quinn - only half of the cost is being covered by TDOT and other half by Missouri DOT.</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tc={9BFEEA03-29D7-42FA-8C9E-EE86973B674F}</author>
  </authors>
  <commentList>
    <comment ref="N1" authorId="0" shapeId="0" xr:uid="{9BFEEA03-29D7-42FA-8C9E-EE86973B674F}">
      <text>
        <t>[Threaded comment]
Your version of Excel allows you to read this threaded comment; however, any edits to it will get removed if the file is opened in a newer version of Excel. Learn more: https://go.microsoft.com/fwlink/?linkid=870924
Comment:
    From OPS_FED_PROJ_SUMMARY . COMPLETION_DTE or the Project Closeout Header</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Mark Woods</author>
  </authors>
  <commentList>
    <comment ref="K323" authorId="0" shapeId="0" xr:uid="{A69B0151-DBC9-43FC-AE62-F309717B53B1}">
      <text>
        <r>
          <rPr>
            <b/>
            <sz val="9"/>
            <color indexed="81"/>
            <rFont val="Tahoma"/>
            <family val="2"/>
          </rPr>
          <t>Mark Woods:</t>
        </r>
        <r>
          <rPr>
            <sz val="9"/>
            <color indexed="81"/>
            <rFont val="Tahoma"/>
            <family val="2"/>
          </rPr>
          <t xml:space="preserve">
Updated 13Jun2017. Not sure why a 0 was showinng.</t>
        </r>
      </text>
    </comment>
    <comment ref="F355" authorId="0" shapeId="0" xr:uid="{0EEFE0E3-A8F5-47E4-8BDF-606183F9F7CE}">
      <text>
        <r>
          <rPr>
            <b/>
            <sz val="9"/>
            <color indexed="81"/>
            <rFont val="Tahoma"/>
            <family val="2"/>
          </rPr>
          <t>Mark Woods:</t>
        </r>
        <r>
          <rPr>
            <sz val="9"/>
            <color indexed="81"/>
            <rFont val="Tahoma"/>
            <family val="2"/>
          </rPr>
          <t xml:space="preserve">
Updated Work Type Description to Match Previous Year Descriptions</t>
        </r>
      </text>
    </comment>
    <comment ref="F356" authorId="0" shapeId="0" xr:uid="{9E7C73E0-E889-42C8-AC0A-C3DEFD76E382}">
      <text>
        <r>
          <rPr>
            <b/>
            <sz val="9"/>
            <color indexed="81"/>
            <rFont val="Tahoma"/>
            <family val="2"/>
          </rPr>
          <t>Mark Woods:</t>
        </r>
        <r>
          <rPr>
            <sz val="9"/>
            <color indexed="81"/>
            <rFont val="Tahoma"/>
            <family val="2"/>
          </rPr>
          <t xml:space="preserve">
Updated Work Type Description to Match Previous Year Descriptions</t>
        </r>
      </text>
    </comment>
    <comment ref="F357" authorId="0" shapeId="0" xr:uid="{736BAE6D-9197-4158-8663-9168AC77A343}">
      <text>
        <r>
          <rPr>
            <b/>
            <sz val="9"/>
            <color indexed="81"/>
            <rFont val="Tahoma"/>
            <family val="2"/>
          </rPr>
          <t>Mark Woods:</t>
        </r>
        <r>
          <rPr>
            <sz val="9"/>
            <color indexed="81"/>
            <rFont val="Tahoma"/>
            <family val="2"/>
          </rPr>
          <t xml:space="preserve">
Updated Work Type Description to Match Previous Year Descriptions</t>
        </r>
      </text>
    </comment>
    <comment ref="F360" authorId="0" shapeId="0" xr:uid="{52925406-C695-4FDC-8305-F4D5BDBE0616}">
      <text>
        <r>
          <rPr>
            <b/>
            <sz val="9"/>
            <color indexed="81"/>
            <rFont val="Tahoma"/>
            <family val="2"/>
          </rPr>
          <t>Mark Woods:</t>
        </r>
        <r>
          <rPr>
            <sz val="9"/>
            <color indexed="81"/>
            <rFont val="Tahoma"/>
            <family val="2"/>
          </rPr>
          <t xml:space="preserve">
Updated Work Type Description to Match Previous Year Descriptions</t>
        </r>
      </text>
    </comment>
    <comment ref="F361" authorId="0" shapeId="0" xr:uid="{9624B610-01D1-4CAD-AFDE-65832777A24B}">
      <text>
        <r>
          <rPr>
            <b/>
            <sz val="9"/>
            <color indexed="81"/>
            <rFont val="Tahoma"/>
            <family val="2"/>
          </rPr>
          <t>Mark Woods:</t>
        </r>
        <r>
          <rPr>
            <sz val="9"/>
            <color indexed="81"/>
            <rFont val="Tahoma"/>
            <family val="2"/>
          </rPr>
          <t xml:space="preserve">
Updated Work Type Description to Match Previous Year Descriptions</t>
        </r>
      </text>
    </comment>
    <comment ref="L361" authorId="0" shapeId="0" xr:uid="{478E6539-5777-4C30-99B5-C4FD98AE65A8}">
      <text>
        <r>
          <rPr>
            <b/>
            <sz val="9"/>
            <color indexed="81"/>
            <rFont val="Tahoma"/>
            <family val="2"/>
          </rPr>
          <t>Mark Woods:</t>
        </r>
        <r>
          <rPr>
            <sz val="9"/>
            <color indexed="81"/>
            <rFont val="Tahoma"/>
            <family val="2"/>
          </rPr>
          <t xml:space="preserve">
Calculated manually from project awards
</t>
        </r>
      </text>
    </comment>
    <comment ref="L630" authorId="0" shapeId="0" xr:uid="{22E697AA-57F3-4DC9-9CFE-C4CE7F6C613B}">
      <text>
        <r>
          <rPr>
            <b/>
            <sz val="9"/>
            <color indexed="81"/>
            <rFont val="Tahoma"/>
            <family val="2"/>
          </rPr>
          <t>Mark Woods:</t>
        </r>
        <r>
          <rPr>
            <sz val="9"/>
            <color indexed="81"/>
            <rFont val="Tahoma"/>
            <family val="2"/>
          </rPr>
          <t xml:space="preserve">
Calculated manually from project awards</t>
        </r>
      </text>
    </comment>
    <comment ref="F848" authorId="0" shapeId="0" xr:uid="{63A031ED-C567-48A9-98CA-05309BF25037}">
      <text>
        <r>
          <rPr>
            <b/>
            <sz val="9"/>
            <color indexed="81"/>
            <rFont val="Tahoma"/>
            <family val="2"/>
          </rPr>
          <t>Mark Woods:</t>
        </r>
        <r>
          <rPr>
            <sz val="9"/>
            <color indexed="81"/>
            <rFont val="Tahoma"/>
            <family val="2"/>
          </rPr>
          <t xml:space="preserve">
Updated Work Type Description to Match Previous Year Descriptions</t>
        </r>
      </text>
    </comment>
    <comment ref="F849" authorId="0" shapeId="0" xr:uid="{75D80B9C-1F3F-4D85-84D9-4DB866BFE06B}">
      <text>
        <r>
          <rPr>
            <b/>
            <sz val="9"/>
            <color indexed="81"/>
            <rFont val="Tahoma"/>
            <family val="2"/>
          </rPr>
          <t>Mark Woods:</t>
        </r>
        <r>
          <rPr>
            <sz val="9"/>
            <color indexed="81"/>
            <rFont val="Tahoma"/>
            <family val="2"/>
          </rPr>
          <t xml:space="preserve">
Updated Work Type Description to Match Previous Year Descriptions</t>
        </r>
      </text>
    </comment>
    <comment ref="F850" authorId="0" shapeId="0" xr:uid="{A121D45C-DBCE-4440-87DF-8742811FED0F}">
      <text>
        <r>
          <rPr>
            <b/>
            <sz val="9"/>
            <color indexed="81"/>
            <rFont val="Tahoma"/>
            <family val="2"/>
          </rPr>
          <t>Mark Woods:</t>
        </r>
        <r>
          <rPr>
            <sz val="9"/>
            <color indexed="81"/>
            <rFont val="Tahoma"/>
            <family val="2"/>
          </rPr>
          <t xml:space="preserve">
Updated Work Type Description to Match Previous Year Descriptions</t>
        </r>
      </text>
    </comment>
    <comment ref="F851" authorId="0" shapeId="0" xr:uid="{7F0E8022-C0FA-40F1-B903-384EDA877D4E}">
      <text>
        <r>
          <rPr>
            <b/>
            <sz val="9"/>
            <color indexed="81"/>
            <rFont val="Tahoma"/>
            <family val="2"/>
          </rPr>
          <t>Mark Woods:</t>
        </r>
        <r>
          <rPr>
            <sz val="9"/>
            <color indexed="81"/>
            <rFont val="Tahoma"/>
            <family val="2"/>
          </rPr>
          <t xml:space="preserve">
Updated Work Type Description to Match Previous Year Descriptions</t>
        </r>
      </text>
    </comment>
    <comment ref="F852" authorId="0" shapeId="0" xr:uid="{7D345D81-8120-4AA2-B598-4D99F14C0B83}">
      <text>
        <r>
          <rPr>
            <b/>
            <sz val="9"/>
            <color indexed="81"/>
            <rFont val="Tahoma"/>
            <family val="2"/>
          </rPr>
          <t>Mark Woods:</t>
        </r>
        <r>
          <rPr>
            <sz val="9"/>
            <color indexed="81"/>
            <rFont val="Tahoma"/>
            <family val="2"/>
          </rPr>
          <t xml:space="preserve">
Updated Work Type Description to Match Previous Year Descriptions</t>
        </r>
      </text>
    </comment>
    <comment ref="F853" authorId="0" shapeId="0" xr:uid="{CDB2697A-0712-4E91-A16E-972A71D7A7C4}">
      <text>
        <r>
          <rPr>
            <b/>
            <sz val="9"/>
            <color indexed="81"/>
            <rFont val="Tahoma"/>
            <family val="2"/>
          </rPr>
          <t>Mark Woods:</t>
        </r>
        <r>
          <rPr>
            <sz val="9"/>
            <color indexed="81"/>
            <rFont val="Tahoma"/>
            <family val="2"/>
          </rPr>
          <t xml:space="preserve">
Updated Work Type Description to Match Previous Year Descriptions</t>
        </r>
      </text>
    </comment>
    <comment ref="L1044" authorId="0" shapeId="0" xr:uid="{20AD9A36-7F74-4A01-96F1-292DDA5B0FF3}">
      <text>
        <r>
          <rPr>
            <b/>
            <sz val="9"/>
            <color indexed="81"/>
            <rFont val="Tahoma"/>
            <family val="2"/>
          </rPr>
          <t>Mark Woods:</t>
        </r>
        <r>
          <rPr>
            <sz val="9"/>
            <color indexed="81"/>
            <rFont val="Tahoma"/>
            <family val="2"/>
          </rPr>
          <t xml:space="preserve">
Calculated manually from project awards</t>
        </r>
      </text>
    </comment>
  </commentList>
</comments>
</file>

<file path=xl/sharedStrings.xml><?xml version="1.0" encoding="utf-8"?>
<sst xmlns="http://schemas.openxmlformats.org/spreadsheetml/2006/main" count="74323" uniqueCount="11530">
  <si>
    <t>PIN</t>
  </si>
  <si>
    <t>Region</t>
  </si>
  <si>
    <t>County</t>
  </si>
  <si>
    <t>Route</t>
  </si>
  <si>
    <t>Project Description</t>
  </si>
  <si>
    <t>Scope of Work</t>
  </si>
  <si>
    <t>Program Type</t>
  </si>
  <si>
    <t>Project Type of Work</t>
  </si>
  <si>
    <t>Project Length</t>
  </si>
  <si>
    <t>Let Date</t>
  </si>
  <si>
    <t>Resurfacing Type</t>
  </si>
  <si>
    <t>NHS</t>
  </si>
  <si>
    <t>TRIMS NHS Designation</t>
  </si>
  <si>
    <t>Bridges</t>
  </si>
  <si>
    <t>PE Obligations</t>
  </si>
  <si>
    <t>ROW Obligations</t>
  </si>
  <si>
    <t>Construction Obligations</t>
  </si>
  <si>
    <t>Paving Obligations</t>
  </si>
  <si>
    <t>Shelby</t>
  </si>
  <si>
    <t>Old Brownsville Road</t>
  </si>
  <si>
    <t>Old Brownsville Road, From SR-14(Austin Peay Highway) to Proposed Kirby Whitten Road in Bartlett</t>
  </si>
  <si>
    <t>Widen to a four lane divided highway with raised median. Median openings and turn lanes for access to existing driveways. Will include bicycle facilities and ADA pedestrian improvements.</t>
  </si>
  <si>
    <t>Local Programs</t>
  </si>
  <si>
    <t>Widen</t>
  </si>
  <si>
    <t>Other</t>
  </si>
  <si>
    <t>Johnson</t>
  </si>
  <si>
    <t>Old Forge Creek Rd.</t>
  </si>
  <si>
    <t>Forge Road, Bridge over Forge Creek, LM 1.86</t>
  </si>
  <si>
    <t>Bridge</t>
  </si>
  <si>
    <t>Bridge Replacement</t>
  </si>
  <si>
    <t>None</t>
  </si>
  <si>
    <t>460A2970003</t>
  </si>
  <si>
    <t>Cocke</t>
  </si>
  <si>
    <t>Briar Thicket Rd.</t>
  </si>
  <si>
    <t>Briarthicket Rd., bridge over Knob Creek, LM 2.95 (IA)</t>
  </si>
  <si>
    <t>State Aid - BR Grant</t>
  </si>
  <si>
    <t>15025130001</t>
  </si>
  <si>
    <t>Goose Creek Trail - Phase I</t>
  </si>
  <si>
    <t>4,500 linear feet of trail construction from the Visitor Center off Hwy 421 to Ralph Stout Park. Project also includes landscaping.</t>
  </si>
  <si>
    <t>Bicycles and Pedestrian Facility</t>
  </si>
  <si>
    <t>Knox</t>
  </si>
  <si>
    <t>Knox-Blount Greenway - Phase II</t>
  </si>
  <si>
    <t>Construction of an off-road trail which will connect Phase I of the Knox Blount Greenway to existing pedestrian and bicycle facilities on the Alcoa Highway Bridge over the Little River at the Blount County line and to connect to I. C. King Park.</t>
  </si>
  <si>
    <t>Montgomery</t>
  </si>
  <si>
    <t>Clarksville River Trail (Red River Segment)</t>
  </si>
  <si>
    <t>Construction of a 1,500 linear foot multi-modal trail north from the confluence of the Cumberland and Red Rivers.</t>
  </si>
  <si>
    <t>Statewide</t>
  </si>
  <si>
    <t>Various On-System and Off-System Bridges Statewide - FY 2018-2020 (Inspection &amp; Evaluation)</t>
  </si>
  <si>
    <t>Bridge Repair</t>
  </si>
  <si>
    <t>Jefferson</t>
  </si>
  <si>
    <t>SR-9</t>
  </si>
  <si>
    <t>Bridge over French Broad River, LM 16.59</t>
  </si>
  <si>
    <t>Maint - BR Repair</t>
  </si>
  <si>
    <t>45SR0090015</t>
  </si>
  <si>
    <t>Davidson</t>
  </si>
  <si>
    <t>Nashville ITS Control Center - FY 2016-2018 (Utilities, Power and Communications)</t>
  </si>
  <si>
    <t>Intelligent Transportation System</t>
  </si>
  <si>
    <t/>
  </si>
  <si>
    <t>Nashville ITS Control Center - FY 2020-2022 (Utilities, Power and Communications)</t>
  </si>
  <si>
    <t>Nashville Signal System Update Phase 3C(Fiber Installation)</t>
  </si>
  <si>
    <t>Metro signal system upgrade - Phase 3B. Create multiple closed loop systems (phases 2 &amp; 3); install loop detectors at non-actuated intersections; install peripheral equipment necessary for communication.</t>
  </si>
  <si>
    <t>Nashville ITS Control Center - FY 2020-2022 (Operations)</t>
  </si>
  <si>
    <t>Statewide Weigh-in-Motion</t>
  </si>
  <si>
    <t>Miscellaneous Improvements</t>
  </si>
  <si>
    <t>Knoxville Freeway Service Patrol (Help Trucks) FY 2020-2022</t>
  </si>
  <si>
    <t>Hamilton</t>
  </si>
  <si>
    <t>Chattanooga Freeway Service Patrol (Help Trucks) FY 2020-2022</t>
  </si>
  <si>
    <t>Nashville Freeway Service Patrol (Help Trucks) FY 2020-2022</t>
  </si>
  <si>
    <t>Memphis Freeway Service Patrol (Help Trucks) FY 2020-2022</t>
  </si>
  <si>
    <t>Statewide Freeway Service Patrol (Help Trucks) FY 2020-2022</t>
  </si>
  <si>
    <t>Benton, Houston</t>
  </si>
  <si>
    <t>SR-147</t>
  </si>
  <si>
    <t>NEW FERRY SERVICE ACROSS THE TENNESSEE RIVER, SR-69A TO SR-147 (IA)</t>
  </si>
  <si>
    <t>Recurring Operations</t>
  </si>
  <si>
    <t>Legislative</t>
  </si>
  <si>
    <t>Ferry Boat Replacement/Construction</t>
  </si>
  <si>
    <t>New Ferry Boat for Service across the Tennessee River</t>
  </si>
  <si>
    <t>Purchase Vehicles</t>
  </si>
  <si>
    <t>Shelby, Fayette</t>
  </si>
  <si>
    <t>Memphis ITS System Maintenance (June 1, 2015 - June 30, 2018)</t>
  </si>
  <si>
    <t>Memphis ITS System Maintenance (June 1, 2015 - June 30, 2018) - Intelligent Transportation System</t>
  </si>
  <si>
    <t>Seven Islands Pedestrian Bridge</t>
  </si>
  <si>
    <t>Design and construction of a 10-foot wide multi-modal (bicycle and pedestrian) aluminum truss bridge consisting of eight (8) main spans totaling approximately 812 feet in length and approaches of 300 feet and 240 feet on the western and eastern ends, respectively. The bridge will feature look-out areas for enhanced views of the surrounding area and link the Seven Islands Wildlife Refuge to an adjacent island between the branching flows of the French Broad River in Knox County, Tennessee.</t>
  </si>
  <si>
    <t>Sevier</t>
  </si>
  <si>
    <t>Walking Trail/Riverwalk in Pigeon Forge</t>
  </si>
  <si>
    <t>Phase I of the 5,100 lf. Riverwalk will provide a connection from the Pigeon Forge Middle School to a library, park, outlet mall and numerous businesses and historical sites.  The trail will go under the Parkway (US 441) following the west prong of the Little Pigeon River in a southerly direction and go under Wears Valley Road.  Two bridges will be needed to make river crossings.  The trail will terminate at Jake Thomas Road.</t>
  </si>
  <si>
    <t>Sullivan</t>
  </si>
  <si>
    <t>The Great Stage Road Museum - Phase 3</t>
  </si>
  <si>
    <t>Restoration of the interior of the Old Sheriff's Home to further enhance the Great Stage Museum and Walking Tour. Project includes electrical, plumbing, mechanical and carpentry.</t>
  </si>
  <si>
    <t>Enhancement (Misc.)</t>
  </si>
  <si>
    <t>Blount</t>
  </si>
  <si>
    <t>SR-162 EXT</t>
  </si>
  <si>
    <t>Pellissippi Parkway, From Cusick Road to SR-33</t>
  </si>
  <si>
    <t>Paving</t>
  </si>
  <si>
    <t>Carroll</t>
  </si>
  <si>
    <t>SR-436</t>
  </si>
  <si>
    <t>Bridge over Reedy Creek, LM 0.68</t>
  </si>
  <si>
    <t>09S82330001</t>
  </si>
  <si>
    <t>Franklin</t>
  </si>
  <si>
    <t>SR-16</t>
  </si>
  <si>
    <t>From Estill Springs South City Limits to SR-50 in Decherd</t>
  </si>
  <si>
    <t>Right-of-Way</t>
  </si>
  <si>
    <t>Greene</t>
  </si>
  <si>
    <t>I-81</t>
  </si>
  <si>
    <t>M13-20OAHQ_CO30_RAOPS GREENE CO - DAWN OF HOPE</t>
  </si>
  <si>
    <t>Maint - Reg</t>
  </si>
  <si>
    <t>Weigh Station or Rest Area Improvements</t>
  </si>
  <si>
    <t>Grundy</t>
  </si>
  <si>
    <t>I-24</t>
  </si>
  <si>
    <t>M13-20OAHQ_CO31_RAOPS GRUNDY CO</t>
  </si>
  <si>
    <t>Hancock</t>
  </si>
  <si>
    <t>SR-31</t>
  </si>
  <si>
    <t>MOUNTAIN VALLEY RD TO CANTWELL VALLEY RD</t>
  </si>
  <si>
    <t>Reconstruction</t>
  </si>
  <si>
    <t>I-40</t>
  </si>
  <si>
    <t>M13-20OAHQ_CO45_RAOPS JEFFERSON CO - GOODWILL-KNOXVILLE</t>
  </si>
  <si>
    <t>SR-91</t>
  </si>
  <si>
    <t>From SR-34/67 to North of Cole Springs Road (Wills Road)</t>
  </si>
  <si>
    <t>Construction-New</t>
  </si>
  <si>
    <t>SR-62</t>
  </si>
  <si>
    <t>SR-62 (WESTERN AVE), ORANGE AVE TO UNIVERSITY AVE</t>
  </si>
  <si>
    <t>McMinn</t>
  </si>
  <si>
    <t>I-75</t>
  </si>
  <si>
    <t>M13-20OAHQ_CO54_RAOPS MCMINN CO - GOODWILL-KNOXVILLE</t>
  </si>
  <si>
    <t>Marion</t>
  </si>
  <si>
    <t>M17-20OAHQ_CO58I_RAOPS MARION CO - EASTER SEALS, INC</t>
  </si>
  <si>
    <t>SR-12</t>
  </si>
  <si>
    <t>(US-41A), CLARKSVILLE/FORT CAMPBELL ITS</t>
  </si>
  <si>
    <t>Rhea</t>
  </si>
  <si>
    <t>SR-29</t>
  </si>
  <si>
    <t>From Near SR-68 East to Spring City North City Limits</t>
  </si>
  <si>
    <t>Rutherford</t>
  </si>
  <si>
    <t>LIC</t>
  </si>
  <si>
    <t>Joe B. Jackson Parkway, SR-10 (US-231) To I-24</t>
  </si>
  <si>
    <t>Construct new 5 lane</t>
  </si>
  <si>
    <t>SIA</t>
  </si>
  <si>
    <t>Industrial Access Road (Industrial Boulevard) serving Various industries in LaVergne</t>
  </si>
  <si>
    <t>SR-35</t>
  </si>
  <si>
    <t>(Chapman Highway), From East of SR-338 to Bridge over Branch</t>
  </si>
  <si>
    <t>SR-73</t>
  </si>
  <si>
    <t>Glades Road to Buckhorn Road</t>
  </si>
  <si>
    <t>From Glades Road to E of SR-454</t>
  </si>
  <si>
    <t>SR-449</t>
  </si>
  <si>
    <t>(Middle Creek Road), From Teaster Lane to Center View Road in Pigeon Forge</t>
  </si>
  <si>
    <t>SR-448</t>
  </si>
  <si>
    <t>PROPOSED SR-448, SR-35 (US-411) TO SR-66, 0.11 MI N OF NICHOLS ST IN SEVIERVILLE</t>
  </si>
  <si>
    <t>I-55</t>
  </si>
  <si>
    <t>Welcome Center Near Mississippi State Line (Replace)</t>
  </si>
  <si>
    <t>Int</t>
  </si>
  <si>
    <t>Sumner, Robertson</t>
  </si>
  <si>
    <t>SR-41</t>
  </si>
  <si>
    <t>South of SR-109 to Kentucky State Line</t>
  </si>
  <si>
    <t>Sumner</t>
  </si>
  <si>
    <t>SR-109</t>
  </si>
  <si>
    <t>Gallatin Bypass to SR-52 in Portland</t>
  </si>
  <si>
    <t>Study</t>
  </si>
  <si>
    <t>Region 4</t>
  </si>
  <si>
    <t>PE FOR RESURFACING PLANS</t>
  </si>
  <si>
    <t>Resurfacing</t>
  </si>
  <si>
    <t>Region 2</t>
  </si>
  <si>
    <t>REGION 2 IMPROVEMENTS</t>
  </si>
  <si>
    <t>Region 3</t>
  </si>
  <si>
    <t>NEW ENGINEER FIELD OFFICES (9)</t>
  </si>
  <si>
    <t>STATEWIDE AERIAL SURVEY</t>
  </si>
  <si>
    <t>SOILS AND ROCK DRILLING/SAMPLING SERVICES</t>
  </si>
  <si>
    <t>TDEC CONSENT ORDER-RCRA</t>
  </si>
  <si>
    <t>Misc. Building Construction</t>
  </si>
  <si>
    <t>Emergency and Misc. Building Repairs</t>
  </si>
  <si>
    <t>RENOVATE WEIGH SCALE BUILDINGS</t>
  </si>
  <si>
    <t>Anderson</t>
  </si>
  <si>
    <t>Anderson County Routine Maintenance</t>
  </si>
  <si>
    <t>Maintenance</t>
  </si>
  <si>
    <t>Bedford</t>
  </si>
  <si>
    <t>Bedford County Routine Maintenance</t>
  </si>
  <si>
    <t>Benton</t>
  </si>
  <si>
    <t>Benton County Routine Maintenance</t>
  </si>
  <si>
    <t>Bledsoe</t>
  </si>
  <si>
    <t>Bledsoe County Routine Maintenance</t>
  </si>
  <si>
    <t>Blount County Routine Maintenance</t>
  </si>
  <si>
    <t>Bradley</t>
  </si>
  <si>
    <t>Bradley County Routine Maintenance</t>
  </si>
  <si>
    <t>Campbell</t>
  </si>
  <si>
    <t>Campbell County Routine Maintenance</t>
  </si>
  <si>
    <t>Cannon</t>
  </si>
  <si>
    <t>Cannon County Routine Maintenance</t>
  </si>
  <si>
    <t>Carroll County Routine Maintenance</t>
  </si>
  <si>
    <t>Carter</t>
  </si>
  <si>
    <t>Carter County Routine Maintenance</t>
  </si>
  <si>
    <t>Cheatham</t>
  </si>
  <si>
    <t>Cheatham County Routine Maintenance</t>
  </si>
  <si>
    <t>Chester</t>
  </si>
  <si>
    <t>Chester County Routine Maintenance</t>
  </si>
  <si>
    <t>Claiborne</t>
  </si>
  <si>
    <t>Claiborne County Routine Maintenance</t>
  </si>
  <si>
    <t>Clay</t>
  </si>
  <si>
    <t>Clay County Routine Maintenance</t>
  </si>
  <si>
    <t>Cocke County Routine Maintenance</t>
  </si>
  <si>
    <t>Coffee</t>
  </si>
  <si>
    <t>Coffee County Routine Maintenance</t>
  </si>
  <si>
    <t>Cumberland</t>
  </si>
  <si>
    <t>Cumberland County Routine Maintenance</t>
  </si>
  <si>
    <t>Davidson County Routine Maintenance</t>
  </si>
  <si>
    <t>Decatur</t>
  </si>
  <si>
    <t>Decatur County Routine Maintenance</t>
  </si>
  <si>
    <t>Dekalb</t>
  </si>
  <si>
    <t>Dekalb County Routine Maintenance</t>
  </si>
  <si>
    <t>Dickson</t>
  </si>
  <si>
    <t>Dickson County Routine Maintenance</t>
  </si>
  <si>
    <t>Dyer</t>
  </si>
  <si>
    <t>Dyer County Routine Maintenance</t>
  </si>
  <si>
    <t>Fayette</t>
  </si>
  <si>
    <t>Fayette County Routine Maintenance</t>
  </si>
  <si>
    <t>Fentress</t>
  </si>
  <si>
    <t>Fentress County Routine Maintenance</t>
  </si>
  <si>
    <t>Franklin County Routine Maintenance</t>
  </si>
  <si>
    <t>Gibson</t>
  </si>
  <si>
    <t>Gibson County Routine Maintenance</t>
  </si>
  <si>
    <t>Giles</t>
  </si>
  <si>
    <t>Giles County Routine Maintenance</t>
  </si>
  <si>
    <t>Grainger</t>
  </si>
  <si>
    <t>Grainger County Routine Maintenance</t>
  </si>
  <si>
    <t>Greene County Routine Maintenance</t>
  </si>
  <si>
    <t>Grundy County Routine Maintenance</t>
  </si>
  <si>
    <t>Hamblen</t>
  </si>
  <si>
    <t>Hamblen County Routine Maintenance</t>
  </si>
  <si>
    <t>Hamilton County Routine Maintenance</t>
  </si>
  <si>
    <t>Hancock County Routine Maintenance</t>
  </si>
  <si>
    <t>Hardeman</t>
  </si>
  <si>
    <t>Hardeman County Routine Maintenance</t>
  </si>
  <si>
    <t>Haywood</t>
  </si>
  <si>
    <t>Haywood County Routine Maintenance</t>
  </si>
  <si>
    <t>Henderson</t>
  </si>
  <si>
    <t>Henderson County Routine Maintenance</t>
  </si>
  <si>
    <t>Henry</t>
  </si>
  <si>
    <t>Henry County Routine Maintenance</t>
  </si>
  <si>
    <t>Hickman</t>
  </si>
  <si>
    <t>Hickman County Routine Maintenance</t>
  </si>
  <si>
    <t>Houston</t>
  </si>
  <si>
    <t>Houston County Routine Maintenance</t>
  </si>
  <si>
    <t>Humphreys</t>
  </si>
  <si>
    <t>Humphreys County Routine Maintenance</t>
  </si>
  <si>
    <t>Jackson</t>
  </si>
  <si>
    <t>Jackson County Routine Maintenance</t>
  </si>
  <si>
    <t>Jefferson County Routine Maintenance</t>
  </si>
  <si>
    <t>Johnson County Routine Maintenance</t>
  </si>
  <si>
    <t>Knox County Routine Maintenance</t>
  </si>
  <si>
    <t>Lake</t>
  </si>
  <si>
    <t>Lake County Routine Maintenance</t>
  </si>
  <si>
    <t>Lauderdale</t>
  </si>
  <si>
    <t>Lauderdale County Routine Maintenance</t>
  </si>
  <si>
    <t>Lawrence</t>
  </si>
  <si>
    <t>Lawrence County Routine Maintenance</t>
  </si>
  <si>
    <t>Lewis</t>
  </si>
  <si>
    <t>Lewis County Routine Maintenance</t>
  </si>
  <si>
    <t>Lincoln</t>
  </si>
  <si>
    <t>Lincoln County Routine Maintenance</t>
  </si>
  <si>
    <t>Loudon</t>
  </si>
  <si>
    <t>Loudon County Routine Maintenance</t>
  </si>
  <si>
    <t>McMinn County Routine Maintenance</t>
  </si>
  <si>
    <t>McNairy</t>
  </si>
  <si>
    <t>McNairy County Routine Maintenance</t>
  </si>
  <si>
    <t>State Route Routine Maintenance</t>
  </si>
  <si>
    <t>Macon</t>
  </si>
  <si>
    <t>Macon County Routine Maintenance</t>
  </si>
  <si>
    <t>Madison</t>
  </si>
  <si>
    <t>Madison County Routine Maintenance</t>
  </si>
  <si>
    <t>Marion County Routine Maintenance</t>
  </si>
  <si>
    <t>Marshall</t>
  </si>
  <si>
    <t>Marshall County Routine Maintenance</t>
  </si>
  <si>
    <t>Maury</t>
  </si>
  <si>
    <t>Maury County Routine Maintenance</t>
  </si>
  <si>
    <t>Monroe</t>
  </si>
  <si>
    <t>Monroe County Routine Maintenance</t>
  </si>
  <si>
    <t>Montgomery County Routine Maintenance</t>
  </si>
  <si>
    <t>Moore</t>
  </si>
  <si>
    <t>Moore County Routine Maintenance</t>
  </si>
  <si>
    <t>Morgan</t>
  </si>
  <si>
    <t>Morgan County Routine Maintenance</t>
  </si>
  <si>
    <t>Overton</t>
  </si>
  <si>
    <t>Overton County Routine Maintenance</t>
  </si>
  <si>
    <t>Pickett</t>
  </si>
  <si>
    <t>Pickett County Routine Maintenance</t>
  </si>
  <si>
    <t>Polk</t>
  </si>
  <si>
    <t>Polk County Routine Maintenance</t>
  </si>
  <si>
    <t>Putnam</t>
  </si>
  <si>
    <t>Putnam County Routine Maintenance</t>
  </si>
  <si>
    <t>Rhea County Routine Maintenance</t>
  </si>
  <si>
    <t>Roane</t>
  </si>
  <si>
    <t>Roane County Routine Maintenance</t>
  </si>
  <si>
    <t>Robertson</t>
  </si>
  <si>
    <t>Robertson County Routine Maintenance</t>
  </si>
  <si>
    <t>Rutherford County Routine Maintenance</t>
  </si>
  <si>
    <t>Scott</t>
  </si>
  <si>
    <t>Scott County Routine Maintenance</t>
  </si>
  <si>
    <t>Sequatchie</t>
  </si>
  <si>
    <t>Sequatchie County Routine Maintenance</t>
  </si>
  <si>
    <t>Sevier County Routine Maintenance</t>
  </si>
  <si>
    <t>Shelby County Routine Maintenance</t>
  </si>
  <si>
    <t>Smith</t>
  </si>
  <si>
    <t>Smith County Routine Maintenance</t>
  </si>
  <si>
    <t>Stewart</t>
  </si>
  <si>
    <t>Stewart County Routine Maintenance</t>
  </si>
  <si>
    <t>Sullivan County Routine Maintenance</t>
  </si>
  <si>
    <t>Sumner County Routine Maintenance</t>
  </si>
  <si>
    <t>Tipton</t>
  </si>
  <si>
    <t>Tipton County Routine Maintenance</t>
  </si>
  <si>
    <t>Union</t>
  </si>
  <si>
    <t>Union County Routine Maintenance</t>
  </si>
  <si>
    <t>Van Buren</t>
  </si>
  <si>
    <t>Van Buren County Routine Maintenance</t>
  </si>
  <si>
    <t>Washington</t>
  </si>
  <si>
    <t>Washington County Routine Maintenance</t>
  </si>
  <si>
    <t>Wayne</t>
  </si>
  <si>
    <t>Wayne County Routine Maintenance</t>
  </si>
  <si>
    <t>Weakley</t>
  </si>
  <si>
    <t>Weakley County Routine Maintenance</t>
  </si>
  <si>
    <t>White</t>
  </si>
  <si>
    <t>White County Routine Maintenance</t>
  </si>
  <si>
    <t>Williamson</t>
  </si>
  <si>
    <t>Williamson County Routine Maintenance</t>
  </si>
  <si>
    <t>Wilson</t>
  </si>
  <si>
    <t>Wilson County Routine Maintenance</t>
  </si>
  <si>
    <t>SR-85</t>
  </si>
  <si>
    <t>Bridge over East Fork Obey River, LM 5.67</t>
  </si>
  <si>
    <t>25SR0850003</t>
  </si>
  <si>
    <t>SR-210</t>
  </si>
  <si>
    <t>Bridge over South Fork Forked Deer River, LM 3.38</t>
  </si>
  <si>
    <t>From I-240 to North of Horn Lake Road</t>
  </si>
  <si>
    <t>I-55, From I-240 to North of Horn Lake Road (Exit 8) - Resurfacing</t>
  </si>
  <si>
    <t>SR-88</t>
  </si>
  <si>
    <t>Bridge over South Fork Forked Deer River, LM 22.79</t>
  </si>
  <si>
    <t>49SR0880071</t>
  </si>
  <si>
    <t>SR-90</t>
  </si>
  <si>
    <t>Bridge over Clear Fork Creek, LM 5.97</t>
  </si>
  <si>
    <t>07SR0900007</t>
  </si>
  <si>
    <t>SR-46</t>
  </si>
  <si>
    <t>From South of Moore Road to Green Chapel Road</t>
  </si>
  <si>
    <t>THIN</t>
  </si>
  <si>
    <t>94SR8400017</t>
  </si>
  <si>
    <t>SR-11</t>
  </si>
  <si>
    <t>From Elysian Fields Road to Wingrove Street</t>
  </si>
  <si>
    <t>Resurface &amp; Safety</t>
  </si>
  <si>
    <t>CONV</t>
  </si>
  <si>
    <t>Trousdale</t>
  </si>
  <si>
    <t>SR-141</t>
  </si>
  <si>
    <t>Bridge over Little Goose Creek, LM 4.82 in Hartsville</t>
  </si>
  <si>
    <t>85SR1410003</t>
  </si>
  <si>
    <t>Jackson County Line to Davis Road</t>
  </si>
  <si>
    <t>SR-3</t>
  </si>
  <si>
    <t>Bridges over South Fork Forked Deer River, LM 0.06</t>
  </si>
  <si>
    <t>Repairs on first 7 spans of these bridges</t>
  </si>
  <si>
    <t>23SR0030001, 23SR0030002</t>
  </si>
  <si>
    <t>SR-108</t>
  </si>
  <si>
    <t>From SR-56 to SR-50</t>
  </si>
  <si>
    <t>SEVIER COUNTY LINE TO SR-32</t>
  </si>
  <si>
    <t>Hardin</t>
  </si>
  <si>
    <t>SR-69</t>
  </si>
  <si>
    <t>Bridge over Doe Creek, LM 10.06</t>
  </si>
  <si>
    <t>SR-69, Bridge over Doe Creek, LM 10.06 - Bridge Replacement</t>
  </si>
  <si>
    <t>36SR0690035</t>
  </si>
  <si>
    <t>SR-76</t>
  </si>
  <si>
    <t>Bridge over Cumberland River, LM 13.33</t>
  </si>
  <si>
    <t>81SR0760007</t>
  </si>
  <si>
    <t>SR-1</t>
  </si>
  <si>
    <t>Bridge over Calfkiller River, LM 9.35 in Sparta</t>
  </si>
  <si>
    <t>93SR0010007</t>
  </si>
  <si>
    <t>Meigs</t>
  </si>
  <si>
    <t>SR-304</t>
  </si>
  <si>
    <t>FROM 0.05 MILE NORTH OF ABLE LN. TO THE ROANE COUNTY LINE</t>
  </si>
  <si>
    <t>SR-2</t>
  </si>
  <si>
    <t>Bridge over Blue Spring Creek, LM 21.03</t>
  </si>
  <si>
    <t>16SR0020019</t>
  </si>
  <si>
    <t>Old Baxter Road</t>
  </si>
  <si>
    <t>Old Baxter Road, Bridge over I-40, LM 2.89</t>
  </si>
  <si>
    <t>Remove and replace superstructure; concrete repair to substructure; erosion repair at south abutment; epoxy inject cracks in substructure; install guardrail</t>
  </si>
  <si>
    <t>Bridges over Jefferson St and N&amp;W R/R, LM 15.33 and Pedestrian Bridge over I-40, LM 15.11.</t>
  </si>
  <si>
    <t>19I00400051</t>
  </si>
  <si>
    <t>From SR-56 to Hampton Road</t>
  </si>
  <si>
    <t>SR-108, From SR-56 to Hampton Road - Resurface &amp; Safety</t>
  </si>
  <si>
    <t>SR-131</t>
  </si>
  <si>
    <t>From Grainger County Line to SR-31</t>
  </si>
  <si>
    <t>MICRO</t>
  </si>
  <si>
    <t>Shady Grove Road, Bridge over I-240, LM 1.48</t>
  </si>
  <si>
    <t>Int, Other</t>
  </si>
  <si>
    <t>79I02400115</t>
  </si>
  <si>
    <t>SR-61</t>
  </si>
  <si>
    <t>Bridge over Norfolk Southern R/R and FAU 4074 (Market St/Eagle Bend Rd), LM 15.67 in Clinton</t>
  </si>
  <si>
    <t>01SR0610027</t>
  </si>
  <si>
    <t>From West of SR-104 to West of SR-22</t>
  </si>
  <si>
    <t>I-40, From West of SR-104 to West of SR-22 - Resurfacing</t>
  </si>
  <si>
    <t>SR-32</t>
  </si>
  <si>
    <t>Bridge over Holston River (Cherokee Lake), LM 9.87</t>
  </si>
  <si>
    <t>32SR0320001</t>
  </si>
  <si>
    <t>SR-126</t>
  </si>
  <si>
    <t>Bridge over Holston River, LM 1.90</t>
  </si>
  <si>
    <t>Bridge Rehabilitation</t>
  </si>
  <si>
    <t>82SR0935003</t>
  </si>
  <si>
    <t>Hawkins</t>
  </si>
  <si>
    <t>SR-66</t>
  </si>
  <si>
    <t>Bridge over Holston River, LM 10.19</t>
  </si>
  <si>
    <t>37SR0660005</t>
  </si>
  <si>
    <t>SR-63</t>
  </si>
  <si>
    <t>Bridge over Paint Rock Creek and RJCR R/R, LM 5.31</t>
  </si>
  <si>
    <t>76SR0630007</t>
  </si>
  <si>
    <t>SR-36</t>
  </si>
  <si>
    <t>Bridge (Right Lanes) over South Fork Holston River, LM 5.02 in Kingsport</t>
  </si>
  <si>
    <t>82SR0360007</t>
  </si>
  <si>
    <t>Bridges over CSX R/R, LM 0.03 and Big Hickory Creek, LM 0.18</t>
  </si>
  <si>
    <t>07SR0900001, 07SR0900003</t>
  </si>
  <si>
    <t>Bridges over Chambers Branch, LM 23.94</t>
  </si>
  <si>
    <t>49SR0030015, 49SR0030016</t>
  </si>
  <si>
    <t>Perkins Road</t>
  </si>
  <si>
    <t>Perkins Road (02814), Bridge over I-240, LM 3.07 in Memphis</t>
  </si>
  <si>
    <t>79I02400101</t>
  </si>
  <si>
    <t>SR-205</t>
  </si>
  <si>
    <t>Bridge over Wolf River, LM 2.51</t>
  </si>
  <si>
    <t>79S80740005</t>
  </si>
  <si>
    <t>Dupont Access Road</t>
  </si>
  <si>
    <t>Dupont Access Rd (0A658), Bridge over CSX R/R, LM 0.22 in New Johnsonville</t>
  </si>
  <si>
    <t>43S63270001</t>
  </si>
  <si>
    <t>Hamilton, Bradley</t>
  </si>
  <si>
    <t>SR-317</t>
  </si>
  <si>
    <t>From East of Bates Road in Hamilton County to SR-60 in Bradley County</t>
  </si>
  <si>
    <t>SR-317,East of Bates Rd in Hamilton County to SR-60 in Bradley County - Resurf, Gdrl, Sn, Pvmt Mkg, RR Flagging</t>
  </si>
  <si>
    <t>Lower Middle Creek Road, From Center View Road to SR-35 (US-411)</t>
  </si>
  <si>
    <t>From South of West Allen's Bridge Road to North of Bright Hope Road</t>
  </si>
  <si>
    <t>From North of Nolichucky River near Bright Hope Road to 0.918 miles South of SR-349 (Warrensburg Road) near Pate Lane (EPD) (IA)</t>
  </si>
  <si>
    <t>Construct Super 2-Lane on 5-Lane ROW on New Location</t>
  </si>
  <si>
    <t>From SR-349 (Warrensburg Road) near Pates Lane to SR-34 (US-11E) (EPD) (IA)</t>
  </si>
  <si>
    <t>Construct 5-ln on 4-ln divided ROW on new alignment</t>
  </si>
  <si>
    <t>NHS, Other</t>
  </si>
  <si>
    <t>Loudon, Anderson, Knox</t>
  </si>
  <si>
    <t>Knoxville Parkway, From I-40/75 W, Loudon County to I-75N, Anderson County</t>
  </si>
  <si>
    <t>Environmental Studies</t>
  </si>
  <si>
    <t>From South of Little Sycamore Creek to South of SR-33</t>
  </si>
  <si>
    <t>SR-115</t>
  </si>
  <si>
    <t>From South of Topside Road to North of Maloney Road (IA)</t>
  </si>
  <si>
    <t>Widen 4-ln to 6-ln including pedestrian &amp; bicycle facilities</t>
  </si>
  <si>
    <t>From Woodson Drive to Cherokee Trail Interchange (IA)</t>
  </si>
  <si>
    <t>Widening from 4-ln to 6-ln including pedestrian and bicycle facilities.</t>
  </si>
  <si>
    <t>From North of Maloney Road to Woodson Drive</t>
  </si>
  <si>
    <t>SR-115, From North of Maloney Road to Woodson Drive - Widen from 4 to 6 Lanes</t>
  </si>
  <si>
    <t>SR-52</t>
  </si>
  <si>
    <t>(Rugby Bypass), From Relocated Brewstertown Road to Scott County Line</t>
  </si>
  <si>
    <t>Hamblen, Jefferson</t>
  </si>
  <si>
    <t>SR-66 REL</t>
  </si>
  <si>
    <t>North of I-81 at SR-341 in Jefferson County to SR-160 in Morristown</t>
  </si>
  <si>
    <t>Stage Construction-New</t>
  </si>
  <si>
    <t>SR-111</t>
  </si>
  <si>
    <t>South of SR-30 near Bluff View Road to South of Manus Road</t>
  </si>
  <si>
    <t>SR-28</t>
  </si>
  <si>
    <t>North of I-40 to Near Potato Farm Road (IA)</t>
  </si>
  <si>
    <t>Widen from 2-ln to a multi-lane facility</t>
  </si>
  <si>
    <t>Cumberland, Fentress</t>
  </si>
  <si>
    <t>From near North Lowe Road to Near Little Road, North of SR-62 (IA)</t>
  </si>
  <si>
    <t>Widen from existing 2 lane to a 4 to 5 lane typical sections.</t>
  </si>
  <si>
    <t>Dekalb, Wilson</t>
  </si>
  <si>
    <t>SR-26</t>
  </si>
  <si>
    <t>From West of Wilson County Line to Near SR-96 in DeKalb County</t>
  </si>
  <si>
    <t>Dekalb, Warren</t>
  </si>
  <si>
    <t>SR-56</t>
  </si>
  <si>
    <t>From South of Warren County Line to Near Magness Road (EPD)</t>
  </si>
  <si>
    <t>Super 2-ln typical on new alignment running adjacent and parallel with existing SR-56</t>
  </si>
  <si>
    <t>From South of SR-288 Near Magness Road to East Bryant Street in Smithville(EPD)</t>
  </si>
  <si>
    <t>Widen from 2-lane to super 2-lane, 3-lane, and 5-lane with curb and gutter and sidewalk, on new and existing alignment</t>
  </si>
  <si>
    <t>SR-101</t>
  </si>
  <si>
    <t>(Peavine Road), From Firetower Road to East of Westchester Drive/ Catoosa Boulevard in Fairfield Glade</t>
  </si>
  <si>
    <t>Preliminary Engineering</t>
  </si>
  <si>
    <t>(Peavine Road), From Firetower Road to East of Westchester Drive/Catoosa Boulevard (Construction of 161KV Electric Line Relocation)</t>
  </si>
  <si>
    <t>SR-101(Peavine Rd), From Firetower Rd to East of Westchester Dr/Catoosa Blvd - Construction of 161KV Electric Line Relocation.</t>
  </si>
  <si>
    <t>Near Division Street to South of SR-24 (US-70)</t>
  </si>
  <si>
    <t>From South of Dry Fork Creek to South of Cumberland River</t>
  </si>
  <si>
    <t>Widen from 2-ln to 5-ln, with shoulders and ditches for approximately 3.25 miles from beginning of project south of creek, and with curb and gutter for approximately last 0.50 mile to south of river</t>
  </si>
  <si>
    <t>Rutherford, Williamson</t>
  </si>
  <si>
    <t>SR-96</t>
  </si>
  <si>
    <t>From I-840 in Williamson County to East of Overall Creek near Murfreesboro</t>
  </si>
  <si>
    <t>widen to 3-lane and 5-lane section for portions of termini</t>
  </si>
  <si>
    <t>From Veterans Parkway to East of Overall Creek</t>
  </si>
  <si>
    <t>Widen from 2-ln to 5-ln curb &amp; gutter section with sidewalks</t>
  </si>
  <si>
    <t>(Franklin Road), Bridge over Branch, LM 4.56 (IA) (Being replaced under 100282.01)</t>
  </si>
  <si>
    <t>75SR0960009</t>
  </si>
  <si>
    <t>North of the Cumberland River Bridge to SR-109 Bypass South of Gallatin</t>
  </si>
  <si>
    <t>Widen from 2-ln to 4/5-ln</t>
  </si>
  <si>
    <t>From East of Arno Road to SR-252 (Wilson Pike)(EPD) (IA)</t>
  </si>
  <si>
    <t>Widen from a 2-lane to a 5-lane rural &amp; urban section: 1. A 111.69 ft. long 14 ft. X 10 ft. Concrete Box Culvert under SR-96 @ Sta. 12+942.518. 2. A 27.5 ft. long 2 barrel @ 14 ft. X 12 ft. Concrete Box Culvert at an Unnamed Branch @ Sta. 3+82.00.</t>
  </si>
  <si>
    <t>East of SR-252 (Wilson Pike) to I-840(EPD) (IA)</t>
  </si>
  <si>
    <t>Widen from 2-lane to 5-lane (urbanized section in Triune)</t>
  </si>
  <si>
    <t>SR-374</t>
  </si>
  <si>
    <t>(Warfield Blvd), South of Dunbar Cave Road to West of Stokes Road</t>
  </si>
  <si>
    <t>Widen from 2-ln to 5-ln section</t>
  </si>
  <si>
    <t>Lewis, Maury</t>
  </si>
  <si>
    <t>SR-99</t>
  </si>
  <si>
    <t>West of Natchez Trace Parkway to East of Maury County Line</t>
  </si>
  <si>
    <t>SR-99, West of Natchez Trace Parkway to East of Maury County Line - Reconstruction</t>
  </si>
  <si>
    <t>West of Natchez Trace Parkway to near Big Swan Creek Road</t>
  </si>
  <si>
    <t>SR-99, West of Natchez Trace Parkway to near Big Swan Creek Road - Widen</t>
  </si>
  <si>
    <t>From West of Big Swan Creek Road to East of Ridge Top Road</t>
  </si>
  <si>
    <t>SR-99, Near Big Swan Creek Road  to East of Maury County Line - Reconstruction</t>
  </si>
  <si>
    <t>SR-166</t>
  </si>
  <si>
    <t>Interchange at SR-6 (US-43) In Mount Pleasant</t>
  </si>
  <si>
    <t>Construct a new diamond interchange</t>
  </si>
  <si>
    <t>Safety</t>
  </si>
  <si>
    <t>New Interchange</t>
  </si>
  <si>
    <t>SR-15</t>
  </si>
  <si>
    <t>Firetower Road to West of Bigbee Branch</t>
  </si>
  <si>
    <t>SR-15, FROM FIRETOWER ROAD TO WEST OF BIGBEE BRANCH - Widen</t>
  </si>
  <si>
    <t>From East of Margin Street in Bolivar to near Hornsby Loop Road</t>
  </si>
  <si>
    <t>SR-459 PROP</t>
  </si>
  <si>
    <t>(Lexington Bypass), From SR-20, West of Lexington to SR-20, East of Lexington</t>
  </si>
  <si>
    <t>SR-459-(Lexington Bypass), From SR-20, West of Lexington to SR-20, East of Lexington-Construction-New</t>
  </si>
  <si>
    <t>SR-459</t>
  </si>
  <si>
    <t>(Lexington Bypass), From SR-20 (US-412), West of Lexington to Near SR-22, South of Lexington (IA) #1 Priority</t>
  </si>
  <si>
    <t>super 2-lane bypass on new alignment</t>
  </si>
  <si>
    <t>SR-128</t>
  </si>
  <si>
    <t>South Of One Stop Drive to South of Opel Loop (EPD)</t>
  </si>
  <si>
    <t>Widen to 3-ln on existing alignment</t>
  </si>
  <si>
    <t>I-240</t>
  </si>
  <si>
    <t>From North of SR-385 (South of Poplar Avenue) to North of Walnut Grove Road</t>
  </si>
  <si>
    <t>I-240, From North of SR-385 (South of Poplar Avenue) to North of Walnut Grove Road - Widen</t>
  </si>
  <si>
    <t>79I02400117</t>
  </si>
  <si>
    <t>Interchange at Mallory Avenue, LM 8.92 in Memphis</t>
  </si>
  <si>
    <t>I-55, Interchange at Mallory Avenue, LM 8.92 in Memphis - Modify Interchange</t>
  </si>
  <si>
    <t>Modify Interchange</t>
  </si>
  <si>
    <t>SR-385</t>
  </si>
  <si>
    <t>at Norfolk Southern R/R and SR-57</t>
  </si>
  <si>
    <t>I-269 PROP</t>
  </si>
  <si>
    <t>From SR-57 (Poplar Avenue) to SR-193 (Macon Road)</t>
  </si>
  <si>
    <t>SR-4</t>
  </si>
  <si>
    <t>Mississippi State Line to Raines Road(Section 1 &amp; 2)</t>
  </si>
  <si>
    <t>From Mississippi State Line to South of Shelby Drive (IA)</t>
  </si>
  <si>
    <t>Widen from 4-ln to 6-ln on existing alignment</t>
  </si>
  <si>
    <t>(Lamar Ave.) From South of Shelby Drive to Near Raines/Perkins Road Interchange (IA)</t>
  </si>
  <si>
    <t>Widen from 4 lanes to 6 lanes divided</t>
  </si>
  <si>
    <t>SR-14</t>
  </si>
  <si>
    <t>From SR-385 (Paul Barret Parkway) to the Tipton County Line</t>
  </si>
  <si>
    <t>Widen from 2-ln to 4-ln divided typical section</t>
  </si>
  <si>
    <t>Bedford, Moore</t>
  </si>
  <si>
    <t>SR-276 to West of Magnolia Lane</t>
  </si>
  <si>
    <t>SR-20</t>
  </si>
  <si>
    <t>From Henderson County Line to Bear Creek Road Near Parsons</t>
  </si>
  <si>
    <t>East of Lone Elm Road to Decatur County Line</t>
  </si>
  <si>
    <t>Lawrence, Wayne</t>
  </si>
  <si>
    <t>Natchez Trace Parkway to SR-240</t>
  </si>
  <si>
    <t>From SR-2(US-11) to East of Little Tennessee River (Ft Loudoun/Tellico Canal)</t>
  </si>
  <si>
    <t>53SR0950003, 53SR0950007</t>
  </si>
  <si>
    <t>SR-33</t>
  </si>
  <si>
    <t>Bridge over Clinch River, LM 15.69</t>
  </si>
  <si>
    <t>SR-33, Bridge over Clinch River, LM 15.69 - Bridge Replacement</t>
  </si>
  <si>
    <t>87SR0330007</t>
  </si>
  <si>
    <t>100493.01</t>
  </si>
  <si>
    <t>Bridge over Clinch River, LM 15.67</t>
  </si>
  <si>
    <t>SR-92</t>
  </si>
  <si>
    <t>Bridge over French Broad River, LM 9.16 in Dandridge</t>
  </si>
  <si>
    <t>SR-92, Bridge over French Broad River, LM 9.16 in Dandridge - Bridge Replacement</t>
  </si>
  <si>
    <t>45SR0920005</t>
  </si>
  <si>
    <t>SR-24</t>
  </si>
  <si>
    <t>Bridge over Caney Fork River, LM 13.38</t>
  </si>
  <si>
    <t>SR-24, Bridge over Caney Fork River, LM 13.38 - Bridge Replacement</t>
  </si>
  <si>
    <t>80SR0240013</t>
  </si>
  <si>
    <t>From SR-338 W(Boyds Creek Highway) to I-40</t>
  </si>
  <si>
    <t>West of SR-29 (US-27) to West of Petit Lane</t>
  </si>
  <si>
    <t>SR-62, West of SR-29 (US-27) to West of Petit Lane - Widen</t>
  </si>
  <si>
    <t>65SR0620007</t>
  </si>
  <si>
    <t>Buckhorn Road to SR-416 (Phase 2)(EPD) (IA)</t>
  </si>
  <si>
    <t>Widen 2-ln to 4-ln divided</t>
  </si>
  <si>
    <t>From West of Schaad Road to Copper Kettle Road near I-75</t>
  </si>
  <si>
    <t>(Henley Street), Bridge over Tennessee River and SR-158 &amp; Knoxville/Holston R/R, LM 6.68</t>
  </si>
  <si>
    <t>SR-33(Henley St), Bridge ov Tennessee River and SR-158 &amp; Knoxville/Holston R/R, LM 6.68 - Bridge Rehabilitation</t>
  </si>
  <si>
    <t>47SR0330011</t>
  </si>
  <si>
    <t>From SR-9 (Clinton Highway) to Gill Road</t>
  </si>
  <si>
    <t>Emory Road, From North of Bishop Road to SR-71 (US-441/Norris Freeway)</t>
  </si>
  <si>
    <t>East of New Hope Branch to Bridge over Cumberland River, West of Celina</t>
  </si>
  <si>
    <t>SR-52; East of New Hope Branch to Bridge over Cumberland River West of Celina - Construction - New.</t>
  </si>
  <si>
    <t>From SR-68 to Cleveland Street in Crossville</t>
  </si>
  <si>
    <t>WIDEN TO A 5 LANE SECTION WITH A CONTINUOUS CENTER TURN LANE.</t>
  </si>
  <si>
    <t>SR-840 S</t>
  </si>
  <si>
    <t>Interchange at Beasley Road</t>
  </si>
  <si>
    <t>(Broad Street), Interchange at SR-10(US-231, Memorial Blvd) and SR-96(Old Fort Pkwy) in Murfreesboro</t>
  </si>
  <si>
    <t>Construct a grade separated crossing at Broad Street over Memorial Boulevard; add additional turn lanes on Broad Street.</t>
  </si>
  <si>
    <t>Bridge over SR-168 and Holston River, LM 25.91</t>
  </si>
  <si>
    <t>47I00400099</t>
  </si>
  <si>
    <t>Western Avenue, From Texas Avenue to Major Avenue in Knoxville</t>
  </si>
  <si>
    <t>SR-62 (Western Avenue), From Texas Avenue to Major Avenue in Knoxville - Reconstruction - Widen 2 Lane to 5 Lane. Including Non-Participating costs for 200' of Mynderse Ave to the R/R Spur serving Gerdau Ameristeel.</t>
  </si>
  <si>
    <t>Cleveland Street</t>
  </si>
  <si>
    <t>SR-208/209, From Washington Street at SR-209 to SR-208 at SR-3(US-51) in Ripley</t>
  </si>
  <si>
    <t>SR-208/209, Washington Street at SR-209 to SR-208 at SR-3 (US-51) in Ripley - Widening &amp; Realignment</t>
  </si>
  <si>
    <t>SR-362</t>
  </si>
  <si>
    <t>SR-361(Gap Creek Road) to SR-67(US-321/Elk Avenue)</t>
  </si>
  <si>
    <t>From North of SR-71 to Union County Line</t>
  </si>
  <si>
    <t>Southeast of SR-100 To West of Bending Chestnut Road</t>
  </si>
  <si>
    <t>Southeast of SR-100 to West of Bending Chestnut Road</t>
  </si>
  <si>
    <t>5-lane section at Dover to Joiner Hollow Road</t>
  </si>
  <si>
    <t>81SR0760019</t>
  </si>
  <si>
    <t>Stewart, Montgomery</t>
  </si>
  <si>
    <t>SR-120 to East of the Montgomery County Line</t>
  </si>
  <si>
    <t>SR-112</t>
  </si>
  <si>
    <t>McAdoo Creek Road to SR-76, East of Clarksville</t>
  </si>
  <si>
    <t>Widen from 2 to 5 lanes including 2 through lanes in each direction, continuous center turn lane, curb and gutter</t>
  </si>
  <si>
    <t>From Near SR-76 to Near Denny Road in Clarksville (Includes Access Roads)</t>
  </si>
  <si>
    <t>Intersection Improvements and Signals</t>
  </si>
  <si>
    <t>Miscellaneous Safety Improvements</t>
  </si>
  <si>
    <t>(US-41A), From McAdoo Creek Road to East of SR-76 in Clarksville (Sidewalks)</t>
  </si>
  <si>
    <t>construct sidewalks</t>
  </si>
  <si>
    <t>Sidewalk Improvements</t>
  </si>
  <si>
    <t>SR-57</t>
  </si>
  <si>
    <t>From Miller Farms Road to Dogwood Road in Germantown</t>
  </si>
  <si>
    <t>From Miller Farms Road to Dogwood Road in Germantown - Reconstruction</t>
  </si>
  <si>
    <t>Obion</t>
  </si>
  <si>
    <t>I-69 PROP</t>
  </si>
  <si>
    <t>From South of SR-3(US-51) to South of SR-5</t>
  </si>
  <si>
    <t>I-69 PROP, From South of SR-3(US-51) to South of SR-5 - Construction-New</t>
  </si>
  <si>
    <t>From West of SR-21 to SR-3(US-51) Near Mayberry Road (Includes Weigh Station/Welcome Center on US-51)</t>
  </si>
  <si>
    <t>Construct New 4-Lane Divided Limited Access Interstate Highway</t>
  </si>
  <si>
    <t>SR-34 EXT</t>
  </si>
  <si>
    <t>Anderson Street Extension, From Edgemont Avenue to Pennsylvania Avenue in Bristol</t>
  </si>
  <si>
    <t>From Mooresburg to Adams Lane (EPD) (IA)</t>
  </si>
  <si>
    <t>Widen 2-ln to 3-ln</t>
  </si>
  <si>
    <t>37SR0310005</t>
  </si>
  <si>
    <t>(Newport Bypass), From SR-9 to Saint Tide Hollow Road (IA)</t>
  </si>
  <si>
    <t>Construction new: 5-ln rural and super 2-ln on 4-ln ROW bypass around Newport</t>
  </si>
  <si>
    <t>Sevier, Jefferson</t>
  </si>
  <si>
    <t>From Sims Road in Sevier County to Grapevine Hollow Road in Jefferson County</t>
  </si>
  <si>
    <t>Jefferson, Cocke</t>
  </si>
  <si>
    <t>SR-35(US-411) and SR-9(US-25W/70), From Grapevine Hollow Road to 4-Lane Section of SR-9 at I-40 Interchange</t>
  </si>
  <si>
    <t>SR-35 and SR-9, Grapevine Hollow Rd to 4-Ln Section of SR-9 at I-40 Interchange - Reconstruction</t>
  </si>
  <si>
    <t>(Howard Baker Hwy.) From Near the Intersection of SR-297 and West of Old SR-63 to West of Stinking Creek Road (Truck Climbing Lane) (***) (IA)</t>
  </si>
  <si>
    <t>Construct truck climbing lane and intersection improvements at the intersection of SR-297 and SR-63</t>
  </si>
  <si>
    <t>From LaFollette Urban Boundary to Claiborne County Line</t>
  </si>
  <si>
    <t>(General Carl W. Stiner Hwy.), From Near Myers Lane (LaFollette City Limits) to Near Frontier Road/Woodson Lane (IA)</t>
  </si>
  <si>
    <t>Widen 2-ln to 5-ln</t>
  </si>
  <si>
    <t>(General Carl W. Stiner Hwy.), From Near Frontier Road/Woodson Lane to Near Claiborne County Line (IA)</t>
  </si>
  <si>
    <t>Widen From 2-LN to 5-LN</t>
  </si>
  <si>
    <t>From Campbell County Line to Hall Lane (IA)</t>
  </si>
  <si>
    <t>From Rutledge to Bean Station</t>
  </si>
  <si>
    <t>Location and Environmental Study</t>
  </si>
  <si>
    <t>North of Ray Cross Rd/Mossy Grove Rd(Formerly Westminster Rd) to SR-62 in Wartburg (IA)</t>
  </si>
  <si>
    <t>Widen 2-ln to 4-ln (plus center turn lane)</t>
  </si>
  <si>
    <t>Roane, Morgan</t>
  </si>
  <si>
    <t>From SR-61 in Harriman to South of Whetstone Road in Morgan County</t>
  </si>
  <si>
    <t>From South of Whetstone Road to North of SR-328</t>
  </si>
  <si>
    <t>SR-29, From South of Whetstone Road to North of SR-328 - Reconstruction and Widening</t>
  </si>
  <si>
    <t>From near Wolf Creek Road to  near SR-63(EPD)</t>
  </si>
  <si>
    <t>Construct 2 lanes with varying climb lanes for 3.2 miles; then 3-lanes for 1.1 miles, possible 5-lanes sections in the future.</t>
  </si>
  <si>
    <t>South of SR-144 Left to SR-61 in Maynardville</t>
  </si>
  <si>
    <t>SR-34</t>
  </si>
  <si>
    <t>From West of Old Stagecoach Road  in Russellville to Steadman Road (EPD) (IA)</t>
  </si>
  <si>
    <t>Construct 5 lane roadway in a 5 lane ROW on new alignment</t>
  </si>
  <si>
    <t>SR-71</t>
  </si>
  <si>
    <t>(James White Parkway Extension), From Chapman Highway to Moody Avenue</t>
  </si>
  <si>
    <t>From near SR-73 at Cosby to North of Wilton Springs Road (IA)</t>
  </si>
  <si>
    <t>Widen to Super 2-Lane and 3-Lane sections on 5-Lane ROW</t>
  </si>
  <si>
    <t>(Pellissippi Parkway), From SR-33 to SR-73 (US-321) (IA)</t>
  </si>
  <si>
    <t>Construct new 4 lane</t>
  </si>
  <si>
    <t>SR-60</t>
  </si>
  <si>
    <t>Near Gilliland Road at Waterville to SR-311/60 (US-64, Cleveland Bypass)</t>
  </si>
  <si>
    <t>SR-60, Near Gilliland Road at Waterville to SR-311/60 (US-64, Cleveland Bypass) - Reconstruction.</t>
  </si>
  <si>
    <t>SR-320</t>
  </si>
  <si>
    <t>(East Brainerd Road), From East of Graysville Road to East of Bel-Air Road</t>
  </si>
  <si>
    <t>From West of Bending Chestnut Road to East of Thompson Station Road</t>
  </si>
  <si>
    <t>EAST OF SR-96 TO SR-10 (US-231) (INCLUDING PROPOSED INTERCHANGE AT SR-99)</t>
  </si>
  <si>
    <t>SR-48</t>
  </si>
  <si>
    <t>Furnace Creek to Woods Valley Road</t>
  </si>
  <si>
    <t>SR-397</t>
  </si>
  <si>
    <t>(Mack Hatcher Parkway West), From South of SR-96 West of Franklin to East of SR-106 (US-431) North of Franklin (IA)</t>
  </si>
  <si>
    <t>Construct 4-lane, median divided facility; the initial phase will construct a 2-lane with a full build-out at each intersection. This project includes curb and gutter, traffic signals, and a multi-use path.</t>
  </si>
  <si>
    <t>SR-100</t>
  </si>
  <si>
    <t>From West of Bowie Lake Road to Cox Pike in Fairview</t>
  </si>
  <si>
    <t>South of Spring Creek to the Trousdale County Line</t>
  </si>
  <si>
    <t>SR-141, South of Spring Creek to the Trousdale County Line - Right-of-Way</t>
  </si>
  <si>
    <t>Industrial Access Road serving Graniti Fiandre, USA, Inc., in Crossville</t>
  </si>
  <si>
    <t>Cocke, Jefferson</t>
  </si>
  <si>
    <t>Bridge over French Broad River, LM 31.08</t>
  </si>
  <si>
    <t>SR-32, Bridge over French Broad River, LM 31.08-Bridge Replacement</t>
  </si>
  <si>
    <t>15SR0320011</t>
  </si>
  <si>
    <t>Interchange at Mine Lick Creek Road</t>
  </si>
  <si>
    <t>I-40, Interchange at Mine Lick Creek Road - Construct New Interchange.</t>
  </si>
  <si>
    <t>SR-55</t>
  </si>
  <si>
    <t>From First Avenue to SR-16 (US-41A, N Jackson Street) in Tullahoma (IA)</t>
  </si>
  <si>
    <t>Widen from 2-ln to 4-ln at 11' lanes with a 11' continuous center turn lane with 10' paved shoulder; bike lanes and 5' sidewalks on each side.</t>
  </si>
  <si>
    <t>SR-106</t>
  </si>
  <si>
    <t>Ellington Parkway, South of SR-272 (Spring Place Road) to North of SR-50 (US-431, Commerce Street)</t>
  </si>
  <si>
    <t>SR-458</t>
  </si>
  <si>
    <t>Bolivar Bypass</t>
  </si>
  <si>
    <t>SR-18</t>
  </si>
  <si>
    <t>From SR-15(US-64) in Bolivar to SR-100</t>
  </si>
  <si>
    <t>Widen existing to a super 2-lane</t>
  </si>
  <si>
    <t>Hardeman, Madison</t>
  </si>
  <si>
    <t>From SR-100 in Hardeman County To North of Medon/Malesus Road (IA)</t>
  </si>
  <si>
    <t>widen existing to a super 2-lane</t>
  </si>
  <si>
    <t>SR-460 PROP</t>
  </si>
  <si>
    <t>(Somerville Beltway), From SR-15(US-64) West of Somerville to SR-15(US-64) East of Somerville (IA)</t>
  </si>
  <si>
    <t>2-lane bypass on new alignment w/ at grade intersections</t>
  </si>
  <si>
    <t>(Austin Peay Highway), From SR-204 (Singleton Parkway) to SR-385 (Paul Barret Parkway) in Bartlett</t>
  </si>
  <si>
    <t>From  SR-204 (Singleton Parkway) to SR-385 (Paul Barret Parkway) in Bartlett - Reconstruction</t>
  </si>
  <si>
    <t>(Austin Peay Highway), From SR-204 (Singleton Parkway) to North of Old Covington Pike</t>
  </si>
  <si>
    <t>Summer Avenue, East of Macon Road to Elmore Road</t>
  </si>
  <si>
    <t>SR-177</t>
  </si>
  <si>
    <t>(Germantown Road), From Crestridge Road to Stout Road</t>
  </si>
  <si>
    <t>SR-177- Germantown Road, From Crestridge Road to Stout Road - Widen</t>
  </si>
  <si>
    <t>790B2930001</t>
  </si>
  <si>
    <t>Bridge over Southern R/R, LM 19.47 in Knoxville (Broadway Viaduct)</t>
  </si>
  <si>
    <t>Bridge over Southern R/R, LM 19.47 in Knoxville - Bridge Replacement</t>
  </si>
  <si>
    <t>47SR0010025</t>
  </si>
  <si>
    <t>Bridge over Caney Fork River and Sligo Road, LM 24.58</t>
  </si>
  <si>
    <t>SR-26, Bridge over Caney Fork River and Sligo Road, LM 24.58 - Bridge Replacement</t>
  </si>
  <si>
    <t>21SR0260021</t>
  </si>
  <si>
    <t>SR-224</t>
  </si>
  <si>
    <t>Bridges over Owl Creek, LM 4.99 and Lick Creek, LM 13.96</t>
  </si>
  <si>
    <t>55S80830007, 55S80850005, 55S80850009</t>
  </si>
  <si>
    <t>(Relocated Alcoa Highway), From Hunt Road Interchange, South of Airport Road to Existing SR-115 at South Singleton Station Road</t>
  </si>
  <si>
    <t>SR-115 (Reloc Alcoa Hwy), Hunt Rd Interchange, S of Airport Rd to Exist SR-115 at South Singleton Station Rd-Preliminary Engineering</t>
  </si>
  <si>
    <t>Otter Creek Road</t>
  </si>
  <si>
    <t>Otter Creek Road, Bridge over Daddys Creek, LM 15.05 within the Catoosa Wildlife Area</t>
  </si>
  <si>
    <t>Catoosa Wildlife Area</t>
  </si>
  <si>
    <t>180A1530003</t>
  </si>
  <si>
    <t>Interchange at Crump Boulevard</t>
  </si>
  <si>
    <t>Interchange  modification</t>
  </si>
  <si>
    <t>Intersection at Murray Lane, LM 22.70</t>
  </si>
  <si>
    <t>Construct a 300ft right turn lane with a 420ft taper on SR-106 northbound to accommodate right turns from SR-106 to Murray Lane in the AM peak hour.</t>
  </si>
  <si>
    <t>Turn Lanes</t>
  </si>
  <si>
    <t>From Pyburns Drive to SR-226 (Airport Road) (IA)</t>
  </si>
  <si>
    <t>Left-turn lane at Pyburns Drive and SR-226, Truck Climbing Lane for steep vertical curve just north of Hatley Creek. re-align two(2) intersections</t>
  </si>
  <si>
    <t>SR-54</t>
  </si>
  <si>
    <t>Near Rison Street to Near Smith Road</t>
  </si>
  <si>
    <t>Widen from 2-ln to 5-ln, including 3-ln section on 5-ln right-of-way (EPD)</t>
  </si>
  <si>
    <t>From Near Smith Road to Near Howard Road (North of Puryear) (IA)</t>
  </si>
  <si>
    <t>construct 3-lanes including one segment of passing lanes on 5-lane ROW</t>
  </si>
  <si>
    <t>(NORTH PARKWAY); N 2nd Street to East of SR-4(Danny Thomas Parkway)</t>
  </si>
  <si>
    <t>Realignment</t>
  </si>
  <si>
    <t>Unicoi</t>
  </si>
  <si>
    <t>SR-107</t>
  </si>
  <si>
    <t>From Main Street to Industrial Drive in Erwin</t>
  </si>
  <si>
    <t>SR-107, From Main Street to Industrial Drive in Erwin - Construction-New</t>
  </si>
  <si>
    <t>SR-196</t>
  </si>
  <si>
    <t>Bridges over Shaw Creek, LM 6.80 and Overflow, LM 7.11</t>
  </si>
  <si>
    <t>SR-196, Bridges over Shaw Creek, LM 6.80 and Overflow, LM 7.11 - Bridge Replacement</t>
  </si>
  <si>
    <t>24S81090003, 24S81090043</t>
  </si>
  <si>
    <t>SR-114</t>
  </si>
  <si>
    <t>Bridge over Tennessee River, LM 3.22</t>
  </si>
  <si>
    <t>36SR1140001</t>
  </si>
  <si>
    <t>Bridge over I-24, LM 8.23</t>
  </si>
  <si>
    <t>16I00240017</t>
  </si>
  <si>
    <t>Bridge over Clarey Creek, LM 12.57</t>
  </si>
  <si>
    <t>55S80830009</t>
  </si>
  <si>
    <t>From I-40 to North of North Fork Cedar Creek</t>
  </si>
  <si>
    <t>Industrial Access Road serving King Business Forms and DeRoyal Industries in Tazewell &amp; New Tazewell</t>
  </si>
  <si>
    <t>Bridges over Overflows at LMs 4.48, 5.00 and 5.41; and Tennessee River at LM 6.29</t>
  </si>
  <si>
    <t>36SR0150003, 36SR0150005, 36SR0150007, 36SR0150009</t>
  </si>
  <si>
    <t>Bridge over Powell River, LM 15.96</t>
  </si>
  <si>
    <t>13SR0320013</t>
  </si>
  <si>
    <t>North of Big Dry Creek to 1.7 miles North of Big Dry Creek, North of Jamestown</t>
  </si>
  <si>
    <t>SR-28, From North of Big Dry Creek to North of Big Dry Creek, North of Jamestown - Reconstruction</t>
  </si>
  <si>
    <t>SR-40</t>
  </si>
  <si>
    <t>From East of SR-33 to West of Ocoee River</t>
  </si>
  <si>
    <t>SR-40 (US-64), From SR-33 (US-411) to West of the Ocoee River Crossing - Reconstruction.</t>
  </si>
  <si>
    <t>From West of Ocoee River to SR-68 in Ducktown (IA)</t>
  </si>
  <si>
    <t>Construct 2 at 12' lanes with 8' shoulders (6' paved) on new alighnment</t>
  </si>
  <si>
    <t>I-65</t>
  </si>
  <si>
    <t>From Trinity Lane to North of Dickerson Road</t>
  </si>
  <si>
    <t>Litter Grant Program Administration</t>
  </si>
  <si>
    <t>Maint - Litter</t>
  </si>
  <si>
    <t>Mowing/Litter</t>
  </si>
  <si>
    <t>Beale Street Landing/Docking Facility In Memphis</t>
  </si>
  <si>
    <t>Proposed Docking Facility for Riverboats with Provisions for Embarking and Disembarking Passengers, to Be Located at the South End of the Cobblestones on the Mississippi River near Beale Street</t>
  </si>
  <si>
    <t>Plough Boulevard</t>
  </si>
  <si>
    <t>Memphis Airport, Plough Boulevard Access Road in Memphis</t>
  </si>
  <si>
    <t>Redesign and Reconstruct the Plough Blvd. Interchange Making Connections among Plough Blvd., Winchester Rd., and Airways Blvd. in All Directions  TN059</t>
  </si>
  <si>
    <t>Drainage studies - various locations</t>
  </si>
  <si>
    <t>McMinn County Line to Loudon County Line</t>
  </si>
  <si>
    <t>I-75, McMinn County Line to Loudon County Line - Resurfacing</t>
  </si>
  <si>
    <t>LOCAL Technical Assistance Program (LTAP)- FY 2011</t>
  </si>
  <si>
    <t>SPR</t>
  </si>
  <si>
    <t>LOCAL Technical Assistance Program (LTAP)- FY 2012</t>
  </si>
  <si>
    <t>LOCAL Technical Assistance Program (LTAP)- FY 2014-2019</t>
  </si>
  <si>
    <t>LOCAL Technical Assistance Program (LTAP)- FY 20184-2019-SPR</t>
  </si>
  <si>
    <t>SR-840</t>
  </si>
  <si>
    <t>I-40 in Dickson County to SE of SR-100</t>
  </si>
  <si>
    <t>From the Obed River to East of SR-101</t>
  </si>
  <si>
    <t>I-40, From the Obed River to East of SR-101 - Resurfacing and Bridge Deck Repair</t>
  </si>
  <si>
    <t>(Franklin Pike), From South of SR-99(Bear Creek Pike) to North of SR-99(Bear Creek Pike)</t>
  </si>
  <si>
    <t>Industrial Access Road serving Heritage Log Homes, From Intersection of Snyder Road to Top Flite Drive Bridge</t>
  </si>
  <si>
    <t>TDOT Headquarters - Polk Building - Renovation</t>
  </si>
  <si>
    <t>Fayette, Shelby</t>
  </si>
  <si>
    <t>SR-86</t>
  </si>
  <si>
    <t>From the Mississippi State Line to SR-57(Poplar Avenue) in Collierville</t>
  </si>
  <si>
    <t>SR-86, From the Mississippi State Line to SR-57(Poplar Avenue) in Collierville - Reconstruction</t>
  </si>
  <si>
    <t>South of Spring Creek to North of Lovers Lane (IA)</t>
  </si>
  <si>
    <t>Widen from 2 lanes to 4-lane divided with median, shoulders, and ditches, and to 5 lanes with curb and gutter (transition to adjacent project), sidewalks, and bicycle lanes</t>
  </si>
  <si>
    <t>M09-20OAHQ_CO81SR_FERRYOPS STW CO CUMBERLAND CITY FERRY</t>
  </si>
  <si>
    <t>Bridge under Norfolk Southern R/R, LM 34.67</t>
  </si>
  <si>
    <t>New Highway Marking and County Maintenance Building</t>
  </si>
  <si>
    <t>Region 2 Improvements</t>
  </si>
  <si>
    <t>Region 1 Parking Lot</t>
  </si>
  <si>
    <t>Franklin Traffic Operation Center, Phase 3</t>
  </si>
  <si>
    <t>Field Hardware and Software, Cool Springs, Hillsboro Road, Mack Hatcher, Murfreesboro Road</t>
  </si>
  <si>
    <t>M19LTHQ_C47SR_TUNLCLN Knox-Henley St Tunnel and SMARTFIX I-40 Ramp - Cleaning (FY19)</t>
  </si>
  <si>
    <t>SR-155</t>
  </si>
  <si>
    <t>M19LTHQ_C19SR_TUNLCLN Davidson - Thompson Lane Tunnel - Cleaning (FY19)</t>
  </si>
  <si>
    <t>Perry</t>
  </si>
  <si>
    <t>Perry County Routine Maintenance</t>
  </si>
  <si>
    <t>Unicoi County Routine Maintenance</t>
  </si>
  <si>
    <t>Crockett</t>
  </si>
  <si>
    <t>Crockett County Routine Maintenance</t>
  </si>
  <si>
    <t>Warren</t>
  </si>
  <si>
    <t>Warren County Routine Maintenance</t>
  </si>
  <si>
    <t>Industrial Access Road (Proposed Connector Route (St. Blaise Rd.\Harris Rd.) serving The Gap, From SR-6 (US 31E) to SR-386 (Vietnam Veterans Bypass)</t>
  </si>
  <si>
    <t>From: SR 386 (Vietnam Veterans Parkway) To: SR 6 ( US 31-E, Gallatin Road)</t>
  </si>
  <si>
    <t>Chattanooga Smartway ITS System Maintenance (2016-2018)</t>
  </si>
  <si>
    <t>Chattanooga Smartway ITS System Maintenance (2016-2018) - Intelligent Transportation System</t>
  </si>
  <si>
    <t>Chattanooga Smartway ITS System Maintenance (2019-2021)</t>
  </si>
  <si>
    <t>SR-12 (Ashland City Highway) to SR-155 (Briley Parkway) (IA)</t>
  </si>
  <si>
    <t>Widen to 5-ln curb &amp; gutter section</t>
  </si>
  <si>
    <t>Interchange at SR-284</t>
  </si>
  <si>
    <t>SR-111, Intersection at SR-284 - Construct New Interchange.</t>
  </si>
  <si>
    <t>Brymer Creek Road</t>
  </si>
  <si>
    <t>Brymer Creek Road, Bridge over Brymer Creek, LM 2.98 (IA)</t>
  </si>
  <si>
    <t>060A0620001</t>
  </si>
  <si>
    <t>From Simpson Road East to North of SR-2(US-11) in Lenoir City</t>
  </si>
  <si>
    <t>Widen from 4-lanes to 6-lanes</t>
  </si>
  <si>
    <t>I-124</t>
  </si>
  <si>
    <t>From the I-24 Interchange to South of the Tennessee River Bridge</t>
  </si>
  <si>
    <t>I-124, From the I-24 Interchange to South of the Tennessee River Bridge - Widen - Add Lanes.</t>
  </si>
  <si>
    <t>Jolly Springs Road</t>
  </si>
  <si>
    <t>Jolly Springs Road, Bridge over Thompson Creek, LM 0.23 (IA)</t>
  </si>
  <si>
    <t>920A2350001</t>
  </si>
  <si>
    <t>Wetland and Stream Mitigation</t>
  </si>
  <si>
    <t>Recurring PE</t>
  </si>
  <si>
    <t>Sanders Branch (along Lake Page) from near Wolf River Boulevard Bridge to near Dibrell Trail Drive, Stream Mitigation in Collierville</t>
  </si>
  <si>
    <t>Env Mitigation and Wildlife Connectivity</t>
  </si>
  <si>
    <t>City of Brentwood, Little Harpeth West Branch, Stream Mitigation</t>
  </si>
  <si>
    <t>SR-99 Stream Mitigation site near World Outreach Center</t>
  </si>
  <si>
    <t>Citico Creek and Unnamed Tributary, Stream Mitigation in Chattanooga</t>
  </si>
  <si>
    <t>Citico Creek, From Citico Avenue to near Orchard Knob Pump Station, and Unnamed Tributary, from near North Orchard Knob Avenue to near Orchard Knob Pump Station</t>
  </si>
  <si>
    <t>Frances D. Etvir Thompson Property, Stream Mitigation</t>
  </si>
  <si>
    <t>Bledsoe County Correctional Complex Stream Mitigation</t>
  </si>
  <si>
    <t>McGhee Tyson Airport Site in Alcoa, Stream Mitigation</t>
  </si>
  <si>
    <t>Reedy Creek in Carroll County, Stream Mitigation</t>
  </si>
  <si>
    <t>South Seward Hills Branch and an Unnamed Tributary near Fly Park/Trinity Elementary School, Stream Mitigation</t>
  </si>
  <si>
    <t>City of Jonesborough Property, Stream Mitigation</t>
  </si>
  <si>
    <t>Brushy Mountain State Penitentiary, Stream Mitigation</t>
  </si>
  <si>
    <t>Unnamed Tributary to Big Branch in Atoka, Stream Mitigation</t>
  </si>
  <si>
    <t>Memphis National Golf Club in Collierville, Stream Mitigation</t>
  </si>
  <si>
    <t>Pistol Creek Dam in Alcoa, Stream Mitigation</t>
  </si>
  <si>
    <t>Cawood Branch Stream Mitigation for SR-63</t>
  </si>
  <si>
    <t>Bush Brothers Property Anderson Branch Stream Mitigation</t>
  </si>
  <si>
    <t>Gibson, Dyer</t>
  </si>
  <si>
    <t>SR-104</t>
  </si>
  <si>
    <t>From SR-20 (US 412) in Dyersburg to SR-5 (US 45W)  in Trenton</t>
  </si>
  <si>
    <t>Env. Study only</t>
  </si>
  <si>
    <t>SR-339</t>
  </si>
  <si>
    <t>Culvert @  LM 3.19</t>
  </si>
  <si>
    <t>Culvert Replacement</t>
  </si>
  <si>
    <t>SR-35 @ LM 0.08 and SR-160 @ LM 7.19</t>
  </si>
  <si>
    <t>Knoxville ITS Control Center - FY 2020-2022 (Utilities, Power and Communications)</t>
  </si>
  <si>
    <t>Lake, Obion</t>
  </si>
  <si>
    <t>SR-21</t>
  </si>
  <si>
    <t>Reelfoot Spillway (Phase 3)</t>
  </si>
  <si>
    <t>Various State Routes in Polk and Bradley Counties (Install signs)</t>
  </si>
  <si>
    <t>Right Lane Bridge over SR-26 (US-70, Sparta Pike), LM 16.82</t>
  </si>
  <si>
    <t>Repair damage to beams caused by vehicle collision</t>
  </si>
  <si>
    <t>95I00400035</t>
  </si>
  <si>
    <t>Industrial Access Road (Airport Road) serving LeCarra, Quality Battery, ATS and Plane Excellence</t>
  </si>
  <si>
    <t>in the Scott County Airport Industrial Park</t>
  </si>
  <si>
    <t>Big Station Camp Blvd</t>
  </si>
  <si>
    <t>Big Station Camp Blvd, Fr 0.2 mile North of SR-6 to SR-6 in Gallatin</t>
  </si>
  <si>
    <t>from 0.2 mile north of SR-6 to SR-6 in Gallatin</t>
  </si>
  <si>
    <t>Various Maintance Activities</t>
  </si>
  <si>
    <t>DISADVANTAGED BUSINESS ENTERPRISE SUPPORTIVE SERVICE FUND, FY 2015-2019</t>
  </si>
  <si>
    <t>DISADVANTAGED BUSINESS ENTERPRISE SUPPORTIVE SERVICE FUND, FY 2015-2019-Training</t>
  </si>
  <si>
    <t>Training</t>
  </si>
  <si>
    <t>80-SR024-15.57, Bridge over Snow Creek</t>
  </si>
  <si>
    <t>From North David Drive to Tater Valley Road (EPD/PHASE 2) (IA)</t>
  </si>
  <si>
    <t>Widen to super two-lane and spot improvements. Three (3) lane  section from L.M. 11.55 to L.M. 11.69</t>
  </si>
  <si>
    <t>From North of Archer Road to South of Jim Town Road (PHASE 2) (IA)</t>
  </si>
  <si>
    <t>Spot Safety Improvements between LM 14.04 and 18.56</t>
  </si>
  <si>
    <t>On-The-Job Training and Supportive Services Program, FY-2019</t>
  </si>
  <si>
    <t>Region 2 RTMC Building</t>
  </si>
  <si>
    <t>State Hangar - Reseal/Repaint Hangar Bay Deck</t>
  </si>
  <si>
    <t>Aeronautics</t>
  </si>
  <si>
    <t>Various Bridges on SR-15 and I-40</t>
  </si>
  <si>
    <t>SPR PLANNING FY 2016 - 2020</t>
  </si>
  <si>
    <t>SPR PLANNING FY 2018-2020</t>
  </si>
  <si>
    <t>SPR PLANNING FY 2020, 2021, 2022</t>
  </si>
  <si>
    <t>Economic Analysis of Transity Corridors- FY-2010</t>
  </si>
  <si>
    <t>SPR PLANING - FY-2013-2014 (PART 1)</t>
  </si>
  <si>
    <t>SPR PLANING - FY-2013-2015 (PART 1)</t>
  </si>
  <si>
    <t>RPO FY-2015-2019-(PART 1)-SPR</t>
  </si>
  <si>
    <t>SPR PLANNING - FY-2016(PART 1)</t>
  </si>
  <si>
    <t>SPR PLANNING - FY-2016-2019(PART 1)</t>
  </si>
  <si>
    <t>SPR-RESEARCH FY 2013 (PART 2)</t>
  </si>
  <si>
    <t>SPR-RESEARCH FY 2016 -2017(PART 2)</t>
  </si>
  <si>
    <t>SPR-RESEARCH FY 2014 (PART 2)</t>
  </si>
  <si>
    <t>SPR-RESEARCH FY 2014-2015 (PART 2)</t>
  </si>
  <si>
    <t>SPR-RESEARCH FY 2016-2020 (PART 2)</t>
  </si>
  <si>
    <t>Memphis ITS Control Center - FY 2016-2018 (Utilities, Power and Communications)</t>
  </si>
  <si>
    <t>Memphis ITS Control Center - FY 2020-2022 (Utilities, Power and Communications)</t>
  </si>
  <si>
    <t>Litter Grant FY2018/19</t>
  </si>
  <si>
    <t>Litter Grant FY2020/21</t>
  </si>
  <si>
    <t>Litter Grant FY2016/17</t>
  </si>
  <si>
    <t>Region 1</t>
  </si>
  <si>
    <t>SR</t>
  </si>
  <si>
    <t>M11LTR1_D13SR_MOW</t>
  </si>
  <si>
    <t>Jackson Hill Road</t>
  </si>
  <si>
    <t>Jackson Hill Road, Bridge over CSX Railroad in Montgomery Bell State Park, LM 1.94</t>
  </si>
  <si>
    <t>220A3400003</t>
  </si>
  <si>
    <t>Bridge over Hord Creek, LM 33.23</t>
  </si>
  <si>
    <t>37SR0010027</t>
  </si>
  <si>
    <t>SR-13</t>
  </si>
  <si>
    <t>Bridge over Buffalo River, LM 28.33</t>
  </si>
  <si>
    <t>68SR0130017</t>
  </si>
  <si>
    <t>Industrial Access Road serving Nashville Wire</t>
  </si>
  <si>
    <t>grading, base, drainage, paving, guardrail, pavement markings and signs</t>
  </si>
  <si>
    <t>Widen and Resurfacing</t>
  </si>
  <si>
    <t>SR-6</t>
  </si>
  <si>
    <t>From Old Highway 31 N to near Donald F Ephlin Parkway in Columbia (Roadscapes)</t>
  </si>
  <si>
    <t>Signage and landscaping at the intersection of SR 6/US 31N and Donald F. Ephlin Parkway.</t>
  </si>
  <si>
    <t>Roadscapes</t>
  </si>
  <si>
    <t>SR-34 @ LM 10.60 and SR-395 @ LM 3.75</t>
  </si>
  <si>
    <t>SR-91 @ LM's 13.50 &amp; 17.48 and SR-362 @ LM 0.45</t>
  </si>
  <si>
    <t>Interchange at SR-196 (Hickory Withe Road)</t>
  </si>
  <si>
    <t>Construct standard diamond interchange</t>
  </si>
  <si>
    <t>FY0708-OCPM-InSR-R1</t>
  </si>
  <si>
    <t>Pavement Marking</t>
  </si>
  <si>
    <t>Knoxville ITS Control Center - FY 2020-2022 (Operations)</t>
  </si>
  <si>
    <t>SR-23</t>
  </si>
  <si>
    <t>Bridge over CSX and CNIC R/R, LM 2.61</t>
  </si>
  <si>
    <t>79SR0230001</t>
  </si>
  <si>
    <t>From South of SR-441(Moores Lane) to SR-253(Concord Road) in Brentwood</t>
  </si>
  <si>
    <t>Widen from 2 to 5 lanes, including curb and gutter, with a separated 10' multi-use path on the east side</t>
  </si>
  <si>
    <t>FY0809-SnDC-InSR-R3</t>
  </si>
  <si>
    <t>M17LTHQ_C33SR_TUNLCLN Hamilton - McCallie, Bachman and Stringers Ridge - Tunnel Cleaning (FY17)</t>
  </si>
  <si>
    <t>M19LTHQ_C33SR_TUNLCLN Hamilton - McCallie, Bachman and Stringers Ridge - Tunnel Cleaning (FY19)</t>
  </si>
  <si>
    <t>From West of Old Town Creek to SR-32 (US-25E) (EPD) (IA)</t>
  </si>
  <si>
    <t>Widen 2-ln to 3-ln and construct shared use path</t>
  </si>
  <si>
    <t>From Near Industrial Lane to Near Second Avenue (IA)</t>
  </si>
  <si>
    <t>Intersection improvements at SR-29 and Depot St. Convert intersection of SR-29 and 2nd Ave to right-in and right-out</t>
  </si>
  <si>
    <t>Williamson, Davidson</t>
  </si>
  <si>
    <t>South of Burkitt Road to Near SR-254(Old Hickory Boulevard)</t>
  </si>
  <si>
    <t>Reconstruct and widen from existing 2 lanes to 5 lanes</t>
  </si>
  <si>
    <t>(Nolensville Pike), From South of Burkitt Road to North of Mill Creek (IA)</t>
  </si>
  <si>
    <t>M13-20OAHQ_CO19_RAOPS CUMBERLAND CO - HILLTOPPERS</t>
  </si>
  <si>
    <t>County Line Rd.</t>
  </si>
  <si>
    <t>County Line Road, Bridge over Branch, LM 0.27 (IA)</t>
  </si>
  <si>
    <t>County Line Road, Bridge over Branch, LM 0.27 - Bridge Replacement</t>
  </si>
  <si>
    <t>170A3080001</t>
  </si>
  <si>
    <t>Old SR-104</t>
  </si>
  <si>
    <t>Old SR-104, Bridge over Overflow, LM 0.09 (IA)</t>
  </si>
  <si>
    <t>270A3760007</t>
  </si>
  <si>
    <t>Jackson Ave.</t>
  </si>
  <si>
    <t>Jackson Ave, Bridges over Ramp to Gay Street in Knoxville (IA)</t>
  </si>
  <si>
    <t>Bridge replacement or possible rehab of two ramp structures leading from Jackson Ave to Gay Street</t>
  </si>
  <si>
    <t>470C8990001, 470C8990003</t>
  </si>
  <si>
    <t>SR-52, LM 22.41 and SR-151, LM 0.11(SMALL DRAINAGE STRUCTURE)</t>
  </si>
  <si>
    <t>Obion County Routine Maintenance</t>
  </si>
  <si>
    <t>SR-248</t>
  </si>
  <si>
    <t>From SR-106(Lewisburg Pike) to West of I-65</t>
  </si>
  <si>
    <t>M13-20OAHQ_CO49_RAOPS LAUDERDALE CO - GOODWILL-MEMPHIS</t>
  </si>
  <si>
    <t>M13-20OAHQ_CO57_RAOPS MADISON CO - MADISON HAYWOOD</t>
  </si>
  <si>
    <t>M13-20OAHQ_C03I_RAOPS BENTON CO - EASTER SEALS</t>
  </si>
  <si>
    <t>M13-20OAHQ_CO22_RAOPS DICKSON CO - EASTER SEALS</t>
  </si>
  <si>
    <t>Statewide Studies &amp; Functional Design</t>
  </si>
  <si>
    <t>Meigs, Rhea</t>
  </si>
  <si>
    <t>Bridge over Tennessee River, LM 3.10</t>
  </si>
  <si>
    <t>61SR0680001</t>
  </si>
  <si>
    <t>Bridge over Mississippi River (Seismic Retrofit Phase 9)</t>
  </si>
  <si>
    <t>79I00400001</t>
  </si>
  <si>
    <t>M13-20OAHQ_WCOPS WELCOME CENTER OPERATIONS</t>
  </si>
  <si>
    <t>Intersection at Everett Road in Farragut</t>
  </si>
  <si>
    <t>Adding a center turn lane, widening the bridge over Little Turkey Creek, updating traffic signal</t>
  </si>
  <si>
    <t>Intersection Improvements</t>
  </si>
  <si>
    <t>TEF Adjusted needs - Water - FY 2016-2017</t>
  </si>
  <si>
    <t>Waterways</t>
  </si>
  <si>
    <t>Public Transportation</t>
  </si>
  <si>
    <t>M09OAHQ_SWISR_INM8SW Inmate Labor Contract with TDOC</t>
  </si>
  <si>
    <t>M12-20OAHQ_SWISR_INM8SW (Inmate Labor Contract with TDOC)</t>
  </si>
  <si>
    <t>Great River Road Visitors Center at Reelfoot Lake</t>
  </si>
  <si>
    <t>Great River Rd Visitors Center at Reelfoot Lake - Construction of a new Visitor Center, Signs, Exhibit Areas, Parking and Sidewalk</t>
  </si>
  <si>
    <t>SR-10</t>
  </si>
  <si>
    <t>From SR-16(US-41/Elm St/Madison St) to North of Rolling Road</t>
  </si>
  <si>
    <t>Construction Phase 2 ; 2 sections</t>
  </si>
  <si>
    <t>Waldron Road</t>
  </si>
  <si>
    <t>Waldron Road, N of Industrial Dr/Enterprise Blvd to SR-1</t>
  </si>
  <si>
    <t>Widen from 2 lanes to 5 lanes</t>
  </si>
  <si>
    <t>From Bridge over Cumberland River to Trinity Lane in Nashville</t>
  </si>
  <si>
    <t>I-65, From Bridge over Cumberland River to Trinity Lane - Resurfacing and Bridge Deck Repair</t>
  </si>
  <si>
    <t>190I0024010, 19I00650063</t>
  </si>
  <si>
    <t>Watt Road, South of SR-1(Kingston Pike) to Old Stage Road.; Old Stage Road, Loudon County Line to Johnson Corner Road</t>
  </si>
  <si>
    <t>Widen Old Stage Rd from 16' width just west of Johnson's Corner Rd to two 12' lanes with sidewalk, curb and gutter to the western limits of the town; Extension of Watt Rd to Old Stage Rd.</t>
  </si>
  <si>
    <t>Flood Investigation and Operation of Crest Stage Gages (Oct 2015 - Sept 2020)</t>
  </si>
  <si>
    <t>Operate and Maintain On-site Gaging Stations (Oct 2015 - Sept 2020)</t>
  </si>
  <si>
    <t>Hinds Creek Road</t>
  </si>
  <si>
    <t>01-02452-3.60, Bridge over Hinds Creek</t>
  </si>
  <si>
    <t>I-155</t>
  </si>
  <si>
    <t>Bridge over Mississippi River, LM 0.00</t>
  </si>
  <si>
    <t>I-155, Bridge over Mississippi River, LM 0.00 - Bridge Repair</t>
  </si>
  <si>
    <t>23I01550001</t>
  </si>
  <si>
    <t>add scour protection at the piers</t>
  </si>
  <si>
    <t>From SR-30 to SR-305 (EPD/PHASE 1)</t>
  </si>
  <si>
    <t>SR-2-From SR-30 to SR-305 (EPD/PHASE 1) - Signs, Pavement Markings, Guardrail.</t>
  </si>
  <si>
    <t>SR-30</t>
  </si>
  <si>
    <t>From Denso Drive to Park Street (EPD/PHASE 1)</t>
  </si>
  <si>
    <t>SR-30, From Denso Drive to Park Street (EPD/PHASE 1) - Signs, Pavement Markings, Guardrail</t>
  </si>
  <si>
    <t>SR-305</t>
  </si>
  <si>
    <t>From SR-30 to Mt. Verd Road (EPD/PHASE 1)</t>
  </si>
  <si>
    <t>SR-305, From SR-30 to Mt. Verd Road (EPD/PHASE 1) - Signs, Pavement Markings, Guardrail</t>
  </si>
  <si>
    <t>Industrial Access Road serving Denso Manufacturing Company</t>
  </si>
  <si>
    <t>Construct Middle Settlements Road beginning at Mt. Tabor Road extending to SR-115 (U.S. 129).  Realign Mt. Tabor Road at the Middle Settlements Road intersection.  Widen a portion of Atchley Drive/Robert C. Jackson from 2 lanes to 4 lanes.</t>
  </si>
  <si>
    <t>From SR-73(Wilton Springs) to South of I-40</t>
  </si>
  <si>
    <t>(Corridor J ), Near Oakley-Allons Road to SR-111</t>
  </si>
  <si>
    <t>SR-52 (Corridor "J"), From Near Oakley-Allons Road to SR-111 - Widen</t>
  </si>
  <si>
    <t>Reelfoot Spillway Stream Enhancement and Box Culvert (Phase 2)</t>
  </si>
  <si>
    <t>SR-22</t>
  </si>
  <si>
    <t>From Tiptonville to SR-22(Cates Landing Road)</t>
  </si>
  <si>
    <t>SR-22, Tiptonville to SR-22 (Cates Landing Road) - Reconstruction</t>
  </si>
  <si>
    <t>South of Public Square to North of Public Square in Centerville</t>
  </si>
  <si>
    <t>Hardin County Routine Maintenance</t>
  </si>
  <si>
    <t>LIC, McEwen Drive from Carothers Pkwy to Cool Springs Boulevard</t>
  </si>
  <si>
    <t>Construct new four lane roadway, including 5ft bike lanes and sidewalks, turn lanes and roadway lighting. The LIC program does not pay for roadway lighting</t>
  </si>
  <si>
    <t>Nashville ITS System Maintenance (2019-2021)</t>
  </si>
  <si>
    <t>Industrial Access Road (Rivergate Road) serving Canadian National Railroad</t>
  </si>
  <si>
    <t>Grading, base, drainage, paving, striping, and signs for acess to Canadian National Railroad. 2 twelve foot lanes with four gravel shoulders.</t>
  </si>
  <si>
    <t>From SR-34 in Bulls Gap to South of Speedwell Rd/Old Hwy 66 (IA)</t>
  </si>
  <si>
    <t>Widen existing 2 (10 ft) lanes to 2 (12 ft) lanes</t>
  </si>
  <si>
    <t>Industrial Access Road Serving Homesteader Trailers in New Tazewell</t>
  </si>
  <si>
    <t>Build an industrial access road serving Homesteader Trailers beginning at a T intersection with Old State Route 33 and proceeding southeast to intersect with Coffey Road.</t>
  </si>
  <si>
    <t>Linwood Rd.</t>
  </si>
  <si>
    <t>Linwood Road, Bridge over I-40, LM 7.81</t>
  </si>
  <si>
    <t>Linwood Road, Bridge over I-40 - Bridge Replacement</t>
  </si>
  <si>
    <t>95I00400041</t>
  </si>
  <si>
    <t>Blair Branch Road</t>
  </si>
  <si>
    <t>Blair Branch Road, Bridge over Blair Creek, LM 0.77 (IA)</t>
  </si>
  <si>
    <t>080A0590003</t>
  </si>
  <si>
    <t>Paul Price Road</t>
  </si>
  <si>
    <t>Paul Price Road, Bridge over Wallsmith Branch, LM 1.13 (IA)</t>
  </si>
  <si>
    <t>270A7150001</t>
  </si>
  <si>
    <t>Bakerville Rd.</t>
  </si>
  <si>
    <t>Bakerville Road, Bridge over Duck River, LM 15.71 (IA)</t>
  </si>
  <si>
    <t>430A3160001</t>
  </si>
  <si>
    <t>Patton Lane.</t>
  </si>
  <si>
    <t>BG A065-0.11, Patton Lane, Bridge over Branch of Cane Creek</t>
  </si>
  <si>
    <t>490A0650001</t>
  </si>
  <si>
    <t>Interchange at SR-49, Exit 24 in Coopertown</t>
  </si>
  <si>
    <t>Former Coopertown Project</t>
  </si>
  <si>
    <t>Interchange Lighting</t>
  </si>
  <si>
    <t>(South York Highway), From Near Little Road to North of Kilby Road (IA)</t>
  </si>
  <si>
    <t>Widen from existing 2 lane to a 3 lane facility.</t>
  </si>
  <si>
    <t>SR-332</t>
  </si>
  <si>
    <t>(Concord Road), Turkey Creek to Northshore Drive</t>
  </si>
  <si>
    <t>Widen roadway, curb and gutter, sidewalks and bike lanes. New Termini: Concord Rd (SR-332) from north of Turkey Crk Rd to Northshore Dr and revised length (0.93 miles).</t>
  </si>
  <si>
    <t>SR-49</t>
  </si>
  <si>
    <t>Intersection at Old Clarksville Pike</t>
  </si>
  <si>
    <t>Intersection Modification</t>
  </si>
  <si>
    <t>Industrial Access Road serving Ethanol Processors LLC in Obion County</t>
  </si>
  <si>
    <t>Interchange at Airways Blvd (IA)</t>
  </si>
  <si>
    <t>Modify interchange in Memphis</t>
  </si>
  <si>
    <t>(Hillsboro Road), Intersection at SR-46(Old Hillsboro Road)</t>
  </si>
  <si>
    <t>Realign intersection to create a 90 degree alignment, with turn lanes of appropriate stacking length on both roadways.  Relocate existing signal.</t>
  </si>
  <si>
    <t>Interchange at US-70N in Monterey, Exits 300 and 301</t>
  </si>
  <si>
    <t>Light Interchanges and the main line of I-40 between 300 and 301</t>
  </si>
  <si>
    <t>TSB Paving ID-1030692-00</t>
  </si>
  <si>
    <t>From Beaver Creek to Exide Drive in Bristol (Median Improvements &amp; Widening- Phase 1)</t>
  </si>
  <si>
    <t>Interchange at SR-9(US-25W, Exit 160) in Jellico</t>
  </si>
  <si>
    <t>Interchange lighting modifications at the I-75 /SR 9 interchange.</t>
  </si>
  <si>
    <t>Bridge over Reelfoot Lake Spillway, LM 7.61</t>
  </si>
  <si>
    <t>48SR0210003</t>
  </si>
  <si>
    <t>Administrative for Safe Routes To School (Infrastructure)</t>
  </si>
  <si>
    <t>Administrative for Safe Routes To School (Infrastructure) - Administrative, Training, Travel</t>
  </si>
  <si>
    <t>Church Street at Illinois Central Railroad, LM 9.39 in Millington</t>
  </si>
  <si>
    <t>Active equipment install &amp; upgrade</t>
  </si>
  <si>
    <t>Section 130-Rail</t>
  </si>
  <si>
    <t>Railroad Crossing Improvement</t>
  </si>
  <si>
    <t>Goodlett Street At Norfolk-Southern Railroad, LM 5.10 In Memphis</t>
  </si>
  <si>
    <t>Rail</t>
  </si>
  <si>
    <t>(Hillsboro Road), Intersection at Claude Yates Drive, LM 15.99 in Franklin</t>
  </si>
  <si>
    <t>Intersection improvements at Claude Yates Drive extending from Joel Cheek Blvd to Mack Hatcher Pkwy (SR-397)</t>
  </si>
  <si>
    <t>Various Interstate and State Routes (Attenuator Repair)</t>
  </si>
  <si>
    <t>Audubon Stream Mitigation</t>
  </si>
  <si>
    <t>Creation of 418 feet of stream length through removal of concrete in an existing, lined channel. Will be returned to natural state via installation of turf reinforcement matting, seeding and planting trees. Project will be completed due to TDEC-required stream mitigation for Holmes Road widening project to the south.</t>
  </si>
  <si>
    <t>Industrial Access Road serving Union City Airport (Everett Stewart Airport)</t>
  </si>
  <si>
    <t>Economic Development</t>
  </si>
  <si>
    <t>SR-44</t>
  </si>
  <si>
    <t>Bridge over S Fk Holston RV, LM 12.29</t>
  </si>
  <si>
    <t>SR-424</t>
  </si>
  <si>
    <t>Bridge over Overflow at Lm 15.69 and Big Sandy River at Lm 15.80</t>
  </si>
  <si>
    <t>SR-424, Bridge over Overflow, LM 15.69 and Big Sandy River, LM 15.80-Bridge Replacement</t>
  </si>
  <si>
    <t>09S80370019, 09S80370021</t>
  </si>
  <si>
    <t>Industrial Access Road serving BNSF Railway in Memphis</t>
  </si>
  <si>
    <t>SR-69 A</t>
  </si>
  <si>
    <t>Bridge over Big Sandy River, LM 0.12</t>
  </si>
  <si>
    <t>SR-175</t>
  </si>
  <si>
    <t>(Byhalia Road), From South of Shelby Post Road to South of SR-385</t>
  </si>
  <si>
    <t>Widening of Byhalia Road including approximately 2,200 feet of Shelby Drive.</t>
  </si>
  <si>
    <t>Realign and Widen</t>
  </si>
  <si>
    <t>Purdy Road</t>
  </si>
  <si>
    <t>Purdy Road, Bridge over Cypress Creek, LM 4.39</t>
  </si>
  <si>
    <t>Bridge over Sulphur Fork Creek, LM 9.30</t>
  </si>
  <si>
    <t>Fesslers Lane</t>
  </si>
  <si>
    <t>SA-01926(4), SR-1 to Polk Ave</t>
  </si>
  <si>
    <t>State Aid - Resurf</t>
  </si>
  <si>
    <t>Bridges over Wilder Creek, LM 7.49</t>
  </si>
  <si>
    <t>24I0040017, 24I0040018</t>
  </si>
  <si>
    <t>Watson Road, Bridge over I-40 and SR-5 (US-45), Bridge over Bear Creek</t>
  </si>
  <si>
    <t>NHS, None</t>
  </si>
  <si>
    <t>Intersection at SR-13</t>
  </si>
  <si>
    <t>Brs. ov. Walnut Fork Cr., Overflow, N. Fork Obion River, Branches over Terrapin Creek</t>
  </si>
  <si>
    <t>M09LTR1_C65SR_SMSTR SR-62, LM 2.80(Small Drainage Structures)</t>
  </si>
  <si>
    <t>Industrial Access Road serving Barrett Firearms Manufacturing, Inc in Christiana</t>
  </si>
  <si>
    <t>Construction of a roadwaybeginning from the intersection of Forbus Drive at Epps Mill Road and extending approximately 0.4 Miles to Barrett Enterprises LP and ending in a cul-de-sac.</t>
  </si>
  <si>
    <t>Enhancement Training and Workshops</t>
  </si>
  <si>
    <t>This project is to provide funding for the training, travel and other related training/travel expenses for the enhancement office.</t>
  </si>
  <si>
    <t>Bridge over Bessemer Street, LM 12.50</t>
  </si>
  <si>
    <t>Longfield Road</t>
  </si>
  <si>
    <t>LONGFIELD ROAD, BR OV I-75, LM 10.85</t>
  </si>
  <si>
    <t>SR-375</t>
  </si>
  <si>
    <t>Bridge over German Creek, LM 14.68</t>
  </si>
  <si>
    <t>Trousdale County Routine Maintenance</t>
  </si>
  <si>
    <t>Hawkins County Routine Maintenance</t>
  </si>
  <si>
    <t>Henley Lane</t>
  </si>
  <si>
    <t>BG B088-0.04, Henley Lane over Clark Creek</t>
  </si>
  <si>
    <t>Various Interstate and State Routes (Watershed Sign Installation)</t>
  </si>
  <si>
    <t>Macon Road</t>
  </si>
  <si>
    <t>1458-5.16, Macon Road, Bridge over Grays Creek, LM 5.16</t>
  </si>
  <si>
    <t>790A6810001</t>
  </si>
  <si>
    <t>Intersection at Wilson Street in Lexington</t>
  </si>
  <si>
    <t>SR-50</t>
  </si>
  <si>
    <t>From SR-247 to SR 6(US-43) (TPR Locations 1,2 and 4)</t>
  </si>
  <si>
    <t>Brs ov SR-3 @ LM 5.45, Hoosier Creek @ LM 7.77, North Reelfoot Creek @ LM 15.63 and Indian Creek @ LM 23.35</t>
  </si>
  <si>
    <t>Industrial Access Road serving Mi-Jack Products</t>
  </si>
  <si>
    <t>Pave SIA Road a distance of +/- 3400 feet (0.64 mile), Road to Railroad Spur, Signalization</t>
  </si>
  <si>
    <t>Signalization</t>
  </si>
  <si>
    <t>Industrial Access Road serving Mi-Jack Products(State Forces)</t>
  </si>
  <si>
    <t>Industrial Access Road serving Nike in Shelby County</t>
  </si>
  <si>
    <t>Bridge over I-40, LM 0.03</t>
  </si>
  <si>
    <t>Gatewood Ford Road</t>
  </si>
  <si>
    <t>65-0916-6.22, Gatewood Ford Road over Rock Creek</t>
  </si>
  <si>
    <t>65S44250001</t>
  </si>
  <si>
    <t>SR-14, Brs ov IC R/R &amp; Nonconnah Cr., LM 7.13 and I-55, LM 7.46; SR-205, Brs ov Overflow, LM 3.12 and Marys Cr., LM 6.60</t>
  </si>
  <si>
    <t>Aero Grant Mgt. Operations</t>
  </si>
  <si>
    <t>White Station Road At Norfolk Southern Railroad, LM 5.18 in Memphis</t>
  </si>
  <si>
    <t>West Little Richland Road</t>
  </si>
  <si>
    <t>43-1810-2.17, West Little Richland Road Bridge over Little Richland Creek</t>
  </si>
  <si>
    <t>43018100001</t>
  </si>
  <si>
    <t>Tennessee Ridge Road</t>
  </si>
  <si>
    <t>43-01781-4.15, Br ov White Oak Cr</t>
  </si>
  <si>
    <t>Interchange at SR-249, Exit 31</t>
  </si>
  <si>
    <t>Interchange Lighting New Hope Road</t>
  </si>
  <si>
    <t>Pine Top Road</t>
  </si>
  <si>
    <t>SA-3519(6), SR-18 to SA-3524</t>
  </si>
  <si>
    <t>FY0708-GRO-InSR-R1</t>
  </si>
  <si>
    <t>Guardrail</t>
  </si>
  <si>
    <t>FY0809-GRO-InSR-R1</t>
  </si>
  <si>
    <t>FY0708-GRN-InSR-R2</t>
  </si>
  <si>
    <t>M12LTHQ_R3ISR_G'RAILINST</t>
  </si>
  <si>
    <t>FY0708-GRO-InSR-R4</t>
  </si>
  <si>
    <t>FY0809-GRO-InSR-R4</t>
  </si>
  <si>
    <t>FY0809-GRN-InSR-R4</t>
  </si>
  <si>
    <t>(US-31E, Nashville Pike), Interchange at  SR-109 Northbound Ramp in Gallatin</t>
  </si>
  <si>
    <t>Bridges at North Fork Forked Deer River and West Tennessee  Railroad</t>
  </si>
  <si>
    <t>Selmer Access Road; From Tennessee Ave(UTM Campus)  to SR-5(US-45) Near Mile Marker 17</t>
  </si>
  <si>
    <t>FY0809-CNCRP-InSR-R3</t>
  </si>
  <si>
    <t>Business Park Access Improvements to I-275</t>
  </si>
  <si>
    <t>HPP#4948 (TN 220) Make access improvements to the I-275 Business Park in Knoxville to improve north to south connections by extending Blackstock Ave from Fifth Ave to Bernard Ave and realign Marion St.</t>
  </si>
  <si>
    <t>Paving Montgomery Bell State Park</t>
  </si>
  <si>
    <t>Br ov French Broad Rv, LM 14.70</t>
  </si>
  <si>
    <t>Br ov Stewmans Cr, LM 4.90</t>
  </si>
  <si>
    <t>Br ov N FK White Oak Cr, LM 9.35</t>
  </si>
  <si>
    <t>Br ov Bh, LM 0.30</t>
  </si>
  <si>
    <t>4 Bridges on Various Routes over Cane Cr</t>
  </si>
  <si>
    <t>Camp Road</t>
  </si>
  <si>
    <t>Camp Road, Bridge ov Duck River, LM 0.03, in Old Stone Fort State Park</t>
  </si>
  <si>
    <t>FROM MCAMIS LANE TO NORTH OF SR-56</t>
  </si>
  <si>
    <t>FY0708-RTRC-InSR-R1</t>
  </si>
  <si>
    <t>Bridge ov Caney Fork RV, LM 13.38</t>
  </si>
  <si>
    <t>Safety Conference</t>
  </si>
  <si>
    <t>Intersections at SR-25 and North Locust Ave in Gallatin</t>
  </si>
  <si>
    <t>Various Intersection Improvements-improving /upgrading signal system, ADA ramps, stamped crosswalks and construction of right turn lane.</t>
  </si>
  <si>
    <t>Gap Creek Road, Br ov I-81, LM 5.38 and I-81, Brs ov SR-34, LM 5.46</t>
  </si>
  <si>
    <t>Int, None</t>
  </si>
  <si>
    <t>Black Fox Road</t>
  </si>
  <si>
    <t>29-0A025-2.56, Bridge over Hog Skin Creek</t>
  </si>
  <si>
    <t>SR-360</t>
  </si>
  <si>
    <t>From SR-165 to SR-33</t>
  </si>
  <si>
    <t>Training for Tennessee Department of Transportation Workforce FY-2018-2020</t>
  </si>
  <si>
    <t>SR-170</t>
  </si>
  <si>
    <t>Br ov Clinch Rv and CSX R/R, LM 2.58</t>
  </si>
  <si>
    <t>Lower Station Camp Creek Road Greenway in Gallatin Phase 1</t>
  </si>
  <si>
    <t>Phase 1 begins at Bison Trail/Lower Station Camp Creek Road trailhead and continues 4,680 feet along Station Camp Creek terminating at another trailhead.</t>
  </si>
  <si>
    <t>Perkins St Ext</t>
  </si>
  <si>
    <t>Perkins St Ext at NSR at LM 5.72 in Memphis</t>
  </si>
  <si>
    <t>Bridge Over Overflow, LM 29.81</t>
  </si>
  <si>
    <t>4 Bridges over Overflows and Muddy Creek</t>
  </si>
  <si>
    <t>Bridges ov Lytle Cr, lm 16.58 and 16.72</t>
  </si>
  <si>
    <t>Old Andrew Johnson Highway</t>
  </si>
  <si>
    <t>45-2716-0.55, Old Andrew Johnson Highway over Norfolk Southern R/R</t>
  </si>
  <si>
    <t>45F00290003</t>
  </si>
  <si>
    <t>Meigs County Routine Maintenance</t>
  </si>
  <si>
    <t>Memphis ITS Control Center FY 2020-2022 (Operations)</t>
  </si>
  <si>
    <t>Gallatin - Land Acq</t>
  </si>
  <si>
    <t>Industrial Access Road serving Bristol Metals LLC</t>
  </si>
  <si>
    <t>Construction of a Sate Industrial Access Road from Weaver Pike to Bristol Metals at Bristol Metals Road In The City of Bristol, Sullivan County.</t>
  </si>
  <si>
    <t>Bridges over Bells Hwy, LM 6.21 and Branch, LM 6.24</t>
  </si>
  <si>
    <t>Bridges at LMs 11.02, 13.08 and 14.43 (Br Repair)</t>
  </si>
  <si>
    <t>09SR0010009, 09SR0010015</t>
  </si>
  <si>
    <t>Bridge over Branch, LM 13.08</t>
  </si>
  <si>
    <t>SR-125</t>
  </si>
  <si>
    <t>Bridge over Branch, LM 19.00</t>
  </si>
  <si>
    <t>SR-77</t>
  </si>
  <si>
    <t>Bridge over Overflow, LM 9.57</t>
  </si>
  <si>
    <t>27SR0770015</t>
  </si>
  <si>
    <t>SR-262</t>
  </si>
  <si>
    <t>Bridge over Cumberland River, LM 7.56</t>
  </si>
  <si>
    <t>44SR0852003</t>
  </si>
  <si>
    <t>Construct New Equipment Sheds</t>
  </si>
  <si>
    <t>Shelby, Lake, Tipton</t>
  </si>
  <si>
    <t>Broadway Road</t>
  </si>
  <si>
    <t>68-0A386-0.06, Br ov Cypress Cr</t>
  </si>
  <si>
    <t>From SR-20 to South of the Humphreys County Line - 3 Spot Improvements at (E, H &amp; K) (IA)</t>
  </si>
  <si>
    <t>SR-13, 3 Spot Improvements at (E,H and K), SR-20 to S of Humphreys COL - Passing Ln, Turn Ln, Rd Alignment</t>
  </si>
  <si>
    <t>From SR-20 to South of the Humphreys County Line - 4 spot improvements at locations B, C, D &amp; F (IA)</t>
  </si>
  <si>
    <t>Widening to 3-ln. 1 through lane in each direction and 1 through lane in alternating directions.</t>
  </si>
  <si>
    <t>I-65, Bridge over SR-41 (LM 1.03) &amp; SR-41, Bridge over SR-11 (LM 0.03)</t>
  </si>
  <si>
    <t>Int, NHS</t>
  </si>
  <si>
    <t>SR-67</t>
  </si>
  <si>
    <t>Br ov Watauga Rv, LM 17.61</t>
  </si>
  <si>
    <t>Various State Route Intersections (Whitetopping)</t>
  </si>
  <si>
    <t>Shallowford Road, Bridge over SR-153 (LM 5.56) and Jersey Pike, Bridge over SR-153 (LM 0.74)</t>
  </si>
  <si>
    <t>Construct New Equipment Sheds (Humphreys &amp; Montgomery)</t>
  </si>
  <si>
    <t>Ramp "F" Bridge, LM 20.98</t>
  </si>
  <si>
    <t>South College Street</t>
  </si>
  <si>
    <t>South College Street (0A555), Bridge over SR-26 (US-70), LM 0.36 in Smithville</t>
  </si>
  <si>
    <t>Chickamauga Avenue at Norfolk Southern Railroad, LM 0.47 in Knoxville</t>
  </si>
  <si>
    <t>Beautification Office Special Projects</t>
  </si>
  <si>
    <t>Highway Beautification</t>
  </si>
  <si>
    <t>Industrial Access Road serving Interstate Packaging in White Bluff</t>
  </si>
  <si>
    <t>I-26</t>
  </si>
  <si>
    <t>Bridge (Right Lanes) over SR-354 and Boones Creek, LM 6.82</t>
  </si>
  <si>
    <t>90I00260021</t>
  </si>
  <si>
    <t>M20OAHQ_C13SR_CGTUNOPS</t>
  </si>
  <si>
    <t>Cumberland Gap Tunnel Operations</t>
  </si>
  <si>
    <t>Riverside Drive</t>
  </si>
  <si>
    <t>SA-5704(6), SA-5715 to SA-5712</t>
  </si>
  <si>
    <t>Luck Madden Road</t>
  </si>
  <si>
    <t>SA-2771(1), 1.19M S of SR-420 to SR-420</t>
  </si>
  <si>
    <t>Ira Falls Road</t>
  </si>
  <si>
    <t>SA-2770(1), SA-2705 to 0.89M E of SA-2705</t>
  </si>
  <si>
    <t>SETHRA - Federal FY 06 New Freedom Program (5317)</t>
  </si>
  <si>
    <t>Mass Transit</t>
  </si>
  <si>
    <t>ETHRA - Federal FY 06 New Freedom Program (5317)</t>
  </si>
  <si>
    <t>Governor's Highway Safety Office</t>
  </si>
  <si>
    <t>GHSP</t>
  </si>
  <si>
    <t>Bridges over Pigeon River, Lm's 9.62 and 9.76</t>
  </si>
  <si>
    <t>15I00400021, 15I00400023</t>
  </si>
  <si>
    <t>Bridge over West Fork of the Little Pigeon River, LM 13.76</t>
  </si>
  <si>
    <t>78SR0350017</t>
  </si>
  <si>
    <t>Kingtown Road</t>
  </si>
  <si>
    <t>SA-7620(5), Winfield CL to Kentucky SL</t>
  </si>
  <si>
    <t>Industrial Access Road serving Kenwal Steel in Lebanon</t>
  </si>
  <si>
    <t>SR-58</t>
  </si>
  <si>
    <t>From Webb Rd to Willard Dr at SR-153</t>
  </si>
  <si>
    <t>SR-58 Bike and pedestrian facilities from Webb Rd to Willard Dr at SR-153.  Project also includes sidewalks, ADA, Accessibility, Curb and Gutter, Drainage and Pedestrian Improvements.</t>
  </si>
  <si>
    <t>N. Stonewall Street, From Woodrow Avenue to Brooks Avenue in McKenzie</t>
  </si>
  <si>
    <t>Construction of 2,672 linear feet of sidewalks along Stonewall Street. Project also includes curb and gutter, landscaping, drainage and a retaining wall.</t>
  </si>
  <si>
    <t>Intersections at Rathburn St, Rockwood St, Wheeler St, Strang St, Stratton Ave and Dunn St in Rockwood (Interconnect)</t>
  </si>
  <si>
    <t>M09LTR1_C45I_SIGNREPAIR I40WB</t>
  </si>
  <si>
    <t>Statewide-Environmental Management System</t>
  </si>
  <si>
    <t>Tennessee Environmental Streamlining Agreement (TESA)</t>
  </si>
  <si>
    <t>TENNESSEE ENVIRONMENTAL STREAMLINING AGREEMENT (TESA), PROGRAMMATIC AGREEMENT FUNDING  RE:  These funds are used to assist state and federal resource agencies with staffing.  These dedicated staff then provide expedited programmatic assistance to TDOT.  Funds may also be used to assist with program maintenance.</t>
  </si>
  <si>
    <t>Tennessee Environmental Streamlining Agreement (TESA) with the U.S. Army Corps of Engineers-FY 2017-2020</t>
  </si>
  <si>
    <t>Industrial Access Road serving Goodyear Tire &amp; Rubber Company in Union City</t>
  </si>
  <si>
    <t>STATE INDUSTRIAL ACCESS ROAD SERVING GOODYEAR TIRE AND RUBBER, FROM THE HWY 51 BYPASS APPROXIMATELY 1,525 Ft ALONG GOODYEAR RD. INCLUDING A SPUR OF APPROXIMATELY 1,000.00 Ft ALONG GREENFIELD DR., IN UNION CITY, OBION COUNTY</t>
  </si>
  <si>
    <t>Br ov Duck Rv, LM 23.87</t>
  </si>
  <si>
    <t>Bridge over Roundlick Creek, LM 2.96</t>
  </si>
  <si>
    <t>80SR0240003</t>
  </si>
  <si>
    <t>Industrial Access Road serving Manchester Industrial Park</t>
  </si>
  <si>
    <t>Industrial Access Road serving Manchester Industrial Park, from US-41 (Hillsboro Highway) extending north approximately 3,100 feet.</t>
  </si>
  <si>
    <t>Serving Hemlock Semiconductor Corp, From SR-13(US-79) to Jim Johnson Road</t>
  </si>
  <si>
    <t>CONSTRUCTION OF A STATE INDUSTRIAL ACCESS ROAD SERVING HEMLOCK SEMICONDUCTOR CORPORATION beginning at the intersection of US-79 / SR-13 and International Blvd., extending North/Northeast approx. 3,900 ft. before tying into the Industry's drive.</t>
  </si>
  <si>
    <t>SR-82</t>
  </si>
  <si>
    <t>From High Street to East of Abernathy Street in Bell Buckle</t>
  </si>
  <si>
    <t>Roadway construction and repair along SR-82 from Main Street to Abernathy Street, including sidewalk repair and replacement, drainage improvements, and pedestrian safety enhancements. Project also inlcudes crosswalks and signage.</t>
  </si>
  <si>
    <t>Bridge over Red River, LM 24.58</t>
  </si>
  <si>
    <t>74SR0110009</t>
  </si>
  <si>
    <t>SR-10/SR-25, Intersection at SR-141/Halltown Road in Hartsville</t>
  </si>
  <si>
    <t>M09OAHQ_SWISR_EMGRFACILITYELECTRICAL</t>
  </si>
  <si>
    <t>Bridge over Spring Creek, LM 20.25</t>
  </si>
  <si>
    <t>95SR0240017</t>
  </si>
  <si>
    <t>Bridge over Eavens Creek, LM 20.31</t>
  </si>
  <si>
    <t>95SR0260019</t>
  </si>
  <si>
    <t>Shed for Brake Facility Pit at Weigh Station</t>
  </si>
  <si>
    <t>State Industrial Access Road serving Saargummi of Tennessee</t>
  </si>
  <si>
    <t>Cleveland Street, Bridge over SR-6 (US-31E/Ellington Parkway), LM 0.77</t>
  </si>
  <si>
    <t>New Hope Road</t>
  </si>
  <si>
    <t>19-01004-1.94, Br ov I-40</t>
  </si>
  <si>
    <t>Bridge over Cypress Creek, LM 29.89</t>
  </si>
  <si>
    <t>35SR0180023</t>
  </si>
  <si>
    <t>Bridge over Branch, LM 13.81</t>
  </si>
  <si>
    <t>19SR0010017</t>
  </si>
  <si>
    <t>Bridge over Pritchett Creek, LM 5.36</t>
  </si>
  <si>
    <t>SR-275</t>
  </si>
  <si>
    <t>Bridges ov Overflow, LM 4.33; Flint Rv Overflow, LM 4.42; and Flint Rv, LM 4.52</t>
  </si>
  <si>
    <t>52S62400003, 52S62400005, 52S62400013</t>
  </si>
  <si>
    <t>Bridges over Overflow, LM 4.33 and Flint River Overflow, LM 4.42</t>
  </si>
  <si>
    <t>52S62400003, 52S62400013</t>
  </si>
  <si>
    <t>SR-265</t>
  </si>
  <si>
    <t>Bridge over Dry Creek, LM 13.69</t>
  </si>
  <si>
    <t>95S61590011</t>
  </si>
  <si>
    <t>Bridges over Branches, LM 1.95 &amp; 2.90 in Meeman-Shelby Forest State Park</t>
  </si>
  <si>
    <t>M09LTR3_C95SR_SINKHOLE REPAIR</t>
  </si>
  <si>
    <t>East Cedar Street, From 5th Street to King College Road</t>
  </si>
  <si>
    <t>Street reconstruction, Roadway realignment between Golf St and Halverstadt Dr. modifications to intersections including the addition of turn lanes and signal upgrades including signal pre-emption for the railroad crossings on East Cedar Street</t>
  </si>
  <si>
    <t>New Lake Road</t>
  </si>
  <si>
    <t>59-01986-5.36, Br ov New Lake Bh</t>
  </si>
  <si>
    <t>Morristown - Install Fuel Tanks</t>
  </si>
  <si>
    <t>Interchange at Pleasant Grove Road / SR-311(US-74) in Cleveland</t>
  </si>
  <si>
    <t>Project involves the modification of the interchange and high mast lighting.</t>
  </si>
  <si>
    <t>From I-40 East to I-440 South</t>
  </si>
  <si>
    <t>Lengthen ramp for safety improvements</t>
  </si>
  <si>
    <t>From SR-321(Ooltewah-Ringgold Road) to East Brainerd Road in Chattanooga</t>
  </si>
  <si>
    <t>From SR-321(Ooltewah-Ringgold Road) to Near Layton Lane (IA)</t>
  </si>
  <si>
    <t>Widen existing 2 lanes to four 12' travel lanes with a continuous 12' center turn lane along with curb and gutter, 4' paved shoulders; bike path and 5' sidewalks on both sides.</t>
  </si>
  <si>
    <t>Interchange Ramps at SR-76</t>
  </si>
  <si>
    <t>I-40, Interchange at SR-76 interchange - Modify Ramps</t>
  </si>
  <si>
    <t>Weigh Station (Extend Ramps)</t>
  </si>
  <si>
    <t>I-40, Weigh Station (Extend Ramps) - Reconstruction</t>
  </si>
  <si>
    <t>Intersection near SR-20 in Linden</t>
  </si>
  <si>
    <t>From South of Lobelville Road to North of Lobelville Road</t>
  </si>
  <si>
    <t>Rural Smartway ITS Expansion and Video Wall Replacement</t>
  </si>
  <si>
    <t>Olgiati Bridge over Tennessee River in Chattanooga</t>
  </si>
  <si>
    <t>Widen the Olgiati Bridge from three lanes in both northbound and southbound directions to four lanes in the northbound direction and four lanes and an acceleration lane in the southbound direction.  Separate the northbound and southbound lanes with an additional center lane on either side of a concrete barrier.</t>
  </si>
  <si>
    <t>SR-81</t>
  </si>
  <si>
    <t>Intersection at SR-353(5 Points) in Jonesborough</t>
  </si>
  <si>
    <t>Project involves earthwork, pavement removal, drainage, paving, signing, lighting, and guardrail.</t>
  </si>
  <si>
    <t>Intersection at Persimmon Ridge Road, LM 12.02 in Jonesborough</t>
  </si>
  <si>
    <t>Install a NB left-turn lane at the intersection, modify right turn-lane from SR-81 to Persimmon Ridge Rd.SB  Widen Persimmon Ridge Rd. adding a deciated left-turn lane and right lane.</t>
  </si>
  <si>
    <t>SR-156</t>
  </si>
  <si>
    <t>Bridge over Tennessee River, LM 15.19</t>
  </si>
  <si>
    <t>Bridge over Poor Valley Creek, Lm 3.53</t>
  </si>
  <si>
    <t>37SR0010003</t>
  </si>
  <si>
    <t>Old SR-25</t>
  </si>
  <si>
    <t>Old SR-25, Bridge over Cumberland River, LM 0.05</t>
  </si>
  <si>
    <t>800A3920001</t>
  </si>
  <si>
    <t>Clarksburg/Smyrna Road</t>
  </si>
  <si>
    <t>SA-00912(13), SA-0914 to 1.05M North</t>
  </si>
  <si>
    <t>Old Stage Road</t>
  </si>
  <si>
    <t>SA-00905(10), SA-0907 to 0.73M North/East</t>
  </si>
  <si>
    <t>Bradford Hill Road</t>
  </si>
  <si>
    <t>SA-8034(1), South Carthage CL to 0.75M South</t>
  </si>
  <si>
    <t>State Industrial Access Road Serving Wacker Chemical Corporation</t>
  </si>
  <si>
    <t>State Industrial Access Road Serving Wacker Chemical Corporation from SR-308 to Lower River Road</t>
  </si>
  <si>
    <t>Bridge over Reedy Creek, LM 10.48</t>
  </si>
  <si>
    <t>82SR0360013</t>
  </si>
  <si>
    <t>SR-283</t>
  </si>
  <si>
    <t>Bridge over Kelly Branch, LM 3.06</t>
  </si>
  <si>
    <t>SR-283, Bridge over Kelly Branch, LM 3.06 - Bridge Rehabilitation</t>
  </si>
  <si>
    <t>58005390001</t>
  </si>
  <si>
    <t>Various Locations (Construct Equipment Sheds)</t>
  </si>
  <si>
    <t>SR-33(Maynardville Highway), From Afton Drive to Emory Road; and SR-71(Norris Freeway), From Emory Road to SR-33</t>
  </si>
  <si>
    <t>Halls Connector</t>
  </si>
  <si>
    <t>Bridge over Rheatown Creek, LM 25.24</t>
  </si>
  <si>
    <t>30SR0340029</t>
  </si>
  <si>
    <t>Trace Creek Road</t>
  </si>
  <si>
    <t>SA-44004(4), SR-262 to Julis Hill Rd</t>
  </si>
  <si>
    <t>Raleigh-Lagrange Road</t>
  </si>
  <si>
    <t>SA-2401(4), Shelby COL to SR-196</t>
  </si>
  <si>
    <t>Relocated Airport Road, North of Cairo Road to East of Steam Plant Road</t>
  </si>
  <si>
    <t>Airport Road serving Sumner County Regional Airport, From North of Cairo Road to East of Steam Plant Road - Relocate and Widen</t>
  </si>
  <si>
    <t>SR-57 (Poplar Avenue) Culvert Replacement - Phase IV</t>
  </si>
  <si>
    <t>Design and construction of five drainage culverts categorized as priority 1 and 2, along Poplar Avenue within the Germantown city limits. Culverts to be replaced are numbers 22, 33, 35, 36 and 41A on the map in project file.</t>
  </si>
  <si>
    <t>SA-1200(2), Various County Routes</t>
  </si>
  <si>
    <t>None, Other</t>
  </si>
  <si>
    <t>Interchanges at SR-2(Broad Street) and SR-58 (Market Street) in Chattanooga (IA)</t>
  </si>
  <si>
    <t>Construct a new collector distributor (CD) Road south of I-24, beginning west of the I-24 and SR-29 (US-27) interchange and extending parallel with I-24 to east of Market Street. The project will replace existing ramps on the south at Broad, Williams, and Market Streets, with new signalized intersections at Broad, Market and Williams Streets.</t>
  </si>
  <si>
    <t>SR-93</t>
  </si>
  <si>
    <t>From North of Davis Road to North of Fire Hall Road (TPR Option 5, Spot Improvment 1 &amp; 2) (IA)</t>
  </si>
  <si>
    <t>MISCELLANEOUS SAFETY IMPROVEMENTS - FLATTEN THE EXISTING HORIZONTAL CURVES AND IMPROVE INTERSECTION SIGHT DISTANCE, WIDEN FROM 2 TO 3 LANES WITH CURB &amp; CUTTER AND SIDEWALKS</t>
  </si>
  <si>
    <t>SR-237</t>
  </si>
  <si>
    <t>(Rossview Road), I-24 to Near Keysburg Road and Intersection at Dunbar Cave Road/Cardinal Lane(Realignment )</t>
  </si>
  <si>
    <t>Rossview Road widen to 5 lanes from I-24 to Cardinal Lane w/signal; 3 lanes from Cardinal Lane to Keysburg Road and transition to 2 lanes.  Dunbar Cave realignment from E. of John Ross Rd to Cardinal Lane; Cul-de-sac former Dunbar Cave N. end.</t>
  </si>
  <si>
    <t>(Rossview Road), From Cardinal Lane to Powell Road</t>
  </si>
  <si>
    <t>SR-237 (Rossview Road): Widen Rossview Road to 5 lanes from Cardinal Lane to Powell Road</t>
  </si>
  <si>
    <t>Carpenters Grade Road</t>
  </si>
  <si>
    <t>SA-0503(6), Mint Rd to Maryville CL</t>
  </si>
  <si>
    <t>Harris Road</t>
  </si>
  <si>
    <t>SA-0518(2), Wildwood Rd to Martin Mill Pike</t>
  </si>
  <si>
    <t>Rogers Drive</t>
  </si>
  <si>
    <t>SA-36058(2), SA-03619 to SR-203</t>
  </si>
  <si>
    <t>SIA serving SGS North America Inc.</t>
  </si>
  <si>
    <t>Construct 2@12' lane facility with 4' shoulders and minimum 60' ROW. Beginning at eastern edge of existing cul-de-sac at end of Harrogate Industrial Park access road extending 520' to connect to SR-63. Particular repair of sinkhole which requires excavating and drainage improvements to include stabilization of geotextile and flowable fill.</t>
  </si>
  <si>
    <t>West Division Street</t>
  </si>
  <si>
    <t>West Division Street Greenway (Town Center Trail), From South Greenhill Road to 4th Avenue</t>
  </si>
  <si>
    <t>Construction of approximately 9,600 feet of trail from South Greenhill Road to 4th Avenue.  Project includes landscaping, signage, pedestrian crossings, ADA improvements and pedestrian amenities.</t>
  </si>
  <si>
    <t>Perkins Road at Norfolk Southern in Memphis</t>
  </si>
  <si>
    <t>Corinth Road</t>
  </si>
  <si>
    <t>SA-5308(2), Fr LM 3.57 to Loudon CL</t>
  </si>
  <si>
    <t>Watkins Road</t>
  </si>
  <si>
    <t>SA-03603(4), SR-142 to SA-03632</t>
  </si>
  <si>
    <t>Bridge Over Richland Creek, LM 5.58</t>
  </si>
  <si>
    <t>72SR0290004</t>
  </si>
  <si>
    <t>Bridge over Sugar Creek, LM 0.27</t>
  </si>
  <si>
    <t>79-I0240-15.31, Southern R/R ov I-240 &amp; Ramp</t>
  </si>
  <si>
    <t>79I02400109</t>
  </si>
  <si>
    <t>Bridges over CSX R/R, Chelsea Avenue and Kruger Road, LM 18.29</t>
  </si>
  <si>
    <t>Davies Plantation Road</t>
  </si>
  <si>
    <t>Davies Plantation Road, Bridge over I-40, LM 1.38</t>
  </si>
  <si>
    <t>Deer Run Road</t>
  </si>
  <si>
    <t>SA-31019(1), Cabbage Patch Rd to Deer Run Loop</t>
  </si>
  <si>
    <t>Spruce Loop Rd</t>
  </si>
  <si>
    <t>SA-18054(1), Spruce Loop Road from Mockingbird Dr to Taylor Chapel Rd</t>
  </si>
  <si>
    <t>Executive Residence Regrading and Paving</t>
  </si>
  <si>
    <t>LM 17.14 to LM 17.20</t>
  </si>
  <si>
    <t>Rosemark Road</t>
  </si>
  <si>
    <t>SA-08418(3), 0.7 mi S of SR-206 to SR-206</t>
  </si>
  <si>
    <t>Pleasant Sight Road</t>
  </si>
  <si>
    <t>SA-05506(3), Michie CL to SR-142</t>
  </si>
  <si>
    <t>Jack Pond Road</t>
  </si>
  <si>
    <t>SA-08436(1), 1.20 mi W of SR-59 to SR-59</t>
  </si>
  <si>
    <t>Preparation of Resurfacing Plans</t>
  </si>
  <si>
    <t>Goin Road</t>
  </si>
  <si>
    <t>SA-01308(8), Chumley Rd to Rolen Rd</t>
  </si>
  <si>
    <t>Hurricane Ridge Road</t>
  </si>
  <si>
    <t>SA-21021(1), SR-26 to locked gate</t>
  </si>
  <si>
    <t>Rabbit Creek Road</t>
  </si>
  <si>
    <t>SA-04018(3), SR-140 to 4.67 mi N of SR-140</t>
  </si>
  <si>
    <t>South Bluff Road</t>
  </si>
  <si>
    <t>SA-06602(2), South Bluff Road from SA-06601 to SR-21</t>
  </si>
  <si>
    <t>East Valley Road</t>
  </si>
  <si>
    <t>SA-77006(7), SR-8 to 0.01 mi N of Rogers Rd</t>
  </si>
  <si>
    <t>Satterfield Road</t>
  </si>
  <si>
    <t>SA-08706(6), LM 0.89 to Noah Rd</t>
  </si>
  <si>
    <t>Bridge over Neeley's Creek, LM 0.02</t>
  </si>
  <si>
    <t>75SR0160001</t>
  </si>
  <si>
    <t>SR-203</t>
  </si>
  <si>
    <t>Bridge over Indian Creek, LM 12.03</t>
  </si>
  <si>
    <t>91S61940005</t>
  </si>
  <si>
    <t>Cumberland City Ferry Landings and Terminal (Includes all Ferry Components)</t>
  </si>
  <si>
    <t>Bridge over Little River, LM 16.90</t>
  </si>
  <si>
    <t>05SR0330011</t>
  </si>
  <si>
    <t>SR-113</t>
  </si>
  <si>
    <t>Bridge over Robertson Creek, LM 6.63</t>
  </si>
  <si>
    <t>37SR1130001</t>
  </si>
  <si>
    <t>WB and EB Bridges over I-240</t>
  </si>
  <si>
    <t>79I02400111, 79I02400112</t>
  </si>
  <si>
    <t>Bridge over Little McAdoo Creek, LM 4.04</t>
  </si>
  <si>
    <t>63SR0120003</t>
  </si>
  <si>
    <t>SIA Serving Institutional Wholesale in Algood</t>
  </si>
  <si>
    <t>State Industrial Access Road serving Institutional Wholesale in Algood on Burton Branch Road from approximately 400ft south of SR-111 (West Main Street)  to Dry Valley Road.</t>
  </si>
  <si>
    <t>Bridge over North Indian Creek, LM 0.08</t>
  </si>
  <si>
    <t>86SR0810001</t>
  </si>
  <si>
    <t>Bridge over Little Cherokee Creek, LM 5.39</t>
  </si>
  <si>
    <t>90SR0670009</t>
  </si>
  <si>
    <t>Environmental Compliance - ENSAFE, INC. (FY2010-14)</t>
  </si>
  <si>
    <t>Environmental Compliance - ENSAFE, INC. (FY2015-20)</t>
  </si>
  <si>
    <t>Environmental Compliance - ENSAFE, INC. (FY2021-25)</t>
  </si>
  <si>
    <t>Slide Near SR-73 at LM 16.30 (Phase 3)</t>
  </si>
  <si>
    <t>SR-174</t>
  </si>
  <si>
    <t>(Long Hollow Pike), Small Structure at LM 14.85</t>
  </si>
  <si>
    <t>Old State Route 96</t>
  </si>
  <si>
    <t>SA-09418(1), SR-46 to Old Harding Rd</t>
  </si>
  <si>
    <t>Upper Wynnburg Road</t>
  </si>
  <si>
    <t>SA-04819(1), SA-04804 to SR-78</t>
  </si>
  <si>
    <t>From SR-418 To North of Drystone Branch Road</t>
  </si>
  <si>
    <t>Bridge over Shanty Branch, LM 10.23</t>
  </si>
  <si>
    <t>73SR0010003</t>
  </si>
  <si>
    <t>SR-72</t>
  </si>
  <si>
    <t>Bridges over Branch at Lm 1.98 and Stamp Creek at Lm 4.55</t>
  </si>
  <si>
    <t>73SR0720005, 73SR0720009</t>
  </si>
  <si>
    <t>Bridge over Running Water Creek, LM 25.58</t>
  </si>
  <si>
    <t>SR-156, Bridge over Running Water Creek, LM 25.58 - Bridge Repair</t>
  </si>
  <si>
    <t>58SR1560013</t>
  </si>
  <si>
    <t>Bridge over Spring Street, LM 14.22</t>
  </si>
  <si>
    <t>19I00240109</t>
  </si>
  <si>
    <t>Bridge over CSX R/R and Oldham Street, LM 14.41</t>
  </si>
  <si>
    <t>I-24, Bridge over CSX R/R and Oldham Street, LM 14.41-Bridge Rehabilitation</t>
  </si>
  <si>
    <t>19I00240111</t>
  </si>
  <si>
    <t>Bridges over Main Street, Lm 14.65 and Woodland Street, Lm 14.73</t>
  </si>
  <si>
    <t>19I00240113, 19I00240115</t>
  </si>
  <si>
    <t>Bridge over Little Trammel Creek, LM 39.42</t>
  </si>
  <si>
    <t>83E00270011</t>
  </si>
  <si>
    <t>M10LTHQ_C31I_SMLSTR I-24 NEAR MM 128 PATTON CREEK</t>
  </si>
  <si>
    <t>Small Structures at LM's 15.70 and 21.05</t>
  </si>
  <si>
    <t>SR-87</t>
  </si>
  <si>
    <t>Bridge over Branch LM 11.79</t>
  </si>
  <si>
    <t>49SR0870025</t>
  </si>
  <si>
    <t>Airways Boulevard, Intersection at Ketchum Road in Memphis</t>
  </si>
  <si>
    <t>Appling Road, Intersections at I-40 East and West Ramps in Memphis</t>
  </si>
  <si>
    <t>Various Safety Improvements at FAU 5135 Appling Road, Intersection with ramps I-40 west and east, LM 1.23 - LM 1.45 in Memphis.</t>
  </si>
  <si>
    <t>Slide Repair at LM 10.9</t>
  </si>
  <si>
    <t>M11LTHQ_R1ISR_PAVMKGSPRAY</t>
  </si>
  <si>
    <t>Solar Farm Interchange - Phase 1</t>
  </si>
  <si>
    <t>I-40, Solar Farm Interchange - Phase 1 - Grade,Drain,Bridge Demolition, Pave, Sign, Lighting and Marking</t>
  </si>
  <si>
    <t>at Albright Road (Site Preparation)</t>
  </si>
  <si>
    <t>Demo and Site Preparation</t>
  </si>
  <si>
    <t>Elm Hill Pike</t>
  </si>
  <si>
    <t>Elm Hill Pike, Bridge over I-40, LM 1.25</t>
  </si>
  <si>
    <t>19FA0100005, 19I00400133</t>
  </si>
  <si>
    <t>SR-330</t>
  </si>
  <si>
    <t>From Roane County Line To Dutch Valley Road</t>
  </si>
  <si>
    <t>SR-326</t>
  </si>
  <si>
    <t>From SR-1 (US-70) To I-40</t>
  </si>
  <si>
    <t>SR-167</t>
  </si>
  <si>
    <t>From SR-67 To Little Dry Run Road</t>
  </si>
  <si>
    <t>Mason-Malone Road</t>
  </si>
  <si>
    <t>84-0A563-0.49, Bridge over Branch</t>
  </si>
  <si>
    <t>I-440</t>
  </si>
  <si>
    <t>I-65 to I-24 (Eastbound Only)</t>
  </si>
  <si>
    <t>From East of I-65 to West of I-24(Eastbound Only)</t>
  </si>
  <si>
    <t>I-440, From East of I-65 to West of I-24(Eastbound Only) - Widen</t>
  </si>
  <si>
    <t>Tri-Cities - Terminal Bldg Rehab</t>
  </si>
  <si>
    <t>Paving Hart Lane Drivers License Station</t>
  </si>
  <si>
    <t>Loudon, Knox</t>
  </si>
  <si>
    <t>(Kingston Pike), Intersection at SR-2(Lee Highway) - Dixie Lee Junction</t>
  </si>
  <si>
    <t>SR-1 (Kingston Pike), Intersection at SR-2 (Lee Highway) - Construct Lanes, Realignment, Signals, Sidewalks</t>
  </si>
  <si>
    <t>Wilson School Road</t>
  </si>
  <si>
    <t>SA-01200(3), Various Routes</t>
  </si>
  <si>
    <t>SR-353</t>
  </si>
  <si>
    <t>Culvert over Branch, LM 3.23</t>
  </si>
  <si>
    <t>Install guardrail across structure. Replace structure.</t>
  </si>
  <si>
    <t>Near LM 10.56 (Rockfall Mitigation)</t>
  </si>
  <si>
    <t>Industrial Access Road serving Volkswagen Group of America</t>
  </si>
  <si>
    <t>Horton Highway</t>
  </si>
  <si>
    <t>SA-03021(3), SR-70 to Baileyton CL</t>
  </si>
  <si>
    <t>Edd Joyce Road</t>
  </si>
  <si>
    <t>SA-00212(3), 211' East of SR-231N to Coop Rd</t>
  </si>
  <si>
    <t>Riley Creek Road</t>
  </si>
  <si>
    <t>SA-16002(3), Frank Hiles Rd to Marbury Rd</t>
  </si>
  <si>
    <t>M20LTHQ_R1ISR_ATTENREP REGION 1</t>
  </si>
  <si>
    <t>FY20 On-Call Impact Attenuator Repair - Region 1 Interstate and SRs</t>
  </si>
  <si>
    <t>M17LTHQ_R2ISR_ATTENREP REGION 2</t>
  </si>
  <si>
    <t>FY17 On-Call Impact Attenuator Repair - Region 2 Interstate and SRs</t>
  </si>
  <si>
    <t>M20LTHQ_R2ISR_ATTENREP REGION 2</t>
  </si>
  <si>
    <t>FY20 On-Call Impact Attenuator Repair - Region 2 Interstate and SRs</t>
  </si>
  <si>
    <t>M17LTHQ_R3ISR_ATTENREP REGION 3</t>
  </si>
  <si>
    <t>FY17 On-Call Impact Attenuator Repair - Region 3 Interstate and SRs</t>
  </si>
  <si>
    <t>M20LTHQ_R3ISR_ATTENREP REGION 3</t>
  </si>
  <si>
    <t>FY20 On-Call Impact Attenuator Repair - Region 3 Interstate and SRs</t>
  </si>
  <si>
    <t>M17LTHQ_R4ISR_ATTENREP REGION 4</t>
  </si>
  <si>
    <t>FY17 On-Call Impact Attenuator Repair - Region 4 Interstate and SRs</t>
  </si>
  <si>
    <t>M20LTHQ_R4ISR_ATTENREP REGION 4</t>
  </si>
  <si>
    <t>FY20 On-Call Impact Attenuator Repair - Region 4 Interstate and SRs</t>
  </si>
  <si>
    <t>M17LTHQ_R1ISR_SIGNREP Reg. 1 FY17 On-Call Signing - Interstate and SRs</t>
  </si>
  <si>
    <t>Signs</t>
  </si>
  <si>
    <t>M19LTHQ_R1ISR_SIGNREP Reg. 1 FY19 On-Call Signing - Interstate and SRs</t>
  </si>
  <si>
    <t>M17LTHQ_R2ISR_SIGNREP Reg. 2 FY17 On-Call Signing - Interstate and SRs</t>
  </si>
  <si>
    <t>M19LTHQ_R2ISR_SIGNREP Reg. 2 FY19 On-Call Signing - Interstate and SRs</t>
  </si>
  <si>
    <t>M17LTHQ_R3ISR_SIGNREP Reg. 3 FY17 On-Call Sign Repair - Interstate and SRs</t>
  </si>
  <si>
    <t>M19LTHQ_R3ISR_SIGNREP Reg. 3 FY19 On-Call Sign Repair - Interstate and SRs</t>
  </si>
  <si>
    <t>M14LTHQ_R4ISR_SIGNREP Reg. 4 FY14 On-Call Signing - Interstate and SR's</t>
  </si>
  <si>
    <t>On-Call Sign Repair on Various Interstate and SR's in Region 1</t>
  </si>
  <si>
    <t>M18LTHQ_R4ISR_SIGNREP Reg. 4 FY18 On-Call Signing - Interstate and SRs</t>
  </si>
  <si>
    <t>M19LTHQ_R4ISR_SIGNREP Reg. 4 FY19 On-Call Signing - Interstate and SRs</t>
  </si>
  <si>
    <t>Bridges over Overflow of Wolf River, LM 20.13, Wolf River, LM 20.37 and Ramp D over SR-14</t>
  </si>
  <si>
    <t>Bridge over Overflow of Wolf River (LL), LM 20.13</t>
  </si>
  <si>
    <t>79SR0140027</t>
  </si>
  <si>
    <t>Industrial Access Road Serving Lisega, Inc. on East Dumplin Valley Road</t>
  </si>
  <si>
    <t>From East of SR-5(US-45) to SR-1(US-70) in Jackson (IA)</t>
  </si>
  <si>
    <t>Widen 4-ln to 6-ln on existing alignment</t>
  </si>
  <si>
    <t>West of SR-191 to West of Tennessee River (WB Truck Climbing Lane)</t>
  </si>
  <si>
    <t>I-40, West of SR-191 to West of Tennessee River (WB Truck Climbing Lane) - Widen</t>
  </si>
  <si>
    <t>Humphreys, Hickman</t>
  </si>
  <si>
    <t>Westbound near Mile Marker 161 (Truck Climbing Lane)</t>
  </si>
  <si>
    <t>I-40 - Westbound near Mile Marker 161 - Truck Climbing Lane</t>
  </si>
  <si>
    <t>Dickson, Williamson</t>
  </si>
  <si>
    <t>Eastbound near Mile Marker 180 (Truck Climbing Lane)</t>
  </si>
  <si>
    <t>Construct an eastbound truck climbing lane</t>
  </si>
  <si>
    <t>Truck Climbing Lane(s)</t>
  </si>
  <si>
    <t>From West of SR-171 to East of SR-109 (Design Build)</t>
  </si>
  <si>
    <t>Interchange at I-24 (IA)</t>
  </si>
  <si>
    <t>Widen I-75 from near the Ringgold Road interchange to near the East Brainerd Road interchange; widen I-24 near the Belvoir Road interchange and the I-24; I-75 interchange; change access to the I-75 welcome center; build new bridges for Spring Creek Road, McBrien Road, and Moore Road over I-24</t>
  </si>
  <si>
    <t>Becton William Road</t>
  </si>
  <si>
    <t>SA-04903(2), SA-04902 to SR-19</t>
  </si>
  <si>
    <t>Jim Garrett Road</t>
  </si>
  <si>
    <t>SA-18057(1), Jim Garrett Road from I-40 to Putnam CoL</t>
  </si>
  <si>
    <t>Morgan Creek Road</t>
  </si>
  <si>
    <t>SA-0304(1), Morgan Creek Rd. from Decatur Co. Line to 1.44 mi E</t>
  </si>
  <si>
    <t>Bridge over Cain Creek, LM 10.18</t>
  </si>
  <si>
    <t>Bridges over WTNN R/R, LM 11.90</t>
  </si>
  <si>
    <t>Bridge over the Tennessee River, LM 6.29</t>
  </si>
  <si>
    <t>Intersections at Baker Road and Voss Road</t>
  </si>
  <si>
    <t>Industrial Access Road serving Unilever in Covington</t>
  </si>
  <si>
    <t>Industrial Access Road serving Unilever in Covington Tennessee, Intersection Improvements at US-51 and Witherington Drive</t>
  </si>
  <si>
    <t>Bridge over Overall Creek, LM 8.76</t>
  </si>
  <si>
    <t>Bridges over the Tennessee River, LM 7.55</t>
  </si>
  <si>
    <t>Harris Hollow Road</t>
  </si>
  <si>
    <t>SA-02224(2), Garners Creek Rd to SR-48</t>
  </si>
  <si>
    <t>Iconium Road</t>
  </si>
  <si>
    <t>08030(1), SR-1 to SR-281</t>
  </si>
  <si>
    <t>ITS Various Locations in Chattanooga MPO Area</t>
  </si>
  <si>
    <t>Development of the Environmental document and Design plans for a Metropolitan Planning Area (MPO) wide Intelligent Transportation System (ITS) which will allow continuous monitoring of transportation related field systems including traffic controllers, vehicle detectors, Dynamic Message Signs (DMS) and traffic congestion surveillance cameras.</t>
  </si>
  <si>
    <t>Industrial Access Road serving Newell Rubbermaid in Shelbyville</t>
  </si>
  <si>
    <t>Grading, base, drainage, paving, guardrail, striping and signs for access. Construct 1200' access rd with 2@13' lanes and 4' gravel shoulders, 60' ROW to widen Railroad Ave 400' either side main entrance to allow for turn lane.</t>
  </si>
  <si>
    <t>(North Broadway) at Donoho Branch Culvert, LM 18.95 in Portland</t>
  </si>
  <si>
    <t>Replace and install signage, add sidewalk, curb and gutter to north side of culvert along SR-109, mill, repave and restripe pavement over culvert, remove and replace bridge rails.</t>
  </si>
  <si>
    <t>SR-230</t>
  </si>
  <si>
    <t>Bridge over Piney River, LM 11.46</t>
  </si>
  <si>
    <t>41S61730001</t>
  </si>
  <si>
    <t>TANASI Trail Wayfinding(Discover Tn Trails and Byway Project) - Signs</t>
  </si>
  <si>
    <t>Pie In The Sky Trail Wayfinding(Discover Tn Trails and Byways Project) - Signs</t>
  </si>
  <si>
    <t>Scenic By-Way</t>
  </si>
  <si>
    <t>Flatwoods Road</t>
  </si>
  <si>
    <t>SA-5040(1), SR-242 to Lawrenceburg City Limits</t>
  </si>
  <si>
    <t>Old Federal Road</t>
  </si>
  <si>
    <t>SA-06207(2), Campground Rd to near Old Tellico S Rd</t>
  </si>
  <si>
    <t>Macedonia Road</t>
  </si>
  <si>
    <t>SA-04003(1), SA-04002 to SR-76</t>
  </si>
  <si>
    <t>Bridge ov I-55 at LM 0.00</t>
  </si>
  <si>
    <t>Culverts at LM 2.15 &amp; 8.00</t>
  </si>
  <si>
    <t>Laconia Road</t>
  </si>
  <si>
    <t>24-0A118-0.83, Laconia Road Bridge ov Loosahatchie Rv</t>
  </si>
  <si>
    <t>Industrial Access Road serving Miniature Precision Components, Inc.</t>
  </si>
  <si>
    <t>Industrial Access Road serving Miniature Precision Components, Inc. from Progress Road approximately 800 feet northest to the Miniature Precision Components truck entrance.</t>
  </si>
  <si>
    <t>Diesel Retrofits for TDOT Vehicles and Construction Equipment</t>
  </si>
  <si>
    <t>Church Street, Intersection at Navy Road in Millington</t>
  </si>
  <si>
    <t>Church Street, Intersection at Navy Road in Millington-Sidewalk, Handicap  Ramp, ,Signs, Pavement Markings, Signals</t>
  </si>
  <si>
    <t>Industrial Access Road serving Weakley County Farmers CO-OP</t>
  </si>
  <si>
    <t>Industrial Access Road serving Weakley County Farmers CO-OP, Roadway improvements at Ellis St. from SR-431 to the CO-OP Entrance</t>
  </si>
  <si>
    <t>Oak Grove Road</t>
  </si>
  <si>
    <t>SA-00716(3), SR-71 to near Oak Grove Ln</t>
  </si>
  <si>
    <t>M10LTHQ_R2ISR_PAVREPASOC</t>
  </si>
  <si>
    <t>Bridge over 20th Street West, LM 0.54</t>
  </si>
  <si>
    <t>Industrial Access Road serving USEC Inc. in Oak Ridge</t>
  </si>
  <si>
    <t>M17LTHQ_R1ISR_OCCABLEREP Various Interstate and SR's - Cable Barrier Repair</t>
  </si>
  <si>
    <t>M18LTHQ_R1ISR_OCCABLEREP Various Interstate and SR's - Cable Barrier Repair</t>
  </si>
  <si>
    <t>M19LTHQ_R1ISR_OCCABLEREP Various Interstate and SRs - Cable Barrier Repair</t>
  </si>
  <si>
    <t>FY19 On-Call Cable Barrier Repair-Region 1 Interstate and SRs</t>
  </si>
  <si>
    <t>M20LTHQ_R1ISR_OCCABLEREP Various Interstate and SRs - Cable Barrier Repair</t>
  </si>
  <si>
    <t>FY20 On-Call Cable Barrier Repair-Region 1 Interstate and SRs</t>
  </si>
  <si>
    <t>M17LTHQ_R2ISR_OCCABLEREP Various Interstate and SR's - Cable Barrier Repair</t>
  </si>
  <si>
    <t>M18LTHQ_R2ISR_OCCABLEREP Various Interstate and SR's - Cable Barrier Repair</t>
  </si>
  <si>
    <t>M20LTHQ_R2ISR_OCCABLEREP Various Interstate and SRs - Cable Barrier Repair</t>
  </si>
  <si>
    <t>FY20 On-Call Cable Barrier Repair-Region 2 Interstate and SRs</t>
  </si>
  <si>
    <t>M18LTHQ_R4ISR_OCCABLEREP Various Interstate and SR's - Cable Barrier Repair</t>
  </si>
  <si>
    <t>M19LTHQ_R4ISR_OCCABLEREP Various Interstate and SRs - Cable Barrier Repair</t>
  </si>
  <si>
    <t>FY19 On-Call Cable Barrier Repair-Region 4 Interstate and SRs</t>
  </si>
  <si>
    <t>M20LTHQ_R4ISR_OCCABLEREP Various Interstate and SRs - Cable Barrier Repair</t>
  </si>
  <si>
    <t>FY20 On-Call Cable Barrier Repair-Region 4 Interstate and SRs</t>
  </si>
  <si>
    <t>M18LTHQ_R3ISR_OCCABLEREP Various Interstate and SR's - Cable Barrier Repair</t>
  </si>
  <si>
    <t>M19LTHQ_R3ISR_OCCABLEREP Various Interstate and SRs - Cable Barrier Repair</t>
  </si>
  <si>
    <t>FY19 On-Call Cable Barrier Repair-Region 3 Interstate and SRs</t>
  </si>
  <si>
    <t>M20LTHQ_R3ISR_OCCABLEREP Various Interstate and SRs - Cable Barrier Repair</t>
  </si>
  <si>
    <t>FY20 On-Call Cable Barrier Repair-Region 3 Interstate and SRs</t>
  </si>
  <si>
    <t>Central Ave. N.E.</t>
  </si>
  <si>
    <t>Central Avenue N.E., From SR-74 (Ocoee St) to Gaut Street N.E.</t>
  </si>
  <si>
    <t>Resurfacing, drainage and sidewalks</t>
  </si>
  <si>
    <t>SA-08706(7), SR-33 to near March Rd (w/ Exclusion)</t>
  </si>
  <si>
    <t>Republican Grove Road</t>
  </si>
  <si>
    <t>SA-00919(5), 2.66 mi W of SR-105 to 1.00 mi E</t>
  </si>
  <si>
    <t>Vale-McKenzie Road</t>
  </si>
  <si>
    <t>SA-00935(7), 1 mi W of SA-00951 to SA-00951</t>
  </si>
  <si>
    <t>Old State Highway 28</t>
  </si>
  <si>
    <t>SA-77001(2), Marion COL to SR-28</t>
  </si>
  <si>
    <t>PE for Resurfacing, Region 1</t>
  </si>
  <si>
    <t>Industrial Access Road serving Viam Oyama Chemical Company and Newell Rubbermaid</t>
  </si>
  <si>
    <t>SR-258</t>
  </si>
  <si>
    <t>(New Shackle Island Road); Intersection at Stop Thirty Road / Old Shackle Island Road</t>
  </si>
  <si>
    <t>Project involves: signing, pavement markings, signalization, landscaping, paving, utilities, drainage, earthwork, clearing and grubbing.</t>
  </si>
  <si>
    <t>Davidson, Madison, Rutherford, Shelby, Tipton, Wilson</t>
  </si>
  <si>
    <t>Various Local Roads in Region 3 and 4</t>
  </si>
  <si>
    <t>Retaining Wall South of Cumberland Gap Tunnel (North Bound)</t>
  </si>
  <si>
    <t>Spruce Pine Road</t>
  </si>
  <si>
    <t>SA-03740(2), From SR-31 to LM 4.70</t>
  </si>
  <si>
    <t>From the Van Buren County Line to East of Factory Lane</t>
  </si>
  <si>
    <t>Callahan Drive</t>
  </si>
  <si>
    <t>Callahan Drive, R &amp; L Bridges over I-75, LM 1.85</t>
  </si>
  <si>
    <t>SA-08436(2), From SA-08424 to 2.58 mi E</t>
  </si>
  <si>
    <t>Nolan Road</t>
  </si>
  <si>
    <t>SA-08443(1), From SA-08419 to 1.67 mi East</t>
  </si>
  <si>
    <t>Rabbit Creek Road, From Approx 4.5 Mile East of SR-140 to SR-119</t>
  </si>
  <si>
    <t>SR-242</t>
  </si>
  <si>
    <t>Culvert at LM 26.94</t>
  </si>
  <si>
    <t>Grand View Loop</t>
  </si>
  <si>
    <t>SA-55049(1), From SA-55048 (South) to SA-55048 (North)</t>
  </si>
  <si>
    <t>M10LTHQ_R3ISR_SWDRNCLN</t>
  </si>
  <si>
    <t>From near Stewarts Ferry Pike to I-40</t>
  </si>
  <si>
    <t>From SR-191/SR-391 to Prince Road</t>
  </si>
  <si>
    <t>Spain - Parking Lot Overlay &amp; Expansion</t>
  </si>
  <si>
    <t>DeRossett RR Section House Site Improvements</t>
  </si>
  <si>
    <t>Installation of signage, landscaping, walkways, access improvements and ADA upgrades for the Nashville, Chattanooga and St. Louis Railway Section House Museum.</t>
  </si>
  <si>
    <t>Lumpkin Branch Road</t>
  </si>
  <si>
    <t>SA-04607(6), From Dug Hill Rd to SR-34</t>
  </si>
  <si>
    <t>Bold Springs Road</t>
  </si>
  <si>
    <t>SA-04314(6), Hurricane Creek Bridge to McEwen City Limits</t>
  </si>
  <si>
    <t>Gann Road</t>
  </si>
  <si>
    <t>SA-2713(5), Gann Road From SA-2714 to 1.63 mi N of SA-2714</t>
  </si>
  <si>
    <t>SR-285</t>
  </si>
  <si>
    <t>From LM 4.34 to LM 4.68 (Rockfall Mitigation)</t>
  </si>
  <si>
    <t>SR-285, From LM 4.34 to LM 4.68 - Rockfall Mitigation</t>
  </si>
  <si>
    <t>Bridge over Beaver Dam Creek, LM 6.38</t>
  </si>
  <si>
    <t>04S42530001</t>
  </si>
  <si>
    <t>Smokey Road</t>
  </si>
  <si>
    <t>SA-03623(3), 3.23 mi W of SR-128 to SR-128</t>
  </si>
  <si>
    <t>Y Road to North Highbury Ridge Road</t>
  </si>
  <si>
    <t>Knoxville RTPO Bicycle Parking Program</t>
  </si>
  <si>
    <t>Jefferson City ITS Signal Coordination (CMAQ Project)</t>
  </si>
  <si>
    <t>Jefferson City ITS Signal Coordination(CMAQ Project)-Signal Coordination, Pavement, Sidewalk, Curb, Gutter and Seeding.</t>
  </si>
  <si>
    <t>Nashville Regional Ridesharing and TDM Strategies</t>
  </si>
  <si>
    <t>RTA regional ridesharing.</t>
  </si>
  <si>
    <t>Rideshare</t>
  </si>
  <si>
    <t>Various Locations in Shelby County, Detection Upgrade - Set 3</t>
  </si>
  <si>
    <t>Project ID's 26, 36, &amp; 46</t>
  </si>
  <si>
    <t>Various Locations in Shelby County - Set 1</t>
  </si>
  <si>
    <t>Project ID's 12 &amp; 24</t>
  </si>
  <si>
    <t>Project ID 2</t>
  </si>
  <si>
    <t>Various Locations in Shelby County - Set 2</t>
  </si>
  <si>
    <t>Project ID's 3,6,7,8,9,&amp; 14</t>
  </si>
  <si>
    <t>Various Locations Through Out Shelby County - Set 3</t>
  </si>
  <si>
    <t>Project ID's 5 &amp; 10</t>
  </si>
  <si>
    <t>Various Locations Through Out Shelby County - Set 5</t>
  </si>
  <si>
    <t>Project ID's 15 &amp; 18</t>
  </si>
  <si>
    <t>(Elvis Presley Blvd.), Holmes Road to Brooks Road - Set 6</t>
  </si>
  <si>
    <t>Project ID 21</t>
  </si>
  <si>
    <t>Various Locations Throughout Shelby County - Set 8</t>
  </si>
  <si>
    <t>Project ID's 27, 33, &amp; 37</t>
  </si>
  <si>
    <t>Various State Routes in Region 3 (Joint Stabilization)</t>
  </si>
  <si>
    <t>Various State Routes in Region 3 (Crack Seal)</t>
  </si>
  <si>
    <t>Industrial Access Road serving Whirlpool Corporation</t>
  </si>
  <si>
    <t>Bridge over Norfolk Southern Railroad (MRIMF)</t>
  </si>
  <si>
    <t>Interchange at SR-55</t>
  </si>
  <si>
    <t>ICG R/R Bridge over I-55, LM 7.23</t>
  </si>
  <si>
    <t>construction will consist of adding a splice plate to the exterior flange</t>
  </si>
  <si>
    <t>79I00550049</t>
  </si>
  <si>
    <t>Industrial Access Road serving NCI (Star Building Systems)</t>
  </si>
  <si>
    <t>In the Watauga Industrial Park, new road constructed between: Industrial Dr and Judge Don M. Lewis Rd.</t>
  </si>
  <si>
    <t>Meigs, Statewide</t>
  </si>
  <si>
    <t>Various Local Roads in Meigs County (Local Roads Safety Initiative)</t>
  </si>
  <si>
    <t>Various Local Roads in Roane County (Local Roads Safety Initiative)</t>
  </si>
  <si>
    <t>Various Local Roads in Hardeman County (Local Roads Safety Initiative)</t>
  </si>
  <si>
    <t>Various Local Roads in Hardeman County (Local Roads Safety Initiative) - Signing, Pavement Marking</t>
  </si>
  <si>
    <t>Various Local Roads in Lake County (Local Roads Safety Initiative)</t>
  </si>
  <si>
    <t>Various Local Roads in Lake County (Local Roads Safety Initiative) - Signing, Pavement Marking</t>
  </si>
  <si>
    <t>Various Local Roads in Overton County (Local Roads Safety Initiative)</t>
  </si>
  <si>
    <t>Various Local Roads in Overton County (Local Roads Safety Initiative) - Signs, Pvmt Marking &amp; Guardrail</t>
  </si>
  <si>
    <t>Various Local Roads in Fentress County (Local Roads Safety Initiative)</t>
  </si>
  <si>
    <t>Various Local Roads in Fentress County (Local Roads Safety Initiative) - Signing, Pavement Marking, Guardrail</t>
  </si>
  <si>
    <t>Various Local Roads in Chester County (Local Roads Safety Initiative)</t>
  </si>
  <si>
    <t>Various Local Roads in Chester County (Local Roads Safety Initiative) - Signing, Pavement Marking</t>
  </si>
  <si>
    <t>Various Local Roads in McNairy County (Local Roads Safety Initiative)</t>
  </si>
  <si>
    <t>Various Local Roads in McNairy County (Local Roads Safety Initiative) - Signing, Pavement Marking</t>
  </si>
  <si>
    <t>Various Local Roads in Pickett County (Local Roads Safety Initiative)</t>
  </si>
  <si>
    <t>Various Local Roads in Pickett County (Local Roads Safety Initiative) - Signs, Pavement Markings, Guardrail</t>
  </si>
  <si>
    <t>SR-185</t>
  </si>
  <si>
    <t>Bridge over WTNN R/R, LM 1.38</t>
  </si>
  <si>
    <t>Bridge over Ditch, LM 3.70</t>
  </si>
  <si>
    <t>12SR0220003</t>
  </si>
  <si>
    <t>Bridge over Hunting Creek, LM 0.43</t>
  </si>
  <si>
    <t>03SR0010001</t>
  </si>
  <si>
    <t>Local Programs Office Consulting Service(Ragan Smith and Associates)</t>
  </si>
  <si>
    <t>Huff N Puff Road, From Canada Road to near I-40 in Lakeland</t>
  </si>
  <si>
    <t>Resurfacing and Minor Reconstruction of Huff N Puff Road from Canada Road to 1800 Feet to the east</t>
  </si>
  <si>
    <t>Safety and Railroad Training</t>
  </si>
  <si>
    <t>Lyles Road</t>
  </si>
  <si>
    <t>SA-04113(7), SR-100 to 1.39 mi W</t>
  </si>
  <si>
    <t>Knoxville SmartWay ITS Communications Upgrade</t>
  </si>
  <si>
    <t>Knoxville SmartWay ITS Communications Upgrade - Intelligent Transportation System</t>
  </si>
  <si>
    <t>South of SR-106 to North of I-840 and From Harpeth River to SR-254(Includes I-840 near I-65 E/W) - Nashville SmartWay ITS Expansion(Phase 1)</t>
  </si>
  <si>
    <t>South of SR-106 to North of I-840 and Harpeth River to SR-254(Includes I-840 near I-65 E/W) - Nashville SmartWay ITS Expansion(Phase 1)</t>
  </si>
  <si>
    <t>Dickson, Hickman, Rutherford, Williamson, Wilson</t>
  </si>
  <si>
    <t>at SR-840 in Dickson and Wilson Counties</t>
  </si>
  <si>
    <t>Davidson, Rutherford</t>
  </si>
  <si>
    <t>I-24 E</t>
  </si>
  <si>
    <t>Nashville SmartWay ITS Expansion</t>
  </si>
  <si>
    <t>Industrial Access Road serving the Van Can Company in Trenton</t>
  </si>
  <si>
    <t>Industrial Access Road serving Smith &amp; Nephew</t>
  </si>
  <si>
    <t>From I-55 Ramp to East of SR-3 (US-51)</t>
  </si>
  <si>
    <t>I-240, From I-55 Ramp to East of SR-3 (US-51) - Resurfacing</t>
  </si>
  <si>
    <t>M11LTHQ_D14BISR_PAVREPAOC</t>
  </si>
  <si>
    <t>M11LTHQ_D41ISR_PAVREPAOC</t>
  </si>
  <si>
    <t>Knox, Sevier</t>
  </si>
  <si>
    <t>(Chapman Highway), From Evans Road to Burnett Lane</t>
  </si>
  <si>
    <t>SR-71 (US 441,Chapman Hwy), From Evans Road to Burnett Lane - Widen,Intersection Improvements,Retaining Walls</t>
  </si>
  <si>
    <t>SR-345</t>
  </si>
  <si>
    <t>Intersection at SR-32 (US-25E) in Tazewell</t>
  </si>
  <si>
    <t>Install a left turn lane on SR-345 ( Cedar Fork Rd.) with all improvements to the west side.</t>
  </si>
  <si>
    <t>SR-297</t>
  </si>
  <si>
    <t>Bridge Over Lick Fork Creek, LM 5.25</t>
  </si>
  <si>
    <t>SR-297, Bridge over Lick Fork Creek, LM 5.25 - Bridge Replacement</t>
  </si>
  <si>
    <t>07S23450007</t>
  </si>
  <si>
    <t>Bridge over Elk Fork Creek, LM 14.79</t>
  </si>
  <si>
    <t>SR-297 - Bridge Over Elk Fork Creek, LM 14.79 - Bridge Replacement</t>
  </si>
  <si>
    <t>07S23450013</t>
  </si>
  <si>
    <t>SR-423</t>
  </si>
  <si>
    <t>Bridge over Clear Creek, LM 2.61</t>
  </si>
  <si>
    <t>SR-423, Bridge over Clear Creek, LM 2.61 - Bridge Replacement</t>
  </si>
  <si>
    <t>09S80380001</t>
  </si>
  <si>
    <t>SR-288</t>
  </si>
  <si>
    <t>Bridge over Collins River, LM 4.97</t>
  </si>
  <si>
    <t>SR-288, Bridge over Collins River, LM 4.97 - Bridge Replacement</t>
  </si>
  <si>
    <t>89S44440001</t>
  </si>
  <si>
    <t>Bridge over Roan Creek, LM 11.61</t>
  </si>
  <si>
    <t>SR-424, Bridge over Roan Creek, LM 11.61 - Bridge Replacement</t>
  </si>
  <si>
    <t>09S80370011</t>
  </si>
  <si>
    <t>Bridge over Branch and TOHA Old Line Railroad, LM 24.85</t>
  </si>
  <si>
    <t>SR-40, Bridge over Branch and TOHA Old Line Railroad, LM 24.85 - Bridge Replacement.</t>
  </si>
  <si>
    <t>70SR0400023</t>
  </si>
  <si>
    <t>Bridge Over Cedar Creek, LM 6.78</t>
  </si>
  <si>
    <t>SR-128, Bridge Over Cedar Creek, LM 6.78 - Bridge Replacement</t>
  </si>
  <si>
    <t>68S61740003</t>
  </si>
  <si>
    <t>SR-293</t>
  </si>
  <si>
    <t>Bridge over Branch, LM 5.34</t>
  </si>
  <si>
    <t>SR-293, Bridge over Branch, LM 5.34 - Bridge Replacement</t>
  </si>
  <si>
    <t>67F00150005</t>
  </si>
  <si>
    <t>Riggs Chapel Road</t>
  </si>
  <si>
    <t>SA-7308(5), Riggs Chapel Rd (0A627) from LM 4.55 to LM 7.70</t>
  </si>
  <si>
    <t>Industrial Access Road serving Tennessee Packaging Company in Loudon</t>
  </si>
  <si>
    <t>Rhea, Meigs</t>
  </si>
  <si>
    <t>Bridge over Tennessee River, LM 17.26</t>
  </si>
  <si>
    <t>72SR0300013</t>
  </si>
  <si>
    <t>Bridge over Cumberland River, LM 6.25</t>
  </si>
  <si>
    <t>85SR1410005</t>
  </si>
  <si>
    <t>Mt Juliet Eastern Connector, From I-40/Beckwith Road Interchange to SR-24 (US-70, Lebanon Road)</t>
  </si>
  <si>
    <t>Link Beckwith interchange on I-40 to US-70 via a new/widened 3-lane roadway</t>
  </si>
  <si>
    <t>Statewide Crash Data Improvements</t>
  </si>
  <si>
    <t>Highway Safety Improvement Program funds to update and maintain crash reports in TDOT's Linear Referencing System .</t>
  </si>
  <si>
    <t>Bridges (Lt &amp; Rt) over I-40, LM 23.53</t>
  </si>
  <si>
    <t>Bridge over SR-62, LM 5.24(Pedestrian Walkway)</t>
  </si>
  <si>
    <t>PE only for Bridge Repair</t>
  </si>
  <si>
    <t>47SR0620021</t>
  </si>
  <si>
    <t>SR-84</t>
  </si>
  <si>
    <t>Slide Mitigation at LM 10.5 &amp; LM 11.0</t>
  </si>
  <si>
    <t>Mitigation - Slide</t>
  </si>
  <si>
    <t>Slide Repair at LM 1.00</t>
  </si>
  <si>
    <t>Snapps Ferry Road</t>
  </si>
  <si>
    <t>SA-03024(3), From Liberty Hill Rd to near Molone Rd</t>
  </si>
  <si>
    <t>Small Structure at LM 11.27</t>
  </si>
  <si>
    <t>Truck Climbing Lane, MP 144.9 to MP 147.6(NBL)</t>
  </si>
  <si>
    <t>Bridge over Dry Creek, LM 22.09</t>
  </si>
  <si>
    <t>19SR0110029</t>
  </si>
  <si>
    <t>Interchange at SR-99 (US-412) in Columbia (IA)</t>
  </si>
  <si>
    <t>Interchange modification</t>
  </si>
  <si>
    <t>Attaway Road</t>
  </si>
  <si>
    <t>SA-6331(2), Smith Place Rd to SR-48</t>
  </si>
  <si>
    <t>SR-272</t>
  </si>
  <si>
    <t>Bridge over Duck River, LM 17.91</t>
  </si>
  <si>
    <t>59S42770007</t>
  </si>
  <si>
    <t>FLOOD REPAIR - WEST TENNESSEE STATE FORCES</t>
  </si>
  <si>
    <t>SR-130</t>
  </si>
  <si>
    <t>Bridge over Elk River, LM 10.86</t>
  </si>
  <si>
    <t>26SR1300003</t>
  </si>
  <si>
    <t>SR-268</t>
  </si>
  <si>
    <t>From SR-1(US 41/70S) to SR-10 (IA)</t>
  </si>
  <si>
    <t>Widen SR-268 (Thompson Lane) from 2 to 5 lanes including sidewalks and bike lanes. Interconnect traffic signals into existing fiber optic to provide for coordinated arterial signal system.</t>
  </si>
  <si>
    <t>Beaver Creek Road</t>
  </si>
  <si>
    <t>SA-08422(4), 1.65 mi W of Fayette CoL to 0.15 mi W of Fayette CoL</t>
  </si>
  <si>
    <t>Sycamore Creek Road</t>
  </si>
  <si>
    <t>SA-08017(2), Pleasant Ridge Rd to 1.9 mi N</t>
  </si>
  <si>
    <t>SA-06602(3), From SA-06601 to SR-21</t>
  </si>
  <si>
    <t>M12LTHQ_R2SR_FACSALTNEW</t>
  </si>
  <si>
    <t>M12LTHQ_R3ISR_FACSALTNEW</t>
  </si>
  <si>
    <t>Joe Shultz Road</t>
  </si>
  <si>
    <t>SA-01533(2), From Clevenger Rd to SA-01542 (Old Sevierville Hwy)</t>
  </si>
  <si>
    <t>Company Farm Road</t>
  </si>
  <si>
    <t>SA-31023(1), From Heidenburg St to Dogtown Rd</t>
  </si>
  <si>
    <t>A Highway-Rail Grade Crossing Identification and Prioritizing Model</t>
  </si>
  <si>
    <t>M12LTHQ_R1I_FACSALTNEW</t>
  </si>
  <si>
    <t>Interchange at SR-9</t>
  </si>
  <si>
    <t>I-40, Interchange at SR-9 - Intersection Improvements</t>
  </si>
  <si>
    <t>THP Fall Branch Headquarters Paving</t>
  </si>
  <si>
    <t>Industrial Access Road serving Newell Rubbermaid (Second Phase of Expansion)</t>
  </si>
  <si>
    <t>Improve Raildroad Ave to 2-12' paved travel lanes with 4' gravel shoulders in 75' ROW. Begin east of main entrance and end approx 0.85 miles east at new Shelbyville Bypass.</t>
  </si>
  <si>
    <t>Little Creek Road</t>
  </si>
  <si>
    <t>SA-8020(1), From SR-80 to the Macon County Line</t>
  </si>
  <si>
    <t>M12SAHQ_R1ISR_MRIQC_MAR2012-JUN2012</t>
  </si>
  <si>
    <t>From N of Indian Cr to Claiborne CoL</t>
  </si>
  <si>
    <t>SA-00935(8), From 0.64 mi E of SR-77 to 0.80 mi E</t>
  </si>
  <si>
    <t>SA-01925(4), From 250ft W of Spence Ln to W of Briley Pkwy</t>
  </si>
  <si>
    <t>(Franklin Road); Intersection at SR-255(Harding Place/Battery Lane), LM 3.69 in Oak Hill</t>
  </si>
  <si>
    <t>Capacity improvements for the eastbound, westbound, and southbound approaches to the intersection consisting of lane additions, lane extensions, and lane widening to meet current standards and current traffic demands. (Oak Hill contract).</t>
  </si>
  <si>
    <t>Industrial Access Road serving Electrolux Inc. in Springfield</t>
  </si>
  <si>
    <t>PE for Interstate Resurfacing</t>
  </si>
  <si>
    <t>Bridge over I-40, LM 3.11 in Memphis</t>
  </si>
  <si>
    <t>79I00400005</t>
  </si>
  <si>
    <t>Various Corridors in Franklin (ITS Software Expansion)</t>
  </si>
  <si>
    <t>Various Corridors in Franklin - ITS Adaptive Traffic Control System Software Expansion</t>
  </si>
  <si>
    <t>(College St), near North Second St</t>
  </si>
  <si>
    <t>Dayton Blvd, From West Newberry Street to Greenleaf Street and Ashland Terrace, From Bank Street to Knollwood Drive In Red Bank</t>
  </si>
  <si>
    <t>Sidewalk installation along Dayton Blvd. from W Newberry St. to Greenleaf St. and along Ashland Terrace from Bank St. to Knollwood Dr.</t>
  </si>
  <si>
    <t>Sharps Chapel Road</t>
  </si>
  <si>
    <t>SA-8711(10), Big Valley Rd to LM 6.67</t>
  </si>
  <si>
    <t>Old Newport Highway</t>
  </si>
  <si>
    <t>SA-7825(2), SR-339 to SR-35</t>
  </si>
  <si>
    <t>Dripping Springs Road</t>
  </si>
  <si>
    <t>SA-7802(7), Blount CoL to Pavement Joint</t>
  </si>
  <si>
    <t>SETHRA (CUATS), FY 09 5317</t>
  </si>
  <si>
    <t>Industrial Access Road serving the Workforce Development &amp; Conference Center at Northfield in Spring Hill</t>
  </si>
  <si>
    <t>Cherry Lane Extension, From Sulphur Springs Road to NW Broad Street and Interchange at I-840</t>
  </si>
  <si>
    <t>Construct new 5-lane facility needed to provide alternative access to and relieve congestion on NW Broad (US-41/70) and Thompson Lane (SR-268)</t>
  </si>
  <si>
    <t>3rd Avenue North</t>
  </si>
  <si>
    <t>3rd Avenue North, Bridge over I-65, LM 1.77</t>
  </si>
  <si>
    <t>19I00650141</t>
  </si>
  <si>
    <t>From LM 6.1 to LM 6.6 (Slope Stabilization)</t>
  </si>
  <si>
    <t>Silerton Road</t>
  </si>
  <si>
    <t>SA-1206(5), From Silerton CL to SR-225</t>
  </si>
  <si>
    <t>Cave Springs Road</t>
  </si>
  <si>
    <t>SA-1205(4), From SA-1206 to SR-225</t>
  </si>
  <si>
    <t>Brs. over CNO &amp; TP Railroad, Branch and Roaring Paunch Creek</t>
  </si>
  <si>
    <t>76SR0290021, 76SR0290023, 76SR0290025</t>
  </si>
  <si>
    <t>P.E. for Field Reconnaissance</t>
  </si>
  <si>
    <t>M18LTHQ_R1ISR_SWEEP</t>
  </si>
  <si>
    <t>Sweeping on Various Interstate and State Routes</t>
  </si>
  <si>
    <t>M20LTHQ_R1ISR_SWEEP</t>
  </si>
  <si>
    <t>M18LTHQ_R1ISR_SWNDRCLN</t>
  </si>
  <si>
    <t>Sweeping and Drain Cleaning on Various Interstate and State Routes</t>
  </si>
  <si>
    <t>M20LTHQ_R1ISR_SWNDRCLN</t>
  </si>
  <si>
    <t>M17LTHQ_R1ISR_CONCREP</t>
  </si>
  <si>
    <t>M20LTHQ_R1ISR_CONCREP</t>
  </si>
  <si>
    <t>M18LTHQ_R2ISR_SWNDRCLN</t>
  </si>
  <si>
    <t>M19LTHQ_R2ISR_SWNDRCLN</t>
  </si>
  <si>
    <t>M20LTHQ_R2ISR_SWNDRCLN</t>
  </si>
  <si>
    <t>M20LTHQ_R2ISR_CONCREP</t>
  </si>
  <si>
    <t>M18LTHQ_R3ISR_SWNDRCLN</t>
  </si>
  <si>
    <t>M20LTHQ_R3ISR_SWNDRCLN</t>
  </si>
  <si>
    <t>M20LTHQ_R3ISR_CONCREP</t>
  </si>
  <si>
    <t>M13LTHQ_R4ISR_SWNDRCLN</t>
  </si>
  <si>
    <t>M17LTHQ_R4ISR_SWNDRCLN</t>
  </si>
  <si>
    <t>M20LTHQ_R4ISR_SWNDRCLN</t>
  </si>
  <si>
    <t>M19LTHQ_R4ISR_CONCREP</t>
  </si>
  <si>
    <t>M20LTHQ_R4ISR_CONCREP</t>
  </si>
  <si>
    <t>Delina Road</t>
  </si>
  <si>
    <t>SA-59004(1), From Lincoln CoL to SR-129</t>
  </si>
  <si>
    <t>SA-59002(1), From John Barnes Rd to Lincoln CoL</t>
  </si>
  <si>
    <t>M18LTHQ_D39SR_M&amp;L_D39EAST</t>
  </si>
  <si>
    <t>M20LTHQ_D39SR_M&amp;L_D39EAST</t>
  </si>
  <si>
    <t>M18LTHQ_R4I_M&amp;L_SWATHEAST</t>
  </si>
  <si>
    <t>I</t>
  </si>
  <si>
    <t>M20LTHQ_R4I_M&amp;L_SWATHEAST</t>
  </si>
  <si>
    <t>M18LTHQ_D47SR_M&amp;L_D47EAST</t>
  </si>
  <si>
    <t>M20LTHQ_D47SR_M&amp;L_D47EAST</t>
  </si>
  <si>
    <t>M17LTHQ_D28SR_MOW_D28EAST</t>
  </si>
  <si>
    <t>M18LTHQ_D28SR_MOW_D28EAST</t>
  </si>
  <si>
    <t>M20LTHQ_D28SR_MOW_D28EAST</t>
  </si>
  <si>
    <t>M20LTHQ_D28SR_M&amp;L_D28NORTH</t>
  </si>
  <si>
    <t>M12LTHQ_D11ISR_M&amp;L</t>
  </si>
  <si>
    <t>M14LTHQ_D43SR_M&amp;L</t>
  </si>
  <si>
    <t>M18LTHQ_D48SR_M&amp;L_D48SOUTH</t>
  </si>
  <si>
    <t>M19LTHQ_D48SR_M&amp;L_D48SOUTH</t>
  </si>
  <si>
    <t>M20LTHQ_D48SR_M&amp;L_D48SOUTH</t>
  </si>
  <si>
    <t>M18LTHQ_D28SR_M&amp;L_D28WEST</t>
  </si>
  <si>
    <t>M20LTHQ_D28SR_M&amp;L_D28WEST</t>
  </si>
  <si>
    <t>M18LTHQ_R2I_M&amp;L_R2INTERSTATE</t>
  </si>
  <si>
    <t>M19LTHQ_R2I_M&amp;L_R2INTERSTATE</t>
  </si>
  <si>
    <t>M20LTHQ_R2I_M&amp;L_R2INTERSTATE</t>
  </si>
  <si>
    <t>M18LTHQ_D48SR_M&amp;L_D48NORTH</t>
  </si>
  <si>
    <t>M20LTHQ_D48SR_M&amp;L_D48NORTH</t>
  </si>
  <si>
    <t>M18LTHQ_C19SR_MOW_NASHVILLE</t>
  </si>
  <si>
    <t>M14LTHQ_D31ISR_M&amp;L</t>
  </si>
  <si>
    <t>M18LTHQ_D37ISR_M&amp;L_D37SOUTH</t>
  </si>
  <si>
    <t>M20LTHQ_D37ISR_M&amp;L_D37SOUTH</t>
  </si>
  <si>
    <t>M18LTHQ_D38SR_M&amp;L_D38SOUTH</t>
  </si>
  <si>
    <t>M20LTHQ_D38SR_M&amp;L_D38SOUTH</t>
  </si>
  <si>
    <t>M18LTHQ_D47ISR_M&amp;L_D47WEST</t>
  </si>
  <si>
    <t>M19LTHQ_D47ISR_M&amp;L_D47WEST</t>
  </si>
  <si>
    <t>M20LTHQ_D47ISR_M&amp;L_D47WEST</t>
  </si>
  <si>
    <t>M18LTHQ_R4I_M&amp;L_SWATHWEST</t>
  </si>
  <si>
    <t>M20LTHQ_R4I_M&amp;L_SWATHWEST</t>
  </si>
  <si>
    <t>M18LTHQ_D39ISR_M&amp;L_D39INTERSTATE</t>
  </si>
  <si>
    <t>M20LTHQ_D39ISR_M&amp;L_D39INTERSTATE</t>
  </si>
  <si>
    <t>M18LTHQ_D38SR_MOW_D38NORTHWEST</t>
  </si>
  <si>
    <t>M20LTHQ_D38SR_MOW_D38NORTHWEST</t>
  </si>
  <si>
    <t>M15LTHQ_D45ISR_M&amp;L</t>
  </si>
  <si>
    <t>M16LTHQ_D45ISR_M&amp;L</t>
  </si>
  <si>
    <t>M17LTHQ_D45ISR_M&amp;L</t>
  </si>
  <si>
    <t>M18LTHQ_D49ISR_M&amp;L</t>
  </si>
  <si>
    <t>M19LTHQ_D49ISR_M&amp;L</t>
  </si>
  <si>
    <t>M20LTHQ_D49ISR_M&amp;L</t>
  </si>
  <si>
    <t>M12LTHQ_D32SR_MOW</t>
  </si>
  <si>
    <t>M18LTHQ_D37SR_MOW_D37EAST</t>
  </si>
  <si>
    <t>M20LTHQ_D37SR_MOW_D37EAST</t>
  </si>
  <si>
    <t>M18LTHQ_D38SR_M&amp;L_D38MAURY</t>
  </si>
  <si>
    <t>M19LTHQ_D38SR_M&amp;L_D38MAURY</t>
  </si>
  <si>
    <t>M20LTHQ_D38SR_M&amp;L_D38MAURY</t>
  </si>
  <si>
    <t>M18LTHQ_D37SR_MOW_D37RUTHERFORD&amp;WILLIAMSON</t>
  </si>
  <si>
    <t>M20LTHQ_D37SR_MOW_D37RUTHERFORD&amp;WILLIAMSON</t>
  </si>
  <si>
    <t>M18LTHQ_C94SR_MOW_WILLIAMSON</t>
  </si>
  <si>
    <t>M20LTHQ_C94SR_MOW_WILLIAMSON</t>
  </si>
  <si>
    <t>Industrial Access Road serving Wright Medical Technology, Inc in Arlington</t>
  </si>
  <si>
    <t>Reconstruction of Airline Road to a 4-lane, median-divided facility</t>
  </si>
  <si>
    <t>Industrial Access Road serving Quaprotek USA, LP in Ripley</t>
  </si>
  <si>
    <t>Jasper - Visual Glide Slope Indicators - RW 4/22</t>
  </si>
  <si>
    <t>Industrial Access Road serving Nuclear Fuel Services (NFS) in Erwin</t>
  </si>
  <si>
    <t>PE for Field Reconnaissance</t>
  </si>
  <si>
    <t>Downtown Sidewalk Improvements in Tazewell</t>
  </si>
  <si>
    <t>Renovation and replacement of sidewalks throughout the downtown area. Project also includes curb and gutter, ADA upgrades, utility relocation, an irrigation system, pedestrian lighting, signage and pedestrian amenities.</t>
  </si>
  <si>
    <t>Brownsville Downtown Enhancement - Phases 2 and 3</t>
  </si>
  <si>
    <t>Construction of streetscape improvements along both sides of East Main Street from East Jackson Avenue to North Park Avenue and along Bradford Avenue. Project also includes sidewalks, utility relocation, landscaping, ADA upgrades, crosswalks and pedestrian lighting.</t>
  </si>
  <si>
    <t>Spence Lane</t>
  </si>
  <si>
    <t>SA-19046(1), From South of Cornelia Street to SR-24</t>
  </si>
  <si>
    <t>JACOA</t>
  </si>
  <si>
    <t>Industrial Access Road serving Amazon.com in Murfreesboro</t>
  </si>
  <si>
    <t>To provide adequate access to serve Amazon.com distribution center in their industrial park on Joe B. Jackson Parkway near I-24.</t>
  </si>
  <si>
    <t>Industrial Access Road serving Amazon.com in Lebanon</t>
  </si>
  <si>
    <t>Industrial Access Road</t>
  </si>
  <si>
    <t>SR-357 EXT</t>
  </si>
  <si>
    <t>From Tri-Cities Airport to SR-34</t>
  </si>
  <si>
    <t>M18LTHQ_R1ISR_RETRACP</t>
  </si>
  <si>
    <t>Pavement Marking (Paint) Retracing</t>
  </si>
  <si>
    <t>M20LTHQ_R1ISR_RETRACP</t>
  </si>
  <si>
    <t>M17LTHQ_R1ISR_RETRACTH</t>
  </si>
  <si>
    <t>M20LTHQ_R1ISR_RETRACTH</t>
  </si>
  <si>
    <t>Retrace Thermoplastic Pavement Markings</t>
  </si>
  <si>
    <t>M20LTHQ_R2ISR_RETRACTH</t>
  </si>
  <si>
    <t>M12LTHQ_R2ISR_OCRETRAC</t>
  </si>
  <si>
    <t>M20LTHQ_R3ISR_RETRACTH</t>
  </si>
  <si>
    <t>M18LTHQ_R4ISR_RETRACP</t>
  </si>
  <si>
    <t>M20LTHQ_R4ISR_RETRACP</t>
  </si>
  <si>
    <t>M16LTHQ_R4ISR_RETRACTH</t>
  </si>
  <si>
    <t>M17LTHQ_R4ISR_RETRACTH</t>
  </si>
  <si>
    <t>M20LTHQ_R4ISR_RETRACTH</t>
  </si>
  <si>
    <t>Donelson Pike Interchange (Includes Donelson Pike Relocation from Taxiway Bridges over Donelson Pike to I-40) (IA)</t>
  </si>
  <si>
    <t>Reconfigure interchange ramps at I-40</t>
  </si>
  <si>
    <t>Rowe Machinery Superload O/D THP Escort to NASA</t>
  </si>
  <si>
    <t>Tullahoma - Approach Lighting System</t>
  </si>
  <si>
    <t>Various Intersections in Region 3 - District #3043 (Intersection Action Plan)</t>
  </si>
  <si>
    <t>Miscellaneous Safety Improvements (IAP)</t>
  </si>
  <si>
    <t>Hoop Creek Road</t>
  </si>
  <si>
    <t>Hoop Creek Rd., Bridge over Hoop Creek, LM 1.58 (IA)</t>
  </si>
  <si>
    <t>13025030001</t>
  </si>
  <si>
    <t>Keeley Mill Road</t>
  </si>
  <si>
    <t>Keeley Mill Rd., Bridge over Overflow, LM 3.35 (IA)</t>
  </si>
  <si>
    <t>27014010007</t>
  </si>
  <si>
    <t>Industrial Access Road serving Clinical Management Concepts in Johnson City</t>
  </si>
  <si>
    <t>(Washington St), Intersection at SR-35(US-411, High Street), LM 2.81 in Maryville</t>
  </si>
  <si>
    <t>Widen SR-35/US411 High St. to provide a left turn lane,reconstruct the eastern corner with a 70' radius and add crosswalks all corners and pedestrian signal on poles.</t>
  </si>
  <si>
    <t>Intersection at Maloney Rd, LM 2.341 in Knoxville</t>
  </si>
  <si>
    <t>Geometric improvements include, realign WB Maloney approach, shift NB SR-115 widening the median, install raised concrete curbing in median restricting movements (J-turn concept), install a right-turn acceleration lane for traffic turning into SB SR-115 from Maloney Rd.</t>
  </si>
  <si>
    <t>Intersection at SR-324 (Sugarlimb Road), LM 9.55</t>
  </si>
  <si>
    <t>Construct a right-turn deceleration lane on SR-2, widening SR-324 to include a seperate left and right turn lane, and install a traffic control signal.</t>
  </si>
  <si>
    <t>Turn Lanes with Signal</t>
  </si>
  <si>
    <t>SR-151</t>
  </si>
  <si>
    <t>Bridge over Hudson Creek, LM 3.50</t>
  </si>
  <si>
    <t>44SR1510007</t>
  </si>
  <si>
    <t>Dyersburg Middle School</t>
  </si>
  <si>
    <t>2300 LF of 10' asphalt walway/bikeway, 5 crosswalks, and signage in the area of Dyersburg Middle School.</t>
  </si>
  <si>
    <t>TPR's for Off-System Bridges</t>
  </si>
  <si>
    <t>Elizabethton - ALP and PE for Pvmt Overlay</t>
  </si>
  <si>
    <t>Industrial Acess Road serving Jarden-Zinc Products in Tusculum</t>
  </si>
  <si>
    <t>Davis Bridge Historic Site Pedestrian Bridge</t>
  </si>
  <si>
    <t>Gratio Road</t>
  </si>
  <si>
    <t>SA-4802(4), From SR-78 to Obion CoL</t>
  </si>
  <si>
    <t>M12LTR3_R3ISR_PBMC Lump sum Performance Based Asset Maint Contract on I-24, I-65, and I-840</t>
  </si>
  <si>
    <t>Morella Road</t>
  </si>
  <si>
    <t>SA-2773(2), From 1.5 mi W of SA-2755 to Kenton City Limits</t>
  </si>
  <si>
    <t>Pleasant Hill Road</t>
  </si>
  <si>
    <t>SA-2733(7), From 0.84 mi W of SR-186 to SR-186</t>
  </si>
  <si>
    <t>Excess Land and Cost on Closed Projects</t>
  </si>
  <si>
    <t>Halltown Road</t>
  </si>
  <si>
    <t>SA-85007(3), From New Halltown Rd to Macon CoL</t>
  </si>
  <si>
    <t>Plunk Road</t>
  </si>
  <si>
    <t>SA-55052(1), From SA-55018 to 0.80 mi N</t>
  </si>
  <si>
    <t>Prather Road</t>
  </si>
  <si>
    <t>SA-55050(1), From N of SA-5504 to SR-57</t>
  </si>
  <si>
    <t>Vales Mill Road</t>
  </si>
  <si>
    <t>SA-28010(3), From SR-15 to Pulaski City Limits</t>
  </si>
  <si>
    <t>Communicating Alternative Transportation Options at Employer Worksites</t>
  </si>
  <si>
    <t>Pilot project at large employer sites to provide information to employees on alternative transportation options at kiosks or on dynamic digital message boards.</t>
  </si>
  <si>
    <t>Oct 26, 2019 Severe Storm Reg 4</t>
  </si>
  <si>
    <t>Disaster Mitigation</t>
  </si>
  <si>
    <t>Industrial Access Road serving SSM Industries, Inc. in Spring City</t>
  </si>
  <si>
    <t>Rock Slope Stabilization at LM 3.86</t>
  </si>
  <si>
    <t>Wilkinsville Road</t>
  </si>
  <si>
    <t>SA-8404(3), From Shelby CoL to SA-8403</t>
  </si>
  <si>
    <t>Double Bridges Road</t>
  </si>
  <si>
    <t>SA-8434(2), From SA-8408 to Plantation Rd</t>
  </si>
  <si>
    <t>Lucado Road</t>
  </si>
  <si>
    <t>SA-8444(1), From 0.55 mi N of SA-8407 to 2.05 mi N of SA-8407</t>
  </si>
  <si>
    <t>Valley Road</t>
  </si>
  <si>
    <t>SA-50034(2), From Ethridge-Red Hill Rd to SR-242</t>
  </si>
  <si>
    <t>Various Local Roads in Gibson County(Local Roads Safety Initiative)</t>
  </si>
  <si>
    <t>Various Local Roads in Gibson County (Local Roads Safety Initiative) - Signing, Pavement Marking</t>
  </si>
  <si>
    <t>Industrial Access Road serving General Products Partners, LLC</t>
  </si>
  <si>
    <t>Grading, base, drainage, paving, guardrail, striping and signs for relocating approximately 3,250 linear feet of McDougal Road and extending the current Industrial park entrance approximately 1000 feet to tie into the newly relocated McDougal Road.  (New business moving in instead of General Products-Hirotec).</t>
  </si>
  <si>
    <t>Davidson, Robertson, Sumner</t>
  </si>
  <si>
    <t>Exit 96 to Exit 108 (ITS)</t>
  </si>
  <si>
    <t>M17LTHQ_R1ISR_RELSNPLMKS</t>
  </si>
  <si>
    <t>M18LTHQ_R1ISR_RELSNPLMKS</t>
  </si>
  <si>
    <t>Relensing of Snowplowable Pavement Markers</t>
  </si>
  <si>
    <t>M20LTHQ_R1ISR_RELSNPLMKS</t>
  </si>
  <si>
    <t>M17LTHQ_R2ISR_RELSNPLMKS</t>
  </si>
  <si>
    <t>M18LTHQ_R2ISR_RELSNPLMKS</t>
  </si>
  <si>
    <t>Relensing Snowplowable Pavement Markers</t>
  </si>
  <si>
    <t>M20LTHQ_R2ISR_RELSNPLMKS</t>
  </si>
  <si>
    <t>M18LTHQ_R3ISR_RELSNPLMKS</t>
  </si>
  <si>
    <t>M20LTHQ_R3ISR_RELSNPLMKS</t>
  </si>
  <si>
    <t>M17LTHQ_R4ISR_RELSNPLMKS</t>
  </si>
  <si>
    <t>M20LTHQ_R4ISR_RELSNPLMKS</t>
  </si>
  <si>
    <t>M19LTHQ_R4ISR_FENREP</t>
  </si>
  <si>
    <t>On-Call Fence Repair</t>
  </si>
  <si>
    <t>From East of I-55 to East of Perkins Road</t>
  </si>
  <si>
    <t>I-240, From East of I-55 to East of Perkins Road - Resurfacing</t>
  </si>
  <si>
    <t>Funding for Additional Charges on Closed Projects</t>
  </si>
  <si>
    <t>From LM 0.5 - LM 2.40 (Phase II Safety Modifications)</t>
  </si>
  <si>
    <t>Construct 9 left-turn lanes with raised concrete medians, 2 left-turn acceleration lanes, closure of 3 median openings, modifications to 6 commerical drives, including relocations, installation of safety grate for drains, improvements to profiles and installation of concrete islands to define access points.</t>
  </si>
  <si>
    <t>at Cheatham County High School</t>
  </si>
  <si>
    <t>Install a left turn lane for SR-12 Northbound vehicles turing left into Cheatham County Central High School.</t>
  </si>
  <si>
    <t>Cripps Lane</t>
  </si>
  <si>
    <t>BG A347-0.01, Cripps Lane over Clear Fork Creek</t>
  </si>
  <si>
    <t>Campbell Street</t>
  </si>
  <si>
    <t>Campbell St, Bridge over I-40, LM 2.78</t>
  </si>
  <si>
    <t>57I00400029</t>
  </si>
  <si>
    <t>Industrial Access Road serving Heil Trailer International in Athens</t>
  </si>
  <si>
    <t>Small Town Connections, Nolensville Elementary School  to Town Center in Nolensville</t>
  </si>
  <si>
    <t>Small Town Connections: Construction of 4,270 linear feet of trail beginning at Nolensville Elementary School to a trailhead adjacent to the Town Center on SR-31/41A (Nolensville Road).</t>
  </si>
  <si>
    <t>Industrial Access Road serving MCR Safety in Piperton</t>
  </si>
  <si>
    <t>Roadway Departure Action Plan - Construction Unit 4032 (RSAR)</t>
  </si>
  <si>
    <t>NHS, None, Other</t>
  </si>
  <si>
    <t>Musselers Lane</t>
  </si>
  <si>
    <t>36-0A302-6.38, Bridge over Mud Creek</t>
  </si>
  <si>
    <t>Martin Drive</t>
  </si>
  <si>
    <t>36-0A252-1.17, Bridge over Middleton Creek</t>
  </si>
  <si>
    <t>M13SAHQ_C83SR_GEOREPSLIDE SR41 LM 5.13</t>
  </si>
  <si>
    <t>Industrial Access Road serving U.S. Tsubaki Automotive LLC in Portland</t>
  </si>
  <si>
    <t>Fayette, Haywood</t>
  </si>
  <si>
    <t>SR-222</t>
  </si>
  <si>
    <t>From I-40 to South of Camp Ground Road</t>
  </si>
  <si>
    <t>Environmental and engineering studies and the route planning of State Highway 222 from Interstate 40 to US 70/79 (SR1) and all associated surveys and geological investigation, inclusive of all reviews on both the state and federal levels as may be required</t>
  </si>
  <si>
    <t>Mooresville Road</t>
  </si>
  <si>
    <t>BG A009-2.90, Mooresville Road over Mooresville Creek</t>
  </si>
  <si>
    <t>Roy Cole Road</t>
  </si>
  <si>
    <t>SA-74018(2), From SR-25 to Owens Chapel Rd</t>
  </si>
  <si>
    <t>Piney Creek Road</t>
  </si>
  <si>
    <t>SA-51021(3), From Baker Rd to SR-20</t>
  </si>
  <si>
    <t>Sharps Ferry Road</t>
  </si>
  <si>
    <t>SA-2322(4), From SA-2320 to 3.27 mi. N of SA-2320</t>
  </si>
  <si>
    <t>Bridge Over Branch, LM 15.74 (IA)</t>
  </si>
  <si>
    <t>22S61430005</t>
  </si>
  <si>
    <t>From I-40 to SR-1(US-70, Henslee Drive), Including the Intersection of SR-1 at SR-1(East College Street)</t>
  </si>
  <si>
    <t>Industrial Access Road serving Mars Petcare in Thompson's Station</t>
  </si>
  <si>
    <t>Industrial Access Road serving PepsiCo Frito-Lay in Fayetteville</t>
  </si>
  <si>
    <t>Clay Farm Road</t>
  </si>
  <si>
    <t>SA-0939(4), From 0.8 mi S of Trezevant CL to Trezevant CL</t>
  </si>
  <si>
    <t>Weakley Lane, Intersection at Swan Drive, LM 0.35 in Smyrna</t>
  </si>
  <si>
    <t>Intersection improvements including modification of the signalization and the addition of turn lanes.</t>
  </si>
  <si>
    <t>Bridge over Cane Creek, LM 8.96</t>
  </si>
  <si>
    <t>49SR0030003</t>
  </si>
  <si>
    <t>SR-266/ Sam Ridley Pkwy, SR-1/ US-41 / US-70S / Lowry Street, SR-102 / Nissan Drive</t>
  </si>
  <si>
    <t>SR-266 / Sam Ridley Pkwy, SR-41 / US-70 / Lowry Street / Nissan Drive: Signal timing study along state routes within the Town of Smyrna.  The construction phase includes implementation of an adaptive signal control system; installation of a master signal controller, wireless communication devices, closed circuit television (CCTV), dynamic message signs (DMS), weather communication, and an adaptive signal control.</t>
  </si>
  <si>
    <t>M19SAHQ_R1ISR_MQAQC_JUL2019-JUN2020_REG1</t>
  </si>
  <si>
    <t>M20SAHQ_R1ISR_MQAQC_JUL2020-JUN2021_REG1</t>
  </si>
  <si>
    <t>M18SAHQ_R2ISR_MQAQC_JUL2018-JUN2019_REG2</t>
  </si>
  <si>
    <t>MRI Quality Control Inspections</t>
  </si>
  <si>
    <t>M19SAHQ_R2ISR_MQAQC_JUL2019-JUN2020_REG2</t>
  </si>
  <si>
    <t>M20SAHQ_R2ISR_MQAQC_JUL2020-JUN2021_REG2</t>
  </si>
  <si>
    <t>M19SAHQ_R3ISR_MQAQC_JUL2019-JUN2020_REG3</t>
  </si>
  <si>
    <t>M20SAHQ_R3ISR_MQAQC_JUL2020-JUN2021_REG3</t>
  </si>
  <si>
    <t>M19SAHQ_R4ISR_MQAQC_JUL2019-JUN2020_REG4</t>
  </si>
  <si>
    <t>M20SAHQ_R4ISR_MQAQC_JUL2020-JUN2021_REG4</t>
  </si>
  <si>
    <t>From the Shaw Creek Bridge at LM 6.80 to LM 7.11 in Piperton</t>
  </si>
  <si>
    <t>Miscellaneous Safety Improvements (Shoulder widening as shown in guidance)</t>
  </si>
  <si>
    <t>Industrial Access Road serving Clarkrange Regional Business Park</t>
  </si>
  <si>
    <t>Main Street to Main Street Multi-modal Connector Project (Harahan Bridge)</t>
  </si>
  <si>
    <t>The establishment of a 12-mile regional multi-modal corridor that will increase and improve alternative transportation options in the Memphis metro area.</t>
  </si>
  <si>
    <t>From Main Street to Youngstown Road</t>
  </si>
  <si>
    <t>Turn lanes with signal</t>
  </si>
  <si>
    <t>M13HQ_C71SR_GEOREP SLIDE SR24 LM 30.1</t>
  </si>
  <si>
    <t>M17LTHQ_R1ISR_OCGRAILREP REGION 1</t>
  </si>
  <si>
    <t>FY17 On-Call Guardrail Repair</t>
  </si>
  <si>
    <t>M18LTHQ_R1ISR_OCGRAILREP REGION 1</t>
  </si>
  <si>
    <t>FY18 On-Call Guardrail Repair</t>
  </si>
  <si>
    <t>M20LTHQ_R1ISR_OCGRAILREP REGION 1</t>
  </si>
  <si>
    <t>FY20 On-Call Guardrail Repair</t>
  </si>
  <si>
    <t>M18LTHQ_R2ISR_OCGRAILREP REGION 2</t>
  </si>
  <si>
    <t>M20LTHQ_R2ISR_OCGRAILREP REGION 2</t>
  </si>
  <si>
    <t>M13LTHQ_R3ISR_GRAILINST NEW REGION 3</t>
  </si>
  <si>
    <t>M13LTHQ_R3ISR_OCGRAILREP REGION 3</t>
  </si>
  <si>
    <t>M17LTHQ_R3ISR_OCGRAILREP REGION 3</t>
  </si>
  <si>
    <t>M18LTHQ_R3ISR_OCGRAILREP REGION 3</t>
  </si>
  <si>
    <t>M20LTHQ_R3ISR_OCGRAILREP REGION 3</t>
  </si>
  <si>
    <t>Industrial Access Road serving Volkswagen Group of America (Expansion) in Chattanooga</t>
  </si>
  <si>
    <t>Industrial Access Road serving Imperial Foods Service in Lewisburg</t>
  </si>
  <si>
    <t>Bennett Road, From Mine Lick Creek Interchange on I-40 to Buffalo Valley Road</t>
  </si>
  <si>
    <t>A local interstate connector from Mine Lick Creek Interchange on I-40 to Buffalo Valley Road</t>
  </si>
  <si>
    <t>Bridges over Hale Rd, LM 1.92</t>
  </si>
  <si>
    <t>32I00810011, 32I00810012</t>
  </si>
  <si>
    <t>TDEC Contingency Funds for Rest Areas</t>
  </si>
  <si>
    <t>Region 2 Complex Additional Site Improvements</t>
  </si>
  <si>
    <t>Durhamville Road</t>
  </si>
  <si>
    <t>SA-4931(3), From SR-19 to 2.50 mi S of SR-19</t>
  </si>
  <si>
    <t>Mtn View Road</t>
  </si>
  <si>
    <t>SA-7602(5), From Lon Foust Hwy to SR-29</t>
  </si>
  <si>
    <t>Pullen Road</t>
  </si>
  <si>
    <t>SA-3257(2), From Pavement Joint to near R/R Crossing</t>
  </si>
  <si>
    <t>Fish Hatchery Road</t>
  </si>
  <si>
    <t>SA-3213(2), From LM 0.51 to LM 0.83</t>
  </si>
  <si>
    <t>Warrensburg Road</t>
  </si>
  <si>
    <t>SA-3217(7), From LM 1.66 to near Little Mtn. Rd</t>
  </si>
  <si>
    <t>Hiawatha Road</t>
  </si>
  <si>
    <t>SA-3259(1), From Collinson Ford Rd to SR-342</t>
  </si>
  <si>
    <t>White Hollow Road (White Oak Road)</t>
  </si>
  <si>
    <t>SA-72022(2), White Hollow Road (White Oak Road) From SR-30 to Oak Hill Rd</t>
  </si>
  <si>
    <t>Bennett Motor Express Overdimensional THP Escort (United Launch Alliance to NASA)</t>
  </si>
  <si>
    <t>SR-75</t>
  </si>
  <si>
    <t>Intersection at SR-357(Airport Pkwy) Southbound Off-Ramp, LM 3.26</t>
  </si>
  <si>
    <t>Install a traffic control signal and geometric improvements be made to the ramp to allow for a left and right turn lanes.</t>
  </si>
  <si>
    <t>SR-204</t>
  </si>
  <si>
    <t>From Raleigh-Lagrange Road to SR-14</t>
  </si>
  <si>
    <t>SR-204, From Raleigh-Lagrange Road to SR-14 - Resurface, Signs and Pavement Markings</t>
  </si>
  <si>
    <t>Bridges over CSX R/R, LM 20.10 and Rivergate Parkway, LM 20.26</t>
  </si>
  <si>
    <t>19I00650091</t>
  </si>
  <si>
    <t>Bridges over Little Duck River, LM 13.68</t>
  </si>
  <si>
    <t>16SR0020013, 16SR0020014</t>
  </si>
  <si>
    <t>Bridges over Norfolk Southern R/R, LM 11.58</t>
  </si>
  <si>
    <t>01I00750039, 01I00750040</t>
  </si>
  <si>
    <t>I-40/65, Bridges over Herman Street/ICG R/R, Clinton Street/CSX Railroad, Jo Johnston Avenue and Charlotte Avenue in Nashville</t>
  </si>
  <si>
    <t>I-40/I-65, Bridges ov Herman St/ICG RR, Clinton Ave/CSX RR, Jo Johnston St and Charlotte Ave in Nashville - Bridge Rehabilitation</t>
  </si>
  <si>
    <t>19I00400061, 19I00400063, 19I00400065, 19I00400067</t>
  </si>
  <si>
    <t>Crash Data Investigation</t>
  </si>
  <si>
    <t>M13LTHQ_SWI_MOW 2CYCLE</t>
  </si>
  <si>
    <t>SR-140</t>
  </si>
  <si>
    <t>Bridge over Mill Creek, LM 23.03</t>
  </si>
  <si>
    <t>40S81720003</t>
  </si>
  <si>
    <t>Columbus Road</t>
  </si>
  <si>
    <t>Columbus Road, Bridge over CSX Railroad, LM 1.13 (IA)</t>
  </si>
  <si>
    <t>700A3170001</t>
  </si>
  <si>
    <t>Boanerges Church Road</t>
  </si>
  <si>
    <t>Boanerges Church Road, Bridge over Old Fort Creek, LM 3.29 (IA)</t>
  </si>
  <si>
    <t>Boanerges Church Road, Bridge over Old Fort Creek, LM 3.29 - Bridge Replacement</t>
  </si>
  <si>
    <t>700A2070001</t>
  </si>
  <si>
    <t>Austin Springs Road</t>
  </si>
  <si>
    <t>BG C900-1.42, Austin Springs Road over Cobb Creek</t>
  </si>
  <si>
    <t>900C000001</t>
  </si>
  <si>
    <t>Cold Springs Road</t>
  </si>
  <si>
    <t>SA-4617(5), From SR-34 to Hospital Rd</t>
  </si>
  <si>
    <t>Various Streets in the Town of Signal Mountain</t>
  </si>
  <si>
    <t>Brady Point Road (from St Charles St east to Riverpoint Rd); Carolina Avenue (from Louisiana Ave east to Tennessee Ave); Fairview Street (from Mississippi Ave north to Signal Mtn Blvd); Flint Street (from Signal Point Rd. east to St Charles St); Georgia Avenue (from Signal Mtn Blvd east to Tennessee Ave); James Boulevard (from Signal Pt Rd east to near Oak St.); Louisiana Avenue (from Ohio Ave south to James Blvd); Mississippi Avenue (from Tennessee Ave east to Taft Highway);  River Point Road (from St Charles St north to James Blvd); St. Charles Street (from James Blvd south to Brady Pt Rd); Signal Mountain Boulevard (from James Blvd east to James Blvd) ; Slayton Street (from Mississippi Ave to South Slayton St); Tennessee Avenue (from Mis</t>
  </si>
  <si>
    <t>Cherry Chapel Loop</t>
  </si>
  <si>
    <t>SA-3662(1), From SA-3638 to SA-3624</t>
  </si>
  <si>
    <t>SA-3638(1), From SA-3625 to SA-3662</t>
  </si>
  <si>
    <t>Johnsons Grove Rd</t>
  </si>
  <si>
    <t>SA-1701(10), From Pique Rd to Crossroads Rd</t>
  </si>
  <si>
    <t>Cole Springs Road</t>
  </si>
  <si>
    <t>SA-4664(1), From Hospital Rd to near SR-91</t>
  </si>
  <si>
    <t>Intersection at Defoe Circle and Old Knoxville Pike</t>
  </si>
  <si>
    <t>SR-33, Intersection at Defoe Circle and Old Knoxville Pike - Intersection Improvements and Signals</t>
  </si>
  <si>
    <t>Industrial Access Road Serving Matix Corp. and Camel Manufacturing in Caryville</t>
  </si>
  <si>
    <t>State Industrial Access Road Serving Cobb-Vantress Inc.</t>
  </si>
  <si>
    <t>Industrial Access Road Serving McCormick Trucking</t>
  </si>
  <si>
    <t>SR-386</t>
  </si>
  <si>
    <t>(Vietnam Veterans Boulevard), Interchange at Conference Drive in Goodlettsville</t>
  </si>
  <si>
    <t>Interchange Lighting of SR-386 at Conference Drive in Goodlettsville</t>
  </si>
  <si>
    <t>Bridge over Obey River, LM 3.21</t>
  </si>
  <si>
    <t>69SR0420001</t>
  </si>
  <si>
    <t>Beech Hill Road</t>
  </si>
  <si>
    <t>Beech Hill Road (0A363), Bridge over I-40, LM 0.97</t>
  </si>
  <si>
    <t>11I00400009</t>
  </si>
  <si>
    <t>Beech Hill Road (0A363), Bridge over I-40, LM 0.96</t>
  </si>
  <si>
    <t>Bridge Repairs</t>
  </si>
  <si>
    <t>Intersection at Wylma Van Allen Place (Nashville State Community College Campus), LM 22.40 in Clarksville</t>
  </si>
  <si>
    <t>Bridges over SR-22 at LM 22.76 (Old Salem Road) and LM 28.85 (Terrell Road)</t>
  </si>
  <si>
    <t>92SR0220041, 92SR0220057</t>
  </si>
  <si>
    <t>M17LTHQ_R1ISR_OCPAVMKG</t>
  </si>
  <si>
    <t>M20LTHQ_R1ISR_OCPAVMKG</t>
  </si>
  <si>
    <t>On-Call Pavement Marking on Various Interstate and State Routes</t>
  </si>
  <si>
    <t>M15LTHQ_R2ISR_OCPAVMKG</t>
  </si>
  <si>
    <t>M17LTHQ_R2ISR_OCPAVMKG</t>
  </si>
  <si>
    <t>M18LTHQ_R2ISR_OCPAVMKG</t>
  </si>
  <si>
    <t>M20LTHQ_R2ISR_OCPAVMKG</t>
  </si>
  <si>
    <t>M14LTHQ_R3ISR_OCPAVMKG</t>
  </si>
  <si>
    <t>M17LTHQ_R3ISR_OCPAVMKG</t>
  </si>
  <si>
    <t>M20LTHQ_R3ISR_OCPAVMKG</t>
  </si>
  <si>
    <t>On-Call Pavement Marking on Various Interstates and State Routes</t>
  </si>
  <si>
    <t>M16LTHQ_R4ISR_OCPAVMKG</t>
  </si>
  <si>
    <t>M17LTHQ_R4ISR_OCPAVMKG</t>
  </si>
  <si>
    <t>M20LTHQ_R4ISR_OCPAVMKG</t>
  </si>
  <si>
    <t>Industrial Access Road serving Del Conca in Loudon</t>
  </si>
  <si>
    <t>( Local Name: Project Sparrow)</t>
  </si>
  <si>
    <t>M13LTHQ_R2ISR_RETRACP</t>
  </si>
  <si>
    <t>M18LTHQ_R2ISR_RETRACP</t>
  </si>
  <si>
    <t>M20LTHQ_R2ISR_RETRACP</t>
  </si>
  <si>
    <t>FY17LTHQ_R3ISR_RETRACP</t>
  </si>
  <si>
    <t>FY18LTHQ_R3ISR_RETRACP</t>
  </si>
  <si>
    <t>FY20LTHQ_R3ISR_RETRACP</t>
  </si>
  <si>
    <t>Madisonville Site Dev for T-Hangar &amp; Parking Ramp</t>
  </si>
  <si>
    <t>Traffic Study for Downtown Nashville</t>
  </si>
  <si>
    <t>Lebanon Eng/Const of T-Hangar</t>
  </si>
  <si>
    <t>C.S. Patterson,FY11/12,5310</t>
  </si>
  <si>
    <t>From SR-6 (Main Street) to I-40 Westbound Ramps</t>
  </si>
  <si>
    <t>Red Cut Road</t>
  </si>
  <si>
    <t>SA-0727(1), From SR-297 to SR-297</t>
  </si>
  <si>
    <t>Upper Middle Creek Road</t>
  </si>
  <si>
    <t>SA-7821(4), From Pigeon Forge City Limits to near SR-454</t>
  </si>
  <si>
    <t>Coal Hill Road</t>
  </si>
  <si>
    <t>SA-7632(1), Coal Hill Road From LM 1.66 to Brimstone Road w/ Exclusion</t>
  </si>
  <si>
    <t>Bridge Over Big Creek, LM 24.15 in LaFollette</t>
  </si>
  <si>
    <t>Bridge rehabilitation</t>
  </si>
  <si>
    <t>07SR0090013</t>
  </si>
  <si>
    <t>Intersection at Tylertown Road, LM 11.88 in Clarksville</t>
  </si>
  <si>
    <t>rogersville Runway overlay, drainage improvements, fueling system</t>
  </si>
  <si>
    <t>Jamestown crack Repair on Apron and Taxiway</t>
  </si>
  <si>
    <t>Jamestown Exterior Painting of Airport Buildings</t>
  </si>
  <si>
    <t>Intersection at SR-142(Kendrick Road)/Watkins Road, LM 1.73 (RSAR)</t>
  </si>
  <si>
    <t>Intersection at I-40 Eastbound Ramps(Exit 364) in Lenoir City</t>
  </si>
  <si>
    <t>Geometric improvements to the ramps and State Route and install signalization with all pavement markings and warning signs.</t>
  </si>
  <si>
    <t>SR-160</t>
  </si>
  <si>
    <t>Intersection at Commerce Boulevard,  LM 14.73 in Morristown</t>
  </si>
  <si>
    <t>Modify the median opening for left-turn ingress only, install SB left-turn lane on SR-160 and a newopening with J-turn bulb, install a NB left-trun lane north of the intersection with Commerce Blvd. and extend existing SB right- turn lane on SR-160 to Commerce Blvd.</t>
  </si>
  <si>
    <t>Mill Creek Road</t>
  </si>
  <si>
    <t>SA-40042(1), From SR-140 to State Line Road</t>
  </si>
  <si>
    <t>Elizabethton Land Acquisition</t>
  </si>
  <si>
    <t>Kingdom Road</t>
  </si>
  <si>
    <t>SA-02009(3), From Reed Road to Threet Road/Rutherford County Line</t>
  </si>
  <si>
    <t>From Belmont Road to Bowling Alley Road in Manchester (RSAR)</t>
  </si>
  <si>
    <t>Quality Assurance Plans Review</t>
  </si>
  <si>
    <t>Donelson Farms Parkway</t>
  </si>
  <si>
    <t>Donelson Farms Parkway, From SR-385 (Proposed I-269)  to SR-205 (Airline Road) in Arlington</t>
  </si>
  <si>
    <t>This project consists of the design and construction of approximately 2,400 linear feet of 2-lanes of the Donelson Farms Parkway. The ultimate roadway is intended to be a 4-lane urban collector with a median, bike  and pedestrian facilities. Donelson Farms Parkway is classified as an urban collector.</t>
  </si>
  <si>
    <t>Industrial Access Road serving XP Services, Inc. in Tullahoma</t>
  </si>
  <si>
    <t>Industrial Access Road serving Nissan North America in Murfreesboro</t>
  </si>
  <si>
    <t>SR-95</t>
  </si>
  <si>
    <t>Culvert over Bear Creek, LM 4.19</t>
  </si>
  <si>
    <t>Intersection at Edgmon Road (RSAR)</t>
  </si>
  <si>
    <t>Red River East Trail - Phase 1</t>
  </si>
  <si>
    <t>Construction of a 3,200 linear foot multi-modal facility beginning at a vehicular/pedestrian bridge on US Highway 41-A and terminating at a proposed trailhead. Project also includes landscaping, signage, benches and trash receptacles.</t>
  </si>
  <si>
    <t>Betsy Pack Sidewalk Construction and Improvements</t>
  </si>
  <si>
    <t>Sidewalk construction and reconstruction from the Jasper Library to the Jasper Town Hall Annex and from the Jasper Town Park to the Jasper Elementary School. Project includes ADA and crosswalks.</t>
  </si>
  <si>
    <t>ZYTAX(Fuel Quest) Software upgrade to monitor and collect Data for Tax Evasion</t>
  </si>
  <si>
    <t>Freddie Kyle Park Greenway</t>
  </si>
  <si>
    <t>Construction of a 2,300 linear foot multi-modal facility from a trailhead at the Morristown City Center to a trailhead at Cherokee Drive. Project includes a retaining wall, curb and gutter, pedestrian bridges, ADA improvements, striping and parking.</t>
  </si>
  <si>
    <t>(SR-431) Downtown Improvement Project - Phase 4 in Martin</t>
  </si>
  <si>
    <t>Construction of approximately 1,600 linear feet of sidewalks along both sides of East Main Street beginning at Lindell Street and terminating at McCombs Street. Project includes drainage, ADA upgrades, curb and gutter, signage, crosswalks, utility relocation, landscaping, pedestrian lighting and railroad upgrades.</t>
  </si>
  <si>
    <t>SR-20 (US-412) Downtown Improvements - Phase 4 in Parsons</t>
  </si>
  <si>
    <t>Reconstruction of sidewalks along W. Main Street from Bible Hill Road to Jennings Avenue. Project includes drainage, curb and gutter, landscaping, pedestrian lighting, ADA, utility relocation, signage and crosswalks.</t>
  </si>
  <si>
    <t>City of Humboldt Downtown Enhancement - Phase 2</t>
  </si>
  <si>
    <t>Reconstruction of sidewalks along 14th Street from Main Street to Osborne Street. Project includes drainage, ADA, curb and gutter, landscaping, pedestrian lighting, utility relocation, crosswalks and signage.</t>
  </si>
  <si>
    <t>Industrial Access Road serving Nike Northridge Plant Expansion in Memphis</t>
  </si>
  <si>
    <t>Industrial Access Road serving Omar, Inc. at the Joint Industrial Park</t>
  </si>
  <si>
    <t>1.  Add acceleration lane to SR 55. (0.269 mi.)    2. Continuation of existing SIA (James Murray Dr.) on new alignment. (0.515 mi.)</t>
  </si>
  <si>
    <t>6 Bridges (R &amp; L) over Various Crossings at LM's 8.98, 9.10 and 9.23</t>
  </si>
  <si>
    <t>79SR0010045, 79SR0010046, 79SR3850037, 79SR3850038, 79SR3850039, 79SR3850040</t>
  </si>
  <si>
    <t>Intersections at SR-293, LM's 3.09 and 3.18 (RSAR)</t>
  </si>
  <si>
    <t>Miscellaneous Safety Improvements (J-turn)</t>
  </si>
  <si>
    <t>Interchange at SR-111 in Sparta (RSAR)</t>
  </si>
  <si>
    <t>SR-26, Interchange at SR-111 in Sparta - RSAR - Intersection Improvements and Signals</t>
  </si>
  <si>
    <t>SR-206</t>
  </si>
  <si>
    <t>Intersection at Rosemark Road in Atoka</t>
  </si>
  <si>
    <t>SR-206, Intersection at Rosemark Road in Atoka (Roundabout Installation) - Intersection Improvements</t>
  </si>
  <si>
    <t>Roundabout</t>
  </si>
  <si>
    <t>(Lebanon Pike), Bridge over CSX R/R, LM 15.93</t>
  </si>
  <si>
    <t>19SR0240013</t>
  </si>
  <si>
    <t>From Water Plant Road to Park Road in Huntsville</t>
  </si>
  <si>
    <t>SA-2713(7), From 1.5 mi N of R.A. Goodman Rd to 3.0 mi N of R.A. Goodman Road</t>
  </si>
  <si>
    <t>Old Trenton-Eaton Road</t>
  </si>
  <si>
    <t>SA-2702(3), From Tyree Loop to 1.50 mi E of Tyree Loop</t>
  </si>
  <si>
    <t>Daisy-Dallas Road</t>
  </si>
  <si>
    <t>SA-33056(1), From Lovell Road to Lakesite City Limits</t>
  </si>
  <si>
    <t>Lawnville Road</t>
  </si>
  <si>
    <t>SA-7315(5), From I-40 ROW to Lane Hedgecock Road</t>
  </si>
  <si>
    <t>Waldren Street, From East Bruce Street to Cedar Street</t>
  </si>
  <si>
    <t>Installation of LED lighting. Second phase of a previous new alignment project.</t>
  </si>
  <si>
    <t>Lighting</t>
  </si>
  <si>
    <t>Development of Accelerated Local Program Process</t>
  </si>
  <si>
    <t>From Harrison Bay Road to SR-60 (RSAR)</t>
  </si>
  <si>
    <t>SR-25</t>
  </si>
  <si>
    <t>M13LTHQ_C80SR_ROCKFALL MITIGATION SR25 LM 8.5 TO LM 9.6</t>
  </si>
  <si>
    <t>SA-8404(4), From Armstrong to SA-8405</t>
  </si>
  <si>
    <t>Rocky Fork State Park Access Road</t>
  </si>
  <si>
    <t>Shipley Hollow Road</t>
  </si>
  <si>
    <t>SA-33022(4), From Providence Road to Daugherty Ferry Road</t>
  </si>
  <si>
    <t>Offsetting Intersection at SR-131 (IA)</t>
  </si>
  <si>
    <t>Offset intersection of SR-32 and SR-131, which is currently aligned, to enhance public safety.</t>
  </si>
  <si>
    <t>Interchange at SR-345 (IA)</t>
  </si>
  <si>
    <t>Construct new interchange</t>
  </si>
  <si>
    <t>Robertson, Sumner</t>
  </si>
  <si>
    <t>Industrial Access Road serving Project Deepdish in Portland</t>
  </si>
  <si>
    <t>SR-41, Intersection at SR-52, LM 19.45 in Portland - New Construction</t>
  </si>
  <si>
    <t>SR-135</t>
  </si>
  <si>
    <t>From Falling Water River Bridge to South of Winston Drive</t>
  </si>
  <si>
    <t>ALT-M</t>
  </si>
  <si>
    <t>Columbia: Relocation of Portion of Parallel Taxiway</t>
  </si>
  <si>
    <t>From Big Limestone Road/McInturff Road to LM 2.02 (RSAR)</t>
  </si>
  <si>
    <t>Clearing and Grubbing, Earthwork, Drainage, Pavement Removal, Paving, Signing, Pavement Markings</t>
  </si>
  <si>
    <t>SR-357</t>
  </si>
  <si>
    <t>From Hospitality Place/Flagship Drive to I-81 NB Ramps</t>
  </si>
  <si>
    <t>Drainage, Pavement Removal, Paving, Roadway and Pavement Appurtenances Seeding, Sodding, Signing, Pavement Markings and Signalization</t>
  </si>
  <si>
    <t>Intersection At Cox Street (L.M. 15.26) RSAR</t>
  </si>
  <si>
    <t>Drainage, Paving, Roadway and Pavement Appurtenances, Signing, Pavement Markings and Signalization</t>
  </si>
  <si>
    <t>W 7th Street / Public Square EBL / E 7th Street / E End Street / Iron Bridge Road; From SR-7 to Sowell Mill Pike in Columbia (RSA)</t>
  </si>
  <si>
    <t>Westbound Exit Ramp at SR-1(Murfreesboro Road), Exit 52 in Nashville (RSA)</t>
  </si>
  <si>
    <t>Ramp Improvements</t>
  </si>
  <si>
    <t>(Wilma Rudolph Blvd), From Holiday Drive to Alfred Thun Road in Clarksville (RSA)</t>
  </si>
  <si>
    <t>Turn Lanes with Signals</t>
  </si>
  <si>
    <t>From Near Elm Hill Pike to Near Ramp to Spence Lane (RSA)</t>
  </si>
  <si>
    <t>Perkins Rd.</t>
  </si>
  <si>
    <t>Perkins Rd, Intersection at Mallory Road (RSAR)</t>
  </si>
  <si>
    <t>Signalization and Safety Modifications</t>
  </si>
  <si>
    <t>Ridgeway Rd.</t>
  </si>
  <si>
    <t>Ridgeway Road, Mt. Moriah Road to Quince Road in Memphis (RSA)</t>
  </si>
  <si>
    <t>Interchange at SR-113 (RSAR)</t>
  </si>
  <si>
    <t>Project involves: signing and pavement markings.</t>
  </si>
  <si>
    <t>Holmes Rd.</t>
  </si>
  <si>
    <t>Holmes Road, Intersection at Horn Lake Road, LM 2.08 (RSA)</t>
  </si>
  <si>
    <t>Miscellaneous safety Improvements.</t>
  </si>
  <si>
    <t>From Trail Hollow Road to SR-73 (RSAR)</t>
  </si>
  <si>
    <t>Signing, Pavement Markings and Guardrail</t>
  </si>
  <si>
    <t>Ballplay Rd.</t>
  </si>
  <si>
    <t>Ballplay Road, From SR-360 to SR-33 (RSA)</t>
  </si>
  <si>
    <t>Middlesboro Hwy.</t>
  </si>
  <si>
    <t>Middlesboro Highway, From SR-63 to Doaks Creek Road (RSAR)</t>
  </si>
  <si>
    <t>Middlesboro Highway, From SR-63 to Doaks Creek Road (RSAR) - Signing, Pavement Markings, and Guardrail</t>
  </si>
  <si>
    <t>From SR-161 to SR-65 (RSAR)</t>
  </si>
  <si>
    <t>Hickory Point Rd.</t>
  </si>
  <si>
    <t>Hickory Point Road, From SR-12 to Lock-B Road (RSAR)</t>
  </si>
  <si>
    <t>From SR-26 to Bobo Road (RSAR)</t>
  </si>
  <si>
    <t>SR-257</t>
  </si>
  <si>
    <t>From SR-65 to SR-11 (RSAR)</t>
  </si>
  <si>
    <t>Environmental Documents for Annual HESP and HRRR Projects</t>
  </si>
  <si>
    <t>Funding for Group PCE/Close once all PCE are closed associated with this PIN.</t>
  </si>
  <si>
    <t>RSAR</t>
  </si>
  <si>
    <t>Industrial Access Road serving Nissan North America in Decherd</t>
  </si>
  <si>
    <t>Industrial Access Road serving Nissan North America in Decherd - Phase B</t>
  </si>
  <si>
    <t>Phase B</t>
  </si>
  <si>
    <t>17th Street, From SR-2(Keith Street NW) to SR-74(Ocoee Street) and 20th Street, From Harle Avenue NW to Neely Circle in Cleveland</t>
  </si>
  <si>
    <t>Add curb and gutter with sidewalk with handicap ramps to left edge of existing pavement from Keith St to Harle Ave and to the right edge from Harle Ave to Ocoee St (TIP 2009-001), Milling, resurfacing, upgrading drainage system along entire route and replace box culvert at LM 0.18) (TIP 2010-02). Add 6-30 curb/gutter (2010-02), 5' sidewalk/handicap ramps to left/right edge of exiisting pavement from Harle Ave to Parker St and from Baugh St to Neely Circle(TIP 2009-001). Upgrading drainage system along entire route.(2010-02)</t>
  </si>
  <si>
    <t>M15RMR3_C19I_M&amp;LI440</t>
  </si>
  <si>
    <t>Buffalo Road</t>
  </si>
  <si>
    <t>SA-7610(9), From the Oneida City Limits to Phillips Flats Road</t>
  </si>
  <si>
    <t>Okalona Road</t>
  </si>
  <si>
    <t>SA-3731(2), From Carter Valley Road to Stanley Valley Road</t>
  </si>
  <si>
    <t>Shelbyville Road</t>
  </si>
  <si>
    <t>BG 1100-0.59, Shelbyville Road over Small Branch (IA)</t>
  </si>
  <si>
    <t>89011000001</t>
  </si>
  <si>
    <t>Intersection at SR-55, LM 14.65 in Manchester (RSAR)</t>
  </si>
  <si>
    <t>I-40 E</t>
  </si>
  <si>
    <t>M15RMR1_R1I_M&amp;L I40 EAST</t>
  </si>
  <si>
    <t>M15RMR2_R2I_M&amp;L I40 EAST FROM MM287</t>
  </si>
  <si>
    <t>M15RMR2_R2I_M&amp;L I40 WEST TO MM287</t>
  </si>
  <si>
    <t>I-40 W</t>
  </si>
  <si>
    <t>M15RMR3_R3I_M&amp;L I40 WEST</t>
  </si>
  <si>
    <t>M15RMR3_R3SR_M&amp;L</t>
  </si>
  <si>
    <t>M13SAHQ_SW BARNHART Overdimensional THP Escort Chattanooga to Greeneville</t>
  </si>
  <si>
    <t>Clark Memorial Elementary School in Winchester</t>
  </si>
  <si>
    <t>Installation of ADA ramps, crosswalks, signage, and school zone flashing signals in the vicinity of Clark Memorial Elementary School.</t>
  </si>
  <si>
    <t>Various Roads near Collinwood Elementary and Middle Schools</t>
  </si>
  <si>
    <t>Construction of sidewalk, curb and gutter, culvert extensions, striping and crosswalk signals in the vicinity of Collinwood Elementary and Middle Schools.</t>
  </si>
  <si>
    <t>Nolensville Elementary School</t>
  </si>
  <si>
    <t>Construction of 5937 SF of sidewalk, curb and gutter, removal of deteriorated sidewalk, striping and signage in the vicinity of Nolensville Elementary School.</t>
  </si>
  <si>
    <t>Liverworth Road</t>
  </si>
  <si>
    <t>SA-63013(12), From Old Hwy 48 to Chapel Hill Road</t>
  </si>
  <si>
    <t>M13SAHQ_C19_OS Charles Bass Correctional Complex 2 - Parking Area</t>
  </si>
  <si>
    <t>Intersection at Pedro Shoun Lane/Sprucey Lane</t>
  </si>
  <si>
    <t>Install left-turn lanes on SR-67, relocation of utility poles, and drainage modifications including the extension of two box culverts.</t>
  </si>
  <si>
    <t>Intersections at Fairview Road and Thompson School Road</t>
  </si>
  <si>
    <t>Install turn lanes on SR-131, drainage modifications, realigning the intersection to meet design standards and widening the side roads to allow for left turn lanes and signalize the intersection.</t>
  </si>
  <si>
    <t>M13RMR4_R4ISR_INPLACERESURF FY13 inplace resurfacing in Region 4</t>
  </si>
  <si>
    <t>Industrial Access Road serving Project Falcon (Mohawk Industries) in Dickson</t>
  </si>
  <si>
    <t>CARTA, FY 12 5317</t>
  </si>
  <si>
    <t>Stinking Creek Road</t>
  </si>
  <si>
    <t>Stinking Creek Road (01280), Bridge over I-75, LM 16.36</t>
  </si>
  <si>
    <t>07I00750019</t>
  </si>
  <si>
    <t>Revision of Strategic Highway Safety Plan</t>
  </si>
  <si>
    <t>SR-5</t>
  </si>
  <si>
    <t>(North Highland Avenue), Intersection at Deaderick Street in Jackson</t>
  </si>
  <si>
    <t>Re-design intersection to install a new roundabout design at the Highland at Deaderick Street intersection</t>
  </si>
  <si>
    <t>Industrial Access Road serving Multiple Industries on Scepter Road</t>
  </si>
  <si>
    <t>SIA serving Hood Container, Scepter Inc, Waverly Wood, Jack Daniels Distilery, Matheson Tri-Gas on Scepter Rd.</t>
  </si>
  <si>
    <t>M14CMHQ_82SR_ROUBRISTOL</t>
  </si>
  <si>
    <t>Nashville BNA:  Parking Lot Revenue Control System Replacement (Phs. 1)</t>
  </si>
  <si>
    <t>Nashville BNA:  Apron Slab Replacement, Ph. 1 Cargo</t>
  </si>
  <si>
    <t>Nashville, Tune:  RSA Improvements Ph. 1-2013</t>
  </si>
  <si>
    <t>Jackson (McKellar-Sipes):  RSA Improvements and Drainage</t>
  </si>
  <si>
    <t>MONTGOMERY RD</t>
  </si>
  <si>
    <t>SA 6507-3, FROM SR 62 TO OLD SR 29</t>
  </si>
  <si>
    <t>Various Roads in Memphis - Group 5</t>
  </si>
  <si>
    <t>Resurfacing and safety upgrades of Riverside Dr from Jefferson to Beale, North Highland St from Summer to Walnut Grove, North Perkins Rd from Summer to Walnut Grove, Hickory Hill Rd from Mt Moriah to Winchester, Knight Arnold Rd from Hickory Hill to Ridgeway, and Riverdale Dr from Winchester to Shelby Drive. Activities will include milling, resurfacing, repair of existing utility structures, existing handicap ramps, existing traffic loops, drainage structure, striping and signage, and ADA upgrades. Bicycle facilities will also be added along the routes by re-striping and additional signage.</t>
  </si>
  <si>
    <t>Various Intersections in Memphis - Group 3</t>
  </si>
  <si>
    <t>Isolated signal improvements for McCrory Avenue at Stratford Road, South Parkway at Latham Street, Bayliss Avenue at National Street, Knight Arnold Road at Hickory Hill Road, Central Avenue at McLean Boulevard, Union Avenue at South Dunlap Street and North Parkway at North Watkins Street</t>
  </si>
  <si>
    <t>Sam Cooper Blvd</t>
  </si>
  <si>
    <t>11 Bridges at Various Locations in Memphis</t>
  </si>
  <si>
    <t>Repair of eleven (11) bridges on or over Sam Cooper Blvd from Holmes St to White Station Rd</t>
  </si>
  <si>
    <t>79028140011, 79040320001, 79040320002, 79040320003, 79040320004, 79040320013, 79040320014, 79040320017, 79040320018, 79040320023, 79K28140009</t>
  </si>
  <si>
    <t>Various Locations throughout the City of Memphis (Hampline)</t>
  </si>
  <si>
    <t>Pavement markings, signage, storm grates, signal detection equipment, bollards or other forms of vehicular separation, signal timing adjustments, and the placement and installation of bicycle racks for approximately 50 miles of bicycle facilities throughout the City of Memphis</t>
  </si>
  <si>
    <t>Industrial Access Road serving ABC and other industries in Gallatin</t>
  </si>
  <si>
    <t>SIA will serve: ABC Fuels, ABC Tech, Salga, Hoeganeas, Servpro and ITW CIP industries located on Airport Rd between Coles Ferry and Steam Plant Rd.</t>
  </si>
  <si>
    <t>Industrial Access Road serving Aluminum Company of America in the City of Alcoa</t>
  </si>
  <si>
    <t>Construction of an on-ramp to provide safe access to the future expansion of the North Plant facility of ALCOA, Inc. to provide safer access to westbound Pellissippi Pkwy.</t>
  </si>
  <si>
    <t>CARTA, FY 13 5339</t>
  </si>
  <si>
    <t>From SR-4 (E.H. Crump Boulevard) to SR-4 (Danny Thomas Boulevard)</t>
  </si>
  <si>
    <t>(1/28/2014) Beginning terminus moved from LM 0.00 (I-55/Riverside Drive) to LM 1.14 to put aside bike lane/railroad issues affecting the first mile of the original project length</t>
  </si>
  <si>
    <t>Mark Anton Airport (Dayton):  Updated ALP</t>
  </si>
  <si>
    <t>SR-338</t>
  </si>
  <si>
    <t>(Boyds Creek Hwy), Intersection at Pitner Road, LM 0.95</t>
  </si>
  <si>
    <t>Construct geometric modifications at the intersection including right turn deceleration lanes on all approaches of both SR-338 and Pitner Rd, widen current roadways to allow for thru and left turn-lanes, and install a traffic signal.  Build a right turn deceleration lane at the intersection of Wade Road. Relocate utility poles due to the widening of both roadways.</t>
  </si>
  <si>
    <t>Interchange at SR-13 Westbound Exit Ramp, LM 8.21</t>
  </si>
  <si>
    <t>I-40, Interchange at SR-13 Westbound Exit Ramp, LM 8.21 - Ramp Improvements, Drainage, Guardrail</t>
  </si>
  <si>
    <t>Smithville:  Fuel Farm</t>
  </si>
  <si>
    <t>(North Locust Avenue), From Ellingson Street to Robins Street in Lawrenceburg (RSAR)</t>
  </si>
  <si>
    <t>Marting Landing Rd</t>
  </si>
  <si>
    <t>SA 20023 (1) from 3.70 mile s. of SR 69- to SR 69</t>
  </si>
  <si>
    <t>Bridges over CSX R/R and I-124 in Chattanooga (RSAR)</t>
  </si>
  <si>
    <t>I-24, Bridges over CSX R/R and I-124 in Chattanooga - RSAR - Bridge Deck Repair - Signing, Pavement Markings, Guardrail</t>
  </si>
  <si>
    <t>Bridges over I-81 Ramps, LM's 11.68 and 11.98</t>
  </si>
  <si>
    <t>45I00400039, 45I00400047</t>
  </si>
  <si>
    <t>Cumberland, Rhea</t>
  </si>
  <si>
    <t>Roadway Departure Action Plan - Construction Unit 2034  (RSAR)</t>
  </si>
  <si>
    <t>Roadway Departure Action Plan - Construction Unit 2034 (RSAR) - Signs, Pavement Marking, Guardrail</t>
  </si>
  <si>
    <t>Int, NHS, None, Other</t>
  </si>
  <si>
    <t>M18LTHQ_D39SR_M&amp;L_D39SOUTH</t>
  </si>
  <si>
    <t>M19LTHQ_D39SR_M&amp;L_D39SOUTH</t>
  </si>
  <si>
    <t>M20LTHQ_D39SR_M&amp;L_D39SOUTH</t>
  </si>
  <si>
    <t>M18LTHQ_D39SR_MOW_D39WEST</t>
  </si>
  <si>
    <t>M20LTHQ_D39SR_MOW_D39WEST</t>
  </si>
  <si>
    <t>M18LTHQ_D39SR_M&amp;L_D39SW</t>
  </si>
  <si>
    <t>M20LTHQ_D39SR_M&amp;L_D39SW</t>
  </si>
  <si>
    <t>SR-162</t>
  </si>
  <si>
    <t>Interchange at Hardin Valley Road (LM 2.35 to LM 2.95)</t>
  </si>
  <si>
    <t>I-140</t>
  </si>
  <si>
    <t>(SR-162, Pellissippi Parkway), Westbound Ramp to Dutchtown Road</t>
  </si>
  <si>
    <t>I-140-(Pellissippi Parkway), Westbound Ramp to Dutch town Road - Safety</t>
  </si>
  <si>
    <t>Bridge over Baskins Creek, LM 15.60 in Gatlinburg</t>
  </si>
  <si>
    <t>78SR0710023</t>
  </si>
  <si>
    <t>Intersection at SR-46 Westbound Ramp (Exit 172) (Ramp Queue Project)</t>
  </si>
  <si>
    <t>I-40-Intersection at SR-46 Westbound Ramp (Exit 172) (Ramp Queue Project) - Resurface, Pavement Marking, Striping, Signs, Guardrail, Retaining Wall, Curb, Signals</t>
  </si>
  <si>
    <t>SR-385, 4 Bridges (LL and RL) over Long Rd at LM's 10.48 and 11.94; and SR-1(US-70/79), Bridge over Overflow, LM 29.97</t>
  </si>
  <si>
    <t>79SR0010037, 79SR3850029, 79SR3850030, 79SR3850033, 79SR3850034</t>
  </si>
  <si>
    <t>CR-172</t>
  </si>
  <si>
    <t>Clearwater Road, From SR-2 (US-11) to SR-305 (RSAR)</t>
  </si>
  <si>
    <t>Clearwater Road, From SR-2 (US-11) to SR-305 (RSAR) - Signs, Pavement Markings</t>
  </si>
  <si>
    <t>Interchange at Whitten Road (Eastbound Exit Ramp, Exit 14) (Ramp Queue Project)</t>
  </si>
  <si>
    <t>(Germantown Road), Intersection at Wolf River Boulevard</t>
  </si>
  <si>
    <t>Reconstruction intersection of Wolf River Blvd and Germantown Road, with widening and reconstruction of traffic signal on Germantown Road from Brierbrook Road to Wolf Trail Cove.</t>
  </si>
  <si>
    <t>Intersection at SR-57 (RSAR)</t>
  </si>
  <si>
    <t>Intersection at SR-461, LM 10.2 in Dover (RSAR)</t>
  </si>
  <si>
    <t>Chestnut Street, From W 4th Street to North of W Aquarium Way; and Bailey Avenue, From East of Norfolk Southern R/R to Dodds Avenue</t>
  </si>
  <si>
    <t>Milling and resurfacing of both roads, Chestnut-removal of existing brick paver crosswalk and installation of stamped asphalt crosswalk, ADA compliant crossing ramps and pavement markings for inclusion of new bike lanes. Bailey-removal of non-compliant crosswalk ramps and installation of ADA ramps, upgrading of guardrail as needed and pavement markings.</t>
  </si>
  <si>
    <t>From Mountain Road to First Avenue in New Tazewell (RSAR)</t>
  </si>
  <si>
    <t>Project involves: signing, pavement markings, and guardrail</t>
  </si>
  <si>
    <t>Intersection at First Avenue, LM 10.88, in Tazewell</t>
  </si>
  <si>
    <t>SR-33 At Walmart Entrance, LM 10.38, and at First Avenue, LM 10.88, in New Tazewell-Intersection Improvements</t>
  </si>
  <si>
    <t>From Church Street to SR-13 in Erin (RSAR)</t>
  </si>
  <si>
    <t>Miller Transfer Overdimensional Load THP Escort from NC State Line to Antioch</t>
  </si>
  <si>
    <t>From Cracker Barrel Drive to International Boulevard (serving Hankook Tire)</t>
  </si>
  <si>
    <t>Widen from 2-ln to 5-ln rural section</t>
  </si>
  <si>
    <t>From West of I-24 to East of International Boulevard Serving Hankook Tire (Includes I-24 Ramp Modifications)</t>
  </si>
  <si>
    <t>SIA serving Eastman Corporate Business Center</t>
  </si>
  <si>
    <t>(Wilcox Drive), Pedestrian Bridge serving Eastman Corporate Business Center and SR-126 intersection improvements</t>
  </si>
  <si>
    <t>SR-7</t>
  </si>
  <si>
    <t>(Main Street), From Union Hill Road to Morrow Road in Ardmore (RSAR) (IA)</t>
  </si>
  <si>
    <t>From SR-68 to Near Euchee Road (RSAR)</t>
  </si>
  <si>
    <t>SR-304, From SR-68 to near Euchee Road (RSAR) - Signs, Pavement Marking, Guardrail</t>
  </si>
  <si>
    <t>From SR-33 to East of Mountain View Road (RSAR)</t>
  </si>
  <si>
    <t>SR-30 - From SR-33 to East of Mountain View Road (RSAR) - Paving, Pavement Markings, Signs</t>
  </si>
  <si>
    <t>From Warren County Line to Bledsoe County Line (RSA)</t>
  </si>
  <si>
    <t>Macon Road, From Berryhill Road to Houston Levee Road in Memphis</t>
  </si>
  <si>
    <t>This project proposes to widen Macon Road from two to four lanes from Berryhill Road to Houston Levee Road. Includes addition of continuous left-turn lane from Berryhill Rd to Houston Levee Rd. Project includes bicycle and ADA/pedestrian improvements.</t>
  </si>
  <si>
    <t>Cumberland River Bicentennial Trail, From Riverbluff Park to City Park in Ashland City</t>
  </si>
  <si>
    <t>Construction of 2,280 linear feet of trail connecting three city parks along Marks Creek. Project also includes a pedestrian bridge, boardwalk, retaining walls, fencing, landscaping, guardrail and pedestrian amenities.</t>
  </si>
  <si>
    <t>Livingston Public Square Enhancements</t>
  </si>
  <si>
    <t>Decorative crosswalks at four corners of town square and the extension of sidewalks and ADA access in the downtown area.</t>
  </si>
  <si>
    <t>Walters State Community College Pedestrian Facililties - Phase 1</t>
  </si>
  <si>
    <t>Construction of walkways within the WSCC campus area connecting downtown and the Greeneville Historical Walkway. Project also includes landscaping, retaining walls, crosswalks, crosswalk lighting, pedestrian plaza, ADA upgrades, drainage and bike racks.</t>
  </si>
  <si>
    <t>Intersection at SR-443 (Ogden Road) RSA</t>
  </si>
  <si>
    <t>Intersection Improvements (Flashing Beacon)</t>
  </si>
  <si>
    <t>Tracy City Downtown Sidewalk and Mountain Goat Trail Connector</t>
  </si>
  <si>
    <t>Construction of sidewalks and multi-use paths within the central business district. Project also includes a connector to the Mountain Goat Trail, bike lanes, pedestrian lighting, a retaining wall, utility relocation, drainage, striping and signage.</t>
  </si>
  <si>
    <t>Lower Station Camp Creek Greenway - Phase 3B</t>
  </si>
  <si>
    <t>Construction of a trail from Station Camp School Campus to the Saundersville Station Subdivision. Project includes a pedestrian bridge, drainage, pavement markings, signage, guardrail and bollards.</t>
  </si>
  <si>
    <t>Downtown Revitalization in Waynesboro</t>
  </si>
  <si>
    <t>Pedestrian improvements along the downtown court square. Project also includes ADA upgrades, landscaping, pedestrian lighting, drainage modifications, handrails, signage, pavement markings and pedestrian amenities.</t>
  </si>
  <si>
    <t>Downtown Enhancements in Humboldt - Phase 3</t>
  </si>
  <si>
    <t>Construction of streetscape improvements along South 14th Avenue from Main to Penn Street. Project also includes sidewalk replacement, ADA upgrades, crosswalks, pedestrian lighting, utility relocation, drainage improvements, signage and landscaping.</t>
  </si>
  <si>
    <t>Atoka Greenway - Phase 2</t>
  </si>
  <si>
    <t>Construction of a multi-modal trail from Phase 1 to Pioneer Park. Project also includes landscaping, signage, drainage improvements, crosswalks, ADA upgrades a pedestrian bridge and lighting along Phase 1 and Phase 2.</t>
  </si>
  <si>
    <t>Poplar Ave</t>
  </si>
  <si>
    <t>Overton Park Trail along Poplar Avenue; From North Cooper Street to North Tucker Street (Includes traffic signal upgrades at North Cooper Street)</t>
  </si>
  <si>
    <t>Construction of a shared-use path adjacent to Poplar Avenue between Morrie Moss Drive and Cooper Street.</t>
  </si>
  <si>
    <t>6 Bridges at the I-440 Interchange over I-65 and SR-6</t>
  </si>
  <si>
    <t>19100650123, 19I00650113, 19I00650114, 19I00650121, 19I00650122, 19I00650124</t>
  </si>
  <si>
    <t>SR-476</t>
  </si>
  <si>
    <t>Bridges over Elk River, LM 3.39 and Hurricane Creek, LM 7.40</t>
  </si>
  <si>
    <t>26S43300001, 26S43300003</t>
  </si>
  <si>
    <t>SR-378</t>
  </si>
  <si>
    <t>Bridge over Little Richland Creek, LM 1.58 in Dayton</t>
  </si>
  <si>
    <t>72SR0292003</t>
  </si>
  <si>
    <t>Ramp 'A' over SR-20, LM 9.22</t>
  </si>
  <si>
    <t>17SR0200027</t>
  </si>
  <si>
    <t>SR-1 (US-70/79), Bridge over Branch, LM 5.66; and SR-59, Bridge over I-40, LM 3.77</t>
  </si>
  <si>
    <t>24I00400019, 24SR0010003</t>
  </si>
  <si>
    <t>From SR-100 to Madison County Line (RSAR)</t>
  </si>
  <si>
    <t>From Washington County Line to North of Lakeside Lane</t>
  </si>
  <si>
    <t>Project involves: earthwork, signing, pavement markings, and guardrail.</t>
  </si>
  <si>
    <t>Near Intersection at SR-136 (RSAR)</t>
  </si>
  <si>
    <t>Intersection Improvements (Red Flashing Beacons)</t>
  </si>
  <si>
    <t>Chattanooga ITS Control Center - FY 2020-2022 (Utilities, Power and Communications)</t>
  </si>
  <si>
    <t>Chattanooga ITS Control Center - FY 2016-2018 (Operations)</t>
  </si>
  <si>
    <t>Chattanooga ITS Control Center - FY 2020-2022 (Operations)</t>
  </si>
  <si>
    <t>Barnhart - Escort Boiler from I-40 Exit 338 to Exit 347</t>
  </si>
  <si>
    <t>M18LTHQ_D38ISR_M&amp;L_D38EAST</t>
  </si>
  <si>
    <t>M19LTHQ_D38ISR_M&amp;L_D38EAST</t>
  </si>
  <si>
    <t>M20LTHQ_D38ISR_M&amp;L_D38EAST</t>
  </si>
  <si>
    <t>Jefferson Avenue</t>
  </si>
  <si>
    <t>Jefferson Avenue, Bridge over I-240, LM 1.77</t>
  </si>
  <si>
    <t>79I00400157</t>
  </si>
  <si>
    <t>SR-3, Bridges over SR-215 at LM 30.34; and SR-183, Bridge over Mill Creek at LM 13.85</t>
  </si>
  <si>
    <t>66SR0030009, 66SR0030065, 66SR0030066</t>
  </si>
  <si>
    <t>SR-80</t>
  </si>
  <si>
    <t>Bridges over Peyton's Creek at LM 5.75 and LM 7.00</t>
  </si>
  <si>
    <t>80SR0800009, 80SR0800013</t>
  </si>
  <si>
    <t>Eastbound (RL) Bridges over Caney Fork River, LM 12.93 and LM 13.61</t>
  </si>
  <si>
    <t>80I00400025, 80I00400027</t>
  </si>
  <si>
    <t>From New Cave Church Road to Heritage Blvd in Newport (RSAR)</t>
  </si>
  <si>
    <t>Signing, Pavement Markings and Signalization</t>
  </si>
  <si>
    <t>Kingston St.</t>
  </si>
  <si>
    <t>Kingston Street, Intersection at Town Creek Road (RSAR)</t>
  </si>
  <si>
    <t>Clearing and Grubbing, Earthwork, Utilities, Paving, Rip-rap or Slope Protection, Signing and Pavement Markings</t>
  </si>
  <si>
    <t>Industrial Access Road serving TruForm, Zinc Oxide and Lewis Lumber in Dickson</t>
  </si>
  <si>
    <t>(East Broadway), From LM 5.80 to LM 6.30 in Newport</t>
  </si>
  <si>
    <t>SR-9 (East Broadway), Intersections with Woodlawn Avenue, McMahan Avenue, Mims Avenue, and Baer Avenue, in Newport - Signalization, ADA Ramps, Crosswalks</t>
  </si>
  <si>
    <t>Cedar Bluff Rd.</t>
  </si>
  <si>
    <t>Cedar Bluff Road From Executive Park Drive to North Peters Road</t>
  </si>
  <si>
    <t>Cedar Bluff Rd, Executive Park Dr to North Peters Rd -Restriping, signal modifications, sidewalk, and pedestrian improvements, turn lanes (SMA Cedar Bluff at N Peters, LM 0.273)</t>
  </si>
  <si>
    <t>Industrial Access Road (Cusick Road) serving Aluminum Company of America in Alcoa</t>
  </si>
  <si>
    <t>At entrance to Flea Market, LM 6.07 to LM 6.25</t>
  </si>
  <si>
    <t>SR-10, At entrance to Flea Market, LM 6.07 to LM 6.25 - Turn Lanes, Striping, Pavement Marking</t>
  </si>
  <si>
    <t>Intersection at Dilton-Mankin Road, LM 3.57</t>
  </si>
  <si>
    <t>Lenoir City Downtown Streetscapes-Phase 2</t>
  </si>
  <si>
    <t>Broadway St (US-11/SR-2) from C Street to A Street (0.14 miles) and from Kingston Street to Grand Street (0.19 miles) and B Street between 1st Avenue and Broadway Street (0.07 miles).  Project includes sidewalks, crosswalks, landscaping and pedestrian lighting.</t>
  </si>
  <si>
    <t>Nashville-Metropolitan Davidson Co MPC, FY 13 5303</t>
  </si>
  <si>
    <t>Old Hixson Pike, Dayton Pike and Dallas Hollow Road In Soddy Daisy</t>
  </si>
  <si>
    <t>Hixson Pike from Dayton Pike to (SR-319) Hixson Pike; Dayton Pike from Pottery Lane North to US-27, Dayton Pike from US-153 North to Soddy-Daisy Fire Station 3 and Dallas Hollow Road from Sequoyah Road to SR-319 (Hixson Pike)</t>
  </si>
  <si>
    <t>Rowe Machinery - UAL Overdimensional Load THP Escort - Jan 2014</t>
  </si>
  <si>
    <t>From Eastley Street to SR-385 in Fayette County</t>
  </si>
  <si>
    <t>Includes the widening of SR 57 from an existing 2 lane rural cross section to a 5 lane urban cross section.  Additional work inlcudes designated bike facilities and ADA-accessible pedestrian improvements.</t>
  </si>
  <si>
    <t>Pistol Creek Greenway - Phase 4</t>
  </si>
  <si>
    <t>Construction of approximately 6,200 linear feet of greenway (ten-foot wide paved trail) connecting to the existing Alcoa Greenway Trail.</t>
  </si>
  <si>
    <t>Pasquo Road/Sneed Road West, From SR-100 to SR-106(Hillsboro Road) (RSAR)</t>
  </si>
  <si>
    <t>Chelsea Ave.</t>
  </si>
  <si>
    <t>Chelsea Avenue at Illinois Central Railroad, LM 4.17 in Memphis</t>
  </si>
  <si>
    <t>Section 130 Railroad Safety Improvement Project</t>
  </si>
  <si>
    <t>A.W. Willis Ave.</t>
  </si>
  <si>
    <t>A.W. Willis Ave. at IC Railroad, LM 0.032 in Memphis</t>
  </si>
  <si>
    <t>Section 130 Railroad Safety Improvement Project - A.W. Willis Ave. at IC Railroad, LM 0.032 in Memphis - Electronic Bell, LED Lights, Crossbucks, Rubber Crossing Surface,Signs</t>
  </si>
  <si>
    <t>SR-45</t>
  </si>
  <si>
    <t>(Old Hickory Blvd.) at NERR, LM 15.78 in Nashville</t>
  </si>
  <si>
    <t>From North Carolina State Line to I-26 interchange (RSAR)</t>
  </si>
  <si>
    <t>Paving, Signing, Pavement Markings and Guardrail</t>
  </si>
  <si>
    <t>Pendleton St.</t>
  </si>
  <si>
    <t>Pendleton Street, at BNSF Railroad, LM 1.13 in Memphis</t>
  </si>
  <si>
    <t>Railroad Safety Improvement Project, Section 130 Program - Pendleton Street, at BNSF Railroad, LM 1.13 in Memphis - Electronic Bell, Signs, Lights, Sidewalk, Modify headwalls, Cabinet/Bungalow</t>
  </si>
  <si>
    <t>At BNSF Railroad, LM 12.41 in Memphis</t>
  </si>
  <si>
    <t>Railroad Safety Improvement Project, Section 130 Program</t>
  </si>
  <si>
    <t>Channel Ave</t>
  </si>
  <si>
    <t>Channel Avenue, At BNSF Railroad, LM 7.19 in Memphis</t>
  </si>
  <si>
    <t>Airline Road, From I-40 to North of Milton Wilson Boulevard in Arlington</t>
  </si>
  <si>
    <t>Widening of Airline Road from 2 to 5 lanes with curb &amp; gutter, sidewalks, bike lanes, and other amenities.</t>
  </si>
  <si>
    <t>Highland Rd.</t>
  </si>
  <si>
    <t>Highland Road, At Norfolk Southern Railroad, LM 2.68 in Memphis</t>
  </si>
  <si>
    <t>SR-250, Bridge over Harpeth River, LM 6.14 in Dickson Co; and SR-238, Bridge over Spring Creek, LM 8.23 in Montgomery Co</t>
  </si>
  <si>
    <t>22S61490003, 63S63520005</t>
  </si>
  <si>
    <t>Dallas Bay:  Runway avigation easement</t>
  </si>
  <si>
    <t>Statewide TITAN Improvement</t>
  </si>
  <si>
    <t>Buchanan Lane</t>
  </si>
  <si>
    <t>Buchanan Lane, at Norfolk Southern Railroad, LM 0.018</t>
  </si>
  <si>
    <t>Buchanan Ln, At Norfolk Southern R/R, LM 0.018-Install Gates w/Flashing Lights, Advance Warning Sign, Pvm't Marking and Signs</t>
  </si>
  <si>
    <t>From Edmondson Pk to Paragon Mills Rd (RSAR)</t>
  </si>
  <si>
    <t>SR-251</t>
  </si>
  <si>
    <t>From Tidwell Road to South of Tolbent Road, includes Interchange at I-40 (RSAR)</t>
  </si>
  <si>
    <t>From Greene County Line to SR-81 (RSAR)</t>
  </si>
  <si>
    <t>Earthwork, Drainage, Paving, Signing, Pavement Markings and Guardrail</t>
  </si>
  <si>
    <t>Orchi Road</t>
  </si>
  <si>
    <t>Orchi Road, At CSX Railroad, LM 0.14 in Memphis</t>
  </si>
  <si>
    <t>Railroad Crossing Safety Improvement Project, Section 130</t>
  </si>
  <si>
    <t>SR-20 (US-412), Bridge over Tennessee River, LM 9.05; and SR-69 (US-641), Bridge over Lick Creek, LM 36.56</t>
  </si>
  <si>
    <t>20SR0200013, 20SR0690021</t>
  </si>
  <si>
    <t>(Collierville-Arlington Road), Bridge over Overflow, LM 2.34</t>
  </si>
  <si>
    <t>79S80740003</t>
  </si>
  <si>
    <t>Bridge over Norfolk Southern R/R, LM 21.19</t>
  </si>
  <si>
    <t>65SR0290029</t>
  </si>
  <si>
    <t>Bridges over Bartons Creek, LM 0.40 and Louise Creek, LM 3.36</t>
  </si>
  <si>
    <t>63SR0480001, 63SR0480003</t>
  </si>
  <si>
    <t>Intersection at SR-96(EPD)</t>
  </si>
  <si>
    <t>Intersection improvements</t>
  </si>
  <si>
    <t>Miller Transfer Overdimensional Load THP Escort from Cookeville to Virginia State Line</t>
  </si>
  <si>
    <t>From West of Industrial Road to East of Hester Drive in White House (RSAR)</t>
  </si>
  <si>
    <t>Intersection at SR-131 (RSAR)</t>
  </si>
  <si>
    <t>Signalization, pavement, signing, pavement markings</t>
  </si>
  <si>
    <t>Intersection at University Avenue</t>
  </si>
  <si>
    <t>Miscellaneous Safety Improvements, Pedestrian Actuated Flashing Signals and Turn Lanes</t>
  </si>
  <si>
    <t>Bridge over Rose Creek, LM 6.71</t>
  </si>
  <si>
    <t>07SR0900009</t>
  </si>
  <si>
    <t>Bridge over Byrams Fork Creek, LM 1.17</t>
  </si>
  <si>
    <t>01S23970009</t>
  </si>
  <si>
    <t>SR-334</t>
  </si>
  <si>
    <t>Bridge over CSX Railroad, LM 0.56 in Alcoa</t>
  </si>
  <si>
    <t>05S2550007</t>
  </si>
  <si>
    <t>Intersection at Merchant Drive in Knoxville</t>
  </si>
  <si>
    <t>Intersection improvements at Merchant Drive and Clinton Highway (SR9/US25W) including realignment of left turns, pedestrian crossing signals, raised pedestrian refuges with crosswalk markings, sidewalk improvements on all corners to meet ADA, extension of sidewalks to 8 nearby KAT bus stops, modify curb lines to maintain 4' shoulder for bicyclists.</t>
  </si>
  <si>
    <t>From Churchill Drive to SR-1 (Mayberry Street) in Sparta</t>
  </si>
  <si>
    <t>Improvements to a 2,212 foot section of SR-26 from Churchill Drive to Mayberry Street that includes sidewalks on both sides, crosswalks at 3 intersections, improvements to existing sidewalks to meet ADA standards, pedestrian scale lighting, and a grass strip to separate sidewalks from travel lanes.</t>
  </si>
  <si>
    <t>From Dam Road to W. Main Street in Lexington</t>
  </si>
  <si>
    <t>Construction of 5' sidewalks, curb, safety rail, ADA accessible ramps, crosswalks, and grass buffer on SR20, from Dam Road to W. Main Street.</t>
  </si>
  <si>
    <t>SR-311, From Treasury Dr to 20th St SE; 9th St, Chippewah Ave SE to SR-74; Chippewah Ave SE, 12th St SE to 9th St in Cleveland</t>
  </si>
  <si>
    <t>Construction of new sidewalk along SR74/311 from 9th Street SE to   14th Street SE, and from 20th Street SE to Treasury Drive SE.  Installation of pedestrian signals and crosswalks at the intersections of Blackburn   Rd/SR74 and 9th Street/SR47. Installation of two bus shelters on concrete pads</t>
  </si>
  <si>
    <t>From Concord Drive to Quin Lane</t>
  </si>
  <si>
    <t>Construction of 5' sidewalks/ADA ramps and 41 bus stop shelters on concrete landing pads</t>
  </si>
  <si>
    <t>Skyhawk Pkwy, From Hawks Rd to SR-431 (University St); and SR-431, From Skyhawk Pkwy to Courtright Rd in Martin</t>
  </si>
  <si>
    <t>Sidewalk and bike lanes on Skyhawk Parkway (SR43) from Hawk Road to University Street and construction of new sidewalks on University Street (SR431) to Courtright Road.</t>
  </si>
  <si>
    <t>Conference Drive</t>
  </si>
  <si>
    <t>Conference Drive, From SR-174 (Long Hollow Pike) to SR-6 (Gallatin Pike)</t>
  </si>
  <si>
    <t>Project would allow for the enhancement of Conference Drive through streetscape, hardscape and lighting improvements.</t>
  </si>
  <si>
    <t>Long Hollow Pike, From Main Street to Loretta Drive and Conference Drive, From Long Hollow Pike to Mission Ridge Drive in Goodlettsville</t>
  </si>
  <si>
    <t>Traffic Flow Improvements and Traffic Signal Upgrades for 12 signalized intersections within the Goodlettsville city limits along SR-174 and Conference Drive through a combination of traffic signal infrastructure upgrades and signal coordination</t>
  </si>
  <si>
    <t>Signal Timing Upgrade</t>
  </si>
  <si>
    <t>Bible Chapel Rd</t>
  </si>
  <si>
    <t>BG A934-2.06, Bible Chapel Rd over Mink Creek</t>
  </si>
  <si>
    <t>Industrial Access Road serving Volkswagen Group of America Supplier Park in Chattanooga</t>
  </si>
  <si>
    <t>Construction of a four-lane Roadway with bicycle and pedestrian facilities.</t>
  </si>
  <si>
    <t>SR-169</t>
  </si>
  <si>
    <t>Intersection at Weisgarber Road, LM 6.76 in Knoxville</t>
  </si>
  <si>
    <t>SR-169, Intersection at Weisgarber Road, LM 6.76 in Knoxville - Intersection Improvements and Signals</t>
  </si>
  <si>
    <t>Eastbound Exit Ramp at SR-254 (Bell Road, Exit 59) (Ramp Queue Project)</t>
  </si>
  <si>
    <t>(Briley Parkway); From Glastonbury Drive to North of Karen Drive in Nashville</t>
  </si>
  <si>
    <t>Reinforce the shoulder to create a dedicated right-turn lane onto Glastonbury Rd. Install appropriate signage, apply pavement markings and striping.</t>
  </si>
  <si>
    <t>Near Industrial Park Road in Columbia</t>
  </si>
  <si>
    <t>miscellaneous Safety Improvements (high-friction paving)</t>
  </si>
  <si>
    <t>Intersection at Bluebird Road/C.L. Manier Street (Includes Signal Timing from SR-24 to Tennessee Boulevard) in Lebanon</t>
  </si>
  <si>
    <t>Bridge over Branch, LM 10.16</t>
  </si>
  <si>
    <t>67SR0840005</t>
  </si>
  <si>
    <t>SR-145</t>
  </si>
  <si>
    <t>Bridge over Rush Creek, LM 1.43</t>
  </si>
  <si>
    <t>08SR1450001</t>
  </si>
  <si>
    <t>SR-8</t>
  </si>
  <si>
    <t>Bridge over Collins River, LM 8.14</t>
  </si>
  <si>
    <t>89SR0080001</t>
  </si>
  <si>
    <t>Bridges over Lewis Creek, LM 2.24</t>
  </si>
  <si>
    <t>23SR0200025, 23SR0200026</t>
  </si>
  <si>
    <t>Roane, Cumberland</t>
  </si>
  <si>
    <t>Old Rockwood Road/Black Hollow Road</t>
  </si>
  <si>
    <t>Old Rockwood Road/Black Hollow Road, From SR-299 in Cumberland County to Furnace Avenue in Roane County</t>
  </si>
  <si>
    <t>Old Rockwood Road/Black Hollow Road, From SR-299 in Cumberland County to Furnace Avenue in Roane County-(RSA)-Miscellaneous Safety Improvements (Airport Rd in Roane Co)</t>
  </si>
  <si>
    <t>From Shirley Road to Clear Fork River Bridge</t>
  </si>
  <si>
    <t>SR-52, From Shirley Road to Bridge over Clear Fork River - Resurface, Guardrail, Warning Lights, Signs, Pvmt Mkg</t>
  </si>
  <si>
    <t>Bridges over Kerr Avenue, LM 3.09</t>
  </si>
  <si>
    <t>79I02400045, 79I02400046</t>
  </si>
  <si>
    <t>Simpson Rd. E.</t>
  </si>
  <si>
    <t>Simpson Road East, From SR-73 (US-321) to Shaw Ferry Road In Lenoir City</t>
  </si>
  <si>
    <t>Reconstruct 2-lane roadway from 18 feet to 26 feet; constructing left turn lanes at selected locations and addition of sidewalks</t>
  </si>
  <si>
    <t>From East of SR-385 to West of Airline Road in Arlington</t>
  </si>
  <si>
    <t>Widen from 4 lanes to 5 lanes to allow for a left turn lane and a traffic signal at Jetway Street</t>
  </si>
  <si>
    <t>Mine Lick Creek Road, Industrial Access Road serving Project Victor in Cookeville</t>
  </si>
  <si>
    <t>Reconstruct approx. 3500 ft. of Mine Lick Creek Road from near Heartland Lane to north of Old Stewart Road</t>
  </si>
  <si>
    <t>M14LTHQ_C31I_SMLSTR ON I-24 VARIOUS LOCATIONS</t>
  </si>
  <si>
    <t>Ecology Engineering at Various Small Structure locations on I-24 in Grundy County (31001-4184-04) and sliplining of culverts at various locations on I-24 between LM 3.74 and LM 6.54 (31001-4186-04)</t>
  </si>
  <si>
    <t>M17LTHQ_C31I_SMLSTR ON I-24 VARIOUS LOCATIONS</t>
  </si>
  <si>
    <t>PE and Construction for Sliplining Culverts at Various Locations</t>
  </si>
  <si>
    <t>Bennett Road, Industrial Access Road serving Project Victor</t>
  </si>
  <si>
    <t>Reconstruct approx. 2200 ft. of Bennett Road from south of Old Stewart Road to north of Highlands Park Boulevard</t>
  </si>
  <si>
    <t>Hollingsworth Circle</t>
  </si>
  <si>
    <t>Hollingsworth Circle at Norfolk Southern Railroad, LM 0.250 in Clinton</t>
  </si>
  <si>
    <t>From Hunters Branch Road to Main Street (RSA)</t>
  </si>
  <si>
    <t>SR-9, From Hunters Branch Road to Main Street (RSA) - Earthwork, paving, pavement appurtenances, signing, pavement markings, and signalization</t>
  </si>
  <si>
    <t>From Wesley Road to Northbound SR-93 Ramp (RSA)</t>
  </si>
  <si>
    <t>Signing, pavement markings, signalization, guardrail</t>
  </si>
  <si>
    <t>Adkins Street</t>
  </si>
  <si>
    <t>Adkins Street at Norfolk Southern Railroad, LM 0.063 in Lake City</t>
  </si>
  <si>
    <t>Railroad Safety Improvement Project, Section 130</t>
  </si>
  <si>
    <t>Brown Avenue</t>
  </si>
  <si>
    <t>Brown Avenue at Nashville and Eastern Railroad, LM 0.431 in Cookeville</t>
  </si>
  <si>
    <t>Railroad Crossing Safety Improvement Project, Section 130.  Relocate existing signs, install pavement marking, install grade crossing advance warning, and install new centerlines and edgelines.</t>
  </si>
  <si>
    <t>From Tranbarger Drive to Near Adams Avenue (RSA)</t>
  </si>
  <si>
    <t>Signals: Walker St at Virgil Ave, Melvin St at Dellwood St and Virginia St at SR-36.</t>
  </si>
  <si>
    <t>Pulaski: Appraisals for land acquisition</t>
  </si>
  <si>
    <t>Bridge over Fall Creek, LM 29.36</t>
  </si>
  <si>
    <t>18SR0010011</t>
  </si>
  <si>
    <t>NBL near MM 143.2 (Slope Stabilization)</t>
  </si>
  <si>
    <t>repair slope failure above road</t>
  </si>
  <si>
    <t>Various Roads in Memphis - Group 6</t>
  </si>
  <si>
    <t>Resurfacing and repair of damaged or deteriorated sections of existing sidewalk, MATA bus shelters, and signage within the existing right-of-way at: Airways from Shelby to Stateline, Mendenhall from Mt. Moriah to Knight Arnold, Getwell from Park to I-240, and Cooper from Washington to Central</t>
  </si>
  <si>
    <t>Rickman Road</t>
  </si>
  <si>
    <t>Old State Route 42 (Rickman Road), Bridge over Carr Creek, LM 9.06 (IA)</t>
  </si>
  <si>
    <t>Bridge replacement</t>
  </si>
  <si>
    <t>67SR042007</t>
  </si>
  <si>
    <t>Bridge over Mississippi River, LM 12.00 in Memphis</t>
  </si>
  <si>
    <t>79I00550099, 79I00550101</t>
  </si>
  <si>
    <t>SR-302</t>
  </si>
  <si>
    <t>Bridge over Clear Creek, LM 2.57</t>
  </si>
  <si>
    <t>72S42680001</t>
  </si>
  <si>
    <t>TriCities:  Terminal Access Road Improvements - Phase 2</t>
  </si>
  <si>
    <t>Jacksboro:  Replace hangar doors</t>
  </si>
  <si>
    <t>Jasper:  Land for Future Airport Development</t>
  </si>
  <si>
    <t>Jasper:  Apron Reconstruction/Parking Lot Rehabilitation and Expansion</t>
  </si>
  <si>
    <t>Centerville: Obstruction Identification and Removal</t>
  </si>
  <si>
    <t>SR-252</t>
  </si>
  <si>
    <t>(Wilson Pk), From SR-96 to McEwen Dr (RSAR)</t>
  </si>
  <si>
    <t>at CSXT Underpasses LM 3.59 and LM 5.26 (RSAR)</t>
  </si>
  <si>
    <t>SR-127</t>
  </si>
  <si>
    <t>Bridges over Bradley Creek at LMs 6.21 and 9.76</t>
  </si>
  <si>
    <t>16S42600001, 16S42600005</t>
  </si>
  <si>
    <t>Industrial Access Road serving Dot Foods, Inc.in Dyersburg</t>
  </si>
  <si>
    <t>Hammond Ave</t>
  </si>
  <si>
    <t>Hammond Avenue, from West Main Street to West Ellis Lane</t>
  </si>
  <si>
    <t>Safety Improvements including Signage, pavement markings, guardrails and other items eligible for 100% federal reimbursement. NEPA and design done under PIN 120812.00. Since location extended an addtl half mile, we need a re-eval done with the extension.</t>
  </si>
  <si>
    <t>Covington Surface Transportation Master Plan</t>
  </si>
  <si>
    <t>Interchange at SR-9 and Old Highway 63 (Exit 134) - RSAR</t>
  </si>
  <si>
    <t>Powder Branch Rd</t>
  </si>
  <si>
    <t>BG 1383-3.66, Powder Branch Rd over Powder Branch</t>
  </si>
  <si>
    <t>Industrial Access Road serving Beretta USA in Gallatin</t>
  </si>
  <si>
    <t>Extend Gateway Blvd. 1060 ft. and a 1750 ft. connection between Gateway Blvd. and Commerce Drive</t>
  </si>
  <si>
    <t>Brigham Branch Rd</t>
  </si>
  <si>
    <t>BG 1783-9.35 Brigham Branch Rd over Spring Creek</t>
  </si>
  <si>
    <t>Boaz Branch Rd</t>
  </si>
  <si>
    <t>BG 0A088-0.25, Boaz Branch Road bridge over Boaz Branch</t>
  </si>
  <si>
    <t>Industrial Access Road serving CCA and ARC Automotive in Trousdale County</t>
  </si>
  <si>
    <t>Improve 2940 ft. of Four Lakes Regional Blvd, construct 2460 ft. of connector from Four Lakes Regional Blvd. to Macon Way, improve 1440 ft. of Macon Way</t>
  </si>
  <si>
    <t>Linden Elementry and Linden Middle School, Phase 3</t>
  </si>
  <si>
    <t>Construction of 1,700 LF of sidewalks, concrete curb, culverts, grass strip, detectable warning strips, crosswalks, and signage along S. Mill Street, from US 412 to Brookside Drive.</t>
  </si>
  <si>
    <t>Creekside Drive</t>
  </si>
  <si>
    <t>Creekside Drive, From Mill Creek Lane to West of Cowan Drive in Nolensville</t>
  </si>
  <si>
    <t>4,500 SF of concrete sidewalk, ADA ramps, crosswalk striping, bike lane striping, and signage on Creekside Drive, from Mill Creek Lane to completed sidewalk near Cowan Drive. Project is in the vicinity of Nolensville Elementary School. A District Activity Plan is included in this project.</t>
  </si>
  <si>
    <t>Bi-Ped Safety Activities</t>
  </si>
  <si>
    <t>Watauga Elementry in Ridgetop</t>
  </si>
  <si>
    <t>Installation of flashing school zone beacons, signage, and upgrades to current school zone lighting in the vinicnity of Watauga Elementary School.</t>
  </si>
  <si>
    <t>Northview Middle and Newbern Elementary</t>
  </si>
  <si>
    <t>Construction of 10,000 SF of sidewalk, curb and gutter, crosswalks and signage in the vicinity of Northview Middle and Newbern Elementary Schools.</t>
  </si>
  <si>
    <t>Tri Cities: Professional Services FY 2015</t>
  </si>
  <si>
    <t>Lawrenceburg:  Refurbish Large Original Hangar</t>
  </si>
  <si>
    <t>Madisonville:  Design and Construction of 10 Unit T-Hangar</t>
  </si>
  <si>
    <t>Springfield:  Airfield Lighting Upgrades</t>
  </si>
  <si>
    <t>Dyersburg:  Airport Layout Plan Update</t>
  </si>
  <si>
    <t>Wilhite Rd</t>
  </si>
  <si>
    <t>BG A402-0.40 Wilhite Rd bridge over branch</t>
  </si>
  <si>
    <t>570A4020001</t>
  </si>
  <si>
    <t>Murfreesboro:  Security fencing (replacing and installation)</t>
  </si>
  <si>
    <t>(Martin Luther King Jr. Pkwy), From SR-112 to I-24 Ramp (RSAR) in Clarksville</t>
  </si>
  <si>
    <t>(Murfreesboro Road), From Vultee Boulevard to Jupiter Drive (Includes Intersection at Kermit Drive) in Nashville</t>
  </si>
  <si>
    <t>Correct the drainage on SR-1 (Murfreesboro Pike) from Vultee Blvd. to Jupiter Dr., along with Vultee Blvd bridge removal, and improvements and signalization at the intersection of SR-1 and Kermit Dr.</t>
  </si>
  <si>
    <t>Morristown:  Security Fencing</t>
  </si>
  <si>
    <t>Bridge over Pigeon River, LM 4.56</t>
  </si>
  <si>
    <t>15025720001</t>
  </si>
  <si>
    <t>From West of Kentucky Street to SR-4</t>
  </si>
  <si>
    <t>Dry Fork Martin Creek Rd</t>
  </si>
  <si>
    <t>BG A253-0.00, Dry Fork Martin Creek Rd over Dry Fork Branch</t>
  </si>
  <si>
    <t>Knoxville-Knox County MPC - FY 13 &amp; 14 5310</t>
  </si>
  <si>
    <t>SHRP 2 - Organizing for Reliability Tools</t>
  </si>
  <si>
    <t>To deploy the SHRP 2 Reliability Project L01/L06 "Organizing for Reliability Tools."</t>
  </si>
  <si>
    <t>SHRP2 Project L36 Regional Operations Forum (ROF)</t>
  </si>
  <si>
    <t>From SR-57 to South of SR-15</t>
  </si>
  <si>
    <t>SR-205, From SR-57 to South of SR-15 - Resurface, Guardrail, Pavement Markings,</t>
  </si>
  <si>
    <t>From SR-15 to Chester County Line</t>
  </si>
  <si>
    <t>SR-223</t>
  </si>
  <si>
    <t>From 0.74 Miles North of Old Denmark-Jackson Road to near Golden Drive</t>
  </si>
  <si>
    <t>Extend the right turn lane on SR-223 in front of Nexus Corp., and add a center turn lane on SR-223 in front of Pacific Industries. Project now shows on contract as: Serving Pacific Industries and Project Nexus.</t>
  </si>
  <si>
    <t>Bridge over Big Creek Drainage Ditch, LM 1.06</t>
  </si>
  <si>
    <t>79008040053</t>
  </si>
  <si>
    <t>SR-22 BP</t>
  </si>
  <si>
    <t>Bridges over Brier Creek, LM 0.34 and CSX Railroad, LM 3.10 in Huntingdon</t>
  </si>
  <si>
    <t>09SR0224001, 09SR0224005</t>
  </si>
  <si>
    <t>General KErshaw Rd</t>
  </si>
  <si>
    <t>BG A030-0.75, Rebel Rd Bridge over Branch</t>
  </si>
  <si>
    <t>Bridges over Hurricane Creek at LM's 8.17 and 8.33</t>
  </si>
  <si>
    <t>43S62220005, 43S62220007</t>
  </si>
  <si>
    <t>Bridge over Big Sewee Creek, LM 22.84</t>
  </si>
  <si>
    <t>61SR0580013</t>
  </si>
  <si>
    <t>Bridge over Pepper Hollow Branch, LM 31.24</t>
  </si>
  <si>
    <t>31SR0560013</t>
  </si>
  <si>
    <t>SR-419</t>
  </si>
  <si>
    <t>(Pigeon Ridge Road), From Old Mail Road to Mimosa Lane</t>
  </si>
  <si>
    <t>Mt. Lebanon Rd</t>
  </si>
  <si>
    <t>BG A240-1.18, Mt Lebanon Rd over Lost Creek</t>
  </si>
  <si>
    <t>Bridges over Millers Creek, LM 3.52 and Calebs Creek, LM 4.93 in Coopertown (IA)</t>
  </si>
  <si>
    <t>Bridge over Calebs Creek is a widening through a rehabilitation of current structure.</t>
  </si>
  <si>
    <t>74SR0490001, 74SR0490003</t>
  </si>
  <si>
    <t>(US-41/70S, N. Lowry Street), Bridge over Harts Branch, LM 4.76 in Smyrna</t>
  </si>
  <si>
    <t>75SR0010005</t>
  </si>
  <si>
    <t>SR-247</t>
  </si>
  <si>
    <t>Industrial Access Road Serving Project Shotgun in Spring Hill</t>
  </si>
  <si>
    <t>Coburn Rd</t>
  </si>
  <si>
    <t>BG A157-3.22, Coburn Rd over Branch (IA)</t>
  </si>
  <si>
    <t>380A1570003</t>
  </si>
  <si>
    <t>Bridges over Sweetwater Creek, LM 5.04 and Norfolk Southern R/R, LM 5.18</t>
  </si>
  <si>
    <t>62SR0020005, 62SR0020007</t>
  </si>
  <si>
    <t>Raby Road</t>
  </si>
  <si>
    <t>Raby Road (0A059), Bridge over I-75, LM 2.79</t>
  </si>
  <si>
    <t>62I00750009</t>
  </si>
  <si>
    <t>M18LTHQ_D18SR_MOW_D18NORTH</t>
  </si>
  <si>
    <t>M20LTHQ_D18SR_M&amp;L_D18NORTH</t>
  </si>
  <si>
    <t>Elizabethton:  Environmental Assessment/Design - RW Extension</t>
  </si>
  <si>
    <t>M18LTHQ_D18ISR_M&amp;L_D18INTERSTATE</t>
  </si>
  <si>
    <t>M19LTHQ_D18ISR_M&amp;L_D18INTERSTATE</t>
  </si>
  <si>
    <t>M20LTHQ_D18ISR_M&amp;L_D18INTERSTATE</t>
  </si>
  <si>
    <t>M18LTHQ_D19SR_MOW_D19SOUTH</t>
  </si>
  <si>
    <t>M20LTHQ_D19SR_M&amp;L_D19SOUTH</t>
  </si>
  <si>
    <t>M17LTHQ_D29SR_M&amp;L_D29EAST</t>
  </si>
  <si>
    <t>M18LTHQ_D29SR_M&amp;L_D29EAST</t>
  </si>
  <si>
    <t>M18LTHQ_D19SR_MOW_D19NORTH</t>
  </si>
  <si>
    <t>M20LTHQ_D19SR_M&amp;L_D19NORTH</t>
  </si>
  <si>
    <t>M18LTHQ_D17SR_M&amp;L_D17EAST</t>
  </si>
  <si>
    <t>M20LTHQ_D17SR_M&amp;L_D17EAST</t>
  </si>
  <si>
    <t>M17LTHQ_D27SR_MOW_D27EAST</t>
  </si>
  <si>
    <t>M18LTHQ_D27SR_MOW_D27EAST</t>
  </si>
  <si>
    <t>M20LTHQ_D27SR_M&amp;L_D27EAST</t>
  </si>
  <si>
    <t>M17LTHQ_D18SR_MOW_D18SOUTH</t>
  </si>
  <si>
    <t>M18LTHQ_D18SR_MOW_D18SOUTH</t>
  </si>
  <si>
    <t>M20LTHQ_D18SR_M&amp;L_D18SOUTH</t>
  </si>
  <si>
    <t>M17LTHQ_D17SR_MOW_D17WEST</t>
  </si>
  <si>
    <t>M18LTHQ_D17SR_M&amp;L_D17WEST</t>
  </si>
  <si>
    <t>M20LTHQ_D17SR_M&amp;L_D17WEST</t>
  </si>
  <si>
    <t>M17LTHQ_C33ISR_MOW_HAMILTON</t>
  </si>
  <si>
    <t>M18LTHQ_C33ISR_MOW_HAMILTON</t>
  </si>
  <si>
    <t>M20LTHQ_C33ISR_MOW_HAMILTON</t>
  </si>
  <si>
    <t>M18LTHQ_D29SR_M&amp;L_D29WEST</t>
  </si>
  <si>
    <t>M17LTHQ_D37SR_M&amp;L_D37NORTH</t>
  </si>
  <si>
    <t>M18LTHQ_D37SR_M&amp;L_D37NORTH</t>
  </si>
  <si>
    <t>M19LTHQ_D37SR_M&amp;L_D37NORTH</t>
  </si>
  <si>
    <t>M20LTHQ_D37SR_M&amp;L_D37NORTH</t>
  </si>
  <si>
    <t>Sevier County Tourist Corridor Intelligent Transportation System</t>
  </si>
  <si>
    <t>Upgrade and retime 41 signalized intersections located along the Sevier County tourist corridor including all necessary ADA upgrades. (LR-04690, LR-04695, SR-66 SR-74, SR-448)</t>
  </si>
  <si>
    <t>Sevier County Tourist Corridor Intelligent Transportation System: Phase 2</t>
  </si>
  <si>
    <t>Upgrade and retime 43 signalized intersections in Sevierville and Pigeon Forge including all necessary ADA upgrades. (SR-35, SR-71, &amp; SR-449)</t>
  </si>
  <si>
    <t>Bridges over SR-116, LM 11.27</t>
  </si>
  <si>
    <t>Interchange at SR-9/SR-168, Eastbound Off-Ramp - Exit 394(Ramp Queue Project)</t>
  </si>
  <si>
    <t>Boones Station Road</t>
  </si>
  <si>
    <t>Boones Station Road, From P. Keefauver Road to Keefauver Road in Johnson City</t>
  </si>
  <si>
    <t>signing, pavement markings</t>
  </si>
  <si>
    <t>M17LTHQ_D27SR_MOW_D27WEST</t>
  </si>
  <si>
    <t>M18LTHQ_D27SR_MOW_D27WEST</t>
  </si>
  <si>
    <t>M20LTHQ_D27SR_MOW_D27WEST</t>
  </si>
  <si>
    <t>Morristown:  T-Hangar and Twin Hangar Repairs</t>
  </si>
  <si>
    <t>Lawrenceburg:  Land Acquisition - Approach Obstruction Clearing</t>
  </si>
  <si>
    <t>Portland:  Land Acquisition in RPZ and Approach</t>
  </si>
  <si>
    <t>(South 1st Street), Intersection at Jackson Street in Union City</t>
  </si>
  <si>
    <t>SR-5(South 1st Street), Intersection at Jackson Street in Union City - Signalization</t>
  </si>
  <si>
    <t>McGhee Tyson:  Oak Ridge Master Plan Programming</t>
  </si>
  <si>
    <t>East Sevierville Pedestrian Inter-Connector - Phase 3</t>
  </si>
  <si>
    <t>Construction of a multi-modal facility along Dolly Parton Parkway and Middle Creek. Project also includes a pedestrian bridge, pedestrian lighting, landscaping, signage and pedestrian amenities.</t>
  </si>
  <si>
    <t>Greenway Multi-Modal Trail Connector</t>
  </si>
  <si>
    <t>Construction of a 10-foot wide multi-modal trail from the Neshoba Park to the existing trailhead just east of Kimbrough Road and from Cameron Brown Park to the proposed trailhead just west of Farmington Blvd. Project also includes a trailhead, a pedestrian bridge, landscaping, pedestrian amenities and signage.</t>
  </si>
  <si>
    <t>Wilson School Rd</t>
  </si>
  <si>
    <t>SA 1227(3), 0.75 west of SA 1208 to SA 1208 ( Wayne Harris Rd)</t>
  </si>
  <si>
    <t>Resurfacing - Superpave</t>
  </si>
  <si>
    <t>Downtown Historical Connection - Phase 3</t>
  </si>
  <si>
    <t>Construction of pedestrian improvements along the east and west sides of the courthouse square. Project also includes ADA upgrades, signage, pedestrian amenities, landscaping and pedestrian lighting.</t>
  </si>
  <si>
    <t>Martin Downtown Improvements - Phase 5</t>
  </si>
  <si>
    <t>Construction of sidewalk on University Street from Lovelace Avenue to the parking lot adjacent to the University Administation Building. Project also includes ADA upgrades, signage, crosswalks, utility relocation, landscaping, pedestrian amenities and pedestrian lighting.</t>
  </si>
  <si>
    <t>Rockwood Trailhead and Greenway</t>
  </si>
  <si>
    <t>Construction of a multi-modal greenway from Fuller Park along Pumphouse Road to US-27. Project also includes a trailhead, landscaping, signage and pedestrian amenities.</t>
  </si>
  <si>
    <t>Benton County Courthouse Square Pedestrian Access Project</t>
  </si>
  <si>
    <t>Construction of pedestrian improvements around the courthouse square. Project includes sidewalks, crosswalks, ADA upgrades, pedestrian amenities, landscaping, utility relocation, irrigation and signage.</t>
  </si>
  <si>
    <t>East Norris Sidewalk Improvements</t>
  </si>
  <si>
    <t>Construction of sidewalk along East Norris Road from Andersonville Highway to Dairy Pond Road. Project also includes ADA ramps and crosswalk signalization.</t>
  </si>
  <si>
    <t>Caine Lane, From Shallowford Road to North of Creekwood Terrace Lane in Chattanooga</t>
  </si>
  <si>
    <t>Construction of multi-modal facilities along Caine Lane from Shallowford Road to the Cromwell Public Housing Development. Project also includes ADA upgrades, crosswalks, pedestrian signalizaiton, utility relocation, landscaping, pedestrian lighting, signage and pedestrian amenities.</t>
  </si>
  <si>
    <t>Downtown Enhancement Project in Somerville</t>
  </si>
  <si>
    <t>Construction of streetscape improvements in the downtown area along Highway 64 and Highway 76. Project also includes crosswalks, signage, pedestrian amenities, landscaping and pedestrian lighting.</t>
  </si>
  <si>
    <t>Connectivity &amp; Sidewalk Improvement Project</t>
  </si>
  <si>
    <t>Construction of sidewalk improvements throughout downtown Etowah linking the elementary school to the library, city hall and boy scout lodge. Project also includes ADA upgrades, landscaping and crosswalks.</t>
  </si>
  <si>
    <t>M20RMR2_C31SR_2019StrikeForce_GrundySR56</t>
  </si>
  <si>
    <t>I-840</t>
  </si>
  <si>
    <t>Interchange at Stewarts Ferry Pike</t>
  </si>
  <si>
    <t>Design and installation of interchange lighting at the I-840 Interchange at Stewarts Ferry Pike (Exit 70)</t>
  </si>
  <si>
    <t>From Big Limestone Road to Culver Road</t>
  </si>
  <si>
    <t>Intersection at SR-100/M.B. Nickell Street, LM 17.93 in Centerville (RSAR)</t>
  </si>
  <si>
    <t>Intersection at Commerce Boulevard in Morristown</t>
  </si>
  <si>
    <t>Modify the median and install left-turn lane eastbound and extend Westbound left-turn lane   Remove Concrete Channelizing Islands on Commerce   Construct SB access to intersection from Commercial Site   Install Traffic Signal</t>
  </si>
  <si>
    <t>From North of SR-37 to North of River Road</t>
  </si>
  <si>
    <t>Clearing and Grubbing, earthwork, drainage, pavement removal, paving, seeding, signing, pavement markings, guardrail</t>
  </si>
  <si>
    <t>From West College Street to East College Street</t>
  </si>
  <si>
    <t>From Near the Jamestown City Limits to the Pickett County Line</t>
  </si>
  <si>
    <t>SR-28, From Near the Jamestown City Limits to the Pickett County Line</t>
  </si>
  <si>
    <t>From SR-295 to the Kentucky State Line</t>
  </si>
  <si>
    <t>Knox County Advanced Traffic Management System - Phase 1</t>
  </si>
  <si>
    <t>The project is to design and implement advanced traffic management system on two priority roads, Maynardville Pike and Cedar Bluff Road</t>
  </si>
  <si>
    <t>Memphis International:  FY 2015 Concourse B Improvements (Design)</t>
  </si>
  <si>
    <t>Dickson: Aircraft Storage Hangar (120'x100')</t>
  </si>
  <si>
    <t>M15SAHQ_SWISR_ASSET_INVENTORY_DATA_COLLECTION</t>
  </si>
  <si>
    <t>SR-76 Intersection at South Gateway Plaza Boulevard (Park and Ride Facility)</t>
  </si>
  <si>
    <t>Construct new Park and Ride Facility serving the Clarksville area including improvements of left turn lanes and signalization on SR-76 and S Gateway Plaza Blvd/Hornbuckle Rd.</t>
  </si>
  <si>
    <t>SR-308</t>
  </si>
  <si>
    <t>Intersection at Walker Valley Road</t>
  </si>
  <si>
    <t>Miscellaneous Safety Improvements (Yellow Flashing Beacons)</t>
  </si>
  <si>
    <t>Signalization (Overhead Flashing Beacons)</t>
  </si>
  <si>
    <t>Mountain City:  Apron Rehabilitation and Drainage Improvements (Design Only)</t>
  </si>
  <si>
    <t>Various Local Roads in Sumner County (RSAR)</t>
  </si>
  <si>
    <t>Various Local Roads in Sumner County (RSAR) - Pavement Markings, Signs</t>
  </si>
  <si>
    <t>Winfield Dunn Parkway/Snyder Road, From North of Lenz Drive to Near Hardin Road in Sevierville</t>
  </si>
  <si>
    <t>St. Elmo Riverwalk Extension - Phase 4</t>
  </si>
  <si>
    <t>Construction of a 10-foot wide trail along St. Elmo Avenue beginning at Middle Street and terminating at the Incline Railway. Project also includes a retaining wall, curb and gutter, pedestrian bridges, ADA, crosswalk signals, utility relocation, railroad safety upgrades, landscaping, pedestrian lighting and striping.</t>
  </si>
  <si>
    <t>SR-387</t>
  </si>
  <si>
    <t>(Lane Pkwy), From SR-10 (N. Cannon Blvd) to SR-16 (Union St) in Shelbyville</t>
  </si>
  <si>
    <t>Project involves striping and pavement marking.</t>
  </si>
  <si>
    <t>Industrial Access Road serving Tubular Steel in Centerville</t>
  </si>
  <si>
    <t>Intersection at Denso Drive and Milton Road in Athens</t>
  </si>
  <si>
    <t>Intersection Improvement</t>
  </si>
  <si>
    <t>Farragut Traffic Signal Improvement Project</t>
  </si>
  <si>
    <t>Provide signal sytem hardware and infrastructure improvements to facilitate signal coordination of all 26 traffic signals in town</t>
  </si>
  <si>
    <t>(Dickerson Pike), From Douglas Avenue to Trinity Lane in Nashville</t>
  </si>
  <si>
    <t>Construct a sidewalk, green zone and pedestrain enhancements along the east side of Dickerson Pike</t>
  </si>
  <si>
    <t>South Memphis Greenline</t>
  </si>
  <si>
    <t>This project will provide design, engineering, environmental, right-of-way, acquisition, and construction for a shared-use path to be constructed in an unused right-of-way alignment in northwest direction fom Marjorie Street at Person Avenue intersection to South Parkway in South Memphis.</t>
  </si>
  <si>
    <t>SR-65</t>
  </si>
  <si>
    <t>From Davidson County Line to Old Highway 431</t>
  </si>
  <si>
    <t>West Andrew Johnson Highway, North Fairmont Avenue to West Morris Boulevard in Morristown</t>
  </si>
  <si>
    <t>W. Andrew Johnson Hwy, N. Fairmont Ave to W. Morris Blvd in Morristown-Resurfacing, milling, grading, repaving. sidewalk and Signage</t>
  </si>
  <si>
    <t>Various safety projects around Hamblen and Jefferson County Schools within the LAMTPO region</t>
  </si>
  <si>
    <t>Various safety projects around Hamblen and Jefferson County Schools within the LAMTPO region, consisting of crosswalks, signs, flashing beacons</t>
  </si>
  <si>
    <t>Somerville:  ALP &amp; "Exhibit A" Update</t>
  </si>
  <si>
    <t>Intersection at Elkins Road (Phase II)</t>
  </si>
  <si>
    <t>Install a right turn lane at the intersection, restriping, relocation of signal and utility poles in NE quardrant and relocate 500' of guardrail.</t>
  </si>
  <si>
    <t>Mountain Side Lane</t>
  </si>
  <si>
    <t>Mountain Side Lane at CSX Railroad, LM 0.265</t>
  </si>
  <si>
    <t>Mountain Side Lane at CSX Railroad, LM 0.265 -Signs and Pavement Markings</t>
  </si>
  <si>
    <t>Matthews Road</t>
  </si>
  <si>
    <t>Matthews Road at CSX Railroad, LM 0.674</t>
  </si>
  <si>
    <t>Ewell Road</t>
  </si>
  <si>
    <t>Ewell Road at NS Railroad, LM 0.177 in La Grange</t>
  </si>
  <si>
    <t>Railroad Crossing Safety Improvement Project, Section 130, Paving, Pavement Markings, Signs, Signals, Crossbucks, Install LED Flashing Lights, Electronic Bell</t>
  </si>
  <si>
    <t>Bandy Road</t>
  </si>
  <si>
    <t>Bandy Road at NS Railroad, LM 0.847</t>
  </si>
  <si>
    <t>Bandy Road at NS Railroad, LM 0.847 - Pave, Signs and Pavement Markings</t>
  </si>
  <si>
    <t>SR-255</t>
  </si>
  <si>
    <t>(Harding Place), From Danby Drive to Nolensville Pike in Nashville</t>
  </si>
  <si>
    <t>Construction of sidewalks along the south side of Harding Place from Danby Drive to Nolensville Pike. Project also includes curb and gutter, ADA accessibility, drainage improvements, pedestrian amenities, pedestrian signalization, crosswalks, lighting and landscaping.</t>
  </si>
  <si>
    <t>Sims Road Southwest</t>
  </si>
  <si>
    <t>Sims Road at NS Railroad, LM 0.956 in Knoxville</t>
  </si>
  <si>
    <t>Morton Road</t>
  </si>
  <si>
    <t>Morton Road at NS Railroad, LM 0.077</t>
  </si>
  <si>
    <t>Double Bridges Road at CSX Railroad, LM 0.343</t>
  </si>
  <si>
    <t>Hobo Shaw Road</t>
  </si>
  <si>
    <t>Hobo Shaw Road at CSX Railroad, LM 0.187</t>
  </si>
  <si>
    <t>Intersection at Oak Ridge Highway, SR-162 and George Light Road</t>
  </si>
  <si>
    <t>Project includes creating two J-turn movements on SR-62, one at each end of the corridor and removing a connection from George Light Road. Also Solway Rd. median opening mod-ifications with raised concrete island and turn lanes. (See details)</t>
  </si>
  <si>
    <t>Intersection at Midway Road, LM 0.44</t>
  </si>
  <si>
    <t>From Charles Smith Street  to Witherington Drive</t>
  </si>
  <si>
    <t>Ramp Improvements (SIA)</t>
  </si>
  <si>
    <t>SR-354</t>
  </si>
  <si>
    <t>Intersection at Bugaboo Springs Rd, LM 1.887</t>
  </si>
  <si>
    <t>Widen SR-354 to allow for left turn lane and the departure taper to be constructed, install warning signage, and stripe the pavement markings.</t>
  </si>
  <si>
    <t>Sluder Rd</t>
  </si>
  <si>
    <t>BG D727-0.02, Sluder Rd over Branch</t>
  </si>
  <si>
    <t>330D7270001</t>
  </si>
  <si>
    <t>Near the intersection at White Station Road in Memphis</t>
  </si>
  <si>
    <t>SR-23, Near the intersection at White Station Road in Memphis - Miscellaneous Safety Improvements &amp; High Friction Surface Treatment</t>
  </si>
  <si>
    <t>Bridge over Harrington Creek, LM 3.28 in Bartlett</t>
  </si>
  <si>
    <t>79002040007</t>
  </si>
  <si>
    <t>Knob Creek Rd.</t>
  </si>
  <si>
    <t>Knob Creek Road, From SR-354 (Boones Creek Road) to Mizpah Hills Drive</t>
  </si>
  <si>
    <t>signing, pavement markings, guardrail</t>
  </si>
  <si>
    <t>M15RMR2_R2I_M&amp;L I-75 SOUTH</t>
  </si>
  <si>
    <t>M15RMR2_R2SR_M&amp;L SR-111</t>
  </si>
  <si>
    <t>Oak Hill Road, From Rickman Road to near SR-111</t>
  </si>
  <si>
    <t>Widening existing Road to two 12' lanes</t>
  </si>
  <si>
    <t>Dayton Blvd</t>
  </si>
  <si>
    <t>Dayton Blvd, From Greenleaf Street to Meadowbrook Drive in Red Bank</t>
  </si>
  <si>
    <t>Design and construction of pedestrian refuge and landscaped median islands along Dayton Boulevard from Meadowbrook Drive to Greenleaf Street. Project includes sidewalk improvements, ADA upgrades, crosswalks, pavement removal, curb and gutter, re-striping, and landscaping.</t>
  </si>
  <si>
    <t>Various Interstate Routes in Region 4 (Longitudinal Joint Stabilization)</t>
  </si>
  <si>
    <t>PRESV</t>
  </si>
  <si>
    <t>SR-246</t>
  </si>
  <si>
    <t>(Carters Creek Road), Bridges over Carters Creek, LM 1.07 and Mayhorn Branch, LM 2.34</t>
  </si>
  <si>
    <t>60S61810003, 60S61810005</t>
  </si>
  <si>
    <t>Bridge over Overflow, LM 7.58</t>
  </si>
  <si>
    <t>3 Bridges over I-81 on Various Routes at Various LM's</t>
  </si>
  <si>
    <t>30I00810025, 30I00810033, 30I00810041</t>
  </si>
  <si>
    <t>Westbound Ramp Bridge over I-240, LM 0.09</t>
  </si>
  <si>
    <t>79I02400123</t>
  </si>
  <si>
    <t>Bridge over Norfolk Southern R/R, LM 25.47</t>
  </si>
  <si>
    <t>47SR0010039</t>
  </si>
  <si>
    <t>Cedar Forest Road</t>
  </si>
  <si>
    <t>Cedar Forest Road (02017), Bridge over Hurricane Creek, LM 8.62 in Cedars of Lebanon State Park</t>
  </si>
  <si>
    <t>95020170003</t>
  </si>
  <si>
    <t>SA-19026(5), Fesslers Lane from SR-24 to SR-1</t>
  </si>
  <si>
    <t>Rutledge Rd</t>
  </si>
  <si>
    <t>SA-31024(1), Rutlege Rd, Coke Street , to Firetower Rd</t>
  </si>
  <si>
    <t>Various locations along the Tweetsie Trail in Elizabethton</t>
  </si>
  <si>
    <t>Tweetsie Trail Multimodal Improvements: Improvements to at-grade crossings of the Tweetsie Trail along SR-67 including rapid rectangular flashing beacons at five crossings, and installation of a raised median and on-street parallel parking at the intersection with W.G. Street.</t>
  </si>
  <si>
    <t>SR-1 (US-11/70, Kingston Pike), From Wesley Road to Golfclub Road; and Golfclub Road, From SR-1 to private driveway</t>
  </si>
  <si>
    <t>Construction of 1,300' of sidewalks on the south side of SR1 and 260' of sidewalks along Golfclub Road, crosswalks and pedestrian signals, 800' of 6' shoulder at pinch points, and installation of one concrete pad and bus shelter.</t>
  </si>
  <si>
    <t>Main Street</t>
  </si>
  <si>
    <t>Main Street, From near Broadway Drive to SR-1 (US-11W) in Bean Station (Multimodal Access project)</t>
  </si>
  <si>
    <t>Construction of a park and ride lot with a bicycle rack on Main Street near Broadway Drive, and construction of approximately .4 mile of a 10' multi-use path on Main Street, from the park and ride lot to SR-1/US-11W in Bean Station.</t>
  </si>
  <si>
    <t>From Stonebrook Place to Eastman Road in Kingsport</t>
  </si>
  <si>
    <t>Construction of sidewalks, transit shelters, a retaining wall, curb ramps, crosswalks, pedestrian signals and amenities on SR-1 from Stonebrook Place to Eastman Road in Kingsport.</t>
  </si>
  <si>
    <t>SR-67 (West Main St), From Hampton St to Shoun St; Hampton St, From SR-67 to Sunset Dr; and Sunset Dr, From SR-67 to Hampton St in Mountain City</t>
  </si>
  <si>
    <t>Construction of .32 mile of sidewalks on SR-67 (West Main St), From Hampton St. to Shoun St.; Hampton St., From SR-67 to Sunset Dr.; and Sunset Dr., From SR-67 to Hampton St. in Mountain City.</t>
  </si>
  <si>
    <t>Multi-use path parallel to and west of SR-28 from School Drive (Whitwell School) to South Main Street (Coal Miners Memorial Park) in Whitwell</t>
  </si>
  <si>
    <t>Construction of a multiuse path from School Drive to S. Main St., running parallel to the west of SR-28, connecting Whitwell Elementary School to Coal Miners Memorial Park in Whitwell.</t>
  </si>
  <si>
    <t>(Lebanon Road), From Nonaville Road to SR-171 (Mt. Juliet Road)</t>
  </si>
  <si>
    <t>Construction of 1 mile of 6' sidewalks on both sides of SR24/Lebanon Road, from Nonaville Road to SR171/Mt. Juliet Road.</t>
  </si>
  <si>
    <t>at Rock Creek Trail in Lewisburg</t>
  </si>
  <si>
    <t>Commerce Street Bridge Connector Project - Construction of 870 sq. ft. of a 10' multi-use path with retaining wall connecting Rock Creek Trail to SR-50/East Commerce Street. Installation of pedestrian lighting, pedestrian amenities, one bike rack, and landscaping along the multi-use path.</t>
  </si>
  <si>
    <t>(Providence Blvd/Ft Campbell Blvd), From near Cave Street to Concord Drive</t>
  </si>
  <si>
    <t>Construction of 9,900 ft. of 5' sidewalks and installation of lighting for bus stop shelters along SR12/Ft. Campbell Blvd, from near Cave Street to Concord Drive</t>
  </si>
  <si>
    <t>From Birchwood Drive to Tabb Drive; and Tabb Drive, from SR-206 to existing sidewalk near Walgreens in Munford</t>
  </si>
  <si>
    <t>Construction of sidewalks on SR206/Munford Avenue, from Birchwood Drive to Tabb Drive, with crosswalks; and Tabb Drive, from SR206/Munford Avenue to existing sidewalk near Walgreens.</t>
  </si>
  <si>
    <t>Lynn Point Rd</t>
  </si>
  <si>
    <t>SA 9203(4), Lynn Point Rd 2.65 miles from Gibson Co Line to Greenfield</t>
  </si>
  <si>
    <t>Meridian Rd</t>
  </si>
  <si>
    <t>SA 9204 (6), 0.13 miles of Meridian Rd from SA 9237 to Greenfield Cl.</t>
  </si>
  <si>
    <t>Old SR-22</t>
  </si>
  <si>
    <t>SA 9214(2) 5.90 miles Old SR-22 from McKenzie Cl. to Gleason Cl</t>
  </si>
  <si>
    <t>Hinkeldale Rd</t>
  </si>
  <si>
    <t>SA 9229(1), 1.95 Hinkledale Rd, from Carroll Co Line to McKenzie Cl</t>
  </si>
  <si>
    <t>Jackson:  Property Appraisal/Purchase &amp; Tree Removal R/W 02 End</t>
  </si>
  <si>
    <t>SR-53</t>
  </si>
  <si>
    <t>Bridge over Obey River, LM 8.89</t>
  </si>
  <si>
    <t>14SR0530007</t>
  </si>
  <si>
    <t>Charlie Hollow Rd</t>
  </si>
  <si>
    <t>BG 0A247-0.29, Charlie Hollow Rd over Stinking Creek (IA)</t>
  </si>
  <si>
    <t>070A0790001</t>
  </si>
  <si>
    <t>From  North of the On Ramp to Signal Mt Road to North of SR-29 Mile Marker 6.0</t>
  </si>
  <si>
    <t>Resurface, Pavement Marking, Signs and Lights</t>
  </si>
  <si>
    <t>From South Lee Hwy and Grove to 25th Street Intersection</t>
  </si>
  <si>
    <t>Project involves lights, signs, changeable message sign, guardrail, and resurfacing.</t>
  </si>
  <si>
    <t>From Miller Rd to West 4th Street</t>
  </si>
  <si>
    <t>Project involves signs, pavement marking, warning lights and resurfacing</t>
  </si>
  <si>
    <t>From South of Bridge over Woodcock Creek to SR-8 (Rt. &amp; Lt.)</t>
  </si>
  <si>
    <t>Project involves pavement marking, signs, lighting, and resurfacing.</t>
  </si>
  <si>
    <t>SR-153</t>
  </si>
  <si>
    <t>From South of SR-319 to North of Grubb Road</t>
  </si>
  <si>
    <t>Project involves lights, signs, changeable message sign, pavement marking, and resurfacing.</t>
  </si>
  <si>
    <t>MTA, FY 15 5307</t>
  </si>
  <si>
    <t>FTA, FY 14 5307</t>
  </si>
  <si>
    <t>Jamestown:  Land Acquisition</t>
  </si>
  <si>
    <t>Oneida:  Airfield Pavement Sealing</t>
  </si>
  <si>
    <t>Intersection at SR-170</t>
  </si>
  <si>
    <t>Geometric improvements and signal modifications</t>
  </si>
  <si>
    <t>From SR-1 to North of Locke Creek Road Overpass</t>
  </si>
  <si>
    <t>Project involves signs, pavement marking, lighting, and Thin Lift "D" Mix - Shuttle Buggy Spot Leveling (BM Mix) in areas where pavement is broken down.</t>
  </si>
  <si>
    <t>(US-41, US-70S, South Lowry Street/North Lowry Street), From Jackson Street to Sam Davis Road in Smyrna</t>
  </si>
  <si>
    <t>Phase I of the project includes Lowry St from Sam Davis Rd to Jackson St (approx .25 of a mile). This portion of the project includes removal of the center turn lane from Washington St to Sam Hager Dr and may also include removal of additional center turn lane sections pending TDOT approval. It would also include installing landscaping and any necessary storm water infrastructure in place of the removed center turn lane asphalt. Such areas would provide additional islands for refuge for pedestrians and bicyclists when they are trying to cross Lowry St. The project also includes replacement and/or addition of sidewalks, crosswalks, and reducing vehicular access in strategic locations to increase safety for pedestrian and bicycle traffic.</t>
  </si>
  <si>
    <t>SR-27</t>
  </si>
  <si>
    <t>From north of Big Fork Road to Suck Creek Bridge</t>
  </si>
  <si>
    <t>Project involves pavement marking, signs, and resurfacing.</t>
  </si>
  <si>
    <t>SR-243</t>
  </si>
  <si>
    <t>From West of Industrial Park Road to Culvert East of Lucius Polk Lane</t>
  </si>
  <si>
    <t>Bridge over Branch, LM 28.18</t>
  </si>
  <si>
    <t>31SR1080023</t>
  </si>
  <si>
    <t>Red Clay Rd</t>
  </si>
  <si>
    <t>BG D944-1.37, Red Clay Rd over Nicholson Springs Branch</t>
  </si>
  <si>
    <t>Fort Robinson Drive, Bridge over Dry Hollow, LM 0.39 in Kingsport (IA)</t>
  </si>
  <si>
    <t>Fort Robinson Drive, Bridge over Dry Hollow, LM 0.39 in Kingsport-Bridge Replacement</t>
  </si>
  <si>
    <t>820A0700001</t>
  </si>
  <si>
    <t>Bridge Abutment between Woodland and Victory Memorial Bridges in Nashville</t>
  </si>
  <si>
    <t>Establish viewing area with interpretive signs for historic site (remnants of 1823 Bridge used by groups of Native American Cherokees during the Trail of Tears in 1838)</t>
  </si>
  <si>
    <t>Historic Preservation</t>
  </si>
  <si>
    <t>Collaboration and Training for Traffic Signal Operations</t>
  </si>
  <si>
    <t>Develop guidance for Intersection and Interchange Selection.</t>
  </si>
  <si>
    <t>Bridge over Flynn's Creek, LM 7.84</t>
  </si>
  <si>
    <t>44SR0530003</t>
  </si>
  <si>
    <t>Mitchell Rd</t>
  </si>
  <si>
    <t>SA 89024(2), Mitchell Rd from SR 56 to SR 56</t>
  </si>
  <si>
    <t>SWHRA, FY 15 5311</t>
  </si>
  <si>
    <t>Wrong Way Safety Initiative (WWSI)</t>
  </si>
  <si>
    <t>Various State Routes for Wrong Way Safety Initiative (WWSI)-Miscellaneous Safety Improvements</t>
  </si>
  <si>
    <t>Foothills Drive from West Morningside Park to LaFollette Middle School</t>
  </si>
  <si>
    <t>Construction of 735 LF of sidewalk,culverts, drainage, seeding, 2 crosswalks and crosswalk cantileaver signalization</t>
  </si>
  <si>
    <t>Midland Pike from Woodmore Lane to Caruthers Road</t>
  </si>
  <si>
    <t>Construction of 8,550 SF of sidewalk with curb and gutter, ADA ramps, crosswalk striping, a retaining wall and one bike rack</t>
  </si>
  <si>
    <t>Clark Street</t>
  </si>
  <si>
    <t>Clark Street from 6th Avenue to Browning Avenue, near Huntingdon Middle School</t>
  </si>
  <si>
    <t>Construction of 4,000 SF of sidewalk, curb and gutter, ADA ramps, drainage and pedestrian handrail on Clark Street; from 6th Avenue to Browning Avenue, near Huntingdon Middle School</t>
  </si>
  <si>
    <t>Haywood Elementary School in Brownsville</t>
  </si>
  <si>
    <t>Construction of sidewalks along North Grand Avenue from Thomas Street to Cherokee Place. Project also includes ADA ramps, crosswalks, signage, drainage and solar powered flashing lights.</t>
  </si>
  <si>
    <t>Fite Rd</t>
  </si>
  <si>
    <t>SA 7917(8), .22 miles of fite rd S. of SA 7918 to SA 7918</t>
  </si>
  <si>
    <t>Bridge over Harpeth River, LM 1.71</t>
  </si>
  <si>
    <t>75SR0160005</t>
  </si>
  <si>
    <t>Farmer Rd</t>
  </si>
  <si>
    <t>BG 2317-1.55  Farmer Rd over Turtletown Ck</t>
  </si>
  <si>
    <t>70S43150003</t>
  </si>
  <si>
    <t>Elmore Town Rd</t>
  </si>
  <si>
    <t>BG A122-0.23,  Elmore Town Rd  over Mine Lick Creek</t>
  </si>
  <si>
    <t>710A1220001</t>
  </si>
  <si>
    <t>Intersection at North Watt Road and South Watt Road in Farragut</t>
  </si>
  <si>
    <t>Create a right-turn lane on North Watt Road. Remove channelizing islands and shorten the width of the intersection. Add sidewalks and crosswalks with ADA ramps along intersection. Install 2 signal poles with mast arms and 2 dedicated pedestrian signal poles. Install video/radar detection for signal with led signal heads and black plates.from LM 0.00 to LM 0.40; North Watt Road (LR 01248) from LM 0.0 to LM 0.15; and South Watt Road (LR 0E159) from LM 0.0 to LM 0.15.</t>
  </si>
  <si>
    <t>Easley Ford Road</t>
  </si>
  <si>
    <t>Easley Ford Road, Bridge over Conasauga River, LM 1.53 (IA)</t>
  </si>
  <si>
    <t>70022680001</t>
  </si>
  <si>
    <t>Rogersville:  Grounds maintenance equipment</t>
  </si>
  <si>
    <t>Shelbyville:  Runway Safety Area Grading</t>
  </si>
  <si>
    <t>Shelby Farms Greenline - Cordova Station to Lenow</t>
  </si>
  <si>
    <t>Construction of a multi-modal greenway beginning at the Old Cordova Train Station and terminating at the TVA Cordova Substation. This project includes bicycle and pedestrian amenities, landscaping, a bridge replacement, striping and signage, trailhead improvements and upgrades necessary to comply with requirements of the Americans with Disabilities Act (ADA).</t>
  </si>
  <si>
    <t>2-LED high mast poles with 4 luminaires on either side of Mine Lick Crk Rd (Bennett Rd) bridge crossing over I-40 and 75-LED Navion (offset) luminaires along I-40, the ramps and Mine Lick Crk Rd (Bennett Rd).</t>
  </si>
  <si>
    <t>SR-110</t>
  </si>
  <si>
    <t>(Ardmore Highway), From Byers Road to Hopkins Road</t>
  </si>
  <si>
    <t>Barnes Rodge Rd</t>
  </si>
  <si>
    <t>SA 69036(3) Barnes Ridge Road from Overton County line to dead end.</t>
  </si>
  <si>
    <t>From Greene County Line to SR-81</t>
  </si>
  <si>
    <t>Thin Lift "CS" Mix @ 65 #/sy</t>
  </si>
  <si>
    <t>From Towanda Trail (Sequoya Hills) to SR-158</t>
  </si>
  <si>
    <t>SR-1, From Towanda Trail (Sequoya Hills) to SR-158-Resurfacing,Curb Ramp and Pavement Marking</t>
  </si>
  <si>
    <t>From Stinking Creek Road to Duff Road</t>
  </si>
  <si>
    <t>SR-9, From Stinking Creek Road to Duff Road-Resurface, Stripe, Pavement Marking and R/R Flagging</t>
  </si>
  <si>
    <t>From SR-374 to SR-12</t>
  </si>
  <si>
    <t>SR-76, From SR-374 to SR-12 - Resurface, Pavement Marking</t>
  </si>
  <si>
    <t>From SR-455 to Bruce Bradley Road</t>
  </si>
  <si>
    <t>SR-12, From SR-455 to Bruce Bradley Road - Resurface, Pavement Marking, Guardrail, Curb</t>
  </si>
  <si>
    <t>From Briarville Road to SR-155 Underpass</t>
  </si>
  <si>
    <t>SR-6, From Briarville Road to SR-155 Underpass - Resurface, Pavement Marking</t>
  </si>
  <si>
    <t>SR-266</t>
  </si>
  <si>
    <t>From Ramp to I-840 WB to SR-10 (Lebanon Pike)</t>
  </si>
  <si>
    <t>SR-266, From Ramp to I-840 WB to SR-10 (Lebanon Pike) - Resurfacing, Pavement Marking</t>
  </si>
  <si>
    <t>From Halltown Road to West of Bradford Road</t>
  </si>
  <si>
    <t>SR-25, From Halltown Road to West of Bradford Road - Resurface, Pavement Marking</t>
  </si>
  <si>
    <t>From SR-25 to South of TGT Road</t>
  </si>
  <si>
    <t>Mill &amp; 411D, Fog Seal Shlds</t>
  </si>
  <si>
    <t>From East of Creekside Place to Moore Street</t>
  </si>
  <si>
    <t>Project involves guardrail, pavement marking, signs, and resurfacing.</t>
  </si>
  <si>
    <t>From SR-111 Overpass to Near Luther Road</t>
  </si>
  <si>
    <t>Project involves guardrail, signs, pavement marking, resurfacing, concrete curb, and warning mat.</t>
  </si>
  <si>
    <t>From SR-25 to SR-109</t>
  </si>
  <si>
    <t>Profile Mill &amp; 85 lb/sy TLD</t>
  </si>
  <si>
    <t>Raleigh-Millington Rd</t>
  </si>
  <si>
    <t>Raleigh Millington Road, Bridge over Big Creek in Millington</t>
  </si>
  <si>
    <t>Replace existing 174 foot, five span dual bridges over Big Creek. Project will consist of new 5 lane bridge with sidewalks and bridge approaches.</t>
  </si>
  <si>
    <t>79008030003</t>
  </si>
  <si>
    <t>From Cannon County Line to DeKalb County Line</t>
  </si>
  <si>
    <t>SR-96, From Cannon County Line to DeKalb County Line - Resurfacing, Pavement Marking, Bridge Deck Repair</t>
  </si>
  <si>
    <t>95SR0960003, 95SR0960005</t>
  </si>
  <si>
    <t>Maryville-Alcoa Central Traffic Operations (MACTO) Advanced Traffic Management System (ATMS) Phase 2</t>
  </si>
  <si>
    <t>Installation of aerial and underground fiber and traffic signal upgrades to include arterial cameras. Software and server installation at the Traffic Operations Center. Corridors will include US-321, US-411, and 14 intersections in close proximity.</t>
  </si>
  <si>
    <t>From SR-128 to Tennessee River Bridge</t>
  </si>
  <si>
    <t>CONV - 411-D overlay.</t>
  </si>
  <si>
    <t>Belinda Parkway</t>
  </si>
  <si>
    <t>Belinda Parkway, From West of Providence Trail to Sgt. Jerry Mundy Memorial Park in Mt. Juliet</t>
  </si>
  <si>
    <t>Construction of a sidewalk and shared bike lanes on Belinda Pky from Two Rivers Ford west of Providence Trail to Jerry Mundy Memorial Park's trail connection to Belinda Pkwy including a connection on SE Springdale Dr to the pedestrian access to Rutland Elementary School.</t>
  </si>
  <si>
    <t>From End of Tennessee River Bridge to SR-69</t>
  </si>
  <si>
    <t>Mill &amp; 411D</t>
  </si>
  <si>
    <t>REC</t>
  </si>
  <si>
    <t>From the Beginning of the 5-lane section to Near Tomlin Rd</t>
  </si>
  <si>
    <t>SR-15-From the Beginning of the 5-lane section to Near Tomlin Rd-Resurfacing,Pavement Markings,Concrete Curb Ramp</t>
  </si>
  <si>
    <t>From SR-5 to SR-3</t>
  </si>
  <si>
    <t>CONV - Mill &amp; 411D</t>
  </si>
  <si>
    <t>From Shelby County Line to Near Woodlawn Avenue</t>
  </si>
  <si>
    <t>Resurface, Pavement Markings</t>
  </si>
  <si>
    <t>SR-215</t>
  </si>
  <si>
    <t>From SR-43 to Kentucky State Line</t>
  </si>
  <si>
    <t>SR-215, From SR-43 to Kentucky State Line - Resurface, Bridge Deck Repair, Pavement Marking</t>
  </si>
  <si>
    <t>SR-152</t>
  </si>
  <si>
    <t>From Near Hartmus Road to SR-20 (US-412)</t>
  </si>
  <si>
    <t>SR-152, From Near Hartmus Road to SR-20 (US-412) - Resurface, Pavement Markings</t>
  </si>
  <si>
    <t>From Liberty/Claybrook Road to Log Mile 22.02</t>
  </si>
  <si>
    <t>SR-20, From Liberty/Claybrook Road to  Log Mile 22.02 - Resurface, Rumble Strip, Pavement Marking</t>
  </si>
  <si>
    <t>From West of SR-3 (US-51) to the Gibson County Line</t>
  </si>
  <si>
    <t>From Near SR-19 (Lake Drive) to Near New Wilson Road</t>
  </si>
  <si>
    <t>Mill, CS, 85 lbs/sy "D"</t>
  </si>
  <si>
    <t>Conv</t>
  </si>
  <si>
    <t>SR-43</t>
  </si>
  <si>
    <t>From the Gibson County Line to Old SR-43</t>
  </si>
  <si>
    <t>Duck Pond Walking &amp; Biking Path - Phase 2 (bidding with road project PIN: 125327.00)</t>
  </si>
  <si>
    <t>Construction and renovation of bicycle and pedestrian approaches, connectors and bridges in association with Phase 1 of the walking and biking path throughout Alcoa, linking schools with the existing greenway. Project also includes ADA upgrades and access.</t>
  </si>
  <si>
    <t>SR-455</t>
  </si>
  <si>
    <t>From 1,500 ft south of SR-49 to SR-49</t>
  </si>
  <si>
    <t>A.O. Smith Project-TDOT will be transferring jurisdiction of SR-455 from intersection of SR-455 and SR-49 travelling SE past A.O. Smith Facility to intersection of SR-12 and SR-455 to the local government. The city/county will assume full responsibility, including maintenance for this portion of SR-455.mgh</t>
  </si>
  <si>
    <t>Dossett Lane, Bridge over CSX Railroad, LM 0.26 in LaFollette (IA)</t>
  </si>
  <si>
    <t>Dossett Lane, Bridge over CSX Railroad, LM 0.26 in LaFollette - Construct New Bridge</t>
  </si>
  <si>
    <t>Bridge-New Construction</t>
  </si>
  <si>
    <t>070B0010001</t>
  </si>
  <si>
    <t>Parker Bridge Rd</t>
  </si>
  <si>
    <t>BG A434-0.07, Parker Bridge Rd bridge over branch</t>
  </si>
  <si>
    <t>410A4340001</t>
  </si>
  <si>
    <t>Butcher Lane</t>
  </si>
  <si>
    <t>Butcher Lane at CSX Railroad, LM 0.08 in Rocky Top</t>
  </si>
  <si>
    <t>North Railroad Street</t>
  </si>
  <si>
    <t>East Railroad Street at CSX Railroad, LM 3.55</t>
  </si>
  <si>
    <t>Railroad Crossing Safety Improvement Project, Section 130  Sign &amp; Marking Impvmts, Active Eq Install/Upgrd</t>
  </si>
  <si>
    <t>Mt. Pleasant Church Road at CSX Railroad, LM 2.79 near Huntingdon</t>
  </si>
  <si>
    <t>Industrial Access Road serving Oakcrest Lumber</t>
  </si>
  <si>
    <t>widen Country Path Road to standard SIA From SR-9 to the entrance of Oakcrest Lumber</t>
  </si>
  <si>
    <t>From SR-30 to SR-2</t>
  </si>
  <si>
    <t>Project involves pavement marking, lights, curb ramps, and resurfacing.</t>
  </si>
  <si>
    <t>CON</t>
  </si>
  <si>
    <t>From South of Spring Creek Road to SR-53</t>
  </si>
  <si>
    <t>Project involves signs, pavement marking, guardrail, and resurfacing.</t>
  </si>
  <si>
    <t>From North of Old SR-28 to South of the Bridge Over Dry Branch.</t>
  </si>
  <si>
    <t>Cold Plane @ 1.25" &amp; "CS" Mix @ 85#/sy - Shuttle Buggy;  Project involves pavement marking, guardrail, lights, signs, and resurfacing.</t>
  </si>
  <si>
    <t>From the Meigs County Line to Meigs County Line</t>
  </si>
  <si>
    <t>From the Bradley County Line to the Hamilton County Line</t>
  </si>
  <si>
    <t>Wepfer Marine Engine Repower</t>
  </si>
  <si>
    <t>This project will repower two fleet tow boats in the Wepfer fleet. It will replace three Tier 0 engines on each tow boat with new Tier 3 low emission engines for a total of six engines.</t>
  </si>
  <si>
    <t>LRP Grants</t>
  </si>
  <si>
    <t>Sunny Slope Rd</t>
  </si>
  <si>
    <t>SA 08037(1) Sunny Slope Road from Hollis Creek Rd to Woodbury City Limits</t>
  </si>
  <si>
    <t>Liberty Street Multimodal Project</t>
  </si>
  <si>
    <t>Construction of sidewalks and bike lanes along Liberty and Division Streets. Project also includes a road diet,  RR upgrades, ADA, pavement markings, bus stops and pedestrian signalization.</t>
  </si>
  <si>
    <t>SR-19</t>
  </si>
  <si>
    <t>Bridge over Hyde Creek, LM 24.52</t>
  </si>
  <si>
    <t>49SR0190037</t>
  </si>
  <si>
    <t>Bridges over Overflow, LM 20.50</t>
  </si>
  <si>
    <t>92SR0430034, 92SR0433003</t>
  </si>
  <si>
    <t>Bridge over Branch, LM 4.34</t>
  </si>
  <si>
    <t>35SR100003</t>
  </si>
  <si>
    <t>Reynolds Bridge Rd</t>
  </si>
  <si>
    <t>BG 2309-1.94, Reynolds Bridge Rd., Bridge over Ocoee River (IA)</t>
  </si>
  <si>
    <t>70023090001</t>
  </si>
  <si>
    <t>Various Routes</t>
  </si>
  <si>
    <t>SA 12009(4), Various Location</t>
  </si>
  <si>
    <t>TDOT Strategic Transportation Investments Division - Administration</t>
  </si>
  <si>
    <t>M20LTHQ_SWI_ERM  - Statewide Emergency Reference Marker Replacement</t>
  </si>
  <si>
    <t>Emergency Reference Marker Replacement</t>
  </si>
  <si>
    <t>M18LTHQ_C19I_M&amp;L_I440</t>
  </si>
  <si>
    <t>M18LTHQ_C91SR_MOW_WAYNE</t>
  </si>
  <si>
    <t>M20LTHQ_C91SR_MOW_WAYNE</t>
  </si>
  <si>
    <t>Shelby County Congestion Management Program - Vehicle Detection Upgrades (FY-2016-2018)</t>
  </si>
  <si>
    <t>PIN includes the vehicle detection system upgrades at individual intersections. Includes the following project IDs from the master project sheet: #6 and #8. This is for 50 intersections countywide.</t>
  </si>
  <si>
    <t>Shelby County Congestion Management Program - Coordinated Signalization Projects (FY-2016-2018)</t>
  </si>
  <si>
    <t>This child PIN includes all projects involving upgrades to intersections which are coordinated with other intersections - these are ITS projects. Includes the following project IDs from the master project list submitted with the original application: #4, #5, #7, #9, #10, #11, #13, #14 and #15. This is for 24 intersections countywide.</t>
  </si>
  <si>
    <t>Industrial Access Serving Bristol Metals 2015</t>
  </si>
  <si>
    <t>extend Partnership Park Road approximately 1550'</t>
  </si>
  <si>
    <t>Hay Hollow Rd</t>
  </si>
  <si>
    <t>BG A054-1.21, Hay Hollow Road over Leipers Creek</t>
  </si>
  <si>
    <t>Sumner, Davidson</t>
  </si>
  <si>
    <t>Old Shiloh Road</t>
  </si>
  <si>
    <t>Old Shiloh Road, Bridge over Mansker Creek, LM 0.01 in Nashville (IA)</t>
  </si>
  <si>
    <t>190B3750001</t>
  </si>
  <si>
    <t>McMinnville:  Completion of an Exhibit "A" Property Map</t>
  </si>
  <si>
    <t>On-Call Contract with Ragan-Smith (Four-year contract; FY16 - FY19), Contract Number E1880</t>
  </si>
  <si>
    <t>Interchange modification at Hickory Hollow Parkway (IA)</t>
  </si>
  <si>
    <t>I-24 E interchange modification at Hickory Hollow Pkwy, Exit 60, includes improvements to existing I-24 and existing Hickory Hollow Pkwy.</t>
  </si>
  <si>
    <t>(Trenton Road), From near SR-374 to near I-24 (IA)</t>
  </si>
  <si>
    <t>Widen from 2 lanes to 5 lanes along existing alignment</t>
  </si>
  <si>
    <t>(Pellissippi Pkwy) Interchange at SR-62 (Oak Ridge Hwy) In Solway (IA)</t>
  </si>
  <si>
    <t>Modify Interchange to Single Point Urban Interchange (SPUI)</t>
  </si>
  <si>
    <t>Intersection at SR-48, LM 14.90 in Centerville (IA)</t>
  </si>
  <si>
    <t>Intersection improvements; install signal warning signs, restripe existing edge lines and centerlines, install span wire traffic signal. Provide for right turn lane from SR-100 westbound to SR-48.</t>
  </si>
  <si>
    <t>SR-96 West Multi-Use Trail - Phases 1 &amp; 2</t>
  </si>
  <si>
    <t>Construction of a multi-use trail along Highway 96 West from Vera Valley Drive to 5th Ave North. Project also includes a retaining wall, ADA upgrades, striping, landscaping and pedestrian amenities.</t>
  </si>
  <si>
    <t>Parkers Crossroads Trail - Phase 3</t>
  </si>
  <si>
    <t>Construction of extensions to the battlefield interpretive trail system, including ADA accessibility, landscaping, interpretive signage and pedestrian amenities.</t>
  </si>
  <si>
    <t>North Main Street, From Commerce Street to Church Street; Commerce Street, From East of 1st Avenue to East of North Main Street in Loretto</t>
  </si>
  <si>
    <t>Construction of sidewalk and new ADA upgrades along North Main Street from Commerce Street to Church Street.  Project also includes crosswalks, utility relocation, landscaping and pedestrian lighting.</t>
  </si>
  <si>
    <t>Interchange Modifications at Hamilton Place Mall (IA)</t>
  </si>
  <si>
    <t>Expand the interchange to a full access facility by providing for a southbound I-75 exit to and a northbound I-75 access from Hamilton Place Boulevard.</t>
  </si>
  <si>
    <t>Parsons Downtown Enhancements - Phase 5</t>
  </si>
  <si>
    <t>Construction of streetscape improvements along East Main Street from Tennessee Avenue to Camden Road. Project also includes retaining walls, drainage improvements, ADA upgrades, crosswalks, utility relocation, landscaping and pedestrian lighting.</t>
  </si>
  <si>
    <t>Selmer Downtown Pedestrian Improvements - Phase 1</t>
  </si>
  <si>
    <t>Construction of pedestrian improvements in the downtown area along South Second Street and Houston Avenue. Project also includes utility relocation, landscaping, irrigation, pedestrian lighting and pedestrian amenities.</t>
  </si>
  <si>
    <t>Hartsville Connectivity Project - Phase 1</t>
  </si>
  <si>
    <t>Construction of sidewalk improvements in downtown Hartsville along East Main Street and SR-141. Project also includes retaining wall, ADA upgrades, crosswalk signalization, utility relocation, landscaping, pedestrian lighting and pedestrian amenities.</t>
  </si>
  <si>
    <t>Shelbyville Public Square Sidewalks - Phase 4</t>
  </si>
  <si>
    <t>Construction of pedestrian improvements around the public square. Project also includes sidewalks, brick pavers, crosswalks, utility relocation, landscaping, pedestrian lighting and pedestrian amenities.</t>
  </si>
  <si>
    <t>Gaut Street</t>
  </si>
  <si>
    <t>Various Streets in Cleveland</t>
  </si>
  <si>
    <t>Construction and re-construction of sidewalks on Dooley Street from near Wildwood Avenue to SR 40 Inman Street, on SR 40 Inman Street from Gaut Street to Sheppard Street, on Gaut Street from SR 40 Inman Street to Central Avenue, and on Central Avenue from Gaut Street to College Hill Recreation Center.  Project also includes drainage improvements, ADA upgrades, retaining walls, curb and gutter, signage, striping, crosswalks, pedestrian signals, landscaping and bus shelters.</t>
  </si>
  <si>
    <t>S. Chickamauga Creek Greenway Connector</t>
  </si>
  <si>
    <t>Construction of multi-modal path along South Chickamauga Creek from the existing greenway to a new trailhead at Youngstown Road. Project also includes boardwalk, landscaping, signage and pedestrian amenities.</t>
  </si>
  <si>
    <t>Downtown Improvements in LaFollette</t>
  </si>
  <si>
    <t>Construction of pedestrian improvements in the downtown area on Central Avenue. Project also includes drainage improvements, ADA upgrades, signage and landscaping.</t>
  </si>
  <si>
    <t>Lawrenceburg Downtown Revitalization</t>
  </si>
  <si>
    <t>Construction of downtown streetscape improvements within a two block radius of the public square. Project also includes crosswalks, ADA upgrades, pedestrian signalization, utility relocation, landscaping, pedestrian lighting and pedestrian amenities.</t>
  </si>
  <si>
    <t>Buttermilk Road</t>
  </si>
  <si>
    <t>Buttermilk Road, from White Wing Road to the Knox County line</t>
  </si>
  <si>
    <t>Resurface existing roadway and safety improvements to include installation of new guardrails and guardrail terminals, warning signs, and pavement markings.</t>
  </si>
  <si>
    <t>Bridges over Beaver Creek, LM 1.20</t>
  </si>
  <si>
    <t>47SR1620004</t>
  </si>
  <si>
    <t>Oglesby Road</t>
  </si>
  <si>
    <t>Oglesby Road (0D668), Bridge over I-40, LM 0.06</t>
  </si>
  <si>
    <t>Interchange at SR-257 (Bethel Rd, Exit 104)</t>
  </si>
  <si>
    <t>Interchange lighting using LED option.</t>
  </si>
  <si>
    <t>Kirby Road</t>
  </si>
  <si>
    <t>Kirby Road, From CSX R/R, LM 5.53, to SR-109 in Portland</t>
  </si>
  <si>
    <t>Roadway resurfacing along Kirby Drive from State Route 109 to the rail road crossing.  Project will include milling, asphalt overlay, thermoplastic stripping and signage.</t>
  </si>
  <si>
    <t>Jacksboro:  Jet A Tank System</t>
  </si>
  <si>
    <t>Millington:  R/W Pavement Rehabilitation Evaluation</t>
  </si>
  <si>
    <t>Bridge over Bee Creek, LM 8.98</t>
  </si>
  <si>
    <t>04S42530005</t>
  </si>
  <si>
    <t>SR-205 (Navy Road), From SR-3 (US-51) to Church Street in Millington</t>
  </si>
  <si>
    <t>Project includes the construction of additional medians, paved crosswalks, sidewalk improvements, and streetscape improvements. Will include shared bicycle and automobile facilities. This will be the first of two construction phases.</t>
  </si>
  <si>
    <t>(Navy Road), From Church Street to Veterans Parkway</t>
  </si>
  <si>
    <t>Project includes the construction of additional medians, paved crosswalks, sidewalk improvements, streetscape improvements and the realignment of the intersection of Navy Road and Easley Street. Will include shared bicycle and automobile facilities. This is the second of two construction phases, this phase being more ROW intensive.</t>
  </si>
  <si>
    <t>From the end of 4-Ln section to Hardin County Line</t>
  </si>
  <si>
    <t>SR-15, From the end of 4-Ln section to Hardin County Line-Resurface, Concrete Curb Ramp, Pavement Markings</t>
  </si>
  <si>
    <t>SR-117</t>
  </si>
  <si>
    <t>From SR-142 to SR-15</t>
  </si>
  <si>
    <t>Scrub Seal w/TLD (85 lb/sy), Concrete Curb Ramp, Guardrails, Pavement Markings</t>
  </si>
  <si>
    <t>Industrial Access Road Serving Northeast Wood Products in Jasper</t>
  </si>
  <si>
    <t>Full depth paving at the intersection of Industrial Blvd at Godsey Dr, plus 0.3 miles of Industrial Blvd.  Also includes striping and signs for 0.8 miles</t>
  </si>
  <si>
    <t>Dayton:  Runway and Ramp Crack Seal-Seal Coat</t>
  </si>
  <si>
    <t>Dayton:  Engineering and Design of Taxiway</t>
  </si>
  <si>
    <t>New Tazewell:  Crack Repair, Seal, Re-paint: Runway, Taxi and Apron</t>
  </si>
  <si>
    <t>SR-287</t>
  </si>
  <si>
    <t>From east of Beach Road to west of Great Falls Hydroelectric Station</t>
  </si>
  <si>
    <t>Re-alignment of a segment of SR-287 within Rock Island State Park to relocate the main travel lanes of SR-287 away from existing historic structures</t>
  </si>
  <si>
    <t>Cromwell Road</t>
  </si>
  <si>
    <t>Cromwell Rd at CSX Railroad, LM 0.38 in Chattanooga</t>
  </si>
  <si>
    <t>Railroad Crossing Safety Improvement Project, Section 130. Sign and Marking Improvements, Active equipment installation and upgrade.</t>
  </si>
  <si>
    <t>West Irish Street</t>
  </si>
  <si>
    <t>West Irish Street (0A006) at NS Railroad, LM 0.71 in Greeneville</t>
  </si>
  <si>
    <t>West Irish Street (0A006) at NS Railroad, LM 0.71 in Greeneville-Gate, Signage, Advance warning sign and Pavement Marking</t>
  </si>
  <si>
    <t>Cowan Loop</t>
  </si>
  <si>
    <t>Cowan Loop at NS Railroad, LM 8.07 near Moscow</t>
  </si>
  <si>
    <t>Cowan Loop at NS Railroad, LM 8.07 near Moscow- Signs,Electronic Bell,LED Lights,CWT Circuitry,Pavement Markings</t>
  </si>
  <si>
    <t>Bridges over North Fork Forked Deer River, LM 4.80</t>
  </si>
  <si>
    <t>Warrior Drive</t>
  </si>
  <si>
    <t>Warrior Drive, Bridge over I-40, LM 1.20 in Harriman</t>
  </si>
  <si>
    <t>Bell Road</t>
  </si>
  <si>
    <t>Bell Road (02516), Bridge over I-81, LM 0.54</t>
  </si>
  <si>
    <t>Hawins Rd</t>
  </si>
  <si>
    <t>BG 2066-1.51, Hawkins Road bridge over Branch</t>
  </si>
  <si>
    <t>Langford Rd</t>
  </si>
  <si>
    <t>BG A300-0.05, Langford Road, bridge over Little Salt Lick Creek</t>
  </si>
  <si>
    <t>Culps Bend Rd</t>
  </si>
  <si>
    <t>BG A202-0.05, Culps Bend Rd., bridge over White Oak Creek (IA)</t>
  </si>
  <si>
    <t>680A2020001</t>
  </si>
  <si>
    <t>Equipment, Brine and Storage Sheds</t>
  </si>
  <si>
    <t>Construct, Repair and/or Replace Equipment, Brine and Storage Sheds</t>
  </si>
  <si>
    <t>I-65 Interchange at US-31W, Exit 98 and Intersection of US-31W and US-41</t>
  </si>
  <si>
    <t>(S. Lowry Street) at Sam Griffin Road to serve Nissan Supplier Park in Smyrna</t>
  </si>
  <si>
    <t>Signal modification, extend WB right turn lane on SR-1. Provide additional left turn on Sam Griffin.</t>
  </si>
  <si>
    <t>Statewide State Administration, FY 13, 5310</t>
  </si>
  <si>
    <t>Volunteer Drive</t>
  </si>
  <si>
    <t>Volunteer Drive, Intersection at Jim Adams Drive, LM 0.38 in Paris</t>
  </si>
  <si>
    <t>Install new traffic signal at the intersection of Volunteer Drive and Jim Adams Drive</t>
  </si>
  <si>
    <t>Rocky Point Road</t>
  </si>
  <si>
    <t>Rocky Point Road (0A305), Bridge over I-40, LM 9.31</t>
  </si>
  <si>
    <t>71I00400045</t>
  </si>
  <si>
    <t>Rocky Point Road (0A305), Bridge over I-40, LM 10.08</t>
  </si>
  <si>
    <t>71I00400047</t>
  </si>
  <si>
    <t>Bridges (R &amp; L) over Daddys Creek and Main Street (0A244), LM 22.38</t>
  </si>
  <si>
    <t>18I00400031, 18I00400032</t>
  </si>
  <si>
    <t>SR-373</t>
  </si>
  <si>
    <t>(Mooresville Highway), Bridge over Bear Creek, LM 0.06</t>
  </si>
  <si>
    <t>59SR0502001</t>
  </si>
  <si>
    <t>Interchange at SR-8 (Ringgold Rd), Exit 1</t>
  </si>
  <si>
    <t>Reconfiguration of I-75 Interchange at SR-8 (Ringgold Rd) Exit 1, including Signalization.</t>
  </si>
  <si>
    <t>Bridges over Norris Creek at LM's 17.17 and 19.32</t>
  </si>
  <si>
    <t>52SR0100013, 52SR0100015</t>
  </si>
  <si>
    <t>Elkhorn Nobles Road, from Elkhorn Road to east of Elkhorn Lane</t>
  </si>
  <si>
    <t>Roadway repair and resurfacing, stripping, signage, establishing ditches and additional culverts, replacing existing nonfunctioning culverts, and establishing two-foot wide shoulders.</t>
  </si>
  <si>
    <t>Old SR-42</t>
  </si>
  <si>
    <t>Roberts-Matthews Highway, Bridge over Falling Water River, LM 6.34 (IA)</t>
  </si>
  <si>
    <t>Replace Roberts-Matthews Highway, Bridge over Falling Water River, LM 6.34</t>
  </si>
  <si>
    <t>93SR0420003</t>
  </si>
  <si>
    <t>S. Hartmann Drive</t>
  </si>
  <si>
    <t>S. Hartmann Drive from South of Hickory Ridge Road to South of SR-24 in Lebanon</t>
  </si>
  <si>
    <t>Resurfacing, restoration and rehabilitation of S. Hartmann Drive.  This road is experiencing rutting as well as some longitudinal cracking.  In addition to repairing those areas and resurfacing the entire street segment, the project will involve restriping, reinstallation of signal loops at the Hickory Ridge intersection and installation of reflective pavement markers.</t>
  </si>
  <si>
    <t>From South of Holbert Creek Bridge To Kentucky State Line</t>
  </si>
  <si>
    <t>Cold Plane @ 1.25" &amp; "CS" Mix @ 85#/sy - Shuttle Buggy; Project involves signs, pavement marking, guardrail, lights, and resurfacing.</t>
  </si>
  <si>
    <t>Main Street from Sullivan Street to Market Street</t>
  </si>
  <si>
    <t>Resurfacing, repairing curb, sidewalk, additions of bulbouts, ADA enhancements, removal of rail siding, diamond grinding, and specific areas of subgrade repair and rebuild</t>
  </si>
  <si>
    <t>Plainview Rd</t>
  </si>
  <si>
    <t>SA 1223-3, Plainview Road From: Old Jacks Creek Rd To: SA 1219</t>
  </si>
  <si>
    <t>Tiptonville Ridgely Rd</t>
  </si>
  <si>
    <t>SA 4812(5), Tiptonville Ridgely Rd from LM 3.757 to LM 5.919 (Tiptonville City Limits)</t>
  </si>
  <si>
    <t>Bridges over SR-29, LM 0.02 and SR-29 (SBL), LM 0.15</t>
  </si>
  <si>
    <t>33SR0290095, 33SR0290097</t>
  </si>
  <si>
    <t>Saundersville Road Realignment from SR-386 (Vietnam Veterans Blvd) to SR-6 (US-31E, East Main Street) in Hendersonville</t>
  </si>
  <si>
    <t>LIC to provide connection from SR-386 to SR-6 and to a new locally funded Mir Parkway, a four lane roadway that will parallel SR-386, and eliminate an at grade CSX railroad crossing</t>
  </si>
  <si>
    <t>New Interchange-Connector</t>
  </si>
  <si>
    <t>Athens:  Sink Hole Repairs and Taxiway Rehabilitation</t>
  </si>
  <si>
    <t>Gallatin (Sumner County):  Rehabilitate Terminal Apron - Design</t>
  </si>
  <si>
    <t>Thorpe Drive</t>
  </si>
  <si>
    <t>SA 2414-3, Thorpe Drive from Tipton county Line to SR 222</t>
  </si>
  <si>
    <t>South High Street from SR-68 to Monroe Street and Anderson Street from Monroe Street to Chestnut Street</t>
  </si>
  <si>
    <t>Resurfacing of South High Street from SR-68 to Monroe Street and Anderson Street from Monroe Street to Chestnut Street. Project also includes construction of sidewalks on South High Street from Willow Creek Boulevard to South Clark Street, ADA upgrades, curb and gutter, drainage improvements, crosswalks, landscaping and pedestrian lighting.</t>
  </si>
  <si>
    <t>Versun Rd</t>
  </si>
  <si>
    <t>SA 7624-3, Versun Road from SR-29 to Oneida City Limits</t>
  </si>
  <si>
    <t>Industrial Access Road serving Nissan Supplier Park</t>
  </si>
  <si>
    <t>improvements at Sam Griffin Rd and Wade Herrod Rd</t>
  </si>
  <si>
    <t>Intersection at Mt. Pleasant Road and JOST International, LM 11.137 in Greeneville</t>
  </si>
  <si>
    <t>geometric improvements</t>
  </si>
  <si>
    <t>Reporting and Analytics for Communications</t>
  </si>
  <si>
    <t>iQ media (vendor) - Annual Subscription to CLIQ Corporate - Years 1 and 2</t>
  </si>
  <si>
    <t>Bridge over SR-75, LM 0.00</t>
  </si>
  <si>
    <t>82SR0750009</t>
  </si>
  <si>
    <t>Nashville-Metropolitan Davidson Co MPC, FY 14 5303</t>
  </si>
  <si>
    <t>SR-6, From Big Station Camp Blvd to Airport Rd; Albert Gallatin Ave, From SR-6 to SR-174; Water Ave, From SR-6 to E. Bledsoe St in Gallatin</t>
  </si>
  <si>
    <t>This project will improve traffic flow by installing an ITS signal system for 25 signalized intersections located primarily along the US 31-E/SR-6 corridor.  The project will also install fiber optic extensions and provide some signal system upgrades.</t>
  </si>
  <si>
    <t>Industrial Access Road Serving Project Lafayette</t>
  </si>
  <si>
    <t>Brentwood Signal Timing Optimization Program</t>
  </si>
  <si>
    <t>Brentwood Signal Timing Optimization - This project provides for the development of synchronized / optimized signal timings along each corridor. Optimized signal timings, which will include Manual on Uniform Traffic Control Devices compliant local controller settings. 31 signals along Concord Road (SR-253), Moores Lane(SR-441), Wilson Pike (SR-252), and Murray Lane</t>
  </si>
  <si>
    <t>College St</t>
  </si>
  <si>
    <t>College Street at CSX Railroad, LM 2.20 in Madisonville</t>
  </si>
  <si>
    <t>(Red River Road) at CSX Railroad, LM 14.64 in Gallatin</t>
  </si>
  <si>
    <t>Golden Eagle Rd</t>
  </si>
  <si>
    <t>Golden Eagle Road at CSX Railroad, LM 0.01 near Milan</t>
  </si>
  <si>
    <t>Railroad Crossing Safety Improvement Project, Section 130 Pavement Markings, Signs, Active Equipment Install/Upgrade</t>
  </si>
  <si>
    <t>Dry Creek Rd</t>
  </si>
  <si>
    <t>Dry Creek Road at CSX Railroad, LM 0.01 near Erwin</t>
  </si>
  <si>
    <t>Railroad Crossing Safety Improvements Project, Section 130</t>
  </si>
  <si>
    <t>SR-172</t>
  </si>
  <si>
    <t>Bridge over Lick Creek, LM 9.90</t>
  </si>
  <si>
    <t>30S24900003</t>
  </si>
  <si>
    <t>Bridge over Horse Creek, LM 17.35</t>
  </si>
  <si>
    <t>30SR1070009</t>
  </si>
  <si>
    <t>(Munford Avenue), From College Street to Doctors Drive</t>
  </si>
  <si>
    <t>Replace sidewalk on both sides of SR-206. ADA compliant curb ramps and pedestrian crossings. Add turn lanes at Doctor's Drive and Beaver Road, geometric improvements, signage, curb and gutter and misc. drainage improvements.</t>
  </si>
  <si>
    <t>Gallatin Citywide Sidewalk Improvements - Phase 1</t>
  </si>
  <si>
    <t>The design, acquisition and construction of sidewalks along North Boyers Avenue from the Housing Authority to R. T. Fisher, Coles Ferry Road from South Water to Chapel Ridge Apartments and along Browns Lane from Nashville Pike to Starpoint Drive.  Project includes construction and reconstruction of sidewalks, crosswalks, drainage improvements, pedestrian signals, ADA accessibility and pedestrian amenities.</t>
  </si>
  <si>
    <t>Industrial Access Road Serving Truform</t>
  </si>
  <si>
    <t>From Anderson County Line to Ramp from SR-9</t>
  </si>
  <si>
    <t>I-75, From Anderson Coouty Line to Ramp from SR-9-Resurfacing</t>
  </si>
  <si>
    <t>From East of SR-1 to Bridges over Ozone Rd</t>
  </si>
  <si>
    <t>I-40, From East of SR-1 to Bridges over Ozone Rd - Guardrail, Lighting, Signs</t>
  </si>
  <si>
    <t>From Grundy County Line to East of Bridge over Cave Cove Creek</t>
  </si>
  <si>
    <t>Project involves lighting, signs, and pavement marking.</t>
  </si>
  <si>
    <t>From Near Horn Lake Road to McLemore Road</t>
  </si>
  <si>
    <t>I-55, From Near Horn Lake Rd to McLemore Rd - Resurfacing - Mill, CS, &amp; 411D</t>
  </si>
  <si>
    <t>Bible Crossing Road from Old Tullahoma Highway to Near Old Estill Springs Road</t>
  </si>
  <si>
    <t>Bible Crossing Road, From Old Tullahoma Highway to Near Old Estill Springs Road - Resurfacing</t>
  </si>
  <si>
    <t>SR-5 (East Main Street), From Medical Park Drive to North of Chere Carol Road</t>
  </si>
  <si>
    <t>Add drainage pipe, necessary catch basins and cover with earthwork to eliminate steep drainage ditch safety hazard. Work will be performed from Medical Park Drive to 185 feet north of Chere Carol Road.</t>
  </si>
  <si>
    <t>Stage Coach Rd</t>
  </si>
  <si>
    <t>SA 58030(3), Stage Coach Rd from Jackson Point Rd at LM 2.447 to SR-2 at LM 6.294</t>
  </si>
  <si>
    <t>Northshore Drive</t>
  </si>
  <si>
    <t>SA 3663(2), Northshore Drive east of SR-128 to SA-3615 (Pyburns Drive)</t>
  </si>
  <si>
    <t>Ward Rd</t>
  </si>
  <si>
    <t>SA 7946(1), Ward Rd from Old Millington Rd to Russell Bond Rd</t>
  </si>
  <si>
    <t>SETHRA, FY 15, 5311</t>
  </si>
  <si>
    <t>SWHRA, FY 15, 5311</t>
  </si>
  <si>
    <t>Spring Creek Rd</t>
  </si>
  <si>
    <t>SA 0901(4), Spring Creek Rd from 1.50 miles south of SR 220 to SR 220</t>
  </si>
  <si>
    <t>Morristown: Storm Drainage, Sinkhole Repair, Ditch Grading, Erosion Control Survey and Study</t>
  </si>
  <si>
    <t>From Sumner County Line to South of Bridge over Honey Run Creek</t>
  </si>
  <si>
    <t>I-65, From Sumner County Line to South of Bridge over Honey Run Creek - Resurfacing</t>
  </si>
  <si>
    <t>From Ramp to I-40 Westbound to Hickman County Line</t>
  </si>
  <si>
    <t>I-840, From Ramp to I-40 Westbound to Hickman County Line-Resurfacing</t>
  </si>
  <si>
    <t>(US-25W/70, Asheville Hwy), Bridge over SR-34 (Andrew Johnson Hwy), LM 13.39</t>
  </si>
  <si>
    <t>47SR0030013</t>
  </si>
  <si>
    <t>Tri-Cities: Snow Removal Equipment</t>
  </si>
  <si>
    <t>Lebanon: Runway Incursion System &amp; Apron Geometry Improvements</t>
  </si>
  <si>
    <t>Sewanee: 100LL Fueling System</t>
  </si>
  <si>
    <t>Union City: Apron Rehabilitation</t>
  </si>
  <si>
    <t>Cat Creek Rd</t>
  </si>
  <si>
    <t>BG 1111-7.00 Cat Creek Rd over Crumpton Creek (IA)</t>
  </si>
  <si>
    <t>16F00290003</t>
  </si>
  <si>
    <t>(West Main Street), From just west of South Russell Avenue to Lafayette Avenue in Brownsville (Multimodal Access Project)</t>
  </si>
  <si>
    <t>Installation of 1325 SF of  5' sidewalks and 450 LF of curb; reconstruction of driveways; installation of crosswalks, ADA accessible ramps including a switchback ramp, grass buffers, landscaping, pedestrian lighting, drive aprons, and signage; and relocation of utilities to underground locations on W. Main Street, from just west of South Russell Avenue to Lafayette Ave in Brownsville.</t>
  </si>
  <si>
    <t>From E. Lake Avenue to SR-53 in Celina (Multimodal Access Project)</t>
  </si>
  <si>
    <t>Construction of 0.54 mile of 5' sidewalks, curb and gutter, ADA accessible ramps, crosswalks, and a retaining wall on SR-52/Brown Street, from E. Lake Avenue to SR-53 in Celina.</t>
  </si>
  <si>
    <t>(US-321, East Parkway), From L.R. Reagan Way to Silverbell Lane; SR-73, Intersection at Newman Road; and SR-73 at Rocky Top Sports World in Gatlinburg (Multimodal Access Project)</t>
  </si>
  <si>
    <t>Construction of a trolley stop, 5 crosswalks, 2 pedestrian crosswalk signals, and 300 linear feet of sidewalk in various locations along SR-73/East Parkway in Gatlinburg.</t>
  </si>
  <si>
    <t>(US-11W, East Stone Drive), From Bloomingdale Pike to Stonebrook Place in Kingsport (Multimodal Access Project)</t>
  </si>
  <si>
    <t>Construction of sidewalks, curb and gutter, stormwater mitigation, retaining wall, curb ramps, crosswalks, pedestrian signal and safety upgrades, pedestrian amenities, landscaping, and a bicycle rack on US-11/SR-1/E. Stone Dr., From Bloomingdale Pike to Stonebrook Place</t>
  </si>
  <si>
    <t>SR-57 (3rd Street), From Poplar Street to Chestnut Street; and Main Street, From 2nd Street to SR-57 (3rd Street) in La Grange (Multimodal Access Project)</t>
  </si>
  <si>
    <t>Construction of 5,000 square feet of sidewalks, curb, crosswalks, pedestrian lighting, and signage on SR-57/3rd Street, from Chestnut Street to Poplar Street, and Main Street, from 2nd Street to SR-57/3rd Street in La Grange.</t>
  </si>
  <si>
    <t>From Flower Valley Drive to Washington Street in Newbern (Multimodal Access Project)</t>
  </si>
  <si>
    <t>Construction of 4,800 LF of sidewalk, curb, crosswalks, signage, and a pedestrian bridge on SR-77, from Flower Valley Drive to Washington Street in Newbern.</t>
  </si>
  <si>
    <t>Various Streets in Athens</t>
  </si>
  <si>
    <t>Resurfacing of Central Avenue from Sunset Drive to Slack Road; Slack Road from Madison Avenue to City Limits; Cedar Springs Road from Elizabeth Street to Keith Street; North Jackson Street from Fisher Street to Railroad Avenue; Westside Avenue from Frye Street to Cleveland Ave; Elizabeth Street from White Street to Cedar Springs Road; Dupitt Street from Tellico Avenue to Decatur Pike</t>
  </si>
  <si>
    <t>M17CMHQ_C53SR_SPCLENOIRCITY</t>
  </si>
  <si>
    <t>M17CMHQ_C62SR_ROUMADISONVILLE</t>
  </si>
  <si>
    <t>SA 16003(2), Cat Creek Rd to Belmont Rd to Manchester City Limits</t>
  </si>
  <si>
    <t>Friendship Hollow Rd</t>
  </si>
  <si>
    <t>BG A039-3.44, Friendship Hollow Road over Lankford Branch (IA)</t>
  </si>
  <si>
    <t>800A0390005</t>
  </si>
  <si>
    <t>Oldham Rd</t>
  </si>
  <si>
    <t>BG 2088-.3.02 Oldham Rd  bridge over branch</t>
  </si>
  <si>
    <t>Ragsdale Rd</t>
  </si>
  <si>
    <t>SA 16010 (3A), Ragsdale Rd to Hickerson Rd to Pleasant Knoll Rd</t>
  </si>
  <si>
    <t>SA 16011(3), Ragsdale Rd to SR 127 to Pleasant Knoll Rd</t>
  </si>
  <si>
    <t>Cathery's Creek Rd</t>
  </si>
  <si>
    <t>BG 1829-7.44, Cathey's Creek Rd bridge over Scott Branch</t>
  </si>
  <si>
    <t>Bridge over Ocoee River, LM 3.12</t>
  </si>
  <si>
    <t>70SR0400005</t>
  </si>
  <si>
    <t>Bridges (R &amp; L) over SR-24 at LM's 33.46 and 34.12</t>
  </si>
  <si>
    <t>Repair of 4 Bridges</t>
  </si>
  <si>
    <t>71I00400053, 71I00400054, 71I00400055, 71I00400056</t>
  </si>
  <si>
    <t>MATA, 5307 FY 16</t>
  </si>
  <si>
    <t>Ridgeview Elementary SRTS</t>
  </si>
  <si>
    <t>Construction of sidewalks along Pumphouse Road and Nelson Street from US21/SR29 to near Ridgeview Elementary School. Project includes realignment of ADA ramps, truncated domes and crosswalks.</t>
  </si>
  <si>
    <t>Niota Elementary, Safe Routes to School Program</t>
  </si>
  <si>
    <t>Construction and reconstruction of sidewalks from Wlison Street to Burn Road. Project also includes crosswalks, pedestrian bridge and drainage.</t>
  </si>
  <si>
    <t>Kenwood Middle School in Clarksville</t>
  </si>
  <si>
    <t>Reconstruction and construction of sidewalks along E. Pine Mountain Road bisecting Heritage Park to link the Middle and High Schools to the existing greenway. Project includes ADA, crosswalks and signage.</t>
  </si>
  <si>
    <t>Harpeth View Trail</t>
  </si>
  <si>
    <t>Harpeth Middle School in Kingston Springs</t>
  </si>
  <si>
    <t>Construction of sidewalks along Harpeth View Trail from Harpeth Middle School to Cedar Court. Project also includes curb and gutter, bike lane striping and drainage.</t>
  </si>
  <si>
    <t>Eliza Patton Elementary and Mt Juliet Middle School in Mount Juliet</t>
  </si>
  <si>
    <t>Construction of sidewalks on the north side of Woodridge Place. Project also includes ADA, radar feedback warning signs, curb and gutter, pavement markings, signage and drainage</t>
  </si>
  <si>
    <t>2nd Ave</t>
  </si>
  <si>
    <t>2nd Avenue, From Collier Street to Riddle Lane</t>
  </si>
  <si>
    <t>Extension of sidewalks along Old Jackson Hwy from Collier St to Riddle Ln. Project also includes crosswalks, ADA accessibility and drainage.</t>
  </si>
  <si>
    <t>Huntingdon Middle School</t>
  </si>
  <si>
    <t>Construction of sidewalks along Clark Street from approximately 5th Avenue to SR-22. Project also includes ADA accessibility, curb and gutter, drainage, crosswalks and signage.</t>
  </si>
  <si>
    <t>Halls Elementary and Halls Jr High Schools</t>
  </si>
  <si>
    <t>Construction of sidewalks from Airport Road, to Myers Street and Myers Street to Sumrow Street. Project also includes crosswalks on Myers Street, Sumrow Street and New Street, curb and gutter, ADA accessibility, signage and drainage.</t>
  </si>
  <si>
    <t>Adamsville Elementary</t>
  </si>
  <si>
    <t>Update crosswalk and signage on Adams Street and Elm Street.</t>
  </si>
  <si>
    <t>Industrial Access Road serving Central Distributors</t>
  </si>
  <si>
    <t>Dentville Rd</t>
  </si>
  <si>
    <t>SA 70009(2), Dentville Rd from Delano Rd to McMinn County Line</t>
  </si>
  <si>
    <t>SA 70008(5) Dentville Rd, from LM 5.49 to Delano Rd</t>
  </si>
  <si>
    <t>Benton Station Rd</t>
  </si>
  <si>
    <t>SA 70005(3), Benton Station Rd from Bradley Co Line to Upper River Rd</t>
  </si>
  <si>
    <t>Buttermilk Ridge Rd</t>
  </si>
  <si>
    <t>SA 91013(4), Buttermilk Ridge Rd, from SR-15 to 5.000 miles Niorth</t>
  </si>
  <si>
    <t>Kingsport Press Road, From SR-1 (US-11W) to Greenland Park Road.</t>
  </si>
  <si>
    <t>The project includes the rehabilitation of Kingsport Press Road from State Route(SR) 1 to the Greenland Park Road in Hawkins County. The rehabilitation includes resurfacing the existing roadway to eliminate hazardous pavement surface conditions, worn travel lane markings, and reflective pavement markings to improve safety. Proposed activities include roadway milling and resurfacing, pavement restoration, pavement markings, guardrail installation, and updated regulatory signage</t>
  </si>
  <si>
    <t>From Old Hickory Blvd to I-40 (IA)</t>
  </si>
  <si>
    <t>Widen from 3 to 5 lanes</t>
  </si>
  <si>
    <t>From near SR-75 to Sullivan County Line LM 6.99 to LM 7.58.</t>
  </si>
  <si>
    <t>SR-36, From near SR-75 to Sullivan County Line LM 6.99 to LM 7.58.-RSAR</t>
  </si>
  <si>
    <t>From Alta Loma Road to Liberty Lane in Nashville</t>
  </si>
  <si>
    <t>Implementation of Complete Street elements along the Gallatin Pike BRT line corridor in Nashville. Elements may include a multi-use path, strategic pedestrian connections, improved signalized intersections with crosswalks and pedestrian countdown times, reconfigured or repositioned transit stations, station amenities, bike lockers and benches.</t>
  </si>
  <si>
    <t>From Lawrence County Line to Lawrence County Line</t>
  </si>
  <si>
    <t>411TLD Overlay @ 85 lb/sy</t>
  </si>
  <si>
    <t>From SR-386 to East of Walnut Crest Drive</t>
  </si>
  <si>
    <t>From Green Lea Boulevard On-ramp to SR-174</t>
  </si>
  <si>
    <t>Sevierville - Drainage Repair</t>
  </si>
  <si>
    <t>From SR-6 to Old Douglas Lane</t>
  </si>
  <si>
    <t>From SR-397 to SR-96</t>
  </si>
  <si>
    <t>From JoAnn Street to Alexander Lane</t>
  </si>
  <si>
    <t>From Wilson County Line to SR-25</t>
  </si>
  <si>
    <t>Profile Mill and 411D</t>
  </si>
  <si>
    <t>Various Roads in Pulaski</t>
  </si>
  <si>
    <t>Resurfacing of West College Street from Tennessee Southern Railroad overpass to Mill Street, South 3rd Street from College Street to Washington Street, Magazine Road from Shelia Foster Drive to Cedar Lane, Cedar Lane from Magazine Road to East College Street , West Madison Street from Rose Street to 8th Street</t>
  </si>
  <si>
    <t>Westfield Road, From Druid Hills Drive to Old Charlotte Pike; Old Charlotte Pike, From Westfield Road to Dickson City Limits</t>
  </si>
  <si>
    <t>Milling the existing roadway, resurfacing and restriping</t>
  </si>
  <si>
    <t>SR-184</t>
  </si>
  <si>
    <t>From SR-431 to SR-214</t>
  </si>
  <si>
    <t>SR-214</t>
  </si>
  <si>
    <t>From SR-21 to SR-184</t>
  </si>
  <si>
    <t>From Carroll County Line to SR-391</t>
  </si>
  <si>
    <t>PRESV - Scrub Seal &amp; 85 lbs TLD</t>
  </si>
  <si>
    <t>From Huntingdon City Limits to Benton County Line</t>
  </si>
  <si>
    <t>From Center of overhead SR-3/SR-211 to end of Ramp from SR-77</t>
  </si>
  <si>
    <t>From Near SR-391 to Near Rocky Ridge Road</t>
  </si>
  <si>
    <t>THIN/REC</t>
  </si>
  <si>
    <t>From Crockett County Line to near I-40 on ramp</t>
  </si>
  <si>
    <t>From the Crump City Limits to Beginning of the TN River Bridge</t>
  </si>
  <si>
    <t>Hot Recycle in Place with 85 lbs/sy TLD</t>
  </si>
  <si>
    <t>From Fayette County Line to Saulsbury Road</t>
  </si>
  <si>
    <t>THIN - Profile Mill &amp; 85 lb/sy TLD</t>
  </si>
  <si>
    <t>From SR-201 to SR-20</t>
  </si>
  <si>
    <t>CONV - 411 D Overlay</t>
  </si>
  <si>
    <t>39S80670003, 39S80670005, 39S80670007, 39S80670011</t>
  </si>
  <si>
    <t>SR-178</t>
  </si>
  <si>
    <t>From SR-3 (US-51) to Starnes Road</t>
  </si>
  <si>
    <t>From SR-209 to Haywood County Line</t>
  </si>
  <si>
    <t>CONV - MILL &amp; CW</t>
  </si>
  <si>
    <t>SR-209</t>
  </si>
  <si>
    <t>From Main Street to Chipman Road</t>
  </si>
  <si>
    <t>THIN - 411TLD Overlay @ 85 lb/sy</t>
  </si>
  <si>
    <t>Various Routes in Region 4 (Longitudinal Joint Stabilization)</t>
  </si>
  <si>
    <t>From Near Walters Drive to near SR 32 Overpass</t>
  </si>
  <si>
    <t>From Near Lowwood Lane to near Creekmore Housley Drive</t>
  </si>
  <si>
    <t>From Kentucky State Line to near West Davis Lane</t>
  </si>
  <si>
    <t>Shoulders, Curb Ramp and Pavement Marking</t>
  </si>
  <si>
    <t>From Knox County Line to SR-61</t>
  </si>
  <si>
    <t>From SR-63 to near Elk Fork Road</t>
  </si>
  <si>
    <t>From Near Morrell Road to near Newcom Avenue</t>
  </si>
  <si>
    <t>From Near SR-73(Hooper Highway) to near SR-73(Wilton Springs Road)</t>
  </si>
  <si>
    <t>From SR-32 to Sevier County Line</t>
  </si>
  <si>
    <t>20th St. N. E. Bridge over Little Chatata Creek, LM 0.09 (IA)</t>
  </si>
  <si>
    <t>060A0160001</t>
  </si>
  <si>
    <t>Tunnel Hill Road</t>
  </si>
  <si>
    <t>Tunnel Hill Road, Bridge over Black Fox Creek, LM 6.157 (IA)</t>
  </si>
  <si>
    <t>060A0260001</t>
  </si>
  <si>
    <t>Interchange Ramps at SR-308 (Lauderdale Highway) (IA)</t>
  </si>
  <si>
    <t>Ramp Improvements at SR-308 Interchange (Exit 33), Extend Ramps</t>
  </si>
  <si>
    <t>From near Anatole Lane to SR-308 (IA)</t>
  </si>
  <si>
    <t>Widen to 5-Lane typical section from near Anatole Road to Near SR-308, and a 3-Lane typical section from near SR-308 to near Market Street</t>
  </si>
  <si>
    <t>Curtis George Rd</t>
  </si>
  <si>
    <t>Curtis George Rd. Bridge over Wilmore Creek, LM 0.01 (IA)</t>
  </si>
  <si>
    <t>080A3320001</t>
  </si>
  <si>
    <t>From West of Woodbury to New SR-1 (US-70S) East of Woodbury (IA)</t>
  </si>
  <si>
    <t>(W. Main St.), Bridge over East Fork Stones River (IA)</t>
  </si>
  <si>
    <t>08SR0010011</t>
  </si>
  <si>
    <t>Wattendorf Memorial Hwy</t>
  </si>
  <si>
    <t>Wattendorf Memorial Highway/A.E.D.C. Road, Bridge over I-24, LM 7.67 (IA)</t>
  </si>
  <si>
    <t>16I00240039</t>
  </si>
  <si>
    <t>(Winchester Highway), Bridge over Bradley Creek, LM 4.66 (IA)</t>
  </si>
  <si>
    <t>16SR1270003</t>
  </si>
  <si>
    <t>(Winchester Highway), Bridge over Bradley Creek, LM 4.66</t>
  </si>
  <si>
    <t>Wightman Rd</t>
  </si>
  <si>
    <t>Pleasant Hill Rd. (Wightman Rd.), Bridge over Duncan Creek, LM 3.59 (IA)</t>
  </si>
  <si>
    <t>18022890001</t>
  </si>
  <si>
    <t>Bridge over Obed River, LM 12.72 in Crossville (IA)</t>
  </si>
  <si>
    <t>18SR0010005</t>
  </si>
  <si>
    <t>Bridge over Obed River, LM 15.37 in Crossville (IA)</t>
  </si>
  <si>
    <t>18SR0240003</t>
  </si>
  <si>
    <t>Cumberland, Putnam</t>
  </si>
  <si>
    <t>(Cumberland Plateau) From Near MM 285 to Near SR-299 (Exit 338) (IA)</t>
  </si>
  <si>
    <t>Intelligent Transportation System Expansion</t>
  </si>
  <si>
    <t>Bridge over East Fork Obey River, LM 5.67 (IA)</t>
  </si>
  <si>
    <t>Old Decherd Road</t>
  </si>
  <si>
    <t>Old Decherd Road, Bridge over Wagner Creek, LM 0.25 (IA)</t>
  </si>
  <si>
    <t>260A4060001</t>
  </si>
  <si>
    <t>Bridge over Southern R/R (Abandoned), LM 10.36 (IA)</t>
  </si>
  <si>
    <t>33I00240041</t>
  </si>
  <si>
    <t>From near I-59 to near US-27 (IA)</t>
  </si>
  <si>
    <t>Widen the existing facility to accommodate an additional thru lane in each direction. (Split into three sections/child PINs)</t>
  </si>
  <si>
    <t>From East of Bel-Air Road to near SR-321 (Ooltewah-Ringgold Road) (IA)</t>
  </si>
  <si>
    <t>Widen from 2-lane to 5-lane</t>
  </si>
  <si>
    <t>SR-321</t>
  </si>
  <si>
    <t>From near SR-320 (East Brainerd Road) to near SR-317 (Apison Pike) (IA)</t>
  </si>
  <si>
    <t>Widen existing facility from 2-lanes to a multi-lane facility</t>
  </si>
  <si>
    <t>From near SR-27 (Suck Creek Road) to north of South Palisades Drive (Mountain Road) (IA)</t>
  </si>
  <si>
    <t>Slope stabilization at various locations for rock fall mitigation; repairs and upgrades to culverts and other drainage features.</t>
  </si>
  <si>
    <t>Bradley, Hamilton</t>
  </si>
  <si>
    <t>From North of SR-2 in Hamilton County to near SR-311 in Bradley County (IA)</t>
  </si>
  <si>
    <t>WIDEN I-75 FROM 4 TO 6 LANES FROM APD-40/SR 311 (EXIT 20) TO HAMILTON COUNTY LINE. FULL PROJECT EXTENDS TO US 64 IN HAMILTON COUNTY; DETAILS ON THE PORTION IN HAMILTON COUNTY CAN BE FOUND IN THE TIP FOR THE CHATTANOOGA/HAMILTON COUNTY/NORTH GEORGIA TRANSPORTATION PLANNING ORGANIZATION.</t>
  </si>
  <si>
    <t>Jackson, Putnam</t>
  </si>
  <si>
    <t>From SR-53 to US-70N (SR-24), (Spot Improvements) (IA)</t>
  </si>
  <si>
    <t>Spot Safety Improvements</t>
  </si>
  <si>
    <t>Orme Road</t>
  </si>
  <si>
    <t>Orme Road, Bridge over Dry Creek, LM 0.58 (IA)</t>
  </si>
  <si>
    <t>58021530003</t>
  </si>
  <si>
    <t>From near Hillcrest Lane in Kimball to near Magnolia Avenue in Jasper (IA)</t>
  </si>
  <si>
    <t>Reconstruct and Widen Existing 2 Lane to a 5 Lane Facility Including Paved shoulders, curb and gutter and sidewalks.</t>
  </si>
  <si>
    <t>SR-39</t>
  </si>
  <si>
    <t>Bridge over Middle Creek, LM 13.35 (IA)</t>
  </si>
  <si>
    <t>54SR0390001</t>
  </si>
  <si>
    <t>Big Sewee Road</t>
  </si>
  <si>
    <t>Big Sewee Road, Bridge over Sewee Creek, LM 1.058 (IA)</t>
  </si>
  <si>
    <t>610A0220001</t>
  </si>
  <si>
    <t>SR-68</t>
  </si>
  <si>
    <t>Bridge over SR-40, LM 18.39 (IA)</t>
  </si>
  <si>
    <t>70SR0400025</t>
  </si>
  <si>
    <t>Bridge over Davis Mill Creek, LM 21.01 (IA)</t>
  </si>
  <si>
    <t>70SR0680017</t>
  </si>
  <si>
    <t>Sequatchie, Bledsoe</t>
  </si>
  <si>
    <t>From SR-8 in Sequatchie County to SR-30, LM 15.39 in Bledsoe County (Super 2 Lane) (IA)</t>
  </si>
  <si>
    <t>Reconstruct and widen to 2 12 foot lanes and 10 foot shoulders. Turn lanes, continuous left turn lanes and passing lanes will be added at various locations, to be determined during the development process</t>
  </si>
  <si>
    <t>Old State Circle</t>
  </si>
  <si>
    <t>Old State Circle, Bridge over Bull Run Creek, LM 0.39 (IA)</t>
  </si>
  <si>
    <t>010A2760001</t>
  </si>
  <si>
    <t>Old Hwy 64</t>
  </si>
  <si>
    <t>Old Hwy 64, Bridge over Stokes Branch, LM 0.11 (IA)</t>
  </si>
  <si>
    <t>020A6640001</t>
  </si>
  <si>
    <t>Benton, Decatur</t>
  </si>
  <si>
    <t>From West of US-641/SR-69 in Decatur County to SR-191 (Birdsong Road) in Benton County (IA)</t>
  </si>
  <si>
    <t>Widen from 4 to 6 lanes</t>
  </si>
  <si>
    <t>SR-64</t>
  </si>
  <si>
    <t>(Walking Horse Parkway), Bridges over Sugar Creek, LM 9.45 and Davis Branch, LM 9.59 (IA)</t>
  </si>
  <si>
    <t>02SR0640009, 02SR0640011</t>
  </si>
  <si>
    <t>From SR-62 (Oak Ridge Highway) to SR-9 (US-25W, Clinton Highway) (IA)</t>
  </si>
  <si>
    <t>Widening 2 lanes to 4 lanes with median and; or center turn lane. Also includes bicycle; pedestrian facilities and a new bridge over the clinch river.  (Split into two segments for PE,ROW, and Construction on PINs 124121.01 and.02)</t>
  </si>
  <si>
    <t>Bridge over Brushy Creek, LM 3.98 (IA)</t>
  </si>
  <si>
    <t>01SR0610003</t>
  </si>
  <si>
    <t>Bridge over Bull Run Creek, LM 16.10 (IA)</t>
  </si>
  <si>
    <t>01SR0090019</t>
  </si>
  <si>
    <t>Knox, Blount</t>
  </si>
  <si>
    <t>ITS Expansion from I-140 MM 2 to SR-115 (US-129, Alcoa HWY., Exit 11) (IA)</t>
  </si>
  <si>
    <t>I-140 ITS Expansion to include the installation of a power and communication network and ITS devices such as CCTV cameras, DMS, and RDS.</t>
  </si>
  <si>
    <t>ITS expansion from south of Topside Road to Cherokee Trail Interchange (IA) Priority 1</t>
  </si>
  <si>
    <t>SMARTWAY geographic expansion</t>
  </si>
  <si>
    <t>SR-249</t>
  </si>
  <si>
    <t>(Jackson Felts Road), Bridge over I-24, LM 26.02</t>
  </si>
  <si>
    <t>11I00240003</t>
  </si>
  <si>
    <t>From Near Anderson-Campbell County Line to Near SR-9 (Appalachian HWY.) RT. and 2425 Royal Blue Rd. Lt. (IA)</t>
  </si>
  <si>
    <t>Bridge over Dry Branch, LM 16.03 (IA)</t>
  </si>
  <si>
    <t>12SR1000013</t>
  </si>
  <si>
    <t>SR-365</t>
  </si>
  <si>
    <t>(West Main Street), From SR-5 (US-45) to Church Avenue (IA)</t>
  </si>
  <si>
    <t>Chester, Henderson, McNairy</t>
  </si>
  <si>
    <t>From SR-69 in Milledgeville to SR-100 in Henderson County (IA)</t>
  </si>
  <si>
    <t>Reynolds Rd</t>
  </si>
  <si>
    <t>Reynolds Rd. Bridge over Pond Creek, LM 1.08 (IA)</t>
  </si>
  <si>
    <t>170A0780001</t>
  </si>
  <si>
    <t>Harding Place Interchange Re-configuration (IA)</t>
  </si>
  <si>
    <t>Harding Place Interchange Re-configuration</t>
  </si>
  <si>
    <t>Southside Road</t>
  </si>
  <si>
    <t>Southside Road, Bridge over Gap Creek, LM 1.14 (IA)</t>
  </si>
  <si>
    <t>100A5590001</t>
  </si>
  <si>
    <t>Beaver Rd</t>
  </si>
  <si>
    <t>Beaver Rd. Bridge over Branch, LM 2.78 (IA)</t>
  </si>
  <si>
    <t>170A0810003</t>
  </si>
  <si>
    <t>From Old Hickory Boulevard to I-65, Exit 40-Exit-44 (IA)</t>
  </si>
  <si>
    <t>Widen From 4 to 6 Lanes</t>
  </si>
  <si>
    <t>Dennis Cove Rd</t>
  </si>
  <si>
    <t>Dennis Cove Rd., Bridge over Laurel Fork Creek, LM 4.52 (IA)</t>
  </si>
  <si>
    <t>100A7650001</t>
  </si>
  <si>
    <t>From McCrory Lane (Exit 192) to Just West of SR-1/US-70S (Exit 196) (IA)</t>
  </si>
  <si>
    <t>Widen I-40 from 4 lanes to 6 lanes</t>
  </si>
  <si>
    <t>Hodge Branch Rd</t>
  </si>
  <si>
    <t>Estep Loop (Hodge Branch Road) Bridge over Stoney Creek, LM 1.61 (IA)</t>
  </si>
  <si>
    <t>100A9740001</t>
  </si>
  <si>
    <t>(Gallatin Pike), Bridge over Mansker Creek, LM 22.84 (IA)</t>
  </si>
  <si>
    <t>19SR0060027</t>
  </si>
  <si>
    <t>Gap Creek Rd.</t>
  </si>
  <si>
    <t>Gap Creek Road, Bridge over Gap Creek, LM 2.73 (IA)</t>
  </si>
  <si>
    <t>10023770003</t>
  </si>
  <si>
    <t>LaGrange Rd</t>
  </si>
  <si>
    <t>LaGrange Rd., Bridge over Branch, LM 9.39 (IA)</t>
  </si>
  <si>
    <t>24S81130033</t>
  </si>
  <si>
    <t>Y Hollow Rd</t>
  </si>
  <si>
    <t>Y Hollow Rd., Bridge over Clear Fork Creek, LM 0.06 (IA)</t>
  </si>
  <si>
    <t>130A0510001</t>
  </si>
  <si>
    <t>Bridge over Broadway/11th Ave South and CSX R/R, LM 17.29 (IA)</t>
  </si>
  <si>
    <t>19SR0010019</t>
  </si>
  <si>
    <t>Bridge over South Fork Sycamore Creek, LM 20.56 (IA)</t>
  </si>
  <si>
    <t>13SR0330009</t>
  </si>
  <si>
    <t>Tomlin Rd</t>
  </si>
  <si>
    <t>Tomlin Rd. Bridge over Treadville Creek, LM 1.42 (IA)</t>
  </si>
  <si>
    <t>240A0700001</t>
  </si>
  <si>
    <t>Davidson, Cheatham, Dickson, Williamson, Wilson</t>
  </si>
  <si>
    <t>From Near I-840 to Near US-70S (Exit 196) and from Near SR-255 (Donelson Pike, Exit 216) to Near US-70 (Exit 239) (IA)</t>
  </si>
  <si>
    <t>Expand the ITS SMARTWAY system to include 18 CCTV cameras, 8 DMS, and 4 RWIS</t>
  </si>
  <si>
    <t>Sardis Dr</t>
  </si>
  <si>
    <t>Sardis Dr. Bridge over Branch N. Fk. Wolf River, LM 2.45 (IA)</t>
  </si>
  <si>
    <t>240A1290003</t>
  </si>
  <si>
    <t>SMART Corridor (Phase II), From I-440 (Exit 53) to SR-10 (Exit 81 / US-231) in Murfreesboro and SR-1 from I-24 to SR-10 in Murfreesboro and various connector routes. (IA)</t>
  </si>
  <si>
    <t>Maintenance only of locations where Radar Detectors and Cameras installed.</t>
  </si>
  <si>
    <t>From Nashville to Kentucky State Line (IA)</t>
  </si>
  <si>
    <t>technical study</t>
  </si>
  <si>
    <t>From SR-257 (Bethel Road) to SR-25 (Main Street) (IA) Section 3</t>
  </si>
  <si>
    <t>Widen from 4 to 6 Lanes</t>
  </si>
  <si>
    <t>From near SR-25 (Main Street) to near SR-109 (IA) Section 4</t>
  </si>
  <si>
    <t>Buford Ellington Road</t>
  </si>
  <si>
    <t>Buford Ellington Road, Bridge over North Fork Creek, LM 0.29 (IA)</t>
  </si>
  <si>
    <t>240A1490001</t>
  </si>
  <si>
    <t>Stokley Cemetery Rd</t>
  </si>
  <si>
    <t>Stokley Cemetery Rd. Bridge over Trail Fork Big Creek, LM 0.01 (IA)</t>
  </si>
  <si>
    <t>150A2760001</t>
  </si>
  <si>
    <t>From I-40 to SR-96 (IA)</t>
  </si>
  <si>
    <t>Concord-Cades Rd</t>
  </si>
  <si>
    <t>Concord-Cades Rd. Bridge over Mays Creek (IA)</t>
  </si>
  <si>
    <t>27008600019</t>
  </si>
  <si>
    <t>Bridge over Green Corner Road (01321), LM 21.0 (IA)</t>
  </si>
  <si>
    <t>15I00400037</t>
  </si>
  <si>
    <t>New Bethlehem Road</t>
  </si>
  <si>
    <t>New Bethlehem Rd., Bridge over Branch, LM 6.36 (IA)</t>
  </si>
  <si>
    <t>27015960001</t>
  </si>
  <si>
    <t>Jacksboro: REIL Replacement Project</t>
  </si>
  <si>
    <t>McMinnville: Fuel Farm</t>
  </si>
  <si>
    <t>Happy Hollow Rd</t>
  </si>
  <si>
    <t>Happy Hollow Rd. Bridge over York Branch (IA)</t>
  </si>
  <si>
    <t>270A0290001</t>
  </si>
  <si>
    <t>Bridge over Pigeon Roost Creek, LM 23.38</t>
  </si>
  <si>
    <t>28SR0110013</t>
  </si>
  <si>
    <t>(US-25, E. Broadway), Bridge over Pigeon River, LM 6.82</t>
  </si>
  <si>
    <t>15SR0090007</t>
  </si>
  <si>
    <t>Cherry St</t>
  </si>
  <si>
    <t>Cherry St. Bridge over Branch (IA)</t>
  </si>
  <si>
    <t>29025400001</t>
  </si>
  <si>
    <t>Hogskin Rd</t>
  </si>
  <si>
    <t>Hogskin Rd. Bridge over Hogskin Creek (IA)</t>
  </si>
  <si>
    <t>290A0260003</t>
  </si>
  <si>
    <t>Bluff Road</t>
  </si>
  <si>
    <t>Bluff Road (0A365), Bridge over Richland Creek, LM 0.93 in Rutledge (IA)</t>
  </si>
  <si>
    <t>290A3650001</t>
  </si>
  <si>
    <t>Bridge over Williams Creek, LM 7.73 (IA)</t>
  </si>
  <si>
    <t>29SR1310001</t>
  </si>
  <si>
    <t>Blue Springs Pkwy</t>
  </si>
  <si>
    <t>Blue Springs Parkway, Bridge over Lick Creek, LM 0.39 (IA)</t>
  </si>
  <si>
    <t>30013460001</t>
  </si>
  <si>
    <t>E. Church Street</t>
  </si>
  <si>
    <t>E. Church Street, Bridge over Branch, LM 1.72 in Greeneville (IA)</t>
  </si>
  <si>
    <t>30L38630001</t>
  </si>
  <si>
    <t>Thetford Rd</t>
  </si>
  <si>
    <t>Thetford Rd. Bridge over Branch of Rutherford Fk. (IA)</t>
  </si>
  <si>
    <t>270A3490001</t>
  </si>
  <si>
    <t>E Airport Rd</t>
  </si>
  <si>
    <t>E. Airport Rd. Bridge over Br N Fork Forked Deer (IA)</t>
  </si>
  <si>
    <t>270A3800001</t>
  </si>
  <si>
    <t>Hamblen, Greene, Hawkins</t>
  </si>
  <si>
    <t>(Andrew Johnson Hwy.) From Steadman Rd. to I-81 (IA)</t>
  </si>
  <si>
    <t>(Main Street), Bridge over Greasy Rock Creek, LM 11.77 (IA)</t>
  </si>
  <si>
    <t>34SR0330007</t>
  </si>
  <si>
    <t>AFG Road</t>
  </si>
  <si>
    <t>AFG Road, Bridge over Southern Railway, LM 0.45 (IA)</t>
  </si>
  <si>
    <t>370A3520001</t>
  </si>
  <si>
    <t>S. Armstrong Road</t>
  </si>
  <si>
    <t>S. Armstrong Road, Bridge over Crockett Creek, LM 0.27 (IA)</t>
  </si>
  <si>
    <t>370A9220001</t>
  </si>
  <si>
    <t>Sain Road</t>
  </si>
  <si>
    <t>Sain Road (00865), Bridge over Spring Creek, LM 13.07 (IA)</t>
  </si>
  <si>
    <t>35S82320001</t>
  </si>
  <si>
    <t>(East Main Street) Bridge over Wells Creek, LM 5.87 in Erin (IA)</t>
  </si>
  <si>
    <t>42SR0490003</t>
  </si>
  <si>
    <t>New Stead Dr</t>
  </si>
  <si>
    <t>Newstead Dr. Bridge over Branch (IA)</t>
  </si>
  <si>
    <t>350A1910001</t>
  </si>
  <si>
    <t>I-40 to SR-341 (Roy Messer Highway) (IA)</t>
  </si>
  <si>
    <t>(East Meeting Street) Bridge over Rimmer Creek, LM 13.23 (IA)</t>
  </si>
  <si>
    <t>45SR0090009</t>
  </si>
  <si>
    <t>Bridge over Koontz Creek, LM 14.24  (IA)</t>
  </si>
  <si>
    <t>45SR0090011</t>
  </si>
  <si>
    <t>Slimp Branch Road</t>
  </si>
  <si>
    <t>Slimp Branch Road, Bridge over Roan Creek, LM 0.34 (IA)</t>
  </si>
  <si>
    <t>460A3750001</t>
  </si>
  <si>
    <t>I-275</t>
  </si>
  <si>
    <t>Bridge over I-275/Elm Street (IA)</t>
  </si>
  <si>
    <t>47I02750003</t>
  </si>
  <si>
    <t>Bridge over I-40/Wesley Rd. (IA)</t>
  </si>
  <si>
    <t>47I00400025</t>
  </si>
  <si>
    <t>Interchange at I-275 (I-40 Westbound Approach) (IA)</t>
  </si>
  <si>
    <t>Interchange improvements on I-40W from I-275 to near SR-115 (US-129).</t>
  </si>
  <si>
    <t>Interchange at I-640/275 (Sharps Gap) (IA)</t>
  </si>
  <si>
    <t>Interchange reconstruction along with addition of auxiliary lanes in each direction on I-75</t>
  </si>
  <si>
    <t>Cedar Grove Rd</t>
  </si>
  <si>
    <t>Cedar Grove Road (0A341), Bridge over Hurricane Creek, LM 0.49 (IA)</t>
  </si>
  <si>
    <t>The proposed bridge is to be a three-hundred (300) feet long, three (3) span concrete beam bridge with an out-to-out width of twenty-five (25) feet three (3) inches. The proposed grade of the bridge will be  approximately one (1) foot higher than the existing structure and the exiting centerline will be  maintained</t>
  </si>
  <si>
    <t>430A3410001</t>
  </si>
  <si>
    <t>Burnt Church Rd</t>
  </si>
  <si>
    <t>Burnt Church Rd. Bridge over Little Turkey Creek (IA)</t>
  </si>
  <si>
    <t>36017230003</t>
  </si>
  <si>
    <t>From near SR-131 (near Emory Road) to near SR-170 (near Raccoon Valley Road) (IA)</t>
  </si>
  <si>
    <t>(East Emory Road), From near SR-33 to near SR-331 (IA)</t>
  </si>
  <si>
    <t>Widening 2 lanes to 4 lanes with median and; or center turn lane, including bicycle; pedestrian facilities</t>
  </si>
  <si>
    <t>Bridge over Black Branch (IA)</t>
  </si>
  <si>
    <t>43SR0130009</t>
  </si>
  <si>
    <t>Pleasant Valley Road</t>
  </si>
  <si>
    <t>Pleasant Valley Road, Bridge over Dry Weakley Creek, LM 1.07 (IA)</t>
  </si>
  <si>
    <t>500A1970001</t>
  </si>
  <si>
    <t>Lebanon Loop</t>
  </si>
  <si>
    <t>Lebanon Loop Bridge over Flats Creek (IA)</t>
  </si>
  <si>
    <t>360A0980001</t>
  </si>
  <si>
    <t>ITS Expansion From Near Strawberry Plains Pike (Exit 398) Interchange to Near SR-66 (Sevierville, Exit 407) Interchange (IA)</t>
  </si>
  <si>
    <t>ITS expansion</t>
  </si>
  <si>
    <t>Elm St</t>
  </si>
  <si>
    <t>Elm Street (0A808), Bridge over Bacon Creek, LM 0.17 (IA)</t>
  </si>
  <si>
    <t>530A5940001</t>
  </si>
  <si>
    <t>From Pond Creek Road (SR-323) to the I-40/I-75 Junction (IA)</t>
  </si>
  <si>
    <t>Bridge over I-75 NBL, LM 4.51 (IA)</t>
  </si>
  <si>
    <t>Being developed under 124480.00</t>
  </si>
  <si>
    <t>53I00400013</t>
  </si>
  <si>
    <t>Nichols Dr</t>
  </si>
  <si>
    <t>Nichols Dr. Bridge over Horse Creek (IA)</t>
  </si>
  <si>
    <t>360A3080001</t>
  </si>
  <si>
    <t>Mt. Pleasant Road</t>
  </si>
  <si>
    <t>Mt. Pleasant Rd. Bridge over Mulberry Creek (IA)</t>
  </si>
  <si>
    <t>62F00010005</t>
  </si>
  <si>
    <t>Garrett Rd</t>
  </si>
  <si>
    <t>Garrett Rd. Bridge over Lost Creek (IA)</t>
  </si>
  <si>
    <t>380A0400001</t>
  </si>
  <si>
    <t>Sexton Loop</t>
  </si>
  <si>
    <t>Sexton Loop Bridge over Whiteoak Creek (IA)</t>
  </si>
  <si>
    <t>650A0190001</t>
  </si>
  <si>
    <t>Sturdivant Rd</t>
  </si>
  <si>
    <t>Sturdivant Rd. Bridge over Branch (IA)</t>
  </si>
  <si>
    <t>380A0960001</t>
  </si>
  <si>
    <t>Macedonia Road, Bridge over Emory River (IA)</t>
  </si>
  <si>
    <t>650A2530009</t>
  </si>
  <si>
    <t>Bridge over Cane Creek, LM 0.04 in Petersburg</t>
  </si>
  <si>
    <t>59SR1300001</t>
  </si>
  <si>
    <t>WMA</t>
  </si>
  <si>
    <t>WMA Road, Bridge over Island Creek, LM 10.271 (IA)</t>
  </si>
  <si>
    <t>650A4090005</t>
  </si>
  <si>
    <t>(Nashville Highway) Bridge over Rock Creek, LM 13.18 in Lewisburg (IA)</t>
  </si>
  <si>
    <t>59SR0110019</t>
  </si>
  <si>
    <t>SR-116</t>
  </si>
  <si>
    <t>(Petros Hwy), Bridge over Stockstill Creek, LM 2.26 (IA)</t>
  </si>
  <si>
    <t>65SR1160003</t>
  </si>
  <si>
    <t>(Petros Hwy.), Bridge over Stockstill Creek, LM 2.60 (IA)</t>
  </si>
  <si>
    <t>65SR1160005</t>
  </si>
  <si>
    <t>(Knoxville Highway), From SR-116 to Rock Bridge Road (IA)</t>
  </si>
  <si>
    <t>Pansy Hill Drive</t>
  </si>
  <si>
    <t>Pansy Hill Drive, Bridge over Emory River, LM 0.28 in Harriman (IA)</t>
  </si>
  <si>
    <t>73S24010001</t>
  </si>
  <si>
    <t>Caney Creek Road</t>
  </si>
  <si>
    <t>Caney Creek Road, Bridge over Caney Creek, LM 3.94 (IA)</t>
  </si>
  <si>
    <t>73014250001</t>
  </si>
  <si>
    <t>Poplar Creek Road, Bridge over Poplar Creek, LM 9.24 (IA)</t>
  </si>
  <si>
    <t>73023740001</t>
  </si>
  <si>
    <t>(South Roane Street), Bridge over Emory River, LM 7.48 (IA)</t>
  </si>
  <si>
    <t>73SR0290003</t>
  </si>
  <si>
    <t>Bridge over SR-29/SR-61, LM 12.10 (IA)</t>
  </si>
  <si>
    <t>73SR0290009</t>
  </si>
  <si>
    <t>Shady Grove Rd</t>
  </si>
  <si>
    <t>Shady Grove Rd. Bridge over Thompson Creek (IA)</t>
  </si>
  <si>
    <t>40S82370005</t>
  </si>
  <si>
    <t>Terrapin Creek Rd</t>
  </si>
  <si>
    <t>Terrapin Creek Rd. Bridge over Branch (IA)</t>
  </si>
  <si>
    <t>400A1130009</t>
  </si>
  <si>
    <t>Kuykendall Rd</t>
  </si>
  <si>
    <t>Kuykendall Rd. Bridge over Sandy Branch (IA)</t>
  </si>
  <si>
    <t>400A1180001</t>
  </si>
  <si>
    <t>Red Top Road</t>
  </si>
  <si>
    <t>Red Top Road Bridge over Blood River (IA)</t>
  </si>
  <si>
    <t>400A2100001</t>
  </si>
  <si>
    <t>Old Hwy 43</t>
  </si>
  <si>
    <t>Old Hwy 43, Bridge over Big Bigby Branch, LM 0.42 (Bridge Removal) (IA)</t>
  </si>
  <si>
    <t>Bridge Removal</t>
  </si>
  <si>
    <t>600A3580001</t>
  </si>
  <si>
    <t>Ashwood Road</t>
  </si>
  <si>
    <t>Ashwood Road, Bridge over Big Bigby Creek, LM 1.31 (IA)</t>
  </si>
  <si>
    <t>600A4080001</t>
  </si>
  <si>
    <t>Cane Creek Rd</t>
  </si>
  <si>
    <t>Cane Creek Rd. Bridge over Cane Creek (IA)</t>
  </si>
  <si>
    <t>41S61790003</t>
  </si>
  <si>
    <t>Free Bridge Rd</t>
  </si>
  <si>
    <t>Free Bridge Rd. Bridge over Running Reelfoot Bayou (IA)</t>
  </si>
  <si>
    <t>480A0370001</t>
  </si>
  <si>
    <t>From SR-78 to SR-22 (IA)</t>
  </si>
  <si>
    <t>Widen Existing 2-Lane to 2 12-Foot Travel Lanes, 8-Foot Shoulders Compatible with Pedestrian and Bicycle use, and Spot Improvement at Intersections</t>
  </si>
  <si>
    <t>ITS Expansion along I-81 between I-26 (Exit 57) Interchange and Virginia State Line (IA)</t>
  </si>
  <si>
    <t>Dr Lewis Rd</t>
  </si>
  <si>
    <t>Dr. Lewis Rd. Bridge over Branch (IA)</t>
  </si>
  <si>
    <t>490A1010001</t>
  </si>
  <si>
    <t>Turkey Hill Rd</t>
  </si>
  <si>
    <t>Turkey Hill Rd. Bridge over Branch (IA)</t>
  </si>
  <si>
    <t>490A1100001</t>
  </si>
  <si>
    <t>Olds Rd</t>
  </si>
  <si>
    <t>Olds Rd. Bridge over Branch (IA)</t>
  </si>
  <si>
    <t>490A1400001</t>
  </si>
  <si>
    <t>Bridge over Leipers Creek, LM 1.05</t>
  </si>
  <si>
    <t>60S62540001</t>
  </si>
  <si>
    <t>(Fort Henry Drive), Bridge over South Holston River, LM 5.02 (RL) (IA)</t>
  </si>
  <si>
    <t>(Fort Henry Drive), Bridge over South Holston River LM 5.03 (LL) (IA)</t>
  </si>
  <si>
    <t>82SR0360008</t>
  </si>
  <si>
    <t>(Dry Branch Rd.), Bridge over Morrel Creek, LM 4.61 (IA)</t>
  </si>
  <si>
    <t>82F00330001</t>
  </si>
  <si>
    <t>From US 11E (SR 34) Near Bristol Motor Speedway to US 11W(SR 1) Near Pinnacle Parkway (IA)</t>
  </si>
  <si>
    <t>Widen existing Bethel Drive, Carden Hollow Road, and Walnut Hill Road to 12 foot lanes and 10 foot shoulders.  Widen Exide Drive and SR-126 to 3-12 foot lanes with 10 foot shoulders.</t>
  </si>
  <si>
    <t>Tumbling Creek Road</t>
  </si>
  <si>
    <t>Tumbling Creek Rd. Bridge over Spivey Creek (IA)</t>
  </si>
  <si>
    <t>860A0510001</t>
  </si>
  <si>
    <t>Parchman Rd</t>
  </si>
  <si>
    <t>Parchman Rd. Bridge over Branch (IA)</t>
  </si>
  <si>
    <t>490A2910009</t>
  </si>
  <si>
    <t>John Moorer Road</t>
  </si>
  <si>
    <t>John Moorer Rd. Bridge over Branch (IA)</t>
  </si>
  <si>
    <t>490A3160009</t>
  </si>
  <si>
    <t>(Unicoi Drive), Bridge over North Indian Creek, LM 5.22 in Erwin. (IA)</t>
  </si>
  <si>
    <t>86SR1070007</t>
  </si>
  <si>
    <t>Bower Hollow Road</t>
  </si>
  <si>
    <t>Bower Hollow Rd. Bridge over Bull Run Creek (IA)</t>
  </si>
  <si>
    <t>870A1220005</t>
  </si>
  <si>
    <t>Turner Loop</t>
  </si>
  <si>
    <t>Turner Loop Bridge over Branch (IA)</t>
  </si>
  <si>
    <t>570A0920001</t>
  </si>
  <si>
    <t>From TN State Line to SR-76 (Exit 11) (IA)</t>
  </si>
  <si>
    <t>WIDEN INTERSTATE FROM 4 LANES TO 6 LANES</t>
  </si>
  <si>
    <t>(Old SR-34), Bridge over Little Limestone Creek, LM 11.72 (IA)</t>
  </si>
  <si>
    <t>90S24520005</t>
  </si>
  <si>
    <t>(US-11E, West Market Street), Bridge over CSX Railroad, LM 15.53 (IA)</t>
  </si>
  <si>
    <t>90SR0340007</t>
  </si>
  <si>
    <t>(Lynchburg Highway), From Riddle Road to Five Points Road (IA)</t>
  </si>
  <si>
    <t>South Mill Street</t>
  </si>
  <si>
    <t>South Mill Street, Bridge over Buffalo River, LM 0.22 in Linden (IA)</t>
  </si>
  <si>
    <t>68F02430001</t>
  </si>
  <si>
    <t>Experiment Station Road</t>
  </si>
  <si>
    <t>Experiment Station Road (05353), Bridge over Wartrace Creek, LM 0.61 in Springfield (IA)</t>
  </si>
  <si>
    <t>740A3240001</t>
  </si>
  <si>
    <t>Interchange Improvements Exits 74, 78, and 80 (IA)</t>
  </si>
  <si>
    <t>Interchange Improvements</t>
  </si>
  <si>
    <t>(Bradyville Pike), Bridge over Murray Creek, LM 28.66 (IA)</t>
  </si>
  <si>
    <t>75S61900001</t>
  </si>
  <si>
    <t>(South Church Street), Bridge over CSX R/R, LM 12.63 (IA)</t>
  </si>
  <si>
    <t>75SR0100007</t>
  </si>
  <si>
    <t>Bridge over Kelly Creek, LM 4.79 (IA)</t>
  </si>
  <si>
    <t>Widening through rehabilitation of structure.</t>
  </si>
  <si>
    <t>75SR0160009</t>
  </si>
  <si>
    <t>Webster Road</t>
  </si>
  <si>
    <t>Webster Road, Bridge over Little Indian Creek, LM 0.86 (IA)</t>
  </si>
  <si>
    <t>80020760003</t>
  </si>
  <si>
    <t>(Old US-31 East) Bridge over Little Trammel Creek, LM 39.41 (IA)</t>
  </si>
  <si>
    <t>(Vietnam Veterans Blvd), From near I-65 to near SR-6 (US-31E) (Phase 1) (IA)</t>
  </si>
  <si>
    <t>Transit managed lanes and widening</t>
  </si>
  <si>
    <t>(Nashville Pike) Bridge over East Fork Station Camp Creek, LM 11.91 in Gallatin (IA)</t>
  </si>
  <si>
    <t>83SR0060009</t>
  </si>
  <si>
    <t>(Nashville Pike) Bridge over West Fork Station Camp Creek, LM 9.84 in Gallatin (IA)</t>
  </si>
  <si>
    <t>83SR0060007</t>
  </si>
  <si>
    <t>Wright Ridge</t>
  </si>
  <si>
    <t>Wright Ridge Rd. Bridge over Cypress Creek (IA)</t>
  </si>
  <si>
    <t>910A3120001</t>
  </si>
  <si>
    <t>West Black Lane</t>
  </si>
  <si>
    <t>W. Black Ln. Rd Bridge over Mill Creek (IA)</t>
  </si>
  <si>
    <t>66015240001</t>
  </si>
  <si>
    <t>Simmons Road</t>
  </si>
  <si>
    <t>Simmons Road, Bridge over Overflow, LM 2.21 (IA)</t>
  </si>
  <si>
    <t>66015250001</t>
  </si>
  <si>
    <t>Jackson Avenue Bridge over Harrison Creek, LM 19.12 (IA)</t>
  </si>
  <si>
    <t>79SR0140025</t>
  </si>
  <si>
    <t>(US-70/79), Bridge over Clear Creek, LM 25.61 (IA)</t>
  </si>
  <si>
    <t>79SR0010027</t>
  </si>
  <si>
    <t>(Poplar Avenue), Bridge over Cypress Creek, LM 2.72 (IA)</t>
  </si>
  <si>
    <t>79SR0570001</t>
  </si>
  <si>
    <t>From SR-73 (Lamar Alexander Pkwy) to SR-35 (Hall Road) (IA)</t>
  </si>
  <si>
    <t>Widen from four to six lanes</t>
  </si>
  <si>
    <t>Bride</t>
  </si>
  <si>
    <t>Bride Rd. Bridge over Rocky Branch (IA)</t>
  </si>
  <si>
    <t>84F00030005</t>
  </si>
  <si>
    <t>Evergreen Street</t>
  </si>
  <si>
    <t>Evergreen St. Bridge over Overflow @ LM 10.65 (IA)</t>
  </si>
  <si>
    <t>92008590015</t>
  </si>
  <si>
    <t>Bridge over Branch, LM 5.25 (IA)</t>
  </si>
  <si>
    <t>92SR0540009</t>
  </si>
  <si>
    <t>(Pelham Rd.) From LM 8.0, 7.5 miles East of I-24 (Exit 127), to LM 11.0 (IA)</t>
  </si>
  <si>
    <t>From East of Patton School Road to West of First Street (IA)</t>
  </si>
  <si>
    <t>Maury, Williamson</t>
  </si>
  <si>
    <t>(US-31, Columbia Pike), From SR-247 (Duplex Road) in Spring Hill to I-840 in Thompson's Station (IA)</t>
  </si>
  <si>
    <t>Widening of SR-6 from Duplex Road to I-840. Project also includes sidewalk construction, bike lanes, curb and gutter, ADA compliance, signage and pavement markings.</t>
  </si>
  <si>
    <t>Jake Thomas Connector, From SR-71 / 73 (US-321 / 441) to SR-449 (IA)</t>
  </si>
  <si>
    <t>Jake Thomas Road Extension-Between Teaster and New Ripkin Experience Ballpark, widening existing 2-lane road to 4-lane median divided section. From Ballpark to Veterans Blvd-constructing 5-lane on new alignment. STIP 1778085</t>
  </si>
  <si>
    <t>Knob Creek Road</t>
  </si>
  <si>
    <t>Knob Creek Road (06040), From SR-354 (Boones Creek Road) to Mizpah Hills Drive (IA)</t>
  </si>
  <si>
    <t>Reconstruct 2 lane roadway addressing geometric issues.</t>
  </si>
  <si>
    <t>(Columbia Pike) From I-840 in Thompson's Station to Mack Hatcher Parkway in Franklin (IA)</t>
  </si>
  <si>
    <t>Bridges over CSX R/R, LM 5.41 in Kingsport</t>
  </si>
  <si>
    <t>82I00810013, 82I00810014</t>
  </si>
  <si>
    <t>SR-49 and York Road Improvements for Project Ally in Coopertown</t>
  </si>
  <si>
    <t>Industrial Access Road Serving Denso</t>
  </si>
  <si>
    <t>Extend Clydesdale St with SIA standard of two 12ft lanes with 4ft gravel shoulders. Road will be constructed on a 10" stone base with 3" base ("A" Mix), 2" of binder ("BM-2 Mix) and 1.25" asphalt surface ("D"Mix). Includes all striping, signing and installation of safety features.</t>
  </si>
  <si>
    <t>Industrial Access Road Serving Project Charger</t>
  </si>
  <si>
    <t>Improve Airport Road to meet TDOT's current design standards for State Industrial Access roads</t>
  </si>
  <si>
    <t>Industrial Access Road serving C-Wood Lumber</t>
  </si>
  <si>
    <t>Resurfacing existing Indian Creek Rd and W Tennessee St, may include full depth-pavement repair at various locations as recommended by engineer. The turning radius at Indian Creek and W Tennessee St will also be included.</t>
  </si>
  <si>
    <t>Interchange at SR-441 (Moores Lane), Reconstruction (IA)</t>
  </si>
  <si>
    <t>(East Main Street), Bridge over Harpeth River, LM 12.51 (IA)</t>
  </si>
  <si>
    <t>94SR0060013</t>
  </si>
  <si>
    <t>Interchange at SR-265 (Central Pike) (IA)</t>
  </si>
  <si>
    <t>Wilson, Davidson</t>
  </si>
  <si>
    <t>(Central Pike) from SR-45 (Old Hickory Boulevard) to SR-171 (Mt Juliet Road) (IA)</t>
  </si>
  <si>
    <t>Widening from 2 to 5 lanes</t>
  </si>
  <si>
    <t>From East of SR-96 to Dowelltown City Limits</t>
  </si>
  <si>
    <t>Project involves signs, guardrail, pavement marking, bridge deck repair.</t>
  </si>
  <si>
    <t>From East Crossville City Limits to East of Renfro Creek Bridge</t>
  </si>
  <si>
    <t>Project involves signs, guardrail, pavement marking, resurfacing, and bridge deck repair.</t>
  </si>
  <si>
    <t>Marion, Hamilton</t>
  </si>
  <si>
    <t>From SR-156 in Marion County to the Georgia State Line in Hamilton County</t>
  </si>
  <si>
    <t>SR-311</t>
  </si>
  <si>
    <t>From Exit Ramp to SR-2 to Goldstar Drive</t>
  </si>
  <si>
    <t>From South of Old Livingston Highway to End of Bridge over Obey River</t>
  </si>
  <si>
    <t>Project involves pavement marking, signs, guardrail, and resurfacing.</t>
  </si>
  <si>
    <t>From South of Vanns Creek Road/Hoyal Road to South of Macedonia Road</t>
  </si>
  <si>
    <t>Project involves signs, pavement marking, and resurfacing.</t>
  </si>
  <si>
    <t>Harbert Drive, From SR-15 (US-64/Wayne Road) to SR-203 (Pinhook Drive)</t>
  </si>
  <si>
    <t>Milling and resurfacing, installation associated crosswalk, stop bar and lane striping</t>
  </si>
  <si>
    <t>From East of Milton Drive to East of Jackson Street</t>
  </si>
  <si>
    <t>Project involves guardrail, pavement marking, lights, and resurfacing.</t>
  </si>
  <si>
    <t>From SR-1 to Near College Street</t>
  </si>
  <si>
    <t>From West of Corinth Road to East of Corinth Road</t>
  </si>
  <si>
    <t>Add turning lanes</t>
  </si>
  <si>
    <t>From South of Jackson Street to North of SR-290</t>
  </si>
  <si>
    <t>SR-263</t>
  </si>
  <si>
    <t>From SR-25 (Dixon Springs Hwy) to SR-85 (Defeated Creek Hwy)</t>
  </si>
  <si>
    <t>High friction surface treatment</t>
  </si>
  <si>
    <t>From South of Tusculum Heights Drive to South of Ball Road</t>
  </si>
  <si>
    <t>SR-34, From South of Tusculum Heights Drive to South of Ball Road-Safety</t>
  </si>
  <si>
    <t>From SR-29 to Near Meigs County Line</t>
  </si>
  <si>
    <t>Project involves pavement marking, guardrail, signs, and resurfacing.</t>
  </si>
  <si>
    <t>Intersection at SR-126(Memorial Blvd) and Sherwood Road</t>
  </si>
  <si>
    <t>Upgrade signal, install pole with mast arm, update signal span wire and tether, realign right decal lane on SR-126, widen SR-126 to allow for dual rights, a thru, and a left turn. Eliminate the narrow median on SR-126  creating a single inbound lane, restripe, add pedestrian signalization, crosswalks, ADA paths, curb ramps and push button activated.</t>
  </si>
  <si>
    <t>From Near College Station Mountain Road to South of SR-30</t>
  </si>
  <si>
    <t>Shelby Co. (Memphis-Shelby Co Department of Regional Services), FY 14, 5303</t>
  </si>
  <si>
    <t>SR-840 to I-840 Re-Designation (Overhead Signs)</t>
  </si>
  <si>
    <t>Bridges over Clinch River, LM 8.28</t>
  </si>
  <si>
    <t>01I00750024</t>
  </si>
  <si>
    <t>Memphis-Shelby Co., FY 12, 5303</t>
  </si>
  <si>
    <t>Crack Repair, Seal Coat &amp; Paint</t>
  </si>
  <si>
    <t>John Lunn Road</t>
  </si>
  <si>
    <t>BG-B561-0.57, John Lunn Rd bridge over Aenon Creek (IA)</t>
  </si>
  <si>
    <t>600A1220003</t>
  </si>
  <si>
    <t>Various Streets within the City of Rockwood</t>
  </si>
  <si>
    <t>Resurfacing to include milling and paving of Black Hollow Rd, from Tedder Ln to Miller Ln; Tedder Ln, from Black Hollow Rd to N. Chamberlain Ave; W Strang St, from N Wilder Ave to RR crossing; E Strang St, from N Kingston Ave to N Gateway Ave; E Rathburn St, from N Kingston Ave to N Gateway Ave; W Rathburn St, from S Chamberlain Ave to RR crossing; W Wheeler St, from S Wilder Ave to CW Pemberton Way; E Wheeler St, from N Gateway Ave to N Kingston Ave; S Chamberlain Ave, from W Rathburn St to Truck Route; Pumphouse Rd, from Nelson St to City Limits</t>
  </si>
  <si>
    <t>DHRA, FY 16, 5311</t>
  </si>
  <si>
    <t>SETHRA, FY 16, 5311</t>
  </si>
  <si>
    <t>Bull Dog Road</t>
  </si>
  <si>
    <t>SA 4604(3) Bull Dog Road From North Carolina line to SR-34</t>
  </si>
  <si>
    <t>Industrial Access Road serving Project DeLorean in Lebanon</t>
  </si>
  <si>
    <t>Extension of Genesco Parkway from existing north end to Callis Road in Lebanon</t>
  </si>
  <si>
    <t>Paris: Asphalt Crack Repair</t>
  </si>
  <si>
    <t>DEEP SPRINGS ROAD</t>
  </si>
  <si>
    <t>SA 4505(1), Deep Springs Road from SR-139 to SR-9</t>
  </si>
  <si>
    <t>From Alabama State Line to North of Houston Smith Road</t>
  </si>
  <si>
    <t>411 D Overlay</t>
  </si>
  <si>
    <t>Bridge over Dry Creek, LM 11.54</t>
  </si>
  <si>
    <t>11A63600013</t>
  </si>
  <si>
    <t>(N. Willow Ave.) From West Broad Street to West 12th Street (IA)</t>
  </si>
  <si>
    <t>Widen to a 5-Lane Section</t>
  </si>
  <si>
    <t>HAMILTON RD</t>
  </si>
  <si>
    <t>SA 39043-1, Hamilton Road from Union Cross Rd to SA-3937 (Longsought Rd)</t>
  </si>
  <si>
    <t>Old Jackson Road</t>
  </si>
  <si>
    <t>SA 39042(1), Old Jackson Road from SR-3907 (Broadway Rd) to West Main Street</t>
  </si>
  <si>
    <t>Fairfield Pike</t>
  </si>
  <si>
    <t>Fairfield Pike, Intersection at Deery Street/Gowen Drive</t>
  </si>
  <si>
    <t>Add turn lanes to Fairfield Pike at intersection of Deery Street and Gowen Drive and upgrading existing signalization at the intersectio</t>
  </si>
  <si>
    <t>Sanders Store to Milan Road, From SR-186 to near Milan City Limits</t>
  </si>
  <si>
    <t>Sanders Store to Milan Road, From SR-186 to near Milan City Limits-Safety</t>
  </si>
  <si>
    <t>Union Road, From North Hobbs Road to Everett Road and North Hobbs Road, From Union Road to SR-1 (US-11, Kingston Pike)</t>
  </si>
  <si>
    <t>Reconstruction of two 12' lanes on Union Rd. from N. Hobbs Rd. to Everett Rd. to include bike lanes, curb and gutter, sidewalks, greenways, and turning lanes as needed. Inclusive of the bridge replacement over Little Turkey Creek. N. Hobbs Rd. from Union Rd. to SR-1 (US-11, Kingston Pike). to include portions of curb and gutter and greenway connectivity to proposed pedestrian facilities. Existing roadway will be milled and resurfaced to tie the improvements to the existing roadway.</t>
  </si>
  <si>
    <t>at I-40 Interchange in Cookeville</t>
  </si>
  <si>
    <t>Signalization at I-40 East and West Bound Ramps</t>
  </si>
  <si>
    <t>Interstate Drive, From SR-53 to west of the Caney Fork and Western Railroad (LM 0.820)</t>
  </si>
  <si>
    <t>Widening Interstate Drive from two lanes to three lanes with shoulders on Interstate Drive from SR-53 to West of the Caney Fork and Western Railroad (LM 0.820)</t>
  </si>
  <si>
    <t>M16LTR4_C79I_SIGN REPAIR I40 WB LM 1.008</t>
  </si>
  <si>
    <t>Overhead Sign Installation</t>
  </si>
  <si>
    <t>Northbound Exit Ramp 122-A at SR-61(N Charles G Seviers Boulevard) - Ramp Improvements</t>
  </si>
  <si>
    <t>Construct turn lanes on ramp and signal upgrades on SR-61</t>
  </si>
  <si>
    <t>Dry Fork Creek Road</t>
  </si>
  <si>
    <t>BG A226-2.401, Dry Fork Creek Road, Bridge over Dry Fork Creek (IA)</t>
  </si>
  <si>
    <t>110A2260003</t>
  </si>
  <si>
    <t>South Hartmann Drive, From Leeville Pike to South of Hickory Ridge in Lebanon</t>
  </si>
  <si>
    <t>Resurfacing of South Hartmann Drive from South of Hickory Ridge to Leeville Pike. The proposed improvements also include shoulder work, loop work, striping and markings.</t>
  </si>
  <si>
    <t>SR-372</t>
  </si>
  <si>
    <t>(US-45E/North Lindell Street/Elm Street), Intersections at Gardner/Hyndsver Roads and Peach Street</t>
  </si>
  <si>
    <t>Replace two existing traffic signals with modern signals affixed to poles. The northern signal at SR-372 and Hyndsver Road will add a left turn signal to improve traffic flow.</t>
  </si>
  <si>
    <t>M17CMHQ_C78SR_ROUSEVIERVILLE</t>
  </si>
  <si>
    <t>Prairie Plains Rd</t>
  </si>
  <si>
    <t>SA 16006(2), Prairie Plains Road from Franklin County line to SR-127</t>
  </si>
  <si>
    <t>Georgia State Line to 2.3 Miles North at SR-68 (SR-5 and McCaysville Bypass from Georgia)</t>
  </si>
  <si>
    <t>(Byhalia Road), Intersection at Shelby Drive</t>
  </si>
  <si>
    <t>Installation of new isolated traffic signal at four-legged intersection of Byhalia Road (SR-175) and Shelby Drive (SR-175) to serve new high school</t>
  </si>
  <si>
    <t>New Tazewell: Mowing Equipment</t>
  </si>
  <si>
    <t>Paris: Apron Rehabilitation</t>
  </si>
  <si>
    <t>Blair Bend Road, From SR-2(US-11, E. Lee Hwy.) to Blair Bend Road.</t>
  </si>
  <si>
    <t>Resurface existing roadway. Remove existing shoulder and add 5' shoulder with stone. Rework storm water conveyances and add reflectors and thermo plastic stripping.</t>
  </si>
  <si>
    <t>East Shelby Drive, Intersection at Sycamore Road in Collierville</t>
  </si>
  <si>
    <t>Installation of a traffic signal at the 4-legged intersection of East Shelby Drive and Sycamore Road. Will serve the city's new high school, currently under construction.</t>
  </si>
  <si>
    <t>Jackson Street, From South 5th Street to South Home Street in Union City</t>
  </si>
  <si>
    <t>Project will included milling, paving, curb and gutter replacement as needed, replacement of storm drains, sewer pipes and inlets as needed, and all street markings.</t>
  </si>
  <si>
    <t>From 4th Street to 3rd Street in Lobelville</t>
  </si>
  <si>
    <t>Construction of sidewalks along Main Street (SR-13) from 4th Street to 3rd Street. Project also includes drainage improvements, ADA upgrades, curb and gutter, signage, striping, landscaping and pedestrian amenities.</t>
  </si>
  <si>
    <t>SR-381</t>
  </si>
  <si>
    <t>Intersection at Harris Drive, LM 1.45 in Johnson City</t>
  </si>
  <si>
    <t>Installation of traffic signals</t>
  </si>
  <si>
    <t>Martin Downtown Improvement Project - Phase 6</t>
  </si>
  <si>
    <t>Construction of 1,100 linear feet of sidewalk on the north side of University Street (SR341) from to the UT Martin Administrative Building to Mt. Pelia Road. Project also includes ADA upgrades, landscaping, striping, pedestrian signals and pedestrian amenities.</t>
  </si>
  <si>
    <t>Construction and reconstruction of sidewalks along 25th Street (SR-60) from Peerless Road to Keith Street (SR-2) and along Peerless Road from 25 Street (SR-60) to the Bradley County Nursing Home. Project also includes curb and gutter, guardrail, ADA upgrades, striping, landscaping, pedestrian amenities and a bus stop.</t>
  </si>
  <si>
    <t>Parkers Crossroads Trail - Phase 4</t>
  </si>
  <si>
    <t>Construction of approximately 2,000 linear feet of asphalt trail to link the Parkers Crossroads Battlefield trail system to a new Veterans Cemetery.  Project also includes restroom facilities, ADA upgrades, signage, landscaping and pedestrian amenities.</t>
  </si>
  <si>
    <t>From East of Hazelwood Street to East Cedar Street in Bristol</t>
  </si>
  <si>
    <t>Construction and reconstruction of sidewalks along Virginia Avenue, From East of Hazelwood Street to East Cedar Street. Project also includes curb and gutter, ADA upgrades and pavement markings.</t>
  </si>
  <si>
    <t>Woodridge Place Sidewalks in Mount Juliet</t>
  </si>
  <si>
    <t>Construction of sidewalks on the north side of Woodland Place from Mt. Juliet Road to Elzie D. Patton Elementary, with a spur connecting to the Middle School. Project also includes drainage improvements, ADA upgrades, curb and gutter, pavement markings and landscaping.</t>
  </si>
  <si>
    <t>BEALS CHAPEL ROAD</t>
  </si>
  <si>
    <t>SA 5326(4),BEALS CHAPEL RD,  FR LM 1.13 TO NEAR PARIS DRIVE</t>
  </si>
  <si>
    <t>Stone Bridge Park to Camp Blount Connector in Fayetteville</t>
  </si>
  <si>
    <t>Construction of a greenway from Fayetteville Park to Camp Blount.  Project also includes an overlook, ADA upgrades, a pedestrian bridge, retaining walls, landscaping and signage.</t>
  </si>
  <si>
    <t>DRY VALLEY RD</t>
  </si>
  <si>
    <t>SA 5305(4), DRY VALLEY RD, FR SR 323 TO ROBINSON SPRINGS RD</t>
  </si>
  <si>
    <t>HINES VALLEY ROAD</t>
  </si>
  <si>
    <t>SA 5317(2), HINES VALLEY ROAD, FROM NEAR CARDWELL CHAPWELL RD TO PHILLIPS RD</t>
  </si>
  <si>
    <t>Intersection at SR-39 (Mecca Pike), LM 24.04 in Tellico Plains</t>
  </si>
  <si>
    <t>Widening, deceleration lanes, curb &amp; gutter, basins</t>
  </si>
  <si>
    <t>From South of Loudon Middle School to North of Carter Street.</t>
  </si>
  <si>
    <t>Project includes the widening of SR-2 to include a center turn lane and shoulder between Fort Loudon Middle School and Loudon High School.</t>
  </si>
  <si>
    <t>(Wears Valley Road) Intersection at SR-71(US-441, Parkway)</t>
  </si>
  <si>
    <t>Replace approximately 280ft of existing pavement with fast track concrete on the approach to the intersection. Replace the existing traffic signal pavement loops with traffic detection cameras. Update signal cabinets and equipment as needed for compatibility with camera detection. Update the existing pedestrian ramps for ADA compliance.</t>
  </si>
  <si>
    <t>William A. Batson Parkway, from Black Patch Drive to SR-11 (US-41)</t>
  </si>
  <si>
    <t>**E-Grants 065** Construction of an extension of William A. Batson Parkway, from Black Patch Drive to SR-11 (US-41). The proposed road on new alignment will consist of two 12-foot travel lanes separated by 14-foot landscaped median, with 10-foot shoulders.</t>
  </si>
  <si>
    <t>I-24,Interchange at SR-55 - Safety- Replacing lights on the existing ramps in 3 quadrants and adding lights to the new ramp in the 4th quadrant</t>
  </si>
  <si>
    <t>Winchester Road, From Forest Hill-Irene Road to Eastern City Limits</t>
  </si>
  <si>
    <t>Milling and resurfacing of Winchester Road, From Forest Hill-Irene Road to Eastern City Limits. Construction of 2,400 linear feet of sidewalk on the south side of Winchester Road, and possible sidewalk repairs on the north side as needed. ADA upgrades at intersections.</t>
  </si>
  <si>
    <t>From MM 111.3 to MM 119.2 (Outside Lane and Shoulder NB &amp; SB)</t>
  </si>
  <si>
    <t>Full depth pavement repair including drainage work</t>
  </si>
  <si>
    <t>SR-57 (Poplar Avenue), Intersection at Kirby Pkwy; Poplar Pike, Intersections at Hacks Cross Rd and Germantown/Arthur Roads</t>
  </si>
  <si>
    <t>Signal upgrades at three intersections, to include replacing existing span wires with mast arms, installation of pedestrian countdown timers and ADA improvements.</t>
  </si>
  <si>
    <t>M17LTR3_C11SR_SMLSTR REPAIR SR12 LM6.53</t>
  </si>
  <si>
    <t>Bridges over SR-211, LM 11.99 in Dyersburg</t>
  </si>
  <si>
    <t>23SR0030039, 23SR0030040</t>
  </si>
  <si>
    <t>LL Bridge over Loosahatchie River, LM 2.57</t>
  </si>
  <si>
    <t>24I00400003, 24I00400004</t>
  </si>
  <si>
    <t>Heritage Blvd, From SR-32 (US-321, Cosby Highway) to Morrell Springs Road and Prospect Avenue, From Jones Circle to Mulberry Avenue.</t>
  </si>
  <si>
    <t>Milling and resurfacing of Heritage Blvd, From SR-32 (US-321, Cosby Highway) to Morrell Springs Road and Prospect Avenue, From Jones Circle to Mulberry Avenue within the City of Newport.</t>
  </si>
  <si>
    <t>Ramp "D" Bridge over SR-14, LM 20.94 in Memphis</t>
  </si>
  <si>
    <t>79SR0140067</t>
  </si>
  <si>
    <t>Stanton-Koko Road</t>
  </si>
  <si>
    <t>Stanton-Koko Road, Bridge over I-40, LM 4.72</t>
  </si>
  <si>
    <t>38I00400021</t>
  </si>
  <si>
    <t>City of Gatlinburg, 5311 FY 15</t>
  </si>
  <si>
    <t>at LM 3.8 (Rockfall Mitigation)</t>
  </si>
  <si>
    <t>Mitigation - Rockfall</t>
  </si>
  <si>
    <t>SR-37</t>
  </si>
  <si>
    <t>at LM 8.7 (Rockfall Mitigation)</t>
  </si>
  <si>
    <t>(Westbound) near MP 136.2 (LM 1.88) (Slope Stabilization)</t>
  </si>
  <si>
    <t>emergency slope stabilization</t>
  </si>
  <si>
    <t>Intersection at Cawood Road, LM 27.27</t>
  </si>
  <si>
    <t>Intersection Improvements on SR-29 (US-27) at Cawood Road as industrial support for Project Rivercrest.  Additional signage as depicted in conceptual drawing.</t>
  </si>
  <si>
    <t>M16SAHQ_SW BESL Transfer - O/D THP Escort - Kentucky State Line to Dupont New Johnsonville</t>
  </si>
  <si>
    <t>Over-dimensional THP Escort</t>
  </si>
  <si>
    <t>WOODLAWN ROAD</t>
  </si>
  <si>
    <t>SA-51034(1), Woodlawn, from McCord Hollow Road to SR-20</t>
  </si>
  <si>
    <t>SWISS COLONY ROAD</t>
  </si>
  <si>
    <t>SA-51026(2), Swiss Colony Road, from Rush Branch Road to Colonial Road</t>
  </si>
  <si>
    <t>DIAL HOLLOW ROAD</t>
  </si>
  <si>
    <t>SA 51030(1), Dial Hollow Road, from Rockhouse Road to SR-99</t>
  </si>
  <si>
    <t>Industrial Access Road serving Centurion Stone</t>
  </si>
  <si>
    <t>Chattanooga-Hamilton Co. RPA, FY 15, 5303</t>
  </si>
  <si>
    <t>Cleveland MPO, FY 15, 5303</t>
  </si>
  <si>
    <t>Jackson MPO, FY 15, 5303</t>
  </si>
  <si>
    <t>Knoxville-Knox Co. MPO, FY 15, 5303</t>
  </si>
  <si>
    <t>Shelby Co. (Memphis-Shelby Co. Dept. of Regional Svcs), FY 15, 5303</t>
  </si>
  <si>
    <t>Greater Nashville Regional Council (GNRC), FY 15, 5303</t>
  </si>
  <si>
    <t>Tri-Cities: Professional Services FY17</t>
  </si>
  <si>
    <t>Pulaski: Security Fencing</t>
  </si>
  <si>
    <t>From Gallatin Pike to SR-45</t>
  </si>
  <si>
    <t>From Ramp to I-24 Westbound to Foothill Drive</t>
  </si>
  <si>
    <t>Implementation of Complete Streets elements along the Murfreesboro Pike brt lite corridor in Nashville. Proposed work and elements will include upgrading signalized intersections along the Murfreesboro Pike BRT route to include Signal Prioritization for transit vehicles, signal reconstruction and/or replacement of controllers, Central Signal Control Software, computers, work stations, and integration. Include pedestrian infrastructure improvements in the Plus Park Station areas from the I-24 ramps south to Foothill Drive, a high priority need area along Murfreesboro Pike.</t>
  </si>
  <si>
    <t>TYS FY 17 TEF Distribution (set-a-side)</t>
  </si>
  <si>
    <t>RAMER-SELMER RD</t>
  </si>
  <si>
    <t>SA 55061(1), RAMER-SELMER RD, SA-5512 TO EASTVIEW CITY LIMITS</t>
  </si>
  <si>
    <t>SULPHUR SPRINGS RD</t>
  </si>
  <si>
    <t>SA 55009(5), SULPHUR SPRINGS RD, FROM SR-57 TO SR-15</t>
  </si>
  <si>
    <t>Resurface Sulphur Springs Road, (Local Route 1661 from BLM 0.00 to ELM 8.67) and (Local Route 1422 from BLM 9.20 to ELM 9.81) for a total length of 9.28 miles</t>
  </si>
  <si>
    <t>PLAINVIEW RD</t>
  </si>
  <si>
    <t>SA 1223(4), PLAINVIEW RD, FROM SA-1213 TO SA-1213</t>
  </si>
  <si>
    <t>From I-40 to I-24 (Design Build) (IA)</t>
  </si>
  <si>
    <t>Reconstruct, remove median, and widen from 4 lanes to 6 lanes (design build)</t>
  </si>
  <si>
    <t>Tesla Boulevard, From the intersection of the LIC Rd and Associates Blvd to the intersection of Springbrook Rd and East Edison St</t>
  </si>
  <si>
    <t>Extending Associates Boulevard by 0.73 miles, to be renamed Tesla Boulevard, from the intersection of LIC Road. and Associates Blvd to the intersection of Springbrook Road. and East Edison Street The section of roadway will be a two lane median divided roadway until the roundabout accessing Alcoa High School and then transition into a continuous turn lane section.</t>
  </si>
  <si>
    <t>BELTON RD</t>
  </si>
  <si>
    <t>SA-49041(1), BELTON RD, SA-49011 TO SA-49012</t>
  </si>
  <si>
    <t>Bridges over Sinking Creek, LM 2.33 in Lebanon</t>
  </si>
  <si>
    <t>95FA0243003, 95FA0243004</t>
  </si>
  <si>
    <t>Bridges over Overflow, LM 0.18</t>
  </si>
  <si>
    <t>66SR0430001, 66SR0430002</t>
  </si>
  <si>
    <t>Ramp Bridge over SR-431, LM 19.09</t>
  </si>
  <si>
    <t>92SR0220033</t>
  </si>
  <si>
    <t>Bridges over Hyde Creek, LM 19.72; SR-209, LM 20.01; and IC Railroad, LM 20.19 in Ripley</t>
  </si>
  <si>
    <t>49SR0190041, 49SR0190043, 49SR0190049</t>
  </si>
  <si>
    <t>11 Bridges on Various State Routes over Various Crossings</t>
  </si>
  <si>
    <t>36S80460001, 38S80460003, 38S80510003, 38S80510005, 38S80510007, 38S80510009, 38S80520001, 38S80520003, 38S81140001, 38SR0540003, 38SR0540009</t>
  </si>
  <si>
    <t>Tri-cities Allotment Project</t>
  </si>
  <si>
    <t>Memphis Int'l FY 17 Airport Improvements</t>
  </si>
  <si>
    <t>Nashville FY 17 Airport Improvements</t>
  </si>
  <si>
    <t>Chattanooga FY 17 Airport Improvements</t>
  </si>
  <si>
    <t>From Jefferson County Line to SR-9</t>
  </si>
  <si>
    <t>From Near Norton Road to Cocke County Line</t>
  </si>
  <si>
    <t>Dickson: Pavement Rehabilitation</t>
  </si>
  <si>
    <t>Madisonville: Exhibit "A"</t>
  </si>
  <si>
    <t>Tullahoma: Construct NW Area Fencing</t>
  </si>
  <si>
    <t>SORRELL CHAPEL</t>
  </si>
  <si>
    <t>SA-23025(2), SORRELL CHAPEL, FROM SR 210 TO SR 211</t>
  </si>
  <si>
    <t>UNION GROVE RD</t>
  </si>
  <si>
    <t>SA-66023(2), UNION GROVE RD, FROM SR-89 TO SR-5</t>
  </si>
  <si>
    <t>JENKINSVILLE NAUVOO RD</t>
  </si>
  <si>
    <t>SA-23007(5), JENKINSVILLE NAUVOO RD, FROM SA-2306 TO SR-78</t>
  </si>
  <si>
    <t>M16SAHQ_SW NHH Services LLC Escort O/D THP Holly Springs MS to Nashville - CFI</t>
  </si>
  <si>
    <t>Tennessee Hwy Patrol Overdimensional Load Escort from Holly Springs Mississippi to Nashville</t>
  </si>
  <si>
    <t>Automated Weather Specialties (Maintenance)</t>
  </si>
  <si>
    <t>From near Panther Drive to Bridge Over Calf Killer River</t>
  </si>
  <si>
    <t>Chattanooga-Hamilton Co. RPA, FY 16, 5303</t>
  </si>
  <si>
    <t>Sign Conversion for I-269</t>
  </si>
  <si>
    <t>Cleveland MPO, FY 16, 5303</t>
  </si>
  <si>
    <t>Jackson MPO, FY 16, 5303</t>
  </si>
  <si>
    <t>Kingsport MPO, FY 16, 5303</t>
  </si>
  <si>
    <t>Memphis MPO (Shelby Co., Dept. of Regional Svcs), FY 16, 5303</t>
  </si>
  <si>
    <t>Lakeway Area MTPO (Morristown), FY 16, 5303</t>
  </si>
  <si>
    <t>Big Sandy Road</t>
  </si>
  <si>
    <t>Big Sandy Road, Bridge over Stoney Creek, LM 0.06 (IA)</t>
  </si>
  <si>
    <t>100A9840001</t>
  </si>
  <si>
    <t>M17SAHQ_SW SARENS USA O/D THP ESCORT - Mississippi State Line to Athens, TN</t>
  </si>
  <si>
    <t>Overdimensional Load (493,824 lbs) Escort by Tennessee Hwy Patrol</t>
  </si>
  <si>
    <t>Fletcher Creek Greenway - Phase 2</t>
  </si>
  <si>
    <t>Design and construction of a  multi-modal greenway from a vehicular trailhead at the intersection of Yale Road and Brother Boulevard to an existing greenway facility south of Drew Valley. Project also includes a pedestrian bridge, ADA upgrades, landscaping and pedestrian amenities.</t>
  </si>
  <si>
    <t>SR-322</t>
  </si>
  <si>
    <t>From Loudon County Line to SR-2</t>
  </si>
  <si>
    <t>From Near MM 39 to SR-30 Bridge</t>
  </si>
  <si>
    <t>M17LTHQ_D49ISR_OCGRAILREP REGION 4</t>
  </si>
  <si>
    <t>M20LTHQ_D49ISR_OCGRAILREP REGION 4</t>
  </si>
  <si>
    <t>M17LTHQ_D47D48ISR_OCGRAILREP REGION 4</t>
  </si>
  <si>
    <t>M18LTHQ_D47D48ISR_OCGRAILREP REGION 4</t>
  </si>
  <si>
    <t>M20LTHQ_D47D48ISR_OCGRAILREP REGION 4</t>
  </si>
  <si>
    <t>Shelby County Air Quality Outreach and Education</t>
  </si>
  <si>
    <t>Educational outreach to multiple constituencies regarding transportation alternatives, congestion reduction and air quality improvement. Grant will fund staff salaries, supplies and equipment for administration of program. Radio ads and printed educational materials.</t>
  </si>
  <si>
    <t>City of Millington ITS Expansion</t>
  </si>
  <si>
    <t>Interconnect signals on Veterans Parkway from Church Street to Navy Road; Interconnect signals along Navy Road from Astoria Avenue to Bethuel Road; Install new signal at intersection of Wilkinsville Road and West Union Road, and link to network by running cable along West Union Road to SR-3</t>
  </si>
  <si>
    <t>(US-41/70S), Bridges over Overall Creek, LM 10.75 in Murfreesboro</t>
  </si>
  <si>
    <t>75SR0010009, 75SR0010010</t>
  </si>
  <si>
    <t>Various Local Roads in Blount County (Local Roads Safety Initiative)</t>
  </si>
  <si>
    <t>Various Local Roads in Unicoi County (Local Roads Safety Initiative)</t>
  </si>
  <si>
    <t>Various Local Roads in Anderson County (Local Roads Safety Initiative)</t>
  </si>
  <si>
    <t>Various Local Roads in Cheatham County (Local Roads Safety Initiative)</t>
  </si>
  <si>
    <t>Various Local Roads in Bedford County (Local Roads Safety Initiative)</t>
  </si>
  <si>
    <t>Various Local Roads in Lawrence County (Local Roads Safety Initiative)</t>
  </si>
  <si>
    <t>Various Local Roads in Sevier County (Local Roads Safety Initiative)</t>
  </si>
  <si>
    <t>Various Local Roads in Bradley County (Local Roads Safety Initiative)</t>
  </si>
  <si>
    <t>Various Local Roads in Putnam County (Local Roads Safety Initiative)</t>
  </si>
  <si>
    <t>Various Local Roads in Carter County (Local Roads Safety Initiative)</t>
  </si>
  <si>
    <t>Various Local Roads in McMinn County (Local Roads Safety Initiative)</t>
  </si>
  <si>
    <t>Various Local Roads in Dickson County (Local Roads Safety Initiative)</t>
  </si>
  <si>
    <t>Various Local Roads in Houston County (Local Roads Safety Initiative)</t>
  </si>
  <si>
    <t>Various Local Roads in Marshall County (Local Roads Safety Initiative)</t>
  </si>
  <si>
    <t>Various Local Roads in Perry County (Local Roads Safety Initiative)</t>
  </si>
  <si>
    <t>Various Local Roads in Stewart County (Local Roads Safety Initiative)</t>
  </si>
  <si>
    <t>Various Local Roads in Jefferson County (Local Roads Safety Initiative)</t>
  </si>
  <si>
    <t>Various Local Roads in Loudon County (Local Roads Safety Initiative)</t>
  </si>
  <si>
    <t>Various Local Roads in Hawkins County (Local Roads Safety Initiative)</t>
  </si>
  <si>
    <t>Various Local Roads in Marion County (Local Roads Safety Initiative)</t>
  </si>
  <si>
    <t>Various Local Roads in Grundy County (Local Roads Safety Initiative)</t>
  </si>
  <si>
    <t>Various Local Roads in Monroe County (Local Roads Safety Initiative)</t>
  </si>
  <si>
    <t>Various Local Roads in Crockett County (Local Roads Safety Initiative)</t>
  </si>
  <si>
    <t>Various Local Roads in Fayette County (Local Roads Safety Initiative)</t>
  </si>
  <si>
    <t>00840a Old Jackson Road from LM 0.317 to LM 3.00;  01474 Thorpe Drive from LM 3.00 to LM 5.00;  02706 Bobbitt Road from LM 0.00 to LM 5.00;   OA245 Canadaville from LM 0.923 to 4.791  Misc. Safety Improvements</t>
  </si>
  <si>
    <t>01615a Pea Vine Road from LM 0.00 to LM 5.00    01613 Pocahontas Road/Alcorn Road from LM 0.00 to LM 4.00    01609 Park Swain Road from LM 0.478 to LM 4.18</t>
  </si>
  <si>
    <t>Various Local Roads in Weakley County (Local Roads Safety Initiative)</t>
  </si>
  <si>
    <t>Various Local Roads in Trousdale County (Local Roads Safety Initiative)</t>
  </si>
  <si>
    <t>Various Local Roads in Grainger County (Local Roads Safety Initiative)</t>
  </si>
  <si>
    <t>Various Local Roads in Rhea County (Local Roads Safety Initiative)</t>
  </si>
  <si>
    <t>Various Local Roads in Warren County (Local Roads Safety Initiative)</t>
  </si>
  <si>
    <t>Various Local Roads in Franklin County (Local Roads Safety Initiative)</t>
  </si>
  <si>
    <t>Various Local Roads in Wayne County (Local Roads Safety Initiative)</t>
  </si>
  <si>
    <t>Various Local Roads in Haywood County (Local Roads Safety Initiative)</t>
  </si>
  <si>
    <t>Various Local Roads in Henderson County (Local Roads Safety Initiative)</t>
  </si>
  <si>
    <t>Various Local Roads in Bledsoe County (Local Roads Safety Initiative)</t>
  </si>
  <si>
    <t>Various Local Roads in Cumberland County (Local Roads Safety Initiative)</t>
  </si>
  <si>
    <t>Various Local Roads in Sequatchie County (Local Roads Safety Initiative)</t>
  </si>
  <si>
    <t>Various Local Roads in Campbell County (Local Roads Safety Initiative)</t>
  </si>
  <si>
    <t>LRSI (Local Road Safety Initiative)</t>
  </si>
  <si>
    <t>Various Local Roads in Morgan County (Local Roads Safety Initiative)</t>
  </si>
  <si>
    <t>Various Local Roads in Union County (Local Roads Safety Initiative)</t>
  </si>
  <si>
    <t>Various Local Roads in White County (Local Roads Safety Initiative)</t>
  </si>
  <si>
    <t>Various Local Roads in Dekalb County (Local Roads Safety Initiative)</t>
  </si>
  <si>
    <t>Various Local Roads in Cannon County (Local Roads Safety Initiative)</t>
  </si>
  <si>
    <t>Various Local Roads in Macon County (Local Roads Safety Initiative)</t>
  </si>
  <si>
    <t>Various Local Roads in Moore County (Local Roads Safety Initiative)</t>
  </si>
  <si>
    <t>01694  Holly Springs/Jones Road from LM 0.00 to LM 3.0;  05555 Silerton Road from LM 0.249 to LM 3.00;  0A035 Sanford Road from LM 0.00 to LM 1.05;  0A297 Haltom Chapel Road/Sunshine Road from LM 0.00 to LM 4.03  Misc. Safety Improvements</t>
  </si>
  <si>
    <t>Various Local Roads in Decatur County (Local Roads Safety Initiative)</t>
  </si>
  <si>
    <t>01739  Davis Mill/Bunches Chapel/Mouse Tail Road LM 0.00 to LM 5.00;  01706 Crawford School Road LM 0.00 to LM 5.00;  0A511 Perryville Road LM 0.0 to LM 1.42</t>
  </si>
  <si>
    <t>Various Local Roads in Van Buren County (Local Roads Safety Initiative)</t>
  </si>
  <si>
    <t>Various Local Roads in Smith County (Local Roads Safety Initiative)</t>
  </si>
  <si>
    <t>Various Local Roads in Clay County (Local Roads Safety Initiative)</t>
  </si>
  <si>
    <t>Various Local Roads in Jackson County (Local Roads Safety Initiative)</t>
  </si>
  <si>
    <t>Various Local Roads in Hardin County (Local Roads Safety Initiative)</t>
  </si>
  <si>
    <t>Various Local Roads in Johnson County (Local Roads Safety Initiative)</t>
  </si>
  <si>
    <t>Various Local Roads in Lauderdale County (Local Roads Safety Initiative)</t>
  </si>
  <si>
    <t>LR 00819, Edith-Nankipoo Rd from LM 5.44 to LM 11.69, LR 01492, Dry Hill Rd W from LM 0.00 to LM 3.00 and LR 01486, Williams Switch Rd from LM 0.00 to LM 2.65.</t>
  </si>
  <si>
    <t>Various Local Roads in Obion County (Local Roads Safety Initiative)</t>
  </si>
  <si>
    <t>Various Local Roads in Gibson County (Local Roads Safety Initiative)</t>
  </si>
  <si>
    <t>at SR-248 (Goose Creek Bypass)</t>
  </si>
  <si>
    <t>Interchange at SR-73 (US-321), Exit 81</t>
  </si>
  <si>
    <t>M17SAHQ_SW LTG Transportation O/D THP Escort GA Line to Midway, TN</t>
  </si>
  <si>
    <t>Overdimensional Load Escort by Tennessee Hwy Patrol</t>
  </si>
  <si>
    <t>From Paving Joint South of SR-271 to Paving Joint North of Rocketeer Boulevard</t>
  </si>
  <si>
    <t>mill and  85 lbs/sy TLD</t>
  </si>
  <si>
    <t>Weatherford Creek Road</t>
  </si>
  <si>
    <t>Weatherford Creek Road, From SR-203 (Luttus Road) to the Natchez Trace Parkway</t>
  </si>
  <si>
    <t>Resurface and widen from 18 feet to 22 feet to accommodate two 11-foot lanes.</t>
  </si>
  <si>
    <t>SR-102</t>
  </si>
  <si>
    <t>From I-840 to Smyrna City Limits</t>
  </si>
  <si>
    <t>Safety Improvements</t>
  </si>
  <si>
    <t>Theta Pike</t>
  </si>
  <si>
    <t>Theta Pike, From North of Witherspoon Road to Darks Mill Road</t>
  </si>
  <si>
    <t>From SR-6 to Williamson County Line</t>
  </si>
  <si>
    <t>Intersection at SR-109</t>
  </si>
  <si>
    <t>SR-236</t>
  </si>
  <si>
    <t>From Tobacco Road to Needmore Road</t>
  </si>
  <si>
    <t>Safety Improvements (new signal at LM 3.18 and replace school flashing lights at LM 2.77 and LM 3.11)</t>
  </si>
  <si>
    <t>M17SAHQ_SW Supor Heavy Haul LLC O/D THP Escort - KY Line to MS (I-65SB; I-55)</t>
  </si>
  <si>
    <t>Mud Creek Road</t>
  </si>
  <si>
    <t>SA-89032(2), Mud Creek Road, From SR 30 to Old Rock Island Rd.</t>
  </si>
  <si>
    <t>Bridges over SR-230 (Bucksnort Road), LM 4.21</t>
  </si>
  <si>
    <t>41I00400013, 41I00400014</t>
  </si>
  <si>
    <t>(US-31E, Nashville Pike), From Lock 4 Road to Green Wave Drive</t>
  </si>
  <si>
    <t>Construction of improved bicycle and pedestrian facilities, with crossing improvements at intersections on Nashville Pike From Lock 4 Road to Green Wave Drive.</t>
  </si>
  <si>
    <t>Lebanon Intelligent Transportation System - Phase 1</t>
  </si>
  <si>
    <t>PODI: Design and Installation of ITS components capable of coordination and monitoring of traffic and traffic signals along the South Cumberland Street (US 231 South) and West Main Street (US 70) within the City of Lebanon.</t>
  </si>
  <si>
    <t>M17LTR2_C58I_Marion Co Welcome Center WWTP</t>
  </si>
  <si>
    <t>Engineering Services (PE) for I-24 Marion County Welcome Center Wastewater Treatment Plant</t>
  </si>
  <si>
    <t>Elizabethton: Runway Extension - R/W 24 End</t>
  </si>
  <si>
    <t>Sycamore Road</t>
  </si>
  <si>
    <t>SA-08038(1), Sycamore Road, From LM 3.05 to Bird Song Tr.</t>
  </si>
  <si>
    <t>Mooneyham Road</t>
  </si>
  <si>
    <t>BG A321-0.02, Mooneyham Road Bridge over Harbin Branch</t>
  </si>
  <si>
    <t>520A3210001</t>
  </si>
  <si>
    <t>Intersection at Eastmoreland Avenue; and SR-3, Intersection at SR-4</t>
  </si>
  <si>
    <t>Pedestrian safety improvements including sidewalks, crosswalks, pedestrian signal upgrades, and accessible curb ramps</t>
  </si>
  <si>
    <t>From  SR-3 (Bellevue Blvd) to SR-277 (East Parkway South) in Memphis</t>
  </si>
  <si>
    <t>Poplar Avenue</t>
  </si>
  <si>
    <t>Poplar Avenue, From North Watkins Street to SR-3 (US-51) (North B. B. King Boulevard) in Memphis</t>
  </si>
  <si>
    <t>Park Avenue</t>
  </si>
  <si>
    <t>Park Avenue, From SR-277 (Airways Boulevard) to Godwyn Street in Memphis</t>
  </si>
  <si>
    <t>(West Trinity Lane), From SR-11 (Dickerson Pike) to west of Hampton Street</t>
  </si>
  <si>
    <t>(Murfreesboro Road) From Division Street to near Vultee Boulevard in Nashville</t>
  </si>
  <si>
    <t>Pedestrian safety improvements including signage, crosswalks, pedestrian signals, flashing beacons, and accessible curb ramps.</t>
  </si>
  <si>
    <t>Clifton: 100LL Fuel System</t>
  </si>
  <si>
    <t>Elk Avenue</t>
  </si>
  <si>
    <t>Elk Avenue, Bridge over Doe River</t>
  </si>
  <si>
    <t>10M39390001</t>
  </si>
  <si>
    <t>M17LTHQ_R3I_M&amp;L_R3INTERSTATE</t>
  </si>
  <si>
    <t>Mowing and Litter on various Interstate Routes in Bedford, Rutherford, Williamson and Wilson Counties (Region 3)</t>
  </si>
  <si>
    <t>M18LTHQ_R3I_M&amp;L_R3INTERSTATE</t>
  </si>
  <si>
    <t>M20LTHQ_R3I_M&amp;L_R3INTERSTATE</t>
  </si>
  <si>
    <t>Back Valley Rd</t>
  </si>
  <si>
    <t>Back Valley Road at NS Railroad, LM 4.38 near Soddy-Daisy</t>
  </si>
  <si>
    <t>Railroad crossing safety improvement project, Section 130</t>
  </si>
  <si>
    <t>Eastbound Exit Ramp (80A) to SR-99, LM 16.45</t>
  </si>
  <si>
    <t>Improve Act Project.  Waiting on PE funding in the 3-year program.</t>
  </si>
  <si>
    <t>Browning Rd</t>
  </si>
  <si>
    <t>Browning Road at WTNN Railroad, LM 1.152, near Milan</t>
  </si>
  <si>
    <t>W Hillcrest Dr</t>
  </si>
  <si>
    <t>West Hillcrest Drive at CSX railroad, LM 0.458 in Springfield</t>
  </si>
  <si>
    <t>Experiment Station Rd</t>
  </si>
  <si>
    <t>Experiment Station Rd at CSX Railroad, LM 0.03, in Springfield</t>
  </si>
  <si>
    <t>Wilson Pike Circle</t>
  </si>
  <si>
    <t>Wilson Pike Circle at CSX railroad, LM 0.36 in Brentwood</t>
  </si>
  <si>
    <t>Tennessee Blvd</t>
  </si>
  <si>
    <t>Tennessee Blvd at NERR, LM 0.461 in Lebanon</t>
  </si>
  <si>
    <t>Shelby Drive, From Sycamore Road to SR-86 (US-72)</t>
  </si>
  <si>
    <t>Widen Shelby Drive between Sycamore Road and SR-86 (US-72) from 2 to 4 lanes, divided with a raised median. Will include bike facilities, ADA accessible pedestrian improvements and drainage improvements.</t>
  </si>
  <si>
    <t>East Main Street, From Jackson Avenue to East of Park Avenue in Brownsville</t>
  </si>
  <si>
    <t>Milling, repair, sidewalk installation, curb/gutter and resurfacing of East Main Street from Jackson Avenue to 250' east of Park Avenue, for a total distance of 1,700 linear feet. Will include striping and signage.</t>
  </si>
  <si>
    <t>PICKENS STORE ROAD</t>
  </si>
  <si>
    <t>SA-84024(2), PICKENS STORE ROAD, FROM SA-84009 TO 0.70 MILES NORTH OF SA-84009</t>
  </si>
  <si>
    <t>SETHRA (CUATS), 5310, FY 14-15</t>
  </si>
  <si>
    <t>Canada Road Pedestrian/Bike Trail</t>
  </si>
  <si>
    <t>Extension of the multi-modal facility on Canada Road north to the I-40 Interchange. Project also includes crosswalks, ADA upgrades, signage, guardrail, bollards and pedestrian amenities.</t>
  </si>
  <si>
    <t>Grundy County Rest Areas WWTP Pump(s) Evaluation and Recommendation</t>
  </si>
  <si>
    <t>Gamble Road</t>
  </si>
  <si>
    <t>SA-61018(2), Gamble Road, From Sugar Creek Rd. to Old 58 Hwy.</t>
  </si>
  <si>
    <t>Roberts Road</t>
  </si>
  <si>
    <t>SA-61008(3), Roberts Road, From S Nopone Valley Rd. to SR 58</t>
  </si>
  <si>
    <t>SA-71040(2), Mill Creek Road from SR-24 to SR-84</t>
  </si>
  <si>
    <t>Spring Creek Road</t>
  </si>
  <si>
    <t>SA-26034(4), Spring Creek Road, From SR 279 to Tullahoma City Limits</t>
  </si>
  <si>
    <t>Bright Hill Road</t>
  </si>
  <si>
    <t>SA-21033(1), Bright Hill Road, From SR 26 to Hooper Rd.</t>
  </si>
  <si>
    <t>Old Troy Rd</t>
  </si>
  <si>
    <t>SA-92016(6), Old Troy Rd, From Parker Levee Rd to SR-43</t>
  </si>
  <si>
    <t>Mount Pelia Rd</t>
  </si>
  <si>
    <t>SA-92047(1), Mount Pelia Rd, From New Salem Church Rd to SR 431</t>
  </si>
  <si>
    <t>Hawks Rd</t>
  </si>
  <si>
    <t>SA-92038(2), Hawks Rd, From Cypress Creek to Garner Rd</t>
  </si>
  <si>
    <t>SA-92031(4), Hawks Rd, From Garner Rd to Martin City Limits</t>
  </si>
  <si>
    <t>From Putnam County Line to West of SR-28</t>
  </si>
  <si>
    <t>SA-61014(8), Gamble Road, From Bradley Co. line to Sugar Creek Rd.</t>
  </si>
  <si>
    <t>Industrial Access Road Serving Project Baseball</t>
  </si>
  <si>
    <t>(LG Electronics)</t>
  </si>
  <si>
    <t>ROW Transfer and Final Asphalt for Parent and Child PIN.  Extension of Life's Good Road. Repair/replace 2 culverts on Jim Johnston.</t>
  </si>
  <si>
    <t>CUBA MILLINGTON RD</t>
  </si>
  <si>
    <t>SA-79019(5), Cuba Millington Rd, from Rankin Branch Rd to Woodstock Cuba Rd</t>
  </si>
  <si>
    <t>FOREST HILL IRENE RD</t>
  </si>
  <si>
    <t>SA-79004(13), FOREST HILL IRENE RD,  SA-79001 HOLMES RD TO GERMANTOWN CITY LIMITS</t>
  </si>
  <si>
    <t>Matthews/Kerrville Rosemark Rd</t>
  </si>
  <si>
    <t>SA-79025(5), Matthews/Kerrville Rosemark Rd, From SR-3 to Mudville Rd</t>
  </si>
  <si>
    <t>Rails to Trails Project in Oak Ridge</t>
  </si>
  <si>
    <t>Construction of a greenway along old rail line along Belgrade Road, Warehouse Road, Fairbanks Road and Lafayette Drive beginning at the intersection of Oak Ridge Turnpike and Elza Gate and terminating at the Department of Energy Y-12 National Security Complex.</t>
  </si>
  <si>
    <t>From west of Church Street to east of Arlington Avenue</t>
  </si>
  <si>
    <t>I-40, From west of Church Street to east of Arlington Avenue</t>
  </si>
  <si>
    <t>19I00400080, 19I00400087, 19I00400088, 19I00400089, 19I00400095, 19I00400096, 19I00400099</t>
  </si>
  <si>
    <t>Cheatham, Robertson</t>
  </si>
  <si>
    <t>From the Robertson COL in Cheatham County through Robertson and Cheatham Counties to the Davidson COL</t>
  </si>
  <si>
    <t>Mill, CS &amp; OGFC</t>
  </si>
  <si>
    <t>From Cheatham County Line to near SR-1</t>
  </si>
  <si>
    <t>19I00400001, 19I00400007</t>
  </si>
  <si>
    <t>From Cheatham County Line to near Clay Lick Road</t>
  </si>
  <si>
    <t>19I00240055, 19I00240056</t>
  </si>
  <si>
    <t>Cannon County Maintenance Facility - Fire Recover Expenses, Temp Trailer, Etc.</t>
  </si>
  <si>
    <t>Emergency Slide Repairs near LM 17.00</t>
  </si>
  <si>
    <t>Emergency Slide Repairs</t>
  </si>
  <si>
    <t>SR-456</t>
  </si>
  <si>
    <t>Emergency Slide Repairs near LM 3.00</t>
  </si>
  <si>
    <t>Emergency Slide Repairs at LM 4.0</t>
  </si>
  <si>
    <t>Crossville: Used Jet A Fuel Truck</t>
  </si>
  <si>
    <t>AECOM Technical Services, Inc., 5304, FY 17</t>
  </si>
  <si>
    <t>Montlake Rd</t>
  </si>
  <si>
    <t>SA 33013-(2), Montlake Road from Chattanooga Urban Bdry to Mowbray Pk.</t>
  </si>
  <si>
    <t>Allison Road, From Haw Ridge Road to SR-34(US-11E,Bristol Highway)</t>
  </si>
  <si>
    <t>Industrial Access Road serving PepsiCo Frito-Lay (Chenault Ford Road)</t>
  </si>
  <si>
    <t>Adjustments to turning radius at the intersection of US-64/Chenault Ford Rd, adjust curb and gutter as well as guardrail. South end meets criteria for 3-way stop. If warranted, standard addtl signs and pavement markings and widening of existing box culverts. 18" storm sewer pipe towards detention pond, removal of endwall and installation of junction box.</t>
  </si>
  <si>
    <t>M17LTR1_C47I_SIGN REPAIR I-40 LM 19.15</t>
  </si>
  <si>
    <t>Installation of overhead sign on I-40 at LM 19.15</t>
  </si>
  <si>
    <t>Industrial Access Road Serving Nokian Tyres</t>
  </si>
  <si>
    <t>Project 3F/Nokian Tyres</t>
  </si>
  <si>
    <t>Rockhouse Rd</t>
  </si>
  <si>
    <t>SA 51016 (7), Rockhouse Road, 0.007 mi NE of Scott Rd to 0.02 mi Sw of Rockhouse Creek Bridge</t>
  </si>
  <si>
    <t>Cave Springs Rd</t>
  </si>
  <si>
    <t>SA 12005 (5), Cave Springs Road from SA-12001 to SA-12006</t>
  </si>
  <si>
    <t>Reconstruction of Primary Runway and Taxiway</t>
  </si>
  <si>
    <t>Goochie Ford Road</t>
  </si>
  <si>
    <t>BG A308-1.93, Goochie Ford Road over East Fork Stones River</t>
  </si>
  <si>
    <t>Replace bridge over East Fork Stones River</t>
  </si>
  <si>
    <t>DHRA, FY 17, 5311</t>
  </si>
  <si>
    <t>ETHRA, FY 17, 5311</t>
  </si>
  <si>
    <t>FTHRA, FY 17, 5311</t>
  </si>
  <si>
    <t>MCHRA, FY 17, 5311</t>
  </si>
  <si>
    <t>City of Pigeon Forge, FY 17, 5311</t>
  </si>
  <si>
    <t>SETHRA, FY 17, 5311</t>
  </si>
  <si>
    <t>SWHRA, FY 17, 5311</t>
  </si>
  <si>
    <t>UCHRA, FY 17, 5311</t>
  </si>
  <si>
    <t>From SR-9 to Junction with I-81</t>
  </si>
  <si>
    <t>Mill, C, OGFC, Fog Sho</t>
  </si>
  <si>
    <t>45I00400005, 45I00400007, 45I00400008, 45I00400009, 45I00400010</t>
  </si>
  <si>
    <t>SR-70</t>
  </si>
  <si>
    <t>Emergency Slide Repairs at LM 16.2</t>
  </si>
  <si>
    <t>From SR-354 to SR-67</t>
  </si>
  <si>
    <t>Mill, C &amp; OGFC</t>
  </si>
  <si>
    <t>90I00260029, 90I00260037, 90I00260038, 90I00260059, 90I00260060</t>
  </si>
  <si>
    <t>From North Winston Road to Near Liberty Street</t>
  </si>
  <si>
    <t>Mill, BM-2, &amp; 411D; and Bridge Deck Repairs (7 Bridges between LM 11.68 and LM 16.10)</t>
  </si>
  <si>
    <t>47I00400021, 47I00400023, 47I00400025, 47I00400029, 47I00400031, 47I00400037, 47I00400187</t>
  </si>
  <si>
    <t>From East of SR-32 to East of Foothills Parkway</t>
  </si>
  <si>
    <t>M17SAHQ_SW Diamond Ring Specialized O/D THP Escort - Wilmington NC to Midway TN</t>
  </si>
  <si>
    <t>0A035, Bridge over Branch, LM 2.51 in Meeman-Shelby Forest State Park</t>
  </si>
  <si>
    <t>790A0210003</t>
  </si>
  <si>
    <t>Bridges over Town Creek, LM 13.56 in Lebanon</t>
  </si>
  <si>
    <t>Stephens Drive</t>
  </si>
  <si>
    <t>BG A868-0.01, Stephens Drive over Baskins Creek</t>
  </si>
  <si>
    <t>Replace Bridge No. 780A8680001</t>
  </si>
  <si>
    <t>780A8680001</t>
  </si>
  <si>
    <t>Bridges over Spring Creek, LM 19.48 and Cumberland River, LM 20.91</t>
  </si>
  <si>
    <t>Memphis: 2017 Pavement Joint and Crack Sealing - Spain</t>
  </si>
  <si>
    <t>Morristown: Runway Rehabilitation (Pavement and Crack Seal)</t>
  </si>
  <si>
    <t>Gainesboro: Security Fencing</t>
  </si>
  <si>
    <t>Lafayette: Partial Taxiway, Apron Exp, Line-of-Sight Grading(Phase 1-Design)</t>
  </si>
  <si>
    <t>Oneida: Relocate Hangar</t>
  </si>
  <si>
    <t>Sevierville: REIL Replacement</t>
  </si>
  <si>
    <t>Bridges over Rock Springs Road, LM 6.31 in Kingsport</t>
  </si>
  <si>
    <t>82I00260017, 82I00260018</t>
  </si>
  <si>
    <t>From Grundy County Line To East of Bridge over Cave Cove Creek (WB only)</t>
  </si>
  <si>
    <t>Mill, BM-2, &amp; 411D</t>
  </si>
  <si>
    <t>Shady Grove Rd / Summitville Rd</t>
  </si>
  <si>
    <t>SA 16021(2), Shady Grove Rd / Summitville Rd From: Casey Rd To: SR-55</t>
  </si>
  <si>
    <t>Upper Helton Rd</t>
  </si>
  <si>
    <t>SA 21026(2). Upper Helton Rd from Wilson Co Line to Old Liberty Rd</t>
  </si>
  <si>
    <t>Old Liberty Rd</t>
  </si>
  <si>
    <t>SA 21034(1), Old Liberty Rd to SR-26 to SR-26</t>
  </si>
  <si>
    <t>M18CMHQ_C54SR_SPCETOWAH</t>
  </si>
  <si>
    <t>McCrory Lane</t>
  </si>
  <si>
    <t>SA 19003(2), McCrory Lane from SR-100 to SR-1</t>
  </si>
  <si>
    <t>Clydeton Rd</t>
  </si>
  <si>
    <t>SA 43008 (9), Clydeton Rd, from Waverly City Limits to Hillcrest Drive</t>
  </si>
  <si>
    <t>Intersection at SR-99</t>
  </si>
  <si>
    <t>**E-Grants** Improvements at and around the intersection of SR-6 (US-31, Nashville Highway) and SR-99 (US-412, Bear Creek Pike) including geometric and signal phasing improvements along with widening Bear Creek Pike from 2 to 3 lanes from Nashville Highway to Tom Hitch Parkway, adding right turn lanes on SR-99 and US Highway bypass, providing free flow right turn/acceleration lane from Nashville Highway to US-43 and possibly closing median openings near the intersection and consolidating drives</t>
  </si>
  <si>
    <t>SA 70003(3), Reynolds Bridge Rd, from SR-40 to Welcome Valley Rd</t>
  </si>
  <si>
    <t>Motlow Barn Rd</t>
  </si>
  <si>
    <t>SA 64041(1), Motlow Barn Rd, from SR-55 to SR-55</t>
  </si>
  <si>
    <t>Clark Mountain Rd</t>
  </si>
  <si>
    <t>SA 69005(9),  Clark Mtn Rd from Pendergrass Rd to Byrdstown Cl.</t>
  </si>
  <si>
    <t>North Main Street</t>
  </si>
  <si>
    <t>SA 69005(8), North Main Street from SR 325 to SR 111</t>
  </si>
  <si>
    <t>Statewide FFY14-15; SFY18 5310 State Admin</t>
  </si>
  <si>
    <t>Castle Point Lane</t>
  </si>
  <si>
    <t>BG A316-0.22 Castle Point lane over Leach Creek (IA)</t>
  </si>
  <si>
    <t>080A3160001</t>
  </si>
  <si>
    <t>M17SAHQ_SW NHH Services, LLC O/D THP Escort from Chattanooga to Kings Mountain, NC</t>
  </si>
  <si>
    <t>Chattanooga Metropolitan Airport Authority Diesel Emissions Reductions</t>
  </si>
  <si>
    <t>Wildcat Hollow RD</t>
  </si>
  <si>
    <t>SA 51031 (1), Wildcat hollow Rd from Staggs Rd to SR-48</t>
  </si>
  <si>
    <t>Hamilton Church Road</t>
  </si>
  <si>
    <t>Hamilton Church Road, From East of SR-1 to West of Calumet Drive in Nashville</t>
  </si>
  <si>
    <t>Linden: Airport Layout Plan Update</t>
  </si>
  <si>
    <t>MTA (RTA), FY 17, 5307</t>
  </si>
  <si>
    <t>WSP, 5304, FY 13</t>
  </si>
  <si>
    <t>From Near Chuckey Highway to Washington County Line.</t>
  </si>
  <si>
    <t>411 D Overlay &amp; E</t>
  </si>
  <si>
    <t>30SR0340027, 30SR0340028</t>
  </si>
  <si>
    <t>MTA, FY 13-14, 5310</t>
  </si>
  <si>
    <t>From Near SR-381 to Carter County Line</t>
  </si>
  <si>
    <t>From Washington County Line to Near SR-359</t>
  </si>
  <si>
    <t>10SR0670023, 10SR0670024</t>
  </si>
  <si>
    <t>SR-139</t>
  </si>
  <si>
    <t>From SR-34 to SR-9</t>
  </si>
  <si>
    <t>MTA, FY 13, 5307</t>
  </si>
  <si>
    <t>SR-351</t>
  </si>
  <si>
    <t>From SR-350 to SR-107</t>
  </si>
  <si>
    <t>From near White School Road to near Pigeon Street.</t>
  </si>
  <si>
    <t>SR-358</t>
  </si>
  <si>
    <t>From near SR-394 to SR-34</t>
  </si>
  <si>
    <t>From near Lynnwood Street to Knox County Line</t>
  </si>
  <si>
    <t>Leggett Rd</t>
  </si>
  <si>
    <t>SA 33020 (2), Leggett Rd Sr-29 to Downey View Drive</t>
  </si>
  <si>
    <t>From near Southern Railroad Bridge to the SR-61 Interchange</t>
  </si>
  <si>
    <t>Mill, D, E</t>
  </si>
  <si>
    <t>From near Jonesboro Drive to near Chinquapin Grove Road</t>
  </si>
  <si>
    <t>From SR-62 to near Centerpoint Boulevard</t>
  </si>
  <si>
    <t>Mill 411D &amp; E</t>
  </si>
  <si>
    <t>From SR-29 to near Corner Drive</t>
  </si>
  <si>
    <t>76SR0630001</t>
  </si>
  <si>
    <t>From SR-160 to near SR-340</t>
  </si>
  <si>
    <t>From near I-81 Ramp to near East Croxdale Road</t>
  </si>
  <si>
    <t>Union Hill Rd</t>
  </si>
  <si>
    <t>SA 50042(1), Union Hill Rd from Bridge over Bluewater Creek to SR-98</t>
  </si>
  <si>
    <t>Pleasant Ridge Rd</t>
  </si>
  <si>
    <t>SA 79037(3), Pleasant Ridge Rd from Jack Bond Rd to SR 205</t>
  </si>
  <si>
    <t>From near SR-73 to near Park Lane North</t>
  </si>
  <si>
    <t>Wortham/Old Millington Rd</t>
  </si>
  <si>
    <t>SA 79046 (2), Wortham/Old Millington Rd</t>
  </si>
  <si>
    <t>From north of Caney Creek Road to near Bridge over West Prong of Little Pigeon River</t>
  </si>
  <si>
    <t>Collierville Arlington Rd</t>
  </si>
  <si>
    <t>SA 79038(2), Collierville Arlington Rd  from SR 205  Millington Arlington to Tipton County Line</t>
  </si>
  <si>
    <t>From near Hardin Valley Drive to near SR-9</t>
  </si>
  <si>
    <t>From near SR-63 to near Cumberland Lane</t>
  </si>
  <si>
    <t>West Union Rd/Herring Hill RD</t>
  </si>
  <si>
    <t>SA 79021(6), West Union Rd/Herring Hill Rd</t>
  </si>
  <si>
    <t>Germantown Rd</t>
  </si>
  <si>
    <t>SA 79043(3), Germantown Rd from Holmes Rd to 1.2 miles North Shelby Drive</t>
  </si>
  <si>
    <t>From near Holston River Bridge to Johnson County Line</t>
  </si>
  <si>
    <t>From ramp to I-26 to near Cedar Creek Drive</t>
  </si>
  <si>
    <t>Resurf, Safety &amp; Br Repair</t>
  </si>
  <si>
    <t>90SR0750003</t>
  </si>
  <si>
    <t>From near Carter Park to Sevier County Line</t>
  </si>
  <si>
    <t>From SR-115 (US-129) to Blount County Line</t>
  </si>
  <si>
    <t>411 TLD Overlay @ 85lb/sy</t>
  </si>
  <si>
    <t>From Monroe County Line to Monroe County Line</t>
  </si>
  <si>
    <t>From Blount County Line to SR-33 (US-411)</t>
  </si>
  <si>
    <t>From Blount County Line to Blount County Line</t>
  </si>
  <si>
    <t>From Hamblen County Line to SR-66</t>
  </si>
  <si>
    <t>From Knox County Line to near Promise Land Road</t>
  </si>
  <si>
    <t>SR-400</t>
  </si>
  <si>
    <t>From near bridge over Watauga River to near Bristol Highway</t>
  </si>
  <si>
    <t>From near SR-341 to Hamblen County Line</t>
  </si>
  <si>
    <t>From Jefferson County Line to Morris Boulevard</t>
  </si>
  <si>
    <t>411 D Overlay LM 0.00 to 3.05 and 411TLD Overlay @ 85 lb/sy from LM 3.05 to 4.28</t>
  </si>
  <si>
    <t>CONV/THIN</t>
  </si>
  <si>
    <t>SR-342</t>
  </si>
  <si>
    <t>From near SR-160 to near SR-66</t>
  </si>
  <si>
    <t>Lawrence, Maury</t>
  </si>
  <si>
    <t>From Old US-43 in Lawrence County to near James M. Roy Road in Maury County</t>
  </si>
  <si>
    <t>Widen existing 4-lane divided highway to a 5-lane typical section</t>
  </si>
  <si>
    <t>Various State Routes in Region 2 - Joint Stabilization</t>
  </si>
  <si>
    <t>Longitudinal Joint Stabilization</t>
  </si>
  <si>
    <t>From Plateau Road to Bridge over Clear Creek</t>
  </si>
  <si>
    <t>Micro-surfacing @ 22 lbs/sy</t>
  </si>
  <si>
    <t>SR-298</t>
  </si>
  <si>
    <t>From North of Redmond Lane to South of Roy McCoy Road</t>
  </si>
  <si>
    <t>Davis Ford Rd</t>
  </si>
  <si>
    <t>SA 0543 (2), from SR 35 to Coulter Rd Davis Ford Rd</t>
  </si>
  <si>
    <t>From West of Wiley Ford Road To Rhea County Line</t>
  </si>
  <si>
    <t>From Cumberland County Line To north of Possum Trot Road</t>
  </si>
  <si>
    <t>From Van Buren County Line to East of Bob Sapp Road</t>
  </si>
  <si>
    <t>Alternate Micro-surfacing @ 22 lbs/sy or TL 65 warm mix</t>
  </si>
  <si>
    <t>Laws Chapel Rd</t>
  </si>
  <si>
    <t>SA 0551(1) from Wilkerson Pike to Rocky Branch Rd</t>
  </si>
  <si>
    <t>SR-284</t>
  </si>
  <si>
    <t>From East of SR-111 to Bledsoe County Line</t>
  </si>
  <si>
    <t>Alternate Cape Seal Scrub Seal plus Micro-surfacing or Scrub Seal plus TL 65</t>
  </si>
  <si>
    <t>From Van Buren County Line to Van Buren County Line</t>
  </si>
  <si>
    <t>From West of Ocoee River Recreation Area, Caney Creek Take Out To Mile Post 17.0</t>
  </si>
  <si>
    <t>Hinkle Rd</t>
  </si>
  <si>
    <t>SA 0550 (1) From Burnett Station Rd to SR 35 Hinkle Rd</t>
  </si>
  <si>
    <t>SR-83</t>
  </si>
  <si>
    <t>From SR-146 To SR-56</t>
  </si>
  <si>
    <t>From Smith County Line to East of Byers Road</t>
  </si>
  <si>
    <t>From White County Line to North of Henry Cemetery Road</t>
  </si>
  <si>
    <t>411TL Overlay @ 85 lb/sy</t>
  </si>
  <si>
    <t>From East of Meadow Creek Bridge to Fentress County Line</t>
  </si>
  <si>
    <t>From North of Collins River Bridge to Warren County Line</t>
  </si>
  <si>
    <t>SR-399</t>
  </si>
  <si>
    <t>From SR-108 to Sequatchie County Line</t>
  </si>
  <si>
    <t>Mill &amp; 1.25" CW</t>
  </si>
  <si>
    <t>From West of Mears Drive to West of Bragg Street</t>
  </si>
  <si>
    <t>From North of Locke Creek Rd to SR-96</t>
  </si>
  <si>
    <t>SR-290</t>
  </si>
  <si>
    <t>From SR-53 To SR-56</t>
  </si>
  <si>
    <t>From North of Cookston Road to Grundy County Line</t>
  </si>
  <si>
    <t>From Hamilton County Line to North of Progress Drive</t>
  </si>
  <si>
    <t>From SR-16 to west of Money Lane</t>
  </si>
  <si>
    <t>From East of Porch Rock Road to Rhea County Line</t>
  </si>
  <si>
    <t>Mill &amp; TLD</t>
  </si>
  <si>
    <t>From West of SR-2 (Congress Parkway) to West of I-75 Interchange</t>
  </si>
  <si>
    <t>Full Depth Reclamation (FDR) with 411D</t>
  </si>
  <si>
    <t>SR-136</t>
  </si>
  <si>
    <t>From SR-85 to SR-52</t>
  </si>
  <si>
    <t>"C-W" Mix @ 165 lbs/sy</t>
  </si>
  <si>
    <t>From SR-379 to North of Old Well Road</t>
  </si>
  <si>
    <t>From north of Pike Hill Road To south of DeKalb County Line</t>
  </si>
  <si>
    <t>Scrub Seal &amp; 85 lb/sy TLD</t>
  </si>
  <si>
    <t>From SR-53 to near Bridge over Germany Branch</t>
  </si>
  <si>
    <t>Mill &amp; 411TL @132.5 lb/sy</t>
  </si>
  <si>
    <t>From Van Buren County Line to Shady Oak Road</t>
  </si>
  <si>
    <t>From North of Interstate Drive to north of Swan Rd</t>
  </si>
  <si>
    <t>Greeneville: Runway and Taxiway Rehabilitation Planning</t>
  </si>
  <si>
    <t>Greeneville: Apron Rehabilitation - Testing and Planning</t>
  </si>
  <si>
    <t>Scioto Rd</t>
  </si>
  <si>
    <t>SA 8605(4) Scioto Rd from SR 107 to LM 1.5 Scioto Rd</t>
  </si>
  <si>
    <t>Intersection at 3rd Avenue, LM 1.412 in Mount Pleasant</t>
  </si>
  <si>
    <t>Crosswalk with flashing lights</t>
  </si>
  <si>
    <t>Various Routes in Region 3 - Joint Stabilization</t>
  </si>
  <si>
    <t>From I-65 to Sumner County Line</t>
  </si>
  <si>
    <t>19I00650115</t>
  </si>
  <si>
    <t>From Mudspring Hollow Road to Humphreys County Line</t>
  </si>
  <si>
    <t>Mill &amp; 85 lbs/sy TLD</t>
  </si>
  <si>
    <t>From north of A.B. Wade Road to SR-52</t>
  </si>
  <si>
    <t>From north of SR-112 to South Gateway Plaza Boulevard / Hornbuckle Lane</t>
  </si>
  <si>
    <t>From Rutherford County line to SR-270</t>
  </si>
  <si>
    <t>From Robertson County Line to SR-25</t>
  </si>
  <si>
    <t>Chip Seal &amp; 85 lb/sy TLD</t>
  </si>
  <si>
    <t>From Dyer Street to SR-6/SR-99</t>
  </si>
  <si>
    <t>From Davidson County Line to Ken Pilkerton Drive</t>
  </si>
  <si>
    <t>75SR0010007</t>
  </si>
  <si>
    <t>From Tennessee River(Eastbank) to Bridge over Cane Creek</t>
  </si>
  <si>
    <t>From Giles County Line to north of Underpass Road</t>
  </si>
  <si>
    <t>From east of Hills Road to Collins Lane</t>
  </si>
  <si>
    <t>From Sugar Flat Road to Smith County Line</t>
  </si>
  <si>
    <t>From SR-235 to SR-48</t>
  </si>
  <si>
    <t>From Houston County Line to SR-235</t>
  </si>
  <si>
    <t>SR-121</t>
  </si>
  <si>
    <t>From Alabama State Line to SR-15</t>
  </si>
  <si>
    <t>52SR1210001</t>
  </si>
  <si>
    <t>SR-122</t>
  </si>
  <si>
    <t>From SR-121 to Franklin County Line</t>
  </si>
  <si>
    <t>From SR-46 to west of Carlisle Lane / Boyd Mill Avenue</t>
  </si>
  <si>
    <t>From Napier Road to Lawrence County Line</t>
  </si>
  <si>
    <t>From Davidson County Line to Lights Chapel Road</t>
  </si>
  <si>
    <t>From north of Houston Smith Road to SR-203</t>
  </si>
  <si>
    <t>411D Overlay</t>
  </si>
  <si>
    <t>From SR-106 to SR-96</t>
  </si>
  <si>
    <t>SR-228</t>
  </si>
  <si>
    <t>From Beech Creek Road to SR-13</t>
  </si>
  <si>
    <t>From Wick Lane to SR-80</t>
  </si>
  <si>
    <t>From SR-268 to Wilson County Line</t>
  </si>
  <si>
    <t>75SR0100013</t>
  </si>
  <si>
    <t>From SR-7 to east of bridge over Snow Creek</t>
  </si>
  <si>
    <t>From SR-246 to west of Cleburne Road</t>
  </si>
  <si>
    <t>From east of Old Bethel Road to Wilson Parkway</t>
  </si>
  <si>
    <t>52SR0150015</t>
  </si>
  <si>
    <t>SR-376</t>
  </si>
  <si>
    <t>From SR-10 to Sumner County Line</t>
  </si>
  <si>
    <t>From Middle Tennessee Boulevard to SR-268</t>
  </si>
  <si>
    <t>SR-261</t>
  </si>
  <si>
    <t>From SR-10 to Antioch Road</t>
  </si>
  <si>
    <t>From north of SR-230 to south of Pinewood Mansion Road</t>
  </si>
  <si>
    <t>41SR0480025, 41SR0480027</t>
  </si>
  <si>
    <t>From south of Pinewood Mansion Road to Dickson County Line</t>
  </si>
  <si>
    <t>41SR0480029, 41SR0480031</t>
  </si>
  <si>
    <t>SR-438</t>
  </si>
  <si>
    <t>From east of Penny Lane to SR-50</t>
  </si>
  <si>
    <t>SR-245</t>
  </si>
  <si>
    <t>From SR-166 to Maury County Line</t>
  </si>
  <si>
    <t>Sweeten Cove Road</t>
  </si>
  <si>
    <t>BG, A392-7.86, Sweeten Cove Rd, over branch</t>
  </si>
  <si>
    <t>From Needmore Road to Branson Way</t>
  </si>
  <si>
    <t>SR-227</t>
  </si>
  <si>
    <t>From east of SR-6 (E. Main St.) to Alabama State Line</t>
  </si>
  <si>
    <t>From South Bruce Bradley Road to Montgomery County Line</t>
  </si>
  <si>
    <t>From I-24 Interchange to Threet Industrial Boulevard</t>
  </si>
  <si>
    <t>From west of Deer Valley Road to Poplar Street</t>
  </si>
  <si>
    <t>From east of Joe Dowlen Road/York Road to east of Sandy Springs Road</t>
  </si>
  <si>
    <t>From Rutherford Boulevard to west of Wilson-Overall Road</t>
  </si>
  <si>
    <t>From east of Clearidge Drive to west of Veterans Parkway</t>
  </si>
  <si>
    <t>From south of Zuccarello Branch Bridge to the Maury County Line</t>
  </si>
  <si>
    <t>28S6200001</t>
  </si>
  <si>
    <t>SR-254</t>
  </si>
  <si>
    <t>From Granny White Pike to SR-6</t>
  </si>
  <si>
    <t>M17SAHQ_R3_Edwards Moving and Rigging O/D THP Escort to TVA Pinhook station</t>
  </si>
  <si>
    <t>M18RMHQ_C22_Utility_Bills</t>
  </si>
  <si>
    <t>To pay TDOT's Utility bills</t>
  </si>
  <si>
    <t>M18LTR3_C19ISR_NOISEWALLS</t>
  </si>
  <si>
    <t>Repair Noise Walls along Various Interstate and State Routes</t>
  </si>
  <si>
    <t>Noise Barrier Walls</t>
  </si>
  <si>
    <t>M18SAHQ_SW Miller Transfer &amp; Rigging Co. O/D THP Escort - Alliance OH to Fairfield AL</t>
  </si>
  <si>
    <t>Various State Routes in Region 4 - Joint Stabilization</t>
  </si>
  <si>
    <t>From SR-183 to SR-3</t>
  </si>
  <si>
    <t>M18SAHQ_SW Wagner Express Trucking Inc O/D THP Escort - Brimfield IL to Savannah GA</t>
  </si>
  <si>
    <t>From Near SR-3 (US-51) to Kentucky State Line</t>
  </si>
  <si>
    <t>Profile Mill &amp; 411D</t>
  </si>
  <si>
    <t>From SR-59 to Near SR-179</t>
  </si>
  <si>
    <t>Hot Recycle in Place w/ 411TLD</t>
  </si>
  <si>
    <t>Region 2 Brine Sheds - Purchase</t>
  </si>
  <si>
    <t>Region 4 Brine Sheds - Purchase</t>
  </si>
  <si>
    <t>WSP (Murfreesboro COA) FY 18</t>
  </si>
  <si>
    <t>From Jane Lane to near Bud Crockett Drive</t>
  </si>
  <si>
    <t>Hot Recycle in Place w/411TLD</t>
  </si>
  <si>
    <t>From West Antioch Road to near the Tennessee River Bridge</t>
  </si>
  <si>
    <t>From SR-5 to Baker Road</t>
  </si>
  <si>
    <t>From Brooks Road to near South Parkway East (Excluding LM 6.59 - 6.73)</t>
  </si>
  <si>
    <t>SR-118</t>
  </si>
  <si>
    <t>From SR-54 to near Mud Creek Bridge</t>
  </si>
  <si>
    <t>From Ridgeway Road to near Hacks Cross Road</t>
  </si>
  <si>
    <t>SR-367</t>
  </si>
  <si>
    <t>From SR-5 to SR-5</t>
  </si>
  <si>
    <t>From SR-3 to near Bonicord Road Extension</t>
  </si>
  <si>
    <t>Hot Recycle in Place w/ 85lbs.TLD</t>
  </si>
  <si>
    <t>Jamestown: Self-Service Fuel System</t>
  </si>
  <si>
    <t>From SR-5 to north of Bledsoe Road</t>
  </si>
  <si>
    <t>From near Raleigh-LaGrange Road to Woodchase Drive</t>
  </si>
  <si>
    <t>From SR-21 to Church Street</t>
  </si>
  <si>
    <t>BETHESDA-DUPLEX RD</t>
  </si>
  <si>
    <t>SA-94008 (4), Bethesda-Duplex Road from SR-106 to Bethesda Road</t>
  </si>
  <si>
    <t>Wolf River Boulevard, from Stillwind Lane to Brackenshire Lane</t>
  </si>
  <si>
    <t>Rehabilitation of areas of subgrade, replacing sections of defective curb &amp; gutter, milling, resurfacing, striping and upgrading/installing ADA ramps. eGrants #049.</t>
  </si>
  <si>
    <t>M18LTR3_C19SR_SLOPEREP SR-155 LM 10.06</t>
  </si>
  <si>
    <t>Slope Repair</t>
  </si>
  <si>
    <t>Jones Chapel Rd</t>
  </si>
  <si>
    <t>SA 69004(6), from Jones Chapel Rd to SR 325 to Jolley Rd</t>
  </si>
  <si>
    <t>Hodges Ferry Rd</t>
  </si>
  <si>
    <t>SA 88006(1), Hodges Ferry Road from Cummingsville Rd to White County Line</t>
  </si>
  <si>
    <t>King Rd</t>
  </si>
  <si>
    <t>SA 89003(2), King Road from Coffee County line to SR 55</t>
  </si>
  <si>
    <t>From South of SR-30 To North of County Road 267</t>
  </si>
  <si>
    <t>Jamestown: REIL Replacement</t>
  </si>
  <si>
    <t>M18RMHQ_C30_Utility_Bills</t>
  </si>
  <si>
    <t>To pay TDOT's utility bills</t>
  </si>
  <si>
    <t>M18RMHQ_C45_Utility_Bills</t>
  </si>
  <si>
    <t>From near Rocky Fork Road to near Baker Road</t>
  </si>
  <si>
    <t>75I00240009, 75I00240010, 75I00240011, 75I00240012</t>
  </si>
  <si>
    <t>M18RMHQ_C18_Utility_Bills</t>
  </si>
  <si>
    <t>M18RMHQ_C31_Utility_Bills</t>
  </si>
  <si>
    <t>M18RMHQ_C54_Utility_Bills</t>
  </si>
  <si>
    <t>M18RMHQ_C89_Utility_Bills</t>
  </si>
  <si>
    <t>M18SAHQ_SW Barnhart Crane &amp; Rigging Company O/D THP Escort - Satsuma AL to Memphis TN</t>
  </si>
  <si>
    <t>M18RMHQ_C03_Utility_Bills</t>
  </si>
  <si>
    <t>To pay TDOT's Utility Bills</t>
  </si>
  <si>
    <t>M18RMHQ_C57_Utility_Bills</t>
  </si>
  <si>
    <t>Cookeville ADA Transition Plan</t>
  </si>
  <si>
    <t>* * * E-GRANTS #048 * * * City of Cookeville ADA Transition Plan will include the assessment, transition plan and budget to accomplish ADA compliance in all city owned facilities, sidewalks, roads, public right-of-way, parks, etc.</t>
  </si>
  <si>
    <t>SR-232</t>
  </si>
  <si>
    <t>From Houston County Line to Bridge over Leatherwood Creek</t>
  </si>
  <si>
    <t>81S63190001</t>
  </si>
  <si>
    <t>From SR-10 to near Hinkle Hill</t>
  </si>
  <si>
    <t>From SR-49 to I-24</t>
  </si>
  <si>
    <t>Chinquipin Rd</t>
  </si>
  <si>
    <t>SA 3412 (4),  Chinquipin Rd from War Creek Rd to lm 5.50</t>
  </si>
  <si>
    <t>M17LTHQ_C79I_SIGN REPAIR I-240 WB LM 6.66</t>
  </si>
  <si>
    <t>From near Centerpoint Boulevard to I-140</t>
  </si>
  <si>
    <t>Mill &amp; 411D &amp; E</t>
  </si>
  <si>
    <t>From near Mine Road to Grainger County Line</t>
  </si>
  <si>
    <t>47SR0010049, 47SR0010050</t>
  </si>
  <si>
    <t>From near Rollins Chapel Road to near East and West Allen Bridge Road</t>
  </si>
  <si>
    <t>SR-94</t>
  </si>
  <si>
    <t>From SR-66 to SR-70</t>
  </si>
  <si>
    <t>From SR-337 to Sevier County line</t>
  </si>
  <si>
    <t>DOLLARSVILLE ROAD</t>
  </si>
  <si>
    <t>SA 4622-1, Dollarsville Road from SR-91 to Taylor's Valley Road</t>
  </si>
  <si>
    <t>STEAM MILL FERRY RD</t>
  </si>
  <si>
    <t>SA 57004-7, Steam Mill Ferry Road from Mt Pinson Road to Riverside Drive</t>
  </si>
  <si>
    <t>NEELY STATION/MAC HART RD</t>
  </si>
  <si>
    <t>SA 57006-3, Neely Station/Mac Hart Rd from SR 223 to Hardee Rd</t>
  </si>
  <si>
    <t>OLD BELLS RD</t>
  </si>
  <si>
    <t>SA 57028-5, Old Bells Road from Bells Hwy to Jackson City Limits</t>
  </si>
  <si>
    <t>Liberty Church Rd</t>
  </si>
  <si>
    <t>SA 4616 (4), Liberty Church Rd from Cold Springs Road to SR-421</t>
  </si>
  <si>
    <t>From Near Sand Cut Road to Tennessee/Kentucky state line</t>
  </si>
  <si>
    <t>Microsurfacing @ 22lb/sy</t>
  </si>
  <si>
    <t>SR-323</t>
  </si>
  <si>
    <t>From Near Dry Branch Road to US-11/SR-2</t>
  </si>
  <si>
    <t>From Near Sweetwater Vonore Road to SR-72</t>
  </si>
  <si>
    <t>INDIAN CREEK RD</t>
  </si>
  <si>
    <t>SA 84014-2, INDIAN CREEK RD FROM BRIDGE 840A4100003 TO 0.95 MILES NORTH</t>
  </si>
  <si>
    <t>From McMinn County Line to SR-68</t>
  </si>
  <si>
    <t>GLEN SPRINGS RD</t>
  </si>
  <si>
    <t>SA 84006-4, GLEN SPRINGS RD FROM SA-84005 TO 1.55 MILES NORTH</t>
  </si>
  <si>
    <t>PICKENS STORE RD</t>
  </si>
  <si>
    <t>SA 84024-3, PICKENS STORE RD FROM 2.25 MI SOUTH OF SR-59 TO SR-59</t>
  </si>
  <si>
    <t>ETHRA (Morristown) , FY 18 CRITICAL TRIP</t>
  </si>
  <si>
    <t>SA 57045-1, OLD BELLS RD FROM JACKSON CITY LIMITS TO SA-57031</t>
  </si>
  <si>
    <t>PERRY SWITCH RD</t>
  </si>
  <si>
    <t>SA 57022-2, Perry Switch Road from Jackson City Limits to SA-5721</t>
  </si>
  <si>
    <t>DENMARK JACKSON RD</t>
  </si>
  <si>
    <t>SA 57012-8, Denmark Jackson Rd from SR 223 to SA-57011</t>
  </si>
  <si>
    <t>OLD MEDINA ROAD</t>
  </si>
  <si>
    <t>SA 57031-10, OLD MEDINA RD FROM SA-57029 TO BRIDGE 57S81820005</t>
  </si>
  <si>
    <t>LOWER BROWNSVILLE RD</t>
  </si>
  <si>
    <t>SA 57046-1, LOWER BROWNSVILLE RD FROM SR 1 TO SA-57010</t>
  </si>
  <si>
    <t>MTA (TN Kidney Foundation), FY 15-16, EMSID</t>
  </si>
  <si>
    <t>Portland: Pavement Rehab Existing Hangars</t>
  </si>
  <si>
    <t>From east of Obey River Bridge to west of SR-154</t>
  </si>
  <si>
    <t>SR-146</t>
  </si>
  <si>
    <t>From the Cannon County Line to North of Game Ridge Road</t>
  </si>
  <si>
    <t>Mill &amp; 85 lb/sy CS</t>
  </si>
  <si>
    <t>From near Bear Creek Road to Overton County Line</t>
  </si>
  <si>
    <t>From Putnam County Line to Putnam County Line</t>
  </si>
  <si>
    <t>From Overton County Line to Overton County Line</t>
  </si>
  <si>
    <t>From Franklin County Line to west of Frank Bolton Road</t>
  </si>
  <si>
    <t>Mill &amp; CW</t>
  </si>
  <si>
    <t>From Marion County Line to Marion County Line</t>
  </si>
  <si>
    <t>From I-75 Interchange to bridge under Shallowford Road</t>
  </si>
  <si>
    <t>33SR1530003, 33SR1530004, 33SR1530009</t>
  </si>
  <si>
    <t>From SR-33 to west of Tellico Reliance Road</t>
  </si>
  <si>
    <t>SR-431 to SR-43</t>
  </si>
  <si>
    <t>SR-194</t>
  </si>
  <si>
    <t>From SR-193 to Whispering Meadows Drive</t>
  </si>
  <si>
    <t>M18SAHQ_SW Supor Heavy Haul LLC O/D THP Escort - Conroe TX to Dennison OH</t>
  </si>
  <si>
    <t>TranSystems Corp., RTAP</t>
  </si>
  <si>
    <t>M18SAHQ_R3 Edwards Moving and Rigging O/D THP Escort - Hobson Pike to Murfreesboro Pike</t>
  </si>
  <si>
    <t>M18SAHQ_R4 Barnhart Crane and Rigging Co. O/D THP Escort - Memphis TN to Memphis TN</t>
  </si>
  <si>
    <t>BEAVER RD/HOLLY GROVE RD</t>
  </si>
  <si>
    <t>SA 84008-2, Beaver Rd/Holly Grove Rd, from 0.5 mi. South of Madonna Dr. to Madonna Dr. &amp; 0.93 mi. South of Bridge 84S8112005 to Bridge 84S81120005</t>
  </si>
  <si>
    <t>M18SAHQ_SW ATS Specialized, Inc. - Superload 2 of 3 - O/D THP Escort - From MS/TN Line US-45 to TN/GA Line I-24E</t>
  </si>
  <si>
    <t>M18SAHQ_SW ATS Specialized, Inc. - Superload 3 of 3 - O/D THP Escort - From MS/TN Line US-45 to TN/GA Line I-24E</t>
  </si>
  <si>
    <t>M18SAHQ_SW H&amp;R Agri-Power Inc. O/D THP Escort - Riddleton TN to KY/TN State Line I-24</t>
  </si>
  <si>
    <t>From near SR-9 to near French Broad River Bridge</t>
  </si>
  <si>
    <t>Weigh Scale OW-OD Pilot Project</t>
  </si>
  <si>
    <t>Overweight/Overdimensional Signage and Pavement Marking</t>
  </si>
  <si>
    <t>SR-371</t>
  </si>
  <si>
    <t>Bridge over Cane Creek, LM 1.10</t>
  </si>
  <si>
    <t>49SR0872001</t>
  </si>
  <si>
    <t>Arlington Avenue, Bridges over I-40 at LMs 0.12 and 0.17; and SR-1, Bridge over Mill Creek, LM 21.99</t>
  </si>
  <si>
    <t>Bridge Repairs on 3 Bridges</t>
  </si>
  <si>
    <t>19I00400111, 19I00400112, 19SR0010031</t>
  </si>
  <si>
    <t>Bridges over SR-76, LM 4.26</t>
  </si>
  <si>
    <t>Bridge repairs on 2 bridges</t>
  </si>
  <si>
    <t>74I00650009, 74I00650010</t>
  </si>
  <si>
    <t>Pedestrian Bridge over SR-6 (US-31E, Ellington Parkway), LM 11.12; and SR-6, Bridges over Douglas Ave, LM 12.17</t>
  </si>
  <si>
    <t>19FA0060015, 19FA0060016, 19SR0060041</t>
  </si>
  <si>
    <t>M18SAHQ_R4 Jimmy T Wood Inc. O/D THP Escort - Memphis TN to Memphis TN</t>
  </si>
  <si>
    <t>From SR-35 (US-321, N. Main St.) to Greeneville City Limits</t>
  </si>
  <si>
    <t>The project will provide new controllers, including a master controller for the entire corridor, new vehicle detection, and interconnection via fiber optic cable for the Town's 10 signalized intersections along SR-34, from SR-35 (US-321, N. Main St.) to Greeneville City Limits.</t>
  </si>
  <si>
    <t>SR-143</t>
  </si>
  <si>
    <t>M18LTR1_C10SR_SML STR ENG SR-143 at LM 5.22</t>
  </si>
  <si>
    <t>Emergency Culvert Replacement on SR-143 at LM 5.22</t>
  </si>
  <si>
    <t>Carroll County Mobile Office Building</t>
  </si>
  <si>
    <t>Cannon County Maintenance Building</t>
  </si>
  <si>
    <t>Wilson County Maintenance Building</t>
  </si>
  <si>
    <t>Industrial Access Road Serving Project Haven (Pyramex)</t>
  </si>
  <si>
    <t>Improvements to Keough Dr, including turn lanes</t>
  </si>
  <si>
    <t>PARKER STORE RD</t>
  </si>
  <si>
    <t>SA 09004-4, FROM TERRY RD TO 1.00 MILE WEST OF SR-1</t>
  </si>
  <si>
    <t>Fayetteville: Taxiway and Apron Rehabilitation - Design</t>
  </si>
  <si>
    <t>Various Routes in Region 1 - Rockfall Risk Assessment</t>
  </si>
  <si>
    <t>rockfall mitigation services, geotechnical engineering services, and engineering geology services for various projects throughout TDOT Region 1</t>
  </si>
  <si>
    <t>Bridge over Trace Creek, LM 5.94</t>
  </si>
  <si>
    <t>Tullahoma: NW Hangar 2</t>
  </si>
  <si>
    <t>Emergency Slide Repairs near MM 42 (LM 10.1) (February 2019 Flood)</t>
  </si>
  <si>
    <t>PE ROW, and Construction for Emergency Slide Repairs</t>
  </si>
  <si>
    <t>Cox Rd</t>
  </si>
  <si>
    <t>SA 58043 (1), Cox Rd from SR 150 to Dead End</t>
  </si>
  <si>
    <t>Red Cloud Rd</t>
  </si>
  <si>
    <t>SA 61036(2), Red Cloud Rd from Red Cloud Rd to Dead End</t>
  </si>
  <si>
    <t>SA 61036 (1), Red Cloud Rd from SR 304 to Red Cloud Rd</t>
  </si>
  <si>
    <t>Gamble Rd</t>
  </si>
  <si>
    <t>SA 61032 (1), Gamble Rd from SR 58 to Old Hwy 58</t>
  </si>
  <si>
    <t>Elder Hollow Rd</t>
  </si>
  <si>
    <t>SA 61033 (1), Elder Hollow Rd from SR 58 to Sneed Rd</t>
  </si>
  <si>
    <t>(North Main Street) from Hay Long Avenue to Park Avenue in Mt. Pleasant (Downtown Revitalization Ph 1)</t>
  </si>
  <si>
    <t>Construction of sidewalks along Main Street and Public Square through the intersection of Church Street. Project also includes ADA upgrades, signage, retaining wall, landscaping, pedestrian lighting and pedestrian amenities.</t>
  </si>
  <si>
    <t>From South of Broadway to North of SR-375 (Lake Shore Road)</t>
  </si>
  <si>
    <t>M18SAHQ_SW ATS Specialized, Inc. - Superload 1 of 2 - O/D THP Escort - Ogden UT to Athens AL</t>
  </si>
  <si>
    <t>Leeville Pike from Tuckers Gap Road to South Greenwood Street; Coles Ferry Pike from Hartmann Drive to North Castle Heights Avenue</t>
  </si>
  <si>
    <t>(E-Grants Project) The proposed improvements include shoulder work, repairing rutting, resurfacing and restriping along the above-listed roadway segment.</t>
  </si>
  <si>
    <t>Pyles Road</t>
  </si>
  <si>
    <t>A040-0.28, Pyles Road over Thick Creek</t>
  </si>
  <si>
    <t>Various Bridges on Various Routes Statewide (PE for no-plans Bridge Repair projects)</t>
  </si>
  <si>
    <t>PE for no-plans Bridge Repair projects (working from a list of 122 state-maintained bridges)</t>
  </si>
  <si>
    <t>Staff Expenses Comprehensive Planning (Salaries and Travel)- FY-2018-2020 (PART 1)</t>
  </si>
  <si>
    <t>Staff Expenses Comprehensive Planning (Salaries and Travel)</t>
  </si>
  <si>
    <t>Staff Expenses Data Management (Salaries and Travel) FY-2018-2020 (PART 1)</t>
  </si>
  <si>
    <t>Staff Expenses for Special Projects (Salaries and Travel) FY-2018-2020 (PART 1)</t>
  </si>
  <si>
    <t>Planning Activities FY-2018-2020 (PART 1)</t>
  </si>
  <si>
    <t>TRIMS Enhancements FY-2018-2020 (PART 1)</t>
  </si>
  <si>
    <t>Elkton Community Transportation Planning Grants -FY-2018-2019 (PART 1)</t>
  </si>
  <si>
    <t>Statewide LRP Planning Contract, FY 2019-2024 (PART 1)</t>
  </si>
  <si>
    <t>New Planning On-Call Contract -FY-2020-2021 (PART 1)</t>
  </si>
  <si>
    <t>ATR Conversion FY-2017-2019 (PART 1)</t>
  </si>
  <si>
    <t>Census Transportation Planning Products (CTPP) Technical service program FY-2020-2024 (PART 1)</t>
  </si>
  <si>
    <t>RPO Conference FY-2019 (PART 1)</t>
  </si>
  <si>
    <t>Upper Cumberland Development District RPO FY-2020-2022 (PART 1)</t>
  </si>
  <si>
    <t>East Tennessee RPO FY-2020-2022 (PART 1)</t>
  </si>
  <si>
    <t>First Tennessee RPO FY-2020-2022 (PART 1)</t>
  </si>
  <si>
    <t>Middle Tennessee RPO FY-2020-2022 (PART 1)</t>
  </si>
  <si>
    <t>Northwest RPO FY-2020-2022 (PART 1)</t>
  </si>
  <si>
    <t>South Central RPO FY-2020-2022 (PART 1)</t>
  </si>
  <si>
    <t>Southwest RPO FY-2020-2022 (PART 1)</t>
  </si>
  <si>
    <t>West Tennessee RPO FY-2020-2022 (PART 1)</t>
  </si>
  <si>
    <t>Southeast RPO FY-2020-2022 (PART 1)</t>
  </si>
  <si>
    <t>TDOT Highway System Access Manual, Vol 1 FY 2019- FY 2020</t>
  </si>
  <si>
    <t>TDOT Highway System Access Manual, Vol 1</t>
  </si>
  <si>
    <t>Comprehensive Planning Administration- FY 2020- FY 2021</t>
  </si>
  <si>
    <t>LRP Program and Administration- FY 2020- FY 2021</t>
  </si>
  <si>
    <t>Skid Trailer Calibration- FY 2020- FY 2021</t>
  </si>
  <si>
    <t>Highway Statistic Status Reports- FY 2020- FY 2021</t>
  </si>
  <si>
    <t>TDOT Highway System Access Manual, Volume 2- FY 2020- FY 2021</t>
  </si>
  <si>
    <t>Air Quality Planning Office- FY 2020- FY 2021</t>
  </si>
  <si>
    <t>Data Management and Administration- FY 2020- FY 2021</t>
  </si>
  <si>
    <t>Office of Community Transportation - FY 2020- FY 2021</t>
  </si>
  <si>
    <t>Roadway Data Office - FY 2020- FY 2021</t>
  </si>
  <si>
    <t>NEW Statewide Roadway Asset Data Collection(DATA RFP) - FY 2020- FY 2021</t>
  </si>
  <si>
    <t>Roadway Inventory Office - FY 2020- FY 2021</t>
  </si>
  <si>
    <t>Traffic Data Collection Office - FY 2020- FY 2021</t>
  </si>
  <si>
    <t>Data Visualization Office - FY 2020- FY 2021</t>
  </si>
  <si>
    <t>Forecasting Office - FY 2020- FY 2021</t>
  </si>
  <si>
    <t>Travel Time Data Acquisition - FY 2020- FY 2021</t>
  </si>
  <si>
    <t>Task 4.1 Administration (STID)- FY 2020- FY 2021</t>
  </si>
  <si>
    <t>Task 4.2 Project Coordination and Investigation- FY 2020- FY 2021</t>
  </si>
  <si>
    <t>Task 4.3 Project Prioritization and Initiation-- FY 2020- FY 2021</t>
  </si>
  <si>
    <t>Task 4.4 Project Safety-- FY 2020- FY 2021</t>
  </si>
  <si>
    <t>Task 4.5 Special Projects- FY 2020- FY 2021</t>
  </si>
  <si>
    <t>MPO Expanded Urbanized Area-Jackson- FY 2020- FY 2021</t>
  </si>
  <si>
    <t>MPO Expanded Urbanized Area-Nashville- FY 2020- FY 2021</t>
  </si>
  <si>
    <t>Development of Alternative Fuels Corridor Plan FY 2020- FY 2021</t>
  </si>
  <si>
    <t>I-24 Smart Corridor Open Road Test Bed FY2020-2021</t>
  </si>
  <si>
    <t>University of Tennessee- Tennessee Transportation Assistance Program (TTAP) Project.-RESEARCH FY 2018-2019 (PART 2)</t>
  </si>
  <si>
    <t>Improving Winter Maintenance for Open-Graded Friction Course Pavements in Tennessee- RESEARCH FY 2018-2019 (PART 2)</t>
  </si>
  <si>
    <t>Research on Connected and Automated Vehicles Investment and Smart Infrastructure in Tennessee - RESEARCH FY 2018-2019 (PART 2)</t>
  </si>
  <si>
    <t>Evaluating Roadway Subsurface Drainage Practices - RESEARCH FY 2018-2019 (PART 2)</t>
  </si>
  <si>
    <t>Rating and Inventory of TDOT Retaining Walls - RESEARCH FY 2018-2019 (PART 2)</t>
  </si>
  <si>
    <t>Bump at the End of the Bridge: Enhanced Remediation Decision Making via 3D Measurement and Advanced 3D Dynamic Analysis- RESEARCH FY 2018-2019 (PART 2)</t>
  </si>
  <si>
    <t>Return on Investment (ROI) on Transportation Projects- RESEARCH FY 2019 (PART 2)</t>
  </si>
  <si>
    <t>TDOT ROW Appraisal Damages Study- RESEARCH FY 2019 (PART 2)</t>
  </si>
  <si>
    <t>Enhancing Freeze-Thaw Resistance of TN Concrete Mixes through Improved Air Void Testing- RESEARCH FY 2019-2020 (PART 2)</t>
  </si>
  <si>
    <t>MEPDG Climate Data Input for the State of TN- RESEARCH FY 2020-2021 (PART 2)</t>
  </si>
  <si>
    <t>Community Engagement In Rural Communities - RESEARCH FY 2019-2020 (PART 2)</t>
  </si>
  <si>
    <t>Calculating Road User Cost for Specific Section of Highway to User in Alternative Contracting- RESEARCH FY 2019-2020 (PART 2)</t>
  </si>
  <si>
    <t>Development of a New Attenuation Model for West TN- RESEARCH FY 2019-2020 (PART 2)</t>
  </si>
  <si>
    <t>Investigating on wrong-way Prevention Technologies and Systems- RESEARCH FY 2019-2020 (PART 2)</t>
  </si>
  <si>
    <t>Use of Recycled Concrete Aggregate in New Concrete Mixes- RESEARCH FY 2019-2020 (PART 2)</t>
  </si>
  <si>
    <t>Guidelines for the Use of Expanded-Polystyrene(EPS) Block Geofoam as Lightweight Backfull Behind Retaining Walls- RESEARCH FY 2020-2021 (PART 2)</t>
  </si>
  <si>
    <t>Design Considerations for and Limitation of Rock Dowels/Anchors loaded in Shear- RESEARCH FY 2019-2020 (PART 2)</t>
  </si>
  <si>
    <t>Developing Statewide Land Use Forecasting Model and Intergrate with TDOT's  Statewide Travel Demand Model- RESEARCH FY 2019-2020 (PART 2)</t>
  </si>
  <si>
    <t>Engineering Design Procedures and Standards Drawings for Highway Construction Sediment Basins- RESEARCH FY 2020-2021 (PART 2)</t>
  </si>
  <si>
    <t>Developing Safety Metrics and Thresholds for Highway Construction in TN- RESEARCH FY 2019-2020 (PART 2)</t>
  </si>
  <si>
    <t>Mitigating Stripping  in Asphalt Mixtures- RESEARCH FY 2019-2020 (PART 2)</t>
  </si>
  <si>
    <t>Performance Evaluation of Full Depth Reclaimed (FDR) Pavements in TN- RESEARCH FY 2019-2020 (PART 2)</t>
  </si>
  <si>
    <t>Activity-based Household Travel Survey Through Smartphone Apps in TN- RESEARCH FY 2018-2019 (PART 2)</t>
  </si>
  <si>
    <t>Improvement of Park-and-ride Facilities and Services in Metropolitan Areas of TN- RESEARCH FY 2020-2021 (PART 2)</t>
  </si>
  <si>
    <t>A Localized Safety Performance Functions (SPFs) Approach Accounting for "Within" TN Variations on Multilane Highways- RESEARCH FY 2020-2021 (PART 2)</t>
  </si>
  <si>
    <t>Network-Level Pavement Structural Data- RESEARCH FY 2018-2019 (PART 2)</t>
  </si>
  <si>
    <t>Evaluating the Performance of Inverted Pavements in TN- RESEARCH FY 2020-2021 (PART 2)</t>
  </si>
  <si>
    <t>Evaluating Performance and Benefits-Costs of Road Diets in TN- RESEARCH FY 2019-2020 (PART 2)</t>
  </si>
  <si>
    <t>Investigating the Service of App-based Rideshare and Transportation Network Companies in TN- RESEARCH FY 2018-2019 (PART 2)</t>
  </si>
  <si>
    <t>Quantifying Support Practice Sub-factor Values for Erosion-control and Sediment Retention Devices-Phase II- RESEARCH FY 2019-2020 (PART 2)</t>
  </si>
  <si>
    <t>Extreme Weather Vulnerability Assessment Phase III  - FY 2019</t>
  </si>
  <si>
    <t>Research Administration and Coordination- FY 2020-FY 2021</t>
  </si>
  <si>
    <t>Research Peer Exchange- FY 2020-FY 2021</t>
  </si>
  <si>
    <t>Connecting Demand Response Transit with Fixed Service Transit in TN- FY 2020-FY 2021</t>
  </si>
  <si>
    <t>Drones and Other Technologies to Assist in Disaster Relief Efforts- FY 2020-FY 2021</t>
  </si>
  <si>
    <t>Evaluating Transit Equity and Accessibility to Affordable Housing in Tennessee- FY 2020-FY 2021</t>
  </si>
  <si>
    <t>A Framework for Quantitative Assessment of the Environmental Social and Economic Benefits of TDOT infrastructure Projects- FY 2020-FY 2021</t>
  </si>
  <si>
    <t>Understanding Freights Impacts on TN Communities- FY 2020-FY 2021</t>
  </si>
  <si>
    <t>Comprehensive Analysis on the conversion of the existing HOV lanes into HOT lanes in Tennessee- FY 2020-FY 2021</t>
  </si>
  <si>
    <t>Opioid Crisis in Tennessee as related to Transportation- FY 2020-FY 2021</t>
  </si>
  <si>
    <t>Reducing Pedestrian Accidents and Fatalities in Tennessee- FY 2020-FY 2021</t>
  </si>
  <si>
    <t>Towards Sustainable Tourism Transportation System and Services in Tennessee- FY 2020-FY 2021</t>
  </si>
  <si>
    <t>Systemwide Traffic Signal Performance Triaging using Big Data to Identify and Prioritize Deficient Locations for Improvement- FY 2020-FY 2021</t>
  </si>
  <si>
    <t>Highland Avenue, From Carding Machine Road to SR-2 (US-11, Mulberry Street)</t>
  </si>
  <si>
    <t>Milling, resurfacing, sidewalk improvements, stripping and warning/safety signs.</t>
  </si>
  <si>
    <t>Industrial Access Road Serving Project Phoenix (Tyson Foods)</t>
  </si>
  <si>
    <t>railroad portion of the project (this was excluded from the work done under PIN 126690.00)</t>
  </si>
  <si>
    <t>Independence Ave</t>
  </si>
  <si>
    <t>Independence Avenue, North of East Ellis Lane to SR-1 in Mount Carmel</t>
  </si>
  <si>
    <t>Nashville: JC Tune-Pavement Evaluation/Rehab</t>
  </si>
  <si>
    <t>M18SAHQ_R3 Edwards Moving and Rigging O/D THP Escort - 180 Old Nashville Hwy (Rutherford Co) to 1815 Hobson Pike (Davidson Co)</t>
  </si>
  <si>
    <t>Overdimensional Load Escort by Tennessee Hwy Patrol under Permit No. 20171012000113</t>
  </si>
  <si>
    <t>Overdimensional Load Escort by Tennessee Hwy Patrol under Permit No. 20171012000115</t>
  </si>
  <si>
    <t>Overdimensional Load Escort by Tennessee Hwy Patrol under Permit No. 20180119000016</t>
  </si>
  <si>
    <t>Robert C. Jackson Drive, From SR-73 (US-321, West Lamar Alexander Pkwy) to Middle Settlements Road</t>
  </si>
  <si>
    <t>Reconstruction/Widening</t>
  </si>
  <si>
    <t>Pedestrian Bridge over Robert C. Jackson Drive</t>
  </si>
  <si>
    <t>Contract 180016 covers this PIN also. Pedestrian Bridge serving Denso. mgh</t>
  </si>
  <si>
    <t>City of Bristol, FY 18, UROP</t>
  </si>
  <si>
    <t>Jacksboro: Beacon Maintenance</t>
  </si>
  <si>
    <t>Mountain City: RW Marking Maintenance</t>
  </si>
  <si>
    <t>Oneida: REILs Replacement</t>
  </si>
  <si>
    <t>Knox County Greenway Corridor Study</t>
  </si>
  <si>
    <t>Detailed greenway corridor study for four major corridors located in Knox County (Emory Road, Northshore Road, Chapman Highway, and John Sevier Highway).  The corridors will be major routes from west to east and north to south connecting surrounding counties.  The study will investigate how these routes will impact connections at schools, businesses and residential neighborhoods.</t>
  </si>
  <si>
    <t>CARTA, 5307 FY 17</t>
  </si>
  <si>
    <t>CARTA, 5337, FY 15 - 17</t>
  </si>
  <si>
    <t>MATA, 5339, FY 16-17</t>
  </si>
  <si>
    <t>Various State Aid Roads</t>
  </si>
  <si>
    <t>Resurfacing of Prospect Church Rd. from SR-72 to Dry Valley Rd., Old SR-95 from Old Hwy. 95 to Town Creek Pkwy., Muddy Creek Rd., from SR-2 to Martel Rd., Northshore Dr. from the Loudon County line to Beals Chapel Rd., Martel Rd. from the Loudon County line to SR-2, Loudon Ridge Rd. from S. Wingate Dr. to Sugar Limb Rd., Hines Valley Rd. from SR-1 to Hines Valley Rd., Ford Rd. from SR-1 to SR-2,Davis Ferry Rd. from SR-444 to Davis Ferry Rd., Dry Valley Rd. from Prospect Church Rd. to Dry Valley Rd., Cut-Thru Dr. from SR-73 to Old SR-95, Beals Chapel Rd. from Martel Rd. to Lakeview Rd.</t>
  </si>
  <si>
    <t>SSO Program, Section 5329</t>
  </si>
  <si>
    <t>(Sam Ridley Parkway), From Old Nashville Highway to I-24</t>
  </si>
  <si>
    <t>Sam Ridley will be widened to 3 lanes in each direction from I-24 to Old Nashville Highway and the existing unsignalized cross throughs along Sam Ridley will be closed. Curb and gutter will be installed along Sam Ridley from the intersection of Industrial Boulevard to Old Nashville Highway.</t>
  </si>
  <si>
    <t>Cumberland Co I-40 Rest Area Sandfilter Rehabilitation</t>
  </si>
  <si>
    <t>Fletcher Greenway - Phase 3</t>
  </si>
  <si>
    <t>Design and construction of an off-road bike/walking trail from the existing greenway to Appling Road.</t>
  </si>
  <si>
    <t>Black Oak Rd</t>
  </si>
  <si>
    <t>SA 33061(1), 1.371  Black Oak Rd from Graysville Rd to Andy Thompson Rd</t>
  </si>
  <si>
    <t>Johnson, Baker and Daughtery Ferry Rd</t>
  </si>
  <si>
    <t>SA 33060(1), Johnson, Baker and Daughtery Ferry Roads, 3.283 miles from SR 60 to SR 60</t>
  </si>
  <si>
    <t>Crossville: Seal/Stripe Runway and Taxiway</t>
  </si>
  <si>
    <t>From South of Vanns Creek Road/Hoyal Road to North of Haskel Road</t>
  </si>
  <si>
    <t>McMinnville: Road Removal, Earthwork, and Fencing</t>
  </si>
  <si>
    <t>Morganton Rd</t>
  </si>
  <si>
    <t>SA 0505(5),  Morganton Rd from Church Rd to Loudon County Line</t>
  </si>
  <si>
    <t>Shelby Rd</t>
  </si>
  <si>
    <t>SA 79019(6), Shelby Rd from Epperson Mill Rd to Quito Rd</t>
  </si>
  <si>
    <t>Bethuel Rd</t>
  </si>
  <si>
    <t>SA 79026(3), Bethuel Rd .40 miles North of SR 205 to 1.40 miles North of SR 205</t>
  </si>
  <si>
    <t>Transystems, FY 17, 5311</t>
  </si>
  <si>
    <t>FTHRA, FY16, 5311</t>
  </si>
  <si>
    <t>Gainesboro: Exhibit A Property Map</t>
  </si>
  <si>
    <t>Sparta: Rehab - Enhance Security</t>
  </si>
  <si>
    <t>Bridge over 46th Avenue N., LM 13.33</t>
  </si>
  <si>
    <t>Repair collision damage to concrete beams</t>
  </si>
  <si>
    <t>Orchard Rd</t>
  </si>
  <si>
    <t>SA 4612 (2), Orchard Rd from SR 421 to Brinkly Rd</t>
  </si>
  <si>
    <t>Region 2 Complex Office Furniture</t>
  </si>
  <si>
    <t>New Office Furniture for the entire Region 2 Complex</t>
  </si>
  <si>
    <t>South Economy Road to Sulphur Springs Road</t>
  </si>
  <si>
    <t>Construction of 4,200 feet of 5-foot sidewalk along the South side of SR34 from South Economy Road to Sulphur Springs Road.  Project includes overhead utility replacement, 24 ADA ramps and 3 pedestrian signals.</t>
  </si>
  <si>
    <t>Northwest of Cedar Bluff Road to Old Cedar Bluff Road</t>
  </si>
  <si>
    <t>Construction of 1,200 feet of 5-foot sidewalk along the South side of SR169 from Northwest of Cedar Bluff Road to Old Cedar Bluff Road.  Project also includes overhead utility replacement, 14 ADA ramps and 1 pedestrian signal.</t>
  </si>
  <si>
    <t>From North of Clifftops Avenue to I-24 in Monteagle</t>
  </si>
  <si>
    <t>Construction of 5,011 feet of 8 to 10-foot shared use path and drainage along the north side of SR-15 from North of Clifftops Avenue to I-24. Project also includes 10 ADA ramps.</t>
  </si>
  <si>
    <t>From Old Hickory Boulevard to Erin Lane in Nashville</t>
  </si>
  <si>
    <t>Construction of 1,700 feet of 5-foot sidewalk and drainage along the south side of SR1 from Old Hickory Blvd to Erin Lane. Project also includes overhead utility replacement, 3 ADA ramps and 2 pedestrian signals.</t>
  </si>
  <si>
    <t>From W. Ellington Parkway to Floyd Drive in Lewisburg</t>
  </si>
  <si>
    <t>Construction of 3,400 feet of 5-foot sidewalk along both sides of SR373 from W. Ellington Parkway to Floyd Drive. Project also includes drainage and 20 ADA ramps.</t>
  </si>
  <si>
    <t>From Quin Lane to Kentucky State Line in Clarksville</t>
  </si>
  <si>
    <t>Construction of 11,800 feet of 5-foot sidewalk along the East side of SR12 from Quinn Road to the Kentucky State Line in Clarksville.  Project includes 50 ADA ramps and 8 pedestrian signals.</t>
  </si>
  <si>
    <t>From South of Center Pointe Road to Holiday Drive in Clarksville</t>
  </si>
  <si>
    <t>Construction of 9,300 feet of 5-foot sidewalk along both sides of SR13 from South of Center Pointe Road to Holiday Drive. Project also includes 4,900 feet of drainage, 150 ADA ramps and 12 pedestrian signals.</t>
  </si>
  <si>
    <t>From East of Camden Court to East of Gresham Lane in Murfreesboro</t>
  </si>
  <si>
    <t>Construction of 3,000 feet of 5-foot sidewalk on the North side of SR-96 from East of Camden Court to East of Gresham Lane.  Project also includes striping and pedestrian signals.</t>
  </si>
  <si>
    <t>From Dejarnette Lane to South of Fairfax Drive in Murfreesboro</t>
  </si>
  <si>
    <t>Construction of 12,500 feet of 5-foot sidewalk along both sides of SR10 from Dejarnette Lane to South of Fairfax Drive in Murfreesboro.  Project includes overhead utility replacement, 40 ADA ramps, and 4 pedestrian signals.</t>
  </si>
  <si>
    <t>From SR-26 (US-70, West Baddour Pkwy) to East of Signature Place in Lebanon</t>
  </si>
  <si>
    <t>Construction of 2,600 linear feet of 5-foot sidewalk along both sides of SR24 from SR26 (US70, West Baddour Pkwy) to East of Signature Place). Project also includes 1,300 feet of drainage, 1,000 feet of overhead utility replacement, 30 ADA ramps and 2 pedestrian signals.</t>
  </si>
  <si>
    <t>SR-78</t>
  </si>
  <si>
    <t>Near SR-3 to Marr Drive</t>
  </si>
  <si>
    <t>Construction of 2,300 feet of 5-foot sidewalk on both sides of SR78, near SR3 to Marr Drive.  Project also includes overhead utility replacement, 2 ADA ramps and 1 pedestrian signal.</t>
  </si>
  <si>
    <t>I-55 Welcome Center</t>
  </si>
  <si>
    <t>refurbish and re-painting of the pyradoptics public art.</t>
  </si>
  <si>
    <t>Landscaping and Scenic Beautification</t>
  </si>
  <si>
    <t>Ellis Rd</t>
  </si>
  <si>
    <t>SA 58045 (1), Ellis Road from SR-2 to Fish Trap Rd</t>
  </si>
  <si>
    <t>Chisholm Lake Road</t>
  </si>
  <si>
    <t>Chisholm Lake Road, Bridge over Branch Creek, LM 0.45</t>
  </si>
  <si>
    <t>Bridge replacement over Branch Creek</t>
  </si>
  <si>
    <t>490A0810005</t>
  </si>
  <si>
    <t>Long Branch Rd</t>
  </si>
  <si>
    <t>SA 42004(5), Long Branch Rd from Firetower Rd to Ross Branch Rd</t>
  </si>
  <si>
    <t>at LM 22.57</t>
  </si>
  <si>
    <t>Utility repairs (water well) due to retaining wall failure (SR-2 at LM 22.57)</t>
  </si>
  <si>
    <t>Utilities</t>
  </si>
  <si>
    <t>Various streets within the City of Lafollette</t>
  </si>
  <si>
    <t>Resurfacing North Avenue from East Central Avenue to East Prospect Street; North Cumberland Avenue from East Central Avenue to East Prospect Street; South 9th Street from West Central Avenue to West Beech Street; North 13thStreet from West Central Avenue to City Limits; South Avenue from West Central Avenue to Jacksboro Pike; and Beech Street full Length from Jacksboro Pike to East Avenue</t>
  </si>
  <si>
    <t>New Stafford Rd</t>
  </si>
  <si>
    <t>BG A049-5.70, New Stafford Rd bridge over Sulpher Fork Cub Creek</t>
  </si>
  <si>
    <t>390A0490005</t>
  </si>
  <si>
    <t>From near SR-287 to near DeKalb County Line</t>
  </si>
  <si>
    <t>Covington: LED Lighting - Runway &amp; Taxiway</t>
  </si>
  <si>
    <t>Old Ringgold Rd</t>
  </si>
  <si>
    <t>Old Ringgold Road (0B323), Bridge over I-24, LM 0.41</t>
  </si>
  <si>
    <t>Bridge deck overlay, substructure and sidewalk repair, transition replacement and drainage maintenance (BWSC)</t>
  </si>
  <si>
    <t>SR-294</t>
  </si>
  <si>
    <t>Bridge over Big Eagle Creek, LM 1.39</t>
  </si>
  <si>
    <t>67S43930001</t>
  </si>
  <si>
    <t>Knoxville Citywide Sidewalk Study</t>
  </si>
  <si>
    <t>The city of Knoxville intends to study the layout of sidewalks thorough the city. They will then use these findings to develop a prioritized list of sidewalk projects for Knoxville.</t>
  </si>
  <si>
    <t>Old Clarksville Pike</t>
  </si>
  <si>
    <t>SA 11011 (12), Old Clarksville Pk from Montgomery Co Line to Tula Pace Rd</t>
  </si>
  <si>
    <t>Centerville: Hangar Design</t>
  </si>
  <si>
    <t>Mountain City: Obstruction Clearing Evaluation</t>
  </si>
  <si>
    <t>New Tazewell: Obstruction Survey and Removal</t>
  </si>
  <si>
    <t>New Tazewell: Repair Existing AVGAS Fuel System</t>
  </si>
  <si>
    <t>Mill Rd</t>
  </si>
  <si>
    <t>SA 14021 (1), Mill Rd from Moss Arcott Rd to SR-52</t>
  </si>
  <si>
    <t>Standing Rock Rd</t>
  </si>
  <si>
    <t>SA 25017 (1)  Standing Rock Rd from Roslin Rd to Roslin Rd.</t>
  </si>
  <si>
    <t>McGhee Rd</t>
  </si>
  <si>
    <t>SA 25018 (1), McGhee Rd to Frank Campbell Rd</t>
  </si>
  <si>
    <t>Roslin Rd</t>
  </si>
  <si>
    <t>SA 25004 (1), Roslin RD to Standing Rock Rd  to Jones Rd</t>
  </si>
  <si>
    <t>W. Rock Quarry Rd</t>
  </si>
  <si>
    <t>SA 25032 (1), W. Rock Quarry Rd from SR 62 to Rock Quarry Rd</t>
  </si>
  <si>
    <t>Columbia/Mt. Pleasant: Obstruction Tree Clearing - Engineering</t>
  </si>
  <si>
    <t>Lebanon: West Side Security Cameras</t>
  </si>
  <si>
    <t>Old York Highway</t>
  </si>
  <si>
    <t>BG A068-4.22, Old York Highway Bridge over Pond Creek</t>
  </si>
  <si>
    <t>Replace Bridge No. 040A0680001</t>
  </si>
  <si>
    <t>040A0680001</t>
  </si>
  <si>
    <t>(Maynardville Highway) Sidewalks from Doris Circle to Ledgerwood Road</t>
  </si>
  <si>
    <t>Construction of 15,800 feet of 5-foot sidewalk along the east side of SR-33. Project also includes a closed drainage system, curb and gutter, driveway cuts, ADA ramps, pedestrian signals and guardrail.</t>
  </si>
  <si>
    <t>Cooper Creek Rd</t>
  </si>
  <si>
    <t>SA 49004 (3), Cooper Creek Rd, from SR 371 to SR 3</t>
  </si>
  <si>
    <t>Mill Creek Rd</t>
  </si>
  <si>
    <t>SA 49043(1), Mill Creek Rd from SR 3 to Poplar Grove (SA 49027)</t>
  </si>
  <si>
    <t>William Switch Rd</t>
  </si>
  <si>
    <t>SA 49008 (5), William Switch Rd from SA-97007 to Ripley City Limits</t>
  </si>
  <si>
    <t>BG A218-0.91, Mill Creek Road over Mill Creek</t>
  </si>
  <si>
    <t>Replace Bridge No. 660A0280003 over Mill Creek</t>
  </si>
  <si>
    <t>660A0280003</t>
  </si>
  <si>
    <t>Country Club Rd</t>
  </si>
  <si>
    <t>SA 49039(2), Country Club Rd, from Ripley City Limits to SA 49012</t>
  </si>
  <si>
    <t>Double Bridges Unionville Rd</t>
  </si>
  <si>
    <t>SA 49025 (3), Double Bridges Unionville Rd from SR 88 to Dyer County Line</t>
  </si>
  <si>
    <t>CR 2</t>
  </si>
  <si>
    <t>SA 54032 (2), CR 2 from SR 50 to CR 20</t>
  </si>
  <si>
    <t>CR 46</t>
  </si>
  <si>
    <t>SA 54046 (1), CR-46 from CR 46 to Meigs County Line</t>
  </si>
  <si>
    <t>CR 48</t>
  </si>
  <si>
    <t>SA 54045 (1), CR-48 from CR 20 to CR 50</t>
  </si>
  <si>
    <t>Strawberry Plains Pike</t>
  </si>
  <si>
    <t>SA 4729 (4), Strawberry Plains Pike from Rufus Rd to LM 2.75</t>
  </si>
  <si>
    <t>Heiskell Rd</t>
  </si>
  <si>
    <t>SA 4716 (4), Heiskell Road from Emory Rd to E Raccoon Valley Rd</t>
  </si>
  <si>
    <t>Ellistown Rd</t>
  </si>
  <si>
    <t>SA 4739 (2), Ellistown Road from 11w to Washington Pike</t>
  </si>
  <si>
    <t>M18SAHQ_SW ATS Specialized, Inc. O/D THP Escort - From US-45N at MS/TN State Line to I-65N at TN/KY State Line</t>
  </si>
  <si>
    <t>Overdimensional Load Escort by Tennessee Hwy Patrol under Permit No. 20180214000287</t>
  </si>
  <si>
    <t>Lawrenceburg: RW Sealcoat and Marking</t>
  </si>
  <si>
    <t>Lawrenceburg: Apron Rehab AP 002 (Phase 1 - Design)</t>
  </si>
  <si>
    <t>M18SAHQ_SW Guy M Turner, Inc. O/D THP Escort - US-45 at TN/MS State Line to New Johnsonville TN</t>
  </si>
  <si>
    <t>Overdimensional Load Escort by Tennessee Hwy Patrol under Permit No. 20180212000356</t>
  </si>
  <si>
    <t>Elizabethton: Replace Hangar Doors</t>
  </si>
  <si>
    <t>Elizabethton: Terminal Renovation</t>
  </si>
  <si>
    <t>Jamestown: Runway &amp; South Taxiway Rehab Design</t>
  </si>
  <si>
    <t>Sparta: Taxiway and Directional Lights</t>
  </si>
  <si>
    <t>Smyrna: Preventative Maintenance on Holdpad @ T/W Foxtrot</t>
  </si>
  <si>
    <t>Smyrna: Preventative Maintenance &amp; Markings on Pavement</t>
  </si>
  <si>
    <t>Smyrna: Preventative Maintenance Runway 01/19</t>
  </si>
  <si>
    <t>Portland: Obstruction Removal - RPZ ( Underground Relocations)</t>
  </si>
  <si>
    <t>Waverly: Obstruction Survey and Bat Study</t>
  </si>
  <si>
    <t>Waverly: Hangar Rehabilitation- Design / Bid</t>
  </si>
  <si>
    <t>Waverly: Runway Pavement Repair</t>
  </si>
  <si>
    <t>Shelby Drive, From Paul Lowry Road to Weaver Road</t>
  </si>
  <si>
    <t>Construction of a new 4 lane divided road from Paul Lowry Road to Sewanee Road with grade separation over CNRR and widening a 2 lane road to a 4 lane road from Sewanee Road to Weaver Road with grade separation over CNRR.</t>
  </si>
  <si>
    <t>Springfield: Construct New Terminal Building (Phase II Building)</t>
  </si>
  <si>
    <t>Enigma Rd</t>
  </si>
  <si>
    <t>SA 80013 (2), Enigma Road, from Webster Rd to SR-53</t>
  </si>
  <si>
    <t>Miller Rd</t>
  </si>
  <si>
    <t>SA 92035 (3), Miller Rd from Ralston Rd to Hyndsver</t>
  </si>
  <si>
    <t>Dawson/Old Boydsville Rd</t>
  </si>
  <si>
    <t>SA 92022 (6), Dawson/Old Boydsville Rd from SR 188 to 1.78 miles north of SR 188</t>
  </si>
  <si>
    <t>Liberty/Bynum Rd</t>
  </si>
  <si>
    <t>SA 92010 (4), SR 54 to SR 22</t>
  </si>
  <si>
    <t>Bridge over Reedy Creek, LM 9.77 in Kingsport</t>
  </si>
  <si>
    <t>82SR0010024</t>
  </si>
  <si>
    <t>Elizabethton: Obstruction Clearing - Power lines and Structures</t>
  </si>
  <si>
    <t>Eastbound near LM 1.1 (MM 341.5) (Rockfall Mitigation)</t>
  </si>
  <si>
    <t>Rockfall Mitigation</t>
  </si>
  <si>
    <t>(US-72, Poplar Avenue), From South Yates Road to I-240 off ramp</t>
  </si>
  <si>
    <t>Reconstruct Poplar Avenue between South Yates Rd and I-240 to include; an additional WB lane, traffic signal modernization, transit and pedestrian improvements, and safety enhancements. eGrants #093.</t>
  </si>
  <si>
    <t>Winchester: Drainage Improvements - Preliminary Design</t>
  </si>
  <si>
    <t>Tom Creek Rd</t>
  </si>
  <si>
    <t>SA 68010 (8), Tom Creek Rd from SR-48 to Lower Roans Creek Rd</t>
  </si>
  <si>
    <t>Ramp Bridge from I-840 WB to I-24 EB, LM 7.63</t>
  </si>
  <si>
    <t>Project # 75840-4130-04 (PE-D for Emergency Bridge Repairs due to vehicle impact damage); Project # 4131 (State Forces Field Unit Costs for incident mgmt, admin response, bridge inspection, etc. related to Emergency response); Project # 4132 (Emergency Letting construction contract repairs and CEI project number); Project # 4133 (PE and Construction for non-emergency Bridge deck repairs); Project #4134 (DSSR and Final Cost preparation by consultant)</t>
  </si>
  <si>
    <t>75SR8400019</t>
  </si>
  <si>
    <t>CE2039: Aviation Professional Services - Barge</t>
  </si>
  <si>
    <t>Dug Hill Rd</t>
  </si>
  <si>
    <t>SA 4607 (7), Dug Hill Road from Cracker Neck Rd to LM 1.20</t>
  </si>
  <si>
    <t>M18SAHQ_SW Ace Doran Hauling &amp; Rigging, Co O/D THP Escort - Laurens, SC to Shippingport, PA</t>
  </si>
  <si>
    <t>Overdimensional Load Escort by Tennessee Hwy Patrol under Permit No. 20180305000421</t>
  </si>
  <si>
    <t>Lockhart Town Rd</t>
  </si>
  <si>
    <t>SA 31032 (1), Lockhart Town Rd, from SR-50 to LM 2.8</t>
  </si>
  <si>
    <t>From Near Louis Rhea Road to SR-70</t>
  </si>
  <si>
    <t>34SR0330013</t>
  </si>
  <si>
    <t>Raleigh Millington Road, Intersection at SR-385 / I-269</t>
  </si>
  <si>
    <t>* E-grants 096* Improves the intersection of Raleigh Millington at SR 385 by extending the southbound left turn lane by shifting the southbound thru lanes to the west to create the extended left turn lane.</t>
  </si>
  <si>
    <t>From Grainger County Line to Near Lakemont Drive</t>
  </si>
  <si>
    <t>From near I-81 South Bound Ramp to near Main Street</t>
  </si>
  <si>
    <t>From SR-62 to Knox County Line</t>
  </si>
  <si>
    <t>411TLD Overlay @ 85 lb/sy / 411TLD Overlay@65 lb/sy</t>
  </si>
  <si>
    <t>From SR-61 to Norris Dam Bridge</t>
  </si>
  <si>
    <t>411TLD Overlay @65 lb/sy</t>
  </si>
  <si>
    <t>From near Bridge over French Broad River to near Harrison Road</t>
  </si>
  <si>
    <t>45SR0320001, 45SR0320003</t>
  </si>
  <si>
    <t>From near SR-73  to near SR-107 (Excluding LM 7.08 - 7.26; 8.74 - 8.88; 10.24 -10.37).</t>
  </si>
  <si>
    <t>From near SR-66 to SR-34</t>
  </si>
  <si>
    <t>32SR1600017, 32SR1600018</t>
  </si>
  <si>
    <t>From Knox County Line to near Bridge over Lost Creek(Excluding LM 4.24- 4.43).</t>
  </si>
  <si>
    <t>From near SR-416 to near Shultz Road</t>
  </si>
  <si>
    <t>SR-327</t>
  </si>
  <si>
    <t>From SR-58 to SR-61</t>
  </si>
  <si>
    <t>73E00230005</t>
  </si>
  <si>
    <t>From near SR-1 to near Ruritan Road (Excluding LM 5.32 - 5.45)</t>
  </si>
  <si>
    <t>From near Dickey Road to near Boat Dock Drive</t>
  </si>
  <si>
    <t>From near Mountain View Road to near Bridge over Clinch River</t>
  </si>
  <si>
    <t>Chattanooga: Phase I Site Development for a New Maintenance Repair and Overhaul (MRO) Facility</t>
  </si>
  <si>
    <t>Liberty-Dean Grooms Rd</t>
  </si>
  <si>
    <t>SA 92008 (4)  From 4.86 to .85 Mi South of SA-92010</t>
  </si>
  <si>
    <t>Blount County Greenway - Phase 1</t>
  </si>
  <si>
    <t>Construction of a greenway from the Mayrville City Limits on US 321 at the Northwestern corner of Helton Road (at Lem's Korner) to Perry's Mill with additional bike access link to Old Walland Highway. Project also includes drainage, pavement markings and signage.</t>
  </si>
  <si>
    <t>SR-340</t>
  </si>
  <si>
    <t>From SR-349 to Hamblen County Line</t>
  </si>
  <si>
    <t>30S23580001</t>
  </si>
  <si>
    <t>From Carter County Line to SR-34 (US 421)</t>
  </si>
  <si>
    <t>From near Laurel Hollow Road to Johnson County Line</t>
  </si>
  <si>
    <t>From near Persimmon Ridge Road to near SR-381 (Excluding LM 15.46 - 15.70)</t>
  </si>
  <si>
    <t>From LM 10.98 - 11.18; LM 12.57 - 13.02; LM 15.46 - 15.65</t>
  </si>
  <si>
    <t>From near Court Street to near Tuckalechee Pike</t>
  </si>
  <si>
    <t>From near Corporate Drive to Roane County Line</t>
  </si>
  <si>
    <t>Rison Street</t>
  </si>
  <si>
    <t>Rison Street, Bridge over Jones Bend Creek, LM 0.52</t>
  </si>
  <si>
    <t>Rison Street, Bridge over Jones Bend Creek, Bridge Replacement</t>
  </si>
  <si>
    <t>40M30670001</t>
  </si>
  <si>
    <t>From South of Elmore Road to Huddle Road</t>
  </si>
  <si>
    <t>18I00400017, 18SR0280011, 18SR0280012</t>
  </si>
  <si>
    <t>From SR-1 to SR-28</t>
  </si>
  <si>
    <t>Holly Rd</t>
  </si>
  <si>
    <t>BG A339-0.14, Holly Rd over Cypress Creek</t>
  </si>
  <si>
    <t>From North of SR-135 to Clay County Line</t>
  </si>
  <si>
    <t>From Jackson County Line to SR-52</t>
  </si>
  <si>
    <t>Scrub Seal</t>
  </si>
  <si>
    <t>From Putnam County Line to SR-85</t>
  </si>
  <si>
    <t>67SR1360003</t>
  </si>
  <si>
    <t>From SR-111 to SR-84</t>
  </si>
  <si>
    <t>From the Van Buren County Line to SR-111</t>
  </si>
  <si>
    <t>From Smith County Line to North of New Salem Road</t>
  </si>
  <si>
    <t>Micro-surfacing @ 32 lbs/sy OR 411TL Overlay @ 85 lb/sy</t>
  </si>
  <si>
    <t>Old SR-150 (Betsy Pack Road), From SR-2 to new SR-150</t>
  </si>
  <si>
    <t>From SR-28 to SR-111</t>
  </si>
  <si>
    <t>From the Grundy County Line to SR-8 / SR-111</t>
  </si>
  <si>
    <t>Mill &amp; TL 1.25"</t>
  </si>
  <si>
    <t>From Rutherford County Line to Wilson County Line</t>
  </si>
  <si>
    <t>Micro-surfacing @ 32 lbs/sy</t>
  </si>
  <si>
    <t>From East of SR-121 to near Dry Creek Road</t>
  </si>
  <si>
    <t>From the Rutherford County Line to East of Country Club Drive</t>
  </si>
  <si>
    <t>From Ladds Cove Road to west of Nelson Lane</t>
  </si>
  <si>
    <t>411TL Overlay @ 65 lb/sy</t>
  </si>
  <si>
    <t>58SR0020007</t>
  </si>
  <si>
    <t>From SR-28 to near Cherokee Ridge Road</t>
  </si>
  <si>
    <t>From SR-127 to Grundy County Line</t>
  </si>
  <si>
    <t>From East of Hugh Wooten Road to the Warren County Line</t>
  </si>
  <si>
    <t>SR-286</t>
  </si>
  <si>
    <t>From East of South Chancery Street to West of SR-380</t>
  </si>
  <si>
    <t>89011120001, 89033930001</t>
  </si>
  <si>
    <t>SR-150</t>
  </si>
  <si>
    <t>From North of Sequatchie Mountain Road to Grundy County Line</t>
  </si>
  <si>
    <t>SR-377</t>
  </si>
  <si>
    <t>From Alabama State Line to SR-156</t>
  </si>
  <si>
    <t>From Park Road to SR-30</t>
  </si>
  <si>
    <t>Various State Routes in Region 2 (Crack Seal)</t>
  </si>
  <si>
    <t>Crack Seal</t>
  </si>
  <si>
    <t>Various State Routes in Region 2 (Joint Stabilization)</t>
  </si>
  <si>
    <t>SR-306</t>
  </si>
  <si>
    <t>From SR-308 to Meigs County Line</t>
  </si>
  <si>
    <t>Cape Seal - Chip Seal plus Micro-surfacing</t>
  </si>
  <si>
    <t>From the Bradley County Line to SR-58</t>
  </si>
  <si>
    <t>From West of SR-30 to near Little Caney Creek Bridge</t>
  </si>
  <si>
    <t>From SR-30 to SR-68</t>
  </si>
  <si>
    <t>From North of SR-60 to Landes Way</t>
  </si>
  <si>
    <t>72SR0290005, 72SR0290006</t>
  </si>
  <si>
    <t>From Smith County Line to SR-56</t>
  </si>
  <si>
    <t>From North of SR-24 to the Jackson County Line</t>
  </si>
  <si>
    <t>From Putnam County Line to North of Old Creek Road</t>
  </si>
  <si>
    <t>From north of Old Well Road to north of Hallum Lane</t>
  </si>
  <si>
    <t>From East Valley Road to SR-8</t>
  </si>
  <si>
    <t>77SR1110002, 77SR1110004, 77SR1110008</t>
  </si>
  <si>
    <t>From West of Frank Woodlee Road to Hideaway Cabin Road</t>
  </si>
  <si>
    <t>From South Drive to Alabama State Line</t>
  </si>
  <si>
    <t>From south of SR-30 to north of Old William Howard Taft Highway</t>
  </si>
  <si>
    <t>From North of Shallowford Road to North of SR-58 (Excluding LM 3.53 - 3.71)</t>
  </si>
  <si>
    <t>33SR0022019, 33SR0580017, 33SR1530017</t>
  </si>
  <si>
    <t>From LM 3.53 - 3.71</t>
  </si>
  <si>
    <t>33SR1530017</t>
  </si>
  <si>
    <t>SR-310</t>
  </si>
  <si>
    <t>From near SR-30 to SR-39</t>
  </si>
  <si>
    <t>Cape Seal - Scrub Seal plus Micro-surfacing</t>
  </si>
  <si>
    <t>54SR3100009</t>
  </si>
  <si>
    <t>From West of Tellico Reliance Road to near Greasy Creek Road</t>
  </si>
  <si>
    <t>Rock Bridge Road</t>
  </si>
  <si>
    <t>BG 2045-1.41, Rock Bridge Road, Bridge over Branch</t>
  </si>
  <si>
    <t>Replace Bridge No. 83020150003</t>
  </si>
  <si>
    <t>83020150003</t>
  </si>
  <si>
    <t>East Robertson Road</t>
  </si>
  <si>
    <t>BG B750-3.38, East Robertson Road, Bridge over Branch</t>
  </si>
  <si>
    <t>Replace Culvert</t>
  </si>
  <si>
    <t>Gunson Ridge Rd</t>
  </si>
  <si>
    <t>SA 81016 (3) , Gunson Ridge Road from Houston Co Line to SR-149</t>
  </si>
  <si>
    <t>Jasper: Drone Survey</t>
  </si>
  <si>
    <t>Knoxville (DKX): Design - Runway 8/26, RSA Rehabilitation</t>
  </si>
  <si>
    <t>SR-461</t>
  </si>
  <si>
    <t>(Land Between the Lakes Access), from SR-76 to The Woodlands Trace National Scenic Byway</t>
  </si>
  <si>
    <t>Project involves resurfacing and striping.</t>
  </si>
  <si>
    <t>81003470015</t>
  </si>
  <si>
    <t>From Montgomery County Line to Cheatham County Line</t>
  </si>
  <si>
    <t>From bridge over Harpeth River to Rutherford County Line</t>
  </si>
  <si>
    <t>Mill, CS &amp; OGFC; R/R Overpass [932973A] LM 36.05</t>
  </si>
  <si>
    <t>94SR8400079, 94SR8400081, 94SR8400082</t>
  </si>
  <si>
    <t>From end of bridge over Caney Fork River to Putnam County Line</t>
  </si>
  <si>
    <t>80I00400030, 80I00400036</t>
  </si>
  <si>
    <t>From near SR-45 (Old Hickory Boulevard) to near I-65 Interchange</t>
  </si>
  <si>
    <t>From north of Settlers Court to near Natchez Trace Parkway</t>
  </si>
  <si>
    <t>From south of Ellington Drive to Kentucky State Line</t>
  </si>
  <si>
    <t>From SR-141/SR-264 to SR-24</t>
  </si>
  <si>
    <t>From Lights Chapel Road to SR-65 (US-431) (Excluding LM 4.30-4.37; LM 6.05-6.19; LM 6.90-7.04)</t>
  </si>
  <si>
    <t>From I-440 to SR-1</t>
  </si>
  <si>
    <t>From Market Street to near Forrest Avenue</t>
  </si>
  <si>
    <t>From SR-99 to SR-99</t>
  </si>
  <si>
    <t>From Zion Road to near Beckett Street (Excluding LM 12.06-12.35; LM 15.58-15.76)</t>
  </si>
  <si>
    <t>Mill &amp; 411D (LM 15.2-LM16.4)/411 D Overlay</t>
  </si>
  <si>
    <t>From SR-109 to Kraft Street (Excluding LM 14.50 - 14.70)</t>
  </si>
  <si>
    <t>From bridge over Red River to Hermitage Road</t>
  </si>
  <si>
    <t>From Cheatham County Line to south of Harpeth Valley Road (Excluding LM 0.89 - 1.10)</t>
  </si>
  <si>
    <t>411 D overlay</t>
  </si>
  <si>
    <t>From bridge over SR-12 (US-41A) to SR-76 (US-79)</t>
  </si>
  <si>
    <t>From Alabama State Line to Countryside Drive</t>
  </si>
  <si>
    <t>From bridge over SR-6 to east of Greenlea Boulevard</t>
  </si>
  <si>
    <t>83SR3860033, 83SR3860034, 83SR3860037, 83SR3860038</t>
  </si>
  <si>
    <t>From Davidson County Line to SR-455</t>
  </si>
  <si>
    <t>From north of Mercedes Drive to bridge over Olive Branch</t>
  </si>
  <si>
    <t>85 lb/sy TLD (LM 6.0 to 6.8)/ Mill &amp; 411D (LM 6.8 to 7.82)</t>
  </si>
  <si>
    <t>From Temple Road to Old Hickory Boulevard</t>
  </si>
  <si>
    <t>From Old Hickory Boulevard to Heady Drive</t>
  </si>
  <si>
    <t>From Corlew Drive to Cheatham County Line</t>
  </si>
  <si>
    <t>From south of South King Drive to bridge over Norris Creek</t>
  </si>
  <si>
    <t>From east of SR-257 to west of Bill Jones Industrial Drive (Excluding 10.48 - 10.60)</t>
  </si>
  <si>
    <t>74SR0490005</t>
  </si>
  <si>
    <t>From north of Clovercroft Road to CSX R/R Overhead Bridge</t>
  </si>
  <si>
    <t>From Ferguson Road to SR-106</t>
  </si>
  <si>
    <t>From north of Alexander Lane to south of SR-376</t>
  </si>
  <si>
    <t>From Perry County Line to east of Penny Lane</t>
  </si>
  <si>
    <t>From Rock Milam Road to SR-20</t>
  </si>
  <si>
    <t>Scrub Seal and 411 D overlay</t>
  </si>
  <si>
    <t>From Winn Avenue to Hope Street (Excluding LM 18.17-18.23; LM 18.71-18.85)</t>
  </si>
  <si>
    <t>From near Hacks Cross Road to Byhalia Road</t>
  </si>
  <si>
    <t>From near Bridge over Memphis-Arlington Road to near Brunswick Road (Excluding LM 2.19 - 2.31)</t>
  </si>
  <si>
    <t>From LM 2.19 to LM 2.31</t>
  </si>
  <si>
    <t>From SR-186 to SR-43 (Excluding LM 21.58 - 21.72)</t>
  </si>
  <si>
    <t>Scrub Seal w/ TLD</t>
  </si>
  <si>
    <t>From LM 21.58 to LM 21.72</t>
  </si>
  <si>
    <t>Mill, B-M2, and 411D</t>
  </si>
  <si>
    <t>57SR0050031, 57SR0050032</t>
  </si>
  <si>
    <t>SR-201</t>
  </si>
  <si>
    <t>From Chester County Line to SR-104</t>
  </si>
  <si>
    <t>From Madison County Line to SR-187 (Excluding LM 4.72 - 4.88)</t>
  </si>
  <si>
    <t>HIR w/ TLD overlay</t>
  </si>
  <si>
    <t>27SR0430003</t>
  </si>
  <si>
    <t>City of Bristol, FY 17, 5307 (S) Capital Assistance</t>
  </si>
  <si>
    <t>(US-45W), From SR-366 to SR-457 (Excluding LM 7.65-8.175; LM 9.02-9.16)</t>
  </si>
  <si>
    <t>Mill &amp; 411D (PG 76-22 near the Industrial park)</t>
  </si>
  <si>
    <t>From Hardeman County Line to SR-225</t>
  </si>
  <si>
    <t>PREV</t>
  </si>
  <si>
    <t>From Houston Levee Road to Byhalia Road</t>
  </si>
  <si>
    <t>SR-89</t>
  </si>
  <si>
    <t>From SR-54 to north of SR-190</t>
  </si>
  <si>
    <t>Scrub seal w/411D overlay</t>
  </si>
  <si>
    <t>SR-186</t>
  </si>
  <si>
    <t>From Channing Way to Passmore Lane Overpass</t>
  </si>
  <si>
    <t>57FA0053009</t>
  </si>
  <si>
    <t>From Wayne County Line to Holland Creek Road</t>
  </si>
  <si>
    <t>From Alabama State Line to Hardin County Line</t>
  </si>
  <si>
    <t>Include only if approved by Region 3</t>
  </si>
  <si>
    <t>From Crucifer Road to near Sea Horse Drive</t>
  </si>
  <si>
    <t>HIR w/85 lbs.TLD</t>
  </si>
  <si>
    <t>From Mississippi State Line to SR-175 (Shelby Drive)</t>
  </si>
  <si>
    <t>Mill &amp; Fill</t>
  </si>
  <si>
    <t>From SR-182 to SR-181</t>
  </si>
  <si>
    <t>23SR0200005, 23SR0200007</t>
  </si>
  <si>
    <t>From SR-14 to Armour Road</t>
  </si>
  <si>
    <t>From east of SR-22 to near the Chesterfield By-Pass</t>
  </si>
  <si>
    <t>HIR w/TLD overlay</t>
  </si>
  <si>
    <t>39SR0200015, 39SR0200017, 39SR0200018</t>
  </si>
  <si>
    <t>From Near SR-105 in Dyer County to South Main Street in Obion County</t>
  </si>
  <si>
    <t>CONV/REC</t>
  </si>
  <si>
    <t>From Hollywood Drive to SR-1</t>
  </si>
  <si>
    <t>Mill w/411D</t>
  </si>
  <si>
    <t>57L30450001</t>
  </si>
  <si>
    <t>Puryears Bend Rd/ Boat Deock Rd/ Sulphur College R</t>
  </si>
  <si>
    <t>SA 85002 (7), from SR-141 to SR-10</t>
  </si>
  <si>
    <t>Pumpkin Branch Rd</t>
  </si>
  <si>
    <t>SA 85010 (6), Pumpkin Branch Road from 1.718 miles east of SR-10 to SR-10</t>
  </si>
  <si>
    <t>(Bristol Hwy, US-11E/19W), Intersection at Industrial Park Road, LM 2.966 in Bluff City</t>
  </si>
  <si>
    <t>Upgrade traffic signals, emergency preemption devices and advanced traffic controls.</t>
  </si>
  <si>
    <t>New Era Rd</t>
  </si>
  <si>
    <t>SA 7812(6), New Era Road from Pigeon Forge City Limits to River Divide Rd</t>
  </si>
  <si>
    <t>Greenbriar Rd</t>
  </si>
  <si>
    <t>SA 3222(3), Greenbriar Road from Hwy 11E to LM 0.725</t>
  </si>
  <si>
    <t>MTA FFY16, 5307 CMAQ TN2017-019-02 West End/Madison Bus Service</t>
  </si>
  <si>
    <t>Industrial Loop Road</t>
  </si>
  <si>
    <t>SA 28019 (2), Industrial Loop Road from Pulaski City Limits to SR-7</t>
  </si>
  <si>
    <t>Sango Rd</t>
  </si>
  <si>
    <t>SA 63040 (10), Sango Road from E of S Woodson Rd to E of Mt Carmel Rd.</t>
  </si>
  <si>
    <t>M18LTHQ_ISR_COASTGUARDSIGNS</t>
  </si>
  <si>
    <t>United States Coast Guard (USCG) sign placement project</t>
  </si>
  <si>
    <t>Athens: Apron &amp; Taxiway Rehabilitation</t>
  </si>
  <si>
    <t>From near I-140 to near North Winston Road</t>
  </si>
  <si>
    <t>Mill, BM-2, D-mix, E-Sho</t>
  </si>
  <si>
    <t>47I00400147</t>
  </si>
  <si>
    <t>State Industrial Access Serving Fast Pace Medical</t>
  </si>
  <si>
    <t>From I-81 to French Broad River</t>
  </si>
  <si>
    <t>Mill, C, OGFC, OGFC-E-Sho</t>
  </si>
  <si>
    <t>45I00400012, 45I00400015, 45I00400017, 45I00400018</t>
  </si>
  <si>
    <t>From French Broad River to Cocke County Line</t>
  </si>
  <si>
    <t>Linden: Hangar Rehabilitation &amp; Gate Repair</t>
  </si>
  <si>
    <t>Selmer: Terminal &amp; Hangar Rehabilitation</t>
  </si>
  <si>
    <t>M18LTHQ_SR156_CCCPCULVERT_LM13.15</t>
  </si>
  <si>
    <t>Repairing a 76" x 67" elliptical corrugated metal pipe culvert (no structure number) on SR-156 at LM 13.15. The repair will be accomplished by lining it with concrete.</t>
  </si>
  <si>
    <t>Lewisburg: Replace VASI System</t>
  </si>
  <si>
    <t>Rockwood: Airfield Pavement Maintenance</t>
  </si>
  <si>
    <t>Rockwood: Corporate Hangar Repairs</t>
  </si>
  <si>
    <t>Rockwood: Paint Rotating Beacon</t>
  </si>
  <si>
    <t>Totty's Bend Rd</t>
  </si>
  <si>
    <t>SA 41025 (4), from SR 50 to Lewis Totty Rd</t>
  </si>
  <si>
    <t>Pullen Rd</t>
  </si>
  <si>
    <t>SA 78033 (2), Pullen Road from Sevierville City Limits to Layell Rd</t>
  </si>
  <si>
    <t>M18SAHQ_SW Martell Enterprises Inc., O/D THP Escort - MS/TN line on US-45 to TN/KY line on I-24</t>
  </si>
  <si>
    <t>Overdimensional Load Escort by Tennessee Hwy Patrol under Permit No. 20180501000275</t>
  </si>
  <si>
    <t>M18SAHQ_SW Landstar Ranger, Inc., O/D THP Escort - TN/KY line on US-25E to TN/VA line on I-81</t>
  </si>
  <si>
    <t>Overdimensional Load Escort by Tennessee Hwy Patrol under Permit No. 20180502000152</t>
  </si>
  <si>
    <t>City of Lenoir City purchase of six (6) dump trucks and one (1) backhoe</t>
  </si>
  <si>
    <t>(Celina Bypass), From near Kyle Street to existing SR-52 near Washington Street</t>
  </si>
  <si>
    <t>New Construction (New Start)</t>
  </si>
  <si>
    <t>Standifer Gap Road</t>
  </si>
  <si>
    <t>Standifer Gap Road, Bridge at Friar Branch, LM 0.700</t>
  </si>
  <si>
    <t>* * * E-GRANTS #090 * * * Bridge Replacement</t>
  </si>
  <si>
    <t>M18SAHQ_SW Rig Runners, Inc. O/D THP Escort - La Porte TX to Memphis TN</t>
  </si>
  <si>
    <t>Overdimensional Load Escort by Tennessee Hwy Patrol under Permit No. 20180507000224</t>
  </si>
  <si>
    <t>AECOM-Morristown FY18 5304 Deviated Fixed Route Study Task Order</t>
  </si>
  <si>
    <t>M19CMHQ_C19ISR_SPCGOODLETTSVILLE</t>
  </si>
  <si>
    <t>Lafayette: Partial Parallel TW, Apron Exp, L-o-S Grading (Ph 2 Const)</t>
  </si>
  <si>
    <t>Jamestown: Obstruction Survey, Obstruction Lights-Main Hangar, T-Hangar</t>
  </si>
  <si>
    <t>Smithville: Drainage Improvements</t>
  </si>
  <si>
    <t>M18SAHQ_SW Supor Heavy Haul, LLC., O/D THP Escort - Chattanooga, TN to Princeton, NJ</t>
  </si>
  <si>
    <t>Overdimensional Load Escort by Tennessee Hwy Patrol under Permit No. 20180515000180</t>
  </si>
  <si>
    <t>M19CMHQ_C50SR_ROULAWRENCEBURG</t>
  </si>
  <si>
    <t>M19CMHQ_C50SR_ROULORETTO</t>
  </si>
  <si>
    <t>M18SAHQ_SW Triton Transport LTD, O/D THP Escort - Alabama to Kentucky</t>
  </si>
  <si>
    <t>Overdimensional Load Escort by Tennessee Hwy Patrol under Permit No. 20180516000223</t>
  </si>
  <si>
    <t>Overdimensional Load Escort by Tennessee Hwy Patrol under Permit No. 20180430000479</t>
  </si>
  <si>
    <t>Overdimensional Load Escort by Tennessee Hwy Patrol under Permit No. 18091</t>
  </si>
  <si>
    <t>SR-235</t>
  </si>
  <si>
    <t>Culvert at LM 13.42</t>
  </si>
  <si>
    <t>M18SAHQ_SW Guy M Turner, Inc. O/D THP Escort - Abingdon, VA to Chicago, IL</t>
  </si>
  <si>
    <t>Overdimensional Load Escort by Tennessee Hwy Patrol under Permit No. 20180515000659</t>
  </si>
  <si>
    <t>Overdimensional Load Escort by Tennessee Hwy Patrol under Permit No. 20180515000676</t>
  </si>
  <si>
    <t>M19CMHQ_C73SR_ROUROCKWOOD</t>
  </si>
  <si>
    <t>M19CMHQ_C07SR_ROULAFOLLETTE</t>
  </si>
  <si>
    <t>M19CMHQ_C05SR_ROUMARYVILLE</t>
  </si>
  <si>
    <t>From Near Parking Area to east of Exit 311</t>
  </si>
  <si>
    <t>Naylor Road</t>
  </si>
  <si>
    <t>SA 35018-2, Naylor Road, from SR-18 to SR-138</t>
  </si>
  <si>
    <t>Bridges over SR-9, LM 30.67</t>
  </si>
  <si>
    <t>Bridge Repairs to be made prior to Federal Bridge Replacement project Construction (see PIN 127526.00)</t>
  </si>
  <si>
    <t>07I00750021, 07I00750022</t>
  </si>
  <si>
    <t>Old Bildad Road</t>
  </si>
  <si>
    <t>SA 21035-1, from Warren County Line to Keltonburg Rd</t>
  </si>
  <si>
    <t>M19CMHQ_C02SR_ROUSHELBYVILLE</t>
  </si>
  <si>
    <t>M19CMHQ_C75SR_ROUMURFREESBORO</t>
  </si>
  <si>
    <t>Walker Road, From Webb Hollow Road to Bull Pasture Creek Boat Ramp and Webb Hollow Road from SR-4 (Indian Mound-Cumberland Road) to Walker Road</t>
  </si>
  <si>
    <t>Roadway improvements that will include repairing and rebuilding of the road bed, upgrading the gravel roadway to a paved tar and chip surface, constructing ditches, and installing culverts.</t>
  </si>
  <si>
    <t>Dayton: Drone Survey</t>
  </si>
  <si>
    <t>M19CMHQ_C76SR_ROUWINFIELD</t>
  </si>
  <si>
    <t>M19CMHQ_C18ISR_SPCCUMBERLAND</t>
  </si>
  <si>
    <t>M19CMHQ_C69SR_SPCPICKETT</t>
  </si>
  <si>
    <t>M19CMHQ_C54SR_SPCETOWAH</t>
  </si>
  <si>
    <t>M19CMHQ_C73SR_ROUKINGSTON</t>
  </si>
  <si>
    <t>M19CMHQ_C58SR_SPCSOUTHPITTSBURG</t>
  </si>
  <si>
    <t>M19CMHQ_C21SR_SPCDEKALB</t>
  </si>
  <si>
    <t>Dunlop Lane</t>
  </si>
  <si>
    <t>Dunlop Lane at R.J. Corman R/R, LM 0.78</t>
  </si>
  <si>
    <t>Huntingdon: Airfield Pavement Rehabilitation</t>
  </si>
  <si>
    <t>Morristown: C - II Standards Development</t>
  </si>
  <si>
    <t>M19CMHQ_C44SR_SPCJACKSONCO</t>
  </si>
  <si>
    <t>M19CMHQ_C71ISR_SPCPUTNAMCO</t>
  </si>
  <si>
    <t>M19CMHQ_C16SR_ROUMANCHESTER</t>
  </si>
  <si>
    <t>M19CMHQ_C16SR_ROUTULLAHOMA</t>
  </si>
  <si>
    <t>M19CMHQ_C53SR_ROULOUDON</t>
  </si>
  <si>
    <t>M19CMHQ_C58SR_SPCMARIONCO</t>
  </si>
  <si>
    <t>M19CMHQ_C73SR_ROUHARRIMAN</t>
  </si>
  <si>
    <t>M19CMHQ_C45SR_ROUDANDRIDGE</t>
  </si>
  <si>
    <t>M19CMHQ_C45SR_ROUJEFFERSONCITY</t>
  </si>
  <si>
    <t>M19CMHQ_C78SR_ROUSEVIERVILLE</t>
  </si>
  <si>
    <t>M19CMHQ_C15SR_ROUNEWPORT</t>
  </si>
  <si>
    <t>M19CMHQ_C01SR_ROUOLIVERSPRINGS</t>
  </si>
  <si>
    <t>M19CMHQ_C55SR_ROUSELMER</t>
  </si>
  <si>
    <t>M19CMHQ_C29SR_ROUBEANSTATION</t>
  </si>
  <si>
    <t>M19CMHQ_C75SR_ROULAVERGNE</t>
  </si>
  <si>
    <t>Bridge over Smith Fork Creek, LM 2.91</t>
  </si>
  <si>
    <t>95SR0960005</t>
  </si>
  <si>
    <t>(Alexandria Highway) at Nashville and Eastern R/R, LM 2.46</t>
  </si>
  <si>
    <t>Craighead Street</t>
  </si>
  <si>
    <t>Craighead Street at CSX R/R, LM 0.285 in Nashville</t>
  </si>
  <si>
    <t>From Mississippi State Line to Millbranch Road Overpass</t>
  </si>
  <si>
    <t>79I00550003, 79I00550017, 79I00550021</t>
  </si>
  <si>
    <t>2nd Avenue North</t>
  </si>
  <si>
    <t>2nd Avenue North at CSX R/R, LM 0.233 in Nashville</t>
  </si>
  <si>
    <t>SR-164</t>
  </si>
  <si>
    <t>(South Chestnut Street) at Nashville and Eastern R/R, LM 0.26 in Monterey</t>
  </si>
  <si>
    <t>From end of Hernando Desoto Bridge to near Wolf River Bridge</t>
  </si>
  <si>
    <t>79I00400003, 79I00400007, 79I00400011, 79I00400013, 79I00400014</t>
  </si>
  <si>
    <t>3rd Avenue North at CSX R/R, LM 0.35 in Nashville</t>
  </si>
  <si>
    <t>(Old Hickory Boulevard) at Nashville and Eastern R/R, LM 16.59 in Nashville</t>
  </si>
  <si>
    <t>Andrew Jackson Parkway</t>
  </si>
  <si>
    <t>Andrew Jackson Parkway at Nashville and Eastern R/R, LM 0.06 in Nashville</t>
  </si>
  <si>
    <t>From End of Nolichucky River Bridge to SR-35 West Main Street</t>
  </si>
  <si>
    <t>Intersections at West Allens Bridge Road and DeBusk Road</t>
  </si>
  <si>
    <t>Addition of left turning lanes, intersection safety improvements</t>
  </si>
  <si>
    <t>M18SAHQ_SW J&amp;D Equipment Hauling, Inc. O/D THP Escort - Camden TN to New Johnsonville TN</t>
  </si>
  <si>
    <t>Overdimensional Load Escort by Tennessee Hwy Patrol under Permit No. ST18002766</t>
  </si>
  <si>
    <t>SR-347</t>
  </si>
  <si>
    <t>(Burem Road) at Norfolk Southern Railroad, LM 5.83 near Surgoinsville</t>
  </si>
  <si>
    <t>(South Holly Street) at Nashville and Eastern R/R, LM 9.6 in Monterey</t>
  </si>
  <si>
    <t>Maloneyville Rd</t>
  </si>
  <si>
    <t>Maloneyville Road at Norfolk Southern Railroad, LM 3.76 near Knoxville</t>
  </si>
  <si>
    <t>Holiday Hills Rd</t>
  </si>
  <si>
    <t>SA 36039-2, Holiday Hills Road from SR-57 to Deadend</t>
  </si>
  <si>
    <t>Damon Road</t>
  </si>
  <si>
    <t>SA 36048-2,  from State Line to SA-36001</t>
  </si>
  <si>
    <t>Bark Dr/Gladden Rd</t>
  </si>
  <si>
    <t>SA 36067-1,  from SR-142 to Shiloh State Park</t>
  </si>
  <si>
    <t>M18SAHQ_SW Superior Machine Co. SC O/D THP Escort - GA/TN State Line to Knoxville TN</t>
  </si>
  <si>
    <t>Overdimensional Load Escort by Tennessee Hwy Patrol under Permit No. 17804</t>
  </si>
  <si>
    <t>M18SAHQ_SW MSA Delivery Service O/D THP Escort - KY/TN Line to TN/GA Line</t>
  </si>
  <si>
    <t>RTA FFY17-18, SFY19 5307 CMAQ TN2018009 (S) Operating Assistance</t>
  </si>
  <si>
    <t>Camden: FY 2019 Airport Maintenance</t>
  </si>
  <si>
    <t>Covington: FY 19 Airport Maintenance</t>
  </si>
  <si>
    <t>Dyersburg: FY 19 Airport Maintenance</t>
  </si>
  <si>
    <t>Halls: FY19 Airport Maintenance</t>
  </si>
  <si>
    <t>Huntingdon: FY19 Airport Maintenance</t>
  </si>
  <si>
    <t>Athens: FY19 Airport Maintenance</t>
  </si>
  <si>
    <t>Centerville: FY19 Airport Maintenance</t>
  </si>
  <si>
    <t>Columbia: FY19 Airport Maintenance</t>
  </si>
  <si>
    <t>Dayton: FY19 Airport Maintenance</t>
  </si>
  <si>
    <t>Lewisburg: FY19 Airport Maintenance</t>
  </si>
  <si>
    <t>Madisonville: FY19 Airport Maintenance</t>
  </si>
  <si>
    <t>Shelbyville: FY19 Airport Maintenance</t>
  </si>
  <si>
    <t>Rockwood: FY19 Airport Maintenance</t>
  </si>
  <si>
    <t>Jasper: FY19 Airport Maintenance</t>
  </si>
  <si>
    <t>Crossville: FY19 Airport Maintenance</t>
  </si>
  <si>
    <t>Copperhill: FY19 Airport Maintenance</t>
  </si>
  <si>
    <t>Collegedale: FY19 Airport Maintenance</t>
  </si>
  <si>
    <t>Cleveland: FY19 Airport Maintenance</t>
  </si>
  <si>
    <t>Clifton:FY19 Airport Maintenance</t>
  </si>
  <si>
    <t>McKinnon: FY19 Airport Maintenance</t>
  </si>
  <si>
    <t>Waverly: FY19 Airport Maintenance</t>
  </si>
  <si>
    <t>Hohenwald: FY19 Airport Maintenance</t>
  </si>
  <si>
    <t>Selmer: FY19 Airport Maintenance</t>
  </si>
  <si>
    <t>Linden: FY19 Airport Maintenance</t>
  </si>
  <si>
    <t>Dickson: FY19 Airport Maintenance</t>
  </si>
  <si>
    <t>Somerville: FY19 Airport Maintenance</t>
  </si>
  <si>
    <t>Savannah: FY19 Airport Maintenance</t>
  </si>
  <si>
    <t>Bolivar: FY19 Airport Maintenance</t>
  </si>
  <si>
    <t>Union City: FY19 Airport Maintenance</t>
  </si>
  <si>
    <t>Reavley Road</t>
  </si>
  <si>
    <t>Reavley Road at Norfolk Southern R/R, LM 2.87 near Soddy-Daisy</t>
  </si>
  <si>
    <t>M18SAHQ_SW ATS SPECIALIZED, INC. LOAD #2 O/D THP Escort - Ogden, UT to Athens, AL</t>
  </si>
  <si>
    <t>Overdimensional Load Escort by Tennessee Hwy Patrol under Permit 19916</t>
  </si>
  <si>
    <t>M18SAHQ_SW ATS SPECIALIZED, INC. LOAD #1 O/D THP Escort - Ogden, UT to Athens, AL</t>
  </si>
  <si>
    <t>Overdimensional Load Escort by Tennessee Hwy Patrol under Permit 19956</t>
  </si>
  <si>
    <t>M18SAHQ_SW Smokey Point Distributing Inc., O/D THP Escort - MS Line to GA Line</t>
  </si>
  <si>
    <t>Overdimensional Load Escort by Tennessee Hwy Patrol under Permit No. 21178</t>
  </si>
  <si>
    <t>M19CMHQ_C10SR_ROUELIZABETHTON</t>
  </si>
  <si>
    <t>M19CMHQ_C86SR_ROUUNICOI</t>
  </si>
  <si>
    <t>M19CMHQ_C86I_SPCUNICOI</t>
  </si>
  <si>
    <t>M19CMHQ_C37SR_ROUCHURCHHILL</t>
  </si>
  <si>
    <t>M19CMHQ_C82SR_ROUKINGSPORT</t>
  </si>
  <si>
    <t>From near Townsend Road to Paris urban boundary</t>
  </si>
  <si>
    <t>Miscellaneous Safety Improvements.</t>
  </si>
  <si>
    <t>M19CMHQ_C82ISR_SPCKINGSPORT</t>
  </si>
  <si>
    <t>M19CMHQ_C90SR_ROUJOHNSONCITY</t>
  </si>
  <si>
    <t>Hitch Street</t>
  </si>
  <si>
    <t>Hitch Street at CSX Railroad, LM 0.01 in Vonore</t>
  </si>
  <si>
    <t>Evans Street</t>
  </si>
  <si>
    <t>Evans Street at CSX Railroad, LM 0.02 in Vonore</t>
  </si>
  <si>
    <t>M19CMHQ_C90SR_ROUJONESBOROUGH</t>
  </si>
  <si>
    <t>From near Briley Road/Chestnut Grove to Madison County Line</t>
  </si>
  <si>
    <t>Misc. Safety Improvements.</t>
  </si>
  <si>
    <t>M19CMHQ_C30SR_ROUGREENEVILLE</t>
  </si>
  <si>
    <t>From near Hagler Ridge Road to Beasley Creek</t>
  </si>
  <si>
    <t>Big Bottom Rd</t>
  </si>
  <si>
    <t>SA 44005-2, Big Bottom Road from Dryden Lane to Lock Branch Road</t>
  </si>
  <si>
    <t>Overdimensional (O/D) Load Escort by Tennessee Highway Patrol (THP) - Permit 25436</t>
  </si>
  <si>
    <t>Overdimensional (O/D) Load Escort by Tennessee Highway Patrol (THP) - Permit 27105</t>
  </si>
  <si>
    <t>Overdimensional (O/D) Load Escort by Tennessee Highway Patrol (THP) - Permit 27119</t>
  </si>
  <si>
    <t>Overdimensional (O/D) Load Escort by Tennessee Highway Patrol (THP) - Permit 28428</t>
  </si>
  <si>
    <t>Overdimensional (O/D) Load Escort by Tennessee Highway Patrol (THP) - Permit 28504</t>
  </si>
  <si>
    <t>Overdimensional (O/D) Load Escort by Tennessee Highway Patrol (THP) - Permit 29434</t>
  </si>
  <si>
    <t>Overdimensional (O/D) Load Escort by Tennessee Highway Patrol (THP) - Permit 26391</t>
  </si>
  <si>
    <t>Overdimensional (O/D) Load Escort by Tennessee Highway Patrol (THP) - Permit 32525</t>
  </si>
  <si>
    <t>Overdimensional (O/D) Load Escort by Tennessee Highway Patrol (THP) - Permit 33155</t>
  </si>
  <si>
    <t>Overdimensional (O/D) Load Escort by Tennessee Highway Patrol (THP) - Permit 34189</t>
  </si>
  <si>
    <t>Overdimensional (O/D) Load Escort by Tennessee Highway Patrol (THP) - Permit 31082</t>
  </si>
  <si>
    <t>Overdimensional (O/D) Load Escort by Tennessee Highway Patrol (THP) - Permit 31145</t>
  </si>
  <si>
    <t>Overdimensional (O/D) Load Escort by Tennessee Highway Patrol (THP) - Permit 38375</t>
  </si>
  <si>
    <t>Overdimensional (O/D) Load Escort by Tennessee Highway Patrol (THP) - Permit 38984</t>
  </si>
  <si>
    <t>Overdimensional (O/D) Load Escort by Tennessee Highway Patrol (THP) - Permit 38991</t>
  </si>
  <si>
    <t>Overdimensional (O/D) Load Escort by Tennessee Highway Patrol (THP) - Permit 38999</t>
  </si>
  <si>
    <t>Overdimensional (O/D) Load Escort by Tennessee Highway Patrol (THP) - Permit 37189</t>
  </si>
  <si>
    <t>Overdimensional (O/D) Load Escort by Tennessee Highway Patrol (THP) - Permit 37187</t>
  </si>
  <si>
    <t>Overdimensional (O/D) Load Escort by Tennessee Highway Patrol (THP) - Permit 48397</t>
  </si>
  <si>
    <t>Overdimensional (O/D) Load Escort by Tennessee Highway Patrol (THP) - Permit 43910</t>
  </si>
  <si>
    <t>Overdimensional (O/D) Load Escort by Tennessee Highway Patrol (THP) - Permit 47857</t>
  </si>
  <si>
    <t>Overdimensional (O/D) Load Escort by Tennessee Highway Patrol (THP) - Permit 42821</t>
  </si>
  <si>
    <t>Overdimensional (O/D) Load Escort by Tennessee Highway Patrol (THP) - Permit 46512</t>
  </si>
  <si>
    <t>Overdimensional (O/D) Load Escort by Tennessee Highway Patrol (THP) - Permit 47554</t>
  </si>
  <si>
    <t>Overdimensional (O/D) Load Escort by Tennessee Highway Patrol (THP) - Permit 49500</t>
  </si>
  <si>
    <t>Overdimensional (O/D) Load Escort by Tennessee Highway Patrol (THP) - Permit 54589</t>
  </si>
  <si>
    <t>Overdimensional (O/D) Load Escort by Tennessee Highway Patrol (THP) - Permit 62065</t>
  </si>
  <si>
    <t>Overdimensional (O/D) Load Escort by Tennessee Highway Patrol (THP) - Permit 61851</t>
  </si>
  <si>
    <t>Overdimensional (O/D) Load Escort by Tennessee Highway Patrol (THP) - Permit 60342</t>
  </si>
  <si>
    <t>Overdimensional (O/D) Load Escort by Tennessee Highway Patrol (THP) - Permit 59168</t>
  </si>
  <si>
    <t>Overdimensional (O/D) Load Escort by Tennessee Highway Patrol (THP) - Permits 66220 and 65813</t>
  </si>
  <si>
    <t>Overdimensional (O/D) Load Escort by Tennessee Highway Patrol (THP) - Permit 72076</t>
  </si>
  <si>
    <t>Overdimensional (O/D) Load Escort by Tennessee Highway Patrol (THP) - Permit 73046</t>
  </si>
  <si>
    <t>Overdimensional (O/D) Load Escort by Tennessee Highway Patrol (THP) - Permits 73327 and 73069</t>
  </si>
  <si>
    <t>Overdimensional (O/D) Load Escort by Tennessee Highway Patrol (THP) - Permit 76006</t>
  </si>
  <si>
    <t>Overdimensional (O/D) Load Escort by Tennessee Highway Patrol (THP) - Permit 79307</t>
  </si>
  <si>
    <t>Overdimensional (O/D) Load Escort by Tennessee Highway Patrol (THP) - Permit 79350</t>
  </si>
  <si>
    <t>Overdimensional (O/D) Load Escort by Tennessee Highway Patrol (THP) - Permit 77914</t>
  </si>
  <si>
    <t>Overdimensional (O/D) Load Escort by Tennessee Highway Patrol (THP) - Permit 84298</t>
  </si>
  <si>
    <t>Overdimensional (O/D) Load Escort by Tennessee Highway Patrol (THP) - Permit 82132</t>
  </si>
  <si>
    <t>Overdimensional (O/D) Load Escort by Tennessee Highway Patrol (THP) - Permit 84885</t>
  </si>
  <si>
    <t>Overdimensional (O/D) Load Escort by Tennessee Highway Patrol (THP) - Permit 84929</t>
  </si>
  <si>
    <t>Overdimensional (O/D) Load Escort by Tennessee Highway Patrol (THP) - Permit 92976</t>
  </si>
  <si>
    <t>Overdimensional (O/D) Load Escort by Tennessee Highway Patrol (THP) - Permit 89685</t>
  </si>
  <si>
    <t>Overdimensional (O/D) Load Escort by Tennessee Highway Patrol (THP) - Permit 97283</t>
  </si>
  <si>
    <t>Overdimensional (O/D) Load Escort by Tennessee Highway Patrol (THP) - Permit 96008</t>
  </si>
  <si>
    <t>Overdimensional (O/D) Load Escort by Tennessee Highway Patrol (THP) - Permits 101779 and 101433</t>
  </si>
  <si>
    <t>Overdimensional (O/D) Load Escort by Tennessee Highway Patrol (THP) - Permit 101805</t>
  </si>
  <si>
    <t>Overdimensional (O/D) Load Escort by Tennessee Highway Patrol (THP) - Permit 105426</t>
  </si>
  <si>
    <t>Overdimensional (O/D) Load Escort by Tennessee Highway Patrol (THP) - Permit 106409</t>
  </si>
  <si>
    <t>Overdimensional (O/D) Load Escort by Tennessee Highway Patrol (THP) - Permit 110176</t>
  </si>
  <si>
    <t>Overdimensional (O/D) Load Escort by Tennessee Highway Patrol (THP) - Permit 103765</t>
  </si>
  <si>
    <t>Overdimensional (O/D) Load Escort by Tennessee Highway Patrol (THP) - Permit 104272</t>
  </si>
  <si>
    <t>Overdimensional (O/D) Load Escort by Tennessee Highway Patrol (THP) - Permit 113299</t>
  </si>
  <si>
    <t>Overdimensional (O/D) Load Escort by Tennessee Highway Patrol (THP) - Permit 115238</t>
  </si>
  <si>
    <t>Overdimensional (O/D) Load Escort by Tennessee Highway Patrol (THP) - Permit 117529</t>
  </si>
  <si>
    <t>Overdimensional (O/D) Load Escort by Tennessee Highway Patrol (THP) - Permit 116215</t>
  </si>
  <si>
    <t>Overdimensional (O/D) Load Escort by Tennessee Highway Patrol (THP) - Permit 118736</t>
  </si>
  <si>
    <t>Overdimensional (O/D) Load Escort by Tennessee Highway Patrol (THP) - Permit 118398</t>
  </si>
  <si>
    <t>Overdimensional (O/D) Load Escort by Tennessee Highway Patrol (THP) - Permit 114802</t>
  </si>
  <si>
    <t>Overdimensional (O/D) Load Escort by Tennessee Highway Patrol (THP) - Permit 104730</t>
  </si>
  <si>
    <t>Overdimensional (O/D) Load Escort by Tennessee Highway Patrol (THP) - Permit 120486</t>
  </si>
  <si>
    <t>Overdimensional (O/D) Load Escort by Tennessee Highway Patrol (THP) - Permit 120492</t>
  </si>
  <si>
    <t>Overdimensional (O/D) Load Escort by Tennessee Highway Patrol (THP) - Permit 121405</t>
  </si>
  <si>
    <t>Overdimensional (O/D) Load Escort by Tennessee Highway Patrol (THP) - Permit 113301</t>
  </si>
  <si>
    <t>Overdimensional (O/D) Load Escort by Tennessee Highway Patrol (THP) - Permit 128383</t>
  </si>
  <si>
    <t>Overdimensional (O/D) Load Escort by Tennessee Highway Patrol (THP) - Permit 136515</t>
  </si>
  <si>
    <t>Overdimensional (O/D) Load Escort by Tennessee Highway Patrol (THP) - Permit 138125</t>
  </si>
  <si>
    <t>Overdimensional (O/D) Load Escort by Tennessee Highway Patrol (THP) - Permit 141011</t>
  </si>
  <si>
    <t>Overdimensional (O/D) Load Escort by Tennessee Highway Patrol (THP) - Permit 143945</t>
  </si>
  <si>
    <t>Overdimensional (O/D) Load Escort by Tennessee Highway Patrol (THP) - Permit 143119</t>
  </si>
  <si>
    <t>Overdimensional (O/D) Load Escort by Tennessee Highway Patrol (THP) - Permit 148576</t>
  </si>
  <si>
    <t>Overdimensional (O/D) Load Escort by Tennessee Highway Patrol (THP) - Permit 146820</t>
  </si>
  <si>
    <t>Overdimensional (O/D) Load Escort by Tennessee Highway Patrol (THP) - Permit 143532</t>
  </si>
  <si>
    <t>Overdimensional (O/D) Load Escort by Tennessee Highway Patrol (THP) - Permit 146022</t>
  </si>
  <si>
    <t>Overdimensional (O/D) Load Escort by Tennessee Highway Patrol (THP) - Permit 146898</t>
  </si>
  <si>
    <t>Overdimensional (O/D) Load Escort by Tennessee Highway Patrol (THP) - Permit 154792</t>
  </si>
  <si>
    <t>Overdimensional (O/D) Load Escort by Tennessee Highway Patrol (THP) - Permit 149054</t>
  </si>
  <si>
    <t>Overdimensional (O/D) Load Escort by Tennessee Highway Patrol (THP) - Permit 143465</t>
  </si>
  <si>
    <t>Overdimensional (O/D) Load Escort by Tennessee Highway Patrol (THP) - Permit 159007</t>
  </si>
  <si>
    <t>Overdimensional (O/D) Load Escort by Tennessee Highway Patrol (THP) - Permit 156605</t>
  </si>
  <si>
    <t>Overdimensional (O/D) Load Escort by Tennessee Highway Patrol (THP) - Permit 159839</t>
  </si>
  <si>
    <t>Overdimensional (O/D) Load Escort by Tennessee Highway Patrol (THP) - Permit 160436</t>
  </si>
  <si>
    <t>Overdimensional (O/D) Load Escort by Tennessee Highway Patrol (THP) - Permit 154813</t>
  </si>
  <si>
    <t>Overdimensional (O/D) Load Escort by Tennessee Highway Patrol (THP) - Permit 161295</t>
  </si>
  <si>
    <t>Overdimensional (O/D) Load Escort by Tennessee Highway Patrol (THP) - Permit 164189</t>
  </si>
  <si>
    <t>Overdimensional (O/D) Load Escort by Tennessee Highway Patrol (THP) - Permit 159540</t>
  </si>
  <si>
    <t>Overdimensional (O/D) Load Escort by Tennessee Highway Patrol (THP) - Permit 162185</t>
  </si>
  <si>
    <t>Overdimensional (O/D) Load Escort by Tennessee Highway Patrol (THP) - Permit 169765</t>
  </si>
  <si>
    <t>Overdimensional (O/D) Load Escort by Tennessee Highway Patrol (THP) - Permit Nos. 168265 &amp; 168209</t>
  </si>
  <si>
    <t>Overdimensional (O/D) Load Escort by Tennessee Highway Patrol (THP) - Permit No. 170297</t>
  </si>
  <si>
    <t>Overdimensional (O/D) Load Escort by Tennessee Highway Patrol (THP) - Permit No. 171857</t>
  </si>
  <si>
    <t>Overdimensional (O/D) Load Escort by Tennessee Highway Patrol (THP) - Permit Nos. 172387 &amp; 172227</t>
  </si>
  <si>
    <t>Overdimensional (O/D) Load Escort by Tennessee Highway Patrol (THP) - Permit No.  177417</t>
  </si>
  <si>
    <t>Overdimensional (O/D) Load Escort by Tennessee Highway Patrol (THP) - Permit No. 178461</t>
  </si>
  <si>
    <t>Overdimensional (O/D) Load Escort by Tennessee Highway Patrol (THP) - Permit No. 178910</t>
  </si>
  <si>
    <t>Overdimensional (O/D) Load Escort by Tennessee Highway Patrol (THP) - Permit No. 180020</t>
  </si>
  <si>
    <t>Overdimensional (O/D) Load Escort by Tennessee Highway Patrol (THP) - Permit No. 179278</t>
  </si>
  <si>
    <t>Overdimensional (O/D) Load Escort by Tennessee Highway Patrol (THP) - Permit No. 186784</t>
  </si>
  <si>
    <t>Overdimensional (O/D) Load Escort by Tennessee Highway Patrol (THP) - Permit Nos. 189637 &amp; 189745</t>
  </si>
  <si>
    <t>M19CMHQ_C37SR_ROUMTCARMEL</t>
  </si>
  <si>
    <t>M19CMHQ_C26SR_SPCFRANKLINCO</t>
  </si>
  <si>
    <t>M19CMHQ_C33ISR_SPCHAMILTONCO</t>
  </si>
  <si>
    <t>M19CMHQ_C72SR_SPCDAYTON</t>
  </si>
  <si>
    <t>Old Bon Air Road</t>
  </si>
  <si>
    <t>SA 93036-2, Old Bon Air Road from SR 1 to SR 1</t>
  </si>
  <si>
    <t>M19CMHQ_C75SR_ROUSMYRNA</t>
  </si>
  <si>
    <t>M19CMHQ_C57SR_ROUJACKSON</t>
  </si>
  <si>
    <t>M19CMHQ_C84SR_ROUCOVINGTON</t>
  </si>
  <si>
    <t>M19CMHQ_C49SR_ROURIPLEY</t>
  </si>
  <si>
    <t>M19CMHQ_C82SR_ROUBRISTOL</t>
  </si>
  <si>
    <t>From West of Glade Creek Road to Near Wood Ridge Lane</t>
  </si>
  <si>
    <t>From near Muddy Creek to near Autumn Lane</t>
  </si>
  <si>
    <t>Portland:Construction of Apron Pavements Old Hangar</t>
  </si>
  <si>
    <t>Gainesboro: FY19 Airport Maintenance</t>
  </si>
  <si>
    <t>Jacksboro: FY19 Airport Maintenance</t>
  </si>
  <si>
    <t>Jamestown: FY19 Airport Maintenance</t>
  </si>
  <si>
    <t>Lafayette: FY19 Airport Maintenance</t>
  </si>
  <si>
    <t>McMinnville: FY19 Airport Maintenance</t>
  </si>
  <si>
    <t>Mountain City: FY19 Airport Maintenance</t>
  </si>
  <si>
    <t>New Tazewell: FY19 Airport Maintenance</t>
  </si>
  <si>
    <t>Oneida: FY19 Airport Maintenance</t>
  </si>
  <si>
    <t>Rogersville: FY19 Airport Maintenance</t>
  </si>
  <si>
    <t>Sewanee: FY19 Airport Maintenance</t>
  </si>
  <si>
    <t>Smithville: FY19 Airport Maintenance</t>
  </si>
  <si>
    <t>SR-335</t>
  </si>
  <si>
    <t>From near SR-33 to near SR-73(Excluding LM 2.31 - 2.43)</t>
  </si>
  <si>
    <t>05SR3350001</t>
  </si>
  <si>
    <t>From LM 2.31 to LM 2.43</t>
  </si>
  <si>
    <t>SR-346</t>
  </si>
  <si>
    <t>From near SR-1 to Sullivan County Line (Excluding LM 8.17 - 8.31; LM 15.92 - 16.06; LM 16.15 - 16.31)</t>
  </si>
  <si>
    <t>From LM 8.17 - 8.31; LM 15.92 - 16.06; LM 16.15 - 16.31</t>
  </si>
  <si>
    <t>SR-142</t>
  </si>
  <si>
    <t>Near Kimberly Lane to Mississippi State Line</t>
  </si>
  <si>
    <t>Misc. Safety Improvements</t>
  </si>
  <si>
    <t>From Near Barker Road to East of Hoover Road</t>
  </si>
  <si>
    <t>Project includes signs, guardrail, medians and pavement markings.</t>
  </si>
  <si>
    <t>From Jasper City Limits to SR-27</t>
  </si>
  <si>
    <t>From near Ben Bloomer Road to SR-66</t>
  </si>
  <si>
    <t>Gallatin:ROFA Land Acquisition</t>
  </si>
  <si>
    <t>Gallatin: Wildlife Security Fence</t>
  </si>
  <si>
    <t>From near SR-330 to near SR-9 (Excluding LM 19.25 - 19.42)</t>
  </si>
  <si>
    <t>01SR1160015</t>
  </si>
  <si>
    <t>From LM 19.25 - 19.42</t>
  </si>
  <si>
    <t>Beech River: Airfield Remarking</t>
  </si>
  <si>
    <t>From SR-335 to near Court Street</t>
  </si>
  <si>
    <t>From near Ruritan Road to near Clinch River Bridge</t>
  </si>
  <si>
    <t>From SR-35 to near Jones Cove Road</t>
  </si>
  <si>
    <t>From near Morgan County Line to Near Tunnel Hill Road</t>
  </si>
  <si>
    <t>SR-341</t>
  </si>
  <si>
    <t>From near SR-66 to near Champion Lane</t>
  </si>
  <si>
    <t>From near I-140 to near South Peters Road</t>
  </si>
  <si>
    <t>From North of Latta Road to Near Hyndsver Road in Martin</t>
  </si>
  <si>
    <t>M19CMHQ_C54SR_SPCATHENS</t>
  </si>
  <si>
    <t>M19CMHQ_C62SR_ROUMADISONVILLE</t>
  </si>
  <si>
    <t>M19CMHQ_C31SR_SPCGRUNDYCO</t>
  </si>
  <si>
    <t>M19CMHQ_C33SR_ROUCHATTANOOGA</t>
  </si>
  <si>
    <t>Burnett Station Road</t>
  </si>
  <si>
    <t>Burnett Station Road, From I.C. King Road to Huskey Valley Road</t>
  </si>
  <si>
    <t>Intersection at SR-67(SR-91/US-321/ Broad Street), LM 22.00 in Elizabethton</t>
  </si>
  <si>
    <t>Upgrade and Install traffic signal at various intersections to improve safety and congestion, such as mast arms, emergency pre-emption devices, advanced traffic controls, etc.</t>
  </si>
  <si>
    <t>Wayman Rd</t>
  </si>
  <si>
    <t>Wayman Road at CSX Railroad, LM 0.54 near Madisonville</t>
  </si>
  <si>
    <t>Morganton Road</t>
  </si>
  <si>
    <t>Morganton Road, From Panorama Road to Clendenen Road</t>
  </si>
  <si>
    <t>Bristol BTTS SFY19 UROP (S) Operating Assistance</t>
  </si>
  <si>
    <t>SA 91002 (7),  Weatherford Creek Road from SR-203 to Big Cypress Road</t>
  </si>
  <si>
    <t>Bakerville Road</t>
  </si>
  <si>
    <t>SA 43002 (9),  from Sycamore Landing Road to 3.100 miles North</t>
  </si>
  <si>
    <t>M19CMHQ_C75SR_SPCRUTHERFORDCO</t>
  </si>
  <si>
    <t>Asher Lane</t>
  </si>
  <si>
    <t>B044-0.07, Asher Lane over Davis Creek</t>
  </si>
  <si>
    <t>Cascade Hollow Road</t>
  </si>
  <si>
    <t>SA 16041-1, Cascade Hollow Road, From Riley Ck. Rd to Bedford Co. line</t>
  </si>
  <si>
    <t>From South Rogersville City Limits to North of Intersection SR-70 in Rogersville</t>
  </si>
  <si>
    <t>New Tazewell: Design Only-New Perimeter Fence</t>
  </si>
  <si>
    <t>Non-infrastructure purchases for Safe Routes to School Program</t>
  </si>
  <si>
    <t>From the Putnam County Line to South of SR-293</t>
  </si>
  <si>
    <t>From Shady Oaks Road to Fred Hill Road (Excluding LM 7.069 - 7.31)</t>
  </si>
  <si>
    <t>From East of Pomona Road to West of SR-24</t>
  </si>
  <si>
    <t>From SR-24 to North of Whiteaker Springs Road (Excluding LM 5.28 - 5.35)</t>
  </si>
  <si>
    <t>From the Georgia State Line to SR-17</t>
  </si>
  <si>
    <t>From South of Twin Oaks Road to North of Big Springs Road</t>
  </si>
  <si>
    <t>Mill &amp; 411TL @ 132.5 lb/sy</t>
  </si>
  <si>
    <t>From SR-111 to Oakley-Allons Road</t>
  </si>
  <si>
    <t>SR-171</t>
  </si>
  <si>
    <t>From SR-265 (Central Pike) to East Hill Street</t>
  </si>
  <si>
    <t>2017 CMAQ Award: Implementation of an interconnected signal system at 13 signalized intersections along SR-171. This includes the installation of fiber optic cable, expansion of the Traffic Operations center at City Hall, implementation of an Advanced Signal Control Technology (ACST), install dedicated Short-Range communication equipment, and the construction of a new signal within the corridor.</t>
  </si>
  <si>
    <t>Various intersections in the City of Hendersonville</t>
  </si>
  <si>
    <t>2017 CMAQ Award. Installation of improved vehicle detection equipment and Dedicated Short-Range Communication equipment and optimization of signal timings at 31 signalized intersections along 3 primary corridors and other adjacent roadways. US-31E/SR-6 (West Main Street/East Main Street), From Center Point Road to Winston Hills Parkway; Indian Lake Boulevard, From Maple Drive to SR-386 Southbound ramps; SR-258 (New Shackle Island Road), From Township Drive to Creekwood Lane. The adjacent roadways are Center Point Road, From SR-386 Northbound Ramps for Caldwell Drive; Saundersville Road, From SR-386 to Winston Hills Parkway;  Drakes Creek Road, Intersection at Stop 30 Road; Walton Ferry Road, Intersection at Imperial Boulevard</t>
  </si>
  <si>
    <t>Holly Grove</t>
  </si>
  <si>
    <t>Holly Grove Road, From  McWilliams Road to SR-3 (US-51)</t>
  </si>
  <si>
    <t>Misc. Safety Improvements: General/Signal Maintenance agreement for Tipton Co covers LM 0.00 - LM 3.593 with signal at LM 2.817. General Maintenance Agreement for City of Covington covers LM 3.593 - LM 4.440.</t>
  </si>
  <si>
    <t>Morristown: New REIL System</t>
  </si>
  <si>
    <t>North Castle Heights</t>
  </si>
  <si>
    <t>North Castle Heights Ave, From SR-24 to SR-26; Crowell Lane, From Leeville Pike to Hickory Ridge Rd; Franklin Rd, From South Maple St to Lebanon Municipal Airport</t>
  </si>
  <si>
    <t>(E-Grants) Improvements to include resurfacing, restriping, shoulder work and repairs to various streets in Lebanon.</t>
  </si>
  <si>
    <t>Poplar Creek Rd</t>
  </si>
  <si>
    <t>Poplar Creek Road at Heritage Railroad Corporation, LM 8.91 near Oak Ridge</t>
  </si>
  <si>
    <t>From SR-8/SR-111 to South of Old York Highway North</t>
  </si>
  <si>
    <t>(Murfreesboro Road), From Eddy Lane to Arno Road</t>
  </si>
  <si>
    <t>2017 CMAQ Award: This project will improve 13 signalized intersections along SR-96 between Eddy Lane and Arno Road. These improvements will include Automated Traffic Signal Performance Measures (ATSPMs), Signal Phase and Timing Broadcasts using Dedicated Short Range Communications, the installation of Flashing Yellow Arrows, Advanced Traffic Controllers, and improved vehicle detection.</t>
  </si>
  <si>
    <t>Wayne Harris Road</t>
  </si>
  <si>
    <t>SA 12008-7, Wayne Harris Road from SR 100 to Wilson School Road</t>
  </si>
  <si>
    <t>Glendale Road</t>
  </si>
  <si>
    <t>SA 12017-6, Glendale Road from SA-12016 to SR 200</t>
  </si>
  <si>
    <t>Roby Road</t>
  </si>
  <si>
    <t>SA 12020-4, Roby Road from 1.00 miles west of SR 22 to SR 22</t>
  </si>
  <si>
    <t>SA 12027-3, Wilson School Road from SR 100 to Parker Loop Road</t>
  </si>
  <si>
    <t>Jack Teasley Road</t>
  </si>
  <si>
    <t>SA 74061-1, Jack Teasley Road, from Cheatham Co Line to Gause Road</t>
  </si>
  <si>
    <t>Ditty Road</t>
  </si>
  <si>
    <t>SA 71008-2,  from Burgess Falls Road to Baxter Road</t>
  </si>
  <si>
    <t>SR-269</t>
  </si>
  <si>
    <t>From Rutherford County Line to SR-82</t>
  </si>
  <si>
    <t>From east of Spring Creek Bridge to east of Toms Creek Fork Road</t>
  </si>
  <si>
    <t>From SR-26 to Smith County Line</t>
  </si>
  <si>
    <t>Bridge over Spring Creek, LM 28.99</t>
  </si>
  <si>
    <t>57SR0010031</t>
  </si>
  <si>
    <t>M19CMHQ_C37SR_ROUROGERSVILLE</t>
  </si>
  <si>
    <t>Madisonville: 30% Design for Airport Imrpovements</t>
  </si>
  <si>
    <t>Fred Odle Drive, Bridge over Branch in Lexington</t>
  </si>
  <si>
    <t>Construct a two lane bridge with approaches across One Mile Branch near Beech River.</t>
  </si>
  <si>
    <t>Lick Creek Road</t>
  </si>
  <si>
    <t>1911-2.44, Lick Creek Road over Lick Creek</t>
  </si>
  <si>
    <t>60019110003</t>
  </si>
  <si>
    <t>From Near Clay Wynn Road to Near SR-21</t>
  </si>
  <si>
    <t>(Oak Ridge Turnpike), From SR-62 (Illinois Avenue) to Fairbanks Avenue</t>
  </si>
  <si>
    <t>2017 CMAQ Award: Connecting and improving 14 signalized intersections along SR-95, installing a fiber optic network,  replacement of loop detectors with radar detection equipment, and the  establishment of a Traffic Operations Center. Additional improvements include replacing signal heads, installing ADA compliant pedestrian signals, signing and marking upgrades, funding for dedicated short range detection equipment, and the installation of mast arms at 2 intersections.</t>
  </si>
  <si>
    <t>RTA FFY16-17, SFY19 5337 (S) Capital Assistance</t>
  </si>
  <si>
    <t>Harriman Signal Timing and Equipment Upgrades</t>
  </si>
  <si>
    <t>2017 CMAQ Award: The project will improve signal timing and replace traffic signal infrastructure components along 19 intersections  within Harriman to include SR-1, SR-29, SR-61 and SR-328. The project will also purchase dedicated short range communication equipment, computers, and software to optimize the signal timing. Additionally the project will establish a traffic operations center to control the signalized intersections and will perform ADA upgrades where necessary.</t>
  </si>
  <si>
    <t>SR-169(Middlebrook Pike), From SR-62 (Western Avenue) to Joe Hinton Road; University Ave, Intersection at College Street, LM 0.936 in Knoxville</t>
  </si>
  <si>
    <t>2017 CMAQ Award: This project will expand the City's Advanced Traffic Management System (ATMS) to 24 signalized intersections along SR-169 (Middlebrook Pike) &amp; University Ave. This project will insure modern high speed connections, modernize signal control cabinets, install dedicated short-range detection equipment, and install audible pedestrian signals where necessary.</t>
  </si>
  <si>
    <t>State Industrial Access Serving Tosh Farms</t>
  </si>
  <si>
    <t>construction of a new 230' short connector road and associated turn/merge lanes connecting SR-76 to Atlantic Avenue to serve Tosh Farms</t>
  </si>
  <si>
    <t>State Industrial Access Serving Project Fab (Tate Ornamental)</t>
  </si>
  <si>
    <t>radius improvement - Industrial Drive at S.C.T. Drive in White House</t>
  </si>
  <si>
    <t>State Industrial Access Serving Project Commodore (Dorman Products)</t>
  </si>
  <si>
    <t>Temporary Paving of Eubanks Rd (State Forces)</t>
  </si>
  <si>
    <t>Bethel Purdy Road</t>
  </si>
  <si>
    <t>SA 55016-4, Bethel Purdy Road from Bethel Springs City Limits to Bethesda Purdy Road</t>
  </si>
  <si>
    <t>Countrywoods Drive</t>
  </si>
  <si>
    <t>SA 55065-1, Countrywoods Drive, from Godfrey Circle to High School Road</t>
  </si>
  <si>
    <t>Dowty Road</t>
  </si>
  <si>
    <t>SA 55071-1,  Dowty Road, from Old Highway 45 to SR-5</t>
  </si>
  <si>
    <t>Falcon Road</t>
  </si>
  <si>
    <t>SA 55012-4, Falcon Road, from Selmer Ramer to 1.00 miles north of Selmer Ramer Road</t>
  </si>
  <si>
    <t>Godfrey Circle</t>
  </si>
  <si>
    <t>SA 55063-1, Godfrey Circle, from High School Road to High School Road</t>
  </si>
  <si>
    <t>Springwood Drive</t>
  </si>
  <si>
    <t>SA 55064-1, Springwood Drive, from Countrywoods Drive to Countrywoods Drive</t>
  </si>
  <si>
    <t>Otis Payne Road</t>
  </si>
  <si>
    <t>SA 55070-1, Otis Payne Road, from McNairy Road to Plunk Road</t>
  </si>
  <si>
    <t>Woodland Circle</t>
  </si>
  <si>
    <t>SA 55068-1, Woodland Circle, from Eastview City Limits to Eastview City Limits</t>
  </si>
  <si>
    <t>Sue Road</t>
  </si>
  <si>
    <t>SA 20028-1, Sue Road, from SA 20022 to Dead End</t>
  </si>
  <si>
    <t>Sardie Henry Road</t>
  </si>
  <si>
    <t>SA 55067-1,  from 0.72 miles West of Otis Plunk to Otis Plunk</t>
  </si>
  <si>
    <t>M20LTHQ_D29SR_M&amp;L_D29</t>
  </si>
  <si>
    <t>Vanderbilt University Campus - Integrated Transportation Demand Management &amp; Enhanced Mobility Program</t>
  </si>
  <si>
    <t>Project revised to only include education and outreach, carpooling/vanpooling, and bicycle/pedestrian facilities.</t>
  </si>
  <si>
    <t>Knoxville Locomotive Works project</t>
  </si>
  <si>
    <t>Repower 5 Unregulated Locomotives to Tier 4 Emissions Standards</t>
  </si>
  <si>
    <t>M20LTHQ_D49ISR_M&amp;L_MEMPHIS</t>
  </si>
  <si>
    <t>M19LTHQ_D28SR_MOW_D28SOUTH</t>
  </si>
  <si>
    <t>M20LTHQ_D28SR_MOW_D28SOUTH</t>
  </si>
  <si>
    <t>Union City: Airfield Rehabilitation   Pavement crack seal</t>
  </si>
  <si>
    <t>Waverly:Land Acquisition</t>
  </si>
  <si>
    <t>Walnut Grove Road</t>
  </si>
  <si>
    <t>SA 8260-1, Walnut Grove Road from Old Elizabeth Road to Chinquipin Road</t>
  </si>
  <si>
    <t>Brother Boulevard, From SR-15 (US-64/Stage Road) to SR-177 (North Germantown Road) and Yale Road, From Kirby Whitten Road to Brother Boulevard</t>
  </si>
  <si>
    <t>Resurfacing of Brother Boulevard from U.S. 64 to N. Germantown Road and the resurfacing of Yale Road from Kirby Whitten Road to Brother Boulevard.</t>
  </si>
  <si>
    <t>Turkey Blind Road</t>
  </si>
  <si>
    <t>SA 18064-1, Turkey Blind Road from Lantana Road to Brewer Road</t>
  </si>
  <si>
    <t>Drummonds Road</t>
  </si>
  <si>
    <t>SA 84005-3, Drummonds Road from Campground Road to Mumford City limits</t>
  </si>
  <si>
    <t>Dry Hollow Road</t>
  </si>
  <si>
    <t>SA 1051-1, Dry Hollow Road, from SR 92 to LM 1.402</t>
  </si>
  <si>
    <t>Fairview Road</t>
  </si>
  <si>
    <t>SA 6518-1, Fairview Road, from SR 62 to Solomon Hollow Road</t>
  </si>
  <si>
    <t>From SR-22 (at Court Square) to Rosser Circle</t>
  </si>
  <si>
    <t>Bridge over I-24, LM 0.27</t>
  </si>
  <si>
    <t>31I00240001</t>
  </si>
  <si>
    <t>Bridge over Big Soddy Creek, LM 20.58</t>
  </si>
  <si>
    <t>33SR0290093</t>
  </si>
  <si>
    <t>Alloway Road</t>
  </si>
  <si>
    <t>SA, 18065-1, Alloway Road from Rhea County Line to SR 68</t>
  </si>
  <si>
    <t>Lebanon: Design of Airfield Lighting</t>
  </si>
  <si>
    <t>I-65 Bridges over Rutherford Creek at LM 16.48; and SR-396 Bridge over I-65 at I-65 LM 17.63</t>
  </si>
  <si>
    <t>Bridge Repairs on Three (3) Bridges on or over I-65 between I-65 LMs 16.48 and 17.63</t>
  </si>
  <si>
    <t>60I00650025, 60I00650026, 60I00650040</t>
  </si>
  <si>
    <t>Arno-College Grove Road</t>
  </si>
  <si>
    <t>0980-6.34, Arno-College Grove Rd, Bridge over McClorys Branch</t>
  </si>
  <si>
    <t>94F00290001</t>
  </si>
  <si>
    <t>Stinking Creek Road (01280), From SR-9 (US-25W) to I-75</t>
  </si>
  <si>
    <t>Resurface 16.5 miles of Stinking Creek Road from SR-9 (US-25W) to I-75</t>
  </si>
  <si>
    <t>MATA - FFY17-18; SFY19 5337 (S) Capital Assistance</t>
  </si>
  <si>
    <t>FTHRA FFY18; SFY19 5311 TN2018043 S/F Op, RTAP, Admin Assistance</t>
  </si>
  <si>
    <t>Bolivar: Grounds Maintenance Equipment</t>
  </si>
  <si>
    <t>From the Franklin County Line to the Franklin County Line</t>
  </si>
  <si>
    <t>MCHRA FFY18, SFY19 5311 TN2018-043 (S&amp;F) Op, RTAP, Administration Assistance</t>
  </si>
  <si>
    <t>Bridge over I-75, LM 4.27</t>
  </si>
  <si>
    <t>06I00750025</t>
  </si>
  <si>
    <t>Pine Grove Providence Road</t>
  </si>
  <si>
    <t>SA 5316-3, Pine Grove Providence Road from Dutton Road to Hines Valley</t>
  </si>
  <si>
    <t>Mountain City: Design Partial Parallel TW</t>
  </si>
  <si>
    <t>Oneida: Engineering for TW Design</t>
  </si>
  <si>
    <t>Sevierville: Security Funding 2018</t>
  </si>
  <si>
    <t>M19LTHQ_C30SR_SIGN_REPAIR_SR-34 LM 14.372</t>
  </si>
  <si>
    <t>Repair Overhead Sign</t>
  </si>
  <si>
    <t>SA 38003-2, Stanton-Koko Road from SR 179 to I-40</t>
  </si>
  <si>
    <t>Overdimensional (O/D) Load Escort by Tennessee Highway Patrol (THP) - Permit 60289</t>
  </si>
  <si>
    <t>Overdimensional (O/D) Load Escort by Tennessee Highway Patrol (THP) - Permit 85108</t>
  </si>
  <si>
    <t>Overdimensional (O/D) Load Escort by Tennessee Highway Patrol (THP) - Permit 315528</t>
  </si>
  <si>
    <t>Overdimensional (O/D) Load Escort by Tennessee Highway Patrol (THP) - Permit 318933</t>
  </si>
  <si>
    <t>SA 59043-1, Pyles Road from Moss Road to Old SR-99</t>
  </si>
  <si>
    <t>From SR-52 to Kentucky State Line</t>
  </si>
  <si>
    <t>M19LTR4_C09SR_Jack&amp;Bore_SR-77 at LM 14.8 in Huntingdon</t>
  </si>
  <si>
    <t>emergency repair/replace of failed drainage pipe</t>
  </si>
  <si>
    <t>(Old Hickory Boulevard) at Nashville and Eastern R/R, LM 15.79 in Nashville</t>
  </si>
  <si>
    <t>Railroad Crossing Safety Improvement Project, Section 130.</t>
  </si>
  <si>
    <t>(Robinson Road) at Nashville and Eastern R/R, LM 11.24 in Nashville</t>
  </si>
  <si>
    <t>Bright Hope Road</t>
  </si>
  <si>
    <t>SA 3085-1, Bright Hope Road from Warrensburg Road to SR 35</t>
  </si>
  <si>
    <t>Ladd Landing Boulevard, From North Kentucky Street to High Point Orchard Road</t>
  </si>
  <si>
    <t>Resurfacing of 1.634 centerline miles of roadwayon Ladd Landing Blvd from  North Kentucky Street to High Point Orchard Road</t>
  </si>
  <si>
    <t>Athens: Replace Taxiway Lighting Construction</t>
  </si>
  <si>
    <t>M19CMHQ_C11SR_SPCCHEATHAMCO</t>
  </si>
  <si>
    <t>M19CMHQ_C42SR_SPCHOUSTONCO</t>
  </si>
  <si>
    <t>Carroll, Haywood, Madison, Fayette, Lauderdale</t>
  </si>
  <si>
    <t>Six bridges in Region 4 (Design Build) (IA Bundle)</t>
  </si>
  <si>
    <t>IMPROVE Act projects bundled: Carroll SR-436 Reedy Creek Road Bridge over Reedy Creek, LM 0.68; Fayette SR-193 (Macon Road), Bridge over Branch, LM 11.48; Haywood SR-1 Bridges over Branch, LM 2.89, and Muddy Creek, LM 2.13;Lauderdale SR-87 Bridge over Overflow, LM 3.88; Madison SR-223 (Shady Grove Rd.), over Branch, LM 2.28</t>
  </si>
  <si>
    <t>09S82330001, 24015420001, 38SR0010001, 38SR0010003, 49SR0870011, 57S81960003</t>
  </si>
  <si>
    <t>Reedy Creek Road Bridge over Reedy Creek, LM 0.68 (IA)</t>
  </si>
  <si>
    <t>Bridge over Overflow, LM 3.88 (IA)</t>
  </si>
  <si>
    <t>Project being developed under PIN 128113.00 (Design Build).</t>
  </si>
  <si>
    <t>49SR0870011</t>
  </si>
  <si>
    <t>Savannah: Design of Runway Replacement - 30%</t>
  </si>
  <si>
    <t>Lebanon Road</t>
  </si>
  <si>
    <t>SR-24 (US-70, Lebanon Road ), From SR-171 (N. Mt. Juliet Road) to Park Glen Drive; Park Glen Drive, From SR-24 to Cypress Glen Drive</t>
  </si>
  <si>
    <t>(E-Grants) SR-24 (US-70, Lebanon Road ), From SR-171(N. Mt. Juliet Road) to Park Glen Drive; Park Glen Drive, From SR-24 to Cypress Glen Drive. This project consists of 6 feet wide sidewalks along both sides of SR-24 from SR-171 to Park Glen Drive. This project also includes a sidewalk along the west side of Park Glen Drive to connect to an existing sidewalk in the Park Glen Subdivision ending at Cypress Glen Drive with pedestrian signal upgrades to existing traffic signals at Park Glen Drive and N. Mt. Juliet Road for ADA compliance.</t>
  </si>
  <si>
    <t>Knoxville (DKX) - DKX Obstruction Removal - Construction</t>
  </si>
  <si>
    <t>Harvey Park Greenway Phase 1</t>
  </si>
  <si>
    <t>Design and construction of a greenway along McCutcheon Creek. Project also includes signage, landscaping, crosswalk, median islands, ADA Compliance, pedestrian bridges and pedestrian amenities.</t>
  </si>
  <si>
    <t>Knoxville - FFY17, SFY19 5307 TN-2018-006 (S) Capital Assistance</t>
  </si>
  <si>
    <t>Morristown:Tree Removal / Obstruction along RR</t>
  </si>
  <si>
    <t>Morristown:Security Fence along RR</t>
  </si>
  <si>
    <t>NewTazewell: Replace Hangar Door</t>
  </si>
  <si>
    <t>Smithville: Land Acquisitions</t>
  </si>
  <si>
    <t>Greeneville:Taxilane &amp; T-Hangar Apron Pavement Rehabilitation Preliminary Design</t>
  </si>
  <si>
    <t>Savannah:Tree clearing R/W 1/19 approach</t>
  </si>
  <si>
    <t>Somerville: REIL Replacement-Design</t>
  </si>
  <si>
    <t>Rogersville: Drainage Improvements &amp; Exhibit A</t>
  </si>
  <si>
    <t>Rogersville: Engineering Services</t>
  </si>
  <si>
    <t>Water Street, from SR-18 (North Main Street) to SR-15 (East Market Street) and Lafayette Street, From SR-125 (South Main Street) to Madison Street</t>
  </si>
  <si>
    <t>Milling, resurfacing on Water Street, from North Main Street to East Market Street and Lafayette Street, from South Main Street to Madison Street. EGrants project #154.</t>
  </si>
  <si>
    <t>From Near Jeannie Bell Yarbro Road to Near SR-100</t>
  </si>
  <si>
    <t>Misc. Safety improvements.</t>
  </si>
  <si>
    <t>From near Ramp to SR-54 to near Ramp to Old SR-20 (South Cavalier Drive)</t>
  </si>
  <si>
    <t>Misc. safety improvements</t>
  </si>
  <si>
    <t>From East of Lick Creek Road (near Lindsey Cemetery) to near Sugar Creek culvert</t>
  </si>
  <si>
    <t>SR-163</t>
  </si>
  <si>
    <t>West of County Road 737 to East of County Road 758</t>
  </si>
  <si>
    <t>Largo Road, From near Mary Jane Welch Road to near Decaturville City Limits</t>
  </si>
  <si>
    <t>Near Bethlehem Road to Sommerville Street</t>
  </si>
  <si>
    <t>West of SR-294 to East of Dove Lane</t>
  </si>
  <si>
    <t>Chelsea-Hollywood Street Project</t>
  </si>
  <si>
    <t>CMAQ 2017: Add protected bicycle-pedestrian facilities on and adjacent to 2 perpendicular streets in North Memphis, namely Chelsea Avenue from North McLean Blvd to N. Hollywood Street and Hollywood Street from Chelsea Avenue to Broad Avenue. The Chelsea section will be a continuation of the Chelsea Avenue Greenline. The Hollywood section will be an on-street protected bicycle facility</t>
  </si>
  <si>
    <t>Bartlett Road, Intersection at Pleasant ViewRoad and Walnut Grove Road, Intersection at Timber Creek Road</t>
  </si>
  <si>
    <t>CMAQ 2017: Install 2 new traffic signals, Bartlett Road at Pleasant ViewRoad and Walnut Grove Road at Timber Creek Road/County Square Lane. Improvements will include the installation of mast arm signal poles, video detection equipment, accessible pedestrian signals, countdown pedestrian signals, LED signal displays, battery backup system, etc.</t>
  </si>
  <si>
    <t>Democrat Road, from Airways Boulevard to Lamar Avenue</t>
  </si>
  <si>
    <t>CMAQ 2017: Install fiber optics communication cable along a 2.5 mile section of Democrat Road, from Airways to Lamar. Work will also include installation of video detection, emergency vehicle preemption, and DSRC at each intersection, and will implement signal coordination timing plans in this corridor to efficiently move traffic.</t>
  </si>
  <si>
    <t>Watkins-Presley On-Street Project</t>
  </si>
  <si>
    <t>CMAQ 2017: Incorporate Bicycle-pedestrian facilities along North Watkins Street between Chelsea Avenue and Jackson Avenue, Cleveland Street between Peabody Avenue and Lamar Avenue, South Bellevue Boulevard and Elvis Presley Boulevard between Lamar Avenue and Brooks Road, and Elvis Presley Boulevard between East Shelby Drive and the Desoto County (MS) border.</t>
  </si>
  <si>
    <t>State Industrial Access (SR-15) Serving the Lawrence County Higher Education Center</t>
  </si>
  <si>
    <t>Install median cut-through and accel/decal lane on SR-15 westbound. Scarify existing median opening and driveway.</t>
  </si>
  <si>
    <t>Big Creek Church Road, From SR-3 (US-51) to east of Cold Springs Lane</t>
  </si>
  <si>
    <t>Milling, paving, pavement markings and signage from US-51 to east of Cold Springs Lane. E-Grants project #142.</t>
  </si>
  <si>
    <t>Sykes Road, From SR-3 (US-51) to Raleigh Millington Road</t>
  </si>
  <si>
    <t>Milling, paving, pavement markings and signage on Sykes Road from US-51 to Raleigh Millington Road. EGrants #143.</t>
  </si>
  <si>
    <t>Wheeler Street</t>
  </si>
  <si>
    <t>Wheeler Street at CSX R/R, LM 0.07 in Portland</t>
  </si>
  <si>
    <t>Bridges over Cartwright Circle (R&amp;L) at LM 2.46 and Williamson Road (R&amp;L) at LM 3.50</t>
  </si>
  <si>
    <t>83I00650005, 83I00650006, 83I00650007, 83I00650008</t>
  </si>
  <si>
    <t>Debusk Road</t>
  </si>
  <si>
    <t>Debusk Road, From SR-35 (US 321/ Newport Hwy) to SR-70 (Asheville Hwy)</t>
  </si>
  <si>
    <t>Eight (8) Locations between LM 14.14 and LM 21.84 (Slip-Lining pipes)</t>
  </si>
  <si>
    <t>Slip-Lining pipes at the following 8 locations on I-40: LM 14.14 EB, 18.50 EB, 18.78 WB, 20.82 WB, 21.26 EB, 21.46 WB, 21.695 WB, and 21.84 EB</t>
  </si>
  <si>
    <t>Damon Ridge</t>
  </si>
  <si>
    <t>SA 8629-1, Damon Ridge from Laurel Road to Laurel Road</t>
  </si>
  <si>
    <t>SETHRA FFY17, SFY19 5339b TN201804400 S&amp;F Cap - Roll Stock</t>
  </si>
  <si>
    <t>Bridge over Doe River and Riverview Road, LM 18.82</t>
  </si>
  <si>
    <t>10SR0370023</t>
  </si>
  <si>
    <t>Bridge over Piney Creek, LM 18.20</t>
  </si>
  <si>
    <t>31SR1080013</t>
  </si>
  <si>
    <t>Rail Inspection: Top to Bottom Consultant Work Order - HDR</t>
  </si>
  <si>
    <t>Sewanee: Pilot Controlled Lighting System</t>
  </si>
  <si>
    <t>Tullahoma: Airfield Drainage Improvements</t>
  </si>
  <si>
    <t>Winchester: Runway &amp; Apron Asphalt Rehabilitation - Phase I Preliminary Engineering</t>
  </si>
  <si>
    <t>Portland: Parallel Taxiway South-Design Only</t>
  </si>
  <si>
    <t>Chickasaw State Park Resurfacing</t>
  </si>
  <si>
    <t>Paris Landing State Park Resurfacing</t>
  </si>
  <si>
    <t>(US-64, Fayetteville Hwy) at LM 22.5 (Pipe Replacement)</t>
  </si>
  <si>
    <t>jack and bore pipe replacement</t>
  </si>
  <si>
    <t>Cedars of Lebanon State Park - TDEC Resurfacing</t>
  </si>
  <si>
    <t>Chickasaw State Park - TDEC Resurfacing</t>
  </si>
  <si>
    <t>M19SAHQ_C43_HUMPREYS_CO_MAINTENANCE_BUILDING</t>
  </si>
  <si>
    <t>Midway Road</t>
  </si>
  <si>
    <t>SA 26043-2, Midway Road from SR 156 to Otter Falls Road</t>
  </si>
  <si>
    <t>Otter Falls Road</t>
  </si>
  <si>
    <t>SA 26043-3, Otter Falls Road from Midway Road to Otter Falls Road</t>
  </si>
  <si>
    <t>SA 26043-4, Otter Falls Road from Otter Falls Road to SR 15</t>
  </si>
  <si>
    <t>SR-1(US-11 and US-70, East Magnolia Avenue and Rutledge Pike), Intersection at SR-168 (US-11 and US-70, Asheville Highway)</t>
  </si>
  <si>
    <t>This study will investigate multi-modal improvement options at the intersection of E. Magnolia, Rutledge Pike, and Asheville Highway.</t>
  </si>
  <si>
    <t>Shelby Road, Bridge over Royster Creek (Local ER - February 2019 Flood Event)</t>
  </si>
  <si>
    <t>Restoration of the existing bridge on Shelby Road over Royster Creek</t>
  </si>
  <si>
    <t>79002090001</t>
  </si>
  <si>
    <t>West Millers Cove Road</t>
  </si>
  <si>
    <t>SA 0552-1, West Millers Cove Road from SR 73 to Great Smoky Mountains National Park</t>
  </si>
  <si>
    <t>Straight Creek Road</t>
  </si>
  <si>
    <t>SA 1311-3, Straight Creek Road from Minton Hollow Road to City Limits New Tazewell</t>
  </si>
  <si>
    <t>Sevierville: Approach Clearing</t>
  </si>
  <si>
    <t>Jacksboro: AWOS Obstruction Clearing</t>
  </si>
  <si>
    <t>Aviation Education and Outreach - 2019 MTSU Aerospace Teacher's Workshop</t>
  </si>
  <si>
    <t>Aviation Education and Outreach: TN Wing Civil Air Patrol</t>
  </si>
  <si>
    <t>(West Main Street), From South Lafayette Avenue to South Grand Avenue in Brownsville</t>
  </si>
  <si>
    <t>Roadway repair, resurfacing, striping, signage, and drainage improvements on West Main Street from South Lafayette Avenue to South Grand Avenue. eGrants #163.</t>
  </si>
  <si>
    <t>Bridges over North Indian Creek and Pinnacle Road (0A309), LM 5.48</t>
  </si>
  <si>
    <t>2019 Aviation Education and Outreach: Cleveland High School Aviation Program</t>
  </si>
  <si>
    <t>2019 Aviation Education and Outreach: Northeast State Community College - Aviation Technology Program Equipment Purchase</t>
  </si>
  <si>
    <t>M19R2_C58SR_SLIDE_REPAIR_SR-2 AT LM 25.6</t>
  </si>
  <si>
    <t>Slide Repair</t>
  </si>
  <si>
    <t>Overdimensional (O/D) Load Escort by Tennessee Highway Patrol (THP) - Permit 92060</t>
  </si>
  <si>
    <t>Scattersville Road</t>
  </si>
  <si>
    <t>Scattersville Road, From College Street to Shuab Road; New Deal-Potts Road, From College Street to SR-52</t>
  </si>
  <si>
    <t>(E-GRANTS) Resurfacing of Scattersville Road from College Street to Shuab Road; New Deal-Potts Road, From College Street to SR-52. The project will include milling, asphalt overlay, thermoplastic striping, and signage.  (E-Grants)</t>
  </si>
  <si>
    <t>12th St</t>
  </si>
  <si>
    <t>E 12th Street at Sequatchie Valley Railroad, LM 0.56 in South Pittsburg</t>
  </si>
  <si>
    <t>Railroad/Hamburg Rd</t>
  </si>
  <si>
    <t>E 5th Street at Sequatchie Valley Railroad, LM 0.08 in South Pittsburg</t>
  </si>
  <si>
    <t>Berry Rd</t>
  </si>
  <si>
    <t>Berry Road at CSX R/R, LM 0.13 in Nashville</t>
  </si>
  <si>
    <t>Brotherton Mt Rd</t>
  </si>
  <si>
    <t>Brotherton Mountain Road at Nashville &amp; Eastern Railroad, LM 9.33</t>
  </si>
  <si>
    <t>Demolition of Old Knoxville Drivers License Station</t>
  </si>
  <si>
    <t>Demolish structure at 1111 W. 5th Ave. in Knoxville</t>
  </si>
  <si>
    <t>Mountain Road</t>
  </si>
  <si>
    <t>BG A136-1.88, Mountain Road over Hinds Creek</t>
  </si>
  <si>
    <t>A136-1.88</t>
  </si>
  <si>
    <t>Woodcliff Rd</t>
  </si>
  <si>
    <t>Woodcliff Road at Nashville &amp; Eastern Railroad, LM 11.83</t>
  </si>
  <si>
    <t>2019 Aviation Education and Outreach: Alcoa City Schools - Aviation Career Exploration and Training Program</t>
  </si>
  <si>
    <t>Industrial Park Circle</t>
  </si>
  <si>
    <t>SA 67061-1, Industrial Park Circle from SR 84 to Industrial Park Rd</t>
  </si>
  <si>
    <t>Oak Grove Church Rd</t>
  </si>
  <si>
    <t>SA 83057-1, Oak Grove Church Road from SR-174 to SR-52</t>
  </si>
  <si>
    <t>Smyrna: Preventive Maintenance of RWY 14/32 Design/Bid</t>
  </si>
  <si>
    <t>Smyrna: Rehabilitation of East Apron</t>
  </si>
  <si>
    <t>Lebanon: Security Keypads</t>
  </si>
  <si>
    <t>Lebanon: Tractor &amp; Mowing Equipment</t>
  </si>
  <si>
    <t>State Industrial Access Road serving Caymas Boats and Nashville Fabrication</t>
  </si>
  <si>
    <t>paving by State Forces</t>
  </si>
  <si>
    <t>From Potts Road to Clyde Gleaves Road</t>
  </si>
  <si>
    <t>Striping, Signage, Earthwork, guardrail, and other safety improvements</t>
  </si>
  <si>
    <t>Overdimensional (O/D) Load Escort by Tennessee Highway Patrol (THP) - Permit 108946</t>
  </si>
  <si>
    <t>Overdimensional (O/D) Load Escort by Tennessee Highway Patrol (THP) - Permit 108967</t>
  </si>
  <si>
    <t>Interchange at Buckner Road in Spring Hill (Design Build)</t>
  </si>
  <si>
    <t>The project will construct a new interchange on I-65 in Williamson County, Tennessee between Saturn Parkway (SR 396) and I-840 as well as an extension of Buckner Road from Buckner Lane to I-65 and from I-65 to SR-106 (US-431, Lewisburg Pike).</t>
  </si>
  <si>
    <t>Dixon Branch Rd/Richardson Cove Rd</t>
  </si>
  <si>
    <t>SA 7824-3, Dixson Branch/Richardson Cove Road from Jones Cove Rd /Thomas Ln to Richardson Cove/LM 2.3</t>
  </si>
  <si>
    <t>(Boyds Creek Highway), Intersection at Old Knoxville Highway, LM 10.58 in Sevierville</t>
  </si>
  <si>
    <t>This project will reconfigure the existing intersection to improve safety operations through geometric layout changes, addition of turn lanes, and installation of a new traffic signal.</t>
  </si>
  <si>
    <t>Orebank Road</t>
  </si>
  <si>
    <t>SA 8261-1, Orebank Road, from Kingsport City Limits to Kingsport City Limits</t>
  </si>
  <si>
    <t>TN Southern RR Auth.- SFY 2019 - Rehab of Rail, Tie, Bridge &amp; Crossings</t>
  </si>
  <si>
    <t>Various intersection improvements in Savannah</t>
  </si>
  <si>
    <t>Intersection Improvements to several intersections within the City limits of Savannah.  Project also includes pedestrian signals, curb and gutter, ADA upgrades, striping, signage and landscaping.</t>
  </si>
  <si>
    <t>McMinnville: Drainage Phase I - Preliminary Engineering</t>
  </si>
  <si>
    <t>Sewanee: Hangar Renovations</t>
  </si>
  <si>
    <t>SR-135/North Willow Avenue from north of the intersection of West 12th St. and West 12th St. from SR-135/North WillowAvenue to North Dixie Avenue</t>
  </si>
  <si>
    <t>Construction of sidewalks along SR-135 and West 12th Street. Project also includes a retaining wall, curb and gutter, drainage, striping, pedestrian signals and ADA upgrades.</t>
  </si>
  <si>
    <t>Smyrna: Runway Guard Lights - TW Delta</t>
  </si>
  <si>
    <t>Vandever Road</t>
  </si>
  <si>
    <t>SA 18003-6, Vandever Road from near Hershal Tabor Lane to SR 101</t>
  </si>
  <si>
    <t>Old Spencer Rd</t>
  </si>
  <si>
    <t>SA 04016-5, Old Spencer Road from Will Blankenship Rd to Watson Loop Rd</t>
  </si>
  <si>
    <t>SA 04016-6, Old Spencer Road from Griffith Rd to Watson Loop Rd</t>
  </si>
  <si>
    <t>Shady Grove Rd / Casey Rd</t>
  </si>
  <si>
    <t>SA 16020-4, Shady Grove Rd / Casey Rd from Summitville Rd to Rigsby Road</t>
  </si>
  <si>
    <t>Lower Big Sandy Rd</t>
  </si>
  <si>
    <t>SA 03011-7, Lower Big Sandy Road from SR 641 to SR 69A</t>
  </si>
  <si>
    <t>(Franklin Pike), From SR-254 (Old Hickory Boulevard) to Woodmont Boulevard</t>
  </si>
  <si>
    <t>The completion of a study for a Multimodal path along Franklin Pike (US-31/SR-6) between Berry Hill and Brentwood.</t>
  </si>
  <si>
    <t>Bypass Road, From Georgia Crossing Road to Baxter Lane</t>
  </si>
  <si>
    <t>* * * E-GRANTS #177 * * * Resurfacing and Striping of Bypass Road, from Georgia Crossing Road to Baxter Lane.</t>
  </si>
  <si>
    <t>2019 Education and Outreach Program: Central Magnet School Estes Rockets</t>
  </si>
  <si>
    <t>2019 Education and Outreach Program: Brainerd HS Future Ready Institute of Aviation</t>
  </si>
  <si>
    <t>Sevierville:Sinkhole Repair-Preliminary Design</t>
  </si>
  <si>
    <t>Miscellaneous  Safety Improvements</t>
  </si>
  <si>
    <t>Various Local Roads in Dyer County (Local Roads Safety Initiative)</t>
  </si>
  <si>
    <t>Various Local Roads in Henry County (Local Roads Safety Initiative)</t>
  </si>
  <si>
    <t>Various Local Roads in Tipton County (Local Roads Safety Initiative)</t>
  </si>
  <si>
    <t>(US-41A, Nolensville Road), From Old Clovercroft Road to Stonebrook Boulevard</t>
  </si>
  <si>
    <t>(E-Grants) The Nolensville Historic District Street Improvement Project involves the addition of sidewalks, crosswalks, buffered bike lanes, signage, improved parking and access management, stormwater improvements, landscaping and pedestrian lighting from Old Clovercroft Road on the southern terminus through Nolensville's  Historic District along Nolensville Road (State Route 11 / US 41A) to Stonebrook Blvd on the north.</t>
  </si>
  <si>
    <t>Murray Lane</t>
  </si>
  <si>
    <t>SA 94028-2, Murray Lane from SR-106 to Brentwood City Limits</t>
  </si>
  <si>
    <t>Cox Road</t>
  </si>
  <si>
    <t>SA 94038-3, Cox Road from SR-11 to SR-96</t>
  </si>
  <si>
    <t>Cleveland: Taxiway &amp; Runway Subsidence Repair</t>
  </si>
  <si>
    <t>M19R1_C37SR_ER_Slide_Repair_SR070_LM15.5 (February 2019 Flood)</t>
  </si>
  <si>
    <t>M19R1_C37SR_ER_Slide_Repair_Hawkins_SR66_LM24 (February 2019 Flood)</t>
  </si>
  <si>
    <t>Emergency Slide Repair</t>
  </si>
  <si>
    <t>Barid Creek Road</t>
  </si>
  <si>
    <t>A004-1.06, Baird Creek Road over Hatfield Creek</t>
  </si>
  <si>
    <t>A004</t>
  </si>
  <si>
    <t>Brockdell Road</t>
  </si>
  <si>
    <t>SA 88032-2, Brockdell Road from Old 111 to Bledsoe Co. Line</t>
  </si>
  <si>
    <t>Murfreesboro Road</t>
  </si>
  <si>
    <t>SA 08020-1, Murfreesboro Road from Rutherford County Line to SR 1</t>
  </si>
  <si>
    <t>From near Green Valley Road to Near Blue Springs Road</t>
  </si>
  <si>
    <t>Various Locations in Campbell County - February 2019 Flood Event</t>
  </si>
  <si>
    <t>Various Locations in Hamilton County - February 2019 Flood Event</t>
  </si>
  <si>
    <t>Various Locations in Marion County - February 2019 Flood Event</t>
  </si>
  <si>
    <t>Various Locations in Polk County - February 2019 Flood Event</t>
  </si>
  <si>
    <t>Various Locations in Smith County - February 2019 Flood Event</t>
  </si>
  <si>
    <t>Various Locations in Trousdale County - February 2019 Flood Event</t>
  </si>
  <si>
    <t>near LM 16.8 (Slope Stabilization) (February 2019 Flood)</t>
  </si>
  <si>
    <t>repair slope failure above road (emergency let contract)</t>
  </si>
  <si>
    <t>Water Valley Road</t>
  </si>
  <si>
    <t>SA 60019-2, Water Valley Road from Sante Fe Pike to Leipers Creek Road</t>
  </si>
  <si>
    <t>near LM 24.2 (Slope Stabilization) (February 2019 Flood)</t>
  </si>
  <si>
    <t>repair slope failure above road (Emergency Let Contract)</t>
  </si>
  <si>
    <t>near LM 11.9 (Slope Stabilization) (February 2019 Flood)</t>
  </si>
  <si>
    <t>near LM 6.5 (February 2019 Flood)</t>
  </si>
  <si>
    <t>flood damage repairs (Emergency Let Contract)</t>
  </si>
  <si>
    <t>near LM 6.0 (February 2019 Flood)</t>
  </si>
  <si>
    <t>near LM 16.1 (Slope Stabilization) (February 2019 Flood)</t>
  </si>
  <si>
    <t>repair slope failure below road (Emergency Let Contract)</t>
  </si>
  <si>
    <t>near LM 16.1 (Slope Stabilization) (February 2020 Flood)</t>
  </si>
  <si>
    <t>From near LM 25.2 to near LM 26.4 (Slope Stabilization) (February 2019 Flood)</t>
  </si>
  <si>
    <t>From near LM 25.2 to near LM 26.4 (Slope Stabilization) (February 2020 Flood)</t>
  </si>
  <si>
    <t>Eastbound near MM 341 to near MM 344 (Slope Stabilization) (February 2019 Flood)</t>
  </si>
  <si>
    <t>repair slope failure below road and resurfacing(Emergency Let Contract);</t>
  </si>
  <si>
    <t>near LM 6.52 (Slope Stabilization) (February 2019 Flood)</t>
  </si>
  <si>
    <t>repair slope failure below road</t>
  </si>
  <si>
    <t>near LM 25.8 (Slope Stabilization) (February 2019 Flood)</t>
  </si>
  <si>
    <t>at LM 6.2 (Slope Stabilization) (February 2019 Flood)</t>
  </si>
  <si>
    <t>near LM 23.0 - LM 23.5 (Slope Stabilization) (February 2019 Flood)</t>
  </si>
  <si>
    <t>Cedar Creek/Alder Springs Rd</t>
  </si>
  <si>
    <t>SA 07008-9, Cedar Creek/Alder Springs Rd from Cedar Creek Bridge to Deerfield Rd</t>
  </si>
  <si>
    <t>near LM 7.7 in Dickson (February 2019 Flood)</t>
  </si>
  <si>
    <t>repair pipe collapse (Emergency Let Contract)</t>
  </si>
  <si>
    <t>(US-127, Signal Mountain Blvd) near LM 15.33 in Chattanooga (Slope Stabilization) (February 2019 Flood)</t>
  </si>
  <si>
    <t>near LM 4.5 (Slope Stabilization) (February 2019 Flood)</t>
  </si>
  <si>
    <t>near LM 14.1 (Slope Stabilization) (February 2019 Flood)</t>
  </si>
  <si>
    <t>Terrapin Creek Road</t>
  </si>
  <si>
    <t>A113-3.82, Terrapin Creek Road, bridge over Terrapin Creek</t>
  </si>
  <si>
    <t>400A1130007</t>
  </si>
  <si>
    <t>near LM 15.4 (Slope Stabilization) (February 2019 Flood)</t>
  </si>
  <si>
    <t>Overdimensional (O/D) Load Escort by Tennessee Highway Patrol (THP) - Permit 137809</t>
  </si>
  <si>
    <t>SR-148</t>
  </si>
  <si>
    <t>near LM 2.4 (Slope Stabilization) (February 2019 Flood)</t>
  </si>
  <si>
    <t>near LM 2.4 (Slope Stabilization) (February 2020 Flood)</t>
  </si>
  <si>
    <t>Lawrenceburg: South Apron Rehabilitation (Construction Phase)</t>
  </si>
  <si>
    <t>near LM 3.9 (Slope Stabilization) (February 2019 Flood)</t>
  </si>
  <si>
    <t>near LM 4.6 (Slope Stabilization) (February 2019 Flood)</t>
  </si>
  <si>
    <t>near LM 4.8 (Slope Stabilization) (February 2019 Flood)</t>
  </si>
  <si>
    <t>near LM 4.95 (Slope Stabilization) (February 2019 Flood)</t>
  </si>
  <si>
    <t>near LM 5.6 (Slope Stabilization) (February 2019 Flood)</t>
  </si>
  <si>
    <t>near LM 6.68 (Slope Stabilization) (February 2019 Flood)</t>
  </si>
  <si>
    <t>Shelbyville: Runway and RSA Rehabilitation - Construction</t>
  </si>
  <si>
    <t>near MM 151.9 (Slope Stabilization) (February 2019 Flood)</t>
  </si>
  <si>
    <t>Oct 26, 2019 Severe Storm Reg 3</t>
  </si>
  <si>
    <t>(US-25W) near LM 20.5 (Slope Stabilization) (February 2019 Flood)</t>
  </si>
  <si>
    <t>near LM 1.0 (February 2019 Flood)</t>
  </si>
  <si>
    <t>repair flood damage (Emergency Let Contract)</t>
  </si>
  <si>
    <t>near LM 2.5 (Slope Stabilization) (February 2019 Flood)</t>
  </si>
  <si>
    <t>Gainesboro: Security Cameras</t>
  </si>
  <si>
    <t>Repair slope failure below road (Emergency Let Contract)</t>
  </si>
  <si>
    <t>near LM 17.2 (Slope Stabilization) (February 2019 Flood)</t>
  </si>
  <si>
    <t>near MM 364.5 (LM 1.21) (Slope Stabilization) (February 2019 Flood)</t>
  </si>
  <si>
    <t>Westbound near MM 342 to near MM 344 (Slope Stabilization) (February 2019 Flood)</t>
  </si>
  <si>
    <t>(US-19W, Spivey Mountain Road) near LM 6.3 (Slope Stabilization) (February 2019 Flood)</t>
  </si>
  <si>
    <t>(US-19W, Spivey Mountain Road) at LM 6.3 Rockfall</t>
  </si>
  <si>
    <t>near LM 14.05 (Slope Stabilization) (February 2019 Flood)</t>
  </si>
  <si>
    <t>near LM 7.5 (Slope Stabilization) (February 2019 Flood)</t>
  </si>
  <si>
    <t>near LM 13.9 (Slope Stabilization) (February 2019 Flood)</t>
  </si>
  <si>
    <t>Bridges over Dry Fork Creek, LM 1.35 and Mill Creek, LM 2.50</t>
  </si>
  <si>
    <t>14SR0530001, 14SR0530003</t>
  </si>
  <si>
    <t>SA 49022-2, Dry Creek Rd from SA-49015 to SA-49023</t>
  </si>
  <si>
    <t>Cypress Creek Rd</t>
  </si>
  <si>
    <t>SA 92018-5, Cypress Creek Rd from SR 431 to SR 216</t>
  </si>
  <si>
    <t>Mt. Vernon Rd</t>
  </si>
  <si>
    <t>SA 92039-2, Mt. Vernon Rd from SR-89 to SR-43</t>
  </si>
  <si>
    <t>Old SR 22</t>
  </si>
  <si>
    <t>SA 92014-4, Old SR 22 from Dresden Cl to Gleason Cl</t>
  </si>
  <si>
    <t>Bynum Road</t>
  </si>
  <si>
    <t>SA 92010-5, Bynum Road from SA-92014 to Old SR-22</t>
  </si>
  <si>
    <t>Island Road</t>
  </si>
  <si>
    <t>Island Road, From SR-126 (Memorial Boulevard) to the Kingsport City Limits</t>
  </si>
  <si>
    <t>This project will realign Island Road to the southeast to improve vertical and horizontal roadway geometry for better traffic management and safety. The remaining now unused portion of Island Road will be converted into a separated buffered multi use path connecting residential and commercial properties along the former roadway.</t>
  </si>
  <si>
    <t>From near SR-37 to near bridge over Watauga River</t>
  </si>
  <si>
    <t>near LM 25.5 (Slope Stabilization) (February 2019 Flood)</t>
  </si>
  <si>
    <t>State Industrial Access Serving Project Bear</t>
  </si>
  <si>
    <t>SR-363</t>
  </si>
  <si>
    <t>(Indian Creek Road) near LM 2.7 (Slope Stabilization) (February 2019 Flood)</t>
  </si>
  <si>
    <t>(Oak Ridge Hwy) near LM 3.4 (Slope Stabilization) (February 2019 Flood)</t>
  </si>
  <si>
    <t>Thompson's Station Greenways - Phase 2</t>
  </si>
  <si>
    <t>(E-Grants) The proposed scope of the Thompson's Station Connectivity Project will extend the Town's existing greenway by 1.75 miles, connecting Tollgate Village to the Town Center. The project will begin where the existing trail ends near Nutro Dog Park and traverses through Preservation Park to the existing south trailhead at Thompson's Station Road West. The final deliverable for the Thompson's Station Connectivity Project will be a paved 12-foot wide multi-use trail through Preservation Park to the south trailhead, and a 5-foot wide concrete sidewalk from the south trailhead to the Town Center. The trail will provide an alternative means of transportation.</t>
  </si>
  <si>
    <t>near LM 28.8 (Slope Stabilization) (February 2019 Flood)</t>
  </si>
  <si>
    <t>(US-70) near LM 26.6 (Slope Stabilization) (February 2019 Flood)</t>
  </si>
  <si>
    <t>repair slope failure below road (Emergency Let Project)</t>
  </si>
  <si>
    <t>near LM 7.1 (Slope Stabilization) (February 2019 Flood)</t>
  </si>
  <si>
    <t>near LM 7.1 (Slope Stabilization) (February 2020 Flood)</t>
  </si>
  <si>
    <t>near LM 26.6 (Slope Stabilization) (February 2019 Flood)</t>
  </si>
  <si>
    <t>Jones Creek Rd</t>
  </si>
  <si>
    <t>1860-0.66, Jones Creek Rd, over branch</t>
  </si>
  <si>
    <t>Fizer Road</t>
  </si>
  <si>
    <t>SA 74043-2, Fizer Rd from Buzzard Creek Rd to SR-161</t>
  </si>
  <si>
    <t>Saundersville Road</t>
  </si>
  <si>
    <t>SA 95017-6, Saundersville Road from Davidson Co. line to Nonaville Road</t>
  </si>
  <si>
    <t>Warren Rd</t>
  </si>
  <si>
    <t>SA 24010-5, Warren Rd from SR 193 to SR 15</t>
  </si>
  <si>
    <t>WB Bridge over Caney Fork River at MM 263.1 (LM 12.99)</t>
  </si>
  <si>
    <t>Southbound Ramp Bridge over I-75 NB to I-24 WB</t>
  </si>
  <si>
    <t>33I00750013</t>
  </si>
  <si>
    <t>East Knox Greenway Phase 1, From Willow Avenue to the Knoxville Botanical Gardens</t>
  </si>
  <si>
    <t>The East Knox Greenway Phase 1 will  be a 1.6 mile greenway from Willow Avenue to the Knoxville Botanical Gardens. The project will provide an alternative bike and pedestrian corridor for the area, and will increase connectivity of the Knoxville Greenway system as a whole.</t>
  </si>
  <si>
    <t>Morristown: Security Gate Access Card System</t>
  </si>
  <si>
    <t>SR-441</t>
  </si>
  <si>
    <t>(Moores Lane), Bridge (LL) over I-65, LM 1.52</t>
  </si>
  <si>
    <t>bridge repair to maintain the bridge until Improve Act replacement under PIN 124868.00</t>
  </si>
  <si>
    <t>94I00650028</t>
  </si>
  <si>
    <t>City of Elizabethton ADA Transition Plan</t>
  </si>
  <si>
    <t>This project will complete an ADA Transition Plan that will improve accessibility to those with disabilities to comply with ADA requirements.</t>
  </si>
  <si>
    <t>Planning</t>
  </si>
  <si>
    <t>Sullivan, Hawkins</t>
  </si>
  <si>
    <t>West Stone Road</t>
  </si>
  <si>
    <t>Kingsport Greenbelt Extension, SR-1(West Stone Dr) From Lewis Ln through the Exit Ramp to Netherland Inn Road; Netherland Inn Rd From the SR-1 Exit Ramp to Rotherwood Dr</t>
  </si>
  <si>
    <t>(eGrants 178)This project will build an extension of the Kingsport Greenbelt walking and biking path west from the end of the current Greenbelt at Rotherwood Drive to Lewis Lane on SR-1(West Stone Drive).</t>
  </si>
  <si>
    <t>Sulpher Road</t>
  </si>
  <si>
    <t>SA 67063-1, Sulpher Road from SR 111 to Windle Community Road</t>
  </si>
  <si>
    <t>Netherland Road</t>
  </si>
  <si>
    <t>SA 67064-1, Netherland Road from SR 111 to Boatman Rd</t>
  </si>
  <si>
    <t>Lewisburg: Grounds Maintenance Equipment</t>
  </si>
  <si>
    <t>near LM 19.3 (Slope Stabilization) (February 2019 Flood)</t>
  </si>
  <si>
    <t>Bristol BTTS SFY20 UROP (S) Operating Assistance</t>
  </si>
  <si>
    <t>CARTA SFY20 UROP (S) Operating Assistance</t>
  </si>
  <si>
    <t>Clarksville CTS SFY20 UROP (S) Operating Assistance</t>
  </si>
  <si>
    <t>Johnson City JCTS SFY20 UROP (S) Operating Assistance</t>
  </si>
  <si>
    <t>Jackson Transit Auth. SFY20 UROP (S) Operating Assistance</t>
  </si>
  <si>
    <t>Knoxville KAT SFY20 UROP (S) Operating Assistance</t>
  </si>
  <si>
    <t>near LM 0.02 (Slope Stabilization) (February 2019 Flood)</t>
  </si>
  <si>
    <t>Morelock Road</t>
  </si>
  <si>
    <t>SA 3261(1), Morelock Road from Morristown City Limits (LM 0.191) to Davy Crockett Highway (LM 0.672)</t>
  </si>
  <si>
    <t>Resurface 0.481 miles of Morelock Road with "CW" Mix</t>
  </si>
  <si>
    <t>Old Baileyton Rd</t>
  </si>
  <si>
    <t>SA 3026-3, Old Baileyton Rd from Babbs Mill Rd to Doc Hawkins Rd</t>
  </si>
  <si>
    <t>West Allens Bridge Rd</t>
  </si>
  <si>
    <t>SA 3003-2, West Allens Bridge Rd from W. Bridge Rd to SR 321</t>
  </si>
  <si>
    <t>Old Ducktown Rd</t>
  </si>
  <si>
    <t>SA 3032-2, Old Ducktown Rd from Old Millburnton Rd to LM 1.0</t>
  </si>
  <si>
    <t>Phillips Flat Rd</t>
  </si>
  <si>
    <t>SA 7612-8, Phillips Flat Rd from Buffalo Rd to Samuel Cross Rd</t>
  </si>
  <si>
    <t>Herbert Shannon Rd</t>
  </si>
  <si>
    <t>A233-0.26, Herbert Shannon Rd, Bridge over Mill Creek</t>
  </si>
  <si>
    <t>Williamson County Floating Maintenance Fence Replacement</t>
  </si>
  <si>
    <t>replace 1,700' chain link 8' fence at Williamson County Floating Maintenance</t>
  </si>
  <si>
    <t>Banks Pisgah Road</t>
  </si>
  <si>
    <t>SA 21023-3, Banks Pisgah Rd from Warren Co. line to Bethel Rd</t>
  </si>
  <si>
    <t>Banks Pisgah Rd</t>
  </si>
  <si>
    <t>SA 21001-5, Banks Pisgah Rd from SR 146 to Bethel Rd</t>
  </si>
  <si>
    <t>Knox County ATMS Phase II</t>
  </si>
  <si>
    <t>2018 CMAQ Award: Phase II will include a variety of signal upgrades at four   intersections, and DSRC equipment at 11 other intersections completed during Phase 1. The proposed improvements that are included at the 4 new intersections of Phase II are the installation of new traffic signal controllers , dedicated short-range communication (DSRC) units, non-intrusive fish-eye video detection, wireless interconnect, malfunction management units (MMU), battery backups, new signal cabinets, and the development of coordinated timings. Additionally at 11 locations DSRC equipment will be added to cabinets completed during Phase 1.</t>
  </si>
  <si>
    <t>Giles, Marshall</t>
  </si>
  <si>
    <t>From SR-15 (US-64) to near SR-11 (US-31A) in Marshall County</t>
  </si>
  <si>
    <t>28I00650039, 59I00650001, 59I00650002</t>
  </si>
  <si>
    <t>Covington: Tree Obstruction Survey and Removal</t>
  </si>
  <si>
    <t>Airways Boulevard</t>
  </si>
  <si>
    <t>Airways Boulevard (02810), Bridge over BNSF R/R and Jonah Avenue, LM 2.97</t>
  </si>
  <si>
    <t>79S80770007</t>
  </si>
  <si>
    <t>near LM 12.0 (Slope Stabilization) (February 2019 Flood)</t>
  </si>
  <si>
    <t>Thorps Chapel Road</t>
  </si>
  <si>
    <t>SA 3733(4), Thorps Chapel Road from SR-66 to Price Grove Road</t>
  </si>
  <si>
    <t>Resurface 3.56 miles of Thorps Chapel Road with "CW" Hot Mix</t>
  </si>
  <si>
    <t>From Georgia State Line to near Ramp to SR-2</t>
  </si>
  <si>
    <t>" - Cold Plane @ 1.25"" (Rd &amp; Shlds.),   - Thin Lift ""CS"" Mix @ 65#/sy (.5"") (Rdwy. &amp; Shlds.) &amp;   -  OGFC @ 110#/sy (1.25"")(Rdwy. &amp; Inside Shld.)"</t>
  </si>
  <si>
    <t>From ramp from SR-101 to east of SR-1</t>
  </si>
  <si>
    <t>From east of Bells Mill Road to west of Rest Area</t>
  </si>
  <si>
    <t>Cold Planing @ 1.25" (Roadway &amp; Shoulders) &amp; BM @ 2" &amp; "D" Mix @ 1.25" (Roadway &amp; Inside Shoulders), "E" Mix @ 1.25" (Outside Shld) Possible Spot "A" mix &amp;/or underdrains needed</t>
  </si>
  <si>
    <t>From Coffee County Line to East Bells Mill Road Bridge.</t>
  </si>
  <si>
    <t>Cold Planing @ 1.25" (Roadway &amp; Shoulders) &amp; BM @ 2" &amp; "D" Mix @ 1.25" (Roadway &amp; Inside Shoulders), "E" Mix @ 1.25" (Outside Shld)</t>
  </si>
  <si>
    <t>Highland Road</t>
  </si>
  <si>
    <t>A142-1.61, Highland Rd, bridge over Red River</t>
  </si>
  <si>
    <t>A142-1.61</t>
  </si>
  <si>
    <t>Westport Rd</t>
  </si>
  <si>
    <t>SA 09013-14, Westport Rd from 2.8 miles East of SR-22 to 4.3 miles East SR-22</t>
  </si>
  <si>
    <t>Martin ADA Transition Plan</t>
  </si>
  <si>
    <t>The evaluation of existing facilities, development of internal design standards, specifications and details, public input meetings, development of the Transition Plan, and development of a schedule and budget for the Transition Plan. eGrants #190.</t>
  </si>
  <si>
    <t>Industrial Access Road serving Highway 223 East Site</t>
  </si>
  <si>
    <t>near LM 18.64 (Slope Stabilization) (February 2019 Flood)</t>
  </si>
  <si>
    <t>repair slope failure below road (Emergency Let project)</t>
  </si>
  <si>
    <t>near LM 19.9 (Slope Stabilization) (February 2019 Flood)</t>
  </si>
  <si>
    <t>near LM 19.98 (Slope Stabilization) (February 2019 Flood)</t>
  </si>
  <si>
    <t>near LM 20.02 (Slope Stabilization) (February 2019 Flood)</t>
  </si>
  <si>
    <t>near LM 20.15 (Slope Stabilization) (February 2019 Flood)</t>
  </si>
  <si>
    <t>near LM 20.23 (Slope Stabilization) (February 2019 Flood)</t>
  </si>
  <si>
    <t>near LM 20.58 (Slope Stabilization) (February 2019 Flood)</t>
  </si>
  <si>
    <t>Buzzard Roost Road</t>
  </si>
  <si>
    <t>SA 25046-1, Buzzard Roost Rd from Upper Crab Road to Squirrel Flats Road</t>
  </si>
  <si>
    <t>Terry Rd</t>
  </si>
  <si>
    <t>SA 09002-6, Terry Rd from McLemoresville City Limits to 1.5 Miles South</t>
  </si>
  <si>
    <t>Jared Road</t>
  </si>
  <si>
    <t>A438-0.74, Jared Road, bridge over branch</t>
  </si>
  <si>
    <t>A438-0.74</t>
  </si>
  <si>
    <t>Mall Boulevard, from Parr Avenue to Water Treatment Plant access Road; Parr Avenue from Mall Boulevard to Bridge over Lewis Creek</t>
  </si>
  <si>
    <t>2" Mill and overlay of the portion of Mall boulevard from the Dyersburg Water Treatment Plant Access Road to the edge of Parr Ave. Repair a portion of Parr Ave that was milled and overlayed in 2017, but have failed and are rutted. Dig out the soft area, backfill with stone, and pave and stripe these areas. E-Grants #184.</t>
  </si>
  <si>
    <t>SR-194 at LMs 13.77, 14.49, and 18.08; and SR-196 at LMs 4.38 and 10.34 (spray-applied pipe liner)</t>
  </si>
  <si>
    <t>install spray-applied pipe liner</t>
  </si>
  <si>
    <t>Centerville: Grounds Maintenance Equipment</t>
  </si>
  <si>
    <t>Tri-Cities: South Apron and Taxiway Paving - Phase 3</t>
  </si>
  <si>
    <t>Consultant Assistance with BUILD Grant - I-40 Rural ITS</t>
  </si>
  <si>
    <t>Oneida: Apron Rehab-Design thru bid</t>
  </si>
  <si>
    <t>Centerville: Security Fence and Gate</t>
  </si>
  <si>
    <t>Oneida: Self Serve Fueling Unit</t>
  </si>
  <si>
    <t>Smithville: Grounds Maintenance Equipment</t>
  </si>
  <si>
    <t>SR-200</t>
  </si>
  <si>
    <t>From Joe Horton Road to Virgil Lane</t>
  </si>
  <si>
    <t>Pulaski: Hangar Rehabilitation Project</t>
  </si>
  <si>
    <t>(Indian Creek Road) near LM 2.27 (Slope Stabilization) (February 2019 Flood)</t>
  </si>
  <si>
    <t>repair slope failure below road (February 2019 Flood)</t>
  </si>
  <si>
    <t>MTA RTA FFY15; SFY20 5307 TN2018028-00, TN90X442 (S) Operating Funds</t>
  </si>
  <si>
    <t>M19LTHQ_R1ISR_HFST (Various Interstate and SRs - High Friction Surface Treatment)</t>
  </si>
  <si>
    <t>High Friction Surface Treatment on Various Interstate and State Routes in Knox, Loudon, and Washington Counties</t>
  </si>
  <si>
    <t>State Industrial Access Serving Norris Industrial Park</t>
  </si>
  <si>
    <t>State Industrial Access serving Southern Valley</t>
  </si>
  <si>
    <t>State Industrial Access Serving Project Sim (Portobello America, Inc)</t>
  </si>
  <si>
    <t>SR-174 (Long Hollow Pike) at Upper Station Camp Creek Rd</t>
  </si>
  <si>
    <t>Extend WB turn lane on Upper Station Camp Creek Rd, add 4-way signalization to intersection, overlay existing asphalt surface and re-stripe Upper Station Camp Rd from intersection to end of turn lane extension, refresh intersection pavement striping on Long Hollow Pike, install new pavement striping on NB Brixton Rd at Intersection of Long Hollow Pike.</t>
  </si>
  <si>
    <t>I-40, Bridge over Stones River, LM 28.01; and SR-171 (Hobson Pike), Bridge over Stones River, LM 5.88</t>
  </si>
  <si>
    <t>19F00210005, 19I00400137</t>
  </si>
  <si>
    <t>Union City ADA Transition Plan</t>
  </si>
  <si>
    <t>Evaluation of existing facilities, development of internal design standards, specifications and details, public input meetings, development of the Transition Plan, and development of a schedule and budget for the Transition Plan. *e-grant 192*</t>
  </si>
  <si>
    <t>State Industrial Access Serving Pottery Direct International</t>
  </si>
  <si>
    <t>State Industrial Access Serving Craig Manufacturing USA &amp; H&amp;M Bay, Inc.</t>
  </si>
  <si>
    <t>M20CMHQ_C86I_SPCUNICOI</t>
  </si>
  <si>
    <t>M20CMHQ_C90SR_ROUJONESBOROUGH</t>
  </si>
  <si>
    <t>M20CMHQ_C86I_SPCERWIN</t>
  </si>
  <si>
    <t>M20CMHQ_C53SR_ROULOUDON</t>
  </si>
  <si>
    <t>State Industrial Access Serving Integrity Mold and Murco Wall Products</t>
  </si>
  <si>
    <t>Widen Tarpley Shop Road 0.78 miles</t>
  </si>
  <si>
    <t>M20CMHQ_C31SR_SPCGRUNDYCO</t>
  </si>
  <si>
    <t>M20CMHQ_C28SR_ROUPULASKI</t>
  </si>
  <si>
    <t>M20CMHQ_C50SR_ROULAWRENCEBURG</t>
  </si>
  <si>
    <t>M20CMHQ_C50SR_ROULORETTO</t>
  </si>
  <si>
    <t>Gallatin: RPZ Clearing</t>
  </si>
  <si>
    <t>West TN RR Auth. SFY 2019 Short Line Rehab of 4 Crossings</t>
  </si>
  <si>
    <t>M20CMHQ_C44SR_SPCJACKSONCO</t>
  </si>
  <si>
    <t>M20CMHQ_C93SR_SPCWHITECO</t>
  </si>
  <si>
    <t>M20CMHQ_C71ISR_SPCPUTNAMCO</t>
  </si>
  <si>
    <t>M20CMHQ_C21SR_SPCDEKALBCO</t>
  </si>
  <si>
    <t>M20CMHQ_C14SR_SPCCLAYCO</t>
  </si>
  <si>
    <t>Winchester: Maintenance Technology Training Facility</t>
  </si>
  <si>
    <t>M20CMHQ_C18ISR_SPCCUMBERLANDCO</t>
  </si>
  <si>
    <t>M20CMHQ_C37SR_ROUROGERSVILLE</t>
  </si>
  <si>
    <t>ETHRA FFY06-07, SFY19 5310 TN16X001-02 (S&amp;F) Capital Funds</t>
  </si>
  <si>
    <t>M20CMHQ_C25SR_SPCFENTRESSCO</t>
  </si>
  <si>
    <t>M20CMHQ_C82SR_ROUKINGSPORT</t>
  </si>
  <si>
    <t>M20CMHQ_C82SR_SPCKINGSPORT</t>
  </si>
  <si>
    <t>M20CMHQ_C90SR_ROUJOHNSONCITY</t>
  </si>
  <si>
    <t>M20CMHQ_C90I_SPCJOHNSONCITY</t>
  </si>
  <si>
    <t>M20CMHQ_C86SR_ROUERWIN</t>
  </si>
  <si>
    <t>M20CMHQ_C86I_SPCUNICOICO</t>
  </si>
  <si>
    <t>M20CMHQ_C39SR_ROULEXINGTON</t>
  </si>
  <si>
    <t>M20CMHQ_C67SR_SPCOVERTONCO</t>
  </si>
  <si>
    <t>Various Locations along relocated SR-66 (Slope Stabilization) (February 2019 Flood)</t>
  </si>
  <si>
    <t>repair slope failures below road</t>
  </si>
  <si>
    <t>Repair slope failures below road</t>
  </si>
  <si>
    <t>SA 04032-1, Old Spencer Rd from Van Buren County Line to Will Blankenship Rd</t>
  </si>
  <si>
    <t>Whorton Spring Rd</t>
  </si>
  <si>
    <t>SA 21036-1, Whorton Spring Rd from SR 56 to SR 146</t>
  </si>
  <si>
    <t>Ottinger Road/Old Newport Road</t>
  </si>
  <si>
    <t>SA 1544-1, Ottinger Road, Old Newport Road from Salem Rd to SR 35</t>
  </si>
  <si>
    <t>M20CMHQ_C57ISR_SPCJACKSON</t>
  </si>
  <si>
    <t>M20CMHQ_C57SR_ROUJACKSON</t>
  </si>
  <si>
    <t>MCRA / CSX SFY 2020 Rail Conn. 4,340; RR Spur to Nickjack Ind. Park &amp; Port &amp; Colonial Chemical</t>
  </si>
  <si>
    <t>M20CMHQ_C52SR_SPCLINCOLNCO</t>
  </si>
  <si>
    <t>Cheatham Co. SFY 2020 Rail Connectivity to Service Ashland City Multimodal Barge Port</t>
  </si>
  <si>
    <t>Memphis &amp; Shelby Co. Port Comm. / Canadian Nat'l RR SFY 2020 Rail Connectivity - Public Terminal Facility - President's Island</t>
  </si>
  <si>
    <t>Cleveland: Grounds Maintenance Equipment</t>
  </si>
  <si>
    <t>Cleveland: Rolling Hills 7th Year Monitoring</t>
  </si>
  <si>
    <t>Columbia: Obstruction Tree Clearing - Turf Runway</t>
  </si>
  <si>
    <t>Hixon: North End Tree Clearing</t>
  </si>
  <si>
    <t>Sparta: Replace Fuel Island Pad Phase 1</t>
  </si>
  <si>
    <t>From Near Elk River Bridge to Monteagle City Limits</t>
  </si>
  <si>
    <t>Mitchell Road</t>
  </si>
  <si>
    <t>SA 42026-1, Mitchell Road from Denmark Road to Green Shanty Road</t>
  </si>
  <si>
    <t>From West of Baker Road to North of Basham Road</t>
  </si>
  <si>
    <t>TennKen RR Auth. / Tennken RR Co. - SFY 2020 Rail Conn. - Build 1,927 ' Rail Spur to Helena Agri Enterprises</t>
  </si>
  <si>
    <t>Herman Adams Road</t>
  </si>
  <si>
    <t>SA 42025-1, Herman Adams Road from SR-46 to Barber Highway</t>
  </si>
  <si>
    <t>Old SR 68</t>
  </si>
  <si>
    <t>SA 6209-3, Old SR 68 from Madisonville City limits to LM 3.0</t>
  </si>
  <si>
    <t>HCRA / Tyner Terminal Railway Co. SFY 2020 Rail Connectivity - Build 4,000' 4 Track Rail to Truck Intermodal Facility</t>
  </si>
  <si>
    <t>From Dickey Road to Kinder Lane</t>
  </si>
  <si>
    <t>NERA / Nash &amp; Eastern RR Corp SFY 2020 Rail Connectivity - Install 2 Switches &amp; 290' 136# Track</t>
  </si>
  <si>
    <t>Old SR 46</t>
  </si>
  <si>
    <t>SA 22029-2, Old SR-46 from SR-46 to Hickman Co. Line</t>
  </si>
  <si>
    <t>Cobb Hollow Rd</t>
  </si>
  <si>
    <t>SA 64010-3, Cobb Hollow Rd from Pleasant Hill Rd to Flippo Rd</t>
  </si>
  <si>
    <t>Cobb Hollow Road</t>
  </si>
  <si>
    <t>SA 64009-6, Cobb Hollow Rd from SR-55 to Pleasant Hill Road</t>
  </si>
  <si>
    <t>WCEDC / E. TN Railway - SFY 2020 Connectivity - Construct 1,600' Spur to Johnson City Chemical Co and Install Crossing</t>
  </si>
  <si>
    <t>Elizabethton: Dugger Easement Acquisition</t>
  </si>
  <si>
    <t>Sewanee: Ground Maintenance Equipment</t>
  </si>
  <si>
    <t>Waterloo Road2.285</t>
  </si>
  <si>
    <t>SA 50028-3, Waterloo Road from Lodi Road to 3.00 miles east</t>
  </si>
  <si>
    <t>M20CMHQ_C16SR_ROUMANCHESTER</t>
  </si>
  <si>
    <t>M20CMHQ_C62SR_ROUMADISONVILLE</t>
  </si>
  <si>
    <t>M20CMHQ_C08SR_SPCCANNONCO</t>
  </si>
  <si>
    <t>Murfreesboro: South Terminal Development Hangar</t>
  </si>
  <si>
    <t>Haywood County Line (MM 67.1) to Near Ramp from Lower Brownsville Road (MM 74.4)(Eastbound lanes only)</t>
  </si>
  <si>
    <t>Mill, BM2, TLD &amp; OGFC</t>
  </si>
  <si>
    <t>From LM 7.98 (MM 35.00) to LM 16.10 (MM 43.05)</t>
  </si>
  <si>
    <t>Mill, TLD &amp; OGFC</t>
  </si>
  <si>
    <t>M20CMHQ_C82SR_ROUBRISTOL</t>
  </si>
  <si>
    <t>M20CMHQ_C54SR_SPCATHENS</t>
  </si>
  <si>
    <t>SR-474</t>
  </si>
  <si>
    <t>From Near End of SR-66 Relocation to SR-34</t>
  </si>
  <si>
    <t>SR-137</t>
  </si>
  <si>
    <t>From near SR-1 to Virginia State Line</t>
  </si>
  <si>
    <t>From near SR-81 to near Davis Road</t>
  </si>
  <si>
    <t>From near SR-2 to near Sweetwater-Vonore Road</t>
  </si>
  <si>
    <t>411TLD Overlay @ 65 lb/sy</t>
  </si>
  <si>
    <t>62SR3220003</t>
  </si>
  <si>
    <t>SR-168</t>
  </si>
  <si>
    <t>From near Martin Mill Pike to near Cinder Lane</t>
  </si>
  <si>
    <t>47S25910007</t>
  </si>
  <si>
    <t>From near King Road to near Bridge over Little Tennessee River</t>
  </si>
  <si>
    <t>From near Pigeon Forge City Limits to SR-71</t>
  </si>
  <si>
    <t>78S24220003, 78S24220005, 78S24220007, 78S24220009</t>
  </si>
  <si>
    <t>From SR-35 to SR-66</t>
  </si>
  <si>
    <t>78SR4480001</t>
  </si>
  <si>
    <t>From near Martin Road to near Coker Creek Elementary School</t>
  </si>
  <si>
    <t>From near Chestnut Valley Way to near SR-73</t>
  </si>
  <si>
    <t>From Sevier County Line to SR-32</t>
  </si>
  <si>
    <t>From Anderson County Line to Heiskell Road</t>
  </si>
  <si>
    <t>From near SR-1 to near I-40</t>
  </si>
  <si>
    <t>From near SR-72 to near I-40</t>
  </si>
  <si>
    <t>73SR0580001</t>
  </si>
  <si>
    <t>From near Entrance to Walmart to SR-9</t>
  </si>
  <si>
    <t>From South of Old Campbellsville Road to North of Ella West Circle</t>
  </si>
  <si>
    <t>Striping, Signage, Delineation, Earthwork, and other safety improvements</t>
  </si>
  <si>
    <t>From Baker Street to Des Church Road</t>
  </si>
  <si>
    <t>M19SAHQ_SWSR_ADA_INVENTORY</t>
  </si>
  <si>
    <t>Leadmine Bend Road</t>
  </si>
  <si>
    <t>SA 8712(9), Leadmine Bend Road from LM 2.6 to LM 5.3 Leadmine Bend Road</t>
  </si>
  <si>
    <t>Crab Mountain Road</t>
  </si>
  <si>
    <t>SA 25013(2), Crab Mountain Road, from Double Top Road to Little Crab Road</t>
  </si>
  <si>
    <t>Resurface 2.540 miles of Crab Mountain Road</t>
  </si>
  <si>
    <t>Coal Road / Powerline Road</t>
  </si>
  <si>
    <t>SA 25045(1), Coal Road / Powerline Road, From Frank Campbell Road to Alf Threet Road</t>
  </si>
  <si>
    <t>Resurface 0.687 miles of Coal Road / Powerline Road</t>
  </si>
  <si>
    <t>Cedar Creek Road</t>
  </si>
  <si>
    <t>SA 07008(10), Cedar Creek Road from Sugar Hollow Road to Cedar Creek Bridge</t>
  </si>
  <si>
    <t>M20CMHQ_C49SR_ROURIPLEY</t>
  </si>
  <si>
    <t>Babb Dr</t>
  </si>
  <si>
    <t>Babb Drive at NERR, LM 0.21 in Lebanon</t>
  </si>
  <si>
    <t>Hidden Acres Dr</t>
  </si>
  <si>
    <t>Hidden Acres Drive at NERR, LM 0.02 in Lebanon</t>
  </si>
  <si>
    <t>Fairview Cir</t>
  </si>
  <si>
    <t>Fairview Circle at NERR, LM 0.36 in Gordonsville</t>
  </si>
  <si>
    <t>From I-81 Interchange to SR-126</t>
  </si>
  <si>
    <t>currently funded for production of a TIR only</t>
  </si>
  <si>
    <t>M20CMHQ_C37SR_ROUCHURCHHILL</t>
  </si>
  <si>
    <t>M20CMHQ_C16SR_ROUTULLAHOMA</t>
  </si>
  <si>
    <t>From near Murphey Lane to Hancock County Line</t>
  </si>
  <si>
    <t>M20CMHQ_C75SR_ROUSMYRNA</t>
  </si>
  <si>
    <t>M20CMHQ_C75SR_ROUMURFREESBORO</t>
  </si>
  <si>
    <t>M20CMHQ_C75SR_ROULAVERGNE</t>
  </si>
  <si>
    <t>Payne Ln</t>
  </si>
  <si>
    <t>Payne Lane at Norfolk Southern Railroad, LM 0.152</t>
  </si>
  <si>
    <t>Railroad crossing safety improvement project, Section 130.</t>
  </si>
  <si>
    <t>Bridge over Mulherrin Creek, LM 7.20</t>
  </si>
  <si>
    <t>(New Middleton Highway), Bridge over Mulherrin Creek, LM 7.18</t>
  </si>
  <si>
    <t>80SR0530001</t>
  </si>
  <si>
    <t>Update Environmental Procedures Manual, Etc.</t>
  </si>
  <si>
    <t>Consultant Assistance in Updating the Environmental Procedures Manual, Etc.</t>
  </si>
  <si>
    <t>From SR-10 to Bedford County Line</t>
  </si>
  <si>
    <t>From south of Seymour Hollow Road to south of Eatons Creek Road</t>
  </si>
  <si>
    <t>Mill &amp; 85 lb/sy TLD</t>
  </si>
  <si>
    <t>From Tennessee River Bridge to Old SR-76</t>
  </si>
  <si>
    <t>From north of Harding Place to I-440</t>
  </si>
  <si>
    <t>From near Cecil Farm Road to Zion Road</t>
  </si>
  <si>
    <t>From Hardin County Line to west of bridge over Mill Springs Branch</t>
  </si>
  <si>
    <t>91SR0150001, 91SR0150002</t>
  </si>
  <si>
    <t>From Norris Creek to Shelbyville Highway</t>
  </si>
  <si>
    <t>From SR-273 to SR-10 (Huntsville Highway)</t>
  </si>
  <si>
    <t>From SR-6 (US-43) to SR-99 (US-412)</t>
  </si>
  <si>
    <t>SR-273</t>
  </si>
  <si>
    <t>From SR-166 to west of Pierson Lane</t>
  </si>
  <si>
    <t>28S42090003</t>
  </si>
  <si>
    <t>From Kraft Street to Trousdale County Line</t>
  </si>
  <si>
    <t>From South Tunnel Road to north of A.B. Wade Road</t>
  </si>
  <si>
    <t>From north of Anes Station Road to SR-99</t>
  </si>
  <si>
    <t>59s42770007</t>
  </si>
  <si>
    <t>SR-256</t>
  </si>
  <si>
    <t>From south of bridge over Chambers Spring Branch to SR-76</t>
  </si>
  <si>
    <t>From Alabama State Line to Giles County Line</t>
  </si>
  <si>
    <t>From Market Street to Polly Road</t>
  </si>
  <si>
    <t>From near Dorris Street to SR-25</t>
  </si>
  <si>
    <t>From Dial Hollow Road to SR-20 (Summertown Highway)</t>
  </si>
  <si>
    <t>From East Rickert Avenue to SR-49</t>
  </si>
  <si>
    <t>22FA0360001</t>
  </si>
  <si>
    <t>From Moore County Line to East Depot Street</t>
  </si>
  <si>
    <t>02SR0820009</t>
  </si>
  <si>
    <t>From Davidson County Line to Cranwell Drive</t>
  </si>
  <si>
    <t>From Marshall County Line to near South Fishing Ford Road</t>
  </si>
  <si>
    <t>52SR0500001</t>
  </si>
  <si>
    <t>SR-233</t>
  </si>
  <si>
    <t>From SR-46 to Montgomery County Line</t>
  </si>
  <si>
    <t>From Natchez Trace Parkway Overpass to Lawrence County Line</t>
  </si>
  <si>
    <t>From Wayne County Line to west of Scenic Road</t>
  </si>
  <si>
    <t>From SR-99 to Frye Road</t>
  </si>
  <si>
    <t>From near Rockvale Road to east of Clearidge Drive</t>
  </si>
  <si>
    <t>From south of Hillview Lane to Country Road</t>
  </si>
  <si>
    <t>From Timber Ridge Road to Cheatham County Line</t>
  </si>
  <si>
    <t>SR-241</t>
  </si>
  <si>
    <t>From SR-240 to Lewis County Line</t>
  </si>
  <si>
    <t>From Lawrence County Line to Natchez Trace Parkway</t>
  </si>
  <si>
    <t>From SR-25 to SR-25</t>
  </si>
  <si>
    <t>85SR0100011, 85SR0100013</t>
  </si>
  <si>
    <t>From Bridge over SR-13 (US-79) to Bridge over SR-12 (US-41A)</t>
  </si>
  <si>
    <t>63SR0120019, 63SR0130021, 63SR0130022, 63SR3740007, 63SR3740008, 63SR3740009, 63SR3740010</t>
  </si>
  <si>
    <t>Ramp C Bridge over SR-14, LM 20.23</t>
  </si>
  <si>
    <t>79SR0140061</t>
  </si>
  <si>
    <t>Overdimensional (O/D) Load Escort by Tennessee Highway Patrol (THP) - Permit 190615</t>
  </si>
  <si>
    <t>Overdimensional (O/D) Load Escort by Tennessee Highway Patrol (THP) - Permit 192312</t>
  </si>
  <si>
    <t>Overdimensional (O/D) Load Escort by Tennessee Highway Patrol (THP) - Permits 193814 and 193826</t>
  </si>
  <si>
    <t>Overdimensional (O/D) Load Escort by Tennessee Highway Patrol (THP) - Permit No. 191086</t>
  </si>
  <si>
    <t>Overdimensional (O/D) Load Escort by Tennessee Highway Patrol (THP) - Permit No. 185716</t>
  </si>
  <si>
    <t>Overdimensional (O/D) Load Escort by Tennessee Highway Patrol (THP) - Permit No. 195408</t>
  </si>
  <si>
    <t>Overdimensional (O/D) Load Escort by Tennessee Highway Patrol (THP) - Permit No. 197853</t>
  </si>
  <si>
    <t>Overdimensional (O/D) Load Escort by Tennessee Highway Patrol (THP) - Permit No. 198711</t>
  </si>
  <si>
    <t>Overdimensional (O/D) Load Escort by Tennessee Highway Patrol (THP) - Permit No. 200378</t>
  </si>
  <si>
    <t>Overdimensional (O/D) Load Escort by Tennessee Highway Patrol (THP) - Permit No. 206748</t>
  </si>
  <si>
    <t>Overdimensional (O/D) Load Escort by Tennessee Highway Patrol (THP) - Permit No. 207394</t>
  </si>
  <si>
    <t>Overdimensional (O/D) Load Escort by Tennessee Highway Patrol (THP) - Permit No. 209040</t>
  </si>
  <si>
    <t>Overdimensional (O/D) Load Escort by Tennessee Highway Patrol (THP) - Permit No. 208288</t>
  </si>
  <si>
    <t>Overdimensional (O/D) Load Escort by Tennessee Highway Patrol (THP) - Permit No. 209070</t>
  </si>
  <si>
    <t>Overdimensional (O/D) Load Escort by Tennessee Highway Patrol (THP) - Permit No. 205721</t>
  </si>
  <si>
    <t>Overdimensional (O/D) Load Escort by Tennessee Highway Patrol (THP) - Permit No. 214715</t>
  </si>
  <si>
    <t>Overdimensional (O/D) Load Escort by Tennessee Highway Patrol (THP) - Permit No. 212300</t>
  </si>
  <si>
    <t>Overdimensional (O/D) Load Escort by Tennessee Highway Patrol (THP) - Permit No. 216387</t>
  </si>
  <si>
    <t>Overdimensional (O/D) Load Escort by Tennessee Highway Patrol (THP) - Permit No. 212341</t>
  </si>
  <si>
    <t>Overdimensional (O/D) Load Escort by Tennessee Highway Patrol (THP) - Permit No. 210760</t>
  </si>
  <si>
    <t>Overdimensional (O/D) Load Escort by Tennessee Highway Patrol (THP) - Permit No. 217237</t>
  </si>
  <si>
    <t>Overdimensional (O/D) Load Escort by Tennessee Highway Patrol (THP) - Permit No. 219273</t>
  </si>
  <si>
    <t>Overdimensional (O/D) Load Escort by Tennessee Highway Patrol (THP) - Permit No. 222315 &amp; 222478</t>
  </si>
  <si>
    <t>Overdimensional (O/D) Load Escort by Tennessee Highway Patrol (THP) - Permit No. 226149</t>
  </si>
  <si>
    <t>Overdimensional (O/D) Load Escort by Tennessee Highway Patrol (THP) - Permit No. 226625</t>
  </si>
  <si>
    <t>Overdimensional (O/D) Load Escort by Tennessee Highway Patrol (THP) - Permit No. 230322</t>
  </si>
  <si>
    <t>Overdimensional (O/D) Load Escort by Tennessee Highway Patrol (THP) - Permit No. 212391</t>
  </si>
  <si>
    <t>Overdimensional (O/D) Load Escort by Tennessee Highway Patrol (THP) - Permit No. 233022</t>
  </si>
  <si>
    <t>Overdimensional (O/D) Load Escort by Tennessee Highway Patrol (THP) - Permit No. 234188</t>
  </si>
  <si>
    <t>Overdimensional (O/D) Load Escort by Tennessee Highway Patrol (THP) - Permit No. 236154</t>
  </si>
  <si>
    <t>Overdimensional (O/D) Load Escort by Tennessee Highway Patrol (THP) - Permit No. 242594</t>
  </si>
  <si>
    <t>Overdimensional (O/D) Load Escort by Tennessee Highway Patrol (THP) - Permit No. 241654</t>
  </si>
  <si>
    <t>Overdimensional (O/D) Load Escort by Tennessee Highway Patrol (THP) - Permit No. 244790</t>
  </si>
  <si>
    <t>Overdimensional (O/D) Load Escort by Tennessee Highway Patrol (THP) - Permit No. 243243</t>
  </si>
  <si>
    <t>Overdimensional (O/D) Load Escort by Tennessee Highway Patrol (THP) - Permit No. 244682</t>
  </si>
  <si>
    <t>Overdimensional (O/D) Load Escort by Tennessee Highway Patrol (THP) - Permit No. 246446</t>
  </si>
  <si>
    <t>Overdimensional (O/D) Load Escort by Tennessee Highway Patrol (THP) - Permit No. 244895</t>
  </si>
  <si>
    <t>Overdimensional (O/D) Load Escort by Tennessee Highway Patrol (THP) - Permit No. 246814</t>
  </si>
  <si>
    <t>Overdimensional (O/D) Load Escort by Tennessee Highway Patrol (THP) - Permit No. 252335</t>
  </si>
  <si>
    <t>Overdimensional (O/D) Load Escort by Tennessee Highway Patrol (THP) - Permit No. 251668</t>
  </si>
  <si>
    <t>Overdimensional (O/D) Load Escort by Tennessee Highway Patrol (THP) - Permit No. 250394</t>
  </si>
  <si>
    <t>Overdimensional (O/D) Load Escort by Tennessee Highway Patrol (THP) - Permit Nos. 254344 &amp; 254283</t>
  </si>
  <si>
    <t>Overdimensional (O/D) Load Escort by Tennessee Highway Patrol (THP) - Permit No. 257183</t>
  </si>
  <si>
    <t>Overdimensional (O/D) Load Escort by Tennessee Highway Patrol (THP) - Permit No. 258077</t>
  </si>
  <si>
    <t>Overdimensional (O/D) Load Escort by Tennessee Highway Patrol (THP) - Permit No. 261258</t>
  </si>
  <si>
    <t>Overdimensional (O/D) Load Escort by Tennessee Highway Patrol (THP) - Permit No. 263956</t>
  </si>
  <si>
    <t>Overdimensional (O/D) Load Escort by Tennessee Highway Patrol (THP) - Permit No. 263944</t>
  </si>
  <si>
    <t>Overdimensional (O/D) Load Escort by Tennessee Highway Patrol (THP) - Permit No. 267570</t>
  </si>
  <si>
    <t>Overdimensional (O/D) Load Escort by Tennessee Highway Patrol (THP) - Permit No. 269005</t>
  </si>
  <si>
    <t>Overdimensional (O/D) Load Escort by Tennessee Highway Patrol (THP) - Permit No. 269977</t>
  </si>
  <si>
    <t>Overdimensional (O/D) Load Escort by Tennessee Highway Patrol (THP) - Permit No. 268405</t>
  </si>
  <si>
    <t>Overdimensional (O/D) Load Escort by Tennessee Highway Patrol (THP) - Permit No. 265954</t>
  </si>
  <si>
    <t>Overdimensional (O/D) Load Escort by Tennessee Highway Patrol (THP) - Permit Nos. 277286 &amp; 277035</t>
  </si>
  <si>
    <t>Overdimensional (O/D) Load Escort by Tennessee Highway Patrol (THP) - Permit No. 276518</t>
  </si>
  <si>
    <t>Overdimensional (O/D) Load Escort by Tennessee Highway Patrol (THP) - Permit No. 274923</t>
  </si>
  <si>
    <t>Overdimensional (O/D) Load Escort by Tennessee Highway Patrol (THP) - Permit No. 275695</t>
  </si>
  <si>
    <t>Overdimensional (O/D) Load Escort by Tennessee Highway Patrol (THP) - Permit No. 278902</t>
  </si>
  <si>
    <t>Overdimensional (O/D) Load Escort by Tennessee Highway Patrol (THP) -Application No. 277131</t>
  </si>
  <si>
    <t>Overdimensional (O/D) Load Escort by Tennessee Highway Patrol (THP) - Application No. 281538</t>
  </si>
  <si>
    <t>Overdimensional (O/D) Load Escort by Tennessee Highway Patrol (THP) - Application No. 281584</t>
  </si>
  <si>
    <t>Overdimensional (O/D) Load Escort by Tennessee Highway Patrol (THP) - Application No. 283103</t>
  </si>
  <si>
    <t>Overdimensional (O/D) Load Escort by Tennessee Highway Patrol (THP) - Application No. 287351</t>
  </si>
  <si>
    <t>Overdimensional (O/D) Load Escort by Tennessee Highway Patrol (THP) - Application No. 288758</t>
  </si>
  <si>
    <t>Overdimensional (O/D) Load Escort by Tennessee Highway Patrol (THP) - Application No. 288652</t>
  </si>
  <si>
    <t>Overdimensional (O/D) Load Escort by Tennessee Highway Patrol (THP) - Permit No.16432</t>
  </si>
  <si>
    <t>Overdimensional (O/D) Load Escort by Tennessee Highway Patrol (THP) - Application No.288034</t>
  </si>
  <si>
    <t>Overdimensional (O/D) Load Escort by Tennessee Highway Patrol (THP) - Application No. 295019</t>
  </si>
  <si>
    <t>Overdimensional (O/D) Load Escort by Tennessee Highway Patrol (THP) - Application No. 295805</t>
  </si>
  <si>
    <t>Overdimensional (O/D) Load Escort by Tennessee Highway Patrol (THP) - Application No. 300520</t>
  </si>
  <si>
    <t>Overdimensional (O/D) Load Escort by Tennessee Highway Patrol (THP) -Application No. 300007</t>
  </si>
  <si>
    <t>Overdimensional (O/D) Load Escort by Tennessee Highway Patrol (THP) - Application No. 302440</t>
  </si>
  <si>
    <t>Overdimensional (O/D) Load Escort by Tennessee Highway Patrol (THP) - Application No. 303001</t>
  </si>
  <si>
    <t>Overdimensional (O/D) Load Escort by Tennessee Highway Patrol (THP) - Application No. 306018</t>
  </si>
  <si>
    <t>Overdimensional (O/D) Load Escort by Tennessee Highway Patrol (THP) - Application No. 302927</t>
  </si>
  <si>
    <t>Overdimensional (O/D) Load Escort by Tennessee Highway Patrol (THP) - Application No. 307540</t>
  </si>
  <si>
    <t>Overdimensional (O/D) Load Escort by Tennessee Highway Patrol (THP) - Application No. 312097</t>
  </si>
  <si>
    <t>Overdimensional (O/D) Load Escort by Tennessee Highway Patrol (THP) - Application No. 306713</t>
  </si>
  <si>
    <t>Overdimensional (O/D) Load Escort by Tennessee Highway Patrol (THP) - Application No. 306727</t>
  </si>
  <si>
    <t>Overdimensional (O/D) Load Escort by Tennessee Highway Patrol (THP) - Application No. 306718</t>
  </si>
  <si>
    <t>Overdimensional (O/D) Load Escort by Tennessee Highway Patrol (THP) - Application No. 306704</t>
  </si>
  <si>
    <t>Overdimensional (O/D) Load Escort by Tennessee Highway Patrol (THP) - Application No. 314989</t>
  </si>
  <si>
    <t>Overdimensional (O/D) Load Escort by Tennessee Highway Patrol (THP) - Application No. 320406</t>
  </si>
  <si>
    <t>Overdimensional (O/D) Load Escort by Tennessee Highway Patrol (THP) - Application No. 320531</t>
  </si>
  <si>
    <t>Overdimensional (O/D) Load Escort by Tennessee Highway Patrol (THP) - Application No. 321692</t>
  </si>
  <si>
    <t>Overdimensional (O/D) Load Escort by Tennessee Highway Patrol (THP) - Application No. 309892</t>
  </si>
  <si>
    <t>Overdimensional (O/D) Load Escort by Tennessee Highway Patrol (THP) - Application No. 329915</t>
  </si>
  <si>
    <t>Overdimensional (O/D) Load Escort by Tennessee Highway Patrol (THP) - Application No. 332632</t>
  </si>
  <si>
    <t>Overdimensional (O/D) Load Escort by Tennessee Highway Patrol (THP) - Application No. 334618</t>
  </si>
  <si>
    <t>Green St</t>
  </si>
  <si>
    <t>Green Street at Norfolk Southern Railroad, LM 0.250 in Niota</t>
  </si>
  <si>
    <t>Railroad crossing safety improvement project; Section 130</t>
  </si>
  <si>
    <t>M20CMHQ_C73SR_ROUKINGSTON</t>
  </si>
  <si>
    <t>M20CMHQ_C72SR_SPCDAYTON</t>
  </si>
  <si>
    <t>From Macon County Line to Cumberland River Bridge</t>
  </si>
  <si>
    <t>From Greasy Creek Road to North of SR-40 (US-64)</t>
  </si>
  <si>
    <t>From west of CR-750 to Polk County Line</t>
  </si>
  <si>
    <t>From McMinn County Line to SR-30</t>
  </si>
  <si>
    <t>From North of East Netherland Road to South of SR-84</t>
  </si>
  <si>
    <t>From Oakley Allons Road to Clay County Line</t>
  </si>
  <si>
    <t>From Overton County Line to Willow Grove Road</t>
  </si>
  <si>
    <t>From North of SR-58 to Tennessee River Bridge (Chickamauga Dam)</t>
  </si>
  <si>
    <t>Mill, CS, &amp; 411D</t>
  </si>
  <si>
    <t>From South of Airport Road to near ramp from Old US 127 S.</t>
  </si>
  <si>
    <t>SR-296</t>
  </si>
  <si>
    <t>From SR-28 to SR-52</t>
  </si>
  <si>
    <t>From SR-296 to Morgan County Line</t>
  </si>
  <si>
    <t>25SR0520009</t>
  </si>
  <si>
    <t>From SR-56 to Clay County Line</t>
  </si>
  <si>
    <t>From Jackson County Line to Macon County Line</t>
  </si>
  <si>
    <t>From Maple Street to East of County Road 469</t>
  </si>
  <si>
    <t>From East of Orme Mtn Rd to near Elm Avenue</t>
  </si>
  <si>
    <t>Mill &amp; 1.25" CS Mix</t>
  </si>
  <si>
    <t>From south of Grider Road to north of State Street</t>
  </si>
  <si>
    <t>71I00400027, 71I00400069</t>
  </si>
  <si>
    <t>From north of H.P. Womack Road to south of Kennedy Drive</t>
  </si>
  <si>
    <t>M20CMHQ_C75ISR_SPCRUTHERFORDCO</t>
  </si>
  <si>
    <t>M20CMHQ_C02SR_ROUSHELBYVILLE</t>
  </si>
  <si>
    <t>M20CMHQ_C30SR_ROUGREENEVILLE</t>
  </si>
  <si>
    <t>Murfreesboro: Taxiway F Area Development</t>
  </si>
  <si>
    <t>Beech River: Grounds Maintenance Equipment</t>
  </si>
  <si>
    <t>Smyrna: Preventive Maintenance of RWY 14/32/ Construction</t>
  </si>
  <si>
    <t>Springfield: Obstruction Removal Project &amp; UAS Approach Survey</t>
  </si>
  <si>
    <t>M20CMHQ_C10SR_ROUELIZABETHTON</t>
  </si>
  <si>
    <t>Overdimensional (O/D) Load Escort by Tennessee Highway Patrol (THP) - Permit No. 193129</t>
  </si>
  <si>
    <t>Overdimensional (O/D) Load Escort by Tennessee Highway Patrol (THP) - Permit No. 231945</t>
  </si>
  <si>
    <t>M20CMHQ_C84SR_ROUCOVINGTON</t>
  </si>
  <si>
    <t>M20CMHQ_C26SR_SPCFRANKLINCO</t>
  </si>
  <si>
    <t>M20LTHQ_R3I_M&amp;L_840INTERSTATE</t>
  </si>
  <si>
    <t>MTA TN Kidney FFY16 ,SFY20 5310 TN2018-027 S Cap, Operating Funds</t>
  </si>
  <si>
    <t>MTA Senior Rides Nashville FFY15, SFY20  5310 TN2017-041 S Capital Funds</t>
  </si>
  <si>
    <t>MTA FFY16; SFY20 5310 TN2018-027 Operating Funds</t>
  </si>
  <si>
    <t>MTA / Senior Rides Nashville FFY2015; SFY 2020 - 5310 Operating Funds</t>
  </si>
  <si>
    <t>MTA TN Kidney FFY15; SFY20 5310 TN2017-041 Capital Funds</t>
  </si>
  <si>
    <t>MTA FFY15-16; SFY20 5310 TN2017-041 (S) Operating Funds</t>
  </si>
  <si>
    <t>MTA / RTA FFY17; SFY20 5307 TN2017-030 (S) Operating Funds</t>
  </si>
  <si>
    <t>MTA SFY20, FFY15 Op; FFY15-16 Cap 5307 TN2018-028</t>
  </si>
  <si>
    <t>RTA FFY15; SFY20 5307 TN2018-028 (S) Operating Funds</t>
  </si>
  <si>
    <t>MTA Aphesis House SFY20, FFY15-16 Cap; FFY15 Op 5307 TN2018-028</t>
  </si>
  <si>
    <t>MTA Welcome Home SFY20; FFY15 -16 Cap, FFY15 Op 5307 TN2018-028</t>
  </si>
  <si>
    <t>MTA Grace Place Ministry FFY15; SFY20 5307 TN2018-028 (S) Operating Funds</t>
  </si>
  <si>
    <t>MTA Mending Hearts 5307 SFY20; FFY15-16 Cap; FFY15 Op TN2018-028</t>
  </si>
  <si>
    <t>MTA Project Return FFY15-16 Cap; FFY15 Op, SFY20 5307 TN2018-028</t>
  </si>
  <si>
    <t>Bransford Ave</t>
  </si>
  <si>
    <t>Bransford Avenue at NERR, LM 0.58 in Nashville</t>
  </si>
  <si>
    <t>From South Bellevue Boulevard to South B.B. King Boulevard</t>
  </si>
  <si>
    <t>From End of Curb and Gutter to Bennets Lane</t>
  </si>
  <si>
    <t>HIR /TLD overlay</t>
  </si>
  <si>
    <t>From near Boyd's Orchard Lane to near North SR-224</t>
  </si>
  <si>
    <t>55SR0150015, 55SR0150016</t>
  </si>
  <si>
    <t>From Selmer City Limit to near Boyd's Orchard Lane</t>
  </si>
  <si>
    <t>From SR-103 to Obion County Line</t>
  </si>
  <si>
    <t>Obion, Lake</t>
  </si>
  <si>
    <t>From the Dyer County Line to North of the Obion County Line in Lake County</t>
  </si>
  <si>
    <t>66SR0780001, 66SR0780003</t>
  </si>
  <si>
    <t>From Ramer City Limits to Hardin County Line</t>
  </si>
  <si>
    <t>55SR0570025</t>
  </si>
  <si>
    <t>Knoxville: RWY 5L23R Reconstruction Program Project 4</t>
  </si>
  <si>
    <t>From Dee Webb Road to Key Corner Road</t>
  </si>
  <si>
    <t>411D</t>
  </si>
  <si>
    <t>49SR0880019, 49SR0880029, 49SR0880031, 49SR0880035, 49SR0880041</t>
  </si>
  <si>
    <t>(Duplex Road),Bridge over I-65, LM 2.38</t>
  </si>
  <si>
    <t>94I00650001</t>
  </si>
  <si>
    <t>(Duplex Road), Bridge over I-65, LM 2.38</t>
  </si>
  <si>
    <t>I-24 Overpasses, LM 1.81 in Monteagle</t>
  </si>
  <si>
    <t>58I00240001, 58I00240002</t>
  </si>
  <si>
    <t>Centerville: T-Hangar Construction</t>
  </si>
  <si>
    <t>Elizabethton: FY2020 Airport Maintenance</t>
  </si>
  <si>
    <t>Gainesboro: FY20 Airport Maintenance</t>
  </si>
  <si>
    <t>Greeneville: FY20 Airport Maintenance</t>
  </si>
  <si>
    <t>Jacksboro: FY20 Airport Maintenance</t>
  </si>
  <si>
    <t>Jamestown: FY20 Airport Maintenance</t>
  </si>
  <si>
    <t>Lafayette: FY20 Airport Maintenance</t>
  </si>
  <si>
    <t>Lebanon: FY20 Airport Maintenance</t>
  </si>
  <si>
    <t>Livingston: FY20 Airport Maintenance</t>
  </si>
  <si>
    <t>McMinnville: FY20 Airport Maintenance</t>
  </si>
  <si>
    <t>Morristown: FY20 Airport Maintenance</t>
  </si>
  <si>
    <t>Mountain City: FY20 Airport Maintenance</t>
  </si>
  <si>
    <t>Murfreesboro: FY20 Airport Maintenance</t>
  </si>
  <si>
    <t>New Tazewell: FY20 Airport Maintenance</t>
  </si>
  <si>
    <t>Oneida: FY20 Airport Maintenance</t>
  </si>
  <si>
    <t>Rogersville: FY20 Airport Maintenance</t>
  </si>
  <si>
    <t>near LM 4.2 (Slope Stabilization) (February 2019 Flood)</t>
  </si>
  <si>
    <t>Sevierville: FY20 Airport Maintenance</t>
  </si>
  <si>
    <t>Sewanee: FY20 Airport Maintenance</t>
  </si>
  <si>
    <t>Smithville: FY20 Airport Maintenance</t>
  </si>
  <si>
    <t>Smyrna: FY20 Airport Maintenance</t>
  </si>
  <si>
    <t>Winchester: FY20 Airport Maintenance</t>
  </si>
  <si>
    <t>Clarksville: FY20 Maintenance</t>
  </si>
  <si>
    <t>Clifton: FY20 Maintenance</t>
  </si>
  <si>
    <t>Covington: FY20 Maintenance</t>
  </si>
  <si>
    <t>Beech River: FY20 Maintenance</t>
  </si>
  <si>
    <t>Dickson: FY20 Maintenance</t>
  </si>
  <si>
    <t>Dyersburg: FY20 Maintenance</t>
  </si>
  <si>
    <t>Gallatin: FY20 Maintenance</t>
  </si>
  <si>
    <t>Halls:FY20 Maintenance</t>
  </si>
  <si>
    <t>Hohenwald: FY20 Maintenance</t>
  </si>
  <si>
    <t>Humboldt: FY20 Maintenance</t>
  </si>
  <si>
    <t>Huntingdon: FY20 Maintenance</t>
  </si>
  <si>
    <t>Jackson: FY20 Maintenance</t>
  </si>
  <si>
    <t>Linden: FY20 Maintenance</t>
  </si>
  <si>
    <t>McKinnon: FY20 Maintenance</t>
  </si>
  <si>
    <t>Memphis (Spain): FY20 Maintenance</t>
  </si>
  <si>
    <t>Millington: FY20 Maintenance</t>
  </si>
  <si>
    <t>Nashville (Tune): FY20 Maintenance</t>
  </si>
  <si>
    <t>Paris: FY20 Maintenance</t>
  </si>
  <si>
    <t>Portland: FY20 Maintenance</t>
  </si>
  <si>
    <t>Savannah: FY20 Maintenance</t>
  </si>
  <si>
    <t>Selmer: FY20 Maintenance</t>
  </si>
  <si>
    <t>Somerville: FY20 Maintenance</t>
  </si>
  <si>
    <t>Springfield: FY20 Maintenance</t>
  </si>
  <si>
    <t>Trenton: FY20 Maintenance</t>
  </si>
  <si>
    <t>Union City: FY20 Maintenance</t>
  </si>
  <si>
    <t>Waverly: FY20 Maintenance</t>
  </si>
  <si>
    <t>Bolivar: FY20 Maintenance</t>
  </si>
  <si>
    <t>Camden:FY20 Maintenance</t>
  </si>
  <si>
    <t>DHRA FFY16-17, SFY20 5339 TN2019-011 S&amp;F Capital Funds</t>
  </si>
  <si>
    <t>ETHRA FFY16-17, SFY20 5339 TN2019-011 S&amp;F Capital Funds</t>
  </si>
  <si>
    <t>FTHRA FFY16-17, SFY20 5339 TN2019-011 S&amp;F Capital Funds</t>
  </si>
  <si>
    <t>N. Holston Drive</t>
  </si>
  <si>
    <t>SA 8245-2, N. Holston Drive from N. Cloudford Road to SR 346</t>
  </si>
  <si>
    <t>Athens: FY20 Airport Maintenance</t>
  </si>
  <si>
    <t>Centerville: FY20 Airport Maintenance</t>
  </si>
  <si>
    <t>Cleveland: FY20 Airport Maintenance</t>
  </si>
  <si>
    <t>Collegedale: FY20 Airport Maintenance</t>
  </si>
  <si>
    <t>SA 39014-3, Corinth Road from SR-20 to 3.40 miles north of SR-20</t>
  </si>
  <si>
    <t>MCHRA FFY16-17, SFY20 5339 TN2019-011 (S&amp;F )Capital Funds</t>
  </si>
  <si>
    <t>NWTHRA FFY16-17, SFY20 5339 N2019-011 S(&amp;F) Capital Funds</t>
  </si>
  <si>
    <t>McBride Cemetary Road</t>
  </si>
  <si>
    <t>SA 39023-4, McBride Cemetary Road from SA-39033 to SR-201</t>
  </si>
  <si>
    <t>Wake Forrest/McBride Cemetary Road</t>
  </si>
  <si>
    <t>SA 39033-2, Wake Forrest Road / McBride Cemetary Road from Chester County line to SA-39023 (Pitts Road)</t>
  </si>
  <si>
    <t>Franklin Store Road</t>
  </si>
  <si>
    <t>SA 39044-1, Franklin Store Road from Sand Ridge-Bargerton Road to SR 104</t>
  </si>
  <si>
    <t>SA 39045-1, Piney Creek Road from SR-22 to SR-22A</t>
  </si>
  <si>
    <t>Pigeon Forge FFY16-17 SFY20 5339 TN2019-011 (S&amp;F) Capital Funds</t>
  </si>
  <si>
    <t>SCTDD FFY16-17, SFY20 5339 2TN 019-011 (S&amp;F )Capital Fund</t>
  </si>
  <si>
    <t>Columbia: FY20 Airport Maintenance</t>
  </si>
  <si>
    <t>Copperhill: FY20 Airport Maintenance</t>
  </si>
  <si>
    <t>3rd St</t>
  </si>
  <si>
    <t>E. 3rd Street at Sequatchie Valley Railroad, LM 0.45 in South Pittsburg</t>
  </si>
  <si>
    <t>1st St</t>
  </si>
  <si>
    <t>1st Street at Sequatchie Valley Railroad, LM 0.11 in South Pittsburg</t>
  </si>
  <si>
    <t>(North Cedar Avenue), at Sequatchie Valley Railroad, LM 14.95 in South Pittsburg</t>
  </si>
  <si>
    <t>Crossville: FY20 Airport Maintenance</t>
  </si>
  <si>
    <t>Dayton: FY20 Airport Maintenance</t>
  </si>
  <si>
    <t>Fayetteville Municipal Airport: FY20 Airport Maintenance</t>
  </si>
  <si>
    <t>Marion County - Brown Field: FY20 Airport Maintenance</t>
  </si>
  <si>
    <t>Downtown Island Airport: FY20 Airport Maintenance</t>
  </si>
  <si>
    <t>Lawrenceburg: FY20 Airport Maintenance</t>
  </si>
  <si>
    <t>Ellington Airport: FY20 Airport Maintenance</t>
  </si>
  <si>
    <t>Madisonville: FY20 Airport Maintenance</t>
  </si>
  <si>
    <t>Pulaski: FY20 Airport Maintenance</t>
  </si>
  <si>
    <t>Rockwood: FY20 Airport Maintenance</t>
  </si>
  <si>
    <t>Shelbyville: FY20 Airport Maintenance</t>
  </si>
  <si>
    <t>Sparta: FY20 Airport Maintenance</t>
  </si>
  <si>
    <t>Tullahoma: FY20 Airport Maintenance</t>
  </si>
  <si>
    <t>M20CMHQ_C64SR_SPCMOORECO</t>
  </si>
  <si>
    <t>Memphis(Baker): FY20 Maintenance</t>
  </si>
  <si>
    <t>Old Dutch Valley Road</t>
  </si>
  <si>
    <t>SA 0138-2, Old Dutch Valley Road from Old Lake City Highway to Dutch Valley Road</t>
  </si>
  <si>
    <t>Jackson Hollow Road</t>
  </si>
  <si>
    <t>SA 2917-2, Jackson Hollow Road from Indian Creek to SR 131</t>
  </si>
  <si>
    <t>Region 1 Future Disaster Project</t>
  </si>
  <si>
    <t>M20CMHQ_C73SR_ROUHARRIMAN</t>
  </si>
  <si>
    <t>S. Nopone Valley Road</t>
  </si>
  <si>
    <t>SA 61008-4, S. Nopone Valley Road from Lamontville Road to Roberts Road</t>
  </si>
  <si>
    <t>Jasper: Hangar Rehab</t>
  </si>
  <si>
    <t>Jasper: Sanitary Sewer Line</t>
  </si>
  <si>
    <t>Lawrenceburg: Phase 1 Appraisals for Land Acquisition RWY 17 Approach Obstruction Removal</t>
  </si>
  <si>
    <t>Collegedale: Design Culvert Under Runway</t>
  </si>
  <si>
    <t>Upper Concord Road</t>
  </si>
  <si>
    <t>SA 61011(4), Upper Concord Road, From LM 5.89 To LM 6.34</t>
  </si>
  <si>
    <t>SA 61017(1), Upper Concord Road From SR-68 To LM 3.21</t>
  </si>
  <si>
    <t>10th Street</t>
  </si>
  <si>
    <t>East 10th Street at Sequatchie Valley Railroad, LM 1.24 in South Pittsburg</t>
  </si>
  <si>
    <t>East 8th Street</t>
  </si>
  <si>
    <t>East 8th Street at Sequatchie Valley Railroad, LM 0.09 in South Pittsburg</t>
  </si>
  <si>
    <t>East Hogan Street at Sequatchie Valley Railroad, LM 0.12 in Tullahoma</t>
  </si>
  <si>
    <t>Turkeytown Road</t>
  </si>
  <si>
    <t>SA 14023(1), Turkeytown Road, from Overton County Line to Dry Mill Creek Road</t>
  </si>
  <si>
    <t>From near SR-12 to SR-48</t>
  </si>
  <si>
    <t>From SR-48 to Timber Ridge Road</t>
  </si>
  <si>
    <t>Gists Creek Road</t>
  </si>
  <si>
    <t>SA 7810(6), Gists Creek Road from Panther Creek Road to Sevierville City Limits</t>
  </si>
  <si>
    <t>M20CMHQ_C33SR_ROUCHATTANOOGA</t>
  </si>
  <si>
    <t>M20CMHQ_C95SR_ROULEBANON</t>
  </si>
  <si>
    <t>Lafayette: Terminal &amp; T-Hangar Refurbishing, Phase 1, Design</t>
  </si>
  <si>
    <t>Rogersville: Obstruction Clearing</t>
  </si>
  <si>
    <t>Gainesboro: Phase 1 - T-hangar Preliminary Design</t>
  </si>
  <si>
    <t>From Near Vista Street to Near Guthrie Street Northwest in Cleveland</t>
  </si>
  <si>
    <t>SETHRA FFY16-17 SFY20 5339 TN2019-011 (S&amp;F) Capital Funds</t>
  </si>
  <si>
    <t>SWHRA FFY16-17; SFY20 5339 TN2019-011 (S&amp;F) Capital Funds</t>
  </si>
  <si>
    <t>UCHRA FFY16-17; SFY20 - 5339 TN2019-011 (S&amp;F) Capital Funds</t>
  </si>
  <si>
    <t>Memphis (Baker): Pavement Study &amp; Design</t>
  </si>
  <si>
    <t>CARTA FFY 2011; SFY 2020 - 5309 (S) Capital Funds</t>
  </si>
  <si>
    <t>Knoxville FFY17; SFY20 5339 TN2019007 (S) Capital Funds</t>
  </si>
  <si>
    <t>Franklin Transit Auth FFY14; SFY20 5307 TN90X384 (S) Capital Funds</t>
  </si>
  <si>
    <t>MTA FFY15, 17-18 - SFY20 5307 TN2019009 (S) Capital Funds</t>
  </si>
  <si>
    <t>Hungtingdon: Taxiway Connector Replacement</t>
  </si>
  <si>
    <t>Various Interstates (I-65, I-24 and I-40)</t>
  </si>
  <si>
    <t>traffic analysis and conceptual design (Nashville Inner Loop Study)</t>
  </si>
  <si>
    <t>Landslide Mitigation Study</t>
  </si>
  <si>
    <t>study providing recommendations regarding how a Landslide Mitigation Program could be combined into the Rockfall Mitigation Program</t>
  </si>
  <si>
    <t>SA 6518(2), Fairview Road From: Solomon Hollow Road To: Bridge at LM 3.4</t>
  </si>
  <si>
    <t>M20SAHQ_C07I_ER-TN19-3_DSSR&amp;FINAL_COST</t>
  </si>
  <si>
    <t>Transportation Alternatives Program Workforce Development, Training and Education</t>
  </si>
  <si>
    <t>Provides use of apportioned program funds to support workforce development, training and education activities as defined in Section 504(e)(1) under the Fixing America's Surface Transportation Act (FAST Act).</t>
  </si>
  <si>
    <t>City of Oak Ridge 2020 CRIT (S) Operating Funds</t>
  </si>
  <si>
    <t>Knoxville-Knox Co. CAC 2020 - CRIT (S) Operating Funds</t>
  </si>
  <si>
    <t>FTHRA - SFY 2020 CRIT (S) Operating Funds</t>
  </si>
  <si>
    <t>ETHRA, Inc. (Morristown) SFY 2020 CRIT (S) Operating Funds</t>
  </si>
  <si>
    <t>EHTRA, Inc. SFY 2020 CRIT (S) Operating Funds</t>
  </si>
  <si>
    <t>MTA - SFY 2020 IMPROVE ACT (S) Capital Funds</t>
  </si>
  <si>
    <t>RTA FFY18; SFY20 5307 CMAQ TN2019019 (S) Operating Funds</t>
  </si>
  <si>
    <t>Haley Lane</t>
  </si>
  <si>
    <t>SA 60055(1) Haley Lane From: SR-245 To: Southport Road</t>
  </si>
  <si>
    <t>near LM 7.2 Pyrite Encapsulation Site (Slope Stabilization)</t>
  </si>
  <si>
    <t>Sweetwater CH Rd</t>
  </si>
  <si>
    <t>Old Sweetwater Church Road (0A067) at Norfolk Southern Railroad, LM 0.01 near Sweetwater</t>
  </si>
  <si>
    <t>(Nolensville Road), From South of Sanford Road to South of Summerlyn Drive</t>
  </si>
  <si>
    <t>Striping, Signage, Earthwork, and other safety improvements</t>
  </si>
  <si>
    <t>(Tiny Town Road) at RJ Corman R/R, LM 0.68 in Clarksville</t>
  </si>
  <si>
    <t>(Market Street) at Norfolk Southern Railroad, LM 0.54 in Johnson City</t>
  </si>
  <si>
    <t>LP Auer Rd</t>
  </si>
  <si>
    <t>LP Auer Road(0B808) at Norfolk Southern Railroad, LM 0.39 in Johnson City</t>
  </si>
  <si>
    <t>(West Street) at Norfolk Southern Railroad, LM 2.58 in Germantown</t>
  </si>
  <si>
    <t>Brownsville ADA Self Evaluation and Transition Plan</t>
  </si>
  <si>
    <t>Assessment of existing pedestrian facilities within the public right of way as well as public buildings to inventory needs for ADA compliance, produce recommendations, budgeting, and schedules for improvements - E-grants -193</t>
  </si>
  <si>
    <t>Civil Engineering and Training Services (Construction Division)</t>
  </si>
  <si>
    <t>On-call civil engineering and training services contract - Evaluate TDOT Const. Contract proposal development processes; Streamline current processes; Document step-by-step const. contract procedures; Review current specs, policies, and programs; Review pay item number system; Update TDOT Construction Inspection Guide; Provide training of TDOT employees; Provide additional services to Construction Div.</t>
  </si>
  <si>
    <t>Jackson Ave</t>
  </si>
  <si>
    <t>Jackson Avenue at Norfolk Southern Railroad, LM 0.02 in Spring City</t>
  </si>
  <si>
    <t>Picadilly Ave</t>
  </si>
  <si>
    <t>Piccadilly Avenue at Norfolk Southern Railroad, LM 0.60 in Spring City</t>
  </si>
  <si>
    <t>Various locations in the city of Lebanon</t>
  </si>
  <si>
    <t>(E-Grants) The proposed improvements are to include resurfacing, restoration, and rehabilitation of sidewalks along the  following roadway segments: Greenlawn Dr., From W. Main St. to Hill St.; N. Hatton Ave., From W. Main St. to Hill St.; N. College St., From E. Market St. to E. High St.; E. Market St., From N. Cumberland St. to Owen St.; Univiersity Ave, From S. Maple St. to S. Greenwood St.; CL Manier St., From McGregor St. to E. Baddour Pkwy. ADA pedestrian signal improvements at existing traffic signal in the project limits are expected at N  Cumberland St at Market St, as well as longitudinal crosswalk markings were applicable at pedestrian  crossings.</t>
  </si>
  <si>
    <t>TN Civil Air Patrol FY20 GF Direct Appropriation</t>
  </si>
  <si>
    <t>State Fiscal Year 2020 Direct Appropriation Grant for Cadet Programs ($25,700.00) and Operations, Communications and Maintenance ($74,300.00)</t>
  </si>
  <si>
    <t>Tennessee Aviation System Plan (TASP) / Economic Impact Study</t>
  </si>
  <si>
    <t>East TN Railroad Auth. SFY 2020 Rehab - 1,729'  Rail; Install 700 Ties; Surface 4 Miles; Ditch 800' &amp; Distribute 400 Tons Ballast</t>
  </si>
  <si>
    <t>Chumley Road</t>
  </si>
  <si>
    <t>SA 1307(2), Chumley Road From SR-33 at LM 0.00 To LM 2.00</t>
  </si>
  <si>
    <t>Tiger Creek Road</t>
  </si>
  <si>
    <t>SA 1002(4), Tiger Creek Road From: SR-37 at LM 0.00 To: LM 2.51</t>
  </si>
  <si>
    <t>Carroll-Henry Co. RR Auth / KWT Railway SFY2020 Rehab of MP 116.5 to 130.5 - Dresden Branch; MP 49-86 - Paris Branch</t>
  </si>
  <si>
    <t>From south of East Main Street to Overton County Line</t>
  </si>
  <si>
    <t>Bridge over Jug Creek, LM 4.60</t>
  </si>
  <si>
    <t>PE and Construction for Bridge repair</t>
  </si>
  <si>
    <t>95S63020005</t>
  </si>
  <si>
    <t>M20LTHQ_C75I_SIGN REPAIR I-24 LM 16.43</t>
  </si>
  <si>
    <t>overhead sign replacement</t>
  </si>
  <si>
    <t>Coffee Landing Road</t>
  </si>
  <si>
    <t>SA 36006(7), Coffee Landing Road From: SR-15 To: 1.5 miles North</t>
  </si>
  <si>
    <t>Robinson Road</t>
  </si>
  <si>
    <t>SA 36069(1), Robinson Road From: SA 36001 To: SR-57</t>
  </si>
  <si>
    <t>Crossville: Maintenance Building Upgrades</t>
  </si>
  <si>
    <t>Wheeler St</t>
  </si>
  <si>
    <t>Wheeler Street at Norfolk Southern Railroad, LM 0.06 in Rockwood</t>
  </si>
  <si>
    <t>Rockwood Ave</t>
  </si>
  <si>
    <t>Rockwood Avenue at Norfolk Southern Railroad, LM 0.06 in Rockwood</t>
  </si>
  <si>
    <t>I-640</t>
  </si>
  <si>
    <t>From I-275 / I-75 to I-40</t>
  </si>
  <si>
    <t>Mill, BM, D, E-sho</t>
  </si>
  <si>
    <t>47I06400009, 47I06400013, 47I06400021, 47I06400022, 47I06400033, 47I06400034, 47I06400035, 47I06400036</t>
  </si>
  <si>
    <t>Bush Rd</t>
  </si>
  <si>
    <t>Bush Road at CSX Railroad, LM 3.54 near Oak Ridge</t>
  </si>
  <si>
    <t>Lower Briceville Rd</t>
  </si>
  <si>
    <t>Lower Briceville Road at Norfolk Southern Railroad, LM 0.62 near Rocky Top</t>
  </si>
  <si>
    <t>Florence Ave</t>
  </si>
  <si>
    <t>Florence Avenue at Norfolk Southern Railroad, LM 1.68 in Jellico</t>
  </si>
  <si>
    <t>Gibson Ln</t>
  </si>
  <si>
    <t>Gibson Lane at CSX Railroad, LM 0.12 in LaFollette</t>
  </si>
  <si>
    <t>(McMahan Avenue) at Norfolk Southern Railroad, LM 1.10 in Newport</t>
  </si>
  <si>
    <t>Dickson Ave</t>
  </si>
  <si>
    <t>Dickson Avenue at CSX R/R, LM 0.33 in Dickson</t>
  </si>
  <si>
    <t>Hummingbird Ln</t>
  </si>
  <si>
    <t>Hummingbird Lane at CSX R/R, LM 0.06 in Dickson</t>
  </si>
  <si>
    <t>(Chulahoma Road) at Norfolk Southern Railroad, LM 3.56</t>
  </si>
  <si>
    <t>Railroad crossing safety improvement project;  Section 130</t>
  </si>
  <si>
    <t>(AEDC Road) at CSX Railroad, LM 0.85 in Decherd</t>
  </si>
  <si>
    <t>Clarksville FFY17; SFY20 5307 CMAQ TN2019-014 Capital Funds</t>
  </si>
  <si>
    <t>Stewarts Ferry Pk</t>
  </si>
  <si>
    <t>Stewarts Ferry Pike at NERR, LM 1.43 in Nashville</t>
  </si>
  <si>
    <t>McGavock Pk</t>
  </si>
  <si>
    <t>McGavock Pike at NERR, LM 3.27 in Nashville</t>
  </si>
  <si>
    <t>Tulip Grove Rd</t>
  </si>
  <si>
    <t>Tulip Grove Road at NERR, LM 2.00 in Nashville</t>
  </si>
  <si>
    <t>Williams Ave</t>
  </si>
  <si>
    <t>Williams Avenue at CSX R/R, LM 0.15 in Nashville</t>
  </si>
  <si>
    <t>Porter Rd</t>
  </si>
  <si>
    <t>Porter Road at CSX R/R, LM 0.55 in Nashville</t>
  </si>
  <si>
    <t>Clifton Ave</t>
  </si>
  <si>
    <t>Clifton Avenue at CSX R/R, LM 1.44 in Nashville</t>
  </si>
  <si>
    <t>Old Harding Pk</t>
  </si>
  <si>
    <t>Old Harding Pike at CSX R/R, LM 1.76 in Nashville</t>
  </si>
  <si>
    <t>Fruitland Edison Rd</t>
  </si>
  <si>
    <t>Fruitland Edison Road at West Tennessee Railroad, LM 5.67, near Humboldt</t>
  </si>
  <si>
    <t>Old Burlington Rd</t>
  </si>
  <si>
    <t>Old Burlington Road at West Tennessee Railroad, LM 4.72 near Milan</t>
  </si>
  <si>
    <t>Crownover Road</t>
  </si>
  <si>
    <t>Crownover Road, Bridge over Crow Creek, LM 0.19</t>
  </si>
  <si>
    <t>Replace Bridge at 26-0A591-0.19</t>
  </si>
  <si>
    <t>260A5910001</t>
  </si>
  <si>
    <t>M20RMR2_C58SR_2019StrikeForce_MarionSR27</t>
  </si>
  <si>
    <t>Carroll-Henry Co. RR Auth - SFY 2020 Rail Preservation - Track/Turnout Construction at McKenzie Line / Dresden Branch</t>
  </si>
  <si>
    <t>Bridge (Left Lanes) over Lickton Pike, LM 7.22</t>
  </si>
  <si>
    <t>19I00240070</t>
  </si>
  <si>
    <t>Old Stage Rd</t>
  </si>
  <si>
    <t>Old Stage Road at Norfolk Southern Railroad, LM 0.28 in Greeneville</t>
  </si>
  <si>
    <t>Snapps Ferry Rd</t>
  </si>
  <si>
    <t>Snapps Ferry Road at Norfolk Southern Railroad, LM 1.30 in Greeneville</t>
  </si>
  <si>
    <t>Church St</t>
  </si>
  <si>
    <t>Church Street at Norfolk Southern Railroad, LM 0.73 in Greeneville</t>
  </si>
  <si>
    <t>Hankins St</t>
  </si>
  <si>
    <t>Hankins Street at Norfolk Southern Railroad, LM 0.12 in Greeneville</t>
  </si>
  <si>
    <t>S Haun Dr</t>
  </si>
  <si>
    <t>South Haun Drive at Norfolk Southern Railroad, LM 0.70 in Morristown</t>
  </si>
  <si>
    <t>Henry St</t>
  </si>
  <si>
    <t>Henry Street at Norfolk Southern Railroad, LM 0.25 in Morristown</t>
  </si>
  <si>
    <t>James St</t>
  </si>
  <si>
    <t>James Street at Norfolk Southern Railroad, LM 0.18 in Morristown</t>
  </si>
  <si>
    <t>Retro-Hughes Rd</t>
  </si>
  <si>
    <t>Retro-Hughes Road at Norfolk Southern Railroad, LM 5.94</t>
  </si>
  <si>
    <t>Leggett Road at Norfolk Southern Railroad, LM 0.23</t>
  </si>
  <si>
    <t>Industrial Blvd</t>
  </si>
  <si>
    <t>Industrial Boulevard at Norfolk Southern Railroad, LM 0.14</t>
  </si>
  <si>
    <t>Dan McBee Rd</t>
  </si>
  <si>
    <t>Dan McBee Road at Norfolk Southern Railroad, LM 0.02 near Blaine</t>
  </si>
  <si>
    <t>Luttrell Rd</t>
  </si>
  <si>
    <t>Luttrell Road at Norfolk Southern Railroad, LM 0.06 near Knoxville</t>
  </si>
  <si>
    <t>Gallaher View Rd</t>
  </si>
  <si>
    <t>Gallaher View Road at Norfolk Southern Railroad, LM 0.01 near Knoxville</t>
  </si>
  <si>
    <t>Royal Crown Rd</t>
  </si>
  <si>
    <t>Royal Crown Road at Norfolk Southern Railroad, LM 0.70 in Knoxville</t>
  </si>
  <si>
    <t>Inskip Rd</t>
  </si>
  <si>
    <t>Inskip Road at Norfolk Southern Railroad, LM 0.93 in Knoxville</t>
  </si>
  <si>
    <t>Spring Hill Rd</t>
  </si>
  <si>
    <t>Spring Hill Road at Norfolk Southern Railroad, LM 0.74 in Knoxville</t>
  </si>
  <si>
    <t>Candora Rd</t>
  </si>
  <si>
    <t>Candora Road at CSX Railroad, LM 0.25 in Knoxville</t>
  </si>
  <si>
    <t>Third Creek Rd</t>
  </si>
  <si>
    <t>Third Creek Road at CSX Railroad, LM 0.58 in Knoxville</t>
  </si>
  <si>
    <t>Biddle St</t>
  </si>
  <si>
    <t>Biddle Street at Norfolk Southern Railroad, LM 0.38 in White Pine</t>
  </si>
  <si>
    <t>near LM 20.5 (Slope Stabilization) (February 2019 Flood)</t>
  </si>
  <si>
    <t>Linden: Tree Clearing</t>
  </si>
  <si>
    <t>Linden: Replace Rotating Beacon</t>
  </si>
  <si>
    <t>Jackson: RPZ 20 Clearing and Fence: Construction</t>
  </si>
  <si>
    <t>Jackson: RPZ 29 Clearing: Construction</t>
  </si>
  <si>
    <t>Live Probe Data License (Annual Cost)</t>
  </si>
  <si>
    <t>Purchase of Live Probe Data License for monitoring of the roadway network in the TMCs</t>
  </si>
  <si>
    <t>ITS Research and Development (Consultant Services &amp; Equipment)</t>
  </si>
  <si>
    <t>Traffic Engineering Consultant Services</t>
  </si>
  <si>
    <t>Spot Operations Improvement and Pilots (Statewide)</t>
  </si>
  <si>
    <t>Traffic Signal Modernization Program (TSMP)</t>
  </si>
  <si>
    <t>Jackson to Memphis Wireless Radio Link Update</t>
  </si>
  <si>
    <t>Mobile Radio Installation Support</t>
  </si>
  <si>
    <t>Intersection at Broad Street/Rufus Taylor Road, LM 4.91 (TSMP)</t>
  </si>
  <si>
    <t>Upgrade Controller and Traffic Signal Heads (Carter County)</t>
  </si>
  <si>
    <t>(US-411), Intersection at SR-360 in Vonore (TSMP)</t>
  </si>
  <si>
    <t>Upgrade Traffic Signal Heads (Town of Vonore)</t>
  </si>
  <si>
    <t>Intersection at Claude Terry Drive in Oneida (TSMP)</t>
  </si>
  <si>
    <t>Upgrade Traffic Signal Heads (Town of Oneida)</t>
  </si>
  <si>
    <t>(N. Main Street), Intersection at N. Elm Avenue/Jackson Avenue in Erwin (TSMP)</t>
  </si>
  <si>
    <t>Upgrade Traffic Signal Controller (Town of Erwin)</t>
  </si>
  <si>
    <t>Intersection at Old SR-42/Rickman Road in Livingston (TSMP)</t>
  </si>
  <si>
    <t>Upgrade Controller and Traffic Signal Heads (Town of Livingston)</t>
  </si>
  <si>
    <t>at Difficult Lane (TSMP)</t>
  </si>
  <si>
    <t>Upgrade Warning Sign Flasher (Overton County)</t>
  </si>
  <si>
    <t>at Moore County High School in Lynchburg (TSMP)</t>
  </si>
  <si>
    <t>School Zone Upgrade (Lynchburg)</t>
  </si>
  <si>
    <t>(US-64), Intersection at Old SR-64 in Bolivar (TSMP)</t>
  </si>
  <si>
    <t>Upgrade Traffic Signal Heads/Detection (City of Bolivar)</t>
  </si>
  <si>
    <t>Intersection at Dupree Avenue in Brownsville (TSMP)</t>
  </si>
  <si>
    <t>Upgrade Traffic Signal Heads (City of Brownsville)</t>
  </si>
  <si>
    <t>SR-431</t>
  </si>
  <si>
    <t>Intersection at S. Miles Avenue in Union City (TSMP)</t>
  </si>
  <si>
    <t>Upgrade Intersection Control Beacon (City of Union City)</t>
  </si>
  <si>
    <t>Intersection at Wilson Street in Dresden (TSMP)</t>
  </si>
  <si>
    <t>Upgrade Controller and Traffic Signal Heads (City of Dresden)</t>
  </si>
  <si>
    <t>SR-15/SR-16 Corridor, From Vine Street to Bypass Road in Winchester (TSMP)</t>
  </si>
  <si>
    <t>Signal Timing Optimization (City of Winchester)</t>
  </si>
  <si>
    <t>(US-70S), Intersection at Taft Church Road in Sparta (TSMP)</t>
  </si>
  <si>
    <t>Upgrade Traffic Signal Controller (City of Sparta)</t>
  </si>
  <si>
    <t>(N. 2nd Avenue), Intersection at Water Street in Lewisburg (TSMP)</t>
  </si>
  <si>
    <t>Upgrade Traffic Signal Controller (City of Lewisburg)</t>
  </si>
  <si>
    <t>From Pickwick Road to Bell Lane in Savannah (TSMP)</t>
  </si>
  <si>
    <t>Signal Timing Optimization (City of Savannah)</t>
  </si>
  <si>
    <t>Chapman Chapel Road</t>
  </si>
  <si>
    <t>SA 31034(1), Chapman Chapel Road From: LM 0.413 To: Clouse Hill Road</t>
  </si>
  <si>
    <t>Lebanon: Taxiway Widening (Row D/E)</t>
  </si>
  <si>
    <t>Madisonville: Entrance Road Relocation</t>
  </si>
  <si>
    <t>Halls: Airport Layout Plan</t>
  </si>
  <si>
    <t>Blueberry Hill Road, From SR-29 to SR-30</t>
  </si>
  <si>
    <t>Portland: T-Hangar Apron Reconstruction</t>
  </si>
  <si>
    <t>Intersection at Old SR-149</t>
  </si>
  <si>
    <t>Knoxville Knox Co. CAC FFY18; SFY20 5307 STP TN2018022 Capital Funds</t>
  </si>
  <si>
    <t>Cumberland Co. Rail Auth - SFY 2020 Rail Rehab - Bridge Repair/Replacement on Lhoist Rail Line MP 143.62 - 156.20</t>
  </si>
  <si>
    <t>Cumberland Co. Rail Auth - SFY 2020 - Rehab - Tie Replacement / Gauge Repair MPs 146-157</t>
  </si>
  <si>
    <t>Camden: Design Taxiway Connector Replacement</t>
  </si>
  <si>
    <t>Tri-Cities:Property Acquisition Parcel 57.30</t>
  </si>
  <si>
    <t>Tri-Cities: Parcels 108.062 &amp; 94.039.10</t>
  </si>
  <si>
    <t>New Tazewell: Perimeter Fencing</t>
  </si>
  <si>
    <t>Knoxville KnoxcoCAC FFY18; SFY20 5307 TN2019004 (S) Capital Funds</t>
  </si>
  <si>
    <t>Chattanooga-Hamilton CO RPC FFY12, SFY20 5303 TN80004-02 Planning Funds</t>
  </si>
  <si>
    <t>Clifton: T-Hangar Conceptual Design</t>
  </si>
  <si>
    <t>Knoxville KnoxCoMPC FFY17-19, SFY20 5310 TN2019028 (S) Capital Funds</t>
  </si>
  <si>
    <t>Intersection at SR-474 (Merchants Greene Boulevard), LM 4.61 in Morristown</t>
  </si>
  <si>
    <t>Crossville: ALP Update</t>
  </si>
  <si>
    <t>Pulaski: Hilltop Property Acquisitions</t>
  </si>
  <si>
    <t>ETHRA FFY13; SFY20 5311 TN18X03201 (S&amp;F) Op, App Op, RTAP Funds</t>
  </si>
  <si>
    <t>Statewide Shortline Railroads Needs Assessment</t>
  </si>
  <si>
    <t>SWHRA FFY17; SFY20 5311 TN201702601 (S&amp;F) Cap, Op, Admin Funds</t>
  </si>
  <si>
    <t>MCHRA FFY17; SFY20 5311 TN201702601 (S&amp;F) Operating Funds</t>
  </si>
  <si>
    <t>Bridges (L&amp;R) over Lick Creek, LM 5.69</t>
  </si>
  <si>
    <t>30SR0340007, 30SR0340008</t>
  </si>
  <si>
    <t>FTHRA FFY16; SFY20 5311 TN201600101 (S&amp;F) Cap, Op, App Op, Admin Funds</t>
  </si>
  <si>
    <t>Lafayette: Maintain Self-Service Fueling Equipment</t>
  </si>
  <si>
    <t>Livingston: Airport Security Fencing Design</t>
  </si>
  <si>
    <t>SCTDD FFY16; SFY20 5311 TN2016-011 (S&amp;F) Op, RTAP, App Op, Admin Funds</t>
  </si>
  <si>
    <t>SR-421</t>
  </si>
  <si>
    <t>From Hardin County Line to SR-201</t>
  </si>
  <si>
    <t>Double Chip Seal</t>
  </si>
  <si>
    <t>Jackson Transit Auth.- FFY18; SFY20 5339 TN2019-010 (S) Capital Funds</t>
  </si>
  <si>
    <t>CARTA  FFY15; SFY20 5339 TN340006 (S) Capital Funds</t>
  </si>
  <si>
    <t>RTA FFY17; SFY20 5307 CMAQ TN2019022(S) Capital Funds</t>
  </si>
  <si>
    <t>DHRA FFY19; SFY20 5311 TN2019-037 (S&amp;F) Op, RTAP, Admin Funds</t>
  </si>
  <si>
    <t>M20LTR2_C26SR_SML STR SR50 LM7.6</t>
  </si>
  <si>
    <t>M20LTR2_C06SR_SML STR SR60 LM15.851 AND LM15.907</t>
  </si>
  <si>
    <t>Replace Driveway Culverts at LM 15.85 and 15.90</t>
  </si>
  <si>
    <t>GMTS FFY15; SFY20 5311 TN2016001 (S&amp;F) Op, App Operating Funds</t>
  </si>
  <si>
    <t>GMTS - FFY14; SFY20 5311 TN18-X033 (F) RTAP Funds</t>
  </si>
  <si>
    <t>UCHRA FFY14; SFY20 5311 TN18X033 (S&amp;F)  Cap, Op, RTAP, App Operating Funds</t>
  </si>
  <si>
    <t>UCHRA FFY19; SFY20 5311 TN2019037 (S&amp;F) Cap, Op, App Op, Admin Funds</t>
  </si>
  <si>
    <t>FTHRA FFY19; SFY20 5311 TN2019037 (S&amp;F) Cap, Op, RTAP, App Op, Admin Funds</t>
  </si>
  <si>
    <t>ETHRA FFY19; SFY20 5311 TN2019-037 (S&amp;F) Cap, Op RTAP, App Op, Admin Funds</t>
  </si>
  <si>
    <t>Old SR-69</t>
  </si>
  <si>
    <t>SA 20009(5), Old SR-69 From: W.O. Baker Road To: 3.0 miles north of W.O. Baker Road</t>
  </si>
  <si>
    <t>Sue Drive</t>
  </si>
  <si>
    <t>SA 20028(2), Sue Drive From: Bobs Landing Road To: LM 1.135</t>
  </si>
  <si>
    <t>Old Perryville Road</t>
  </si>
  <si>
    <t>SA 20029(1), Old Perryville Road From: Parson's City Limit To: McKenzie Road</t>
  </si>
  <si>
    <t>SCTDD FY19; SFY20 5311 TN2019037 S/F Cap Op, RTAP, App Op, Admin Funds</t>
  </si>
  <si>
    <t>MCHRA - FFY19; SFY20 5311 TN2019037 (S&amp;F) Op; RTAP, Admin Funds</t>
  </si>
  <si>
    <t>SWHRA - FFY19; SFY20 5311 TN2019037 (S) Operating Funds</t>
  </si>
  <si>
    <t>Pigeon Forge FFY17; SFY20 5311 TN2017-026-01 (S&amp;F) Cap, RTAP, App Operating Funds</t>
  </si>
  <si>
    <t>TDOT Work Zone Design Manual</t>
  </si>
  <si>
    <t>From  McNairy County Line to near Possum Trot Drive</t>
  </si>
  <si>
    <t>Moreland Drive, Meadow View Parkway, Fall Creek Road, Cooks Valley Road and Netherland Inn Road in Kingsport.</t>
  </si>
  <si>
    <t>Resurfacing of various functionally classified roadways including milling, grading, repairing, ADA improvements, striping, and signage. Road segments are Moreland Drive, from SR-36 to the Kingsport City limits; Meadowview Parkway, from SR-126 to the Kingsport City Limits; Fall Creek Road, from Bridge over Patrick Henry Lake to the Kingsport City limits; Cooks Valley Road, from Harbor Chapel Road to Old Cooks Valley Road; and Netherland Inn Road, from SR-1 to Big Elm Road.</t>
  </si>
  <si>
    <t>Hawkins Ford Road, From SR-322 (Oakland Road) to Sweetwater Vonore Road. Linwood Drive, From Sweetwater Vonore Road to Old Highway 68</t>
  </si>
  <si>
    <t>Resurfacing and striping of Hawkins Rd from Hwy 322 to Sweetwater-Vonore Rd and Linwood Drive from Sweetwater Vonore Rd to Old Highway 68.</t>
  </si>
  <si>
    <t>Franklin Transit Auth. - FFY16-17; SFY20 5307 TN2019-021 (S) Capital Funds</t>
  </si>
  <si>
    <t>From SR-76 (US-70A, East Main Street) to near Bigham Lane</t>
  </si>
  <si>
    <t>SR-59</t>
  </si>
  <si>
    <t>From Intersection of SR-384 (MT Carmel Road) to Covington City Limits</t>
  </si>
  <si>
    <t>(US-45E, South First Street) Intersection at Kefauver Drive, LM 8.70 in Milan</t>
  </si>
  <si>
    <t>Knoxville-Knox Co. MPC - SFY20 CRIT Operating Funds</t>
  </si>
  <si>
    <t>Florence Road</t>
  </si>
  <si>
    <t>Florence Road, From Wade Herrod Road to Rebel Road in Smyrna</t>
  </si>
  <si>
    <t>(E-Grants) This project is proposed to add an 8' sidewalk to provide pedestrian access to a new neighborhood park. The route is Florence Road, which is a local street classified as a major collector for federal aid purposes. This extension would be southward from Rebel Road approximately 3,400 linear feet to the park.</t>
  </si>
  <si>
    <t>NWTHRA FFY15; SFY20 5311 TN2016001 (S&amp;F) Cap / Operating Funds</t>
  </si>
  <si>
    <t>Savannah: Construction of Runway Replacement</t>
  </si>
  <si>
    <t>(Lowry Street), From Jackson Street to Bridge over Harts Branch</t>
  </si>
  <si>
    <t>(E-Grants) This project is proposed to add medians by removing an existing turn lane in strategic locations, remove some existing access points from private property, rehabilitate sidewalks, and add landscaping. The project length is approximately 800 feet of 41/70S, which is classified as an urban principal arterial. The project   runs with the road from north to south, angled to be more northwest to southeast, from Jackson Street to the bridge over Harts Branch. A CSX rail line parallels the project area, but will not be impacted by this phase of the project in any way. This is Phase II of an established project with PIN 122121.00.</t>
  </si>
  <si>
    <t>(US-41) From Wauhatchie Pike/Browns Ferry Road to near SR-17 in Chattanooga</t>
  </si>
  <si>
    <t>Bridges over Davis Creek, LM 5.51 and Rutherford Fork/Obion River, LM 16.17</t>
  </si>
  <si>
    <t>27SR0540007, 27SR0540019</t>
  </si>
  <si>
    <t>SR-15, Bridge over West Fork Fletcher Creek, LM 5.83; SR-177, Bridge over Branch, LM 0.41</t>
  </si>
  <si>
    <t>790B2930001, 79SR0150001</t>
  </si>
  <si>
    <t>SR-118, Bridge over Strawberry Branch, LM 4.71; SR-124, Bridge over Branch, LM 6.11</t>
  </si>
  <si>
    <t>92SR1180003, 92SR1240003</t>
  </si>
  <si>
    <t>Hohenwald: Pre engineering and planning for RWY 02/20 Rehab</t>
  </si>
  <si>
    <t>Smithville: Fuel Management System Upgrade</t>
  </si>
  <si>
    <t>Smyrna: Obstruction Clearing for runway 14/32 Approaches</t>
  </si>
  <si>
    <t>Bedford RR Auth. SFY 2020 Rail Preservation - Track Rehab and Roadbed Repair</t>
  </si>
  <si>
    <t>Delta HRA FFY14; SFY20 5311 TN2017-026-01 (F) RTAP Funds</t>
  </si>
  <si>
    <t>SETHRA FFY19; SFY20 5311 TN2019037 (S&amp;F) Cap, Op, RTAP, Admin Funds</t>
  </si>
  <si>
    <t>NWTHRA FFY19; SFY20 311 TN2019037 (S&amp;F) Operating, RTAP , Project Admin Funds</t>
  </si>
  <si>
    <t>State Industrial Access Serving MTD Products, Inc.</t>
  </si>
  <si>
    <t>Pigeon Forge FFY19; SFY20 5311 TN2019-037 (S&amp;F) Capital Funds</t>
  </si>
  <si>
    <t>GMTS - FFY19; SFY20 5311 TN2019-037 (S) Operating Funds</t>
  </si>
  <si>
    <t>UCHRA FFY18; SFY20 5311 TN18X032 (S&amp;F) Operating Funds</t>
  </si>
  <si>
    <t>Review Department's Project Development Procedures</t>
  </si>
  <si>
    <t>Consultant assistance in reviewing TDOT's Project Development Procedures</t>
  </si>
  <si>
    <t>Knoxville-KnoxCo.CAC FFY18; SFY20 5307 STP TN2018-021 Capital Funds</t>
  </si>
  <si>
    <t>Shelby Co. Gov't FFY14, SFY20 5303 TN800007 (S&amp;F) Planning</t>
  </si>
  <si>
    <t>Fayetteville: Obstruction Removal - Airport Property (Includes SDF/Antenna Removal)</t>
  </si>
  <si>
    <t>Chattanooga: Hangar 20</t>
  </si>
  <si>
    <t>Knoxville: Access Control Equipment Replacements</t>
  </si>
  <si>
    <t>Knoxville: Access Control Upgrade 2020</t>
  </si>
  <si>
    <t>Knoxville: Airfield Maintenance Equipment Replacement</t>
  </si>
  <si>
    <t>2020 Rec Trails Program Administrative Charges</t>
  </si>
  <si>
    <t>These administrative funds will cover the salaries, benefits, travel, inspections, equipment, costs related to the Commissioner's Council on Greenways and Trails, printing, website-related costs and office and other expenses and supplies associated with the management of the Recreational Trails Program.  May include trail technical resources, greenways and trails plan, statewide trail planning, training, trail data required to develop websites or other publications, maps, and other development of trail publications or websites related to recreation trails.</t>
  </si>
  <si>
    <t>Rec Trails - TDEC</t>
  </si>
  <si>
    <t>2020 Rail Safety State Participation Program</t>
  </si>
  <si>
    <t>Clarksville FFY19; SFY20 5307 TN2019-015 (S) Capital Funds</t>
  </si>
  <si>
    <t>ETHRA - FY19; SFY20 - 5307 TN2019-027 (S) Capital Funds</t>
  </si>
  <si>
    <t>ETHRA / Morristown FFY18; SFY20 5307 TN2019-034 (S) Capital Funds</t>
  </si>
  <si>
    <t>CARTA - FFY18; SFY20 5337 TN2017-053 (S) Capital Funds</t>
  </si>
  <si>
    <t>Knoxville FFY19; SFY20 - 5307 (S) Capital Funds</t>
  </si>
  <si>
    <t>JCTS FFY19; SFY20 5307 TN2019-036 (S) Capital Funds</t>
  </si>
  <si>
    <t>M'boro FFY17; SFY20 5307 TN2019-033 (S) Capital Funds</t>
  </si>
  <si>
    <t>Gallatin: Perimeter Fencing</t>
  </si>
  <si>
    <t>Poplar Corner Road</t>
  </si>
  <si>
    <t>SA 38016(6), Poplar Corner Road From: Brownsville City Limits To: Dr. Hess Road</t>
  </si>
  <si>
    <t>Knoxville - FFY19 - SFY20 5339 TN2019-033 (S) Capital Funds</t>
  </si>
  <si>
    <t>JCTS - FFY17; SFY20 5339 TN2019-017 (S) Capital Funds</t>
  </si>
  <si>
    <t>Hoval Road</t>
  </si>
  <si>
    <t>Hoyal Lane at Norfolk Southern Railroad, LM 0.73</t>
  </si>
  <si>
    <t>Jacksboro: Relocate Taxiway Design and Replace Existing Lighting System</t>
  </si>
  <si>
    <t>Sevierville: Sinkhole Repair-Construction</t>
  </si>
  <si>
    <t>Region 3 Davidson, Rutherford, Bedford Counties</t>
  </si>
  <si>
    <t>LED and PMD Detection devices upgrades on CSX Chattanooga Sub Division with  8 crossings in Bedford County, 5 crossings in Davidson County, and 21 crossings in Rutherford County.</t>
  </si>
  <si>
    <t>Region 2 Coffee, Franklin, Marion, Hamilton Counties</t>
  </si>
  <si>
    <t>LED and PMD Detection devices upgrades on CSX Chattanooga Sub Division with  11 crossings in Coffee County, 20 crossings in Franklin County, 2 crossings in Hamilton County and 4 crossings in Marion County.</t>
  </si>
  <si>
    <t>Athens: Drone Survey</t>
  </si>
  <si>
    <t>E College St</t>
  </si>
  <si>
    <t>East College Street at West Tennessee Railroad, LM 4.48 in Dyer</t>
  </si>
  <si>
    <t>NERA - SFY 2020 Rail Preservation - USDA Loan Repayment Funding</t>
  </si>
  <si>
    <t>From the Anderson-Campbell County Line to SR 9 Veterans Memorial Highway</t>
  </si>
  <si>
    <t>From Dutch Valley Road to Half Moon Road</t>
  </si>
  <si>
    <t>(US-231), From South of Rock Springs Midland Road to North of Rock Springs Midland Road</t>
  </si>
  <si>
    <t>CDM Smith FFY15; SFY20 5304 JTADemandResponseAssess TO (S&amp;F) Planning Funds JTA</t>
  </si>
  <si>
    <t>Interchange at Veterans Parkway</t>
  </si>
  <si>
    <t>5329 StateSafetyOversight(SSO) Tsk AE001-020 Cntrct 64325 TN2018002</t>
  </si>
  <si>
    <t>Dyersburg:Replace Airfield Lighting Controller</t>
  </si>
  <si>
    <t>New Tazewell: Valuations of Property Acquisitions-RPZ</t>
  </si>
  <si>
    <t>MATA FFY19; SFY20 5337 TN2019-013 (S) Capital Funds</t>
  </si>
  <si>
    <t>MATA FFY19; SFY20 5307 TN2019008 (S) Capital Funds</t>
  </si>
  <si>
    <t>New Deal Potts Rd</t>
  </si>
  <si>
    <t>SA 83013-6, New Deal-Potts Road from SR-76 to SR-52</t>
  </si>
  <si>
    <t>Pickle RD</t>
  </si>
  <si>
    <t>SA 02001(3) Pickle Rd from Marshall Co line to Adams Hollow Rd</t>
  </si>
  <si>
    <t>SR-159</t>
  </si>
  <si>
    <t>(US-321)From Andrew Finney Road to Buntontown Road</t>
  </si>
  <si>
    <t>From SR-361 Dry Creek Road to Big Springs Road</t>
  </si>
  <si>
    <t>WSP FFY13; SFY20 5304 TO: PTASP-WSP002-023 TN800006 Planning</t>
  </si>
  <si>
    <t>WSP SFY20 5304 TO:WSP001-022 FY15-TN800008;FY13-TN800006 - PFMT ITS/Planning</t>
  </si>
  <si>
    <t>Clarksville: UAS Obstruction Survey</t>
  </si>
  <si>
    <t>From near Eastland Avenue to Haywood County Line</t>
  </si>
  <si>
    <t>HIR w/TLD Overlay</t>
  </si>
  <si>
    <t>Bridge over Big Creek, LM 3.220</t>
  </si>
  <si>
    <t>37S23670001</t>
  </si>
  <si>
    <t>AECOM FFY13, SFY20  5304 TO: AE002-021 5307 TN800006-00 Formula Redevopment Funds</t>
  </si>
  <si>
    <t>Bridges over Spring Creek, LM 18.61</t>
  </si>
  <si>
    <t>95I00400037, 95I00400038</t>
  </si>
  <si>
    <t>M20LTHQ_C19I_SIGN REPAIR I-24 LM 19.5</t>
  </si>
  <si>
    <t>Bridges over Sam's Creek at LMs 8.51 and 10.57</t>
  </si>
  <si>
    <t>11S63600009, 11S63600011</t>
  </si>
  <si>
    <t>Bridges over Elk River, LM 10.57</t>
  </si>
  <si>
    <t>52SR0100007, 52SR0100008</t>
  </si>
  <si>
    <t>M'boro - FFY07; SFY20 -5307 TN90X291 (S) Capital Funds</t>
  </si>
  <si>
    <t>Bristol SPR PLANNING FY 2020, 2021</t>
  </si>
  <si>
    <t>Chattanooga SPR PLANNING FY 2020, 2021</t>
  </si>
  <si>
    <t>Clarksville SPR PLANNING FY 2020, 2021</t>
  </si>
  <si>
    <t>Cleveland SPR PLANNING FY 2020, 2021</t>
  </si>
  <si>
    <t>Jackson SPR PLANNING FY 2020, 2021</t>
  </si>
  <si>
    <t>Johnson City SPR PLANNING FY 2020, 2021</t>
  </si>
  <si>
    <t>Kingsport  SPR PLANNING FY 2020, 2021</t>
  </si>
  <si>
    <t>Knoxville SPR PLANNING FY 2020, 2021</t>
  </si>
  <si>
    <t>Lakeway MPO SPR PLANNING FY 2020, 2021</t>
  </si>
  <si>
    <t>Memphis SPR PLANNING FY 2020, 2021</t>
  </si>
  <si>
    <t>Nashville SPR PLANNING FY 2020, 2021</t>
  </si>
  <si>
    <t>Rozelle St</t>
  </si>
  <si>
    <t>Rozelle Street at Norfolk Southern Railroad, LM 0.198 in Memphis</t>
  </si>
  <si>
    <t>M20LTHQ_C47I_SIGN REPAIR I-40 LM 17.83</t>
  </si>
  <si>
    <t>Overhead Sign Repair/Replace</t>
  </si>
  <si>
    <t>Overdimensional (O/D) Load Escort by Tennessee Highway Patrol (THP) - Permit 259720</t>
  </si>
  <si>
    <t>Jackson Transit Auth. FFY19, SFY20 5307 TN2019026 (S) Capital Funds</t>
  </si>
  <si>
    <t>M20LTR4_C57SR_SAPL_SR20 at LM 3.34 (spray-applied pipe liner)</t>
  </si>
  <si>
    <t>JCTS FFY16; SFY20 5307 TN2017-008 (S) Capital Funds</t>
  </si>
  <si>
    <t>Kingsport - FFY18; SFY20 5307 (S) Capital Funds</t>
  </si>
  <si>
    <t>CARTA FFY18; SFY20 5339 TN2019-031 (S) Capital Funds</t>
  </si>
  <si>
    <t>JCTS - SFY 2020 - IMPROVE Act - Capital Funds</t>
  </si>
  <si>
    <t>MTA RTA FFY17; SFY20 5307 TN2019024 (S) Operating Funds</t>
  </si>
  <si>
    <t>MTA FFY17; SFY20  5307 TN2019024 (S) Operating Funds</t>
  </si>
  <si>
    <t>JCTS FFY06; SFY20 5317 TN57X003 (S&amp;F) Operating Funds</t>
  </si>
  <si>
    <t>Tenn-Ken SFY2020 Rail Preservation - Eng/Const/Const Admin Bridge repair at MP 2.95</t>
  </si>
  <si>
    <t>FY 20 Outreach - Henry County School</t>
  </si>
  <si>
    <t>FY 20 - Outreach MTSU</t>
  </si>
  <si>
    <t>FY 20 Outreach - NE State</t>
  </si>
  <si>
    <t>FY 20 Outreach- Cleveland High</t>
  </si>
  <si>
    <t>FY 20 Outreach - Alcoa</t>
  </si>
  <si>
    <t>FY 20 Outreach - Elizabethton</t>
  </si>
  <si>
    <t>FY 20 Outreach - Monroe</t>
  </si>
  <si>
    <t>FY 20 Outreach - South Fulton</t>
  </si>
  <si>
    <t>FY 20 Outreach - Oak Ridge</t>
  </si>
  <si>
    <t>Easter Seals FFY13; SFY20 5310 TN16X008 (S,F &amp; L) Capital Funds (Zero$ Contract)</t>
  </si>
  <si>
    <t>FTHRA - FFY 2013; SFY 2020 - 5310 (S&amp;F) Capital Funds</t>
  </si>
  <si>
    <t>MTA TNKidneyFound FFY17; SFY20 5310 TN2019025 (S) Operating</t>
  </si>
  <si>
    <t>MTA Mobility Solutions FFY17; SFY20 5310 T N2019025 (S) Capital Funds</t>
  </si>
  <si>
    <t>MTA SeniorRidesNashville FFY17; SFY20 5310 TN2019025 (S&amp;F) Cap / Operating Funds</t>
  </si>
  <si>
    <t>MTA Aphesis House FFY17; SFY20 5307 TN2019024 (S) Cap / Op Funds</t>
  </si>
  <si>
    <t>FTHRA FFY12, SFY20 5310 TN16X005-01 (S&amp;F) Capital Funds</t>
  </si>
  <si>
    <t>SETHRA FFY06; SFY20 5317 TN57X003 (S&amp;F) Capital Funds</t>
  </si>
  <si>
    <t>2019 Rec Trail Administration</t>
  </si>
  <si>
    <t>These administrative funds will cover the salaries, benefits, travel, inspections, equipment, costs related to the Commissioner's Council on Greenways and Trails, printing, website-related costs and office and other expenses associated with the management of the Recreational Trails Program. May also include trail technical resources, greenways and trails plan, statewide trail planning, training trail data required to develop websites or other publications, and the development of trail publications or websites related to recreation trails.</t>
  </si>
  <si>
    <t>Town of Troy, Trojan Park</t>
  </si>
  <si>
    <t>Widen walking trail, grading, drainage and stabilization, fitness equipment area, ADA Accessibility improvements. Site Preparation and Demolition.</t>
  </si>
  <si>
    <t>CARTA FFY19; SFY20 5307 TN2019030 (S) Capital Funds</t>
  </si>
  <si>
    <t>FY 2012 Non-Motorized/Motorized Diverse Use. Doe Mountain Recreation Authority</t>
  </si>
  <si>
    <t>Harbin Hill trailhead restroom, Morefield Creek trailhead parking development and trail restoration of approximately 1 mile of natural surface trail.  Restore approximately 4 miles of OHV trail.  Also includes grand administration, A/E services, amenities, supplies and signage.    Restroom, trail maintenance, approximately 8 miles of new trails, rehabilitation of 8 miles of trails, new trail construction, trail signage, trailhead parking expansion, trailhead/trail side amenities, information kiosk, supplies, equipment rental, signage.</t>
  </si>
  <si>
    <t>CARTA FFY15; SFY20 5307 TN2016-026 (S) Capital Funds</t>
  </si>
  <si>
    <t>MATA - SFY20 IMPROVE Act (S) Capital Funds</t>
  </si>
  <si>
    <t>UCHRA FFY18; SFY20 5311 TN18X034 (S&amp;F) Operating Funds</t>
  </si>
  <si>
    <t>Coalmont's Southern Gulf Off-Road Park - Phase 3</t>
  </si>
  <si>
    <t>Construct park access road and ADA compliant parking area, walkway, site preparation, gravel, ADA accessible bathrooms, amenities and trail-related signage, administration, engineering and trail.</t>
  </si>
  <si>
    <t>Bridges (L&amp;R) over Sugar Creek, LM 2.71</t>
  </si>
  <si>
    <t>41I00400007, 41I00400008</t>
  </si>
  <si>
    <t>SETHRA FFY19; SFY20 5311 TN18X034 S/F Op/Appalachian Op Funds</t>
  </si>
  <si>
    <t>(US-27, Scott Hwy) near LM 0.72 (Slide Repair)</t>
  </si>
  <si>
    <t>slide repair by State Maintenance Forces</t>
  </si>
  <si>
    <t>Region 2 Complex - Office Window Blinds</t>
  </si>
  <si>
    <t>Hemby Branch Rd</t>
  </si>
  <si>
    <t>SA 43027 (1) From W Little Richland Creek Rd to Lucas Ridge Rd</t>
  </si>
  <si>
    <t>State Industrial Access Serving Project Starlight</t>
  </si>
  <si>
    <t>From LM 18.64 to LM 20.58</t>
  </si>
  <si>
    <t>ROW acquisition for eight (8) sites with slope failures related to the February 2019 Flood Event</t>
  </si>
  <si>
    <t>M20LTHQ_C79I_CONCREP_PATCHING</t>
  </si>
  <si>
    <t>application of hot applied fiber reinforced polymer for concrete pavement repair</t>
  </si>
  <si>
    <t>M20LTHQ_C60SR_CSXVertClearanceSign SR-246 LM 0.81</t>
  </si>
  <si>
    <t>overhead sign installation</t>
  </si>
  <si>
    <t>Gibson Co Rail Auth SFY2020 Rail Rehab Eng., Const., Const. Admin - Replacement of the bridge at MP 17.91 &amp; 21.95</t>
  </si>
  <si>
    <t>Swan Creek Rd</t>
  </si>
  <si>
    <t>SA 52041 (1), Swan Creek Rd from SR-273 to Horseshoe Rd</t>
  </si>
  <si>
    <t>Madisonville: Airport Development Program - Design</t>
  </si>
  <si>
    <t>Rockwood: Update Self-Service Fuel System</t>
  </si>
  <si>
    <t>Lawrenceburg: Grounds Maintenance Equipment</t>
  </si>
  <si>
    <t>Lebanon: Eastside 100 LL Self Serve Fuel Farm (Design)</t>
  </si>
  <si>
    <t>McMinnville: Obstruction Clearing: Design/Bid</t>
  </si>
  <si>
    <t>130001.00</t>
  </si>
  <si>
    <t>Bridge over Bat Creek, LM 8.78</t>
  </si>
  <si>
    <t>MTA GracePlaceMinistry FFY17; SFY20 5307 TN2019024 (S) Operating Funds</t>
  </si>
  <si>
    <t>MTA FFY17; SFY20 5307 TN2019024 (S) Capital/Operating Funds</t>
  </si>
  <si>
    <t>MTA Project Return FFY17; SFY20 5307 TN2019024 (S) Operating Funds</t>
  </si>
  <si>
    <t>MTA WelcomeHomeMinistries FFY17; SF20 5307 TN2019024 (S) Cap/Operating Funds</t>
  </si>
  <si>
    <t>M'boro FFY16-17; SFY20 5307 TN2019-005-002 (S) Capital Funds</t>
  </si>
  <si>
    <t>Interchange at Paul Huff Parkway in Cleveland</t>
  </si>
  <si>
    <t>Interchange at SR-12</t>
  </si>
  <si>
    <t>Lafayette: T-Hangar Door Refurbishing - Phase 2 Construction</t>
  </si>
  <si>
    <t>Marion Co. - SFY2020 Rehab  - Mainline track from MP3 to 10.5 &amp; siding restoration at MP10.1</t>
  </si>
  <si>
    <t>West TN RR Auth. - SFY2020 Rehab - Bridge at MP473.49 on IC Mainline - Madison Co.</t>
  </si>
  <si>
    <t>Hamilton Co RR Auth. / Tyner Terminal Railway SFY2020 - Rehab Enterprise S. Ind. Park RR Network Improvements.</t>
  </si>
  <si>
    <t>Railroad Ave</t>
  </si>
  <si>
    <t>Railroad Avenue at Walking Horse &amp; Eastern R/R, LM 1.84 in Shelbyville</t>
  </si>
  <si>
    <t>Tennessee Southern RR Auth. - SFY 2020 Rail Rehab of Transload Yards in Maury Co. &amp; Bridge</t>
  </si>
  <si>
    <t>Clarksville: Grounds Maintenance Equipment</t>
  </si>
  <si>
    <t>StatewideAdmin 5310 SmUrbanStAdmin TN2018-050-01 Tsk Profile Payroll/fleet</t>
  </si>
  <si>
    <t>SR-319</t>
  </si>
  <si>
    <t>Bridges (L&amp;R) over SR-153, LM 0.00</t>
  </si>
  <si>
    <t>33SR0580019, 33SR0580020</t>
  </si>
  <si>
    <t>Intersection at SR-64</t>
  </si>
  <si>
    <t>Bridge over Campbell Station Road, LM 3.98</t>
  </si>
  <si>
    <t>47I00400005</t>
  </si>
  <si>
    <t>CR 316</t>
  </si>
  <si>
    <t>SA 54029(1), CR 316 from SR 68 to SR 309</t>
  </si>
  <si>
    <t>Montgomery Co. RR Auth. / RJ Corman Memphis Line -  SFY 2020 - Preservation - Rehab bridges</t>
  </si>
  <si>
    <t>North Main Street, From South Broad Street to Hospital Drive and Hospital Drive, From North Main Street to SR-20 (West Church Street)</t>
  </si>
  <si>
    <t>The project will consist of milling asphalt, repaving, stripping, demolition of existing sidewalk with new; in addition, adding new side walk on Hospital Drive and portions of North Main St.</t>
  </si>
  <si>
    <t>SA 7317 (6), from SR 327 to LM 2.86</t>
  </si>
  <si>
    <t>Bluff Rd</t>
  </si>
  <si>
    <t>SA 7323 (2), Bluff Road from Brown Ellis to Kingston City Limits</t>
  </si>
  <si>
    <t>I-40 Interchange at SR-61 (US-27) from S of I-40 at LM 4.801 to N of I-40 at LM 5.787.</t>
  </si>
  <si>
    <t>Non-Part: Install Interchange Lighting from South of I-40 at LM 4.801 to LM 5.216 and North of I-40 from LM 5.582 to LM 5.787.</t>
  </si>
  <si>
    <t>Rocky Fork State Park - Rocky Fork Creek Bridge</t>
  </si>
  <si>
    <t>Bridges, bridge assembly, bridge building supplies and safety supplies, gravel, equipment rental, engineering and administration.</t>
  </si>
  <si>
    <t>Cedars of Lebanon State Park - Trail Renovation and Accessibility Project</t>
  </si>
  <si>
    <t>Bridges, Boardwalks, overlook, hard-surface path, trail and other renovation, kiosks and rental equipment.</t>
  </si>
  <si>
    <t>From Near Quinland Lake Road to Near Post Oak Road</t>
  </si>
  <si>
    <t>Pulaski: Grounds Maintenance Equipment</t>
  </si>
  <si>
    <t>Knoxville: Access Control Gate Replacements</t>
  </si>
  <si>
    <t>Bridge over Sequatchie River, LM 10.36</t>
  </si>
  <si>
    <t>04SR0300007</t>
  </si>
  <si>
    <t>SETHRA (CUATS) FFY18; SFY20 5310 TN2018-050-01 (S&amp;F) Capital Funds</t>
  </si>
  <si>
    <t>Paris: Design for Rehab of MedEvac Area</t>
  </si>
  <si>
    <t>Bridge over Collins River, LM 39.48</t>
  </si>
  <si>
    <t>89SR2870011</t>
  </si>
  <si>
    <t>FTHRA FFY18; SFY20 5310 TN2018-050-01 (S&amp;F) Capital Funds</t>
  </si>
  <si>
    <t>NIA Assoc FFY18; SFY20 5310 TN2018-050-01 (S, F, L) Capital Funds</t>
  </si>
  <si>
    <t>Life Bridges FFY18; SFY20 5310 TN2018-050-01 (S,F,L) Capital Funds</t>
  </si>
  <si>
    <t>Easter Seals TN FFY15; SFY20 5310 TN2016-017 (S, F, L) Capital Funds</t>
  </si>
  <si>
    <t>RLS&amp;Assoc TskOrd 5311 FF16/TN2016-011; FFY17/TN2017-026-01 Fed Funds</t>
  </si>
  <si>
    <t>Oneida: Apron Rehab - Construction</t>
  </si>
  <si>
    <t>Livingston: ALP Update</t>
  </si>
  <si>
    <t>MTA FFY14; SFY20 - 5310 TN2016-022 (S) Capital Funds</t>
  </si>
  <si>
    <t>Intersection at SR-281(Center Hill Road)</t>
  </si>
  <si>
    <t>Adult Comm Training FFY18; SFY20  5310 TN2018-042-01 (S,F,L) Capital Funds</t>
  </si>
  <si>
    <t>Carey Counseling Ctr. FFY18; SFY20 5310 TN2018-042-01(S,F,L) Capital Funds</t>
  </si>
  <si>
    <t>Chip Hale Ctr FFY18; SFY20 5310 TN2018-042-01 (S,F,L) Capital Funds</t>
  </si>
  <si>
    <t>Clinchfield Snr Adult Ctr FFY18; SFY20 -310 TN2018-042-01 (S,F,L) Capital Funds</t>
  </si>
  <si>
    <t>Cumberland Mtn Ind. FFY18; SFY20 5310 TN2018-042-01 (S,F,L) Capital Funds</t>
  </si>
  <si>
    <t>Emory Valley Ctr FFY18; SFY20 5310 TN2018-042-01 (S,F,L) Capital Funds</t>
  </si>
  <si>
    <t>Greene Co. Skills FFY18; SFY20 5310 TN2018-042-01 (S,F,L) Capital Funds</t>
  </si>
  <si>
    <t>HATS, Inc FFY18; SFY20 5310 TN2018-042-01 (S,F,L) Capital Funds</t>
  </si>
  <si>
    <t>Heartland Services FFY18; SFY20  5310  TN2018-042-01 (S,F,L) Capital Funds</t>
  </si>
  <si>
    <t>Hilltoppers FFY18; SFY20 -5310 TN2018-042-01 (S,F,L) Capital Funds</t>
  </si>
  <si>
    <t>McKendree Village FFY18; SFY20 - 5310 TN2018-042-01 (S,F,L) Capital Funds</t>
  </si>
  <si>
    <t>Michael Dunn Ctr FFY18; SFY20 5310 TN2018-042-01 (S,F,L) Capital Funds</t>
  </si>
  <si>
    <t>Ridgeview Psych Hosp/Ctr  FFY18; SFY20 5310 - TN2018-042-01 (S,F,L) Capital Funds</t>
  </si>
  <si>
    <t>S.T.A.R.S., Inc. FFY18; SFY20  5310 TN2018-042-01 (S,F,L) Capital Funds</t>
  </si>
  <si>
    <t>Scott Appalachian FFY18; SFY20 5310 TN2018-042-01 (S,F,L) Capital Funds</t>
  </si>
  <si>
    <t>St Johns Community Services FFY18; SFY20 5310 TN2018-042-01  (S,F,L) Capital Funds</t>
  </si>
  <si>
    <t>Stewart Co Sr Citizens FFY18; SFY20 5310 TN2018-042-01 (S,F,L) Capital Funds</t>
  </si>
  <si>
    <t>Kings Daughters School FFY18; SFY20 5310 TN2018-042-01  (S,F,L) Capital Funds</t>
  </si>
  <si>
    <t>Frontier Health FFY18; SFY20 5310 TN2018-050-01 (S,F, L) Capital Funds</t>
  </si>
  <si>
    <t>Industrial Access Supporting Nashville Fabricators and Engineers, From near LM 1.74 to near LM 2.37 in Ashland City</t>
  </si>
  <si>
    <t>Roadway and Driveway access improvements</t>
  </si>
  <si>
    <t>Processing and Analysis of Ground-Penetrating Radar (GPR) Data</t>
  </si>
  <si>
    <t>near LM 2.56 (Slope Stabilization)</t>
  </si>
  <si>
    <t>near LM 2.87 (Slope Stabilization)</t>
  </si>
  <si>
    <t>near LM 2.94 (Slope Stabilization)</t>
  </si>
  <si>
    <t>near LM 5.35 (Slope Stabilization)</t>
  </si>
  <si>
    <t>near LM 2.40 (Slope Stabilization)</t>
  </si>
  <si>
    <t>M20SAHQ_SWISR_MQA_PAVEMENT_FY19-20</t>
  </si>
  <si>
    <t>MRI Quality Control Inspections (Interstate and State Routes) by Consultant</t>
  </si>
  <si>
    <t>RLS &amp; Assoc., Inc. Task Order - RTAP Fed Funds - TN2016-011 (FFY16); TN2017-026-01 (FFY2017)</t>
  </si>
  <si>
    <t>Cummins Falls State Park Overlook</t>
  </si>
  <si>
    <t>Construction of an overlook over the existing observation points of Cummins Falls and ADA compliance and grant administration.</t>
  </si>
  <si>
    <t>KATS MTPO Bike/Ped Plan Tsk Ord TN800005/TN800007 Gresham Smith</t>
  </si>
  <si>
    <t>Covington: Fuel System Upgrade</t>
  </si>
  <si>
    <t>2016 RTP Brownsville</t>
  </si>
  <si>
    <t>Site preparation, approx. 1/4 mile of hard surface trail, trailhead pavilion, concrete pad and walkways for pavilion, fitness equipment cluster with mulch, pavilion &amp; fitness equipment installation parking lot, signage and site work, amenities, and approx. 2 acres of land, grant administration and A/E Services.</t>
  </si>
  <si>
    <t>Luttrell City Park Trail Development</t>
  </si>
  <si>
    <t>Trail Extension, trail resurfacing, parking lot, stone base and curbing, site work, engineering and grant administration.</t>
  </si>
  <si>
    <t>MTA FFY15-16,SY20 - 5310TN2017-041 (S) Operating Funds</t>
  </si>
  <si>
    <t>In-House Damage Assessment (February 2020 Flood Event)</t>
  </si>
  <si>
    <t>In-House Traffic Conrol (February 2020 Flood Event)</t>
  </si>
  <si>
    <t>MTA Senior Ride Nashville FFY16; SFY20 5310 TN-2018-027 (S) Capital Funds</t>
  </si>
  <si>
    <t>MTA Senior Ride Nashville FFY15-16 SFY20 - 5310 TN2017-041 (S) Capital Funds</t>
  </si>
  <si>
    <t>MTA Progress, Inc. FFY16; SFY20 5310 - TN2018-027 (S) Capital Funds</t>
  </si>
  <si>
    <t>MTA On Demand - FFY14, SFY20 - 5310 TN2016-022 (S) Capital Funds</t>
  </si>
  <si>
    <t>near LM 0.95 (slide repair)</t>
  </si>
  <si>
    <t>PE and Construction for Slide Repair</t>
  </si>
  <si>
    <t>Tracy Rd</t>
  </si>
  <si>
    <t>SA 84007 (1), Atoka City Limits to Bethel Rd</t>
  </si>
  <si>
    <t>MTA On Demand FFY15-16; SFY20 5310 TN2017-041 (S) Capital &amp; Operating funds</t>
  </si>
  <si>
    <t>SA 84049 (1)  Atoka City Limits to Atoka City Limuts</t>
  </si>
  <si>
    <t>MTA On Demand FFY13-14, SFY20 - 5310 TNX16009 (S) Capital &amp; Operating</t>
  </si>
  <si>
    <t>Old Memphis Rd</t>
  </si>
  <si>
    <t>SA 84019 (8), Nolan Rd to Smith Grove Rd</t>
  </si>
  <si>
    <t>MTA Mid-TN Supported Living - FFY 2017, SFY 2020 - 5310 TN2019-025 (S) Capital Funds</t>
  </si>
  <si>
    <t>MTA Community Life Bridge FFY16, SFY20 5310 TN2018-027 (S) Capital Funds</t>
  </si>
  <si>
    <t>MTA / Community Life Bridge FFY 2017; SFY 2020 - 5310 TN2019-025 (S) Operating Funds</t>
  </si>
  <si>
    <t>MTA / Building Lives FFY16, SFY20 - 5310 TN2018-017 (S) Capital Funds</t>
  </si>
  <si>
    <t>MTA / Building Lives Found. FFY15-16, SFY20, 5310 TN2017-041 (S) Cap &amp; Op Funds</t>
  </si>
  <si>
    <t>New Tazewell: Hangar Door Replacement, Construction</t>
  </si>
  <si>
    <t>Sevierville: Security Enhancements - Fencing</t>
  </si>
  <si>
    <t>Fire Hall Rd</t>
  </si>
  <si>
    <t>SA 14029 (1) Fire Hall Rd from SR-53 to State Line</t>
  </si>
  <si>
    <t>Industrial Access Support, Signal at SR-109 and Callis Road</t>
  </si>
  <si>
    <t>Signalization at SR-109 and Callis Road</t>
  </si>
  <si>
    <t>Legacy Parks Foundation-Collier Preserve</t>
  </si>
  <si>
    <t>Approx. 2,100 lf x 4 ft. wide natural surface multi use trail, 120 lf x 6 ft. wide treated wood boardwalk, 12 ft. x 4 ft. wide long treated wood footbridge, Trail kiosk and signage, Trailhead and trailside amenities such as wood benches and litter receptacle(s), ADA complaint trail approx. 300 ft. x 8 ft. wide hard surface trail to the 700 sf terminus land, architectural engineering and grant administration</t>
  </si>
  <si>
    <t>Jackson: 2020 Education and Outreach Aviation Adventures Inc</t>
  </si>
  <si>
    <t>In-House Storm Damage Recovery (March 3, 2020 Tornadoes)</t>
  </si>
  <si>
    <t>in-house storm/tornado damage recovery (State Forces)</t>
  </si>
  <si>
    <t>Modern Roundabout Design Standards Update</t>
  </si>
  <si>
    <t>Revision of Chapter 2, "Geometric Design Criteria" of the Roadway Design Guidelines to update the Roundabout design guidelines and to include Innovative Intersection and Interchange Design, as well as supplemental training materials.</t>
  </si>
  <si>
    <t>State Industrial Access serving Project Protein</t>
  </si>
  <si>
    <t>The roadway will consist of 2 x 12' lanes with 4' gravel shoulders. The proposed road improvements will be constructed on a 10" stone base with 3" of base ("A" mix), 2" of binder ("BM-2" mix) and 1.25" of asphalt surface ("D" mix). The construction phase will include all striping, signing, and installation of safety features.</t>
  </si>
  <si>
    <t>Bridge over Sugartree Creek, LM 12.95</t>
  </si>
  <si>
    <t>19SR0010015</t>
  </si>
  <si>
    <t>UCHRA - FFY 2018; SFY 2020 - 5310 TN2018-042-01 (S&amp;F) Capital Funds</t>
  </si>
  <si>
    <t>M20SAHQ_SWISR_Culvert_Management_Manual</t>
  </si>
  <si>
    <t>MTA - FFY '17, '18, '19; SFY 2020 - 5307 TN2019-009-01 (S) Capital Funds</t>
  </si>
  <si>
    <t>MTA  / Welcome Home Ministries - FFY 2015, 2016; SFY 2020 - 5307 TN2018-028 (S) Capital</t>
  </si>
  <si>
    <t>MTA / Project Return, Inc. - FFY 2014; SFY 2020 - 5307 TN90X391 (S) Operating</t>
  </si>
  <si>
    <t>MTA / Project Return, Inc. FFY 2017; SFY 2020 - 5307  TN2017-030 (S) Operating</t>
  </si>
  <si>
    <t>South Fifth Street, From West Florida Avenue to West Main Street</t>
  </si>
  <si>
    <t>Mill and resurface the road and add sidewalks along both sides of the road.</t>
  </si>
  <si>
    <t>MTA / Dismas - FFY 2017; SFY 2020 - 5307 TN2019-024 (S) Capital &amp; Operating Funds</t>
  </si>
  <si>
    <t>Bridges (L&amp;R) over CSX R/R, LM 16.75</t>
  </si>
  <si>
    <t>95I00400033, 95I00400034</t>
  </si>
  <si>
    <t>M20SAHQ_R1SR_SR029_18.75 LM_ Slope Correction</t>
  </si>
  <si>
    <t>Evaluate and determine repair method for slope correction</t>
  </si>
  <si>
    <t>SETHRA - FFY 2016-2017; SFY 2020 - 5339(B) TN2018-044 (S&amp;F) Capital Funds</t>
  </si>
  <si>
    <t>NERA FY2020 RR20 Preservation Bridge Repairs</t>
  </si>
  <si>
    <t>Clarksville Transit System - FFY 2018 SFY 2020 - 5310 (S) TN2018-050-01 Capital Funds</t>
  </si>
  <si>
    <t>South Central RR Auth FY2020 Rail Preservation - Repaving Grade Crossings</t>
  </si>
  <si>
    <t>West Tennessee RR FY2020 Preservation - Bridge Replacement at MP GH 0.5 on the Popular Conn in Madison Co.</t>
  </si>
  <si>
    <t>Tennessee Southern RR FY2020 Preservation - Switch Tie Install, Rehabilitation of Rail &amp; Tie, Bridge, and Crossing</t>
  </si>
  <si>
    <t>NWTHRA - FFY 2018; SFY 2020 - 5310 (S&amp;F) TN2018-042-01 Capital Funds</t>
  </si>
  <si>
    <t>M20SAHQ_SW_ER-TN20-1_DSSR/FINAL_COST</t>
  </si>
  <si>
    <t>prepare DSSR &amp; Final Cost Report for the January/February 2020 Flood</t>
  </si>
  <si>
    <t>From near I-40 to near I-275</t>
  </si>
  <si>
    <t>47I00400041, 47I00750001, 47I00750003</t>
  </si>
  <si>
    <t>From near Bridge over Hotchkiss Valley Road to I-40</t>
  </si>
  <si>
    <t>Mill, C, OGFC, OGFCE-Sho</t>
  </si>
  <si>
    <t>53I00400013, 53I00750039, 53I00750040</t>
  </si>
  <si>
    <t>FTHRA - FFY2018; SFY 2020 - 5310 (S&amp;F) TN201804201 Capital Funds</t>
  </si>
  <si>
    <t>Cheatham Cty / RJ Corman Nash West FY2020 Preservation - Track Rehabilitation (Proj 2 of app)</t>
  </si>
  <si>
    <t>Tri-Co FY2020 Preservation - Five (5) rehab projects to include track and bridge rehab and bridge replacement</t>
  </si>
  <si>
    <t>TN Operation Lifesaver, Inc. SFY2020-2024 - State funding to Promote Highway/Rail Grade Crossing Safety</t>
  </si>
  <si>
    <t>McKellar Sipes: Apron Lighting Improvements</t>
  </si>
  <si>
    <t>Knox Cty RR - FY2020 Preservation - Track Rehabilitation</t>
  </si>
  <si>
    <t>Layman Rd</t>
  </si>
  <si>
    <t>SA 27077(1), Layman Road From SR-54 to Edison Frog Jump Rd.</t>
  </si>
  <si>
    <t>State Industrial Access serving JCF Housements</t>
  </si>
  <si>
    <t>The typical asphalt paving schedule for East Park Drive consists of 3" of base ("A" mix), 2" of binder ("BM-  2" mix) and 1.25" of asphalt surface ("D" mix), but may be field adjust as determined by the District Engineer.</t>
  </si>
  <si>
    <t>Lafayette: Terminal and Main Hangar Refurbishing Design through Bidding</t>
  </si>
  <si>
    <t>Gainesboro: Grounds Maintenance Equipment</t>
  </si>
  <si>
    <t>Knox Co RR - FY 2020 Preservation - 2 of 3 application - FOR MP 0.5</t>
  </si>
  <si>
    <t>Knox Co FY2020 Preservation - Bridge Rehab (3 of 3 application/4 projects)</t>
  </si>
  <si>
    <t>East Dumplin Valley Rd</t>
  </si>
  <si>
    <t>SA 4509(6), East Dumplin Valley Road from  David Hollow Rd to Tollbert-Kansas Rd</t>
  </si>
  <si>
    <t>Bamey Holt Rd</t>
  </si>
  <si>
    <t>SA 25047 (1) Bamey Holt Rd from SR-154 to Hensley Rd</t>
  </si>
  <si>
    <t>SA 25004(3), Roslin Rd  from Standing Rock Rd to Bicknell Rd</t>
  </si>
  <si>
    <t>In-House Recovery (COVID-19)</t>
  </si>
  <si>
    <t>Emergency Relief (FEMA)</t>
  </si>
  <si>
    <t>Cheatham Cty RR FY2020 Preservation - Bridge Rehab at MP 2.81, 2.9, 4.45, 6.7, 7.1, 9.3, 9.5 &amp; 10.6</t>
  </si>
  <si>
    <t>Overhead Sign at LM 14.3</t>
  </si>
  <si>
    <t>Overhead Sign at LM 14.5</t>
  </si>
  <si>
    <t>Overhead Sign at LM 10.99</t>
  </si>
  <si>
    <t>Gallatin: Mid Apron Expansion</t>
  </si>
  <si>
    <t>McKellar Sipes: Construction/Design of H17 Addition, Ramp, Access Drive, and Parking</t>
  </si>
  <si>
    <t>Union City: Construct Corporate Hangar, Ramp, and Access Road</t>
  </si>
  <si>
    <t>Pulaski: Land Acquisition for Obstruction Removal</t>
  </si>
  <si>
    <t>Jasper: Rehabilitate Terminal Hangar</t>
  </si>
  <si>
    <t>Jasper: Construct Sanitary Sewer Line</t>
  </si>
  <si>
    <t>Bridge over Harpeth River, LM 3.23</t>
  </si>
  <si>
    <t>19I00400007</t>
  </si>
  <si>
    <t>Wildersville Road over I-40</t>
  </si>
  <si>
    <t>39I00400015</t>
  </si>
  <si>
    <t>Property Acquisition for Relocation of Anderson County Maintenance Complex</t>
  </si>
  <si>
    <t>Hunter Rd</t>
  </si>
  <si>
    <t>SA 3201(1) Hunter Rd from LM 12 to County Line .89</t>
  </si>
  <si>
    <t>Mountain Valley Rd</t>
  </si>
  <si>
    <t>SA 3218(1) Mountain Valley Rd  from  SR-113 to Ralph Ray Rd</t>
  </si>
  <si>
    <t>Murfreesboro: East Apron Expansion and Construction of Taxiway E</t>
  </si>
  <si>
    <t>State Industrial Access serving Farmer's Friends</t>
  </si>
  <si>
    <t>The proposed road improvements will consist of the SIA standard of two 12'  lanes with 4' gravel shoulders on a 10" stone base with 3" of base ("A" mix), 2" of  binder ("BM-2" mix) and 1.25" of asphalt surface ("D" mix).</t>
  </si>
  <si>
    <t>Bridge under CSX, LM 3.00</t>
  </si>
  <si>
    <t>47SR0330005</t>
  </si>
  <si>
    <t>Oak Ridge - Heritage RR, SFY 2020 Rail Preservation - Rail, Tie and Surfacing replacement, MP 0.8 to MP 0.0 and MP K0.0 to MP K0.5</t>
  </si>
  <si>
    <t>In-House Storm Damage Recovery (April 12, 2020 Storms/Tornadoes)</t>
  </si>
  <si>
    <t>Bridge over Wedgewood Avenue, LM 7.27</t>
  </si>
  <si>
    <t>19I00650029</t>
  </si>
  <si>
    <t>Fayetteville: Close McDougal Rd / New Fence Design</t>
  </si>
  <si>
    <t>Dayton: Easement / Land Purchase</t>
  </si>
  <si>
    <t>Cleveland: North Property Development, Redesign through Bid Phase</t>
  </si>
  <si>
    <t>Tennessee Southern RR Authority, SFY 2020 - Track and Bridge Rehabilitation</t>
  </si>
  <si>
    <t>Blountville: Airport Hangar 301 Upgrade and Rehab</t>
  </si>
  <si>
    <t>Huntingdon: Taxiway Connector Construction</t>
  </si>
  <si>
    <t>Bridge over South Forked Deer River, LM 22.79</t>
  </si>
  <si>
    <t>Trenton: RWY LED Lighting Replacement</t>
  </si>
  <si>
    <t>Industrial Access supporting Film Tech Industries</t>
  </si>
  <si>
    <t>Minor improvements that includes signs and pavement markings to State Route 1 and Industrial Drive</t>
  </si>
  <si>
    <t>Congestion Impact Reduction via CAV-in-the-loop Lagrangian Energy Smoothing (CIRCLES)</t>
  </si>
  <si>
    <t>The subject research project will leverage TDOT's I-24 Smart Corridor as a testbed for deploying Connected and Automated Vehicle technologies for the purpose of studying the interaction of these vehicles with general traffic and evaluating the possibility of these systems being used to reduce congestion.</t>
  </si>
  <si>
    <t>Southbound near LM 1.86 (Slope Stabilization)</t>
  </si>
  <si>
    <t>ROW for Slope Stabiliztion (slope failure above the roadway). In-house crews to be used for the repairs if possible.</t>
  </si>
  <si>
    <t>From I-40 in Dickson to I-24 (Mowing and Litter by State Forces)</t>
  </si>
  <si>
    <t>Mowing and Litter work by State Forces until the contract for this work can be re-let and awarded in the May 2020 letting and the contractor can take over after Memorial Day. Dickson, Hickman, Williamson and Rutherford Counties</t>
  </si>
  <si>
    <t>Overdimensional Load Escort by Tennessee Highway Patrol - Application No. 296965</t>
  </si>
  <si>
    <t>Overdimensional (O/D) Load Escort by Tennessee Highway Patrol (THP) - Application No. 310668</t>
  </si>
  <si>
    <t>Overdimensional (O/D) Load Escort by Tennessee Highway Patrol (THP) - Application No.303001</t>
  </si>
  <si>
    <t>Overdimensional (O/D) Load Escort by Tennessee Highway Patrol (THP) - Application No.310814</t>
  </si>
  <si>
    <t>Overdimensional Load Escort by Tennessee Highway Patrol - Application No.310759</t>
  </si>
  <si>
    <t>Overdimensional Load Escort by Tennessee Highway Patrol - Application No.326852</t>
  </si>
  <si>
    <t>Overdimensional Load Escort by Tennessee Highway Patrol - Application No.326855</t>
  </si>
  <si>
    <t>Overdimensional Load Escort by Tennessee Highway Patrol - Application No.310745</t>
  </si>
  <si>
    <t>Overdimensional Load Escort by Tennessee Highway Patrol - Application No.310831</t>
  </si>
  <si>
    <t>Overdimensional Load Escort by Tennessee Highway Patrol - Application No.310785</t>
  </si>
  <si>
    <t>Overdimensional Load Escort by Tennessee Highway Patrol - Application No.323056</t>
  </si>
  <si>
    <t>Overdimensional Load Escort by Tennessee Highway Patrol - Application No.323918</t>
  </si>
  <si>
    <t>Overdimensional (O/D) Load Escort by Tennessee Highway Patrol (THP) - Application No. 323553</t>
  </si>
  <si>
    <t>Overdimensional (O/D) Load Escort by Tennessee Highway Patrol (THP) - Application No. 327590</t>
  </si>
  <si>
    <t>Overdimensional (O/D) Load Escort by Tennessee Highway Patrol (THP) - Application No. 332568</t>
  </si>
  <si>
    <t>Overdimensional (O/D) Load Escort by Tennessee Highway Patrol (THP) - Application No. 332591</t>
  </si>
  <si>
    <t>Lawrenceburg: Phase 1B - Land Acquisition for Obstruction Removal</t>
  </si>
  <si>
    <t>M21LTR2_C58SR_SML STR SR27 LM 28.0</t>
  </si>
  <si>
    <t>Region 2 Project Development to design box culvert replacement; to be let to construction at a date to be determined by Region 2</t>
  </si>
  <si>
    <t>M20SAHQ_MMS FUNCTIONAL REQUIREMENTS</t>
  </si>
  <si>
    <t>MMS functional requirements document development with The Kercher Group</t>
  </si>
  <si>
    <t>Greeneville: AEDF VTF Hangar</t>
  </si>
  <si>
    <t>JCTS - FFY2013-2016; SFY 2020 - 5339 State FTA# TN2016-028-01 - Capital Funds</t>
  </si>
  <si>
    <t>M21CMHQ_C06SR_ROUCLEVELAND</t>
  </si>
  <si>
    <t>near LM 2.8 (Slide Repair)</t>
  </si>
  <si>
    <t>From LM 26.3 to LM 26.6 (Slide Repair)</t>
  </si>
  <si>
    <t>Winchester:  Runway &amp; Apron Asphalt Rehabilitation - Phase III Construction</t>
  </si>
  <si>
    <t>M21CMHQ_C05SR_ROUMARYVILLE</t>
  </si>
  <si>
    <t>M21CMHQ_C73SR_ROUROCKWOOD</t>
  </si>
  <si>
    <t>M21CMHQ_C07SR_ROULAFOLLETTE</t>
  </si>
  <si>
    <t>Bristol - FFY 2018; SFY 2020 - 5307 (S) FTA# TN2020-005 - Capital Funds</t>
  </si>
  <si>
    <t>Overdimensional (O/D) Load Escort by Tennessee Highway Patrol (THP) - Application No. 326066</t>
  </si>
  <si>
    <t>Mountain Goat Trail - Tracy City Rail-Trail Project Phase II</t>
  </si>
  <si>
    <t>Mountain Goat Trail-Tracy City Rail-Trail Project, Phase II. Develop approx. 10,000 linear feet of 10'wide paved, multi-use trail, grant administration and architectural engineering fees. Diverse Use Funds, Non-Motorized, M940</t>
  </si>
  <si>
    <t>SR-129</t>
  </si>
  <si>
    <t>Bridge over Trigg Branch, LM 3.05</t>
  </si>
  <si>
    <t>28SR1290005</t>
  </si>
  <si>
    <t>Intersection at Rialto /Leighs Chapel Road</t>
  </si>
  <si>
    <t>UCHRA - SFY 2021 IMPROVE Capital Funds</t>
  </si>
  <si>
    <t>UCHRA - SFY 2021 IMPROVE Act Capital Funds</t>
  </si>
  <si>
    <t>City of Kingsport - SFY2021 IMPROVE Act - Capital Funds</t>
  </si>
  <si>
    <t>City of Johnson City - SFY2020 IMPROVE Act - Capital Funds</t>
  </si>
  <si>
    <t>M21CMHQ_C73SR_ROUHARRIMAN</t>
  </si>
  <si>
    <t>MTA - SFY 2020 IMPROVE Act - Capital Funds</t>
  </si>
  <si>
    <t>NWTHRA - SFY2020 IMPROVE Act - Capital Funds</t>
  </si>
  <si>
    <t>NWTHRA - SFY2020 IMPROVE Act Capital Funds</t>
  </si>
  <si>
    <t>MATA - SFY 2021 IMPROVE Act Capital and Planning Funds</t>
  </si>
  <si>
    <t>SETHRA - SFY 2021 IMPROVE Act Capital Funds</t>
  </si>
  <si>
    <t>DHRA - SFY 2021 IMPROVE Act Capital Funds</t>
  </si>
  <si>
    <t>CARTA - SFY 2021 IMPROVE Act Capital Funds</t>
  </si>
  <si>
    <t>Knoxville - FFY16-17; SFY20 - CMAQ / 5307 (S) Capital - TN2020-007</t>
  </si>
  <si>
    <t>Selmer: Obstruction Removal: Design and Bidding</t>
  </si>
  <si>
    <t>M21CMHQ_C26SR_SPCFRANKLINCO</t>
  </si>
  <si>
    <t>Bridges over South Fork Forked Deer River in Lauderdale County at LM 22.80 and Overflow in Crockett County at LM 0.12</t>
  </si>
  <si>
    <t>17SR080001, 49SR088071</t>
  </si>
  <si>
    <t>Dickson: Rehab Runway Lights, Design</t>
  </si>
  <si>
    <t>Gallatin: RSA Inventory</t>
  </si>
  <si>
    <t>Union City: LED Lighting, Design</t>
  </si>
  <si>
    <t>M21CMHQ_C54SR_SPCATHENS</t>
  </si>
  <si>
    <t>M21CMHQ_C76SR_ROUWINFIELD</t>
  </si>
  <si>
    <t>Fayetteville: Obstruction Removal - Airport Owned Property</t>
  </si>
  <si>
    <t>Newport-Develop a Park and Float facility located on the Pigeon River. Development includes an access road &amp; parking lot, etc.</t>
  </si>
  <si>
    <t>Murfreesboro: Approach Management</t>
  </si>
  <si>
    <t>Smyrna: Runway Safety Area Inventory</t>
  </si>
  <si>
    <t>Campbell, Scott</t>
  </si>
  <si>
    <t>TWRA-OHV8 Implementation</t>
  </si>
  <si>
    <t>OHV8-Implementation includes the addition of approximately 20 miles of trails and primitive roads to New River Unit of NCWMA. In addition, maintenance will be performed on the existing trails system. Equipment includes track type dozer and 4 X 4 utility vehicle, also included are tools, supplies, signage, maps and amenities.</t>
  </si>
  <si>
    <t>Murfreesboro SFY21 IMPV S Capital Funds</t>
  </si>
  <si>
    <t>M21CMHQ_C55SR_ROUSELMER</t>
  </si>
  <si>
    <t>M21CMHQ_C58sr_SPCSOUTHPITTSBURG</t>
  </si>
  <si>
    <t>M21CMHQ_C42SR_SPCHOUSTONCO</t>
  </si>
  <si>
    <t>M21CMHQ_C73SR_ROUKINGSTON</t>
  </si>
  <si>
    <t>Franklin Transit Auth FFY17-18; SFY20 5307 TN2020008 S Capital Funds</t>
  </si>
  <si>
    <t>Bridge over Greenbrier Creek, LM 2.02</t>
  </si>
  <si>
    <t>15SR073003</t>
  </si>
  <si>
    <t>Jamestown: Runway Reconstruction and Taxiway Relocation Construction</t>
  </si>
  <si>
    <t>Eastbound near MM 353.15 (Slope Stabilization) (February 2019 Flood)</t>
  </si>
  <si>
    <t>Eastbound near MM 353.35 (Slope Stabilization) (February 2019 Flood)</t>
  </si>
  <si>
    <t>Nashville &amp; Eastern RR Auth., SFY2020 - Track Rehab / Mainline between MP 60 and 95</t>
  </si>
  <si>
    <t>M21CMHQ_C67SR_SPCOVERTONCO</t>
  </si>
  <si>
    <t>M21CMHQ_C16SR_ROUTULLAHOMA</t>
  </si>
  <si>
    <t>M21CMHQ_C18ISR_SPCCUMBERLANDCO</t>
  </si>
  <si>
    <t>M21CMHQ_C84SR_ROUCOVINGTON</t>
  </si>
  <si>
    <t>M21CMHQ_C50SR_ROULORETTO</t>
  </si>
  <si>
    <t>M21CMHQ_C33ISR_SPCEASTRIDGE</t>
  </si>
  <si>
    <t>M21CMHQ_C44SR_SPCJACKSONCO</t>
  </si>
  <si>
    <t>M21CMHQ_C14SR_SPCCLAYCO</t>
  </si>
  <si>
    <t>M21CMHQ_C21SR_SPCDEKALBCO</t>
  </si>
  <si>
    <t>M21CMHQ_C71ISR_SPCPUTNAMCO</t>
  </si>
  <si>
    <t>M21CMHQ_C93SR_SPCWHITECO</t>
  </si>
  <si>
    <t>AWOS Maintenance</t>
  </si>
  <si>
    <t>All Weather Inc. (Monitoring)</t>
  </si>
  <si>
    <t>M21CMHQ_C25SR_SPCFENTRESSCO</t>
  </si>
  <si>
    <t>M21CMHQ_C19ISR_SPCGOODLETTSVILLE</t>
  </si>
  <si>
    <t>M21CMHQ_C49SR_ROURIPLEY</t>
  </si>
  <si>
    <t>SELECT PROJV.PIN, PROJV.REGION_NUM "Region", PROJV.COUNTY_CONCAT "County", PROJV.ROUTE "Route" 
	, PROJV.TERMINI_TXT "Project Description" 
	, PROJV.SCOPE_OF_WORK_TXT "Scope of Work" 
	, PROJV.PROGRAM_TYPE_CDE_DESC "Program Type" 
	, PROJV.WORK_TYP_CDE_DESC "Project Type of Work", PROJV.PROJECT_LENGTH "Project Length" 
	, TO_CHAR(PROJV.EARLIEST_LET_DTE, 'MM-DD-YYYY') "Let Date" 
	, (CASE WHEN PROJV.PROGRAM_TYPE_CDE = 'RESURFACING' THEN PROG.SORTSEL_4 ELSE '' END) AS "Resurfacing Type" 
	, (CASE WHEN (UPPER(PROJV.SURF_INT_SORT_TXT||PROJV.PROG_SORT_TXT||PROJV.LP_USER_SORT_TXT||PROJV.OPS_INT_SORT_TXT||PROJV.SCHED_SORT_TXT) LIKE '%NHS%'    
		OR UPPER(PROG.SORTSEL_2||PROG.SORTSEL_3||PROG.SORTSEL_4||PROG.SORTSEL_5||PROG.SORTSEL_6||PROG.SORTSEL_7||PROG.SORTSEL_8||PROG.SORTSEL_9||PROG.SORTSEL_10) LIKE '%NHS%'    
		OR NHSATT.VALUE_IND = 'Y') THEN 'Y' ELSE 'N' END) AS NHS 
	, TR.NHS "TRIMS NHS Designation" 
	, BR.BRNO_CONCAT "Bridges" 
	, OBLIG.PE_OBLIG "PE Obligations", OBLIG.ROW_OBLIG "ROW Obligations" 
	, OBLIG.CONST_OBLIG "Construction Obligations", OBLIG.PAVE_OBLIG "Paving Obligations"    
FROM PPRMDBO.PPRMV_PROJECT PROJV, PPRMDBO.PM_PROJ_PROGRAM PROG, 
	PPRMDBO.PPRMV_CONCAT_BRNO_BY_PIN BR, 
	(SELECT PROJ_SEQ, LISTAGG( SYSTEM_DESCR,', ') WITHIN GROUP (ORDER BY SYSTEM_DESCR) NHS    
		FROM (SELECT DISTINCT PROJ_SEQ, SYSTEM_DESCR    
					FROM PPRMV_TRIMS_GRID)    
		GROUP BY PROJ_SEQ) TR,    
	(SELECT ATT.PROJ_SEQ, ATT.VALUE_IND    
	FROM PPRMDBO.PM_PROJ_ATTRIBUTES ATT    
	WHERE ATT.PROPERTY_CDE = 'NHSROUTE' ) NHSATT,    
	(SELECT SPNV.PROJ_sEQ, SUM(A.OBLIGATED_AMT) OBLIG,    
		SUM(CASE WHEN SPNV.PHASE_CDE IN ('0','1') THEN A.OBLIGATED_AMT ELSE 0 END) AS PE_OBLIG,    
		SUM(CASE WHEN SPNV.PHASE_CDE = '2' THEN A.OBLIGATED_AMT ELSE 0 END) AS ROW_OBLIG,    
		SUM(CASE WHEN SPNV.PHASE_CDE = '3' THEN A.OBLIGATED_AMT ELSE 0 END) AS CONST_OBLIG,    
		SUM(CASE WHEN SPNV.PHASE_CDE = '8' THEN A.OBLIGATED_AMT ELSE 0 END) AS PAVE_OBLIG    
	FROM PPRMDBO.OPS_CHILD_HISTORY A, PPRMDBO.OPS_FUNDING_DETAILS B, PPRMDBO.PPRMV_SPN SPNV    
	WHERE SPNV.PROJ_SEQ = B.PROJ_SEQ AND SPNV.STATE_PROJ_SEQ = B.STATE_PROJ_SEQ    
		AND B.FUNDING_SEQ = A.FUNDING_SEQ    
		AND A.OBLIGATED_DTE BETWEEN TO_DATE('2019-06-01') AND TO_DATE('2020-06-30')    
	GROUP BY SPNV.PROJ_SEQ) OBLIG    
WHERE PROJV.PROJ_SEQ = OBLIG.PROJ_SEQ 
	AND PROJV.PROJ_SEQ = BR.PROJ_SEQ (+) 
	AND PROJV.PROJ_SEQ = TR.PROJ_SEQ (+) 
	AND PROJV.PROJ_SEQ = PROG.PROJ_SEQ (+)    
	AND PROJV.PROJ_SEQ = NHSATT.PROJ_SEQ (+)    
ORDER BY PROJV.PIN</t>
  </si>
  <si>
    <t>FHWA Work Type</t>
  </si>
  <si>
    <t>Pin</t>
  </si>
  <si>
    <t>County Code</t>
  </si>
  <si>
    <t>Special Case</t>
  </si>
  <si>
    <t>Route Sequence</t>
  </si>
  <si>
    <t>Begin LM</t>
  </si>
  <si>
    <t>End LM</t>
  </si>
  <si>
    <t>Estimated Cost</t>
  </si>
  <si>
    <t>Contract Number</t>
  </si>
  <si>
    <t>Contractor</t>
  </si>
  <si>
    <t>Resurfacing Type of Work</t>
  </si>
  <si>
    <t>Project Completion Date</t>
  </si>
  <si>
    <t>Completion Date</t>
  </si>
  <si>
    <t>Check</t>
  </si>
  <si>
    <t>Dev</t>
  </si>
  <si>
    <t>45</t>
  </si>
  <si>
    <t>0</t>
  </si>
  <si>
    <t>01</t>
  </si>
  <si>
    <t>CNB448</t>
  </si>
  <si>
    <t>Charles Blalock &amp; Sons, Inc.</t>
  </si>
  <si>
    <t>RESURFACING</t>
  </si>
  <si>
    <t>CND083</t>
  </si>
  <si>
    <t>Rogers Group, Inc.</t>
  </si>
  <si>
    <t>79</t>
  </si>
  <si>
    <t>CNE103</t>
  </si>
  <si>
    <t>Lehman-Roberts Company</t>
  </si>
  <si>
    <t>MILL, CS &amp; D</t>
  </si>
  <si>
    <t>11</t>
  </si>
  <si>
    <t>CNF140</t>
  </si>
  <si>
    <t>Lojac Enterprises, Inc.</t>
  </si>
  <si>
    <t>MILL, CS,  411D &amp; SEAL SHOULDERS</t>
  </si>
  <si>
    <t>CNF138</t>
  </si>
  <si>
    <t>19</t>
  </si>
  <si>
    <t>02</t>
  </si>
  <si>
    <t>CNE062</t>
  </si>
  <si>
    <t>CS, 411D &amp; 411E SHOULDER</t>
  </si>
  <si>
    <t>CNE044</t>
  </si>
  <si>
    <t>MILL, CS AND D</t>
  </si>
  <si>
    <t>18</t>
  </si>
  <si>
    <t>CNE049</t>
  </si>
  <si>
    <t>06</t>
  </si>
  <si>
    <t>CNE129</t>
  </si>
  <si>
    <t>Renfro Construction Co., Inc.</t>
  </si>
  <si>
    <t>54</t>
  </si>
  <si>
    <t>52</t>
  </si>
  <si>
    <t>SR-274</t>
  </si>
  <si>
    <t>CNE071</t>
  </si>
  <si>
    <t>Lincoln Paving, L.L.C.</t>
  </si>
  <si>
    <t>2" C-W</t>
  </si>
  <si>
    <t>68</t>
  </si>
  <si>
    <t>CNE075</t>
  </si>
  <si>
    <t>Eubank Asphalt Paving &amp; Sealing</t>
  </si>
  <si>
    <t>81</t>
  </si>
  <si>
    <t>SR-149</t>
  </si>
  <si>
    <t>CNE146</t>
  </si>
  <si>
    <t>CS&amp; 411D</t>
  </si>
  <si>
    <t>CNE131</t>
  </si>
  <si>
    <t>Tennessee Asphalt Company</t>
  </si>
  <si>
    <t>"D" MIX @ 132.5#/SY SHUTTLE BUGGY</t>
  </si>
  <si>
    <t>92</t>
  </si>
  <si>
    <t>CNE191</t>
  </si>
  <si>
    <t>Ford Construction Company</t>
  </si>
  <si>
    <t>MILL. CS &amp; D</t>
  </si>
  <si>
    <t>31</t>
  </si>
  <si>
    <t>CNE920</t>
  </si>
  <si>
    <t>COLD PLANE @ 125' ROADWAY LANES ONLY</t>
  </si>
  <si>
    <t>CNF422</t>
  </si>
  <si>
    <t>Apac-Atlantic, Inc.</t>
  </si>
  <si>
    <t>COLD PLANE @ 1.25" &amp; "D" MIX @ 1.25"</t>
  </si>
  <si>
    <t>07</t>
  </si>
  <si>
    <t>CNG202</t>
  </si>
  <si>
    <t>Roger Group. Inc.</t>
  </si>
  <si>
    <t>Thin Lift</t>
  </si>
  <si>
    <t>37</t>
  </si>
  <si>
    <t>CNH543</t>
  </si>
  <si>
    <t>Thin Lift 85#</t>
  </si>
  <si>
    <t>75</t>
  </si>
  <si>
    <t>CNG115</t>
  </si>
  <si>
    <t>Wright Paving Contractors, Inc.</t>
  </si>
  <si>
    <t>BM &amp; D</t>
  </si>
  <si>
    <t>CNG114</t>
  </si>
  <si>
    <t>Mill A&amp;D, Fix outside lanes</t>
  </si>
  <si>
    <t>16</t>
  </si>
  <si>
    <t>26</t>
  </si>
  <si>
    <t>39</t>
  </si>
  <si>
    <t>CNG167</t>
  </si>
  <si>
    <t>Delta Contracting Company, Llc</t>
  </si>
  <si>
    <t>Mill, CS &amp; D</t>
  </si>
  <si>
    <t>CNG918</t>
  </si>
  <si>
    <t>Kelcris Corporation</t>
  </si>
  <si>
    <t>Concrete Repair</t>
  </si>
  <si>
    <t>"D: MIX @ 132.5#/SY-SHUTTLE BUGGY</t>
  </si>
  <si>
    <t>CNE231</t>
  </si>
  <si>
    <t>Apac-Tennessee, Inc. (M)</t>
  </si>
  <si>
    <t>33</t>
  </si>
  <si>
    <t>CNG042</t>
  </si>
  <si>
    <t>Highways, Inc.</t>
  </si>
  <si>
    <t>COLD PLANE &amp; D MIX</t>
  </si>
  <si>
    <t>CNG178</t>
  </si>
  <si>
    <t>Spot, CS &amp; D</t>
  </si>
  <si>
    <t>CNG166</t>
  </si>
  <si>
    <t>Roger Group, Inc.</t>
  </si>
  <si>
    <t>Spot CS &amp; D</t>
  </si>
  <si>
    <t>03</t>
  </si>
  <si>
    <t>47</t>
  </si>
  <si>
    <t>CNG911</t>
  </si>
  <si>
    <t>SPOT, CS, D, E, SHOULDER</t>
  </si>
  <si>
    <t>CNE124</t>
  </si>
  <si>
    <t>Wright Paving Contractors,  Inc</t>
  </si>
  <si>
    <t>MILL, CS, A MIX, 411D</t>
  </si>
  <si>
    <t>CNG228</t>
  </si>
  <si>
    <t>Delta Contracting Company</t>
  </si>
  <si>
    <t>Shoulders, CW</t>
  </si>
  <si>
    <t>50</t>
  </si>
  <si>
    <t>CNE228</t>
  </si>
  <si>
    <t>CS &amp; 411D</t>
  </si>
  <si>
    <t>CNG214</t>
  </si>
  <si>
    <t>Cold Plane &amp; D Mix</t>
  </si>
  <si>
    <t>Apac-Atlantic, Inc</t>
  </si>
  <si>
    <t>Cold plane &amp; D mix</t>
  </si>
  <si>
    <t>29</t>
  </si>
  <si>
    <t>CNF035</t>
  </si>
  <si>
    <t>SPOT, CS, D, E SHOULDER</t>
  </si>
  <si>
    <t>93</t>
  </si>
  <si>
    <t>CNF003</t>
  </si>
  <si>
    <t>CNH024</t>
  </si>
  <si>
    <t>MILL, &amp; 1.25 411D</t>
  </si>
  <si>
    <t>13</t>
  </si>
  <si>
    <t>CNF033</t>
  </si>
  <si>
    <t>MILL AT CURB, SPOT, CS, D AND E SHOULDER</t>
  </si>
  <si>
    <t>66</t>
  </si>
  <si>
    <t>CNF055</t>
  </si>
  <si>
    <t>23</t>
  </si>
  <si>
    <t>CNH020</t>
  </si>
  <si>
    <t>Mill &amp; D</t>
  </si>
  <si>
    <t>CNG335</t>
  </si>
  <si>
    <t>Mill &amp; D Fog Seal Shoulders With Rejuvinating Fog Seal</t>
  </si>
  <si>
    <t>CNG348</t>
  </si>
  <si>
    <t>Mill Outside NB &amp; SB and 3/4" and Replace With BM2 &amp; D</t>
  </si>
  <si>
    <t>63</t>
  </si>
  <si>
    <t>CNF097</t>
  </si>
  <si>
    <t>Mountain States Contractors, Llc</t>
  </si>
  <si>
    <t>CNF046</t>
  </si>
  <si>
    <t>Apac-Tennessee, Inc.(M)</t>
  </si>
  <si>
    <t>CNJ063</t>
  </si>
  <si>
    <t>Standard Construction Company, Inc.</t>
  </si>
  <si>
    <t>Mill &amp; D, Night Pave</t>
  </si>
  <si>
    <t>09</t>
  </si>
  <si>
    <t>CNF049</t>
  </si>
  <si>
    <t>CS &amp; D</t>
  </si>
  <si>
    <t>24</t>
  </si>
  <si>
    <t>CNF045</t>
  </si>
  <si>
    <t>Standard Construction Co., Inc.</t>
  </si>
  <si>
    <t>CNF030</t>
  </si>
  <si>
    <t>"D" MIX @ 132.5#/SY - SHUTTLE BUGGY</t>
  </si>
  <si>
    <t>59</t>
  </si>
  <si>
    <t>CNF054</t>
  </si>
  <si>
    <t>CS &amp; 441D SEAL SHOULDERS</t>
  </si>
  <si>
    <t>08</t>
  </si>
  <si>
    <t>CNH615</t>
  </si>
  <si>
    <t>Strawser Construction, Inc</t>
  </si>
  <si>
    <t>Micro Surfacing @ 22#/sy</t>
  </si>
  <si>
    <t>21</t>
  </si>
  <si>
    <t>Micro-Surfacing @22#/SY</t>
  </si>
  <si>
    <t>60</t>
  </si>
  <si>
    <t>CNF027</t>
  </si>
  <si>
    <t>COLD PLANE @ 1.25"-3.25"' "D" MIX @ 132.5#/SY-SHUTTLE B</t>
  </si>
  <si>
    <t>27</t>
  </si>
  <si>
    <t>CNF044</t>
  </si>
  <si>
    <t>CS &amp; D MIX</t>
  </si>
  <si>
    <t>CNF013</t>
  </si>
  <si>
    <t>CNF134</t>
  </si>
  <si>
    <t>Hoover, Inc.</t>
  </si>
  <si>
    <t>MILL, 411D, SEAL SHOULDERS</t>
  </si>
  <si>
    <t>SR-190</t>
  </si>
  <si>
    <t>CNH673</t>
  </si>
  <si>
    <t>CW Mix</t>
  </si>
  <si>
    <t>38</t>
  </si>
  <si>
    <t>CNH684</t>
  </si>
  <si>
    <t>D Mix 1 1/2"</t>
  </si>
  <si>
    <t>CNF092</t>
  </si>
  <si>
    <t>57</t>
  </si>
  <si>
    <t>CNH562</t>
  </si>
  <si>
    <t>D Mix 11/2" Only</t>
  </si>
  <si>
    <t>41</t>
  </si>
  <si>
    <t>CNF100</t>
  </si>
  <si>
    <t>55</t>
  </si>
  <si>
    <t>CNH564</t>
  </si>
  <si>
    <t>71</t>
  </si>
  <si>
    <t>CNF103</t>
  </si>
  <si>
    <t>COLD PLANE @ 1.25", "D" MIX @ 132.5#/SY-SHUTTLE BUGGY</t>
  </si>
  <si>
    <t>04</t>
  </si>
  <si>
    <t>CNH675</t>
  </si>
  <si>
    <t>Thomas Brothers Construction Company, In</t>
  </si>
  <si>
    <t>"D" Mix @ 132.5#/SY</t>
  </si>
  <si>
    <t>10</t>
  </si>
  <si>
    <t>CNH665</t>
  </si>
  <si>
    <t>Summers-Taylor, Inc.</t>
  </si>
  <si>
    <t>Spot, CS, D, E Shoulders</t>
  </si>
  <si>
    <t>CNF119</t>
  </si>
  <si>
    <t>"D" MIX @ 132.5#/SY-SHUTTLE BUGGY</t>
  </si>
  <si>
    <t>90</t>
  </si>
  <si>
    <t>9</t>
  </si>
  <si>
    <t>CNH663</t>
  </si>
  <si>
    <t>Mill, CS, D</t>
  </si>
  <si>
    <t>35</t>
  </si>
  <si>
    <t>CNF090</t>
  </si>
  <si>
    <t>CNH662</t>
  </si>
  <si>
    <t>SR-443</t>
  </si>
  <si>
    <t>Chip Seal w/ Fog Seal</t>
  </si>
  <si>
    <t>94</t>
  </si>
  <si>
    <t>CNH687</t>
  </si>
  <si>
    <t>CRS 2P Chip Seal with a 65 lbs/SY 411 D hot mix on top</t>
  </si>
  <si>
    <t>CNF086</t>
  </si>
  <si>
    <t>CNH620</t>
  </si>
  <si>
    <t>CNF148</t>
  </si>
  <si>
    <t>MILL CURBS &amp; 411D</t>
  </si>
  <si>
    <t>58</t>
  </si>
  <si>
    <t>CNF102</t>
  </si>
  <si>
    <t>36</t>
  </si>
  <si>
    <t>SR-226</t>
  </si>
  <si>
    <t>CNF091</t>
  </si>
  <si>
    <t>CNJ010</t>
  </si>
  <si>
    <t>Slurry Pavers, Inc.</t>
  </si>
  <si>
    <t>Micro-surfacing @ 22#/sy &amp; Fog Seal Shoulders</t>
  </si>
  <si>
    <t>61</t>
  </si>
  <si>
    <t>12</t>
  </si>
  <si>
    <t>CNF266</t>
  </si>
  <si>
    <t>CNF089</t>
  </si>
  <si>
    <t>CNF248</t>
  </si>
  <si>
    <t>CS &amp; 411D, SEAL SHOULDER</t>
  </si>
  <si>
    <t>91</t>
  </si>
  <si>
    <t>CNF193</t>
  </si>
  <si>
    <t>CNJ185</t>
  </si>
  <si>
    <t>CNJ312</t>
  </si>
  <si>
    <t>CS, D Mix</t>
  </si>
  <si>
    <t>CNJ333</t>
  </si>
  <si>
    <t>Cold Plane @ 1.25" (Shlds), D Mix @ 1.25" (Shld) E Mix</t>
  </si>
  <si>
    <t>44</t>
  </si>
  <si>
    <t>CNF236</t>
  </si>
  <si>
    <t>32</t>
  </si>
  <si>
    <t>CNF925</t>
  </si>
  <si>
    <t>MILL, SPOT, CS &amp; D</t>
  </si>
  <si>
    <t>82</t>
  </si>
  <si>
    <t>CNG064</t>
  </si>
  <si>
    <t>Mill, Spot, CS &amp; D</t>
  </si>
  <si>
    <t>CNK128</t>
  </si>
  <si>
    <t>85 lbs/sy D</t>
  </si>
  <si>
    <t>SR-433</t>
  </si>
  <si>
    <t>CNK148</t>
  </si>
  <si>
    <t>Tinsley Asphalt, Llc</t>
  </si>
  <si>
    <t>Random Cold Planning &amp; "D" Mix @ 132.5#/SY-Shuttle Buggy</t>
  </si>
  <si>
    <t>CNK919</t>
  </si>
  <si>
    <t>Strawser Construction Inc.</t>
  </si>
  <si>
    <t>CNG054</t>
  </si>
  <si>
    <t>MILL &amp; D</t>
  </si>
  <si>
    <t>CNG072</t>
  </si>
  <si>
    <t>Spot, CS, E, E Shoulder</t>
  </si>
  <si>
    <t>CNK251</t>
  </si>
  <si>
    <t>CNG037</t>
  </si>
  <si>
    <t>Apac-Tennessee, Inc.</t>
  </si>
  <si>
    <t>MILL CS &amp; D</t>
  </si>
  <si>
    <t>CNG044</t>
  </si>
  <si>
    <t>D MIX</t>
  </si>
  <si>
    <t>Rogers Group Inc.</t>
  </si>
  <si>
    <t>CNF421</t>
  </si>
  <si>
    <t>MILLING @ 1.25" &amp; "D" MIX @1.25"</t>
  </si>
  <si>
    <t>SR-394</t>
  </si>
  <si>
    <t>CNK265</t>
  </si>
  <si>
    <t>W-L Construction &amp; Paving, Inc.</t>
  </si>
  <si>
    <t>Spot, CS, D, E</t>
  </si>
  <si>
    <t>CNG045</t>
  </si>
  <si>
    <t>Deltra Contracting Company, Llc</t>
  </si>
  <si>
    <t>72</t>
  </si>
  <si>
    <t>CNG071</t>
  </si>
  <si>
    <t>Strawser, Inc.</t>
  </si>
  <si>
    <t>Microsurfacing</t>
  </si>
  <si>
    <t>CNG056</t>
  </si>
  <si>
    <t>74</t>
  </si>
  <si>
    <t>CNK103</t>
  </si>
  <si>
    <t>Talley Construction Company, Inc.</t>
  </si>
  <si>
    <t>Cold Plane @1.25" &amp; D Mix @132.5#/SY (Rdwy &amp; Shlds)</t>
  </si>
  <si>
    <t>CNK119</t>
  </si>
  <si>
    <t>Cold Plane @ 1.25" (Existing Overlay) &amp; "D" Mix @ 132.5#/SY (Rdway &amp; Shlds)- Sh Buggy</t>
  </si>
  <si>
    <t>Cold Plane @ 1.25" &amp; "D" Mix @ 132.5#/SY (Rdwy &amp; Shlds) Shuttle Buggy</t>
  </si>
  <si>
    <t>CNG108</t>
  </si>
  <si>
    <t>D Mix, Shuttle Buggy</t>
  </si>
  <si>
    <t>CNK349</t>
  </si>
  <si>
    <t>Mill, B-M2, D, E</t>
  </si>
  <si>
    <t>CNG084</t>
  </si>
  <si>
    <t>CNL921</t>
  </si>
  <si>
    <t>67</t>
  </si>
  <si>
    <t>30</t>
  </si>
  <si>
    <t>SR-350</t>
  </si>
  <si>
    <t>CNK923</t>
  </si>
  <si>
    <t>53</t>
  </si>
  <si>
    <t>CNL059</t>
  </si>
  <si>
    <t>Patty Construction Inc.</t>
  </si>
  <si>
    <t>Mill, Spot, CS, D, E Mix</t>
  </si>
  <si>
    <t>43</t>
  </si>
  <si>
    <t>CNF916</t>
  </si>
  <si>
    <t>RESURFACE</t>
  </si>
  <si>
    <t>CNL069</t>
  </si>
  <si>
    <t>Spot, CS, D, E Mix</t>
  </si>
  <si>
    <t>CNL047</t>
  </si>
  <si>
    <t>Mill 1 1/4" (Curb &amp; Gutter) &amp; D Mix</t>
  </si>
  <si>
    <t>CNL099</t>
  </si>
  <si>
    <t>Cold Planing@ 1.25" &amp; "D" Mix @ 132.5#/SY (Roadways &amp; Shoulders) - Shuttle Buggy</t>
  </si>
  <si>
    <t>CNG128</t>
  </si>
  <si>
    <t>Rogers Group</t>
  </si>
  <si>
    <t>CS, D, Milling &amp; BM2</t>
  </si>
  <si>
    <t>CNG098</t>
  </si>
  <si>
    <t>CNL178</t>
  </si>
  <si>
    <t>Mill, Spot, CS, D Mix</t>
  </si>
  <si>
    <t>SR-120</t>
  </si>
  <si>
    <t>CNG910</t>
  </si>
  <si>
    <t>Microsurface</t>
  </si>
  <si>
    <t>83</t>
  </si>
  <si>
    <t>CNG097</t>
  </si>
  <si>
    <t>56</t>
  </si>
  <si>
    <t>CNG189</t>
  </si>
  <si>
    <t>D Mix</t>
  </si>
  <si>
    <t>CNG052</t>
  </si>
  <si>
    <t>89</t>
  </si>
  <si>
    <t>CNG915</t>
  </si>
  <si>
    <t>Cold Plane, D Mix</t>
  </si>
  <si>
    <t>28</t>
  </si>
  <si>
    <t>CNL189</t>
  </si>
  <si>
    <t>Mill &amp; D Mix</t>
  </si>
  <si>
    <t>CNL196</t>
  </si>
  <si>
    <t>D Mix @ 132.5 lbs/SY - Shuttle Buggy</t>
  </si>
  <si>
    <t>CNL235</t>
  </si>
  <si>
    <t>Spot, CS, D Mix</t>
  </si>
  <si>
    <t>CNM054</t>
  </si>
  <si>
    <t>Mill and 411 D</t>
  </si>
  <si>
    <t>95</t>
  </si>
  <si>
    <t>CNG184</t>
  </si>
  <si>
    <t>CNG192</t>
  </si>
  <si>
    <t>D &amp; E Mix</t>
  </si>
  <si>
    <t>CNG909</t>
  </si>
  <si>
    <t>Strawser Incorporated</t>
  </si>
  <si>
    <t>CNM188</t>
  </si>
  <si>
    <t>Thin Lift 65 lbs/SY</t>
  </si>
  <si>
    <t>CNM200</t>
  </si>
  <si>
    <t>Thin Lift "D" Mix @ 85 LB/SY (Roadway &amp; Shoulders) - Shuttle Buggy</t>
  </si>
  <si>
    <t>86</t>
  </si>
  <si>
    <t>SR-173</t>
  </si>
  <si>
    <t>CNM927</t>
  </si>
  <si>
    <t>Spot, Thin Lift @ 65#/sy or Micro Resurfacing @ 32#/sy ALT.</t>
  </si>
  <si>
    <t>CNG196</t>
  </si>
  <si>
    <t>Lo Jac Enterprises, Inc.</t>
  </si>
  <si>
    <t>Type C Novachip</t>
  </si>
  <si>
    <t>CNG904</t>
  </si>
  <si>
    <t>Vance Brothers, Inc.</t>
  </si>
  <si>
    <t>MICRO-SURFACE</t>
  </si>
  <si>
    <t>CNG919</t>
  </si>
  <si>
    <t>CNN034</t>
  </si>
  <si>
    <t>Hudson Construction Company</t>
  </si>
  <si>
    <t>Micro Resurfacing @ 22#/sy</t>
  </si>
  <si>
    <t>49</t>
  </si>
  <si>
    <t>SR-180</t>
  </si>
  <si>
    <t>CNN075</t>
  </si>
  <si>
    <t>Micro Resurfacing @ 32#/sy</t>
  </si>
  <si>
    <t>17</t>
  </si>
  <si>
    <t>SR-189</t>
  </si>
  <si>
    <t>117624.00</t>
  </si>
  <si>
    <t>46</t>
  </si>
  <si>
    <t>SR-133</t>
  </si>
  <si>
    <t>CNN167</t>
  </si>
  <si>
    <t>Maymead, Inc.</t>
  </si>
  <si>
    <t>Spot, "D" Mix</t>
  </si>
  <si>
    <t>082442.02</t>
  </si>
  <si>
    <t>CNN240</t>
  </si>
  <si>
    <t>SR-289</t>
  </si>
  <si>
    <t>CNG155</t>
  </si>
  <si>
    <t>76</t>
  </si>
  <si>
    <t>CNG161</t>
  </si>
  <si>
    <t>CNN164</t>
  </si>
  <si>
    <t>Spot, Thin Lift @ 85#/sy</t>
  </si>
  <si>
    <t>CNG082</t>
  </si>
  <si>
    <t>084323.01</t>
  </si>
  <si>
    <t>CNN312</t>
  </si>
  <si>
    <t>Mill, OGFC with Hot-Applied Tackifier</t>
  </si>
  <si>
    <t>CNN017</t>
  </si>
  <si>
    <t>CNN126</t>
  </si>
  <si>
    <t>Mill, "D" Mix, E</t>
  </si>
  <si>
    <t>CNG169</t>
  </si>
  <si>
    <t>Mill CS &amp; D</t>
  </si>
  <si>
    <t>CNN006</t>
  </si>
  <si>
    <t>Mill, "D" Mix</t>
  </si>
  <si>
    <t>CNG219</t>
  </si>
  <si>
    <t>Highways, Inc</t>
  </si>
  <si>
    <t>CNG232</t>
  </si>
  <si>
    <t>20</t>
  </si>
  <si>
    <t>CNN051</t>
  </si>
  <si>
    <t>CS &amp; "D" Mix @ 85#/sy</t>
  </si>
  <si>
    <t>CNN140</t>
  </si>
  <si>
    <t>Mill &amp; "D" Mix 1.25" @ 132.5#/sy</t>
  </si>
  <si>
    <t>117604.00</t>
  </si>
  <si>
    <t>CNP029</t>
  </si>
  <si>
    <t>CNG157</t>
  </si>
  <si>
    <t>082917.01</t>
  </si>
  <si>
    <t>CNP102</t>
  </si>
  <si>
    <t>Jones Bros. Contractors, Llc</t>
  </si>
  <si>
    <t>Mill &amp; 411D from LM 7.65 to LM 11.34 and 85 lb/sy TLD from LM 11.34 to LM 14.82</t>
  </si>
  <si>
    <t>084619.01</t>
  </si>
  <si>
    <t>CNP109</t>
  </si>
  <si>
    <t>Cold Plane @ 1.25" (Roadway &amp; Inside Shoulder) &amp; Thin Lift "D" Mix @ 85#/sy - Shuttle Buggy</t>
  </si>
  <si>
    <t>CNM946</t>
  </si>
  <si>
    <t>Mill, Spot Repair, D, E</t>
  </si>
  <si>
    <t>CNG215</t>
  </si>
  <si>
    <t>Wright Paving Contractors, Inc</t>
  </si>
  <si>
    <t>CNG218</t>
  </si>
  <si>
    <t>42</t>
  </si>
  <si>
    <t>CNG193</t>
  </si>
  <si>
    <t>CS &amp; D Mix</t>
  </si>
  <si>
    <t>114075.00</t>
  </si>
  <si>
    <t>78</t>
  </si>
  <si>
    <t>CNN178</t>
  </si>
  <si>
    <t>CNG156</t>
  </si>
  <si>
    <t>25</t>
  </si>
  <si>
    <t>CNN248</t>
  </si>
  <si>
    <t>70</t>
  </si>
  <si>
    <t>CNQ036</t>
  </si>
  <si>
    <t>CNG194</t>
  </si>
  <si>
    <t>BM2 &amp; D Mix</t>
  </si>
  <si>
    <t>CNP295</t>
  </si>
  <si>
    <t>CNP317</t>
  </si>
  <si>
    <t>Mill 1.25", 65 lbs/sy Thin Lift CS, 110 lbs/sy OGFC</t>
  </si>
  <si>
    <t>CNQ094</t>
  </si>
  <si>
    <t>85 LB/SY Thin Lift</t>
  </si>
  <si>
    <t>CNF432</t>
  </si>
  <si>
    <t>CNR162</t>
  </si>
  <si>
    <t>Vulcan Construction Materials, Llc</t>
  </si>
  <si>
    <t>CNR198</t>
  </si>
  <si>
    <t>CNQ917</t>
  </si>
  <si>
    <t>CNG216</t>
  </si>
  <si>
    <t>C-W Mix</t>
  </si>
  <si>
    <t>117622.00</t>
  </si>
  <si>
    <t>05</t>
  </si>
  <si>
    <t>CNP226</t>
  </si>
  <si>
    <t>69</t>
  </si>
  <si>
    <t>CNR075</t>
  </si>
  <si>
    <t>Mill &amp; 411TLD</t>
  </si>
  <si>
    <t>CNR203</t>
  </si>
  <si>
    <t>CNR159</t>
  </si>
  <si>
    <t>62</t>
  </si>
  <si>
    <t>CNR907</t>
  </si>
  <si>
    <t>CNQ221</t>
  </si>
  <si>
    <t>CNR301</t>
  </si>
  <si>
    <t>CNS123</t>
  </si>
  <si>
    <t>84</t>
  </si>
  <si>
    <t>SR-179</t>
  </si>
  <si>
    <t>CNR925</t>
  </si>
  <si>
    <t>Hot Recycle in Place w/ Micro</t>
  </si>
  <si>
    <t>CNR938</t>
  </si>
  <si>
    <t>48</t>
  </si>
  <si>
    <t>CNS125</t>
  </si>
  <si>
    <t>80</t>
  </si>
  <si>
    <t>SR-264</t>
  </si>
  <si>
    <t>CNS172</t>
  </si>
  <si>
    <t>CNP203</t>
  </si>
  <si>
    <t>TL D</t>
  </si>
  <si>
    <t>120430.00</t>
  </si>
  <si>
    <t>CNP159</t>
  </si>
  <si>
    <t>Cold Plane @ 1.25" (Existing Overlay) &amp; Thin Lift "D" Mix @ 85#/sy (Roadway &amp; Shoulders) - Shuttle Buggy</t>
  </si>
  <si>
    <t>CNR180</t>
  </si>
  <si>
    <t>Lincoln Paving, Llc</t>
  </si>
  <si>
    <t>CNS362</t>
  </si>
  <si>
    <t>CNQ079</t>
  </si>
  <si>
    <t>Profile Mill &amp; Thin Lift @ 85#/sy</t>
  </si>
  <si>
    <t>SR-349</t>
  </si>
  <si>
    <t>CNR084</t>
  </si>
  <si>
    <t>CNS191</t>
  </si>
  <si>
    <t>CNS235</t>
  </si>
  <si>
    <t>CNS068</t>
  </si>
  <si>
    <t>CNS121</t>
  </si>
  <si>
    <t>CNS104</t>
  </si>
  <si>
    <t>CNS147</t>
  </si>
  <si>
    <t>CNQ167</t>
  </si>
  <si>
    <t>Mill and "D" mix</t>
  </si>
  <si>
    <t>CNQ204</t>
  </si>
  <si>
    <t>Cold Planing @ 1.25" (Existing Overlay) &amp; "D" Mix @ 132.5#/sy - Shuttle Buggy</t>
  </si>
  <si>
    <t>73</t>
  </si>
  <si>
    <t>CNR057</t>
  </si>
  <si>
    <t>CNQ198</t>
  </si>
  <si>
    <t>CNQ139</t>
  </si>
  <si>
    <t>CNS940</t>
  </si>
  <si>
    <t>CNP219</t>
  </si>
  <si>
    <t>Ultra Thin Lift "CS" Mix @ 65#/sy - Shuttle Buggy</t>
  </si>
  <si>
    <t>CNR076</t>
  </si>
  <si>
    <t>Chip Seal &amp; 65 lb/sy TL</t>
  </si>
  <si>
    <t>CNR090</t>
  </si>
  <si>
    <t>CNR115</t>
  </si>
  <si>
    <t>CNR184</t>
  </si>
  <si>
    <t>CNP254</t>
  </si>
  <si>
    <t>CRS2P Chip Seal &amp; 85#/sy</t>
  </si>
  <si>
    <t>CNS941</t>
  </si>
  <si>
    <t>Rogers Group, Inc</t>
  </si>
  <si>
    <t>CNR047</t>
  </si>
  <si>
    <t>CNR137</t>
  </si>
  <si>
    <t>CNS190</t>
  </si>
  <si>
    <t>CNS167</t>
  </si>
  <si>
    <t>CNG162</t>
  </si>
  <si>
    <t>Talley Construction Company, Inc</t>
  </si>
  <si>
    <t>CNR939</t>
  </si>
  <si>
    <t>CNS079</t>
  </si>
  <si>
    <t>CNS149</t>
  </si>
  <si>
    <t>CNR082</t>
  </si>
  <si>
    <t>CNH025</t>
  </si>
  <si>
    <t>CS &amp; 411 D</t>
  </si>
  <si>
    <t>CNS036</t>
  </si>
  <si>
    <t>CNQ019</t>
  </si>
  <si>
    <t>Micro-surfacing @ 22#/sy</t>
  </si>
  <si>
    <t>77</t>
  </si>
  <si>
    <t>CNQ038</t>
  </si>
  <si>
    <t>Cold Plane @ 1.25" (Existing Overlay) &amp; "D" Mix @ 132.5#/sy (Roadway &amp; Shoulders) - Shuttle Buggy</t>
  </si>
  <si>
    <t>CNQ042</t>
  </si>
  <si>
    <t>Cape Seal (Scrub Seal w/ Micro @ 22#)</t>
  </si>
  <si>
    <t>CNR141</t>
  </si>
  <si>
    <t>CNS024</t>
  </si>
  <si>
    <t>CNS074</t>
  </si>
  <si>
    <t>CNQ124</t>
  </si>
  <si>
    <t>Spot Leveling &amp; Thin Lift "CS" Mix @ 85#/sy - Shuttle Buggy</t>
  </si>
  <si>
    <t>CNR007</t>
  </si>
  <si>
    <t>411TLD Overlay @ 85 lbs/sy</t>
  </si>
  <si>
    <t>CNQ330</t>
  </si>
  <si>
    <t>CNH016</t>
  </si>
  <si>
    <t>Mill &amp; 1.25 411 D</t>
  </si>
  <si>
    <t>CNT033</t>
  </si>
  <si>
    <t>CNS180</t>
  </si>
  <si>
    <t>CNQ363</t>
  </si>
  <si>
    <t>CNQ010</t>
  </si>
  <si>
    <t>Microsurfacing (32 LB/SY)</t>
  </si>
  <si>
    <t>CNG342</t>
  </si>
  <si>
    <t>MillL &amp; D Mix</t>
  </si>
  <si>
    <t>SR-364</t>
  </si>
  <si>
    <t>CNH023</t>
  </si>
  <si>
    <t>Delta Contract Company, Llc</t>
  </si>
  <si>
    <t>CNH014</t>
  </si>
  <si>
    <t>Mill &amp; D Mix, Seal Shoulders</t>
  </si>
  <si>
    <t>CNG339</t>
  </si>
  <si>
    <t>Lojac Enterprises, Inc</t>
  </si>
  <si>
    <t>Cold Plane @ 1.25", "BM-2" Mix @ 2" &amp; "D" Mix @ 1.25"</t>
  </si>
  <si>
    <t>CNT145</t>
  </si>
  <si>
    <t>CNH075</t>
  </si>
  <si>
    <t>Slurry Pavers, Inc</t>
  </si>
  <si>
    <t>Micro @ 22#/SY (ALT)</t>
  </si>
  <si>
    <t>CNT069</t>
  </si>
  <si>
    <t>88</t>
  </si>
  <si>
    <t>CNT142</t>
  </si>
  <si>
    <t>CNT085</t>
  </si>
  <si>
    <t>SR-324</t>
  </si>
  <si>
    <t>CNT100</t>
  </si>
  <si>
    <t>CNS331</t>
  </si>
  <si>
    <t>CNT098</t>
  </si>
  <si>
    <t>CNS336</t>
  </si>
  <si>
    <t>CNT058</t>
  </si>
  <si>
    <t>CNT108</t>
  </si>
  <si>
    <t>CNH046</t>
  </si>
  <si>
    <t>Cold Plane &amp; "D" Mix @ 132.5#/SY-Shuttle Buggy</t>
  </si>
  <si>
    <t>Cold Plane &amp; "D" Mix @132.5#/SY-Shuttle Buggy</t>
  </si>
  <si>
    <t>CNT257</t>
  </si>
  <si>
    <t>CNT084</t>
  </si>
  <si>
    <t>CNT038</t>
  </si>
  <si>
    <t>CNH072</t>
  </si>
  <si>
    <t>Micro @ 22#/SY</t>
  </si>
  <si>
    <t>SR-301</t>
  </si>
  <si>
    <t>CNT177</t>
  </si>
  <si>
    <t>CNT141</t>
  </si>
  <si>
    <t>CNT228</t>
  </si>
  <si>
    <t>Potter South East Llc</t>
  </si>
  <si>
    <t>SR-392</t>
  </si>
  <si>
    <t>CNT088</t>
  </si>
  <si>
    <t>CND114</t>
  </si>
  <si>
    <t>Apac-Tennessee, Inc. (A)</t>
  </si>
  <si>
    <t>SPOT, CS, D &amp; E SHOULDER</t>
  </si>
  <si>
    <t>CNH600</t>
  </si>
  <si>
    <t>"D" Mix @ 132.5#/SY-Shuttle Buggy</t>
  </si>
  <si>
    <t>CNE066</t>
  </si>
  <si>
    <t>CS, 411D, MILL @ GUTTER</t>
  </si>
  <si>
    <t>CNE092</t>
  </si>
  <si>
    <t>CNH073</t>
  </si>
  <si>
    <t>Micro @ 22#/SY(ALT)</t>
  </si>
  <si>
    <t>CNE098</t>
  </si>
  <si>
    <t>"D' MIX @ 132.5#/SY-SHUTTLE BUGGY &amp; SPOT, CS</t>
  </si>
  <si>
    <t>CNH065</t>
  </si>
  <si>
    <t>Strawser Construction, Inc.</t>
  </si>
  <si>
    <t>Micro 32lbs/SY</t>
  </si>
  <si>
    <t>CNF050</t>
  </si>
  <si>
    <t>MILL &amp; 411D</t>
  </si>
  <si>
    <t>CNH550</t>
  </si>
  <si>
    <t>Mill &amp; 411 D</t>
  </si>
  <si>
    <t>CNG089</t>
  </si>
  <si>
    <t>CNH554</t>
  </si>
  <si>
    <t>CNG075</t>
  </si>
  <si>
    <t>CNG079</t>
  </si>
  <si>
    <t>CNG010</t>
  </si>
  <si>
    <t>CNH076</t>
  </si>
  <si>
    <t>CNG106</t>
  </si>
  <si>
    <t>CNH078</t>
  </si>
  <si>
    <t>Delta Contractong Company, Llc</t>
  </si>
  <si>
    <t>D Mix with Chip Seal Intermediate Layer</t>
  </si>
  <si>
    <t>CNH007</t>
  </si>
  <si>
    <t>Highways Inc</t>
  </si>
  <si>
    <t>Spot Milling "D" MIx @ 132.5#/SY-Shuttle Buggy</t>
  </si>
  <si>
    <t>CNH060</t>
  </si>
  <si>
    <t>Lyons Construction Company, Inc.</t>
  </si>
  <si>
    <t>CNH068</t>
  </si>
  <si>
    <t>CNJ503</t>
  </si>
  <si>
    <t>Spot, CS, D</t>
  </si>
  <si>
    <t>CNH630</t>
  </si>
  <si>
    <t>Mill, D, Seal Shoulders</t>
  </si>
  <si>
    <t>CNH667</t>
  </si>
  <si>
    <t>D Overlay</t>
  </si>
  <si>
    <t>CNJ062</t>
  </si>
  <si>
    <t>CNH596</t>
  </si>
  <si>
    <t>Cold Plane @ 1.25 &amp; Thin Lift "D" Mix @ 75#/SY (3/4")-</t>
  </si>
  <si>
    <t>MILLING @ 1.25" &amp; "D" MIX @ 1.25"</t>
  </si>
  <si>
    <t>CNH561</t>
  </si>
  <si>
    <t>11/2" D Mix</t>
  </si>
  <si>
    <t>CNH501</t>
  </si>
  <si>
    <t>Cold Plane @ 1.25 &amp; "D" Mix @ 132.5#SY-Shutle Buggy</t>
  </si>
  <si>
    <t>CNH084</t>
  </si>
  <si>
    <t>Municipal Construction, Inc.</t>
  </si>
  <si>
    <t>Micro 22lbs/SY</t>
  </si>
  <si>
    <t>CNH610</t>
  </si>
  <si>
    <t>Cold Plane @ 1.25" &amp; "D" Mix @ 1.25" Rwy Only, Fog Seal</t>
  </si>
  <si>
    <t>CNH599</t>
  </si>
  <si>
    <t>Thin Lift 75 lbs</t>
  </si>
  <si>
    <t>CNH657</t>
  </si>
  <si>
    <t>Mill and 411 D, C&amp;G and CS and D remaining</t>
  </si>
  <si>
    <t>CNH083</t>
  </si>
  <si>
    <t>Novachip Type "A" (1/2")</t>
  </si>
  <si>
    <t>CNH639</t>
  </si>
  <si>
    <t>Micro Surfacing @ 22#/sy &amp; Fog Seal Shoulders</t>
  </si>
  <si>
    <t>40</t>
  </si>
  <si>
    <t>SR-356</t>
  </si>
  <si>
    <t>CNH583</t>
  </si>
  <si>
    <t>CNH637</t>
  </si>
  <si>
    <t>Mill and D, Fog Seal Shoulders</t>
  </si>
  <si>
    <t>CNH697</t>
  </si>
  <si>
    <t>Chip Seal</t>
  </si>
  <si>
    <t>87</t>
  </si>
  <si>
    <t>CNH669</t>
  </si>
  <si>
    <t>Duracap Asphalt Paving Co., Inc.</t>
  </si>
  <si>
    <t>CNH708</t>
  </si>
  <si>
    <t>Cold Planing @ 1.25 &amp; "D" Mix @ 132.5#/SY-Shuttle Buggy</t>
  </si>
  <si>
    <t>CNH710</t>
  </si>
  <si>
    <t>Thomas Brothers Construction Cmopany, In</t>
  </si>
  <si>
    <t>C-W Mix @ 137.5# SQ YD</t>
  </si>
  <si>
    <t>CNH666</t>
  </si>
  <si>
    <t>Mill 1.25" &amp; "D" MIX @ 1.25"</t>
  </si>
  <si>
    <t>85</t>
  </si>
  <si>
    <t>CNH085</t>
  </si>
  <si>
    <t>Thin LIft 80 lbs/SY</t>
  </si>
  <si>
    <t>CNH617</t>
  </si>
  <si>
    <t>Rejuvenating Scrub Seal with Fog Seal</t>
  </si>
  <si>
    <t>CNH222</t>
  </si>
  <si>
    <t>14</t>
  </si>
  <si>
    <t>CNH503</t>
  </si>
  <si>
    <t>Col Planing @ 1.25, Spot Leveling (as directed by eng)</t>
  </si>
  <si>
    <t>CNH565</t>
  </si>
  <si>
    <t>SR-202</t>
  </si>
  <si>
    <t>Delta Contracting Company,Llc</t>
  </si>
  <si>
    <t>CNJ316</t>
  </si>
  <si>
    <t>CNJ922</t>
  </si>
  <si>
    <t>CS M @ 50#/SY &amp; D Mix @ 132.5#/sy, Shuttle Buggy</t>
  </si>
  <si>
    <t>CNJ320</t>
  </si>
  <si>
    <t>Cold Plane @ 1.25", B-M2 MIX @ 2", D &amp; E MIX 1.25"</t>
  </si>
  <si>
    <t>SR-279</t>
  </si>
  <si>
    <t>CNK109</t>
  </si>
  <si>
    <t>Micro Surfacing @22#/SY</t>
  </si>
  <si>
    <t>CNH590</t>
  </si>
  <si>
    <t>"D" Mix @ 132.5#/SY- Shuttle Buggy</t>
  </si>
  <si>
    <t>SR-238</t>
  </si>
  <si>
    <t>CNH642</t>
  </si>
  <si>
    <t>CNH568</t>
  </si>
  <si>
    <t>CNH559</t>
  </si>
  <si>
    <t>CNH641</t>
  </si>
  <si>
    <t>CNK092</t>
  </si>
  <si>
    <t>Micro</t>
  </si>
  <si>
    <t>CNK121</t>
  </si>
  <si>
    <t>Cold Plane @1.25" &amp; D Mix @ 132.5#/SY, Shuttle Buggy</t>
  </si>
  <si>
    <t>CNK052</t>
  </si>
  <si>
    <t>Spot, CS, D,E</t>
  </si>
  <si>
    <t>CNK062</t>
  </si>
  <si>
    <t>Mill, CS D, E</t>
  </si>
  <si>
    <t>CNK130</t>
  </si>
  <si>
    <t>Cold Planing @ 1.25" (Curb &amp; Gutter Sec &amp; RR Crossing) &amp; Thin Lift D Mix @ 80 LB SQ YD, Shuttle Buggy</t>
  </si>
  <si>
    <t>22</t>
  </si>
  <si>
    <t>CNH556</t>
  </si>
  <si>
    <t>Mill, D</t>
  </si>
  <si>
    <t>CNK962</t>
  </si>
  <si>
    <t>CNH087</t>
  </si>
  <si>
    <t>Micro 22 lbs/SY</t>
  </si>
  <si>
    <t>CNK340</t>
  </si>
  <si>
    <t>CNH679</t>
  </si>
  <si>
    <t>"CS" Mix @ 50#/SY &amp; "D" Mix @ 132.5#/SY-Shuttle Buggy</t>
  </si>
  <si>
    <t>SR-325</t>
  </si>
  <si>
    <t>Chip Seal with Fog Seal</t>
  </si>
  <si>
    <t>CNL055</t>
  </si>
  <si>
    <t>Mill 411 D</t>
  </si>
  <si>
    <t>CNL926</t>
  </si>
  <si>
    <t>32 lbs/SY Micro OR 85 lbs/SY Thin Lift</t>
  </si>
  <si>
    <t>CNH714</t>
  </si>
  <si>
    <t>CNL294</t>
  </si>
  <si>
    <t>Mill 1.25" Pave 85lbs/SY TL Mix &amp; 110lbs/SY OGFC All Pavement</t>
  </si>
  <si>
    <t>SR-225</t>
  </si>
  <si>
    <t>CNH646</t>
  </si>
  <si>
    <t>CNM100</t>
  </si>
  <si>
    <t>ALT. Micro Resurfacing @ 22 lbs/sy OR Ultra Thin LIft "CS" Mix @ 65 LB/SY</t>
  </si>
  <si>
    <t>CNH664</t>
  </si>
  <si>
    <t>Spot, C,S &amp; D</t>
  </si>
  <si>
    <t>CNL239</t>
  </si>
  <si>
    <t>CNL197</t>
  </si>
  <si>
    <t>Cold Plain @ 1.25" (Existing Overlay) &amp; D Mix @ 132.5 lbs/SY (Roadway &amp; Shoulders) - Shuttle Buggy</t>
  </si>
  <si>
    <t>CNH648</t>
  </si>
  <si>
    <t>Cold Plane @ 1.25, and ACS Mix 132.5 Lb/SY</t>
  </si>
  <si>
    <t>CNL208</t>
  </si>
  <si>
    <t>85 lbs/SY D Mix</t>
  </si>
  <si>
    <t>CNL231</t>
  </si>
  <si>
    <t>Alternate/Micro or 65 lbs/SY CS Mix</t>
  </si>
  <si>
    <t>65</t>
  </si>
  <si>
    <t>CNH526</t>
  </si>
  <si>
    <t>Spot, CS,D</t>
  </si>
  <si>
    <t>Thin Lift 65#</t>
  </si>
  <si>
    <t>CNL283</t>
  </si>
  <si>
    <t>Cold Plane @ 1.25", "B-M2" MIX @ 2" &amp; "D" MIX @ 1.25"</t>
  </si>
  <si>
    <t>CNH681</t>
  </si>
  <si>
    <t>Thin Lift Overlay 85 lb/SY "D"</t>
  </si>
  <si>
    <t>CNM129</t>
  </si>
  <si>
    <t>Micro Resurfacing</t>
  </si>
  <si>
    <t>CNH265</t>
  </si>
  <si>
    <t>Hma Contractors, Llc</t>
  </si>
  <si>
    <t>Mill 1.25" And Pave 1.25" Of 411-D With PG76-22.</t>
  </si>
  <si>
    <t>Mill 1.25" and Pave 1.25" if 411-D with PG76-22.</t>
  </si>
  <si>
    <t>CNH271</t>
  </si>
  <si>
    <t>Mill 1.25", Pave 1.25" of 411-D with PG76-22 Fog Seal</t>
  </si>
  <si>
    <t>CNJ045</t>
  </si>
  <si>
    <t>Micro-Surfacing 32 LBS/SQ or HMA 65 LBS/SQ</t>
  </si>
  <si>
    <t>CNM138</t>
  </si>
  <si>
    <t>CS &amp; 85 lbs/sy "D"</t>
  </si>
  <si>
    <t>Mill 1.25" And Pave 1.25" of 411-D With PG76-22.  Fog S</t>
  </si>
  <si>
    <t>CNM230</t>
  </si>
  <si>
    <t>Spot, 65TL</t>
  </si>
  <si>
    <t>CNH012</t>
  </si>
  <si>
    <t>Lojac</t>
  </si>
  <si>
    <t>Mill &amp; Fog Seal Shoulders With Rejuvinating Fog Seal</t>
  </si>
  <si>
    <t>CNM189</t>
  </si>
  <si>
    <t>Profile Mill and 411 D</t>
  </si>
  <si>
    <t>CNH026</t>
  </si>
  <si>
    <t>Mill &amp; 1.25 411 D Fog Shoulders</t>
  </si>
  <si>
    <t>CNJ020</t>
  </si>
  <si>
    <t>CNJ054</t>
  </si>
  <si>
    <t>Mill, Spot, CS, D</t>
  </si>
  <si>
    <t>SR-355</t>
  </si>
  <si>
    <t>CNP299</t>
  </si>
  <si>
    <t>Cold Plane @ 1.25" (Rd &amp; Shlds.),"BM-2" Mix @ 2" (Rd &amp; Shlds.),"D" Mix @ 1.25" (Rd &amp; Ins.Shld.) &amp; "E" Mix @ 1.25" (Out.Shlds.)</t>
  </si>
  <si>
    <t>CNJ036</t>
  </si>
  <si>
    <t>Vance Brothers, Inc</t>
  </si>
  <si>
    <t>Micro-Surfacing 32 LBS/SY</t>
  </si>
  <si>
    <t>Micro-Surfacing 22 LBS/SY</t>
  </si>
  <si>
    <t>CNJ096</t>
  </si>
  <si>
    <t>Random Areas Cold Planing,"D" Mix @ 132.5#/sy Shu Bug</t>
  </si>
  <si>
    <t>CNH287</t>
  </si>
  <si>
    <t>Cold Planing @ 1.25" &amp; "D" Mix @ 1.25"</t>
  </si>
  <si>
    <t>119340.00</t>
  </si>
  <si>
    <t>CNP120</t>
  </si>
  <si>
    <t>CNN048</t>
  </si>
  <si>
    <t>Thin Lift @ 65#/sy / Micro Resurfacing @ 32#/sy ALT.</t>
  </si>
  <si>
    <t>CNJ042</t>
  </si>
  <si>
    <t>Pass CR with 22 lbs/SY Micro-Surfacing</t>
  </si>
  <si>
    <t>115601.00</t>
  </si>
  <si>
    <t>CNN313</t>
  </si>
  <si>
    <t>102760.00</t>
  </si>
  <si>
    <t>CNP909</t>
  </si>
  <si>
    <t>Mill 1.25" Pave 65 lbs/SY CS Mix and 110 lbs/sy OGFC all pavement</t>
  </si>
  <si>
    <t>CNJ502</t>
  </si>
  <si>
    <t>CNJ908</t>
  </si>
  <si>
    <t>Micro-Surfacing 22 Lbs/SY</t>
  </si>
  <si>
    <t>SR-270</t>
  </si>
  <si>
    <t>Micro-Surfacing</t>
  </si>
  <si>
    <t>CNN139</t>
  </si>
  <si>
    <t>CNJ246</t>
  </si>
  <si>
    <t>Mill and 1.23 D, Fog Shoulders</t>
  </si>
  <si>
    <t>SR-292</t>
  </si>
  <si>
    <t>CNP004</t>
  </si>
  <si>
    <t>ALT. Micro Resurfacing @ 22#/sy OR Ultra Thin Lift "CS" Mix @ 65#/sy</t>
  </si>
  <si>
    <t>120925.00</t>
  </si>
  <si>
    <t>CNP042</t>
  </si>
  <si>
    <t>CNP014</t>
  </si>
  <si>
    <t>Micro Resurfacing @ 22#/sy (Inside of Edgeline to Inside of Edgeline) &amp; Fog Seal Shoulders</t>
  </si>
  <si>
    <t>Pass CR with 22 lbs/SY Micro</t>
  </si>
  <si>
    <t>Pass CR with Micro-Surfacing 22 LBS/SY</t>
  </si>
  <si>
    <t>082649.02</t>
  </si>
  <si>
    <t>CNP117</t>
  </si>
  <si>
    <t>Spot Repair, Thin Lift @ 85#/sy</t>
  </si>
  <si>
    <t>CNM371</t>
  </si>
  <si>
    <t>082834.01</t>
  </si>
  <si>
    <t>CNJ077</t>
  </si>
  <si>
    <t>D Mix @ 132.5 #/SY, Shuttle Buggy</t>
  </si>
  <si>
    <t>CNJ239</t>
  </si>
  <si>
    <t>040942.02</t>
  </si>
  <si>
    <t>CNN328</t>
  </si>
  <si>
    <t>Mill, 85 lbs/SY Thin Lift Mix &amp; 1 1/4" OGFC</t>
  </si>
  <si>
    <t>121039.00</t>
  </si>
  <si>
    <t>CNP025</t>
  </si>
  <si>
    <t>Spot Repair and 411D (LM 0.00 to LM 6.50), Spot Repair and Thin Lift @ 85#/sy (LM 6.65 to LM 10.60) (SPLIT TYPE)</t>
  </si>
  <si>
    <t>CNJ241</t>
  </si>
  <si>
    <t>CNP073</t>
  </si>
  <si>
    <t>ALT. Hot Recycle-in-Place with 32#/sy Micro Resurfacing OR 65#/sy Thin Lift Overlay</t>
  </si>
  <si>
    <t>102345.01</t>
  </si>
  <si>
    <t>CNP045</t>
  </si>
  <si>
    <t>Ny-Mac Enterprises, Inc.</t>
  </si>
  <si>
    <t>ALT Micro Resurfacing @ 32#/sy OR Thin Lift @ 85#/sy</t>
  </si>
  <si>
    <t>107001.01</t>
  </si>
  <si>
    <t>CNP056</t>
  </si>
  <si>
    <t>CNP293</t>
  </si>
  <si>
    <t>Mill, BM-2, D-Mix, E-Shoulders</t>
  </si>
  <si>
    <t>CNP278</t>
  </si>
  <si>
    <t>Cold Plane @ 1.25" (Rd &amp; Shlds)(2.25" Bradley Co. LM 15.42-LM 16.80),Thin Lift "CS" Mix @ 65#/sy (Rd &amp; Shlds) &amp; OGFC @ 110#/sy (1.25") (Rd &amp; Shlds)</t>
  </si>
  <si>
    <t>CNP285</t>
  </si>
  <si>
    <t>CNR921</t>
  </si>
  <si>
    <t>CNQ160</t>
  </si>
  <si>
    <t>CNR224</t>
  </si>
  <si>
    <t>CNQ176</t>
  </si>
  <si>
    <t>Profile Mill &amp; 85 LB/SY</t>
  </si>
  <si>
    <t>CNR206</t>
  </si>
  <si>
    <t>114721.00</t>
  </si>
  <si>
    <t>CNP240</t>
  </si>
  <si>
    <t>Mill &amp; 411D, 411E</t>
  </si>
  <si>
    <t>CNP222</t>
  </si>
  <si>
    <t>"D" Mix @ 132.5#/sy</t>
  </si>
  <si>
    <t>CNP241</t>
  </si>
  <si>
    <t>Spot Repair &amp; 411D</t>
  </si>
  <si>
    <t>CNR187</t>
  </si>
  <si>
    <t>CNQ225</t>
  </si>
  <si>
    <t>Profile Mill &amp; 85 lb/sy Thin Lift</t>
  </si>
  <si>
    <t>CNQ121</t>
  </si>
  <si>
    <t>Thin Lift "D" Mix @ 85 #/sy</t>
  </si>
  <si>
    <t>SR-69-A</t>
  </si>
  <si>
    <t>2</t>
  </si>
  <si>
    <t>CNP202</t>
  </si>
  <si>
    <t>CS &amp; TL D</t>
  </si>
  <si>
    <t>107546.01</t>
  </si>
  <si>
    <t>Mill, CS &amp; 85#/sy</t>
  </si>
  <si>
    <t>15</t>
  </si>
  <si>
    <t>CNR146</t>
  </si>
  <si>
    <t>Newport Paving Company, Inc.</t>
  </si>
  <si>
    <t>CNR163</t>
  </si>
  <si>
    <t>CNS238</t>
  </si>
  <si>
    <t>084422.01</t>
  </si>
  <si>
    <t>CNP152</t>
  </si>
  <si>
    <t>Cold Plane @ 1.25" &amp; "D" Mix @ 132.5#/sy - Shuttle Buggy</t>
  </si>
  <si>
    <t>CNR089</t>
  </si>
  <si>
    <t>CNS058</t>
  </si>
  <si>
    <t>CNS065</t>
  </si>
  <si>
    <t>CNS067</t>
  </si>
  <si>
    <t>CNS098</t>
  </si>
  <si>
    <t>CNS114</t>
  </si>
  <si>
    <t>SR-299</t>
  </si>
  <si>
    <t>CNR932</t>
  </si>
  <si>
    <t>CNR168</t>
  </si>
  <si>
    <t>CNR217</t>
  </si>
  <si>
    <t>CNS069</t>
  </si>
  <si>
    <t>307 CW Overlay</t>
  </si>
  <si>
    <t>CNS337</t>
  </si>
  <si>
    <t>117629.00</t>
  </si>
  <si>
    <t>CNP177</t>
  </si>
  <si>
    <t>Spot Repair and Thin Lift @ 85#/sy in Hawkins County, Spot Repair and 411D in Greene County (SPLIT TYPE)</t>
  </si>
  <si>
    <t>CNR107</t>
  </si>
  <si>
    <t>CNR092</t>
  </si>
  <si>
    <t>CNR106</t>
  </si>
  <si>
    <t>CNR113</t>
  </si>
  <si>
    <t>Chip Seal &amp; 85 lb/sy TLD / Mill &amp; 411D</t>
  </si>
  <si>
    <t>CNR930</t>
  </si>
  <si>
    <t>CNR931</t>
  </si>
  <si>
    <t>CNR167</t>
  </si>
  <si>
    <t>CNR021</t>
  </si>
  <si>
    <t>Mill and 411D</t>
  </si>
  <si>
    <t>SR-382</t>
  </si>
  <si>
    <t>CNQ083</t>
  </si>
  <si>
    <t>CRS2P Chip Seal &amp; 85 LB/SY Thin Lift</t>
  </si>
  <si>
    <t>SR-98</t>
  </si>
  <si>
    <t>CNR014</t>
  </si>
  <si>
    <t>CNS936</t>
  </si>
  <si>
    <t>CNP184</t>
  </si>
  <si>
    <t>084242.01</t>
  </si>
  <si>
    <t>CNP153</t>
  </si>
  <si>
    <t>Cold Plane @ 1.25" (Roadway &amp; Shoulders) &amp; "D" Mix @ 132.5#/sy (Roadway &amp; Shoulders) - Shuttle Buggy</t>
  </si>
  <si>
    <t>CNP179</t>
  </si>
  <si>
    <t>Mill C&amp;G section &amp; 411D</t>
  </si>
  <si>
    <t>CNJ242</t>
  </si>
  <si>
    <t>CRS2P #7 Chip with 65#/SY TLD</t>
  </si>
  <si>
    <t>CNQ117</t>
  </si>
  <si>
    <t>CNR004</t>
  </si>
  <si>
    <t>CNR077</t>
  </si>
  <si>
    <t>CNS037</t>
  </si>
  <si>
    <t>CNR304</t>
  </si>
  <si>
    <t>CNQ051</t>
  </si>
  <si>
    <t>Micro-surfacing @ 22#/sy (Inside of edgeline to Inside of edgeline)  Fog Seal Shoulders</t>
  </si>
  <si>
    <t>CNS328</t>
  </si>
  <si>
    <t>CNP147</t>
  </si>
  <si>
    <t>CNP199</t>
  </si>
  <si>
    <t>Thin Lift @ 85#/sy</t>
  </si>
  <si>
    <t>CNQ129</t>
  </si>
  <si>
    <t>Chip Seal (Roadway Only) &amp; Thin Lift "D" Mix @ 85#/sy (Roadway &amp; Shoulders) - Shuttle Buggy</t>
  </si>
  <si>
    <t>SR-154</t>
  </si>
  <si>
    <t>CNQ362</t>
  </si>
  <si>
    <t>CNJ251</t>
  </si>
  <si>
    <t>1.25" 411 D with 500 Tons BM for Spot Leveling</t>
  </si>
  <si>
    <t>CNQ090</t>
  </si>
  <si>
    <t>CNQ352</t>
  </si>
  <si>
    <t>Mill, TLD, &amp; OGFC</t>
  </si>
  <si>
    <t>CNR333</t>
  </si>
  <si>
    <t>CNR306</t>
  </si>
  <si>
    <t>CNS115</t>
  </si>
  <si>
    <t>CNQ071</t>
  </si>
  <si>
    <t>CNT208</t>
  </si>
  <si>
    <t>Scrub seal w/ 1.5" CW</t>
  </si>
  <si>
    <t>CNJ207</t>
  </si>
  <si>
    <t>Sessions Paving Company</t>
  </si>
  <si>
    <t>CRS2P Chip Seal with Fog</t>
  </si>
  <si>
    <t>CNT090</t>
  </si>
  <si>
    <t>51</t>
  </si>
  <si>
    <t>CNS330</t>
  </si>
  <si>
    <t>CNT027</t>
  </si>
  <si>
    <t>Wright Brothers Construction Company, Inc.</t>
  </si>
  <si>
    <t>CNT921</t>
  </si>
  <si>
    <t>Scodeller Construction, Inc.</t>
  </si>
  <si>
    <t>CNJ067</t>
  </si>
  <si>
    <t>Mill and  411D</t>
  </si>
  <si>
    <t>CNT915</t>
  </si>
  <si>
    <t>Rogers Bridge Company, Inc.</t>
  </si>
  <si>
    <t>CNJ249</t>
  </si>
  <si>
    <t>CRS2P Chip Seal with Number 7's and 1.25 of 411 D</t>
  </si>
  <si>
    <t>CNT026</t>
  </si>
  <si>
    <t>CNT135</t>
  </si>
  <si>
    <t>CNT199</t>
  </si>
  <si>
    <t>CNT120</t>
  </si>
  <si>
    <t>CNT173</t>
  </si>
  <si>
    <t>CNC420</t>
  </si>
  <si>
    <t>CNJ225</t>
  </si>
  <si>
    <t>CNJ037</t>
  </si>
  <si>
    <t>32 lbs/SY Microsurface</t>
  </si>
  <si>
    <t>34</t>
  </si>
  <si>
    <t>CNF115</t>
  </si>
  <si>
    <t>MICROSURFACING</t>
  </si>
  <si>
    <t>CNE145</t>
  </si>
  <si>
    <t>CS &amp; 411D, 411E SHOULDER</t>
  </si>
  <si>
    <t>CNG038</t>
  </si>
  <si>
    <t>Lojac Enterprises Inc.</t>
  </si>
  <si>
    <t>CNJ011</t>
  </si>
  <si>
    <t>CNG036</t>
  </si>
  <si>
    <t>CNG197</t>
  </si>
  <si>
    <t>CNJ008</t>
  </si>
  <si>
    <t>Cold Plane @ 1.25#/sy &amp; D Mix @ 132.5#/sy Shuttle Buggy</t>
  </si>
  <si>
    <t>CNG179</t>
  </si>
  <si>
    <t>CNJ078</t>
  </si>
  <si>
    <t>CS Mix @ 50#/SY &amp; Thin Lift D Mix @ 80#/SY (Shld Rdwy)</t>
  </si>
  <si>
    <t>CNJ081</t>
  </si>
  <si>
    <t>Cold Plane @ 1.25#/sy (ao.70-11.03) &amp; D Mix @ 1.25#/sy</t>
  </si>
  <si>
    <t>Cold Plane @ 1.25#/sy &amp; D MIx @ 132.5#/sy</t>
  </si>
  <si>
    <t>Delta Contracing Company</t>
  </si>
  <si>
    <t>CNJ087</t>
  </si>
  <si>
    <t>CRS2P #7 Chip with 411 D</t>
  </si>
  <si>
    <t>CNJ909</t>
  </si>
  <si>
    <t>CNJ260</t>
  </si>
  <si>
    <t>1.25 411 D</t>
  </si>
  <si>
    <t>CNJ250</t>
  </si>
  <si>
    <t>CNJ072</t>
  </si>
  <si>
    <t>CNJ167</t>
  </si>
  <si>
    <t>Spot, 85 # Thin Lift</t>
  </si>
  <si>
    <t>CNJ240</t>
  </si>
  <si>
    <t>Cold Plane @ 1.25" (Rd &amp; Shlds.),"BM-2" Mix @ 2" (Rd &amp;</t>
  </si>
  <si>
    <t>1.25" 411 D</t>
  </si>
  <si>
    <t>SR-191</t>
  </si>
  <si>
    <t>Mill % D</t>
  </si>
  <si>
    <t>Mill and 411 D Fog Shoulders</t>
  </si>
  <si>
    <t>CNH552</t>
  </si>
  <si>
    <t>Mill and 411D PG 76-22</t>
  </si>
  <si>
    <t>8</t>
  </si>
  <si>
    <t>CNH103</t>
  </si>
  <si>
    <t>Micro(Alt)</t>
  </si>
  <si>
    <t>CNH691</t>
  </si>
  <si>
    <t>CNH545</t>
  </si>
  <si>
    <t>CNH703</t>
  </si>
  <si>
    <t>Mill and 411 D with PG 70-22</t>
  </si>
  <si>
    <t>CNH718</t>
  </si>
  <si>
    <t>CNJ247</t>
  </si>
  <si>
    <t>CS 45 LBS/SY</t>
  </si>
  <si>
    <t>CNJ198</t>
  </si>
  <si>
    <t>CNJ244</t>
  </si>
  <si>
    <t>CNJ259</t>
  </si>
  <si>
    <t>CRS2P #7 Chip with 65lbs/sy</t>
  </si>
  <si>
    <t>CNJ305</t>
  </si>
  <si>
    <t>MILL, B-M2, D, E</t>
  </si>
  <si>
    <t>CNK127</t>
  </si>
  <si>
    <t>Roadway Management, Inc.</t>
  </si>
  <si>
    <t>CNJ224</t>
  </si>
  <si>
    <t>Mill, D, E Shoulders</t>
  </si>
  <si>
    <t>CNJ085</t>
  </si>
  <si>
    <t>Mill, D Mix, Seal Shoulders</t>
  </si>
  <si>
    <t>CNK240</t>
  </si>
  <si>
    <t>Thin Lift D Mix @ 75#/sy</t>
  </si>
  <si>
    <t>CNK285</t>
  </si>
  <si>
    <t>CRS2P Chip Seal with 85 lbs/SY Thin Lift</t>
  </si>
  <si>
    <t>1.25" 411 D, Mill in town</t>
  </si>
  <si>
    <t>CNK069</t>
  </si>
  <si>
    <t>Bell &amp; Associates Construction, L.P.</t>
  </si>
  <si>
    <t>Mill, D, Pavement Markings</t>
  </si>
  <si>
    <t>CNJ245</t>
  </si>
  <si>
    <t>CNJ230</t>
  </si>
  <si>
    <t>D Mix @132.5#/SY</t>
  </si>
  <si>
    <t>CS Mix @ 50#/sy &amp; D Mix @ 132.5#/sy-Shutttle Buggy</t>
  </si>
  <si>
    <t>CNJ254</t>
  </si>
  <si>
    <t>Shlds, BM-2 MIX @2",  D MIX @ 1.25" &amp; E MIX @ 1.25"</t>
  </si>
  <si>
    <t>SR-312</t>
  </si>
  <si>
    <t>CNK105</t>
  </si>
  <si>
    <t>Micro Surfacing @22#/SY/Ultra Thin</t>
  </si>
  <si>
    <t>CNK114</t>
  </si>
  <si>
    <t>Cold Plane @ 1.25" (Existing Overlay) &amp; Thin Lift "D" Mix @ 80#/sy (Roadway &amp; Shlds)-Shuttle Buggy</t>
  </si>
  <si>
    <t>CNK305</t>
  </si>
  <si>
    <t>D</t>
  </si>
  <si>
    <t>CNJ101</t>
  </si>
  <si>
    <t>1.25" Overlay Fog Shoulders Rumbles</t>
  </si>
  <si>
    <t>SR-165</t>
  </si>
  <si>
    <t>CNL003</t>
  </si>
  <si>
    <t>Thin Lift "D" Mix @ 80#/SY (Warm Mix) - Shuttle Buggy    (Roadway &amp; Inside Shoulder, 2ft. Wide + taper on Outside Shoulder.)</t>
  </si>
  <si>
    <t>CNL136</t>
  </si>
  <si>
    <t>85 lbs/SY OR 32 lbs/SY Micro</t>
  </si>
  <si>
    <t>CNJ097</t>
  </si>
  <si>
    <t>Cold Plane @ 1.25", "CS" Mix @ 50#/sy &amp; "D" Mix @ 132.5</t>
  </si>
  <si>
    <t>SR-309</t>
  </si>
  <si>
    <t>CNJ094</t>
  </si>
  <si>
    <t>CNJ256</t>
  </si>
  <si>
    <t>CNM227</t>
  </si>
  <si>
    <t>CNL215</t>
  </si>
  <si>
    <t>Mill D Mix</t>
  </si>
  <si>
    <t>CNL303</t>
  </si>
  <si>
    <t>Mill, CS &amp; D, 1 1/4" OGFC</t>
  </si>
  <si>
    <t>CNM038</t>
  </si>
  <si>
    <t>CNJ227</t>
  </si>
  <si>
    <t>D Mix 2 132.5#/sy</t>
  </si>
  <si>
    <t>SR-260</t>
  </si>
  <si>
    <t>CNJ923</t>
  </si>
  <si>
    <t>Double Chip Seal with #7's and #8's or #89's, Fog Seal</t>
  </si>
  <si>
    <t>CNJ069</t>
  </si>
  <si>
    <t>Mill 1.25" D BM for Spot Leveling, ADA RAMPS</t>
  </si>
  <si>
    <t>CNL191</t>
  </si>
  <si>
    <t>Cold Plane @ 1.25" (Existing Overlay), "D" Mix @ 132.5/sy (Roadway &amp; Inside Shoulder) Fog Seal Outside Shoulder</t>
  </si>
  <si>
    <t>CNL199</t>
  </si>
  <si>
    <t>Cold Plane @ 1.25" &amp; D Mix @ 132.5 lbs/SY (Roadway &amp; Shoulders) - Shuttle Buggy</t>
  </si>
  <si>
    <t>CNM109</t>
  </si>
  <si>
    <t>CNM031</t>
  </si>
  <si>
    <t>CNM108</t>
  </si>
  <si>
    <t>Micro Resurfacing @ 22 LBS/SY</t>
  </si>
  <si>
    <t>CNJ261</t>
  </si>
  <si>
    <t>Mill, D Mix, Fog Shoulders</t>
  </si>
  <si>
    <t>CNJ302</t>
  </si>
  <si>
    <t>CNH069</t>
  </si>
  <si>
    <t>Micro @ 22#/SY &amp; Fog Seal Shoulders</t>
  </si>
  <si>
    <t>CNJ228</t>
  </si>
  <si>
    <t>Thin Lift "D" Mix @ 79.5#/SY (3/4")-Shuttle Buggy</t>
  </si>
  <si>
    <t>CNH257</t>
  </si>
  <si>
    <t>CNM930</t>
  </si>
  <si>
    <t>CNM218</t>
  </si>
  <si>
    <t>Ultra Thin Lift "CS" Mix @ 65 LB/SY - Shuttle Buggy</t>
  </si>
  <si>
    <t>CNM214</t>
  </si>
  <si>
    <t>Spot BM Mix placed in Areas TBD by Engineer &amp; Thin Lift "D" Mix @ 80#/sy</t>
  </si>
  <si>
    <t>CNH008</t>
  </si>
  <si>
    <t>Spot CS Mix &amp; "D" Mix @ 132.5#/SY-Shuttle Buggy</t>
  </si>
  <si>
    <t>CNH267</t>
  </si>
  <si>
    <t>CNJ345</t>
  </si>
  <si>
    <t>Mill and Pave, 411-D with PG76-22 Fog Seal Shoulders</t>
  </si>
  <si>
    <t>CNH256</t>
  </si>
  <si>
    <t>Cold Planing @ 1.25" &amp; "D" Mix @ 1.25" (Roadway &amp; Insid</t>
  </si>
  <si>
    <t>CNJ280</t>
  </si>
  <si>
    <t>Cold Plane @ 1.25" &amp; "D" Mix @ 132.5#/sy - Shuttle Bugg</t>
  </si>
  <si>
    <t>083950.02</t>
  </si>
  <si>
    <t>CNN337</t>
  </si>
  <si>
    <t>CNN053</t>
  </si>
  <si>
    <t>CNN026</t>
  </si>
  <si>
    <t>CNK170</t>
  </si>
  <si>
    <t>MILL &amp; D, ADA Ramps</t>
  </si>
  <si>
    <t>CNN919</t>
  </si>
  <si>
    <t>Cold Plane @ 1.25" &amp; "D" Mix @ 132.5#/sy</t>
  </si>
  <si>
    <t>CNK126</t>
  </si>
  <si>
    <t>32 lbs/SY Micro</t>
  </si>
  <si>
    <t>CNM373</t>
  </si>
  <si>
    <t>CNN090</t>
  </si>
  <si>
    <t>Mill and 411 "D" Mix</t>
  </si>
  <si>
    <t>CNK034</t>
  </si>
  <si>
    <t>Cold Plane @ 1.25 (existing overlay) &amp;Thin Lift D Mix @ 80#/SY- Sh Buggy(Rdwy, Inside Shlds)</t>
  </si>
  <si>
    <t>CNQ256</t>
  </si>
  <si>
    <t>CNK063</t>
  </si>
  <si>
    <t>080920.01</t>
  </si>
  <si>
    <t>CNP118</t>
  </si>
  <si>
    <t>Mill, Spot Repair &amp; 411D</t>
  </si>
  <si>
    <t>CNM126</t>
  </si>
  <si>
    <t>CNM274</t>
  </si>
  <si>
    <t>Spot, 85TL</t>
  </si>
  <si>
    <t>CNK196</t>
  </si>
  <si>
    <t>CRS2P Chip Seal with 85 lbs/SY TLD</t>
  </si>
  <si>
    <t>CNJ338</t>
  </si>
  <si>
    <t>Mill and D Mix</t>
  </si>
  <si>
    <t>SR-329</t>
  </si>
  <si>
    <t>CNN047</t>
  </si>
  <si>
    <t>CNK051</t>
  </si>
  <si>
    <t>CNK248</t>
  </si>
  <si>
    <t>CRS2P Chip Seal with Fog Seal</t>
  </si>
  <si>
    <t>119611.00</t>
  </si>
  <si>
    <t>CNP064</t>
  </si>
  <si>
    <t>Mill from LM 10.30 to LM 14.71, CS &amp; TL D; fog seal shoulders from LM 10.30 to LM 14.71</t>
  </si>
  <si>
    <t>084446.01</t>
  </si>
  <si>
    <t>CNP020</t>
  </si>
  <si>
    <t>Cold Plane @ 1.25" &amp; Thin Lift "D" Mix @ 85#/sy (Roadway &amp; Shoulders) - Shuttle Buggy</t>
  </si>
  <si>
    <t>CNP027</t>
  </si>
  <si>
    <t>102283.01</t>
  </si>
  <si>
    <t>CNP043</t>
  </si>
  <si>
    <t>CNQ188</t>
  </si>
  <si>
    <t>Cold Plane @ 1.25" &amp; "D" Mix @ 132.5#/sy (Curb to Curb) - Shuttle Buggy</t>
  </si>
  <si>
    <t>SR-250</t>
  </si>
  <si>
    <t>CNQ080</t>
  </si>
  <si>
    <t>CNR218</t>
  </si>
  <si>
    <t>SR-161</t>
  </si>
  <si>
    <t>CNR172</t>
  </si>
  <si>
    <t>CNS217</t>
  </si>
  <si>
    <t>CNQ095</t>
  </si>
  <si>
    <t>32 lbs/SY Micro vs 85 lbs/SY Thin Lift</t>
  </si>
  <si>
    <t>CNK057</t>
  </si>
  <si>
    <t>CNS169</t>
  </si>
  <si>
    <t>CNP157</t>
  </si>
  <si>
    <t>083384.01</t>
  </si>
  <si>
    <t>CNP149</t>
  </si>
  <si>
    <t>CNR920</t>
  </si>
  <si>
    <t>CNQ189</t>
  </si>
  <si>
    <t>CNK035</t>
  </si>
  <si>
    <t>Thin Lift D Mix @ 80#/sy (Warm Mix)-Shuttly Buggy (Roadway, Inside Shld., 2ft. Wide + taper on Outside Shld.)</t>
  </si>
  <si>
    <t>CNS209</t>
  </si>
  <si>
    <t>CNS110</t>
  </si>
  <si>
    <t>CNS073</t>
  </si>
  <si>
    <t>CNS075</t>
  </si>
  <si>
    <t>CNP175</t>
  </si>
  <si>
    <t>SR-328</t>
  </si>
  <si>
    <t>CNS113</t>
  </si>
  <si>
    <t>CNR919</t>
  </si>
  <si>
    <t>CNQ169</t>
  </si>
  <si>
    <t>Mill &amp; 411D, Fog Shlds</t>
  </si>
  <si>
    <t>CNQ179</t>
  </si>
  <si>
    <t>CNK137</t>
  </si>
  <si>
    <t>CNQ165</t>
  </si>
  <si>
    <t>Profile Mill and "D" Mix</t>
  </si>
  <si>
    <t>CNQ177</t>
  </si>
  <si>
    <t>Mill &amp; 411D &amp; Fog Shlds</t>
  </si>
  <si>
    <t>CNR181</t>
  </si>
  <si>
    <t>CNK269</t>
  </si>
  <si>
    <t>32 Lbs/SY Micro and 85 lbs/SY Thin Lift D Hot mix Alternate</t>
  </si>
  <si>
    <t>CNR099</t>
  </si>
  <si>
    <t>CNR101</t>
  </si>
  <si>
    <t>CNR926</t>
  </si>
  <si>
    <t>Scrub Seal &amp; 65 lb/sy TL</t>
  </si>
  <si>
    <t>CNR929</t>
  </si>
  <si>
    <t>Cape Seal   Scrub Seal plus Micro-surfacing</t>
  </si>
  <si>
    <t>CNR140</t>
  </si>
  <si>
    <t>CNR157</t>
  </si>
  <si>
    <t>CNR174</t>
  </si>
  <si>
    <t>CNR185</t>
  </si>
  <si>
    <t>CNR068</t>
  </si>
  <si>
    <t>CNS016</t>
  </si>
  <si>
    <t>CNS017</t>
  </si>
  <si>
    <t>CNQ098</t>
  </si>
  <si>
    <t>CNS078</t>
  </si>
  <si>
    <t>SR-197</t>
  </si>
  <si>
    <t>CNS151</t>
  </si>
  <si>
    <t>CNS937</t>
  </si>
  <si>
    <t>CNP158</t>
  </si>
  <si>
    <t>Thin Lift "CS" Mix @ 85#/sy (Roadway &amp; Shlds.) (Shuttle Buggy)</t>
  </si>
  <si>
    <t>CNK074</t>
  </si>
  <si>
    <t>Mill 411D, ADA Ramps, RXR</t>
  </si>
  <si>
    <t>081753.01</t>
  </si>
  <si>
    <t>CNP173</t>
  </si>
  <si>
    <t>Profile MIll &amp; 411D</t>
  </si>
  <si>
    <t>CNQ096</t>
  </si>
  <si>
    <t>CNQ032</t>
  </si>
  <si>
    <t>Micro-surfacing @ 22#/sy   Fog Seal Shoulders</t>
  </si>
  <si>
    <t>CNR248</t>
  </si>
  <si>
    <t>CNQ088</t>
  </si>
  <si>
    <t>CNR211</t>
  </si>
  <si>
    <t>Mill 411D, ADA RAMPS, Bike Lanes</t>
  </si>
  <si>
    <t>CNP155</t>
  </si>
  <si>
    <t>Cold Plane @ 1.25" (Existing Overlay)(LM 22.40 - LM 27.07) &amp; Bridge End &amp; "D" Mix @ 132.5#/sy (Rdwy. &amp; Shlds.)(LM 22.40 - LM 27.83)</t>
  </si>
  <si>
    <t>CNR083</t>
  </si>
  <si>
    <t>CNK143</t>
  </si>
  <si>
    <t>Mill 1.25" D ADA Ramps</t>
  </si>
  <si>
    <t>CNK071</t>
  </si>
  <si>
    <t>Mill and D Fog Shoulders</t>
  </si>
  <si>
    <t>CNS173</t>
  </si>
  <si>
    <t>CNS160</t>
  </si>
  <si>
    <t>CNQ296</t>
  </si>
  <si>
    <t>CNQ332</t>
  </si>
  <si>
    <t>Pavement Restorations, Inc.</t>
  </si>
  <si>
    <t>ALT - Hot Recycle In Place or Mill &amp; 411D Mix (only centerline joint 2' W)</t>
  </si>
  <si>
    <t>CNK038</t>
  </si>
  <si>
    <t>Cold Plane @ 1.25 &amp; Thin Lift D Mix @ 75-80#/SY - Shutt</t>
  </si>
  <si>
    <t>CNT106</t>
  </si>
  <si>
    <t>Volunteer Paving, Llc</t>
  </si>
  <si>
    <t>CNT168</t>
  </si>
  <si>
    <t>CNT222</t>
  </si>
  <si>
    <t>CNK199</t>
  </si>
  <si>
    <t>Thin Lift 85#, spot</t>
  </si>
  <si>
    <t>CNT182</t>
  </si>
  <si>
    <t>SR-47</t>
  </si>
  <si>
    <t>CNT057</t>
  </si>
  <si>
    <t>CNK261</t>
  </si>
  <si>
    <t>Mill, CS, D, E</t>
  </si>
  <si>
    <t>CNK125</t>
  </si>
  <si>
    <t>Mill 1 1/4" D</t>
  </si>
  <si>
    <t>Mill 1.5"; 1.5" E</t>
  </si>
  <si>
    <t>CNK107</t>
  </si>
  <si>
    <t>Hinkle Contracting Company, Llc</t>
  </si>
  <si>
    <t>Thin Lift 65#, spot</t>
  </si>
  <si>
    <t>CNT160</t>
  </si>
  <si>
    <t>CNK115</t>
  </si>
  <si>
    <t>Cold Plane @ 1.25#/sy inside shld/lane &amp; D Mix Shutle B</t>
  </si>
  <si>
    <t>CNK941</t>
  </si>
  <si>
    <t>Eubank Asphalt Paving &amp; Sealing, Inc.</t>
  </si>
  <si>
    <t>Mill and 411D and Thin Lift</t>
  </si>
  <si>
    <t>SR-359</t>
  </si>
  <si>
    <t>CNK922</t>
  </si>
  <si>
    <t>CNK271</t>
  </si>
  <si>
    <t>CRS2P #7's and 65 lbs/SY thin lift</t>
  </si>
  <si>
    <t>CNK263</t>
  </si>
  <si>
    <t>Thin Lift 85#, Spot</t>
  </si>
  <si>
    <t>CNK324</t>
  </si>
  <si>
    <t>CRS2P #8's and 65 lbs/SY thin lift</t>
  </si>
  <si>
    <t>CNT200</t>
  </si>
  <si>
    <t>CNT194</t>
  </si>
  <si>
    <t>Charles Deweese Construction, Inc</t>
  </si>
  <si>
    <t>CNK924</t>
  </si>
  <si>
    <t>SR 34 to Main Street</t>
  </si>
  <si>
    <t>CNB451</t>
  </si>
  <si>
    <t>CNK270</t>
  </si>
  <si>
    <t>Chip Seal with 24 Lbs/SY Micro and Chip Seal with 65 lbs/SY Thin Lift CS Hot mix Alternate</t>
  </si>
  <si>
    <t>CNF166</t>
  </si>
  <si>
    <t>CNF901</t>
  </si>
  <si>
    <t>CNE054</t>
  </si>
  <si>
    <t>CNE057</t>
  </si>
  <si>
    <t>CNE916</t>
  </si>
  <si>
    <t>CNE082</t>
  </si>
  <si>
    <t>C.W. Matthews Contracting Co., Inc.</t>
  </si>
  <si>
    <t>COLD PLANE @ 1.25" &amp; "D" MIX @ 132.5#/SY-SHUTTLE BUGGY</t>
  </si>
  <si>
    <t>CNE126</t>
  </si>
  <si>
    <t>CNE138</t>
  </si>
  <si>
    <t>COLD PLANE @ 1.25' "B-M" MIX @ 169.5#/SY &amp; "D" MIX @ 12</t>
  </si>
  <si>
    <t>CNK273</t>
  </si>
  <si>
    <t>0.0-13.0 85lbs/SY, 13.0-13.33 Mill C&amp;G and 1.25" 70-22</t>
  </si>
  <si>
    <t>CNK283</t>
  </si>
  <si>
    <t>Chip Seal with 24 lbs/SY Micro or 65lbs/SY thinlift</t>
  </si>
  <si>
    <t>CNF010</t>
  </si>
  <si>
    <t>CNK140</t>
  </si>
  <si>
    <t>MILL 411D, Ramps</t>
  </si>
  <si>
    <t>CNF437</t>
  </si>
  <si>
    <t>Micro-Surfacing, Inc.</t>
  </si>
  <si>
    <t>Mill D Fog Shoulders</t>
  </si>
  <si>
    <t>CNK133</t>
  </si>
  <si>
    <t>CNG096</t>
  </si>
  <si>
    <t>CNK320</t>
  </si>
  <si>
    <t>Mill 411D, Fog Shoulders</t>
  </si>
  <si>
    <t>CNK202</t>
  </si>
  <si>
    <t>Mill, Spot, CS, D, E</t>
  </si>
  <si>
    <t>CNK289</t>
  </si>
  <si>
    <t>Mill 1.25" D</t>
  </si>
  <si>
    <t>CNK236</t>
  </si>
  <si>
    <t>"D" Mix @ 132.5#/SY - Shuttle Buggy</t>
  </si>
  <si>
    <t>CNK299</t>
  </si>
  <si>
    <t>CNK237</t>
  </si>
  <si>
    <t>Cold Plane 1.25 (LM 1.56 - LM 2.21, C&amp;G Sect.,0); Random  Areas of Spot Leveling &amp; "D" Mix @ 132.5 #/sy- Shuttle Buggy</t>
  </si>
  <si>
    <t>Strawser, Icn.</t>
  </si>
  <si>
    <t>CNK942</t>
  </si>
  <si>
    <t>CNK272</t>
  </si>
  <si>
    <t>CRS2P Chip Seal with 411D</t>
  </si>
  <si>
    <t>CRS2P Chip Seal #8 stone and 85 lbs/SY thin lift</t>
  </si>
  <si>
    <t>CNK104</t>
  </si>
  <si>
    <t>CNK046</t>
  </si>
  <si>
    <t>CNK138</t>
  </si>
  <si>
    <t>32 lbs/SY Micro and 85 lbs/SY Thin Lift D Hot mix Alternate</t>
  </si>
  <si>
    <t>CNH929</t>
  </si>
  <si>
    <t>Interstate Concrete Construction, Llc</t>
  </si>
  <si>
    <t>D Mix 1 1/4"</t>
  </si>
  <si>
    <t>CNF023</t>
  </si>
  <si>
    <t>"D" MIX @ 132.5#/SY (0.00-3.92) &amp; COLD PLANE (1.60-3.92</t>
  </si>
  <si>
    <t>CNK241</t>
  </si>
  <si>
    <t>CNK275</t>
  </si>
  <si>
    <t>CNK075</t>
  </si>
  <si>
    <t>Mill 411D, Ramps Concrete Repair</t>
  </si>
  <si>
    <t>SR-74</t>
  </si>
  <si>
    <t>CNJ505</t>
  </si>
  <si>
    <t>Cold Plane @ 1.25" &amp; "D" Mix @ 132.5#/sy - Shuttle Bug</t>
  </si>
  <si>
    <t>SR-276</t>
  </si>
  <si>
    <t>CRS2P Chip Seal</t>
  </si>
  <si>
    <t>CNK073</t>
  </si>
  <si>
    <t>Mill 411D ADA RAMPS</t>
  </si>
  <si>
    <t>CNH004</t>
  </si>
  <si>
    <t>MILL, B-M2, D &amp; E MIX</t>
  </si>
  <si>
    <t>Mill C &amp; G, D on 2-Lane Section</t>
  </si>
  <si>
    <t>CNK039</t>
  </si>
  <si>
    <t>Cold Plane 1.25",Thin Lift "D" Mix @80#/SY Shuttle Bug</t>
  </si>
  <si>
    <t>CNK167</t>
  </si>
  <si>
    <t>CRS2P with #8 Stone 65 lb/SY thin lift</t>
  </si>
  <si>
    <t>CNJ255</t>
  </si>
  <si>
    <t>D Mix 2 132.5#/sy, Cold Plane BM-2 @ 197.75 #/SY</t>
  </si>
  <si>
    <t>CNH057</t>
  </si>
  <si>
    <t>CNH104</t>
  </si>
  <si>
    <t>Micro (Alt)</t>
  </si>
  <si>
    <t>CNJ137</t>
  </si>
  <si>
    <t>CNL053</t>
  </si>
  <si>
    <t>85 lbs/SY Thin Lift</t>
  </si>
  <si>
    <t>CNH649</t>
  </si>
  <si>
    <t>Thin Lift Overlay 85lb/SY "D"</t>
  </si>
  <si>
    <t>SR-391</t>
  </si>
  <si>
    <t>CNH578</t>
  </si>
  <si>
    <t>CNH685</t>
  </si>
  <si>
    <t>Mill C &amp; G 1.25 D, Fog Shoulders</t>
  </si>
  <si>
    <t>CNJ090</t>
  </si>
  <si>
    <t>"CS" Mix @ 50#/sy, Cold Plane @ 1.25"  &amp; D Mix @ 132.5#</t>
  </si>
  <si>
    <t>CNL054</t>
  </si>
  <si>
    <t>CNJ313</t>
  </si>
  <si>
    <t>Mill, CS, and D</t>
  </si>
  <si>
    <t>CNL058</t>
  </si>
  <si>
    <t>Mill 411 D Mix</t>
  </si>
  <si>
    <t>CNL111</t>
  </si>
  <si>
    <t>85 lbs/SY</t>
  </si>
  <si>
    <t>CNK168</t>
  </si>
  <si>
    <t>Mill 411 D Fog Seal Shoulders</t>
  </si>
  <si>
    <t>I-</t>
  </si>
  <si>
    <t>CNH030</t>
  </si>
  <si>
    <t>Pavement Technology, Inc</t>
  </si>
  <si>
    <t>Joint Stabilization</t>
  </si>
  <si>
    <t>CNL060</t>
  </si>
  <si>
    <t>CNK225</t>
  </si>
  <si>
    <t>CNK058</t>
  </si>
  <si>
    <t>CS &amp; 85lbs/sy D</t>
  </si>
  <si>
    <t>CNK049</t>
  </si>
  <si>
    <t>MICRO, fog shoulder</t>
  </si>
  <si>
    <t>CNK361</t>
  </si>
  <si>
    <t>Mill 1.25" Pave 85 lbs/SY "D" Mix and 110 lbs/SY OGFC All Pavement</t>
  </si>
  <si>
    <t>CNK249</t>
  </si>
  <si>
    <t>CNL074</t>
  </si>
  <si>
    <t>CNK100</t>
  </si>
  <si>
    <t>SR-17</t>
  </si>
  <si>
    <t>CNK040</t>
  </si>
  <si>
    <t>Cold Plane 1.25 &amp; D Mix 132.5 LB/SY - Shuttle Buggy</t>
  </si>
  <si>
    <t>CNJ258</t>
  </si>
  <si>
    <t>CNJ223</t>
  </si>
  <si>
    <t>Replaced with BM-2 Mix &amp; D Mix @ 132.5#/sy</t>
  </si>
  <si>
    <t>CNL005</t>
  </si>
  <si>
    <t>Micro-surfacing @ 22#/SY</t>
  </si>
  <si>
    <t>CNL129</t>
  </si>
  <si>
    <t>CNL098</t>
  </si>
  <si>
    <t>Cold Plane @ 1.25" (Roadway &amp; Shoulders) &amp; "D" Mix @ 132.5#/SY (Roadway, Shoulders &amp; Parking Areas) - Shuttle Buggy</t>
  </si>
  <si>
    <t>CNK101</t>
  </si>
  <si>
    <t>Cold Plane @ 1.5"(+/=) (Existing Overlay &amp; Micro-surface Application) &amp; Thin Lift "D" Mix @ 80#/SY (Rdwy &amp; Shlds)-Shuttle Buggy</t>
  </si>
  <si>
    <t>CNK337</t>
  </si>
  <si>
    <t>Cold Plane @ 1.25" (Rd &amp; Shlds.), "BM-2" Mix @ 2" (Rd &amp; Shlds.), "D" Mix @ 1.25" (Rd &amp;  Inside Shlds.), "E" Mix @ 1.25" (Outside Shlds.)</t>
  </si>
  <si>
    <t>CNL928</t>
  </si>
  <si>
    <t>Micro @ 22#/SY OR Ultra Thin Lift CS Mix @ 65#/SY</t>
  </si>
  <si>
    <t>CNK352</t>
  </si>
  <si>
    <t>Mill 1.25" pave 85lbs/SY "D" Mix and 110lbs/SY OGFC All Pavement</t>
  </si>
  <si>
    <t>Mill 1.25" Pave 85lbs/SY "D" Mix and 110lbs/SY OGFC All Pavement</t>
  </si>
  <si>
    <t>CNL021</t>
  </si>
  <si>
    <t>CNL057</t>
  </si>
  <si>
    <t>Mill 411D Mix Fog Seal Shoulders PG 76-22</t>
  </si>
  <si>
    <t>CNK339</t>
  </si>
  <si>
    <t>CNL147</t>
  </si>
  <si>
    <t>Cold Plane @ 1.5"(+/-)(Existing Overlay &amp; Micro-surface Application) &amp; Thin Lift D Mix @ 80 lbs/SY (Roadway &amp; Shoulders) - Shuttle Buggy</t>
  </si>
  <si>
    <t>CNL925</t>
  </si>
  <si>
    <t>32 lbs/SY Micro Surfacing</t>
  </si>
  <si>
    <t>CNL062</t>
  </si>
  <si>
    <t>Mill 411 D Mix (Milling near 386 Bridge) &amp; Spot Leveling</t>
  </si>
  <si>
    <t>CNL237</t>
  </si>
  <si>
    <t>CNL127</t>
  </si>
  <si>
    <t>CNL145</t>
  </si>
  <si>
    <t>CNM135</t>
  </si>
  <si>
    <t>Alternate:  Recycle in Place w/thin lift overlay or CS &amp; 85 lbs/sy D</t>
  </si>
  <si>
    <t>CNL123</t>
  </si>
  <si>
    <t>CNL929</t>
  </si>
  <si>
    <t>Micro @ 22#/SY (Inside of Edgeline to inside of Edgeline) &amp; Fog Seal Shlds</t>
  </si>
  <si>
    <t>SR-198</t>
  </si>
  <si>
    <t>CNL209</t>
  </si>
  <si>
    <t>CNL201</t>
  </si>
  <si>
    <t>Chip Seal &amp; Thin Lift D Mix @ 80 lbs/SY</t>
  </si>
  <si>
    <t>CNL192</t>
  </si>
  <si>
    <t>CNL902</t>
  </si>
  <si>
    <t>Cold Plane @ 1.25" (Rd &amp; Shlds.), Thin Lift "D" Mix @ 0.75" (Rd &amp; Shlds.), OGFC @ 1.00" (Rd)</t>
  </si>
  <si>
    <t>SR-416</t>
  </si>
  <si>
    <t>CNL238</t>
  </si>
  <si>
    <t>CNM056</t>
  </si>
  <si>
    <t>CNL102</t>
  </si>
  <si>
    <t>Cold Plane @ 1.25" &amp; "D" Mix @ 132.5#/SY - Shuttle Buggy    Random Areas of BM-2 removal &amp; replacement</t>
  </si>
  <si>
    <t>Cold Plane @ 1.25" &amp; D Mix @ 132.5 #/SY</t>
  </si>
  <si>
    <t>CNL020</t>
  </si>
  <si>
    <t>Cold Plane @ 1.25" (Existing Overlay), Spot BM Mix as needed, "D" Mix @ 132.5#/SY (Roadways &amp; Shoulders)</t>
  </si>
  <si>
    <t>CNL097</t>
  </si>
  <si>
    <t>Chip Seal (Roadway Only) &amp; Thin Lift "D" Mix @ 80#/SY (Roadway &amp; Shoulders)</t>
  </si>
  <si>
    <t>CNL101</t>
  </si>
  <si>
    <t>Cold Plane @ 1.25" (Roadway - Existing Overlay) &amp; "D" Mix 132.5#/SY (Roadway, Shoulders &amp; Ramps)</t>
  </si>
  <si>
    <t>SR-55-BP</t>
  </si>
  <si>
    <t>5</t>
  </si>
  <si>
    <t>CNL154</t>
  </si>
  <si>
    <t>Cold Plane @ 1.25" (Existing Overlay &amp; in Concrete Ramp Areas) &amp; D Mix @ 132.5 lbs/SY (Roadway, Shoulders &amp; Ramps)</t>
  </si>
  <si>
    <t>CNL193</t>
  </si>
  <si>
    <t>CNL051</t>
  </si>
  <si>
    <t>Mill 411D Mix</t>
  </si>
  <si>
    <t>CNL113</t>
  </si>
  <si>
    <t>Mill and 411 D Mix</t>
  </si>
  <si>
    <t>Mill &amp; 411 D Mix</t>
  </si>
  <si>
    <t>CNL142</t>
  </si>
  <si>
    <t>083258.01</t>
  </si>
  <si>
    <t>CNN260</t>
  </si>
  <si>
    <t>Mill, CS &amp; "D" Mix @ 85#/sy</t>
  </si>
  <si>
    <t>CNL227</t>
  </si>
  <si>
    <t>CNL163</t>
  </si>
  <si>
    <t>Cold Planning @ 1.25" &amp; D Mix @ 132.5 lbs/SY (Roadway &amp; Shoulders) - Shuttle Buggy</t>
  </si>
  <si>
    <t>CNN162</t>
  </si>
  <si>
    <t>Profile Mill and 85#/sy</t>
  </si>
  <si>
    <t>CNN118</t>
  </si>
  <si>
    <t>Mill 1.25" pave 85 lbs/SY Thin Lift Mix and 110lbs/Sy OGFC  all pavement</t>
  </si>
  <si>
    <t>CNL203</t>
  </si>
  <si>
    <t>CS &amp; 85 lbs/SY D Mix</t>
  </si>
  <si>
    <t>CNK365</t>
  </si>
  <si>
    <t>CNL230</t>
  </si>
  <si>
    <t>CNL100</t>
  </si>
  <si>
    <t>Thin Lift "D" Mix @ .75" (80#/SY) (Roadway &amp; Shoulders) - Shuttle Buggy</t>
  </si>
  <si>
    <t>CNL190</t>
  </si>
  <si>
    <t>102637.02</t>
  </si>
  <si>
    <t>CNP009</t>
  </si>
  <si>
    <t>Cold Plane @ 1.25" (Rd &amp; Shlds),"BM-2" Mix @ 2" Mix (Rd &amp; Shlds),"D" Mix @ 1.25" (Rd &amp; Inside Shld) &amp; "E" Mix @ 1.25" (Outside Shlds)</t>
  </si>
  <si>
    <t>CNL228</t>
  </si>
  <si>
    <t>CNN028</t>
  </si>
  <si>
    <t>Cold Plane @ 1.50"-2.50", BM-2 Mix @ 197.75#/sy &amp; Thin Lift "D" Mix @ 85#/sy</t>
  </si>
  <si>
    <t>CNN124</t>
  </si>
  <si>
    <t>CNL214</t>
  </si>
  <si>
    <t>CNL226</t>
  </si>
  <si>
    <t>CNJ019</t>
  </si>
  <si>
    <t>Micro-Surfacing @ 22#/sy</t>
  </si>
  <si>
    <t>082052.01</t>
  </si>
  <si>
    <t>CNP121</t>
  </si>
  <si>
    <t>Mill, CS, TL D</t>
  </si>
  <si>
    <t>120425.00</t>
  </si>
  <si>
    <t>CNP111</t>
  </si>
  <si>
    <t>Cold Plane @ 1.25" &amp; 2.50" (areas specified) (Existing Rdwy. Overlay), "D" Mix @ 1.25" (Rdwy. &amp; Inside Shld.) &amp; "E" Mix @ 1.25" (Outside Shld.)</t>
  </si>
  <si>
    <t>CNL153</t>
  </si>
  <si>
    <t>120424.00</t>
  </si>
  <si>
    <t>CNP107</t>
  </si>
  <si>
    <t>Cold Plane @ 1.25" &amp; "D" Mix @ 132.5#/sy (Roadway &amp; Shoulders) - Shuttle Buggy</t>
  </si>
  <si>
    <t>105150.02</t>
  </si>
  <si>
    <t>CNP116</t>
  </si>
  <si>
    <t>CNL202</t>
  </si>
  <si>
    <t>CNL148</t>
  </si>
  <si>
    <t>Mill Lanes &amp; 85 lbs/SY Thin Lift</t>
  </si>
  <si>
    <t>CNL290</t>
  </si>
  <si>
    <t>CNL959</t>
  </si>
  <si>
    <t>85lbs/SY TL, D, OGFC</t>
  </si>
  <si>
    <t>118761.00</t>
  </si>
  <si>
    <t>CNN173</t>
  </si>
  <si>
    <t>85lbs/SY TL, CS, OGFC</t>
  </si>
  <si>
    <t>CNL289</t>
  </si>
  <si>
    <t>Mill 411 D Mix Fog Shoulders</t>
  </si>
  <si>
    <t>CNL287</t>
  </si>
  <si>
    <t>Mill 1.25" 132.5lbs/SY 411 D Mix (Rumble to Rumble) &amp; 110lbs/SY OGFC (Shld to Shld)</t>
  </si>
  <si>
    <t>114729.00</t>
  </si>
  <si>
    <t>CNP055</t>
  </si>
  <si>
    <t>121044.00</t>
  </si>
  <si>
    <t>CNP030</t>
  </si>
  <si>
    <t>CNL957</t>
  </si>
  <si>
    <t>104135.01</t>
  </si>
  <si>
    <t>CNP127</t>
  </si>
  <si>
    <t>CNL316</t>
  </si>
  <si>
    <t>CNP297</t>
  </si>
  <si>
    <t>CNQ087</t>
  </si>
  <si>
    <t>CNR227</t>
  </si>
  <si>
    <t>CNR182</t>
  </si>
  <si>
    <t>CNR164</t>
  </si>
  <si>
    <t>CNR202</t>
  </si>
  <si>
    <t>CNR205</t>
  </si>
  <si>
    <t>CNS917</t>
  </si>
  <si>
    <t>CNS161</t>
  </si>
  <si>
    <t>120937.00</t>
  </si>
  <si>
    <t>CNP191</t>
  </si>
  <si>
    <t>CNQ101</t>
  </si>
  <si>
    <t>CNQ099</t>
  </si>
  <si>
    <t>CNS133</t>
  </si>
  <si>
    <t>CNS129</t>
  </si>
  <si>
    <t>CNP200</t>
  </si>
  <si>
    <t>CNR128</t>
  </si>
  <si>
    <t>CNR212</t>
  </si>
  <si>
    <t>Mill, Spot BM-2, &amp; 411D</t>
  </si>
  <si>
    <t>CNQ091</t>
  </si>
  <si>
    <t>CNS042</t>
  </si>
  <si>
    <t>CNS061</t>
  </si>
  <si>
    <t>CNS072</t>
  </si>
  <si>
    <t>CNQ002</t>
  </si>
  <si>
    <t>CNQ084</t>
  </si>
  <si>
    <t>Mill &amp; 65 lbs/sy CS &amp; OGFC</t>
  </si>
  <si>
    <t>CNQ142</t>
  </si>
  <si>
    <t>Some milling, CS, 85 lbs/sy "D"</t>
  </si>
  <si>
    <t>CNQ168</t>
  </si>
  <si>
    <t>CNQ208</t>
  </si>
  <si>
    <t>Mill, CS, "D" Mix</t>
  </si>
  <si>
    <t>CNR213</t>
  </si>
  <si>
    <t>CNS153</t>
  </si>
  <si>
    <t>CNR103</t>
  </si>
  <si>
    <t>CNR104</t>
  </si>
  <si>
    <t>CNQ128</t>
  </si>
  <si>
    <t>Mill, CS, 85lbs/sy "D"</t>
  </si>
  <si>
    <t>CNS020</t>
  </si>
  <si>
    <t>CNR927</t>
  </si>
  <si>
    <t>CNL296</t>
  </si>
  <si>
    <t>Mill, Spot Repair, D Mix, E Mix</t>
  </si>
  <si>
    <t>CNM115</t>
  </si>
  <si>
    <t>CNM036</t>
  </si>
  <si>
    <t>Spot, CS, 85TL</t>
  </si>
  <si>
    <t>CNR091</t>
  </si>
  <si>
    <t>Scrub Seal &amp; 85 lbs TLD</t>
  </si>
  <si>
    <t>CNL292</t>
  </si>
  <si>
    <t>Cold Plane @ 1.25", CS Mix @ 65 LBS/SY &amp; OGFC @ 100 LBS/SY</t>
  </si>
  <si>
    <t>CNQ154</t>
  </si>
  <si>
    <t>Mill and "D" Mix</t>
  </si>
  <si>
    <t>CNL288</t>
  </si>
  <si>
    <t>CNM916</t>
  </si>
  <si>
    <t>CNR197</t>
  </si>
  <si>
    <t>CNS044</t>
  </si>
  <si>
    <t>Hudson Construction Group, Inc</t>
  </si>
  <si>
    <t>CNR334</t>
  </si>
  <si>
    <t>CNS177</t>
  </si>
  <si>
    <t>CNM163</t>
  </si>
  <si>
    <t>Profile Mill and 85 lbs/SY</t>
  </si>
  <si>
    <t>1</t>
  </si>
  <si>
    <t>CNS938</t>
  </si>
  <si>
    <t>CNP150</t>
  </si>
  <si>
    <t>CNQ353</t>
  </si>
  <si>
    <t>CNQ355</t>
  </si>
  <si>
    <t>CNR133</t>
  </si>
  <si>
    <t>CNP220</t>
  </si>
  <si>
    <t>Cold Plane @ 1.25" (Areas Specified) &amp; "D" Mix @ 132.5#/sy (Roadway &amp; Shoulders) - Shuttle Buggy</t>
  </si>
  <si>
    <t>CNQ111</t>
  </si>
  <si>
    <t>Cold Plane @ 2.00" (Roadway Only), "BM-2" mix @ 226.00#/sy,  &amp; Thin Lift "D" Mix @ 85#/sy (Roadway &amp; Shoulders) - Shuttle Buggy</t>
  </si>
  <si>
    <t>CNP221</t>
  </si>
  <si>
    <t>CNS220</t>
  </si>
  <si>
    <t>102303.01</t>
  </si>
  <si>
    <t>CNP161</t>
  </si>
  <si>
    <t>Cold Plane 1.25" (Roadway &amp; Shoulders) &amp; "D" Mix @ 132.5#/sy - Shuttle Buggy</t>
  </si>
  <si>
    <t>CNQ075</t>
  </si>
  <si>
    <t>Micro-surfacing @ 22#/sy  &amp; Fog Seal Shoulders</t>
  </si>
  <si>
    <t>CNS082</t>
  </si>
  <si>
    <t>CNQ294</t>
  </si>
  <si>
    <t>CNM248</t>
  </si>
  <si>
    <t>CNS343</t>
  </si>
  <si>
    <t>CNL312</t>
  </si>
  <si>
    <t>CNT240</t>
  </si>
  <si>
    <t>CNM159</t>
  </si>
  <si>
    <t>Eubank Asphalt Paving Inc.</t>
  </si>
  <si>
    <t>Mill, 411 D, Fog Shoulders</t>
  </si>
  <si>
    <t>CNT034</t>
  </si>
  <si>
    <t>CNM113</t>
  </si>
  <si>
    <t>CNT148</t>
  </si>
  <si>
    <t>CNT056</t>
  </si>
  <si>
    <t>CNT061</t>
  </si>
  <si>
    <t>CNT028</t>
  </si>
  <si>
    <t>SR-253</t>
  </si>
  <si>
    <t>CNM045</t>
  </si>
  <si>
    <t>Mill and 44 D</t>
  </si>
  <si>
    <t>CNT111</t>
  </si>
  <si>
    <t>Tennessee Valley Paving Co., Inc.</t>
  </si>
  <si>
    <t>CNT025</t>
  </si>
  <si>
    <t>Whitaker Contracting Corp.</t>
  </si>
  <si>
    <t>CNT165</t>
  </si>
  <si>
    <t>CNT153</t>
  </si>
  <si>
    <t>CND076</t>
  </si>
  <si>
    <t>Patty Drilling, Inc.</t>
  </si>
  <si>
    <t>MILL @ CURB, SPOT, CS. D &amp; E SHOULDER</t>
  </si>
  <si>
    <t>CNE047</t>
  </si>
  <si>
    <t>SPOT, CS, D AND E SHOULDER</t>
  </si>
  <si>
    <t>CNM116</t>
  </si>
  <si>
    <t>22 lbs/SY Micro Resurfacing</t>
  </si>
  <si>
    <t>32 lbs/SY Micro Resurfacing</t>
  </si>
  <si>
    <t>CNE095</t>
  </si>
  <si>
    <t>"D" @ 132.5#/SY SHUTTLE BUGGY</t>
  </si>
  <si>
    <t>CNE067</t>
  </si>
  <si>
    <t>CNE097</t>
  </si>
  <si>
    <t>CNE104</t>
  </si>
  <si>
    <t>CNE906</t>
  </si>
  <si>
    <t>Standard Const Co Inc &amp; Lehman-Roberts</t>
  </si>
  <si>
    <t>MILL, BM2 &amp; D, INCLUDES ALL RAMPS</t>
  </si>
  <si>
    <t>CNE220</t>
  </si>
  <si>
    <t>CNE241</t>
  </si>
  <si>
    <t>CS, D AND E SHOULDER</t>
  </si>
  <si>
    <t>CNF052</t>
  </si>
  <si>
    <t>MILL, 411D WITH 5' SHOULDER</t>
  </si>
  <si>
    <t>CNF435</t>
  </si>
  <si>
    <t>CNF417</t>
  </si>
  <si>
    <t>CNM207</t>
  </si>
  <si>
    <t>85 lbs/SY D</t>
  </si>
  <si>
    <t>CNM134</t>
  </si>
  <si>
    <t>CNG102</t>
  </si>
  <si>
    <t>CNM111</t>
  </si>
  <si>
    <t>CNG127</t>
  </si>
  <si>
    <t>CS D &amp; E</t>
  </si>
  <si>
    <t>CNG040</t>
  </si>
  <si>
    <t>CNL141</t>
  </si>
  <si>
    <t>SR-457</t>
  </si>
  <si>
    <t>CNM124</t>
  </si>
  <si>
    <t>CNG164</t>
  </si>
  <si>
    <t>CNM164</t>
  </si>
  <si>
    <t>CNG153</t>
  </si>
  <si>
    <t>Apac-Atlantic. Inc</t>
  </si>
  <si>
    <t>Spot, CS, D &amp; E Shoulder</t>
  </si>
  <si>
    <t>CNM187</t>
  </si>
  <si>
    <t>CNM191</t>
  </si>
  <si>
    <t>CNM086</t>
  </si>
  <si>
    <t>Cold Plane @ 1.25"  130# SY</t>
  </si>
  <si>
    <t>CNH609</t>
  </si>
  <si>
    <t>Roger'S Group, Inc</t>
  </si>
  <si>
    <t>COLD PLANE @ 1.25", "BM-2" MIX @ 2" &amp; "D" MIX @ 1.25"</t>
  </si>
  <si>
    <t>64</t>
  </si>
  <si>
    <t>CNM185</t>
  </si>
  <si>
    <t>MILL &amp; D, FOG SEAL SHOULDERS WITH REJUVINATING FOG SEAL</t>
  </si>
  <si>
    <t>CNH081</t>
  </si>
  <si>
    <t>Micro 22 lbs/SY (ALT)</t>
  </si>
  <si>
    <t>Micro 32 lbs/SY</t>
  </si>
  <si>
    <t>CNJ075</t>
  </si>
  <si>
    <t>CNM160</t>
  </si>
  <si>
    <t>CNH606</t>
  </si>
  <si>
    <t>Cold Plane @ 1.25", "B-M2" MIX @ 2" &amp; "D" Mix @ 1.25"</t>
  </si>
  <si>
    <t>CNH702</t>
  </si>
  <si>
    <t>Charles Blalock And Sons, Inc.</t>
  </si>
  <si>
    <t>Spot CS, D, E Shoulder</t>
  </si>
  <si>
    <t>CNH627</t>
  </si>
  <si>
    <t>CNM272</t>
  </si>
  <si>
    <t>CNH506</t>
  </si>
  <si>
    <t>"BM" Mix @ 169.5#/SY &amp; "D" Mix @ 119.25#/SY-Shuttle Bug</t>
  </si>
  <si>
    <t>CNH638</t>
  </si>
  <si>
    <t>Mill at Interstate Replace with "B" &amp; "D" Overlay the R</t>
  </si>
  <si>
    <t>CNM184</t>
  </si>
  <si>
    <t>SR-234</t>
  </si>
  <si>
    <t>CNH088</t>
  </si>
  <si>
    <t>Micro/Cape Seal</t>
  </si>
  <si>
    <t>CNH661</t>
  </si>
  <si>
    <t>CNH678</t>
  </si>
  <si>
    <t>D Mix @ 132.5#/sy</t>
  </si>
  <si>
    <t>CNM117</t>
  </si>
  <si>
    <t>CNH580</t>
  </si>
  <si>
    <t>CNM166</t>
  </si>
  <si>
    <t>Mill/411D/Fog Shoulders</t>
  </si>
  <si>
    <t>SR-344</t>
  </si>
  <si>
    <t>CNH706</t>
  </si>
  <si>
    <t>CNH686</t>
  </si>
  <si>
    <t>CNH272</t>
  </si>
  <si>
    <t>Mill, BM2 and D</t>
  </si>
  <si>
    <t>CNH237</t>
  </si>
  <si>
    <t>CNH253</t>
  </si>
  <si>
    <t>CNJ912</t>
  </si>
  <si>
    <t>CNM099</t>
  </si>
  <si>
    <t>ALT. Micro-Surfacing @ 22LB/SY or  Thin Lift "CS" Mix @ 65 LB/SY</t>
  </si>
  <si>
    <t>CNM225</t>
  </si>
  <si>
    <t>Thin Lift "D" Mix @ 85 LB/SY</t>
  </si>
  <si>
    <t>Thin Lift "D" Mix @ 85 LB/SY - Shuttle Buggy</t>
  </si>
  <si>
    <t>CNM087</t>
  </si>
  <si>
    <t>Micro Resurfacing @ 22 LB/SY</t>
  </si>
  <si>
    <t>CNM217</t>
  </si>
  <si>
    <t>Random Spot Leveling  &amp; "D" Mix @ 132.5#/sy - Shuttle Buggy</t>
  </si>
  <si>
    <t>SR-281</t>
  </si>
  <si>
    <t>CNM088</t>
  </si>
  <si>
    <t>CNJ166</t>
  </si>
  <si>
    <t>Spot, 85# Thin Lift</t>
  </si>
  <si>
    <t>CNK059</t>
  </si>
  <si>
    <t>85lbs/sy D</t>
  </si>
  <si>
    <t>Micro Resurfacing @ 22 LB/SY (Fog Seal Shoulders)</t>
  </si>
  <si>
    <t>CNM132</t>
  </si>
  <si>
    <t>CNM090</t>
  </si>
  <si>
    <t>CNK116</t>
  </si>
  <si>
    <t>Lyons Construction Services, Inc.</t>
  </si>
  <si>
    <t>CNM161</t>
  </si>
  <si>
    <t>CNK239</t>
  </si>
  <si>
    <t>Cold Plane @ 1.25" (Roadway &amp; Inside Shld) Chip Seal Roadway only &amp; "D" Mix @ 132.5#/SY Roadway &amp; Shlds</t>
  </si>
  <si>
    <t>SR-22-A</t>
  </si>
  <si>
    <t>CNK253</t>
  </si>
  <si>
    <t>CNJ291</t>
  </si>
  <si>
    <t>Profile Mill and 85 Lbs/SY</t>
  </si>
  <si>
    <t>CNM918</t>
  </si>
  <si>
    <t>411 D Mix</t>
  </si>
  <si>
    <t>CNM157</t>
  </si>
  <si>
    <t>CNM162</t>
  </si>
  <si>
    <t>CNM281</t>
  </si>
  <si>
    <t>CNM226</t>
  </si>
  <si>
    <t>CNM240</t>
  </si>
  <si>
    <t>"D"</t>
  </si>
  <si>
    <t>CNM205</t>
  </si>
  <si>
    <t>CNM348</t>
  </si>
  <si>
    <t>Profile Mill and 85 lbs/SY Thin Lift Mix</t>
  </si>
  <si>
    <t>CNM263</t>
  </si>
  <si>
    <t>CNM097</t>
  </si>
  <si>
    <t>Micro Resurfacing @ 24 LB/SY</t>
  </si>
  <si>
    <t>CNK229</t>
  </si>
  <si>
    <t>CNM199</t>
  </si>
  <si>
    <t>Cold Plane @ 1.25" &amp; "D" Mix @ 132.5 LB/SY - Shuttle Buggy</t>
  </si>
  <si>
    <t>CNM203</t>
  </si>
  <si>
    <t>CNL070</t>
  </si>
  <si>
    <t>CNL006</t>
  </si>
  <si>
    <t>Cold Plane @ 1.25" &amp; D Mix @ 132.5#/SY - Shuttle Buggy</t>
  </si>
  <si>
    <t>CNL045</t>
  </si>
  <si>
    <t>CNM255</t>
  </si>
  <si>
    <t>Thin Lift "D" Mix @ 85 LB/SY (Warm Mix) - (Roadway &amp; Shoulders) - Shuttle Buggy</t>
  </si>
  <si>
    <t>CNL092</t>
  </si>
  <si>
    <t>Some Milling &amp; D Mix</t>
  </si>
  <si>
    <t>85lbs/SY D</t>
  </si>
  <si>
    <t>CNM278</t>
  </si>
  <si>
    <t>CNM208</t>
  </si>
  <si>
    <t>Chip Seal &amp; Thin Lift "D" Mix @ 85 LB/SY</t>
  </si>
  <si>
    <t>CNM223</t>
  </si>
  <si>
    <t>CNM035</t>
  </si>
  <si>
    <t>CNM081</t>
  </si>
  <si>
    <t>Mill 411 D ADA Ramps; Mill 411 D Fog shoulders</t>
  </si>
  <si>
    <t>CNM102</t>
  </si>
  <si>
    <t>CNM206</t>
  </si>
  <si>
    <t>CS &amp; 85 lbs/sy D</t>
  </si>
  <si>
    <t>CNL943</t>
  </si>
  <si>
    <t>CNM037</t>
  </si>
  <si>
    <t>SR-267</t>
  </si>
  <si>
    <t>CNM121</t>
  </si>
  <si>
    <t>Micro Resurfacing 32 lbs/SY</t>
  </si>
  <si>
    <t>CNM280</t>
  </si>
  <si>
    <t>CNL250</t>
  </si>
  <si>
    <t>Cold Plane @ 1.25" &amp; D Mix @ 132.5#/sy - Shuttle Buggy</t>
  </si>
  <si>
    <t>CNM209</t>
  </si>
  <si>
    <t>CNM101</t>
  </si>
  <si>
    <t>ALT. Micro Resurfacing @ 22 LB/SY Or Ultra Thin Lift "CS" Mix @ 65 LB/SY</t>
  </si>
  <si>
    <t>SR-331</t>
  </si>
  <si>
    <t>CNM165</t>
  </si>
  <si>
    <t>Mill, Spot, CS, D  Spot, 85TL</t>
  </si>
  <si>
    <t>CNM026</t>
  </si>
  <si>
    <t>Chip Seal (Roadway Only) &amp; Thin Lift "D" Mix @ 80 LB/SY (Roadway &amp; Shlds.)</t>
  </si>
  <si>
    <t>CNM202</t>
  </si>
  <si>
    <t>"D" Mix @ 132.5 LB/SY (Roadway &amp; Shoulders) - Shuttle Buggy</t>
  </si>
  <si>
    <t>CNM192</t>
  </si>
  <si>
    <t>Mill 411 D Fog shoulders</t>
  </si>
  <si>
    <t>CNM926</t>
  </si>
  <si>
    <t>CNM275</t>
  </si>
  <si>
    <t>CNM213</t>
  </si>
  <si>
    <t>ALT. Cape Seal (Chip Seal w/ Micro Resurfacing @ 24 LB/SY) OR Modified Cape Seal (Chip Seal w/ Ultra Thin Lift "CS" Mix @ 65 LB/SY)</t>
  </si>
  <si>
    <t>CNM222</t>
  </si>
  <si>
    <t>SR-366</t>
  </si>
  <si>
    <t>SR-352</t>
  </si>
  <si>
    <t>082284.01</t>
  </si>
  <si>
    <t>CNN217</t>
  </si>
  <si>
    <t>Mill &amp; "D"</t>
  </si>
  <si>
    <t>CNL200</t>
  </si>
  <si>
    <t>Cape Seal (Chip Seal w/ Micro-surface), or Modified Cape Seal (Chip Seal with Ultra Thin Lift CS Mix)</t>
  </si>
  <si>
    <t>082034.01</t>
  </si>
  <si>
    <t>CNN213</t>
  </si>
  <si>
    <t>Profile Mill and 411 "D" Mix</t>
  </si>
  <si>
    <t>CNN241</t>
  </si>
  <si>
    <t>080488.01</t>
  </si>
  <si>
    <t>CNN305</t>
  </si>
  <si>
    <t>Cold Plane @ 1.25", "BM-2" Mix @ 226#/sy, Thin Lift "CS" Mix @ 65#/sy (Rd and Shlds) &amp; OGFC @ 110#/sy (1.25")(Rd, Inside Shld, &amp; 30" on Outside Shld.)</t>
  </si>
  <si>
    <t>SR-315</t>
  </si>
  <si>
    <t>CNM020</t>
  </si>
  <si>
    <t>Cold Plane @ 1.25" (Curb to Curb) &amp; "D" Mix @ 132.5 LB/SY - Shuttle Buggy</t>
  </si>
  <si>
    <t>Cold Plane @ 1.25" (Existing Overlay) &amp; "D" Mix @ 132.5 LB/SY</t>
  </si>
  <si>
    <t>CS &amp; "D" Mix @ 85#/sy; Fog seal shoulders</t>
  </si>
  <si>
    <t>CNL018</t>
  </si>
  <si>
    <t>Micro @22#/SY</t>
  </si>
  <si>
    <t>083560.01</t>
  </si>
  <si>
    <t>CNN927</t>
  </si>
  <si>
    <t>SR-313</t>
  </si>
  <si>
    <t>120426.00</t>
  </si>
  <si>
    <t>CNP113</t>
  </si>
  <si>
    <t>121046.00</t>
  </si>
  <si>
    <t>CNP119</t>
  </si>
  <si>
    <t>CNM204</t>
  </si>
  <si>
    <t>084073.01</t>
  </si>
  <si>
    <t>CNN177</t>
  </si>
  <si>
    <t>CNK276</t>
  </si>
  <si>
    <t>SR-388</t>
  </si>
  <si>
    <t>CNL093</t>
  </si>
  <si>
    <t>CNP002</t>
  </si>
  <si>
    <t>Micro Resurfacing @ 22#/sy (Inside of Edgeline to inside of Edgeline) &amp; Fog Seal Shoulders</t>
  </si>
  <si>
    <t>SR-158</t>
  </si>
  <si>
    <t>CNQ041</t>
  </si>
  <si>
    <t>CNP010</t>
  </si>
  <si>
    <t>CNP292</t>
  </si>
  <si>
    <t>CNQ193</t>
  </si>
  <si>
    <t>Wright Brothers Contracting, Inc.</t>
  </si>
  <si>
    <t>CNQ119</t>
  </si>
  <si>
    <t>CNR235</t>
  </si>
  <si>
    <t>CNR165</t>
  </si>
  <si>
    <t>CNS106</t>
  </si>
  <si>
    <t>CNS901</t>
  </si>
  <si>
    <t>CNN073</t>
  </si>
  <si>
    <t>BM 6' each side on edge line; 411 "D" Mix</t>
  </si>
  <si>
    <t>CNR147</t>
  </si>
  <si>
    <t>CNS178</t>
  </si>
  <si>
    <t>Mill &amp; 307 CW</t>
  </si>
  <si>
    <t>CNS157</t>
  </si>
  <si>
    <t>CNN074</t>
  </si>
  <si>
    <t>CRS2P and 85#/sy</t>
  </si>
  <si>
    <t>CNS116</t>
  </si>
  <si>
    <t>CNS126</t>
  </si>
  <si>
    <t>CNQ197</t>
  </si>
  <si>
    <t>CNQ157</t>
  </si>
  <si>
    <t>CNR222</t>
  </si>
  <si>
    <t>CNN095</t>
  </si>
  <si>
    <t>CRS2P with 85#/sy</t>
  </si>
  <si>
    <t>CNP171</t>
  </si>
  <si>
    <t>CNN021</t>
  </si>
  <si>
    <t>CNR102</t>
  </si>
  <si>
    <t>Mill &amp; 411D(LM 9.5-9.9) and 411D Overlay (LM 9.9-15.6)</t>
  </si>
  <si>
    <t>CNR928</t>
  </si>
  <si>
    <t>CNR176</t>
  </si>
  <si>
    <t>CNQ127</t>
  </si>
  <si>
    <t>Thin Life "D" Mix @ 85 #/sy</t>
  </si>
  <si>
    <t>CNR022</t>
  </si>
  <si>
    <t>CNR305</t>
  </si>
  <si>
    <t>CNQ118</t>
  </si>
  <si>
    <t>CNR196</t>
  </si>
  <si>
    <t>CNS018</t>
  </si>
  <si>
    <t>CNS156</t>
  </si>
  <si>
    <t>CNS066</t>
  </si>
  <si>
    <t>084264.01</t>
  </si>
  <si>
    <t>CNP151</t>
  </si>
  <si>
    <t>Cold Plane @ 1.00" (Existing Overlay) &amp; Thin Lift "D" Mix @ 85#/sy (Roadway &amp; Shoulders) - Shuttle Buggy</t>
  </si>
  <si>
    <t>101758.01</t>
  </si>
  <si>
    <t>CNP186</t>
  </si>
  <si>
    <t>Partial Mill &amp; BM2 Fix, with Thin Lift @ 85#/sy</t>
  </si>
  <si>
    <t>102295.01</t>
  </si>
  <si>
    <t>CNP205</t>
  </si>
  <si>
    <t>CNQ132</t>
  </si>
  <si>
    <t>CNQ081</t>
  </si>
  <si>
    <t>CNM098</t>
  </si>
  <si>
    <t>Micro Resurfacing @ 22 LB/SY &amp; Fog Seal Shoulders</t>
  </si>
  <si>
    <t>CNQ161</t>
  </si>
  <si>
    <t>CNQ173</t>
  </si>
  <si>
    <t>CNR100</t>
  </si>
  <si>
    <t>CNS225</t>
  </si>
  <si>
    <t>CNQ001</t>
  </si>
  <si>
    <t>Wayne County Rock Inc.</t>
  </si>
  <si>
    <t>CNP172</t>
  </si>
  <si>
    <t>CNS021</t>
  </si>
  <si>
    <t>CNS022</t>
  </si>
  <si>
    <t>CNS033</t>
  </si>
  <si>
    <t>CNS039</t>
  </si>
  <si>
    <t>CNP194</t>
  </si>
  <si>
    <t>CNS050</t>
  </si>
  <si>
    <t>CNR303</t>
  </si>
  <si>
    <t>CNQ269</t>
  </si>
  <si>
    <t>117631.00</t>
  </si>
  <si>
    <t>CNP178</t>
  </si>
  <si>
    <t>CNP231</t>
  </si>
  <si>
    <t>Partial Milling, CS, TL D</t>
  </si>
  <si>
    <t>CNP062</t>
  </si>
  <si>
    <t>CNT083</t>
  </si>
  <si>
    <t>CNQ349</t>
  </si>
  <si>
    <t>Mill, BM2, D</t>
  </si>
  <si>
    <t>CNQ331</t>
  </si>
  <si>
    <t>CNR332</t>
  </si>
  <si>
    <t>CNM372</t>
  </si>
  <si>
    <t>CNN045</t>
  </si>
  <si>
    <t>Bituminous Seal Coat</t>
  </si>
  <si>
    <t>CNT911</t>
  </si>
  <si>
    <t>CNM370</t>
  </si>
  <si>
    <t>CNT029</t>
  </si>
  <si>
    <t>CNT169</t>
  </si>
  <si>
    <t>CNT156</t>
  </si>
  <si>
    <t>CNN146</t>
  </si>
  <si>
    <t>CNT093</t>
  </si>
  <si>
    <t>CNT024</t>
  </si>
  <si>
    <t>CNT040</t>
  </si>
  <si>
    <t>CNN101</t>
  </si>
  <si>
    <t>SR-97</t>
  </si>
  <si>
    <t>CNN913</t>
  </si>
  <si>
    <t>CNT159</t>
  </si>
  <si>
    <t>CNT164</t>
  </si>
  <si>
    <t>CNT254</t>
  </si>
  <si>
    <t>CNT248</t>
  </si>
  <si>
    <t>Micro Resurfacing @ 22#/sy &amp; Fog Seal Shoulders</t>
  </si>
  <si>
    <t>CNN018</t>
  </si>
  <si>
    <t>CNT215</t>
  </si>
  <si>
    <t>CNT004</t>
  </si>
  <si>
    <t>CNT174</t>
  </si>
  <si>
    <t>CNE106</t>
  </si>
  <si>
    <t>CNE085</t>
  </si>
  <si>
    <t>COLD PLANE @ 1.25' &amp; "D" MIX @ 132.5#/SY SHUTTLE BUGGY</t>
  </si>
  <si>
    <t>CNF170</t>
  </si>
  <si>
    <t>CNF149</t>
  </si>
  <si>
    <t>CNN013</t>
  </si>
  <si>
    <t>Thin Lift "D" Mix @ 85#/sy &amp; Random Areas of Leveling w/ BM-2 (TBD by Project Engineer)</t>
  </si>
  <si>
    <t>CNE139</t>
  </si>
  <si>
    <t>SPOT, CS. D, AND E SHOULDER</t>
  </si>
  <si>
    <t>CNE148</t>
  </si>
  <si>
    <t>CNM360</t>
  </si>
  <si>
    <t>Mill, Thin Lift D &amp; 1 1/4 OGFC</t>
  </si>
  <si>
    <t>119183.00</t>
  </si>
  <si>
    <t>CNN156</t>
  </si>
  <si>
    <t>Profile Mill and 85#/sy;  CW on last mile near SR 11</t>
  </si>
  <si>
    <t>CNM194</t>
  </si>
  <si>
    <t>CNN122</t>
  </si>
  <si>
    <t>082591.01</t>
  </si>
  <si>
    <t>CNN159</t>
  </si>
  <si>
    <t>CNF025</t>
  </si>
  <si>
    <t>CNN097</t>
  </si>
  <si>
    <t>Mill and 411 "D" Mix; Fog Shoulders</t>
  </si>
  <si>
    <t>Remove white topping</t>
  </si>
  <si>
    <t>CNG043</t>
  </si>
  <si>
    <t>CNN136</t>
  </si>
  <si>
    <t>"D" Mix 1.25" @ 132.5#/sy</t>
  </si>
  <si>
    <t>CNN070</t>
  </si>
  <si>
    <t>CNN041</t>
  </si>
  <si>
    <t>CNN040</t>
  </si>
  <si>
    <t>Mill and 411 "D" Mix/Fog Shoulders; 85#/sy through Wartrace</t>
  </si>
  <si>
    <t>CNN104</t>
  </si>
  <si>
    <t>SR-105</t>
  </si>
  <si>
    <t>CNN061</t>
  </si>
  <si>
    <t>SR-217</t>
  </si>
  <si>
    <t>CNM333</t>
  </si>
  <si>
    <t>OGFC Overlay</t>
  </si>
  <si>
    <t>CNG206</t>
  </si>
  <si>
    <t>CNN108</t>
  </si>
  <si>
    <t>CNH042</t>
  </si>
  <si>
    <t>CNM342</t>
  </si>
  <si>
    <t>CNF137</t>
  </si>
  <si>
    <t>Milling &amp; "D" mix @ 132.5#/sy-shuttle buggy</t>
  </si>
  <si>
    <t>CNF296</t>
  </si>
  <si>
    <t>CNF022</t>
  </si>
  <si>
    <t>CNJ056</t>
  </si>
  <si>
    <t>119222.00</t>
  </si>
  <si>
    <t>CNN155</t>
  </si>
  <si>
    <t>CNJ238</t>
  </si>
  <si>
    <t>CNN078</t>
  </si>
  <si>
    <t>411 "D" Mix Overlay; Fog Shoulders</t>
  </si>
  <si>
    <t>CNH010</t>
  </si>
  <si>
    <t>Mill &amp; D, Fog Seal shoulders with rejuvinating Fog Seal</t>
  </si>
  <si>
    <t>CNH102</t>
  </si>
  <si>
    <t>CNN025</t>
  </si>
  <si>
    <t>CNH502</t>
  </si>
  <si>
    <t>COLD Planing @ 1.25 &amp; "D" Mix @ 132.5#SY-Shuttle Buggy</t>
  </si>
  <si>
    <t>084334.01</t>
  </si>
  <si>
    <t>CNN151</t>
  </si>
  <si>
    <t>Chip Seal with Fog</t>
  </si>
  <si>
    <t>CNN019</t>
  </si>
  <si>
    <t>CNM334</t>
  </si>
  <si>
    <t>Cold Plane @ 1.25" &amp; Thin Lift "D" Mix @ 80#/sy</t>
  </si>
  <si>
    <t>Novachip Type "A" (1/2/")</t>
  </si>
  <si>
    <t>CNH928</t>
  </si>
  <si>
    <t>CNH553</t>
  </si>
  <si>
    <t>CNH567</t>
  </si>
  <si>
    <t>CNH621</t>
  </si>
  <si>
    <t>085088.01</t>
  </si>
  <si>
    <t>CNN154</t>
  </si>
  <si>
    <t>Chip Seal with Ultra Thin Overlay, CS 50</t>
  </si>
  <si>
    <t>CNH086</t>
  </si>
  <si>
    <t>Thin Lift 85 Lbs/SY</t>
  </si>
  <si>
    <t>082263.01</t>
  </si>
  <si>
    <t>CNN024</t>
  </si>
  <si>
    <t>CNM341</t>
  </si>
  <si>
    <t>Cold Plane @ 1.25" (Rd &amp; Shlds), "BM-2" Mix @ 2" (Rd &amp; Shlds), "D" Mix @ 1.25" (Rd &amp; Inside Shld), &amp; "E" Mix @ 1.25" (Outside Shld)</t>
  </si>
  <si>
    <t>CNN100</t>
  </si>
  <si>
    <t>CNN033</t>
  </si>
  <si>
    <t>CNJ173</t>
  </si>
  <si>
    <t>CNJ176</t>
  </si>
  <si>
    <t>CNN043</t>
  </si>
  <si>
    <t>CNJ195</t>
  </si>
  <si>
    <t>CNJ252</t>
  </si>
  <si>
    <t>119182.00</t>
  </si>
  <si>
    <t>CNN150</t>
  </si>
  <si>
    <t>CNJ088</t>
  </si>
  <si>
    <t>117734.00</t>
  </si>
  <si>
    <t>CNN161</t>
  </si>
  <si>
    <t>CRS2P Chip Seal and 85#/sy</t>
  </si>
  <si>
    <t>084994.01</t>
  </si>
  <si>
    <t>SR-231</t>
  </si>
  <si>
    <t>CNN153</t>
  </si>
  <si>
    <t>411 "D" Mix</t>
  </si>
  <si>
    <t>CNK925</t>
  </si>
  <si>
    <t>CNK111</t>
  </si>
  <si>
    <t>65 # Thin Lift</t>
  </si>
  <si>
    <t>119613.00</t>
  </si>
  <si>
    <t>CNN176</t>
  </si>
  <si>
    <t>CS &amp; "D" Mix @ 85#/sy; Fog Seal Shoulders</t>
  </si>
  <si>
    <t>CNK147</t>
  </si>
  <si>
    <t>Cold Planning @ 1.25" (Existing Overlay) &amp; Thin Lift "D" Mix @ 80#/SY-Shuttle Buggy</t>
  </si>
  <si>
    <t>119614.00</t>
  </si>
  <si>
    <t>CNN058</t>
  </si>
  <si>
    <t>CNM356</t>
  </si>
  <si>
    <t>CNN091</t>
  </si>
  <si>
    <t>CNN160</t>
  </si>
  <si>
    <t>Thin Life D Mix @80#/SY (3/4'), Shuttle Buggy</t>
  </si>
  <si>
    <t>CNK108</t>
  </si>
  <si>
    <t>Cold Plane@1.25 &amp; Thin Lift D Mix @80#SY (Rdwy &amp; Shld)- SH Buggy</t>
  </si>
  <si>
    <t>083994.01</t>
  </si>
  <si>
    <t>CNN158</t>
  </si>
  <si>
    <t>Cold Plane @ 1.25" &amp; D Mix @ 132.5#/SY, Shuttle Buggy</t>
  </si>
  <si>
    <t>CNN059</t>
  </si>
  <si>
    <t>CNN918</t>
  </si>
  <si>
    <t>CNL110</t>
  </si>
  <si>
    <t>Thin Lift #85, Spot</t>
  </si>
  <si>
    <t>CNL119</t>
  </si>
  <si>
    <t>Thin Lift #65, Spot</t>
  </si>
  <si>
    <t>CNL079</t>
  </si>
  <si>
    <t>CNK129</t>
  </si>
  <si>
    <t>Cape Seal (Chip Seal w/Micro-surface wearing surface)</t>
  </si>
  <si>
    <t>Cold Planning @ R.R. Crossing &amp; Thin Lift "D" Mix @ 80#/SY- Shuttle Buggy</t>
  </si>
  <si>
    <t>083686.01</t>
  </si>
  <si>
    <t>CNN163</t>
  </si>
  <si>
    <t>CNK292</t>
  </si>
  <si>
    <t>Cold Plane 1.25" &amp; "D" Mix @ 1.25" (Curb &amp; Gutter, Sidewalk &amp; random areas as determined by the P.M.) &amp; "D" Mix @ 1.25"</t>
  </si>
  <si>
    <t>117736.00</t>
  </si>
  <si>
    <t>CNN245</t>
  </si>
  <si>
    <t>CNN092</t>
  </si>
  <si>
    <t>CNM277</t>
  </si>
  <si>
    <t>102286.02</t>
  </si>
  <si>
    <t>CNN223</t>
  </si>
  <si>
    <t>CNL049</t>
  </si>
  <si>
    <t>Cold Plane @ 1.25" (Roadway), "D" Mix @ 1.25" Roadway, FOg Seal Outside Shoulders</t>
  </si>
  <si>
    <t>CNL061</t>
  </si>
  <si>
    <t>Mill 411 D Mix ADA Ramps/PED</t>
  </si>
  <si>
    <t>084605.01</t>
  </si>
  <si>
    <t>CNN229</t>
  </si>
  <si>
    <t>CNN215</t>
  </si>
  <si>
    <t>Profile Mill and 85 lbs/sy</t>
  </si>
  <si>
    <t>CNL094</t>
  </si>
  <si>
    <t>Mill 5/8" Novachip; CS &amp; 85 lbs/SY D Mix</t>
  </si>
  <si>
    <t>CNN042</t>
  </si>
  <si>
    <t>CNN055</t>
  </si>
  <si>
    <t>ALT Bituminous Seal Coat with Micro Resurfacing or Thin Lift Overlay</t>
  </si>
  <si>
    <t>CNL268</t>
  </si>
  <si>
    <t>CNM216</t>
  </si>
  <si>
    <t>"D" Mix @ 132.5#/sy - Shuttle Buggy</t>
  </si>
  <si>
    <t>CNN015</t>
  </si>
  <si>
    <t>Cold Plane @ 1.25" &amp; Thin Lift "D" Mix @ 85#/sy</t>
  </si>
  <si>
    <t>CNL210</t>
  </si>
  <si>
    <t>CNL304</t>
  </si>
  <si>
    <t>CNN102</t>
  </si>
  <si>
    <t>Cold Plane @ 1.25" &amp; 2.50", "D" Mix @ 1.25", &amp; "E" Mix @ 1.25"</t>
  </si>
  <si>
    <t>CNN031</t>
  </si>
  <si>
    <t>CNM034</t>
  </si>
  <si>
    <t>082977.02</t>
  </si>
  <si>
    <t>CNN182</t>
  </si>
  <si>
    <t>CNM142</t>
  </si>
  <si>
    <t>CNM340</t>
  </si>
  <si>
    <t>Cold Plane @ 1.25" (Rd &amp; Shlds), "BM-2" Mix @ 226#/sy (Rd &amp; Shlds), Thin Lift "CS" Mix @ 65#/sy (Rd &amp; Shlds), OGFC @ 110#/sy (1.25")(Rd &amp; Inside Shld)</t>
  </si>
  <si>
    <t>CNM136</t>
  </si>
  <si>
    <t>085058.01</t>
  </si>
  <si>
    <t>084269.01</t>
  </si>
  <si>
    <t>CNN221</t>
  </si>
  <si>
    <t>Ultra Thin Lift "CS" Mix @ 65#/sy</t>
  </si>
  <si>
    <t>CNM900</t>
  </si>
  <si>
    <t>OGFC</t>
  </si>
  <si>
    <t>SR-211</t>
  </si>
  <si>
    <t>CNN911</t>
  </si>
  <si>
    <t>ALT. HIR w/ Micro OR HIR w/ Thin Lift OR Mill &amp; "D"</t>
  </si>
  <si>
    <t>CNM215</t>
  </si>
  <si>
    <t>CNM201</t>
  </si>
  <si>
    <t>Cold Plane @ 1.25" &amp; "D" Mix @ 132.5 LB/SY (Roadway &amp; Shoulders) - Shuttle Buggy</t>
  </si>
  <si>
    <t>117776.00</t>
  </si>
  <si>
    <t>SR-193</t>
  </si>
  <si>
    <t>CNN250</t>
  </si>
  <si>
    <t>"D" Mix @ 85#/sy</t>
  </si>
  <si>
    <t>117783.00</t>
  </si>
  <si>
    <t>SR-390</t>
  </si>
  <si>
    <t>CNM271</t>
  </si>
  <si>
    <t>119618.00</t>
  </si>
  <si>
    <t>CNN231</t>
  </si>
  <si>
    <t>CW</t>
  </si>
  <si>
    <t>CNN016</t>
  </si>
  <si>
    <t>CNM276</t>
  </si>
  <si>
    <t>117627.00</t>
  </si>
  <si>
    <t>CNN179</t>
  </si>
  <si>
    <t>CNN910</t>
  </si>
  <si>
    <t>CNN105</t>
  </si>
  <si>
    <t>CNN007</t>
  </si>
  <si>
    <t>CNN186</t>
  </si>
  <si>
    <t>081350.02</t>
  </si>
  <si>
    <t>CNN184</t>
  </si>
  <si>
    <t>Cold Plane @ 1.00" &amp; "D" Mix @ 132.5#/sy</t>
  </si>
  <si>
    <t>081061.03</t>
  </si>
  <si>
    <t>CNN327</t>
  </si>
  <si>
    <t>118765.00</t>
  </si>
  <si>
    <t>CNN219</t>
  </si>
  <si>
    <t>118766.00</t>
  </si>
  <si>
    <t>115564.00</t>
  </si>
  <si>
    <t>SR-259</t>
  </si>
  <si>
    <t>CNP044</t>
  </si>
  <si>
    <t>083091.02</t>
  </si>
  <si>
    <t>CNN220</t>
  </si>
  <si>
    <t>CNN914</t>
  </si>
  <si>
    <t>083707.01</t>
  </si>
  <si>
    <t>Spot Repair, 411D</t>
  </si>
  <si>
    <t>121061.00</t>
  </si>
  <si>
    <t>CNP058</t>
  </si>
  <si>
    <t>121048.00</t>
  </si>
  <si>
    <t>SR-454</t>
  </si>
  <si>
    <t>117333.00</t>
  </si>
  <si>
    <t>SR-318</t>
  </si>
  <si>
    <t>CNN923</t>
  </si>
  <si>
    <t>117332.00</t>
  </si>
  <si>
    <t>121047.00</t>
  </si>
  <si>
    <t>Spot Repair, Thin Lift @ 65#/sy</t>
  </si>
  <si>
    <t>CNN039</t>
  </si>
  <si>
    <t>HIR/Micro ALT with Mill 411 "D" Mix</t>
  </si>
  <si>
    <t>CNK061</t>
  </si>
  <si>
    <t>Mill 1.25" &amp; D</t>
  </si>
  <si>
    <t>081658.01</t>
  </si>
  <si>
    <t>CNP128</t>
  </si>
  <si>
    <t>CNM282</t>
  </si>
  <si>
    <t>CNN214</t>
  </si>
  <si>
    <t>CNM361</t>
  </si>
  <si>
    <t>Mill 2", CS &amp; D</t>
  </si>
  <si>
    <t>CNN096</t>
  </si>
  <si>
    <t>120291.00</t>
  </si>
  <si>
    <t>CNN326</t>
  </si>
  <si>
    <t>117597.00</t>
  </si>
  <si>
    <t>CNP034</t>
  </si>
  <si>
    <t>102107.01</t>
  </si>
  <si>
    <t>CNN038</t>
  </si>
  <si>
    <t>105841.01</t>
  </si>
  <si>
    <t>CNP123</t>
  </si>
  <si>
    <t>CNQ190</t>
  </si>
  <si>
    <t>CNP916</t>
  </si>
  <si>
    <t>CNQ191</t>
  </si>
  <si>
    <t>CNS226</t>
  </si>
  <si>
    <t>CNQ105</t>
  </si>
  <si>
    <t>Thin Lift "D" Mix @ 85#/sy - Shuttle Buggy</t>
  </si>
  <si>
    <t>CNR132</t>
  </si>
  <si>
    <t>CNR170</t>
  </si>
  <si>
    <t>CNR188</t>
  </si>
  <si>
    <t>307CW Overlay</t>
  </si>
  <si>
    <t>CNP237</t>
  </si>
  <si>
    <t>CNP239</t>
  </si>
  <si>
    <t>CNR214</t>
  </si>
  <si>
    <t>CNR189</t>
  </si>
  <si>
    <t>CNQ222</t>
  </si>
  <si>
    <t>Profile Mill &amp; 85 LB/SY Thin Lift</t>
  </si>
  <si>
    <t>083046.01</t>
  </si>
  <si>
    <t>CNN222</t>
  </si>
  <si>
    <t>Cold Plane 1.25" &amp; Thin Lift "D" @ 85#/sy; Chip Seal w/ Thin Lift "D" @ 85#/sy</t>
  </si>
  <si>
    <t>CNS105</t>
  </si>
  <si>
    <t>CNS163</t>
  </si>
  <si>
    <t>118767.00</t>
  </si>
  <si>
    <t>SR-422</t>
  </si>
  <si>
    <t>Thin Lift "D" Mix @ 85#/sy</t>
  </si>
  <si>
    <t>Mill &amp; 307CW</t>
  </si>
  <si>
    <t>CNR173</t>
  </si>
  <si>
    <t>CNQ086</t>
  </si>
  <si>
    <t>CNR114</t>
  </si>
  <si>
    <t>CNR096</t>
  </si>
  <si>
    <t>CNS204</t>
  </si>
  <si>
    <t>CNS222</t>
  </si>
  <si>
    <t>CNQ035</t>
  </si>
  <si>
    <t>Cold Plane @ 1.25" &amp;"D" Mix @ 132.5#/sy (Roadway &amp; Shoulders) - Shuttle Buggy</t>
  </si>
  <si>
    <t>117316.00</t>
  </si>
  <si>
    <t>Cold Plane @ 1.25" &amp; "D" Mix @ 132.5 LB/SY, Fog Seal Shoulders, Shuttle Buggy</t>
  </si>
  <si>
    <t>CNQ178</t>
  </si>
  <si>
    <t>Profile Mill &amp; 411D, Fog Seal Shlds</t>
  </si>
  <si>
    <t>CNR109</t>
  </si>
  <si>
    <t>CNS111</t>
  </si>
  <si>
    <t>CNR012</t>
  </si>
  <si>
    <t>CNR111</t>
  </si>
  <si>
    <t>CNR155</t>
  </si>
  <si>
    <t>CNR179</t>
  </si>
  <si>
    <t>CNS251</t>
  </si>
  <si>
    <t>CNS046</t>
  </si>
  <si>
    <t>CNS939</t>
  </si>
  <si>
    <t>CNP154</t>
  </si>
  <si>
    <t>Cold Plane @ 1.25", Spot Areas of BM-2 Work &amp; "D" Mix @ 132.5#/sy</t>
  </si>
  <si>
    <t>120938.00</t>
  </si>
  <si>
    <t>CNP181</t>
  </si>
  <si>
    <t>CNQ093</t>
  </si>
  <si>
    <t>085057.01</t>
  </si>
  <si>
    <t>CNN218</t>
  </si>
  <si>
    <t>Chip Seal &amp; Thin Lift "D" Mix @ 85#/sy</t>
  </si>
  <si>
    <t>CNR142</t>
  </si>
  <si>
    <t>CNP263</t>
  </si>
  <si>
    <t>CNS040</t>
  </si>
  <si>
    <t>CNQ034</t>
  </si>
  <si>
    <t>Cape Seal @ 22#/sy</t>
  </si>
  <si>
    <t>CNQ181</t>
  </si>
  <si>
    <t>Scrub Seal w/TLD (85 lb/sy)</t>
  </si>
  <si>
    <t>CNS019</t>
  </si>
  <si>
    <t>CNS077</t>
  </si>
  <si>
    <t>SR-444</t>
  </si>
  <si>
    <t>CNS208</t>
  </si>
  <si>
    <t>CNR175</t>
  </si>
  <si>
    <t>CNS914</t>
  </si>
  <si>
    <t>CNR134</t>
  </si>
  <si>
    <t>CNQ017</t>
  </si>
  <si>
    <t>081425.01</t>
  </si>
  <si>
    <t>CNP235</t>
  </si>
  <si>
    <t>CNN234</t>
  </si>
  <si>
    <t>Mill, CS &amp; "D" Mix 1.25" @ 132.5#/sy</t>
  </si>
  <si>
    <t>CNQ295</t>
  </si>
  <si>
    <t>CNT239</t>
  </si>
  <si>
    <t>CNT107</t>
  </si>
  <si>
    <t>CNT180</t>
  </si>
  <si>
    <t>119615.00</t>
  </si>
  <si>
    <t>102358.01</t>
  </si>
  <si>
    <t>CNP051</t>
  </si>
  <si>
    <t>CNT123</t>
  </si>
  <si>
    <t>CNT109</t>
  </si>
  <si>
    <t>Mill &amp; 411D (LM13.66-LM14.2)/ 411 D Overlay</t>
  </si>
  <si>
    <t>CNS325</t>
  </si>
  <si>
    <t>CNT241</t>
  </si>
  <si>
    <t>CNT158</t>
  </si>
  <si>
    <t>120927.00</t>
  </si>
  <si>
    <t>CNT193</t>
  </si>
  <si>
    <t>CNT041</t>
  </si>
  <si>
    <t>CNM053</t>
  </si>
  <si>
    <t>CNT082</t>
  </si>
  <si>
    <t>120926.00</t>
  </si>
  <si>
    <t>CNP040</t>
  </si>
  <si>
    <t>CNT147</t>
  </si>
  <si>
    <t>CNT140</t>
  </si>
  <si>
    <t>117717.00</t>
  </si>
  <si>
    <t>CNT166</t>
  </si>
  <si>
    <t>119624.00</t>
  </si>
  <si>
    <t>CNP063</t>
  </si>
  <si>
    <t>CNF204</t>
  </si>
  <si>
    <t>COLD PLANE @ 1.25", B-M2 @ 2" &amp; "D" @ 1.25"</t>
  </si>
  <si>
    <t>CNE065</t>
  </si>
  <si>
    <t>CS &amp; D MIX (POSSIBLE MICRO)</t>
  </si>
  <si>
    <t>CNN052</t>
  </si>
  <si>
    <t>CNE128</t>
  </si>
  <si>
    <t>SR-123</t>
  </si>
  <si>
    <t>CNM219</t>
  </si>
  <si>
    <t>CNE096</t>
  </si>
  <si>
    <t>CNM254</t>
  </si>
  <si>
    <t>Cold Plane @ 1.25" (Existing Overlay) &amp; Thin Lift "D" Mix @ 85 LB/SY (Roadway &amp; Shoulders) - Shuttle Buggy</t>
  </si>
  <si>
    <t>CNE073</t>
  </si>
  <si>
    <t>CNE137</t>
  </si>
  <si>
    <t>CNF031</t>
  </si>
  <si>
    <t>Cold Plane @ 1.25, "D" Mix @ 132.5#/sy-shuttle buggy</t>
  </si>
  <si>
    <t>CNF088</t>
  </si>
  <si>
    <t>CNN171</t>
  </si>
  <si>
    <t>Thin Lift "CS" Mix @ 65#/sy</t>
  </si>
  <si>
    <t>CNL095</t>
  </si>
  <si>
    <t>Micro @ 22#/SY OR Ultra Thin Lift "CS" Mix @ 65#/SY</t>
  </si>
  <si>
    <t>CNH563</t>
  </si>
  <si>
    <t>D MIx 11/2"</t>
  </si>
  <si>
    <t>Micro 2 22#/SY OR Ultra Thin Lift CS Mix @ 65#/SY</t>
  </si>
  <si>
    <t>CNG126</t>
  </si>
  <si>
    <t>CS, D &amp; E</t>
  </si>
  <si>
    <t>CNM029</t>
  </si>
  <si>
    <t>Cold Plane @ 1.25" &amp; Thin Lift "D" Mix @ 80 LB/SY (Roadway &amp; Shlds.) - Shuttle Buggy</t>
  </si>
  <si>
    <t>CNG011</t>
  </si>
  <si>
    <t>Apac-Atlantic</t>
  </si>
  <si>
    <t>MILL @ CURB, SPOT, CS, D, E SHO</t>
  </si>
  <si>
    <t>SR-22-BP</t>
  </si>
  <si>
    <t>Apac-Atlantic. Inc.</t>
  </si>
  <si>
    <t>CNG165</t>
  </si>
  <si>
    <t>Highwaws, Inc</t>
  </si>
  <si>
    <t>CNG185</t>
  </si>
  <si>
    <t>CS, D &amp; E Mix</t>
  </si>
  <si>
    <t>Cold Plane @ 1.25" &amp; Thin Lift "D" Mix @ 85 LB/SY - Shuttle Buggy</t>
  </si>
  <si>
    <t>CNM096</t>
  </si>
  <si>
    <t>CNG207</t>
  </si>
  <si>
    <t>SPOT &amp; CW</t>
  </si>
  <si>
    <t>CNG338</t>
  </si>
  <si>
    <t>Cold Plane@ 1.25", "D" MIX @1.25" (RWY/ Inside SH) Fog</t>
  </si>
  <si>
    <t>CNM212</t>
  </si>
  <si>
    <t>Cold Plane @ 1.25" &amp; 2.50", "D" Mix @ 1.25" &amp; "E" Mix @ 1.25"</t>
  </si>
  <si>
    <t>CNJ186</t>
  </si>
  <si>
    <t>CNM211</t>
  </si>
  <si>
    <t>D Mix @ 132.5 Lbs Sq Yd</t>
  </si>
  <si>
    <t>CNJ199</t>
  </si>
  <si>
    <t>Thin Lift Overlay 85 LB/SY "D"</t>
  </si>
  <si>
    <t>CNH013</t>
  </si>
  <si>
    <t>Mill &amp; Fog Seal Shoulders with rejuvinating Fog Seal</t>
  </si>
  <si>
    <t>CNH536</t>
  </si>
  <si>
    <t>CNH586</t>
  </si>
  <si>
    <t>Cold Plane (4.27-4.39 &amp; 4.86-7.49), BM-2 Mix @ 226#/SY</t>
  </si>
  <si>
    <t>CNM040</t>
  </si>
  <si>
    <t>CNH598</t>
  </si>
  <si>
    <t>Cold Planing @1.25 &amp; "D" Mix @ 132.5#/SY- Shuttle Bugg</t>
  </si>
  <si>
    <t>119612.00</t>
  </si>
  <si>
    <t>CNP059</t>
  </si>
  <si>
    <t>CNH608</t>
  </si>
  <si>
    <t>081501.01</t>
  </si>
  <si>
    <t>CNN230</t>
  </si>
  <si>
    <t>Mill, "CS" Mix for Leveling, "D" Mix 1.25" @ 132.5#/sy, "E" Mix for Shoulders</t>
  </si>
  <si>
    <t>Highways,</t>
  </si>
  <si>
    <t>120931.00</t>
  </si>
  <si>
    <t>CNP103</t>
  </si>
  <si>
    <t>Mill &amp; 411D (LM 0.00 - LM 2.83), Thin Lift @ 85#/sy (LM 2.83 to LM 5.00) (SPLIT TYPE)</t>
  </si>
  <si>
    <t>CNH255</t>
  </si>
  <si>
    <t>1.25" of D Mix and 1.25" of E Mix for Outside shoulder</t>
  </si>
  <si>
    <t>CNH261</t>
  </si>
  <si>
    <t>120930.00</t>
  </si>
  <si>
    <t>CNH566</t>
  </si>
  <si>
    <t>117719.00</t>
  </si>
  <si>
    <t>CNP060</t>
  </si>
  <si>
    <t>CNH576</t>
  </si>
  <si>
    <t>Spot, CS,D, E Shoulders</t>
  </si>
  <si>
    <t>SR-361</t>
  </si>
  <si>
    <t>CNH571</t>
  </si>
  <si>
    <t>Summers-Taylor, Inc</t>
  </si>
  <si>
    <t>CNH555</t>
  </si>
  <si>
    <t>082059.01</t>
  </si>
  <si>
    <t>CNP129</t>
  </si>
  <si>
    <t>120928.00</t>
  </si>
  <si>
    <t>CNP106</t>
  </si>
  <si>
    <t>105632.01</t>
  </si>
  <si>
    <t>CNP075</t>
  </si>
  <si>
    <t>Mill, 65#/sy CS &amp; OGFC</t>
  </si>
  <si>
    <t>CNH653</t>
  </si>
  <si>
    <t>CS MIx @ 50#/sy &amp; D Mix @ 132.5#/sy</t>
  </si>
  <si>
    <t>109400.01</t>
  </si>
  <si>
    <t>CNP185</t>
  </si>
  <si>
    <t>CNM256</t>
  </si>
  <si>
    <t>Cold Plane @ 1.25" (Existing Overlay) &amp; Thin Lift "D" Mix @ 80 LB/SY (Roadway &amp; Shoulders) - Shuttle Buggy</t>
  </si>
  <si>
    <t>081230.02</t>
  </si>
  <si>
    <t>CNN325</t>
  </si>
  <si>
    <t>084923.01</t>
  </si>
  <si>
    <t>CNP163</t>
  </si>
  <si>
    <t>CNP196</t>
  </si>
  <si>
    <t>102101.01</t>
  </si>
  <si>
    <t>CNP176</t>
  </si>
  <si>
    <t>CNJ253</t>
  </si>
  <si>
    <t>CNJ165</t>
  </si>
  <si>
    <t>104529.01</t>
  </si>
  <si>
    <t>CNN306</t>
  </si>
  <si>
    <t>Cold Plane @ 1.25" (Rd &amp; Shlds.),Thin Lift "CS" Mix @ 65#/sy (Rdwy. &amp; Shlds.) &amp; OGFC @ 110#/sy (1.25") (Rdwy., Inside shld. &amp; 30" on outside shld.)</t>
  </si>
  <si>
    <t>CNJ300</t>
  </si>
  <si>
    <t>Thin Lift Overlay 65 LB/SY "CS"</t>
  </si>
  <si>
    <t>CNK945</t>
  </si>
  <si>
    <t>120929.00</t>
  </si>
  <si>
    <t>CNP136</t>
  </si>
  <si>
    <t>CNP164</t>
  </si>
  <si>
    <t>Profile Mill &amp; 85#/sy</t>
  </si>
  <si>
    <t>107541.01</t>
  </si>
  <si>
    <t>CNP183</t>
  </si>
  <si>
    <t>SR-176</t>
  </si>
  <si>
    <t>CNK278</t>
  </si>
  <si>
    <t>Mill 1 1/4" &amp; D</t>
  </si>
  <si>
    <t>SR-291</t>
  </si>
  <si>
    <t>CNP160</t>
  </si>
  <si>
    <t>Thin Lift "CS" Mix @ 85#/sy (Shuttle Buggy)</t>
  </si>
  <si>
    <t>Chip Seal &amp; Thin Lift "CS" Mix @ 65#/sy (No Shuttle Buggy)</t>
  </si>
  <si>
    <t>SR-124</t>
  </si>
  <si>
    <t>CNP192</t>
  </si>
  <si>
    <t>CNP255</t>
  </si>
  <si>
    <t>120923.00</t>
  </si>
  <si>
    <t>SR-240</t>
  </si>
  <si>
    <t>CNP041</t>
  </si>
  <si>
    <t>CNL043</t>
  </si>
  <si>
    <t>CNQ009</t>
  </si>
  <si>
    <t>CNP187</t>
  </si>
  <si>
    <t>CNP919</t>
  </si>
  <si>
    <t>CNL919</t>
  </si>
  <si>
    <t>Mill 1.25" pave 85 lbs/SY "D" Mix and 110 lbs/SY OGFC all pavement</t>
  </si>
  <si>
    <t>CNQ044</t>
  </si>
  <si>
    <t>Cape Seal (Scrub Seal w/ Micro@ 24#)</t>
  </si>
  <si>
    <t>CNL089</t>
  </si>
  <si>
    <t>CNQ200</t>
  </si>
  <si>
    <t>Random Cold Planing &amp; "BM-2" Mix @ 226#/sy, "C-W" Mix @ 137.50#/sy</t>
  </si>
  <si>
    <t>CNQ033</t>
  </si>
  <si>
    <t>Micro Resurfacing @ 22 #/sy</t>
  </si>
  <si>
    <t>CNL198</t>
  </si>
  <si>
    <t>CNL247</t>
  </si>
  <si>
    <t>Cold Plane @ 1.25" &amp; "D" Mix @ 132.5#/SY - Shuttle Buggy</t>
  </si>
  <si>
    <t>Mill &amp; 85 lbs/SY D Mix</t>
  </si>
  <si>
    <t>CNQ206</t>
  </si>
  <si>
    <t>Cold Plane @ 1.25"  (Roadway &amp; Shoulders) &amp; "D" Mix @ 132.5#/sy (Roadway &amp; Shoulders) - Shuttle Buggy</t>
  </si>
  <si>
    <t>CNM023</t>
  </si>
  <si>
    <t>Cold Plane @ 1.25" &amp; Thin Lift "D" Mix @ 80 LBS/SY  - Shuttle Buggy</t>
  </si>
  <si>
    <t>CNQ192</t>
  </si>
  <si>
    <t>Cold Plane @ 1.25" &amp; "D" Mix @ 132.5#/sy (Roadway &amp; Shoulders) - Shuttle Buggy(Mill &amp; TLD)</t>
  </si>
  <si>
    <t>CNM903</t>
  </si>
  <si>
    <t>CNQ183</t>
  </si>
  <si>
    <t>Mill, CS, 132.5 lbs/sy "D"</t>
  </si>
  <si>
    <t>CNM114</t>
  </si>
  <si>
    <t>CNM239</t>
  </si>
  <si>
    <t>CNQ205</t>
  </si>
  <si>
    <t>CNL307</t>
  </si>
  <si>
    <t>CNQ013</t>
  </si>
  <si>
    <t>CNQ195</t>
  </si>
  <si>
    <t>CNQ133</t>
  </si>
  <si>
    <t>CNM241</t>
  </si>
  <si>
    <t>CNM186</t>
  </si>
  <si>
    <t>Mill 1.25" 85 lbs/Sy</t>
  </si>
  <si>
    <t>CNQ162</t>
  </si>
  <si>
    <t>SR-336</t>
  </si>
  <si>
    <t>CNR148</t>
  </si>
  <si>
    <t>CNR208</t>
  </si>
  <si>
    <t>CNR195</t>
  </si>
  <si>
    <t>CNR207</t>
  </si>
  <si>
    <t>CNS109</t>
  </si>
  <si>
    <t>CNS097</t>
  </si>
  <si>
    <t>CNS107</t>
  </si>
  <si>
    <t>084290.01</t>
  </si>
  <si>
    <t>CNN311</t>
  </si>
  <si>
    <t>CNN027</t>
  </si>
  <si>
    <t>Cold Plane @ 1.25" "D" Mix @ 132.5#/sy</t>
  </si>
  <si>
    <t>CNR319</t>
  </si>
  <si>
    <t>CNN125</t>
  </si>
  <si>
    <t>CNN130</t>
  </si>
  <si>
    <t>CNS148</t>
  </si>
  <si>
    <t>CNM347</t>
  </si>
  <si>
    <t>CNS230</t>
  </si>
  <si>
    <t>CNS027</t>
  </si>
  <si>
    <t>CNS150</t>
  </si>
  <si>
    <t>CNS001</t>
  </si>
  <si>
    <t>CNN050</t>
  </si>
  <si>
    <t>Chip Seal and Fog Seal</t>
  </si>
  <si>
    <t>SR-348</t>
  </si>
  <si>
    <t>083388.02</t>
  </si>
  <si>
    <t>CNP104</t>
  </si>
  <si>
    <t>CNP057</t>
  </si>
  <si>
    <t>CNP912</t>
  </si>
  <si>
    <t>083407.01</t>
  </si>
  <si>
    <t>CNP031</t>
  </si>
  <si>
    <t>CNT063</t>
  </si>
  <si>
    <t>CNT226</t>
  </si>
  <si>
    <t>CNP013</t>
  </si>
  <si>
    <t>Micro Resurfacing @ 22#/sy (Inside of Edgeline to Inside of Edgeline)  Fog Seal Shoulders</t>
  </si>
  <si>
    <t>103818.01</t>
  </si>
  <si>
    <t>CNP052</t>
  </si>
  <si>
    <t>CNP282</t>
  </si>
  <si>
    <t>CNP300</t>
  </si>
  <si>
    <t>Standard Const Co Inc &amp; Lehman-Roberts Co Joint Venture</t>
  </si>
  <si>
    <t>Mill, "BM-2" Mix, "D" Mix</t>
  </si>
  <si>
    <t>Microsurface 32 lbs/sy</t>
  </si>
  <si>
    <t>CNR216</t>
  </si>
  <si>
    <t>103819.01</t>
  </si>
  <si>
    <t>CNP233</t>
  </si>
  <si>
    <t>CNR074</t>
  </si>
  <si>
    <t>CNR190</t>
  </si>
  <si>
    <t>CNQ123</t>
  </si>
  <si>
    <t>CNR923</t>
  </si>
  <si>
    <t>Mill, BM2 &amp; OGFC</t>
  </si>
  <si>
    <t>CNS064</t>
  </si>
  <si>
    <t>CNQ196</t>
  </si>
  <si>
    <t>CNS135</t>
  </si>
  <si>
    <t>CNS041</t>
  </si>
  <si>
    <t>CNP156</t>
  </si>
  <si>
    <t>CNR151</t>
  </si>
  <si>
    <t>CNP174</t>
  </si>
  <si>
    <t>Spot Repair &amp; 411D (LM 0.00 - LM 6.71); Spot Repair, Thin Lift @ 85#/sy (LM 7.27 - LM 10.10) (SPLIT TYPE)</t>
  </si>
  <si>
    <t>CNS199</t>
  </si>
  <si>
    <t>CNS224</t>
  </si>
  <si>
    <t>CNS136</t>
  </si>
  <si>
    <t>CNS935</t>
  </si>
  <si>
    <t>CNQ092</t>
  </si>
  <si>
    <t>Profile Mill &amp; 85 LB/SY &amp; Fog Shlds</t>
  </si>
  <si>
    <t>CNQ185</t>
  </si>
  <si>
    <t>CNQ164</t>
  </si>
  <si>
    <t>CNQ182</t>
  </si>
  <si>
    <t>CNR204</t>
  </si>
  <si>
    <t>CNT163</t>
  </si>
  <si>
    <t>CNT122</t>
  </si>
  <si>
    <t>CNQ158</t>
  </si>
  <si>
    <t>CNQ159</t>
  </si>
  <si>
    <t>CNQ244</t>
  </si>
  <si>
    <t>CNR017</t>
  </si>
  <si>
    <t>CNR093</t>
  </si>
  <si>
    <t>CNR105</t>
  </si>
  <si>
    <t>CNR152</t>
  </si>
  <si>
    <t>CNR177</t>
  </si>
  <si>
    <t>CNR178</t>
  </si>
  <si>
    <t>Mill &amp; 411D/411TLD Overlay @ 85 lb/sy</t>
  </si>
  <si>
    <t>CNS237</t>
  </si>
  <si>
    <t>CNS249</t>
  </si>
  <si>
    <t>CNS026</t>
  </si>
  <si>
    <t>CNS102</t>
  </si>
  <si>
    <t>CNS924</t>
  </si>
  <si>
    <t>084716.01</t>
  </si>
  <si>
    <t>CNQ131</t>
  </si>
  <si>
    <t>Cold Plane @ 1.25" &amp; Thin Lift "CS" Mix @ 85#/sy</t>
  </si>
  <si>
    <t>CNR098</t>
  </si>
  <si>
    <t>CNQ027</t>
  </si>
  <si>
    <t>CNQ011</t>
  </si>
  <si>
    <t>CNP227</t>
  </si>
  <si>
    <t>CNQ180</t>
  </si>
  <si>
    <t>Mill and "D" Mix &amp; "D" Overlay</t>
  </si>
  <si>
    <t>CNR183</t>
  </si>
  <si>
    <t>CNS240</t>
  </si>
  <si>
    <t>CNQ351</t>
  </si>
  <si>
    <t>CNS211</t>
  </si>
  <si>
    <t>CNS250</t>
  </si>
  <si>
    <t>CNS929</t>
  </si>
  <si>
    <t>CNT118</t>
  </si>
  <si>
    <t>CNT039</t>
  </si>
  <si>
    <t>CNQ070</t>
  </si>
  <si>
    <t>CNQ112</t>
  </si>
  <si>
    <t>Cape Seal (Scrub Seal w/ Micro @ 24#) (3 Potholes to be Patched)</t>
  </si>
  <si>
    <t>CNT102</t>
  </si>
  <si>
    <t>CNT144</t>
  </si>
  <si>
    <t>CNT031</t>
  </si>
  <si>
    <t>CNT183</t>
  </si>
  <si>
    <t>CNS332</t>
  </si>
  <si>
    <t>CNT064</t>
  </si>
  <si>
    <t>CNT171</t>
  </si>
  <si>
    <t>CNT080</t>
  </si>
  <si>
    <t>CNT175</t>
  </si>
  <si>
    <t>CNT223</t>
  </si>
  <si>
    <t>CNT043</t>
  </si>
  <si>
    <t>CNT112</t>
  </si>
  <si>
    <t>CND436</t>
  </si>
  <si>
    <t>CNE905</t>
  </si>
  <si>
    <t>CNE105</t>
  </si>
  <si>
    <t>MILL, CS , 411D &amp; 411E SHOULDER</t>
  </si>
  <si>
    <t>CNT170</t>
  </si>
  <si>
    <t>CNE215</t>
  </si>
  <si>
    <t>MILL @ CURB, SPOT, CS, D AND SHOULDER</t>
  </si>
  <si>
    <t>CNE152</t>
  </si>
  <si>
    <t>CNT225</t>
  </si>
  <si>
    <t>CNT224</t>
  </si>
  <si>
    <t>CNF433</t>
  </si>
  <si>
    <t>CNT902</t>
  </si>
  <si>
    <t>CNT216</t>
  </si>
  <si>
    <t>CNG013</t>
  </si>
  <si>
    <t>SPOT, SC, D, E SHO, GR</t>
  </si>
  <si>
    <t>CNT097</t>
  </si>
  <si>
    <t>CNG154</t>
  </si>
  <si>
    <t>SR-307</t>
  </si>
  <si>
    <t>CNG159</t>
  </si>
  <si>
    <t>SPOT, CS &amp; D</t>
  </si>
  <si>
    <t>CNT104</t>
  </si>
  <si>
    <t>CNC419</t>
  </si>
  <si>
    <t>COLD PLAN @ 1.25", "B-M2" MIX @ 2" &amp; "D" MIX @ 1.25"</t>
  </si>
  <si>
    <t>CNF065</t>
  </si>
  <si>
    <t>MILL TO 2' OUTSIDE EOP 411D ROADWAY &amp; 2' SH. SEAL REMAI</t>
  </si>
  <si>
    <t>CNH039</t>
  </si>
  <si>
    <t>Mill,SC,D</t>
  </si>
  <si>
    <t>CNJ095</t>
  </si>
  <si>
    <t>Cold Plane &amp; "D" MIx @ 132.5#/SY-Shuttle Buggy</t>
  </si>
  <si>
    <t>CNH089</t>
  </si>
  <si>
    <t>CNG177</t>
  </si>
  <si>
    <t>CNH003</t>
  </si>
  <si>
    <t>Mill, B-42, D &amp; E Mix</t>
  </si>
  <si>
    <t>CNH009</t>
  </si>
  <si>
    <t>Cold Plane C&amp;G Sect. @ 1.25 &amp; "D" @ 132.5#/SY-Shuttle B</t>
  </si>
  <si>
    <t>7</t>
  </si>
  <si>
    <t>CNF923</t>
  </si>
  <si>
    <t>CNF005</t>
  </si>
  <si>
    <t>CNH038</t>
  </si>
  <si>
    <t>Mill, Spot, CS, D, E Shoulders</t>
  </si>
  <si>
    <t>CNH064</t>
  </si>
  <si>
    <t>CNH660</t>
  </si>
  <si>
    <t>CNH603</t>
  </si>
  <si>
    <t>CNH505</t>
  </si>
  <si>
    <t>"D" Mix @ 132.5#SY-Shuttle Buggy</t>
  </si>
  <si>
    <t>CNH551</t>
  </si>
  <si>
    <t>CNH701</t>
  </si>
  <si>
    <t>CNH286</t>
  </si>
  <si>
    <t>Mill and D</t>
  </si>
  <si>
    <t>CNH629</t>
  </si>
  <si>
    <t>Mill &amp; 1.25 D Fog Shoulders</t>
  </si>
  <si>
    <t>Mill at Interstate, Overlay rest</t>
  </si>
  <si>
    <t>SR-343</t>
  </si>
  <si>
    <t>CNH542</t>
  </si>
  <si>
    <t>CNH698</t>
  </si>
  <si>
    <t>CNH696</t>
  </si>
  <si>
    <t>Mil and "D" Mix @ 1.25"</t>
  </si>
  <si>
    <t>SR-314</t>
  </si>
  <si>
    <t>CNH674</t>
  </si>
  <si>
    <t>Cold Plane 1 1/4", D Mix 1 1/4"</t>
  </si>
  <si>
    <t>CNH692</t>
  </si>
  <si>
    <t>CNJ099</t>
  </si>
  <si>
    <t>CNJ916</t>
  </si>
  <si>
    <t>SR-395</t>
  </si>
  <si>
    <t>CNJ197</t>
  </si>
  <si>
    <t>CNJ160</t>
  </si>
  <si>
    <t>Spot, Thin Lift 85# 3.12-5.81 and Spot, CS, D 5.81-9.10</t>
  </si>
  <si>
    <t>CNJ279</t>
  </si>
  <si>
    <t>Cold Plane @ 1.25#/sy &amp; D Mix 2 132.5#/sy</t>
  </si>
  <si>
    <t>Cold Planning @ 1.25" (Curb &amp; Gutter Sect. @ R.R. Crossing) &amp; Thin Lift "D" Mix @ 80#/SY- Shuttle Buggy</t>
  </si>
  <si>
    <t>CNJ033</t>
  </si>
  <si>
    <t>CNK152</t>
  </si>
  <si>
    <t>D Mix @132.5#/SY, Shuttle Buggy</t>
  </si>
  <si>
    <t>CNK132</t>
  </si>
  <si>
    <t>CNJ074</t>
  </si>
  <si>
    <t>CNJ233</t>
  </si>
  <si>
    <t>Possible CRS2P #7 Chip with 65lbs/sy</t>
  </si>
  <si>
    <t>CNK286</t>
  </si>
  <si>
    <t>85 lbs/SY Thin Lift on Mainline and Shoulders</t>
  </si>
  <si>
    <t>SR-188</t>
  </si>
  <si>
    <t>CNK096</t>
  </si>
  <si>
    <t>Thin Lift Overlay 85#/SY</t>
  </si>
  <si>
    <t>CNJ348</t>
  </si>
  <si>
    <t>Open-Graded Friction Course (OGFC Mix)</t>
  </si>
  <si>
    <t>CNK112</t>
  </si>
  <si>
    <t>Cold Plane 1.25"(Exist Overlay), BM-2 Mix, Thin Lift D mix @ 0.75 (Rdwy and Shlds)</t>
  </si>
  <si>
    <t>CNJ304</t>
  </si>
  <si>
    <t>CNJ308</t>
  </si>
  <si>
    <t>CNJ222</t>
  </si>
  <si>
    <t>CNJ174</t>
  </si>
  <si>
    <t>32 Lbs/SQ YD Micro</t>
  </si>
  <si>
    <t>MIcro</t>
  </si>
  <si>
    <t>CNM910</t>
  </si>
  <si>
    <t>CS &amp; 85 lbs/SY "D"</t>
  </si>
  <si>
    <t>Random Cold Planning &amp; Thin Lift "D" Mix @ 80#/SY</t>
  </si>
  <si>
    <t>CNK304</t>
  </si>
  <si>
    <t>CNK291</t>
  </si>
  <si>
    <t>Cold Planning @ 1.25" (+/-) (Exisiting overlay and Micro) &amp; "D" Mix @ 132.5#/SY (Roadway &amp; Shlds)-Shuttle Buggy</t>
  </si>
  <si>
    <t>CNK284</t>
  </si>
  <si>
    <t>SR-51</t>
  </si>
  <si>
    <t>Micro-surfacing @22#/SY</t>
  </si>
  <si>
    <t>CNL050</t>
  </si>
  <si>
    <t>CNL048</t>
  </si>
  <si>
    <t>CNM932</t>
  </si>
  <si>
    <t>CNL173</t>
  </si>
  <si>
    <t>CNL308</t>
  </si>
  <si>
    <t>CNM112</t>
  </si>
  <si>
    <t>081453.01</t>
  </si>
  <si>
    <t>CNN157</t>
  </si>
  <si>
    <t>117623.00</t>
  </si>
  <si>
    <t>CNQ028</t>
  </si>
  <si>
    <t>0A006</t>
  </si>
  <si>
    <t>CNQ248</t>
  </si>
  <si>
    <t>CNL265</t>
  </si>
  <si>
    <t>CNM051</t>
  </si>
  <si>
    <t>CNM110</t>
  </si>
  <si>
    <t>CNS221</t>
  </si>
  <si>
    <t>CNS228</t>
  </si>
  <si>
    <t>CNS187</t>
  </si>
  <si>
    <t>CNT060</t>
  </si>
  <si>
    <t>CRS2P and 85 lbs/SY</t>
  </si>
  <si>
    <t>CNT059</t>
  </si>
  <si>
    <t>CNM091</t>
  </si>
  <si>
    <t>CNS361</t>
  </si>
  <si>
    <t>CNS327</t>
  </si>
  <si>
    <t>CNM262</t>
  </si>
  <si>
    <t>Profile Mill and 411 D; Fog Shoulders</t>
  </si>
  <si>
    <t>CNT030</t>
  </si>
  <si>
    <t>CNM273</t>
  </si>
  <si>
    <t>CNT035</t>
  </si>
  <si>
    <t>CNT150</t>
  </si>
  <si>
    <t>CNN129</t>
  </si>
  <si>
    <t>CNN030</t>
  </si>
  <si>
    <t>CNT089</t>
  </si>
  <si>
    <t>Micro Resurfacing @ 22#/sy &amp; Fog Seal Shoulders where applicable</t>
  </si>
  <si>
    <t>CNN081</t>
  </si>
  <si>
    <t>119625.00</t>
  </si>
  <si>
    <t>CNP072</t>
  </si>
  <si>
    <t>Mill, CS &amp; TL D</t>
  </si>
  <si>
    <t>102102.02</t>
  </si>
  <si>
    <t>CNP108</t>
  </si>
  <si>
    <t>120427.00</t>
  </si>
  <si>
    <t>CNP110</t>
  </si>
  <si>
    <t>CNN072</t>
  </si>
  <si>
    <t>CNN029</t>
  </si>
  <si>
    <t>121062.00</t>
  </si>
  <si>
    <t>083814.02</t>
  </si>
  <si>
    <t>CNN338</t>
  </si>
  <si>
    <t>CNS344</t>
  </si>
  <si>
    <t>CNQ156</t>
  </si>
  <si>
    <t>"D" Mix</t>
  </si>
  <si>
    <t>CNQ186</t>
  </si>
  <si>
    <t>CNQ187</t>
  </si>
  <si>
    <t>Cold Plane @ 1.25" (Existing Overlay)(Additional depth @ Maint. Patches) &amp; "D" Mix @ 132.5#/sy - Shuttle Buggy</t>
  </si>
  <si>
    <t>CNQ141</t>
  </si>
  <si>
    <t>Hot Recycle in Place w/ Thin lift overlay or mill, CS, &amp; 85 lbs/sy "D"</t>
  </si>
  <si>
    <t>CNR169</t>
  </si>
  <si>
    <t>CNR315</t>
  </si>
  <si>
    <t>CNQ249</t>
  </si>
  <si>
    <t>CNS201</t>
  </si>
  <si>
    <t>CNT181</t>
  </si>
  <si>
    <t>CNS117</t>
  </si>
  <si>
    <t>CNP204</t>
  </si>
  <si>
    <t>1-1/4" 411D</t>
  </si>
  <si>
    <t>CNS367</t>
  </si>
  <si>
    <t>CNR200</t>
  </si>
  <si>
    <t>CNR186</t>
  </si>
  <si>
    <t>CNQ085</t>
  </si>
  <si>
    <t>CNS175</t>
  </si>
  <si>
    <t>CNS122</t>
  </si>
  <si>
    <t>CNT146</t>
  </si>
  <si>
    <t>CNS043</t>
  </si>
  <si>
    <t>CNQ171</t>
  </si>
  <si>
    <t>CNS118</t>
  </si>
  <si>
    <t>CNS120</t>
  </si>
  <si>
    <t>CNQ170</t>
  </si>
  <si>
    <t>CNS329</t>
  </si>
  <si>
    <t>CNR011</t>
  </si>
  <si>
    <t>CNR088</t>
  </si>
  <si>
    <t>CNR112</t>
  </si>
  <si>
    <t>CNR171</t>
  </si>
  <si>
    <t>CNS244</t>
  </si>
  <si>
    <t>SR-280</t>
  </si>
  <si>
    <t>CNR199</t>
  </si>
  <si>
    <t>CNT242</t>
  </si>
  <si>
    <t>CNR209</t>
  </si>
  <si>
    <t>CNS103</t>
  </si>
  <si>
    <t>"D" Mix @ 132.5#/sy (Roadway &amp; Shoulders) - Shuttle Buggy</t>
  </si>
  <si>
    <t>CNP146</t>
  </si>
  <si>
    <t>Profile Mill &amp; Thin Lift @ 85 #/sy</t>
  </si>
  <si>
    <t>CNQ097</t>
  </si>
  <si>
    <t>CNQ089</t>
  </si>
  <si>
    <t>85 LB/SY Thin Lift, Mill &amp; 411D 1 mile at Interstate</t>
  </si>
  <si>
    <t>CNT134</t>
  </si>
  <si>
    <t>CNQ166</t>
  </si>
  <si>
    <t>CNS063</t>
  </si>
  <si>
    <t>CNQ924</t>
  </si>
  <si>
    <t>CNQ202</t>
  </si>
  <si>
    <t>Spot "BM-2", Cold Plane @ 1.25" &amp; "D" Mix @ 132.5#/sy - Shuttle Buggy</t>
  </si>
  <si>
    <t>121069.00</t>
  </si>
  <si>
    <t>CNP917</t>
  </si>
  <si>
    <t>CNS207</t>
  </si>
  <si>
    <t>CNP170</t>
  </si>
  <si>
    <t>CNR095</t>
  </si>
  <si>
    <t>CNR201</t>
  </si>
  <si>
    <t>CNS186</t>
  </si>
  <si>
    <t>CNS356</t>
  </si>
  <si>
    <t>CNQ122</t>
  </si>
  <si>
    <t>CNS932</t>
  </si>
  <si>
    <t>CNP223</t>
  </si>
  <si>
    <t>CNQ381</t>
  </si>
  <si>
    <t>CNQ376</t>
  </si>
  <si>
    <t>CNR314</t>
  </si>
  <si>
    <t>CNS034</t>
  </si>
  <si>
    <t>CNS181</t>
  </si>
  <si>
    <t>CNS241</t>
  </si>
  <si>
    <t>CNS056</t>
  </si>
  <si>
    <t>CNT218</t>
  </si>
  <si>
    <t>CNT178</t>
  </si>
  <si>
    <t>CNT157</t>
  </si>
  <si>
    <t>Bwi Mtn Ii Inc. &amp; Dba Blue Water Industries</t>
  </si>
  <si>
    <t>CNT155</t>
  </si>
  <si>
    <t>CNT099</t>
  </si>
  <si>
    <t>CNT087</t>
  </si>
  <si>
    <t>CNT143</t>
  </si>
  <si>
    <t>CNT037</t>
  </si>
  <si>
    <t>CNT918</t>
  </si>
  <si>
    <t>CNT920</t>
  </si>
  <si>
    <t>CNT130</t>
  </si>
  <si>
    <t>CNT105</t>
  </si>
  <si>
    <t>mill &amp; 85 Lbs/sy TLD</t>
  </si>
  <si>
    <t>SR-144</t>
  </si>
  <si>
    <t>CNT261</t>
  </si>
  <si>
    <t>CNT220</t>
  </si>
  <si>
    <t>Preservation</t>
  </si>
  <si>
    <t>District</t>
  </si>
  <si>
    <t>Category</t>
  </si>
  <si>
    <t>Type of Work</t>
  </si>
  <si>
    <t>Beg LM</t>
  </si>
  <si>
    <t>Length</t>
  </si>
  <si>
    <t>Lane Miles</t>
  </si>
  <si>
    <t>From north of SR-265 to Belinda City Parkway</t>
  </si>
  <si>
    <t>From SR-147 to Stewart County Line</t>
  </si>
  <si>
    <t>From North Jefferson Street to Church Street</t>
  </si>
  <si>
    <t>From North of Lacy Road to South of Hoodtown Road</t>
  </si>
  <si>
    <t>From Church Street to ramp from SR-16</t>
  </si>
  <si>
    <t>From SR-306 to west of I-75</t>
  </si>
  <si>
    <t>From I-75 to SR-2</t>
  </si>
  <si>
    <t>From Mill Creek Road to Bee Rock Road</t>
  </si>
  <si>
    <t>From South of Davis Road to North of SR-52.</t>
  </si>
  <si>
    <t>From near I-40 to near SR-168</t>
  </si>
  <si>
    <t>From SR-15 to the Marion County Line</t>
  </si>
  <si>
    <t>From Lincoln County line to east of Main Street</t>
  </si>
  <si>
    <t>Clay, Overton</t>
  </si>
  <si>
    <t>From west of Poor House Road to west of Robbins Lane.</t>
  </si>
  <si>
    <t>From east of Stokes Street to Sugar Flat Road</t>
  </si>
  <si>
    <t>From SR-131 to SR-33</t>
  </si>
  <si>
    <t>From east of Hummingbird Lane to SR-10</t>
  </si>
  <si>
    <t>From SR-25 to Macon County Line</t>
  </si>
  <si>
    <t>From SR-1 to north of SR-250</t>
  </si>
  <si>
    <t>Mill &amp; 411d</t>
  </si>
  <si>
    <t>From SR-128 to Beech Creek Road</t>
  </si>
  <si>
    <t>From West of I-75 to Meigs County Line.</t>
  </si>
  <si>
    <t>From West of Brent Taylor Road to the White County Line</t>
  </si>
  <si>
    <t>From Old Hwy 13 South to SR-20</t>
  </si>
  <si>
    <t>From Maury County Line to west of SR-106</t>
  </si>
  <si>
    <t>From South of Hoodtown Road to North of Mustang Lane</t>
  </si>
  <si>
    <t>From east of Bethlehem Road to Sumner County Line</t>
  </si>
  <si>
    <t>Anderson, Campbell</t>
  </si>
  <si>
    <t>From near Anderson/Campbell County Line to SR-9 in Anderson County</t>
  </si>
  <si>
    <t>From the DeKalb County Line to East of Creekside Place</t>
  </si>
  <si>
    <t>From SR-1 (US-70) to Union Hill Road</t>
  </si>
  <si>
    <t>From South of East College Street to Putnam County Line</t>
  </si>
  <si>
    <t>From SR-34 to North Carolina State Line</t>
  </si>
  <si>
    <t>From near SR-347 to near Gaylemont Drive</t>
  </si>
  <si>
    <t>From Williamson County line to Bedford County line</t>
  </si>
  <si>
    <t>From Hill Street to south of Valley Road</t>
  </si>
  <si>
    <t>From South Jackson Street to East of Old Athens Englewood Road</t>
  </si>
  <si>
    <t>From Dickson County Line to SR-49</t>
  </si>
  <si>
    <t>From near Welch Drive to near mile marker 12</t>
  </si>
  <si>
    <t>From near Fall Creek Road to near SR-75</t>
  </si>
  <si>
    <t>From near Buffalo Road to Near SR-71</t>
  </si>
  <si>
    <t>From SR-15 (US-64) to Moore County line</t>
  </si>
  <si>
    <t>From near Old Red Lane to SR-139</t>
  </si>
  <si>
    <t>From Mississippi River East Bank to Indian Creek</t>
  </si>
  <si>
    <t>From near Berry Road to near North Brummitt Street</t>
  </si>
  <si>
    <t>From North Holly Creek Road to Bailey Springs Road</t>
  </si>
  <si>
    <t>From Tipton County Line to bridge over Big Muddy Creek</t>
  </si>
  <si>
    <t>From near Shultz Road to Cocke County Line</t>
  </si>
  <si>
    <t>From SR-34 to near I-81 North Bound</t>
  </si>
  <si>
    <t>From south of Old Hickory Boulevard to Cheatham County line</t>
  </si>
  <si>
    <t>From SR-22 to Obion County Line</t>
  </si>
  <si>
    <t>From the Moore County Line to Brookhaven Circle</t>
  </si>
  <si>
    <t>From Tiger Hill Road to north of Rutherford Boulevard</t>
  </si>
  <si>
    <t>From South of Rocky Mount Road to North of Haines Road</t>
  </si>
  <si>
    <t>From bridge over Cumberland River to east of Long Pine Drive</t>
  </si>
  <si>
    <t>From SR-54 to SR-89</t>
  </si>
  <si>
    <t>From north of SR-306 to Hamilton County Line</t>
  </si>
  <si>
    <t>From SR-203 to Chalk Creek Road</t>
  </si>
  <si>
    <t>From west of Bonicord Road to Crockett County Line</t>
  </si>
  <si>
    <t>From SR-15 to Madison County Line</t>
  </si>
  <si>
    <t>From near James Lawrence Road to I-40</t>
  </si>
  <si>
    <t>From near Clay Lick Road to west of SR-45 (Old Hickory Boulevard)</t>
  </si>
  <si>
    <t>From near Holston River Bridge to near SR-1 (US-11W)</t>
  </si>
  <si>
    <t>From South Main Street to north of Allie Campbell Road</t>
  </si>
  <si>
    <t>From I-640 to Near Callahan Drive</t>
  </si>
  <si>
    <t>From north of Rutherford County Line to east of Stewarts Ferry Pike</t>
  </si>
  <si>
    <t>From near Callahan Drive to near SR-131</t>
  </si>
  <si>
    <t>From Cumberland County Line to SR-61</t>
  </si>
  <si>
    <t>From north of County Road 267 to Monroe County Line</t>
  </si>
  <si>
    <t>From LM 20.31 (MM 115.31) in Henderson County to LM 0.66 (MM 120.31) in Carroll County</t>
  </si>
  <si>
    <t>From Bedford County Line to Noah Fork Creek</t>
  </si>
  <si>
    <t>From near Campbell Road to west of bridge over Harpeth River</t>
  </si>
  <si>
    <t>From Carroll County Line to Curb and Gutter</t>
  </si>
  <si>
    <t>From near Liberty Pike to south of Concord Road</t>
  </si>
  <si>
    <t>From Davidson County Line to near Rocky Fork Road</t>
  </si>
  <si>
    <t>From near SR-158 (James White Parkway) to Holston River Bridge</t>
  </si>
  <si>
    <t>From east of bridge over East Piney Road to bridge over I-840</t>
  </si>
  <si>
    <t xml:space="preserve">
Reg</t>
  </si>
  <si>
    <t xml:space="preserve">
County</t>
  </si>
  <si>
    <t xml:space="preserve">
Route</t>
  </si>
  <si>
    <t xml:space="preserve">
Type of Work</t>
  </si>
  <si>
    <t xml:space="preserve">
Description</t>
  </si>
  <si>
    <t xml:space="preserve">
Beg LM</t>
  </si>
  <si>
    <t xml:space="preserve">
End LM</t>
  </si>
  <si>
    <t xml:space="preserve">
Length</t>
  </si>
  <si>
    <t xml:space="preserve">
Lane Miles</t>
  </si>
  <si>
    <t xml:space="preserve">
Cost</t>
  </si>
  <si>
    <t>$/LM</t>
  </si>
  <si>
    <t xml:space="preserve">
Let Date</t>
  </si>
  <si>
    <t>IM/SR</t>
  </si>
  <si>
    <t>FY</t>
  </si>
  <si>
    <t>Comments</t>
  </si>
  <si>
    <t>From I-40 to McCauley's Bluff Road</t>
  </si>
  <si>
    <t>From Carroll County Line to Near Rock Milam Road</t>
  </si>
  <si>
    <t>From SR-59 to Hebron Drive</t>
  </si>
  <si>
    <t>From SR-34 to Virginia State Line</t>
  </si>
  <si>
    <t>From SR-70 to SR-350</t>
  </si>
  <si>
    <t>Hawkins, Greene</t>
  </si>
  <si>
    <t>From Hamblen County Line to I-81 Southbound Ramp in Greene County</t>
  </si>
  <si>
    <t>Split project w/ 85psy TLD overlay in Hawkins, 0-2.16</t>
  </si>
  <si>
    <t>From SR-34 to Hawkins County Line</t>
  </si>
  <si>
    <t>From Hawkins County Line to I-26</t>
  </si>
  <si>
    <t>Split project w/ 85psy TLD overlay LM6.65-10.6</t>
  </si>
  <si>
    <t>From Rock Creek Park Entrance to SR-107</t>
  </si>
  <si>
    <t>From SR-34 to South of Boonesboro Road</t>
  </si>
  <si>
    <t>Es Spot Level</t>
  </si>
  <si>
    <t>From Washington County Line to SR-347</t>
  </si>
  <si>
    <t>From Sullivan County Line to Near SR-91</t>
  </si>
  <si>
    <t>From Hawkins County Line to Near Clinch River Bridge</t>
  </si>
  <si>
    <t>From SR-34 to Washington County Line.</t>
  </si>
  <si>
    <t>From Hawkins County Line to near SR-131</t>
  </si>
  <si>
    <t>From near Adams Lane to Hancock County Line</t>
  </si>
  <si>
    <t>126104.00a</t>
  </si>
  <si>
    <t>From Heiskell Road to SR-71(US-441)</t>
  </si>
  <si>
    <t>From Old Newport Highway to Cocke County Line</t>
  </si>
  <si>
    <t>From Holston River Bridge to SR-1(US-11W)</t>
  </si>
  <si>
    <t>From SR-73 to Bebb Road</t>
  </si>
  <si>
    <t>From SR-32 to SR-9</t>
  </si>
  <si>
    <t>From SR-107 to North Carolina State Line</t>
  </si>
  <si>
    <t>From Sevier County Line to near Historic Hills Drive</t>
  </si>
  <si>
    <t>84366.01a</t>
  </si>
  <si>
    <t>From Monroe County Line to East of Hattley Drive</t>
  </si>
  <si>
    <t>From SR-33 to SR-73</t>
  </si>
  <si>
    <t>From near Powell River Bridge to near SR-63.</t>
  </si>
  <si>
    <t>From SR-72 to SR-73</t>
  </si>
  <si>
    <t>From SR-53 to West of Old SR-52 Loop</t>
  </si>
  <si>
    <t>From Vann's Branch Road/Star Point Road to SR-111</t>
  </si>
  <si>
    <t>From the Marion County Line to SR-56</t>
  </si>
  <si>
    <t xml:space="preserve"> 083683.01</t>
  </si>
  <si>
    <t>From SR-15 to South Drive</t>
  </si>
  <si>
    <t>From SR-285 to Cumberland County Line</t>
  </si>
  <si>
    <t>Spot BM-2</t>
  </si>
  <si>
    <t>From West of SR-1 (Rt. &amp; Lt.) to SR-146 (Rt. &amp; Lt.)</t>
  </si>
  <si>
    <t>From Hamilton County Line to White Oak Road</t>
  </si>
  <si>
    <t>From Davidson County Line to SR-171</t>
  </si>
  <si>
    <t>From Williamson County Line to Temple Road</t>
  </si>
  <si>
    <t>PG70-22, Mill &amp; Fill from 5.559-5.607 &amp; 5.895-6.050 (C&amp;G)</t>
  </si>
  <si>
    <t>From New Hope Road to Robertson County line</t>
  </si>
  <si>
    <t>From Trousdale County Line to Morris Drive</t>
  </si>
  <si>
    <t>From SR-80 to SR-52</t>
  </si>
  <si>
    <t>From near SR-112 to south of Industrial Parkway</t>
  </si>
  <si>
    <t>From Putnam County line to Putnam County line</t>
  </si>
  <si>
    <t xml:space="preserve"> 115545.00</t>
  </si>
  <si>
    <t>From SR-76 to SR-13 in Clarksville</t>
  </si>
  <si>
    <t>From Humphreys County Line to SR-13</t>
  </si>
  <si>
    <t>From South of Old 41 to South of Bill Baggett Road</t>
  </si>
  <si>
    <t xml:space="preserve"> 083562.01</t>
  </si>
  <si>
    <t>From SR-11 to SR-271</t>
  </si>
  <si>
    <t>From Williamson County Line to Veterans Parkway</t>
  </si>
  <si>
    <t>From Perry County Line to West Linden Avenue</t>
  </si>
  <si>
    <t>From Holder Cemetery Road to SR-13</t>
  </si>
  <si>
    <t>122552.00b</t>
  </si>
  <si>
    <t>From West of SR-64 (Blackman Boulevard) to East of Bridge over Duck River</t>
  </si>
  <si>
    <t>Need to det actual locations of Mill &amp; 411D &amp; 411D Overlay</t>
  </si>
  <si>
    <t>From Marshall County Line to SR-16</t>
  </si>
  <si>
    <t>From SR-7 to Marshall County Line</t>
  </si>
  <si>
    <t>From SR-20 to Hickman County Line</t>
  </si>
  <si>
    <t>From  SR-201 to SR-20</t>
  </si>
  <si>
    <t>From Rabbit Ranch Rd to Henderson County Line</t>
  </si>
  <si>
    <t xml:space="preserve"> 117805.00</t>
  </si>
  <si>
    <t>From SR-15 to I-40</t>
  </si>
  <si>
    <t>From South of Hurricane Hill Road to Tucker Avenue</t>
  </si>
  <si>
    <t>PG70-22, Spot Mill, Spot BM-2</t>
  </si>
  <si>
    <t>From SR-1 to Adams Lane</t>
  </si>
  <si>
    <t>From SR-351 to Washington County Line</t>
  </si>
  <si>
    <t>From South Sizer Avenue to Hamblen County Line</t>
  </si>
  <si>
    <t>PG70-22</t>
  </si>
  <si>
    <t>From Glades Road to SR-454</t>
  </si>
  <si>
    <t>From SR-35 to South Buckner Road</t>
  </si>
  <si>
    <t>From East of Coker Creek Elementary School to the Polk County Line</t>
  </si>
  <si>
    <t>From Cannon County Line to Smith County Line</t>
  </si>
  <si>
    <t>From  SR-289 (Spring St.) to SR-136 (Old Kentucky Rd.)</t>
  </si>
  <si>
    <t>From Wilson County Line to Center Hill Dam</t>
  </si>
  <si>
    <t>From Lincoln County Line to Near Brannan Hill Road</t>
  </si>
  <si>
    <t>From White Oak Road to SR-2</t>
  </si>
  <si>
    <t>From Tolbert Hollow Road to SR-1</t>
  </si>
  <si>
    <t>From Rutherford County Line to SR-64</t>
  </si>
  <si>
    <t>From Bedford County Line to SR-16</t>
  </si>
  <si>
    <t xml:space="preserve"> 081707.01</t>
  </si>
  <si>
    <t>From Paul B. Huff Parkway to East of Anatole Lane</t>
  </si>
  <si>
    <t>From Near Reagan Mill Road to near Montvale Road</t>
  </si>
  <si>
    <t>From SR-1 to SR-61</t>
  </si>
  <si>
    <t>From SR-9 to Claiborne County Line</t>
  </si>
  <si>
    <t>From east of Imperial Hts Road to west of Calhoun Road</t>
  </si>
  <si>
    <t>From South of Roger Norrod Lane to SR-85</t>
  </si>
  <si>
    <t>From West of SR-164 to Fentress County Line</t>
  </si>
  <si>
    <t>From Overton County Line to West of Old Grimsley Road</t>
  </si>
  <si>
    <t>Old SR-30</t>
  </si>
  <si>
    <t>Old SR-30 (W Memorial Dr/E Memorial Dr), From Old State Hwy 30 to SR-30</t>
  </si>
  <si>
    <t xml:space="preserve">411TL Overlay @ 85 lb/sy </t>
  </si>
  <si>
    <t>From SR-24 to SR-56</t>
  </si>
  <si>
    <t>Error with Item on Est. Quantities of Plans (64 411D item)</t>
  </si>
  <si>
    <t>From Antioch Road to Kentucky State Line</t>
  </si>
  <si>
    <t>From SR-265 to Moriah Drive</t>
  </si>
  <si>
    <t>From East of Dodd Hollow Road to Humphreys County Line</t>
  </si>
  <si>
    <t>From Decatur County Line to West of Deer Valley Road</t>
  </si>
  <si>
    <t>From SR-11 (Horton Highway) to Versailles Road</t>
  </si>
  <si>
    <t xml:space="preserve"> 114081.00</t>
  </si>
  <si>
    <t>From Bright Hope Road to SR-70</t>
  </si>
  <si>
    <t>From SR-34 to I-81</t>
  </si>
  <si>
    <t>From West of Jim Deal Road to East of Laurel Hollow Road</t>
  </si>
  <si>
    <t>From Progress Parkway to College Park Drive</t>
  </si>
  <si>
    <t>From Near Goshen Valley Road to Sullivan County Line</t>
  </si>
  <si>
    <t>From SR-340 to SR-35</t>
  </si>
  <si>
    <t>From SR-107 to SR-34 (US-11E)</t>
  </si>
  <si>
    <t>From SR-107 to SR-81</t>
  </si>
  <si>
    <t>From Near Mulberry Gap Road to SR-33</t>
  </si>
  <si>
    <t>From SR-34 (US-11E) to near SR-351</t>
  </si>
  <si>
    <t>From Carter County Line to Near SR-44</t>
  </si>
  <si>
    <t>126104.00b</t>
  </si>
  <si>
    <t xml:space="preserve"> 114736.00</t>
  </si>
  <si>
    <t>From Water Street to West of Briar Fork Creek Bridge</t>
  </si>
  <si>
    <t xml:space="preserve"> 114068.00</t>
  </si>
  <si>
    <t>From Anderson County Line to Schaad Road</t>
  </si>
  <si>
    <t>From SR-9 to Jefferson County Line</t>
  </si>
  <si>
    <t>From near Foothills Drive to Fred King Lane</t>
  </si>
  <si>
    <t>From SR-32 to Hancock County Line</t>
  </si>
  <si>
    <t>From Near South Buckner Road to Nolichucky River Bridge</t>
  </si>
  <si>
    <t>From Near Southern R/R Bridge to near Northshore Hills Boulevard.</t>
  </si>
  <si>
    <t>Sevier, Blount</t>
  </si>
  <si>
    <t>From Near Chapman View Drive in Sevier County, through Blount County, to the Sevier/Knox County line</t>
  </si>
  <si>
    <t>From Blount County Line to near Walden Creek Road</t>
  </si>
  <si>
    <t>From Near Historic Hills Drive to near SR-92</t>
  </si>
  <si>
    <t>From Knox County Line to Jefferson County Line</t>
  </si>
  <si>
    <t>From near Pleasant Grove Road to SR-61</t>
  </si>
  <si>
    <t>From SR-35 to near Old Red Lane</t>
  </si>
  <si>
    <t xml:space="preserve">Anderson </t>
  </si>
  <si>
    <t>From SR-71 to Union County Line</t>
  </si>
  <si>
    <t xml:space="preserve"> 117610.00</t>
  </si>
  <si>
    <t>From East of I-40 to SR-95 Underpass</t>
  </si>
  <si>
    <t xml:space="preserve"> 117593.00</t>
  </si>
  <si>
    <t>From West of Corner Drive to Campbell County Line</t>
  </si>
  <si>
    <t xml:space="preserve"> 112179.00</t>
  </si>
  <si>
    <t>From Loudon County Line to SR-335</t>
  </si>
  <si>
    <t>84366.01b</t>
  </si>
  <si>
    <t>From Petit Lane to South of SR-62</t>
  </si>
  <si>
    <t>From North of Underpass Drive to North of Grape Rough Road</t>
  </si>
  <si>
    <t>From Entrance to Big South Fork Recreational Area to SR-29</t>
  </si>
  <si>
    <t>From West of Freytag Street to  East of Vanderpool Road</t>
  </si>
  <si>
    <t>From Cumberland County Line to SR-29</t>
  </si>
  <si>
    <t>From Rhea County Line to SR-1(Spring City Highway)</t>
  </si>
  <si>
    <t>From SR-335 to SR-333</t>
  </si>
  <si>
    <t>From Woods Chapel Road to near Daugherty Road</t>
  </si>
  <si>
    <t>From Roane County Line to SR-29</t>
  </si>
  <si>
    <t>From SR-29 to Morgan County Line.</t>
  </si>
  <si>
    <t>From Campbell County Line to near Dunn Hill Road</t>
  </si>
  <si>
    <t xml:space="preserve"> 118742.00</t>
  </si>
  <si>
    <t>From North of Jim Beaty Road to Pendergrass Road/Cove Creek Road</t>
  </si>
  <si>
    <t xml:space="preserve"> 118750.00</t>
  </si>
  <si>
    <t>From West of Roy McCoy Road to Morgan County Line</t>
  </si>
  <si>
    <t>From East of Clay County Line to Thompson Circle</t>
  </si>
  <si>
    <t>From Macon County Line to Little Trace Creek Bridge</t>
  </si>
  <si>
    <t>From East of New SR-30 to West Memorial Drive</t>
  </si>
  <si>
    <t>From East of Deer Ridge Road to East of Planters Road</t>
  </si>
  <si>
    <t>PG70-22, Spot BM-2</t>
  </si>
  <si>
    <t>From SR-52 to Trousdale County Line</t>
  </si>
  <si>
    <t>From Profitt Street to Arnold Lane/Torrence Lane</t>
  </si>
  <si>
    <t>From SR-171 to SR-109</t>
  </si>
  <si>
    <t>From SR-25 to SR-85</t>
  </si>
  <si>
    <t>From SR-141 to SR-24</t>
  </si>
  <si>
    <t>From SR-141 to SR-264</t>
  </si>
  <si>
    <t>From West of SR-7 to Williamson County Line</t>
  </si>
  <si>
    <t>From North of Brown Hollow Lane to Houston County Line</t>
  </si>
  <si>
    <t>From SR-48 to North of Entrance to Liberty Park/Clarksville Marina</t>
  </si>
  <si>
    <t>From SR-47 to Cheatham County Line</t>
  </si>
  <si>
    <t>From SR-6 Ramp to East of Halifax Drive</t>
  </si>
  <si>
    <t>122494.00  (a)</t>
  </si>
  <si>
    <t>From East of Simmons Road to SR-41</t>
  </si>
  <si>
    <t>From Primm Springs Road to SR-46</t>
  </si>
  <si>
    <t>From SR-48 to Dodd Hollow Road</t>
  </si>
  <si>
    <t>From SR-1 to Houston County Line</t>
  </si>
  <si>
    <t>From North of Pigeon Roost Creek Bridge to South of Zuccarello Branch Bridge</t>
  </si>
  <si>
    <t>From Stella Road to SR-11</t>
  </si>
  <si>
    <t>Lawrence, Lewis, Maury</t>
  </si>
  <si>
    <t>From Lewis County Line to SR-6 in Maury County</t>
  </si>
  <si>
    <t>From East of Versailles Road to SR-10</t>
  </si>
  <si>
    <t>From SR-20(US-412) to East of Spring Creek Bridge</t>
  </si>
  <si>
    <t>From SR-271 to Lincoln County Line</t>
  </si>
  <si>
    <t>From SR-50 to Coffee County Line</t>
  </si>
  <si>
    <t>123861.00a</t>
  </si>
  <si>
    <t>From North of York Hollow Road to East of 6th Street</t>
  </si>
  <si>
    <t>From  SR-11 to SR-272</t>
  </si>
  <si>
    <t>From South of Valley Rd to Bridge over Buffalo River, LM 38.47</t>
  </si>
  <si>
    <t>From Lincoln County Line to Bedford County Line</t>
  </si>
  <si>
    <t>From Marshall County Line to Gant Hollow Road</t>
  </si>
  <si>
    <t>From Vanntown Road to SR-15</t>
  </si>
  <si>
    <t>From East of Bethlehem Church Road to West of SR-10</t>
  </si>
  <si>
    <t>From Alabama State Line to South of Ramah Road</t>
  </si>
  <si>
    <t>From Old Hwy 64E to East of Topsy Road</t>
  </si>
  <si>
    <t>Revised Type of Work to match consisitent format.</t>
  </si>
  <si>
    <t>From Bailey Springs Road to Old US-64/SR-15</t>
  </si>
  <si>
    <t>From  west of Pierson Lane to Lincoln County Line</t>
  </si>
  <si>
    <t>From SR-15 to Junction SR-196 and Hickory Withe Road</t>
  </si>
  <si>
    <t>127305.00a</t>
  </si>
  <si>
    <t>127305.00b</t>
  </si>
  <si>
    <t>From  Shelby County Line to Haywood County Line</t>
  </si>
  <si>
    <t>IM</t>
  </si>
  <si>
    <t>From the McMinn County Line to SR-33</t>
  </si>
  <si>
    <t>From West of Mitchell Road to the Roane County Line</t>
  </si>
  <si>
    <t>From the Rhea County Line to SR-58</t>
  </si>
  <si>
    <t xml:space="preserve"> 119623.00</t>
  </si>
  <si>
    <t>From Mud Creek Bridge to Kentucky State Line</t>
  </si>
  <si>
    <t xml:space="preserve"> 085003.01</t>
  </si>
  <si>
    <t>From Weakley County Line to North Fork Obion River Bridge</t>
  </si>
  <si>
    <t xml:space="preserve"> 082807.01</t>
  </si>
  <si>
    <t>From Glenwood Drive to Obion County Line</t>
  </si>
  <si>
    <t>From north of Louvaine Road to Pickett County Line</t>
  </si>
  <si>
    <t>From SR-154 to Scott County Line</t>
  </si>
  <si>
    <t>From east of SR-28 to SR-296</t>
  </si>
  <si>
    <t>From SR-379 to South of Shelbyville Road (Excluding LM 5.15 - 5.25)</t>
  </si>
  <si>
    <t>From South of Macedonia Road to Roane County Line</t>
  </si>
  <si>
    <t>From SR-50 to SR-7</t>
  </si>
  <si>
    <t xml:space="preserve"> 115570.00</t>
  </si>
  <si>
    <t>From Alabama State Line to Lawrence County Line</t>
  </si>
  <si>
    <t>From Wayne County Line to West of Main Street</t>
  </si>
  <si>
    <t xml:space="preserve"> 119620.00</t>
  </si>
  <si>
    <t>From SR-69 to SR-114</t>
  </si>
  <si>
    <t>Chip Seal &amp; 411D</t>
  </si>
  <si>
    <t>From Rutherford County Line to Hollis Creek Road</t>
  </si>
  <si>
    <t>From North of Payne Lane to South of Boofer Lane</t>
  </si>
  <si>
    <t>From Wayne County Line to South of Holder Cemetary Road</t>
  </si>
  <si>
    <t>120433.00a</t>
  </si>
  <si>
    <t>From SR-24 to SR-53 in Jackson County</t>
  </si>
  <si>
    <t>120433.00b</t>
  </si>
  <si>
    <t>From SR-1 to DeKalb County Line</t>
  </si>
  <si>
    <t>From SR-2 to SR-53</t>
  </si>
  <si>
    <t>From West of I-24 to West of Lock and Dam Road</t>
  </si>
  <si>
    <t>From Hollis Creek Road to East of Old Murfreesboro Rd.</t>
  </si>
  <si>
    <t xml:space="preserve"> 119198.00</t>
  </si>
  <si>
    <t>From SR-46 to SR-49</t>
  </si>
  <si>
    <t>From SR-49 to Stewart County Line</t>
  </si>
  <si>
    <t xml:space="preserve"> 119196.00</t>
  </si>
  <si>
    <t>From West of Cherry Chapel Road to Houston County Line</t>
  </si>
  <si>
    <t>From SR-65 to SR-49</t>
  </si>
  <si>
    <t>From SR-112 to North of Sulphur Fork Creek Bridge in Robertson County</t>
  </si>
  <si>
    <t>Short section (0.5-mi) of Mill and PG70-22 D</t>
  </si>
  <si>
    <t>From Neely Hollow Road to SR-50</t>
  </si>
  <si>
    <t>From West of Trace Creek Road to SR-48</t>
  </si>
  <si>
    <t>122500.00b</t>
  </si>
  <si>
    <t>From SR-49 to Robertson County Line</t>
  </si>
  <si>
    <t>Need to det actual locations of Chip + TLD &amp; Mill &amp; 411D</t>
  </si>
  <si>
    <t>From Cheatham County Line to Cheatham County Line</t>
  </si>
  <si>
    <t>122500.02a</t>
  </si>
  <si>
    <t>From Robertson County Line to Montgomery County Line</t>
  </si>
  <si>
    <t>122500.02c</t>
  </si>
  <si>
    <t>From Buffalo River to Perry County Line</t>
  </si>
  <si>
    <t>Wayne, Perry</t>
  </si>
  <si>
    <t>From SR-13 through Perry County to Lewis County Line</t>
  </si>
  <si>
    <t>From SR-15 to North of Ethridge Red-Hill Road</t>
  </si>
  <si>
    <t>From Bridge over Trace Creek to SR-20</t>
  </si>
  <si>
    <t xml:space="preserve"> 084890.01</t>
  </si>
  <si>
    <t>CS &amp; 85 lbs/yd TLD</t>
  </si>
  <si>
    <t>From SR-431 Ramp to North of SR-43 Ramp</t>
  </si>
  <si>
    <t xml:space="preserve"> 119607.00</t>
  </si>
  <si>
    <t>From SR-69A to SR-76</t>
  </si>
  <si>
    <t xml:space="preserve"> 117809.00</t>
  </si>
  <si>
    <t>From SR-54 to Flatwoods Lane</t>
  </si>
  <si>
    <t>From Dyer County Line to Gibson County Line</t>
  </si>
  <si>
    <t>From North of Cades/Atwood Road to Weakley County Line</t>
  </si>
  <si>
    <t xml:space="preserve"> 084627.01</t>
  </si>
  <si>
    <t>From SR-20 to North of Rock Crusher Lane</t>
  </si>
  <si>
    <t xml:space="preserve"> 117807.00</t>
  </si>
  <si>
    <t>From Jodie Ray Drive to Gans Branch Bridge</t>
  </si>
  <si>
    <t xml:space="preserve"> 119610.00</t>
  </si>
  <si>
    <t>From Rock Crusher Lane to Benton County Line</t>
  </si>
  <si>
    <t>Chester, McNairy</t>
  </si>
  <si>
    <t>From McNairy County Line South of Russon Drive through Chester County to Madison County Line</t>
  </si>
  <si>
    <t>From Concord Road to SR-20</t>
  </si>
  <si>
    <t xml:space="preserve"> 117808.00</t>
  </si>
  <si>
    <t>From SR-194 to SR-76</t>
  </si>
  <si>
    <t xml:space="preserve"> 114732.00</t>
  </si>
  <si>
    <t>CS&amp;D</t>
  </si>
  <si>
    <t>From Fairmont Avenue to East of Brookside Drive</t>
  </si>
  <si>
    <t>CW Overlay</t>
  </si>
  <si>
    <t>From West of Rex Jackson Loop to SR-76</t>
  </si>
  <si>
    <t xml:space="preserve"> 119184.00</t>
  </si>
  <si>
    <t>HIR Alternate</t>
  </si>
  <si>
    <t>From Buchanan Creek Bridge to Lincoln County Line</t>
  </si>
  <si>
    <t xml:space="preserve"> 117777.00</t>
  </si>
  <si>
    <t>From SR-77 to SR-105</t>
  </si>
  <si>
    <t>Hot In-Place Recycling w/ 411TLD</t>
  </si>
  <si>
    <t>From SR-76 to Madison County Line</t>
  </si>
  <si>
    <t>From near Bud Crockett Drive to I-40 Interchange</t>
  </si>
  <si>
    <t>From SR-5 to Gibson County Line</t>
  </si>
  <si>
    <t>From Saulsbury Road to near Old Rodgers Spring Road (Excluding LM 11.24 - 11.38)</t>
  </si>
  <si>
    <t>From West of Key Corner Road to near Edith-Nankipoo Road</t>
  </si>
  <si>
    <t>Hot In-Place Recycling w/ Micro</t>
  </si>
  <si>
    <t>From SR-54 to SR-14</t>
  </si>
  <si>
    <t>From SR-22 Connector to SR-214</t>
  </si>
  <si>
    <t>From Chester County Line to South of SR-22A (Cook Street)</t>
  </si>
  <si>
    <t xml:space="preserve">  </t>
  </si>
  <si>
    <t>From Cocke County Line to SR-70</t>
  </si>
  <si>
    <t>Micro/TL Alternate</t>
  </si>
  <si>
    <t>From SR-173 to East of North Indian Creek Bridge</t>
  </si>
  <si>
    <t>From SR-32(US-25E) to SR-160</t>
  </si>
  <si>
    <t>From Cocke County Line to SR-349</t>
  </si>
  <si>
    <t>From North Carolina State Line to Jeanie Moore Road</t>
  </si>
  <si>
    <t>From Greene County Line to SR-66</t>
  </si>
  <si>
    <t>From SR-340 to SR-34</t>
  </si>
  <si>
    <t>From SR-70 to Virginia State Line</t>
  </si>
  <si>
    <t>From Old SR-362 North of New Proposed SR-362 to West of G Street</t>
  </si>
  <si>
    <t>From Hawkins County Line to Virginia State Line</t>
  </si>
  <si>
    <t>From Union County Line to North of Williams Creek Bridge</t>
  </si>
  <si>
    <t>From SR-9 to Old SR-35</t>
  </si>
  <si>
    <t>From SR-71 Ramp to Union County Line</t>
  </si>
  <si>
    <t>From North of Williams Creek to SR-32</t>
  </si>
  <si>
    <t>From SR-71/SR-338 to South of Foothills Drive</t>
  </si>
  <si>
    <t>From SR-33 to SR-170</t>
  </si>
  <si>
    <t>From SR-131 to Knox County Line</t>
  </si>
  <si>
    <t>From Anderson County Line to Big Ridge Park Road</t>
  </si>
  <si>
    <t>From SR-35 to French Broad River</t>
  </si>
  <si>
    <t>From SR-33 to SR-370</t>
  </si>
  <si>
    <t>From Tabcat Creek Bridge To Monroe County Line</t>
  </si>
  <si>
    <t>From Cumberland County Line to SR-62</t>
  </si>
  <si>
    <t>From SR-62 to SR-29</t>
  </si>
  <si>
    <t>From White Creek Bridge to SR-29</t>
  </si>
  <si>
    <t>From  Cumberland County Line to SR-328</t>
  </si>
  <si>
    <t>From SR-136 to Falling Water River Bridge</t>
  </si>
  <si>
    <t>From SR-26 to SR-111 Bridge</t>
  </si>
  <si>
    <t>From Macon County Line to SR-53</t>
  </si>
  <si>
    <t>From SR-262 to East of Indian Creek Bridge</t>
  </si>
  <si>
    <t>From Smith County Line to SR-262</t>
  </si>
  <si>
    <t>From SR-53 to SR-136 in Overton County</t>
  </si>
  <si>
    <t>From SR-136 to SR-111</t>
  </si>
  <si>
    <t>From Little Trace Creek Bridge to New Hope Road</t>
  </si>
  <si>
    <t>From Putnam County Line to SR-1</t>
  </si>
  <si>
    <t>From Dowelltown City Limits to Smithville City Limits</t>
  </si>
  <si>
    <t>From East of SR-294 to Alpine</t>
  </si>
  <si>
    <t>From SR-28 to East of Cox Valley Road</t>
  </si>
  <si>
    <t>From Davis Road to SR-111</t>
  </si>
  <si>
    <t>From East of River Landing to East of Nickajack Landing Road (Excluding LM 18.60 - 18.80)</t>
  </si>
  <si>
    <t>From West of Collins River to Victor J. Young Road</t>
  </si>
  <si>
    <t>From Lincoln County Line to SR-15</t>
  </si>
  <si>
    <t>From Alabama State Line to SR-122</t>
  </si>
  <si>
    <t>From SR-2 Bridge to Sequatchie County Line</t>
  </si>
  <si>
    <t>From Hideaway Cabin Road to SR-56</t>
  </si>
  <si>
    <t>From Brannan Hill Road to SR-433</t>
  </si>
  <si>
    <t>From the Grundy County Line to SR-127</t>
  </si>
  <si>
    <t>From South of Boofer Lane to Old SR-29</t>
  </si>
  <si>
    <t>From Duckett Hollow Road to West of Milton Road</t>
  </si>
  <si>
    <t>Hamilton, Sequatchie</t>
  </si>
  <si>
    <t>From South of Jones Gap Road to North of Lewis Chapel Road in Sequatchie County</t>
  </si>
  <si>
    <t>Meigs, McMinn</t>
  </si>
  <si>
    <t>From East of Memorial Drive (Begin Sidewalk) to Duckett Hollow Road in McMinn County</t>
  </si>
  <si>
    <t>From CSXT Grade Crossing to East of Main Street</t>
  </si>
  <si>
    <t xml:space="preserve"> 084984.01</t>
  </si>
  <si>
    <t>From Polk County Line to SR-39</t>
  </si>
  <si>
    <t>From North of Progress Drive to SR-28</t>
  </si>
  <si>
    <t xml:space="preserve"> 119194.00</t>
  </si>
  <si>
    <t>From Wilson County Line to Stallings Road</t>
  </si>
  <si>
    <t xml:space="preserve"> 105630.01</t>
  </si>
  <si>
    <t>From Maury County Line to Southhall Road</t>
  </si>
  <si>
    <t xml:space="preserve"> 119192.00</t>
  </si>
  <si>
    <t>From SR-100 to Williamson County Line</t>
  </si>
  <si>
    <t>From SR-41(US-31W) to SR-52</t>
  </si>
  <si>
    <t>From SR-266 to SR-26</t>
  </si>
  <si>
    <t xml:space="preserve"> 103124.01</t>
  </si>
  <si>
    <t>From East of Stoltz Road to SR-48</t>
  </si>
  <si>
    <t xml:space="preserve"> 103334.01</t>
  </si>
  <si>
    <t>From SR-49 to SR-46</t>
  </si>
  <si>
    <t xml:space="preserve"> 103122.01</t>
  </si>
  <si>
    <t>From Browning Way to SR-238</t>
  </si>
  <si>
    <t xml:space="preserve"> 085037.01</t>
  </si>
  <si>
    <t>From Hickman County Line to East of Morel Road</t>
  </si>
  <si>
    <t xml:space="preserve"> 081924.01</t>
  </si>
  <si>
    <t>From JW Church Road to South of Old Santa Fe Pike</t>
  </si>
  <si>
    <t>From Perry County Line to East of Lookout Tower in Hornertown</t>
  </si>
  <si>
    <t>From Hickman County Line to East of Stewart Branch Road</t>
  </si>
  <si>
    <t>From SR-49 to Montgomery County Line</t>
  </si>
  <si>
    <t xml:space="preserve"> 083760.01</t>
  </si>
  <si>
    <t>From SR-10 to East of Vanntown School Road</t>
  </si>
  <si>
    <t xml:space="preserve"> 084263.01</t>
  </si>
  <si>
    <t>From SR-55 to Bedford County Line</t>
  </si>
  <si>
    <t>From North of SR-15 to Highland Avenue</t>
  </si>
  <si>
    <t>From West of Bugtussle Road to SR-15</t>
  </si>
  <si>
    <t>From North of Carter Cemetery Road to SR-273</t>
  </si>
  <si>
    <t>From Alabama State Line to Stella Road</t>
  </si>
  <si>
    <t>From Alabama State Line to North of Sanders Road</t>
  </si>
  <si>
    <t xml:space="preserve"> 083090.01</t>
  </si>
  <si>
    <t>From Gibson County Line to SR-190</t>
  </si>
  <si>
    <t xml:space="preserve"> 085010.01</t>
  </si>
  <si>
    <t>From SR-22 to SR-89</t>
  </si>
  <si>
    <t xml:space="preserve"> 119621.00</t>
  </si>
  <si>
    <t>From SR-19 to Lauderdale County Line</t>
  </si>
  <si>
    <t xml:space="preserve"> 082538.02</t>
  </si>
  <si>
    <t>From SR-88 to SR-20</t>
  </si>
  <si>
    <t xml:space="preserve"> 119622.00</t>
  </si>
  <si>
    <t>From Haywood County Line to SR-3</t>
  </si>
  <si>
    <t xml:space="preserve"> 114714.00</t>
  </si>
  <si>
    <t>From SR-346 Ramp to Cross Valley Road</t>
  </si>
  <si>
    <t xml:space="preserve"> 084065.01</t>
  </si>
  <si>
    <t>From SR-67 to East of Poga Road</t>
  </si>
  <si>
    <t xml:space="preserve"> 117592.00</t>
  </si>
  <si>
    <t>From SR-348 to SR-70 Ramp</t>
  </si>
  <si>
    <t xml:space="preserve"> 117595.00</t>
  </si>
  <si>
    <t>From East Center Street to Virginia State Line</t>
  </si>
  <si>
    <t>From SR-34 to South of Berry Road</t>
  </si>
  <si>
    <t>From Carter County Line to Pippen Hollow Road</t>
  </si>
  <si>
    <t>From West of SR-70 to SR-346 Ramp</t>
  </si>
  <si>
    <t>From SR-35 to SR-34</t>
  </si>
  <si>
    <t>From SR-93 to SR-36</t>
  </si>
  <si>
    <t>From Greene County Line to South of Persimmon Ridge Road</t>
  </si>
  <si>
    <t>From Hawkins County line to SR-36</t>
  </si>
  <si>
    <t>From Near Indian Trail Drive to Near Pendleton Road.</t>
  </si>
  <si>
    <t>From near Persimmon Ridge Road to near SR-381 (Excluding LM 10.98 - 11.18; LM 12.57 - 13.02; LM 15.46 - 15.65)</t>
  </si>
  <si>
    <t xml:space="preserve"> 118699.00</t>
  </si>
  <si>
    <t>From I-75/I-275 Junction to West of SR-33 (US-441)</t>
  </si>
  <si>
    <t xml:space="preserve"> 101471.01</t>
  </si>
  <si>
    <t>From I-40 to I-640/I-275 Junction</t>
  </si>
  <si>
    <t>From Sevier County Line to SR-92</t>
  </si>
  <si>
    <t xml:space="preserve"> 114728.00</t>
  </si>
  <si>
    <t>From Schaad Road to West of Jenso Drive</t>
  </si>
  <si>
    <t>From East of Foothills Parkway to North Carolina State Line</t>
  </si>
  <si>
    <t>From Cedardale Lane to Hibbert Lane</t>
  </si>
  <si>
    <t>From SR-115 to Martin Mill Pike</t>
  </si>
  <si>
    <t>From SR-9 to SR-1</t>
  </si>
  <si>
    <t>From Northshore Hills Boulevard to Lyons View Pike</t>
  </si>
  <si>
    <t>From Airport Road to SR-73</t>
  </si>
  <si>
    <t>From Near Holly Crest Lane to North of SR-33</t>
  </si>
  <si>
    <t>From SR-1 to I-40</t>
  </si>
  <si>
    <t>From Texas Ave to SR-1 (Henley St.)</t>
  </si>
  <si>
    <t>From SR-71 to East of Glades Rd.</t>
  </si>
  <si>
    <t>From Near Cinder Avenue to SR-9</t>
  </si>
  <si>
    <t>From Near SR-95 (Oak Ridge Turnpike) to near Suzanne Drive</t>
  </si>
  <si>
    <t>From near Pigeon Street to near Gary Wade Boulevard</t>
  </si>
  <si>
    <t>From Near Union Valley Road to near Clinch River Bridge.</t>
  </si>
  <si>
    <t>From Anderson County Line to near SR-162.</t>
  </si>
  <si>
    <t xml:space="preserve"> 083014.01</t>
  </si>
  <si>
    <t>From North of SR-9 to North of SR-63</t>
  </si>
  <si>
    <t xml:space="preserve"> 080339.01</t>
  </si>
  <si>
    <t>From North of SR-63 to North of Mile Marker 147</t>
  </si>
  <si>
    <t xml:space="preserve"> 082185.01</t>
  </si>
  <si>
    <t>From Monroe County Line to Tennessee River Bridge</t>
  </si>
  <si>
    <t xml:space="preserve"> 084808.01</t>
  </si>
  <si>
    <t>From Roane County Line to West of SR-2</t>
  </si>
  <si>
    <t xml:space="preserve"> 114078.00</t>
  </si>
  <si>
    <t>From SR-115 to SR-35</t>
  </si>
  <si>
    <t xml:space="preserve"> 114731.00</t>
  </si>
  <si>
    <t>From East of Tunnel Hill Road to SR-29(US-27)</t>
  </si>
  <si>
    <t>From Duff Road to SR-63</t>
  </si>
  <si>
    <t>From SR-61 Bridge to SR-58</t>
  </si>
  <si>
    <t>From East of SR-29 to Dunn Street</t>
  </si>
  <si>
    <t>From Monroe County Line to SR-33</t>
  </si>
  <si>
    <t>From Hen Valley Road to Anderson County Line</t>
  </si>
  <si>
    <t>From East of Janeway Lane to I-75</t>
  </si>
  <si>
    <t>From Ramp at Warren Street to Stinnett Ridge Road</t>
  </si>
  <si>
    <t>From SR-115 (US-129) to North of Ellis Avenue</t>
  </si>
  <si>
    <t>From  Near Lowwood Lane to near Creekmore Housley Drive</t>
  </si>
  <si>
    <t>From near Stinnett Ridge Road to near King Road</t>
  </si>
  <si>
    <t>From Near Parallel Bridges over I-75 to near Bridge over Southern Railway</t>
  </si>
  <si>
    <t>From near Old SR-32 to near Welch Street</t>
  </si>
  <si>
    <t xml:space="preserve"> 118754.00</t>
  </si>
  <si>
    <t>From SR-294 to South of Twin Oaks Road</t>
  </si>
  <si>
    <t xml:space="preserve"> 085164.02</t>
  </si>
  <si>
    <t>From North of SR-135 to North of SR-136</t>
  </si>
  <si>
    <t xml:space="preserve"> 084110.01</t>
  </si>
  <si>
    <t>From North of East 10th Street to South of Main Street</t>
  </si>
  <si>
    <t xml:space="preserve"> 118753.00</t>
  </si>
  <si>
    <t>From SR-52 to SR-111</t>
  </si>
  <si>
    <t xml:space="preserve"> 118752.00</t>
  </si>
  <si>
    <t>From West of Roberts Street to East of SR-294 (East Main Street)</t>
  </si>
  <si>
    <t>From SR-296 to Shirley Road</t>
  </si>
  <si>
    <t>From East of Renfro Creek to West of Piney Creek</t>
  </si>
  <si>
    <t>From North of Hale Road/Vandever Road to North of Circle Drive</t>
  </si>
  <si>
    <t>White, Putnam</t>
  </si>
  <si>
    <t>From North of SR-136 in White County to North of SR-136 in Putnam County</t>
  </si>
  <si>
    <t>From SR-28 to South of I-40 in Crossville</t>
  </si>
  <si>
    <t>From Gaw Branch Road to Overton County Line</t>
  </si>
  <si>
    <t>From Miller Rd (Rt.) to West 4th Street</t>
  </si>
  <si>
    <t>From W of Old Kentucky Rd to Hitchcock Dr</t>
  </si>
  <si>
    <t>From Bledsoe County Line to Vandever Road</t>
  </si>
  <si>
    <t xml:space="preserve"> 083353.01</t>
  </si>
  <si>
    <t xml:space="preserve"> 082020.01</t>
  </si>
  <si>
    <t>From SR-130/SR-55 to Franklin County Line</t>
  </si>
  <si>
    <t>From Bobby McCully Road to McBrien Road</t>
  </si>
  <si>
    <t>From I-24 to SR-2</t>
  </si>
  <si>
    <t xml:space="preserve"> 118748.00</t>
  </si>
  <si>
    <t>From Moore County Line to SR-16</t>
  </si>
  <si>
    <t xml:space="preserve"> 118749.00</t>
  </si>
  <si>
    <t>From SR-16 to AEDC Railroad</t>
  </si>
  <si>
    <t xml:space="preserve"> 113970.00</t>
  </si>
  <si>
    <t>From Near Old Union Road to West of Harmon Road</t>
  </si>
  <si>
    <t>From SR-55 (US-70S By-Pass) to West of Collins River Bridge in McMinnville</t>
  </si>
  <si>
    <t>From South of Fish Branch Road to Cookston Road</t>
  </si>
  <si>
    <t>From Peters Road/Peabody Road to East of Woodland Drive</t>
  </si>
  <si>
    <t>From West of Lewis Chapel Road to Bridge over East Valley Road</t>
  </si>
  <si>
    <t>From East of Stewart Lane to Peters Road (Lt.) &amp; Peabody Road (Rt.)</t>
  </si>
  <si>
    <t>From East of SR-269 to SR-130/SR-55</t>
  </si>
  <si>
    <t>From SR-52 to North Main Street</t>
  </si>
  <si>
    <t>From West of SR-154 to East of Bridge over SR-28</t>
  </si>
  <si>
    <t>From SR-53 to Near Gaw Branch Road</t>
  </si>
  <si>
    <t>From West of Exit 300 to Cumberland County Line</t>
  </si>
  <si>
    <t>From Putnam County Line to Near Parking Area on the left</t>
  </si>
  <si>
    <t>(Westbound Only), From Falling Water River to Ramp from SR-24</t>
  </si>
  <si>
    <t>From South of Sawmill Road to North of SR-392</t>
  </si>
  <si>
    <t>From North of Old Mail Road to SR-28</t>
  </si>
  <si>
    <t>From SR-28 to South of Fish Branch Road</t>
  </si>
  <si>
    <t>Revised Type of Work to match consisitent format. Hhad "Spot BM-2" before.</t>
  </si>
  <si>
    <t>From East of Hendrixson Drive to Bridge over I-24</t>
  </si>
  <si>
    <t>From East of Shelbyville Road To Nashville Highway (Old SR-1)</t>
  </si>
  <si>
    <t>From Near SR-56 to Near SR-288</t>
  </si>
  <si>
    <t>From Near Dry Creek Bridge to SR-130 Junction</t>
  </si>
  <si>
    <t>From Sequatchie County Line to Warren County Line</t>
  </si>
  <si>
    <t>From SR-56 to west of Eagle Lake Road</t>
  </si>
  <si>
    <t>From the Coffee County Line to North of UTSI Road (Excluding LM 3.27 - 3.41)</t>
  </si>
  <si>
    <t>From End of Chickamauga Dam Bridge to SR-319 Bridge</t>
  </si>
  <si>
    <t>From McCallie Tunnel to East of Moore Road</t>
  </si>
  <si>
    <t>From South of Bridge over Sale Creek to Rhea County Line</t>
  </si>
  <si>
    <t>From SR-29 to South of Jones Gap Road</t>
  </si>
  <si>
    <t>From near Anatole Lane to South of Old Highway 11</t>
  </si>
  <si>
    <t>From East of intersection with Moore Road to East of intersection with Airport Road</t>
  </si>
  <si>
    <t>From North of Black Oaks Estates Drive to North of SR-60</t>
  </si>
  <si>
    <t>From East of Goldstar Drive to East of McGrady Drive</t>
  </si>
  <si>
    <t>From TN/GA State Line to North of Helms Lane SE</t>
  </si>
  <si>
    <t>From east of Shallowford Road to Yerbey Drive</t>
  </si>
  <si>
    <t>From Georgia State Line to SR-2</t>
  </si>
  <si>
    <t xml:space="preserve"> 045617.01</t>
  </si>
  <si>
    <t>From East of Clearmont Drive to 9th Street</t>
  </si>
  <si>
    <t>From SR-2 to SR-148</t>
  </si>
  <si>
    <t xml:space="preserve"> 084992.01</t>
  </si>
  <si>
    <t>From East of Main Street to North Carolina State Line</t>
  </si>
  <si>
    <t xml:space="preserve"> 084251.01</t>
  </si>
  <si>
    <t>From Lakewood Acres Road to Greenwood Road</t>
  </si>
  <si>
    <t>From South of Old SR-30 to South of Ratledge Road/Heird Road</t>
  </si>
  <si>
    <t xml:space="preserve"> 118741.00</t>
  </si>
  <si>
    <t>From West of Gilliam Road to SR-29/Norfolk Southern Railroad Bridge</t>
  </si>
  <si>
    <t>From East of Grubb Road to SR-29 in Chattanooga</t>
  </si>
  <si>
    <t>(Bonny Oaks Drive), From SR-17  to West of Silverdale Road</t>
  </si>
  <si>
    <t>Hamilton, Meigs</t>
  </si>
  <si>
    <t>From South of SR-60 to North of SR-306 in Meigs County</t>
  </si>
  <si>
    <t>From Spring Creek Drive to North of Crown Colony Drive</t>
  </si>
  <si>
    <t>From 25th Street to Paul Huff Parkway</t>
  </si>
  <si>
    <t>From  North of the On Ramp of Signal Mt Road to SR-29</t>
  </si>
  <si>
    <t>From the Hamilton County Line to North of Black Oak Estates Road</t>
  </si>
  <si>
    <t>SR-40, From West of Mile Post 17.0 to East of the Ocoee White Water Center</t>
  </si>
  <si>
    <t>From the Hamilton County Line to north of Horner Hollow Road</t>
  </si>
  <si>
    <t xml:space="preserve"> 085027.01</t>
  </si>
  <si>
    <t>From SR-96 to Davidson County Line</t>
  </si>
  <si>
    <t xml:space="preserve"> 080073.01</t>
  </si>
  <si>
    <t>From Dry Creek Road to CSX Railroad in Goodlettsville</t>
  </si>
  <si>
    <t xml:space="preserve"> 119193.00</t>
  </si>
  <si>
    <t>From Hartman Drive to Reed Mill Street</t>
  </si>
  <si>
    <t xml:space="preserve"> 102171.01</t>
  </si>
  <si>
    <t>From Lindsley Avenue to Cauley Drive</t>
  </si>
  <si>
    <t xml:space="preserve"> 083588.01</t>
  </si>
  <si>
    <t>From I-24 to SR-1</t>
  </si>
  <si>
    <t xml:space="preserve"> 117718.00</t>
  </si>
  <si>
    <t>From SR-11 to SR-6</t>
  </si>
  <si>
    <t xml:space="preserve"> 102289.01</t>
  </si>
  <si>
    <t>From East of Old Highway 52 to Brattontown Circle</t>
  </si>
  <si>
    <t xml:space="preserve"> 101863.01</t>
  </si>
  <si>
    <t>From SR-258 to Saundersville Road in Hendersonville</t>
  </si>
  <si>
    <t xml:space="preserve"> 083925.01</t>
  </si>
  <si>
    <t>From South of One Mile Parkway to Myatt Drive</t>
  </si>
  <si>
    <t>From Transit Avenue to Metropolitan Nashville Airport Authority Area</t>
  </si>
  <si>
    <t>From North of SR-24 to Cumberland River Bridge</t>
  </si>
  <si>
    <t>From East of Park Glen Drive to East of SR-109 Ramps</t>
  </si>
  <si>
    <t>From West of Browns Creek to SR-155</t>
  </si>
  <si>
    <t>From North of SR-52 to the Kentucky State Line</t>
  </si>
  <si>
    <t>From Arno Road to Cox Road</t>
  </si>
  <si>
    <t>From Maury County Line to Critz Lane</t>
  </si>
  <si>
    <t>(Goose Creek Bypass), From SR-6 to SR-106 (Lewisburg Pike)</t>
  </si>
  <si>
    <t>From the Trousdale County Line to SR-6</t>
  </si>
  <si>
    <t>From SR-6 to SR-96 in Franklin</t>
  </si>
  <si>
    <t>From SR-24 to North of Ramp from I-40 Eastbound in Nashville</t>
  </si>
  <si>
    <t>From I-840 to I-40</t>
  </si>
  <si>
    <t>From South of SR-155 to North of SR-45</t>
  </si>
  <si>
    <t>From I-40 to Division Street in Mount Juliet</t>
  </si>
  <si>
    <t>From Old Highway 52/Brattontown Circle to West of Red Boiling Springs Road</t>
  </si>
  <si>
    <t>From West Trinity Lane to Green Lane</t>
  </si>
  <si>
    <t>From Forrest Avenue to Bridge over Cumberland River</t>
  </si>
  <si>
    <t>From Swiss Drive to Elysian Fields Road</t>
  </si>
  <si>
    <t>From SR-106 to Granny White Pike</t>
  </si>
  <si>
    <t>From Davidson County Line to Forest Retreat Road Underpass</t>
  </si>
  <si>
    <t xml:space="preserve"> 119197.00</t>
  </si>
  <si>
    <t>From West End Avenue to SR-230</t>
  </si>
  <si>
    <t xml:space="preserve"> 119189.00</t>
  </si>
  <si>
    <t>From SR-99/James Campbell Boulevard to TS Railroad</t>
  </si>
  <si>
    <t>From North of SR-243 Connector to North of SR-50</t>
  </si>
  <si>
    <t>From West of Powell Avenue to West of Windy Hills Lane</t>
  </si>
  <si>
    <t>From Marshall County Line to Williamson County Line</t>
  </si>
  <si>
    <t>From North of Sulphur Fork Creek Bridge to SR-65</t>
  </si>
  <si>
    <t>From Fairview Lane to Fairbrook Place</t>
  </si>
  <si>
    <t>From SR-243 to South of SR-6</t>
  </si>
  <si>
    <t>From SR-6 to West of Redwood Circle</t>
  </si>
  <si>
    <t>From SR-106 Ramp to North of Kennie Nelson Road</t>
  </si>
  <si>
    <t>From SR-25 to Kentucky State Line</t>
  </si>
  <si>
    <t>122494.00  (b)</t>
  </si>
  <si>
    <t>From Hickman County Line to Ramp to I-40 Eastbound</t>
  </si>
  <si>
    <t>From North of SR-11 to Brick School Road</t>
  </si>
  <si>
    <t>122500.00a</t>
  </si>
  <si>
    <t>122500.02b</t>
  </si>
  <si>
    <t>From SR-374 to University Avenue</t>
  </si>
  <si>
    <t>From SR-76 to Kentucky State Line</t>
  </si>
  <si>
    <t>From Houston County Line to Montgomery County Line</t>
  </si>
  <si>
    <t>From SR-65 to SR-25</t>
  </si>
  <si>
    <t>From North of Deerfoot Drive to SR-251</t>
  </si>
  <si>
    <t>From SR-7 to Dickson County Line</t>
  </si>
  <si>
    <t>From North of SR-49 to East of Bethlehem Road</t>
  </si>
  <si>
    <t>From Lewis County Line to East of Cecil Farm Road</t>
  </si>
  <si>
    <t>From Humphreys County Line to Valley Wood Drive</t>
  </si>
  <si>
    <t>From SR-49 to Sumner County Line</t>
  </si>
  <si>
    <t xml:space="preserve"> 081839.01</t>
  </si>
  <si>
    <t>From Alabama State Line to SR-275</t>
  </si>
  <si>
    <t xml:space="preserve"> 080861.01</t>
  </si>
  <si>
    <t>From SR-96 to SR-268</t>
  </si>
  <si>
    <t>From Old Highway 64 to Hurricane Creek</t>
  </si>
  <si>
    <t>From Court Street to Napier Road</t>
  </si>
  <si>
    <t xml:space="preserve"> 115584.00</t>
  </si>
  <si>
    <t>From SR-15 to SR-10</t>
  </si>
  <si>
    <t>From South of 4th Street to Beasley Road</t>
  </si>
  <si>
    <t xml:space="preserve"> 119199.00</t>
  </si>
  <si>
    <t>From SR-16 to East of Sims Avenue</t>
  </si>
  <si>
    <t>From Brookhaven Circle to West Holland Street</t>
  </si>
  <si>
    <t>From South of Chalk Creek Road to South of South High Street</t>
  </si>
  <si>
    <t>From SR-10 to SR-96</t>
  </si>
  <si>
    <t>From West of Dement Road to Coffee County Line</t>
  </si>
  <si>
    <t>From South of Alexander Springs Road to Maury County Line</t>
  </si>
  <si>
    <t>From West of South 5th Street to SR-7</t>
  </si>
  <si>
    <t>From West of David Crockett Elementary School to East of Columbia Avenue</t>
  </si>
  <si>
    <t>From SR-244 to east of Old Bethel Road</t>
  </si>
  <si>
    <t>From the Bridge over the Buffalo River to East of Jackson Cemetery Road</t>
  </si>
  <si>
    <t>From South of Hudson Road to SR-240</t>
  </si>
  <si>
    <t>From Nolan Drive to SR-102</t>
  </si>
  <si>
    <t>From SR-273 to SR-10 in Fayetteville</t>
  </si>
  <si>
    <t>From South of College Street to North of Bailey Lane</t>
  </si>
  <si>
    <t>From North of Bailey Lane to North of Pigeon Roost Road</t>
  </si>
  <si>
    <t>From Ken Pilkerton Drive to West of Florence Road</t>
  </si>
  <si>
    <t>123861.00b</t>
  </si>
  <si>
    <t>From West of Savannah Road to Bridge over Green River</t>
  </si>
  <si>
    <t>From North of Epps Mill Road to Coffee County Line</t>
  </si>
  <si>
    <t>122552.00a</t>
  </si>
  <si>
    <t>From Countryside Drive to South of Busby Road</t>
  </si>
  <si>
    <t>From Bennetts Road to South of SR-364</t>
  </si>
  <si>
    <t>From the SR-5 underpass to the SR-185 90 degree turn</t>
  </si>
  <si>
    <t>From the Dyer County Line to the SR-5 Underpass</t>
  </si>
  <si>
    <t>From  SR-5 to SR-3</t>
  </si>
  <si>
    <t>From  Decatur County Line to near James Walker Road</t>
  </si>
  <si>
    <t>SR-239</t>
  </si>
  <si>
    <t>From SR-5 to near SR-5</t>
  </si>
  <si>
    <t>From SR-22 to near South Parkway Street</t>
  </si>
  <si>
    <t>From SR-22 to SR-54</t>
  </si>
  <si>
    <t>From Madison County Line to SR-366</t>
  </si>
  <si>
    <t xml:space="preserve"> 119604.00</t>
  </si>
  <si>
    <t>From Wilkinstown Road/Bear Creek Road to SR-69</t>
  </si>
  <si>
    <t>From near Ramp from SR-15 (Cherry Street) to near New Salem Road</t>
  </si>
  <si>
    <t>From Main Street to near Bell Lane</t>
  </si>
  <si>
    <t xml:space="preserve"> 119605.00</t>
  </si>
  <si>
    <t xml:space="preserve"> 117803.00</t>
  </si>
  <si>
    <t>From Bartlett Boulevard to Fletcher Creek Bridge</t>
  </si>
  <si>
    <t xml:space="preserve"> 117804.00</t>
  </si>
  <si>
    <t>From SR-180 to Crockett County Line</t>
  </si>
  <si>
    <t>From Wolf River to Stage Road (SR-15)</t>
  </si>
  <si>
    <t>From Elvis Presley Boulevard (US-51/SR-3) to Swinnea Road</t>
  </si>
  <si>
    <t>From Wolf River to East of CSX Overpass</t>
  </si>
  <si>
    <t>From I-240 To east of Val Verde Drive</t>
  </si>
  <si>
    <t>From North of Big Springs Road to Pickett County Line</t>
  </si>
  <si>
    <t>From Overton County Line to North of Jim Beaty Road</t>
  </si>
  <si>
    <t>Mill &amp; 85 lb/sy TL</t>
  </si>
  <si>
    <t>From Jackson County Line to Davis Road</t>
  </si>
  <si>
    <t>White, Cumberland</t>
  </si>
  <si>
    <t>From East of Viola Road to East of Arthur Seagraves Road in Cumberland County</t>
  </si>
  <si>
    <t>From North of SR-295 to South of Red Hill Church Road</t>
  </si>
  <si>
    <t>From Old Walton Road to East of Copperhead Drive</t>
  </si>
  <si>
    <t>From Sequatchie County Line to South of College Station Cross Road</t>
  </si>
  <si>
    <t>From North of Schoolfield Branch to North of Patton Road</t>
  </si>
  <si>
    <t>From West of SR-39 to West of Rocky Mount - Union Chapel Road</t>
  </si>
  <si>
    <t>From North of Copeland Lane to Old Livingston Highway</t>
  </si>
  <si>
    <t>From bridge over I-40 to SR-1 (US-70) (Excluding LM 2.72 - 2.78)</t>
  </si>
  <si>
    <t>From SR-11(Nashville Highway) to Bedford County Line</t>
  </si>
  <si>
    <t>From Lake County Line to SR-183</t>
  </si>
  <si>
    <t>From Shelby County Line to SR-194</t>
  </si>
  <si>
    <t>From South of I-40 Underpass to SR-24 in Putnam County (Excludes section in Smith County)</t>
  </si>
  <si>
    <t>From Albert Robinson Road to Hardin County Line</t>
  </si>
  <si>
    <t>Mill &amp; OGFC</t>
  </si>
  <si>
    <t>From I-40 to I-640/I-75 Junction</t>
  </si>
  <si>
    <t>From Hamblen County Line to North of SR-34</t>
  </si>
  <si>
    <t>From Bridge over Walnut Hill Road to Virginia State Line</t>
  </si>
  <si>
    <t>From North of SR-61 to Campbell County Line</t>
  </si>
  <si>
    <t>From East of Papermill Road to East of I-75 Northbound Ramp</t>
  </si>
  <si>
    <t>From East of Bell Mill Road to Marion County Line</t>
  </si>
  <si>
    <t>From West of Sycamore View to West of Davies Plantation Road</t>
  </si>
  <si>
    <t xml:space="preserve"> 102296.01</t>
  </si>
  <si>
    <t>Mill, BM-2, &amp; 411TLD</t>
  </si>
  <si>
    <t>From Thompson Circle to Tower Hill Road</t>
  </si>
  <si>
    <t>From SR-28 (Main Street) to SR-1, US-70E (Sparta Highway)</t>
  </si>
  <si>
    <t>Mill, BM2, CS &amp; OGFC</t>
  </si>
  <si>
    <t>From Near AEDC Road to Betsy Willis Creek Bridge</t>
  </si>
  <si>
    <t>From Sullivan County Line to Near SR-354</t>
  </si>
  <si>
    <t>From West of Ramp to Dale Avenue to Bridge over Blackstock Avenue/CSX R/R</t>
  </si>
  <si>
    <t>From Holston River Bridge to Sevier County Line</t>
  </si>
  <si>
    <t>From North of Weigh Station Exit in Hamilton County to North of Bancroft Road in Bradley County</t>
  </si>
  <si>
    <t>Bradley, McMinn</t>
  </si>
  <si>
    <t>From North of Hoover Gap Road in Bradley County to South of Bridge over CR-50 in McMinn County</t>
  </si>
  <si>
    <t>From Maury County Line to North of SR-840</t>
  </si>
  <si>
    <t>From I-65 Split to West of Spring Street</t>
  </si>
  <si>
    <t>From South of Armory Drive to SR-6 Bridge (8th Avenue South) in Nashville</t>
  </si>
  <si>
    <t>From South of Concord Road to Davidson County Line</t>
  </si>
  <si>
    <t>From McGavock Pike Ramp to Bridge over I-65</t>
  </si>
  <si>
    <t>From Williamson County Line to South of Armory Drive</t>
  </si>
  <si>
    <t>From Bridge over Two Rivers Parkway to West of Ramp from McGavock Pike</t>
  </si>
  <si>
    <t>Rutherford, Wilson</t>
  </si>
  <si>
    <t>From East Fork Stones River Bridge in Rutherford County to North of Wilson County Line</t>
  </si>
  <si>
    <t>From West of SR-6 to near Campbell Road</t>
  </si>
  <si>
    <t>From South of Honey Run Creek to North of Highland Road</t>
  </si>
  <si>
    <t>From North of SR-99 to Williamson County Line</t>
  </si>
  <si>
    <t>From Humphreys County Line to Bridge over Sugar Creek</t>
  </si>
  <si>
    <t>From Dickson County Line to Williamson County Line</t>
  </si>
  <si>
    <t>From East of SR-840 to Stones River Bridge</t>
  </si>
  <si>
    <t>From Near I-24 to West Fork Stones River Bridges</t>
  </si>
  <si>
    <t>From Stones River Bridge to East of CSX Railroad Bridge</t>
  </si>
  <si>
    <t>From East of Bridge over CSX Railroad to East of Epps Mill Road</t>
  </si>
  <si>
    <t>From West Fork Stones River Bridge to East Fork Stones River Bridge</t>
  </si>
  <si>
    <t xml:space="preserve"> 119606.00</t>
  </si>
  <si>
    <t>Mill, CS, &amp; 85 lb/sy TLD</t>
  </si>
  <si>
    <t>From South Market Street to West Wood Street</t>
  </si>
  <si>
    <t>From Near ARP-Central Road to Near Volunteer Drive</t>
  </si>
  <si>
    <t>From Near New Wilson Road to SR-88 Ramp</t>
  </si>
  <si>
    <t>Mill, CS, &amp; D</t>
  </si>
  <si>
    <t>From Biffle Road to South of SR-105</t>
  </si>
  <si>
    <t xml:space="preserve"> 119609.00</t>
  </si>
  <si>
    <t>From North Fork Obion River Bridge To SR-3</t>
  </si>
  <si>
    <t>From SR-431 to SR-3</t>
  </si>
  <si>
    <t>From Service Master Drive to West Antioch Road</t>
  </si>
  <si>
    <t>From Staffords Store Road to Carroll County Line</t>
  </si>
  <si>
    <t>From Walker Tanner Rd to SR-431 (Reelfoot Ave)</t>
  </si>
  <si>
    <t>From I-40 Bridge to Carroll County Line</t>
  </si>
  <si>
    <t>From Wilson Street to South of Jane Lane</t>
  </si>
  <si>
    <t>From Carriage House Drive to Channing Way (include I-40 and Vann Dr ramps)</t>
  </si>
  <si>
    <t>From 2-Lane Section to SR-1 By-Pass</t>
  </si>
  <si>
    <t>*HIP Alternate</t>
  </si>
  <si>
    <t>From South of John Paul Drive to SR-277 (Airways Boulevard)</t>
  </si>
  <si>
    <t>Mill, CS, &amp; TLD</t>
  </si>
  <si>
    <t>From SR-43 to Stafford Store Road</t>
  </si>
  <si>
    <t>Spot 2" Mill.</t>
  </si>
  <si>
    <t>From SR-217 to Ramp from SR-431</t>
  </si>
  <si>
    <t>SR-69A</t>
  </si>
  <si>
    <t>From Benton County Line to North of Mays Bridge Road</t>
  </si>
  <si>
    <t>PG70-22 411D Spot Level</t>
  </si>
  <si>
    <t>From Seahorse Drive to East of SR-22</t>
  </si>
  <si>
    <t>From Edith-Nankipoo Road to SR-210</t>
  </si>
  <si>
    <t>From Trezevant Street to I-40 Ramp</t>
  </si>
  <si>
    <t>From SR-3 to SR-1</t>
  </si>
  <si>
    <t>Henderson, Carroll</t>
  </si>
  <si>
    <t>Davidson, Sumner</t>
  </si>
  <si>
    <t xml:space="preserve"> 104520.01</t>
  </si>
  <si>
    <t>From CSX Railroad to SR-41(US-31W) in Sumner County</t>
  </si>
  <si>
    <t xml:space="preserve"> 101958.01</t>
  </si>
  <si>
    <t>From Marshall County Line to North of SR-99</t>
  </si>
  <si>
    <t>From Decatur County Line to West of SR-191</t>
  </si>
  <si>
    <t>From West of Lower Brownsville Road to West of SR-20</t>
  </si>
  <si>
    <t>From Madison County Line to East of SR-104</t>
  </si>
  <si>
    <t>From  Mile Marker 46 to Near Koko Road</t>
  </si>
  <si>
    <t>From Near Koko Road to Ramp to/ from SR-19 (Mercer Road)</t>
  </si>
  <si>
    <t>From End of Ramp 87-B to Henderson County Line</t>
  </si>
  <si>
    <t>From south of Connell Road to the White County Line</t>
  </si>
  <si>
    <t>Smith, Macon</t>
  </si>
  <si>
    <t xml:space="preserve"> 119200.00</t>
  </si>
  <si>
    <t>From SR-85 to SR-262/SR-56 in Macon County</t>
  </si>
  <si>
    <t>From Jackson Road to East of Harper Road/Ranch Road</t>
  </si>
  <si>
    <t>From the Maury County Line to North of Thompsons Ridge Road/Buckner Road</t>
  </si>
  <si>
    <t>From North of Thompsons Ridge Road/Buckner Road to South of the SR-840 overhead Bridge</t>
  </si>
  <si>
    <t>From Trace Creek Bridge to Brown Hollow Road</t>
  </si>
  <si>
    <t>Dickson, Houston</t>
  </si>
  <si>
    <t>From Union Road to SR-49 in Houston County</t>
  </si>
  <si>
    <t>From SR-15 to Hardin County Line</t>
  </si>
  <si>
    <t>From Hickman County Line to East of Deer Ridge Road</t>
  </si>
  <si>
    <t>From Mile End Road to Forrest Street</t>
  </si>
  <si>
    <t>From SR-100 to SR-106 in Nashville</t>
  </si>
  <si>
    <t>From Spivey Street to Kentucky State Line</t>
  </si>
  <si>
    <t>From Green Lane to Lloyd Road</t>
  </si>
  <si>
    <t>From New Cut Road to West of SR-11</t>
  </si>
  <si>
    <t>Spilt project w BM2&amp;D in some ocations</t>
  </si>
  <si>
    <t xml:space="preserve"> 080252.01</t>
  </si>
  <si>
    <t>From SR-46 to SR-96</t>
  </si>
  <si>
    <t xml:space="preserve"> 102330.01</t>
  </si>
  <si>
    <t>From SR-250 to SR-48</t>
  </si>
  <si>
    <t>From South of Bill Baggett Road to North of Red River Bridge</t>
  </si>
  <si>
    <t>Cheatham, Dickson</t>
  </si>
  <si>
    <t>From Dickson County Line to Cumberland River Bridge in Cheatham County</t>
  </si>
  <si>
    <t>From SR-235 to West of Bridge over Wolfden Branch</t>
  </si>
  <si>
    <t>From West of Bridge over Wolfden Branch to Corlew Drive</t>
  </si>
  <si>
    <t>From Valley Wood Drive to SR-235</t>
  </si>
  <si>
    <t>From Dickson County Line to SR-13</t>
  </si>
  <si>
    <t>From Marshall County Line to Marshall County Line</t>
  </si>
  <si>
    <t>From Perry County Line to North of Tumbling Creek Road/Burned House Road</t>
  </si>
  <si>
    <t>From Humphreys County Line to SR-49</t>
  </si>
  <si>
    <t>From Giles County Line to Neeley Hollow Road</t>
  </si>
  <si>
    <t>From SR-13 to East of Salmon Branch Road</t>
  </si>
  <si>
    <t xml:space="preserve"> 082584.01</t>
  </si>
  <si>
    <t>From SR-50 to Maury County Line</t>
  </si>
  <si>
    <t>From Clayton Drive to Mudspring Hollow Road</t>
  </si>
  <si>
    <t>From South of SR-50 to South of SR-271</t>
  </si>
  <si>
    <t>From Ramp to SR-840 WB to SR-10 (Lebanon Pike)</t>
  </si>
  <si>
    <t>From Maury County Line to Maury County Line</t>
  </si>
  <si>
    <t>From North of Underpass Road to Southwest of SR-50 (US-431)</t>
  </si>
  <si>
    <t>From West of SR-270 (Old Columbia Road) to East of Hummingbird Lane</t>
  </si>
  <si>
    <t>From Near the North end of the Old Obion River Bed Bridge to SR-76</t>
  </si>
  <si>
    <t>From Old Rodgers Spring Road to SR-125</t>
  </si>
  <si>
    <t>From near Foodstore Road to SR-180</t>
  </si>
  <si>
    <t xml:space="preserve">Cheatham </t>
  </si>
  <si>
    <t>From SR-52 to Scott Branch Bridge</t>
  </si>
  <si>
    <t>From Near Parsons Road to South of Dogwood Manor Road</t>
  </si>
  <si>
    <t>From Bledsoe County Line to 4-way stop near Village Camp Road</t>
  </si>
  <si>
    <t>From Tiptonville Ferry Road to Obion County Line</t>
  </si>
  <si>
    <t>From SR-5 to Chester County Line</t>
  </si>
  <si>
    <t>SR-22A</t>
  </si>
  <si>
    <t>From SR-22 in McNairy County to Chester/Henderson County Line</t>
  </si>
  <si>
    <t>From SR-186/SR-43 to Gibson County Line</t>
  </si>
  <si>
    <t>From near SR-88/SR-221 to Gibson County Line</t>
  </si>
  <si>
    <t>From SR-421 to Decatur County Line</t>
  </si>
  <si>
    <t>From Poplar Acres Road to SR-193</t>
  </si>
  <si>
    <t>From SR-57 to SR-193</t>
  </si>
  <si>
    <t>Spot Mill, BM2, and CW</t>
  </si>
  <si>
    <t>Rehabilitation</t>
  </si>
  <si>
    <t>Termini</t>
  </si>
  <si>
    <t>Estimate</t>
  </si>
  <si>
    <t>Actual February Letting Cost</t>
  </si>
  <si>
    <t>Letting Cost with CE</t>
  </si>
  <si>
    <t>Actual March Letting Cost</t>
  </si>
  <si>
    <t>Deviation between Estimate and Feb/Mar letting</t>
  </si>
  <si>
    <t>Cost Used for Calculation of current expenses</t>
  </si>
  <si>
    <t>Work Type</t>
  </si>
  <si>
    <t>100% State</t>
  </si>
  <si>
    <t>06/26/2020</t>
  </si>
  <si>
    <t>411tl Overlay @ 65 Lb/sy</t>
  </si>
  <si>
    <t>From near SR-71 ramp to Union County Line</t>
  </si>
  <si>
    <t>TL/TLD</t>
  </si>
  <si>
    <t>411tld Overlay @ 85 Lb/sy</t>
  </si>
  <si>
    <t>STP</t>
  </si>
  <si>
    <t>411tld Overlay @ 85 Lb/sy / 411tld Overlay@65 Lb/sy</t>
  </si>
  <si>
    <t>From near I-75 to near Industrial Park Rd.</t>
  </si>
  <si>
    <t>D-mix</t>
  </si>
  <si>
    <t>05/15/2020</t>
  </si>
  <si>
    <t>03/27/2020</t>
  </si>
  <si>
    <t>01/01/2021</t>
  </si>
  <si>
    <t>Micro-surfacing @ 22 Lbs/sy</t>
  </si>
  <si>
    <t>From north of Fields Road to Cumberland County Line</t>
  </si>
  <si>
    <t>411 Tld Overlay @ 85lb/sy</t>
  </si>
  <si>
    <t>Hir /tld Overlay</t>
  </si>
  <si>
    <t>HIR</t>
  </si>
  <si>
    <t>02/07/2020</t>
  </si>
  <si>
    <t>10/09/2020</t>
  </si>
  <si>
    <t>From near Park Street to SR-77 (Main St)</t>
  </si>
  <si>
    <t>From near SR 37 to near bridge over Watauga River</t>
  </si>
  <si>
    <t>Mill &amp; 85 Lb/sy Tld</t>
  </si>
  <si>
    <t>From LM 2.72 - 2.78</t>
  </si>
  <si>
    <t>From near New Hope Road to near Russell Road</t>
  </si>
  <si>
    <t>From LM 7.08 - 7.26; 8.74 - 8.88; 10.24 -10.37</t>
  </si>
  <si>
    <t>From near Entrance to Walmart to SR 9</t>
  </si>
  <si>
    <t>From SR-2 to the Warren County Line</t>
  </si>
  <si>
    <t>From east of Ashbury Road to Old Hillsboro Highway</t>
  </si>
  <si>
    <t>From Grundy County Line to Grundy County Line</t>
  </si>
  <si>
    <t>12/13/2019</t>
  </si>
  <si>
    <t>From LM 0.89 - 1.10</t>
  </si>
  <si>
    <t>From LM 10.35 - 10.62</t>
  </si>
  <si>
    <t>From SR-155 (White Bridge Road) to 31st Avenue</t>
  </si>
  <si>
    <t>From Stones River Bridge to Highland ViewDrive</t>
  </si>
  <si>
    <t>From south of East Trinity Lane to Broadmoor Drive</t>
  </si>
  <si>
    <t>Mill, Cs &amp; Ogfc</t>
  </si>
  <si>
    <t>Interstate</t>
  </si>
  <si>
    <t>02/05/2021</t>
  </si>
  <si>
    <t>From north of East Church Street to Putnam County Line</t>
  </si>
  <si>
    <t>DEAD</t>
  </si>
  <si>
    <t>411tl Overlay @ 132.5 Lb/sy</t>
  </si>
  <si>
    <t>From SR-53 to north of SR-96</t>
  </si>
  <si>
    <t>Hickman County Line to East Rickert Avenue</t>
  </si>
  <si>
    <t>12/11/2020</t>
  </si>
  <si>
    <t>Profile Mill &amp; 85 Lb/sy Tld</t>
  </si>
  <si>
    <t>411tld Overlay @ 65 Lb/sy</t>
  </si>
  <si>
    <t>From Anderson County Line to Heiskell Road.</t>
  </si>
  <si>
    <t>Scrub Seal W/ Tld</t>
  </si>
  <si>
    <t>SR-182</t>
  </si>
  <si>
    <t>From SR-104 to north of R/R</t>
  </si>
  <si>
    <t>Mill, Tld &amp; Ogfc</t>
  </si>
  <si>
    <t>411tl Overlay @ 85 Lb/sy</t>
  </si>
  <si>
    <t>From West Cove Road to north of Louvaine Road</t>
  </si>
  <si>
    <t>From East of SR-28 to Morgan County Line</t>
  </si>
  <si>
    <t>Micro-surfacing @ 32 Lbs/sy</t>
  </si>
  <si>
    <t>From SR-16 to north of Farm Lane</t>
  </si>
  <si>
    <t>From south of Rutledge Ford Road to Grundy/Franklin County Line</t>
  </si>
  <si>
    <t>From LM 3.27 to 3.41</t>
  </si>
  <si>
    <t>Hir W/ Tld Overlay</t>
  </si>
  <si>
    <t>From LM 4.72 to LM 4.88</t>
  </si>
  <si>
    <t>From LM 9.02 to LM 9.16</t>
  </si>
  <si>
    <t>From Pigeon Roost Road to north of Bufords Station Road</t>
  </si>
  <si>
    <t>From Charlie Davis Road to north of York Hollow Road</t>
  </si>
  <si>
    <t>From Lincoln County Line to Union Hill Road</t>
  </si>
  <si>
    <t>From Franklin County Line to Coffee County Line</t>
  </si>
  <si>
    <t>From Coffee County Line to near I-24</t>
  </si>
  <si>
    <t>Mill, Bm-2, And D</t>
  </si>
  <si>
    <t>Mill, Cs, &amp; 411d</t>
  </si>
  <si>
    <t>Hir W/tld Overlay</t>
  </si>
  <si>
    <t>From  LM 11.24 to LM 11.38</t>
  </si>
  <si>
    <t>Hir W/85 Lbs.tld</t>
  </si>
  <si>
    <t>From Tennesse River Bridge to Sceptor Road</t>
  </si>
  <si>
    <t>From LM 4.24 - 4.43</t>
  </si>
  <si>
    <t>From Sevier County line to SR-92</t>
  </si>
  <si>
    <t>Mill, C, Ogfc, Ogfc-e-sho</t>
  </si>
  <si>
    <t>From near SR-126 to near SR-36</t>
  </si>
  <si>
    <t>From near Lyons View Pike to near Papermill Road</t>
  </si>
  <si>
    <t>Mill, Bm-2, D-mix, E-sho</t>
  </si>
  <si>
    <t>Fdr And Tld</t>
  </si>
  <si>
    <t>From North of SR-317 to near SR-2 (Excluding LM 6.13 - 6.30; LM 6.50 - 6.67)</t>
  </si>
  <si>
    <t>From SR-227 to Wayne County Line</t>
  </si>
  <si>
    <t>From Wayne County Line to North Holly Creek Road</t>
  </si>
  <si>
    <t>Cape Seal - Scrub Seal Plus Micro-surfacing</t>
  </si>
  <si>
    <t>WITHDRAWN</t>
  </si>
  <si>
    <t>From near Get Good Hollow Road to near Corporate Park Drive</t>
  </si>
  <si>
    <t>From Pine Street to Monroe County Line</t>
  </si>
  <si>
    <t>Mill, Bm2, Tld &amp; Ogfc</t>
  </si>
  <si>
    <t>05962</t>
  </si>
  <si>
    <t>Mill &amp; 1.25" Cs Mix</t>
  </si>
  <si>
    <t>From LM 18.60 - 18.80</t>
  </si>
  <si>
    <t>From SR-272 to SR-50</t>
  </si>
  <si>
    <t>From Oakwood Drive to Canaan Road</t>
  </si>
  <si>
    <t>From LM 12.06-12.35 and LM 15.58-15.76</t>
  </si>
  <si>
    <t>Hardeman County Line to Ramer City Limits</t>
  </si>
  <si>
    <t>SR-103 to Obion County Line</t>
  </si>
  <si>
    <t>From north of Ten Mile Road to Roane County Line</t>
  </si>
  <si>
    <t>From near  McMinn County line to near SR-322</t>
  </si>
  <si>
    <t>From Hermitage Road to Kentucky State Line</t>
  </si>
  <si>
    <t>From near Vanderpool Road to near Scott County Line</t>
  </si>
  <si>
    <t>From near Petit Lane to near SR-116</t>
  </si>
  <si>
    <t>From Monroe County Line to Waller Road</t>
  </si>
  <si>
    <t>From Dekalb County Line to I-40</t>
  </si>
  <si>
    <t>From LM 5.28 - 5.35</t>
  </si>
  <si>
    <t>R2</t>
  </si>
  <si>
    <t>SR-</t>
  </si>
  <si>
    <t>Region 2 (Various State Routes) - Crack Seal</t>
  </si>
  <si>
    <t>#.000</t>
  </si>
  <si>
    <t>Region 2 (Various State Routes) - Joint Stabilization</t>
  </si>
  <si>
    <t>Scrub Seal &amp; 85 Lb/sy Tld</t>
  </si>
  <si>
    <t>From LM 1.26 - 1.39</t>
  </si>
  <si>
    <t>Mill W/411d</t>
  </si>
  <si>
    <t>From LM 5.32 - 5.45</t>
  </si>
  <si>
    <t>From LM 4.30-4.37; LM 6.05-6.19; and LM 6.90-7.04</t>
  </si>
  <si>
    <t>From LM 10.48 - 10.60</t>
  </si>
  <si>
    <t>From SR-63 to near Pentecost Street</t>
  </si>
  <si>
    <t>Mill &amp; Tl 1.25"</t>
  </si>
  <si>
    <t>From  LM 2.19 to LM 2.31</t>
  </si>
  <si>
    <t>From  LM 6.59 to LM 6.73</t>
  </si>
  <si>
    <t>From Near Perkins Extended to I-240 interchange</t>
  </si>
  <si>
    <t>From near Crowder Lane to Dekalb County Line</t>
  </si>
  <si>
    <t>From Cumberland River Ferry Landing to SR-76 (US-79)</t>
  </si>
  <si>
    <t>From LM 14.50 - 14.70</t>
  </si>
  <si>
    <t>From  LM 18.17 to LM 18.85</t>
  </si>
  <si>
    <t>411d Overlay</t>
  </si>
  <si>
    <t>From near I-26 to Washington Co Line</t>
  </si>
  <si>
    <t>Mill &amp; 411d / 411tld Overlay @ 65 Lb/sy</t>
  </si>
  <si>
    <t>From near 6th Street to Near SR-173</t>
  </si>
  <si>
    <t>Micro-surfacing @ 22 Lbs/sy Or 411tl Overlay @ 65 Lb/sy</t>
  </si>
  <si>
    <t>From near Mooneyham Road to Bledsoe County Line</t>
  </si>
  <si>
    <t>From Sequatchie County Line to north of Feedstore Street</t>
  </si>
  <si>
    <t>From SR-1 (US-70) to Bridge Over Collins River</t>
  </si>
  <si>
    <t>From LM 0.87 - 1.08</t>
  </si>
  <si>
    <t>From LM 5.15 - 5.25</t>
  </si>
  <si>
    <t>From Unicoi County Line to near Bridge over Nolichucky River</t>
  </si>
  <si>
    <t>Scrub Seal W/411d Overlay</t>
  </si>
  <si>
    <t>From Warren County Line to SR-135</t>
  </si>
  <si>
    <t>From LM 7.069 - 7.32</t>
  </si>
  <si>
    <t>From SR-96 to North of Clovercroft Road</t>
  </si>
  <si>
    <t>From north of Moriah Drive to SR-24</t>
  </si>
  <si>
    <t>From near Highland Court to south of I-40</t>
  </si>
  <si>
    <t>From Oregon Road to south of SR-265</t>
  </si>
  <si>
    <t>Sum of Paving Obligations</t>
  </si>
  <si>
    <t>Row Labels</t>
  </si>
  <si>
    <t>Grand Total</t>
  </si>
  <si>
    <t>Column Labels</t>
  </si>
  <si>
    <t>Sum of Construction Obligations</t>
  </si>
  <si>
    <t>Asset Type</t>
  </si>
  <si>
    <t>Pavement</t>
  </si>
  <si>
    <t>IM/SR/L</t>
  </si>
  <si>
    <t>L</t>
  </si>
  <si>
    <t>Construction</t>
  </si>
  <si>
    <t>N/A</t>
  </si>
  <si>
    <t>Culvert</t>
  </si>
  <si>
    <t>SP</t>
  </si>
  <si>
    <t>Rockfall</t>
  </si>
  <si>
    <t>Mitigation</t>
  </si>
  <si>
    <t>Slide</t>
  </si>
  <si>
    <t>slide</t>
  </si>
  <si>
    <t>Inspection</t>
  </si>
  <si>
    <t>Total Obligations</t>
  </si>
  <si>
    <t>Sum of Total Obligations</t>
  </si>
  <si>
    <t>(All)</t>
  </si>
  <si>
    <t>Sum of ROW Obligations</t>
  </si>
  <si>
    <t>Sum of PE Obligations</t>
  </si>
  <si>
    <t>NHS - I</t>
  </si>
  <si>
    <t>NHS - SR</t>
  </si>
  <si>
    <t>Non-NHS SR</t>
  </si>
  <si>
    <t>NHS - Local</t>
  </si>
  <si>
    <t>Non-NHS Local</t>
  </si>
  <si>
    <t>State Park</t>
  </si>
  <si>
    <t>Routine Pavement Maintenance (MMS)</t>
  </si>
  <si>
    <t>NHS - I &amp; SR</t>
  </si>
  <si>
    <t>Routine Bridge Maintenance (MMS)</t>
  </si>
  <si>
    <t>Bridge NHS</t>
  </si>
  <si>
    <t>Bridge Non-NHS</t>
  </si>
  <si>
    <t>Pavement NHS</t>
  </si>
  <si>
    <t>Pavement Non-NHS</t>
  </si>
  <si>
    <t>Total</t>
  </si>
  <si>
    <t>Grand Totals</t>
  </si>
  <si>
    <t>NHS - Local Programs</t>
  </si>
  <si>
    <t>Non-NHS Local Programs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</si>
</sst>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quot;$&quot;* #,##0_);_(&quot;$&quot;* \(#,##0\);_(&quot;$&quot;* &quot;-&quot;_);_(@_)"/>
    <numFmt numFmtId="44" formatCode="_(&quot;$&quot;* #,##0.00_);_(&quot;$&quot;* \(#,##0.00\);_(&quot;$&quot;* &quot;-&quot;??_);_(@_)"/>
    <numFmt numFmtId="164" formatCode="000000.00"/>
    <numFmt numFmtId="165" formatCode="[$$-409]#,##0.00_);[$$-409]\(#,##0.00\)"/>
    <numFmt numFmtId="166" formatCode="\ mm\/dd\/yyyy"/>
    <numFmt numFmtId="167" formatCode="0.0000"/>
    <numFmt numFmtId="168" formatCode="[$$-409]#,##0"/>
    <numFmt numFmtId="169" formatCode="&quot;$&quot;#,##0"/>
    <numFmt numFmtId="170" formatCode="[$$-409]#,##0.00"/>
    <numFmt numFmtId="171" formatCode="_(&quot;$&quot;* #,##0_);_(&quot;$&quot;* \(#,##0\);_(&quot;$&quot;* &quot;-&quot;??_);_(@_)"/>
  </numFmts>
  <fonts count="20" x14ac:knownFonts="1">
    <font>
      <sz val="11"/>
      <color indexed="8"/>
      <name val="Calibri"/>
      <family val="2"/>
      <scheme val="minor"/>
    </font>
    <font>
      <sz val="11"/>
      <name val="Calibri"/>
      <family val="2"/>
      <scheme val="minor"/>
    </font>
    <font>
      <b/>
      <sz val="11"/>
      <color indexed="8"/>
      <name val="Calibri"/>
      <family val="2"/>
      <scheme val="minor"/>
    </font>
    <font>
      <sz val="10"/>
      <color rgb="FF000000"/>
      <name val="Arial"/>
      <family val="2"/>
    </font>
    <font>
      <b/>
      <sz val="10"/>
      <color rgb="FF000000"/>
      <name val="ARIAL"/>
      <family val="2"/>
    </font>
    <font>
      <b/>
      <sz val="9"/>
      <color indexed="81"/>
      <name val="Tahoma"/>
      <family val="2"/>
    </font>
    <font>
      <sz val="9"/>
      <color indexed="81"/>
      <name val="Tahoma"/>
      <family val="2"/>
    </font>
    <font>
      <b/>
      <sz val="12"/>
      <color indexed="8"/>
      <name val="Calibri"/>
      <family val="2"/>
      <scheme val="minor"/>
    </font>
    <font>
      <sz val="12"/>
      <color indexed="8"/>
      <name val="Calibri"/>
      <family val="2"/>
      <scheme val="minor"/>
    </font>
    <font>
      <sz val="12"/>
      <color rgb="FF000000"/>
      <name val="Calibri"/>
      <family val="2"/>
      <scheme val="minor"/>
    </font>
    <font>
      <i/>
      <sz val="12"/>
      <color rgb="FF000000"/>
      <name val="Calibri"/>
      <family val="2"/>
      <scheme val="minor"/>
    </font>
    <font>
      <i/>
      <sz val="12"/>
      <color indexed="8"/>
      <name val="Calibri"/>
      <family val="2"/>
      <scheme val="minor"/>
    </font>
    <font>
      <sz val="12"/>
      <name val="Calibri"/>
      <family val="2"/>
      <scheme val="minor"/>
    </font>
    <font>
      <sz val="11"/>
      <color indexed="8"/>
      <name val="Calibri"/>
      <family val="2"/>
      <scheme val="minor"/>
    </font>
    <font>
      <b/>
      <sz val="11"/>
      <color theme="0"/>
      <name val="Calibri"/>
      <family val="2"/>
      <scheme val="minor"/>
    </font>
    <font>
      <sz val="11"/>
      <color theme="0"/>
      <name val="Calibri"/>
      <family val="2"/>
      <scheme val="minor"/>
    </font>
    <font>
      <b/>
      <sz val="11"/>
      <name val="Calibri"/>
      <family val="2"/>
      <scheme val="minor"/>
    </font>
    <font>
      <sz val="11"/>
      <color theme="0" tint="-0.499984740745262"/>
      <name val="Calibri"/>
      <family val="2"/>
      <scheme val="minor"/>
    </font>
    <font>
      <sz val="11"/>
      <color theme="0" tint="-0.34998626667073579"/>
      <name val="Calibri"/>
      <family val="2"/>
      <scheme val="minor"/>
    </font>
    <font>
      <b/>
      <sz val="11"/>
      <color theme="0" tint="-0.499984740745262"/>
      <name val="Calibri"/>
      <family val="2"/>
      <scheme val="minor"/>
    </font>
  </fonts>
  <fills count="22">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theme="3" tint="0.79998168889431442"/>
        <bgColor indexed="64"/>
      </patternFill>
    </fill>
    <fill>
      <patternFill patternType="solid">
        <fgColor rgb="FFFF0000"/>
        <bgColor indexed="64"/>
      </patternFill>
    </fill>
    <fill>
      <patternFill patternType="solid">
        <fgColor theme="2" tint="-9.9978637043366805E-2"/>
        <bgColor indexed="64"/>
      </patternFill>
    </fill>
    <fill>
      <patternFill patternType="solid">
        <fgColor theme="4" tint="0.39997558519241921"/>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9"/>
        <bgColor indexed="64"/>
      </patternFill>
    </fill>
    <fill>
      <patternFill patternType="solid">
        <fgColor theme="7" tint="0.39997558519241921"/>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7"/>
        <bgColor indexed="64"/>
      </patternFill>
    </fill>
    <fill>
      <patternFill patternType="solid">
        <fgColor theme="7" tint="0.79998168889431442"/>
        <bgColor indexed="64"/>
      </patternFill>
    </fill>
    <fill>
      <patternFill patternType="solid">
        <fgColor rgb="FFFFFFA3"/>
        <bgColor indexed="64"/>
      </patternFill>
    </fill>
    <fill>
      <patternFill patternType="solid">
        <fgColor theme="9" tint="0.39997558519241921"/>
        <bgColor indexed="64"/>
      </patternFill>
    </fill>
    <fill>
      <patternFill patternType="solid">
        <fgColor rgb="FFFFFF65"/>
        <bgColor indexed="64"/>
      </patternFill>
    </fill>
    <fill>
      <patternFill patternType="solid">
        <fgColor theme="4"/>
        <bgColor indexed="64"/>
      </patternFill>
    </fill>
    <fill>
      <patternFill patternType="solid">
        <fgColor theme="0"/>
        <bgColor indexed="64"/>
      </patternFill>
    </fill>
  </fills>
  <borders count="27">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style="medium">
        <color indexed="64"/>
      </bottom>
      <diagonal/>
    </border>
    <border>
      <left/>
      <right style="thin">
        <color indexed="64"/>
      </right>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s>
  <cellStyleXfs count="3">
    <xf numFmtId="0" fontId="0" fillId="0" borderId="0"/>
    <xf numFmtId="0" fontId="3" fillId="0" borderId="0"/>
    <xf numFmtId="44" fontId="13" fillId="0" borderId="0" applyFont="0" applyFill="0" applyBorder="0" applyAlignment="0" applyProtection="0"/>
  </cellStyleXfs>
  <cellXfs count="221">
    <xf numFmtId="0" fontId="0" fillId="0" borderId="0" xfId="0"/>
    <xf numFmtId="0" fontId="0" fillId="0" borderId="0" xfId="0" applyFont="1" applyAlignment="1">
      <alignment vertical="top"/>
    </xf>
    <xf numFmtId="0" fontId="1" fillId="0" borderId="0" xfId="0" applyFont="1" applyAlignment="1">
      <alignment horizontal="right" vertical="top"/>
    </xf>
    <xf numFmtId="0" fontId="0" fillId="0" borderId="0" xfId="0" applyFont="1" applyAlignment="1">
      <alignment horizontal="center" vertical="top"/>
    </xf>
    <xf numFmtId="0" fontId="1" fillId="0" borderId="0" xfId="0" applyFont="1" applyAlignment="1">
      <alignment horizontal="center" vertical="top"/>
    </xf>
    <xf numFmtId="164" fontId="0" fillId="0" borderId="0" xfId="0" applyNumberFormat="1" applyFont="1" applyAlignment="1">
      <alignment horizontal="center" vertical="top"/>
    </xf>
    <xf numFmtId="44" fontId="1" fillId="0" borderId="0" xfId="0" applyNumberFormat="1" applyFont="1" applyAlignment="1">
      <alignment horizontal="right" vertical="top"/>
    </xf>
    <xf numFmtId="44" fontId="0" fillId="0" borderId="0" xfId="0" applyNumberFormat="1" applyFont="1" applyAlignment="1">
      <alignment vertical="top"/>
    </xf>
    <xf numFmtId="0" fontId="2" fillId="0" borderId="0" xfId="0" applyFont="1" applyAlignment="1">
      <alignment wrapText="1"/>
    </xf>
    <xf numFmtId="0" fontId="0" fillId="0" borderId="0" xfId="0" applyFont="1" applyAlignment="1">
      <alignment vertical="top" wrapText="1"/>
    </xf>
    <xf numFmtId="164" fontId="2" fillId="0" borderId="0" xfId="0" applyNumberFormat="1" applyFont="1" applyAlignment="1">
      <alignment horizontal="center" wrapText="1"/>
    </xf>
    <xf numFmtId="0" fontId="2" fillId="0" borderId="0" xfId="0" applyFont="1" applyAlignment="1">
      <alignment horizontal="center" wrapText="1"/>
    </xf>
    <xf numFmtId="44" fontId="2" fillId="0" borderId="0" xfId="0" applyNumberFormat="1" applyFont="1" applyAlignment="1">
      <alignment wrapText="1"/>
    </xf>
    <xf numFmtId="14" fontId="0" fillId="0" borderId="0" xfId="0" applyNumberFormat="1" applyFont="1" applyAlignment="1">
      <alignment horizontal="center" vertical="top"/>
    </xf>
    <xf numFmtId="0" fontId="0" fillId="2" borderId="0" xfId="0" applyFont="1" applyFill="1" applyAlignment="1">
      <alignment vertical="top"/>
    </xf>
    <xf numFmtId="0" fontId="4" fillId="0" borderId="0" xfId="1" applyFont="1" applyAlignment="1">
      <alignment vertical="top"/>
    </xf>
    <xf numFmtId="0" fontId="4" fillId="0" borderId="0" xfId="1" applyFont="1"/>
    <xf numFmtId="0" fontId="3" fillId="0" borderId="0" xfId="1" applyAlignment="1">
      <alignment vertical="top"/>
    </xf>
    <xf numFmtId="4" fontId="3" fillId="0" borderId="0" xfId="1" applyNumberFormat="1" applyAlignment="1">
      <alignment vertical="top"/>
    </xf>
    <xf numFmtId="165" fontId="3" fillId="0" borderId="0" xfId="1" applyNumberFormat="1" applyAlignment="1">
      <alignment vertical="top"/>
    </xf>
    <xf numFmtId="166" fontId="3" fillId="0" borderId="0" xfId="1" applyNumberFormat="1" applyAlignment="1">
      <alignment vertical="top"/>
    </xf>
    <xf numFmtId="0" fontId="3" fillId="0" borderId="0" xfId="1"/>
    <xf numFmtId="1" fontId="3" fillId="0" borderId="0" xfId="1" applyNumberFormat="1"/>
    <xf numFmtId="0" fontId="3" fillId="0" borderId="0" xfId="1" applyNumberFormat="1" applyAlignment="1">
      <alignment vertical="top"/>
    </xf>
    <xf numFmtId="0" fontId="7" fillId="0" borderId="1" xfId="1" applyFont="1" applyBorder="1" applyAlignment="1">
      <alignment vertical="center"/>
    </xf>
    <xf numFmtId="0" fontId="7" fillId="0" borderId="0" xfId="1" applyFont="1" applyAlignment="1">
      <alignment vertical="center"/>
    </xf>
    <xf numFmtId="0" fontId="8" fillId="0" borderId="1" xfId="1" applyFont="1" applyBorder="1" applyAlignment="1">
      <alignment vertical="center"/>
    </xf>
    <xf numFmtId="1" fontId="8" fillId="0" borderId="1" xfId="1" applyNumberFormat="1" applyFont="1" applyBorder="1" applyAlignment="1">
      <alignment vertical="center"/>
    </xf>
    <xf numFmtId="2" fontId="9" fillId="0" borderId="1" xfId="0" applyNumberFormat="1" applyFont="1" applyBorder="1" applyAlignment="1">
      <alignment vertical="center"/>
    </xf>
    <xf numFmtId="169" fontId="8" fillId="0" borderId="1" xfId="1" applyNumberFormat="1" applyFont="1" applyBorder="1" applyAlignment="1">
      <alignment vertical="center"/>
    </xf>
    <xf numFmtId="166" fontId="8" fillId="0" borderId="1" xfId="0" applyNumberFormat="1" applyFont="1" applyBorder="1" applyAlignment="1">
      <alignment vertical="center"/>
    </xf>
    <xf numFmtId="0" fontId="8" fillId="0" borderId="0" xfId="1" applyFont="1" applyAlignment="1">
      <alignment vertical="center"/>
    </xf>
    <xf numFmtId="1" fontId="9" fillId="0" borderId="1" xfId="0" applyNumberFormat="1" applyFont="1" applyBorder="1" applyAlignment="1">
      <alignment vertical="center"/>
    </xf>
    <xf numFmtId="0" fontId="9" fillId="0" borderId="1" xfId="0" applyFont="1" applyBorder="1" applyAlignment="1">
      <alignment vertical="center"/>
    </xf>
    <xf numFmtId="168" fontId="9" fillId="0" borderId="1" xfId="0" applyNumberFormat="1" applyFont="1" applyBorder="1" applyAlignment="1">
      <alignment vertical="center"/>
    </xf>
    <xf numFmtId="169" fontId="9" fillId="0" borderId="1" xfId="0" applyNumberFormat="1" applyFont="1" applyBorder="1" applyAlignment="1">
      <alignment vertical="center"/>
    </xf>
    <xf numFmtId="166" fontId="9" fillId="0" borderId="1" xfId="0" applyNumberFormat="1" applyFont="1" applyBorder="1" applyAlignment="1">
      <alignment vertical="center"/>
    </xf>
    <xf numFmtId="167" fontId="8" fillId="0" borderId="1" xfId="1" applyNumberFormat="1" applyFont="1" applyBorder="1" applyAlignment="1">
      <alignment vertical="center"/>
    </xf>
    <xf numFmtId="168" fontId="8" fillId="0" borderId="1" xfId="1" applyNumberFormat="1" applyFont="1" applyBorder="1" applyAlignment="1">
      <alignment vertical="center"/>
    </xf>
    <xf numFmtId="166" fontId="8" fillId="2" borderId="1" xfId="1" applyNumberFormat="1" applyFont="1" applyFill="1" applyBorder="1" applyAlignment="1">
      <alignment vertical="center"/>
    </xf>
    <xf numFmtId="1" fontId="8" fillId="0" borderId="1" xfId="0" applyNumberFormat="1" applyFont="1" applyBorder="1" applyAlignment="1">
      <alignment vertical="center"/>
    </xf>
    <xf numFmtId="0" fontId="8" fillId="0" borderId="1" xfId="0" applyFont="1" applyBorder="1" applyAlignment="1">
      <alignment vertical="center"/>
    </xf>
    <xf numFmtId="167" fontId="8" fillId="0" borderId="1" xfId="0" applyNumberFormat="1" applyFont="1" applyBorder="1" applyAlignment="1">
      <alignment vertical="center"/>
    </xf>
    <xf numFmtId="168" fontId="8" fillId="0" borderId="1" xfId="0" applyNumberFormat="1" applyFont="1" applyBorder="1" applyAlignment="1">
      <alignment vertical="center"/>
    </xf>
    <xf numFmtId="169" fontId="8" fillId="0" borderId="1" xfId="0" applyNumberFormat="1" applyFont="1" applyBorder="1" applyAlignment="1">
      <alignment vertical="center"/>
    </xf>
    <xf numFmtId="166" fontId="8" fillId="3" borderId="1" xfId="0" applyNumberFormat="1" applyFont="1" applyFill="1" applyBorder="1" applyAlignment="1">
      <alignment vertical="center"/>
    </xf>
    <xf numFmtId="0" fontId="10" fillId="0" borderId="1" xfId="0" applyFont="1" applyBorder="1" applyAlignment="1">
      <alignment vertical="center"/>
    </xf>
    <xf numFmtId="168" fontId="10" fillId="0" borderId="1" xfId="0" applyNumberFormat="1" applyFont="1" applyBorder="1" applyAlignment="1">
      <alignment vertical="center"/>
    </xf>
    <xf numFmtId="169" fontId="10" fillId="0" borderId="1" xfId="0" applyNumberFormat="1" applyFont="1" applyBorder="1" applyAlignment="1">
      <alignment vertical="center"/>
    </xf>
    <xf numFmtId="14" fontId="8" fillId="0" borderId="1" xfId="1" applyNumberFormat="1" applyFont="1" applyBorder="1" applyAlignment="1">
      <alignment vertical="center"/>
    </xf>
    <xf numFmtId="166" fontId="8" fillId="0" borderId="1" xfId="1" applyNumberFormat="1" applyFont="1" applyBorder="1" applyAlignment="1">
      <alignment vertical="center"/>
    </xf>
    <xf numFmtId="167" fontId="11" fillId="6" borderId="1" xfId="0" applyNumberFormat="1" applyFont="1" applyFill="1" applyBorder="1" applyAlignment="1">
      <alignment vertical="center"/>
    </xf>
    <xf numFmtId="1" fontId="8" fillId="2" borderId="1" xfId="1" applyNumberFormat="1" applyFont="1" applyFill="1" applyBorder="1" applyAlignment="1">
      <alignment vertical="center"/>
    </xf>
    <xf numFmtId="0" fontId="8" fillId="2" borderId="1" xfId="1" applyFont="1" applyFill="1" applyBorder="1" applyAlignment="1">
      <alignment vertical="center"/>
    </xf>
    <xf numFmtId="167" fontId="8" fillId="6" borderId="1" xfId="0" applyNumberFormat="1" applyFont="1" applyFill="1" applyBorder="1" applyAlignment="1">
      <alignment vertical="center"/>
    </xf>
    <xf numFmtId="168" fontId="11" fillId="6" borderId="1" xfId="0" applyNumberFormat="1" applyFont="1" applyFill="1" applyBorder="1" applyAlignment="1">
      <alignment vertical="center"/>
    </xf>
    <xf numFmtId="169" fontId="11" fillId="0" borderId="1" xfId="0" applyNumberFormat="1" applyFont="1" applyBorder="1" applyAlignment="1">
      <alignment vertical="center"/>
    </xf>
    <xf numFmtId="167" fontId="8" fillId="3" borderId="1" xfId="0" applyNumberFormat="1" applyFont="1" applyFill="1" applyBorder="1" applyAlignment="1">
      <alignment vertical="center"/>
    </xf>
    <xf numFmtId="167" fontId="11" fillId="2" borderId="1" xfId="0" applyNumberFormat="1" applyFont="1" applyFill="1" applyBorder="1" applyAlignment="1">
      <alignment vertical="center"/>
    </xf>
    <xf numFmtId="0" fontId="9" fillId="4" borderId="1" xfId="0" applyFont="1" applyFill="1" applyBorder="1" applyAlignment="1">
      <alignment vertical="center"/>
    </xf>
    <xf numFmtId="168" fontId="9" fillId="5" borderId="1" xfId="0" applyNumberFormat="1" applyFont="1" applyFill="1" applyBorder="1" applyAlignment="1">
      <alignment vertical="center"/>
    </xf>
    <xf numFmtId="0" fontId="12" fillId="0" borderId="1" xfId="0" applyFont="1" applyBorder="1" applyAlignment="1">
      <alignment horizontal="left" vertical="center"/>
    </xf>
    <xf numFmtId="1" fontId="8" fillId="2" borderId="1" xfId="0" applyNumberFormat="1" applyFont="1" applyFill="1" applyBorder="1" applyAlignment="1">
      <alignment vertical="center"/>
    </xf>
    <xf numFmtId="170" fontId="8" fillId="0" borderId="1" xfId="0" applyNumberFormat="1" applyFont="1" applyBorder="1" applyAlignment="1">
      <alignment vertical="center"/>
    </xf>
    <xf numFmtId="0" fontId="9" fillId="7" borderId="1" xfId="0" applyFont="1" applyFill="1" applyBorder="1" applyAlignment="1">
      <alignment vertical="center"/>
    </xf>
    <xf numFmtId="0" fontId="0" fillId="3" borderId="0" xfId="0" applyFont="1" applyFill="1" applyAlignment="1">
      <alignment vertical="top" wrapText="1"/>
    </xf>
    <xf numFmtId="0" fontId="0" fillId="0" borderId="0" xfId="0" pivotButton="1"/>
    <xf numFmtId="0" fontId="0" fillId="0" borderId="0" xfId="0" applyAlignment="1">
      <alignment horizontal="left"/>
    </xf>
    <xf numFmtId="0" fontId="0" fillId="0" borderId="0" xfId="0" applyFont="1" applyFill="1" applyAlignment="1">
      <alignment vertical="top"/>
    </xf>
    <xf numFmtId="0" fontId="16" fillId="2" borderId="0" xfId="0" applyFont="1" applyFill="1" applyAlignment="1">
      <alignment wrapText="1"/>
    </xf>
    <xf numFmtId="42" fontId="0" fillId="0" borderId="0" xfId="0" applyNumberFormat="1"/>
    <xf numFmtId="42" fontId="0" fillId="9" borderId="0" xfId="0" applyNumberFormat="1" applyFill="1"/>
    <xf numFmtId="164" fontId="0" fillId="0" borderId="0" xfId="0" applyNumberFormat="1" applyFont="1" applyFill="1" applyAlignment="1">
      <alignment horizontal="center" vertical="top"/>
    </xf>
    <xf numFmtId="0" fontId="0" fillId="0" borderId="0" xfId="0" applyFont="1" applyFill="1" applyAlignment="1">
      <alignment horizontal="center" vertical="top"/>
    </xf>
    <xf numFmtId="0" fontId="0" fillId="0" borderId="0" xfId="0" applyFont="1" applyFill="1" applyAlignment="1">
      <alignment vertical="top" wrapText="1"/>
    </xf>
    <xf numFmtId="171" fontId="0" fillId="0" borderId="0" xfId="2" applyNumberFormat="1" applyFont="1" applyFill="1" applyAlignment="1">
      <alignment vertical="top"/>
    </xf>
    <xf numFmtId="0" fontId="0" fillId="10" borderId="0" xfId="0" applyFill="1" applyAlignment="1">
      <alignment horizontal="left" indent="1"/>
    </xf>
    <xf numFmtId="42" fontId="0" fillId="10" borderId="0" xfId="0" applyNumberFormat="1" applyFill="1"/>
    <xf numFmtId="42" fontId="17" fillId="0" borderId="20" xfId="0" applyNumberFormat="1" applyFont="1" applyBorder="1"/>
    <xf numFmtId="42" fontId="17" fillId="0" borderId="15" xfId="0" applyNumberFormat="1" applyFont="1" applyBorder="1"/>
    <xf numFmtId="42" fontId="17" fillId="0" borderId="17" xfId="0" applyNumberFormat="1" applyFont="1" applyBorder="1"/>
    <xf numFmtId="42" fontId="17" fillId="0" borderId="19" xfId="0" applyNumberFormat="1" applyFont="1" applyBorder="1"/>
    <xf numFmtId="42" fontId="17" fillId="0" borderId="14" xfId="0" applyNumberFormat="1" applyFont="1" applyBorder="1"/>
    <xf numFmtId="42" fontId="17" fillId="0" borderId="16" xfId="0" applyNumberFormat="1" applyFont="1" applyBorder="1"/>
    <xf numFmtId="0" fontId="0" fillId="9" borderId="0" xfId="0" applyFill="1" applyAlignment="1">
      <alignment horizontal="left" indent="2"/>
    </xf>
    <xf numFmtId="42" fontId="0" fillId="2" borderId="18" xfId="0" applyNumberFormat="1" applyFill="1" applyBorder="1"/>
    <xf numFmtId="42" fontId="0" fillId="12" borderId="0" xfId="0" applyNumberFormat="1" applyFill="1"/>
    <xf numFmtId="0" fontId="0" fillId="12" borderId="0" xfId="0" applyFill="1" applyAlignment="1">
      <alignment horizontal="left" indent="1"/>
    </xf>
    <xf numFmtId="0" fontId="0" fillId="16" borderId="0" xfId="0" applyFill="1" applyAlignment="1">
      <alignment horizontal="left" indent="2"/>
    </xf>
    <xf numFmtId="42" fontId="0" fillId="16" borderId="0" xfId="0" applyNumberFormat="1" applyFill="1"/>
    <xf numFmtId="0" fontId="0" fillId="17" borderId="0" xfId="0" applyFill="1" applyAlignment="1">
      <alignment horizontal="left" indent="2"/>
    </xf>
    <xf numFmtId="42" fontId="0" fillId="17" borderId="0" xfId="0" applyNumberFormat="1" applyFill="1"/>
    <xf numFmtId="0" fontId="18" fillId="0" borderId="0" xfId="0" applyFont="1" applyAlignment="1">
      <alignment horizontal="left" indent="2"/>
    </xf>
    <xf numFmtId="42" fontId="18" fillId="0" borderId="0" xfId="0" applyNumberFormat="1" applyFont="1"/>
    <xf numFmtId="0" fontId="0" fillId="18" borderId="0" xfId="0" applyFill="1" applyAlignment="1">
      <alignment horizontal="left" indent="1"/>
    </xf>
    <xf numFmtId="42" fontId="0" fillId="18" borderId="0" xfId="0" applyNumberFormat="1" applyFill="1"/>
    <xf numFmtId="0" fontId="0" fillId="19" borderId="0" xfId="0" applyFill="1" applyAlignment="1">
      <alignment horizontal="left" indent="1"/>
    </xf>
    <xf numFmtId="42" fontId="0" fillId="19" borderId="0" xfId="0" applyNumberFormat="1" applyFill="1"/>
    <xf numFmtId="0" fontId="0" fillId="2" borderId="18" xfId="0" applyFill="1" applyBorder="1" applyAlignment="1">
      <alignment horizontal="left"/>
    </xf>
    <xf numFmtId="0" fontId="0" fillId="15" borderId="18" xfId="0" applyFill="1" applyBorder="1" applyAlignment="1">
      <alignment horizontal="left"/>
    </xf>
    <xf numFmtId="42" fontId="0" fillId="15" borderId="18" xfId="0" applyNumberFormat="1" applyFill="1" applyBorder="1"/>
    <xf numFmtId="0" fontId="0" fillId="11" borderId="18" xfId="0" applyFill="1" applyBorder="1" applyAlignment="1">
      <alignment horizontal="left"/>
    </xf>
    <xf numFmtId="42" fontId="0" fillId="11" borderId="18" xfId="0" applyNumberFormat="1" applyFill="1" applyBorder="1"/>
    <xf numFmtId="42" fontId="18" fillId="12" borderId="0" xfId="0" applyNumberFormat="1" applyFont="1" applyFill="1"/>
    <xf numFmtId="42" fontId="0" fillId="18" borderId="14" xfId="0" applyNumberFormat="1" applyFill="1" applyBorder="1"/>
    <xf numFmtId="42" fontId="0" fillId="18" borderId="15" xfId="0" applyNumberFormat="1" applyFill="1" applyBorder="1"/>
    <xf numFmtId="42" fontId="0" fillId="12" borderId="14" xfId="0" applyNumberFormat="1" applyFill="1" applyBorder="1"/>
    <xf numFmtId="42" fontId="0" fillId="12" borderId="15" xfId="0" applyNumberFormat="1" applyFill="1" applyBorder="1"/>
    <xf numFmtId="42" fontId="17" fillId="17" borderId="16" xfId="0" applyNumberFormat="1" applyFont="1" applyFill="1" applyBorder="1"/>
    <xf numFmtId="42" fontId="17" fillId="17" borderId="17" xfId="0" applyNumberFormat="1" applyFont="1" applyFill="1" applyBorder="1"/>
    <xf numFmtId="0" fontId="18" fillId="18" borderId="0" xfId="0" applyFont="1" applyFill="1" applyAlignment="1">
      <alignment horizontal="left" indent="1"/>
    </xf>
    <xf numFmtId="42" fontId="18" fillId="18" borderId="0" xfId="0" applyNumberFormat="1" applyFont="1" applyFill="1"/>
    <xf numFmtId="0" fontId="1" fillId="18" borderId="0" xfId="0" applyFont="1" applyFill="1" applyAlignment="1">
      <alignment horizontal="left" indent="1"/>
    </xf>
    <xf numFmtId="42" fontId="1" fillId="18" borderId="0" xfId="0" applyNumberFormat="1" applyFont="1" applyFill="1"/>
    <xf numFmtId="0" fontId="1" fillId="9" borderId="0" xfId="0" applyFont="1" applyFill="1" applyAlignment="1">
      <alignment horizontal="left" indent="2"/>
    </xf>
    <xf numFmtId="42" fontId="1" fillId="9" borderId="0" xfId="0" applyNumberFormat="1" applyFont="1" applyFill="1"/>
    <xf numFmtId="42" fontId="0" fillId="11" borderId="10" xfId="0" applyNumberFormat="1" applyFill="1" applyBorder="1"/>
    <xf numFmtId="42" fontId="0" fillId="11" borderId="11" xfId="0" applyNumberFormat="1" applyFill="1" applyBorder="1"/>
    <xf numFmtId="0" fontId="0" fillId="0" borderId="10" xfId="0" applyBorder="1" applyAlignment="1">
      <alignment horizontal="center" vertical="center"/>
    </xf>
    <xf numFmtId="0" fontId="0" fillId="0" borderId="11" xfId="0" applyBorder="1" applyAlignment="1">
      <alignment horizontal="center" vertical="center"/>
    </xf>
    <xf numFmtId="42" fontId="1" fillId="12" borderId="15" xfId="0" applyNumberFormat="1" applyFont="1" applyFill="1" applyBorder="1"/>
    <xf numFmtId="0" fontId="15" fillId="20" borderId="0" xfId="0" applyFont="1" applyFill="1" applyAlignment="1">
      <alignment horizontal="left"/>
    </xf>
    <xf numFmtId="42" fontId="15" fillId="20" borderId="16" xfId="0" applyNumberFormat="1" applyFont="1" applyFill="1" applyBorder="1"/>
    <xf numFmtId="42" fontId="15" fillId="20" borderId="17" xfId="0" applyNumberFormat="1" applyFont="1" applyFill="1" applyBorder="1"/>
    <xf numFmtId="0" fontId="15" fillId="0" borderId="11" xfId="0" applyFont="1" applyBorder="1" applyAlignment="1">
      <alignment horizontal="center" vertical="center"/>
    </xf>
    <xf numFmtId="0" fontId="0" fillId="0" borderId="22" xfId="0" applyBorder="1" applyAlignment="1">
      <alignment horizontal="center" vertical="center"/>
    </xf>
    <xf numFmtId="42" fontId="17" fillId="0" borderId="17" xfId="0" applyNumberFormat="1" applyFont="1" applyFill="1" applyBorder="1"/>
    <xf numFmtId="0" fontId="18" fillId="21" borderId="0" xfId="0" applyFont="1" applyFill="1" applyAlignment="1">
      <alignment horizontal="left" indent="2"/>
    </xf>
    <xf numFmtId="42" fontId="18" fillId="21" borderId="0" xfId="0" applyNumberFormat="1" applyFont="1" applyFill="1"/>
    <xf numFmtId="0" fontId="18" fillId="12" borderId="0" xfId="0" applyFont="1" applyFill="1" applyAlignment="1">
      <alignment horizontal="left" indent="1"/>
    </xf>
    <xf numFmtId="0" fontId="18" fillId="9" borderId="0" xfId="0" applyFont="1" applyFill="1" applyAlignment="1">
      <alignment horizontal="left" indent="2"/>
    </xf>
    <xf numFmtId="42" fontId="18" fillId="9" borderId="0" xfId="0" applyNumberFormat="1" applyFont="1" applyFill="1"/>
    <xf numFmtId="0" fontId="18" fillId="17" borderId="0" xfId="0" applyFont="1" applyFill="1" applyAlignment="1">
      <alignment horizontal="left" indent="2"/>
    </xf>
    <xf numFmtId="42" fontId="18" fillId="17" borderId="0" xfId="0" applyNumberFormat="1" applyFont="1" applyFill="1"/>
    <xf numFmtId="42" fontId="18" fillId="8" borderId="0" xfId="0" applyNumberFormat="1" applyFont="1" applyFill="1"/>
    <xf numFmtId="0" fontId="18" fillId="13" borderId="0" xfId="0" applyFont="1" applyFill="1" applyAlignment="1">
      <alignment horizontal="left"/>
    </xf>
    <xf numFmtId="42" fontId="18" fillId="13" borderId="0" xfId="0" applyNumberFormat="1" applyFont="1" applyFill="1"/>
    <xf numFmtId="0" fontId="18" fillId="8" borderId="0" xfId="0" applyFont="1" applyFill="1" applyAlignment="1">
      <alignment horizontal="left" indent="1"/>
    </xf>
    <xf numFmtId="0" fontId="18" fillId="14" borderId="0" xfId="0" applyFont="1" applyFill="1" applyAlignment="1">
      <alignment horizontal="left" indent="2"/>
    </xf>
    <xf numFmtId="42" fontId="18" fillId="14" borderId="0" xfId="0" applyNumberFormat="1" applyFont="1" applyFill="1"/>
    <xf numFmtId="0" fontId="2" fillId="0" borderId="2" xfId="0" applyFont="1" applyBorder="1" applyAlignment="1">
      <alignment horizontal="center" vertical="center"/>
    </xf>
    <xf numFmtId="42" fontId="14" fillId="20" borderId="9" xfId="0" applyNumberFormat="1" applyFont="1" applyFill="1" applyBorder="1"/>
    <xf numFmtId="0" fontId="0" fillId="18" borderId="4" xfId="0" applyFill="1" applyBorder="1" applyAlignment="1">
      <alignment horizontal="left" indent="1"/>
    </xf>
    <xf numFmtId="0" fontId="0" fillId="12" borderId="4" xfId="0" applyFill="1" applyBorder="1" applyAlignment="1">
      <alignment horizontal="left" indent="1"/>
    </xf>
    <xf numFmtId="0" fontId="17" fillId="0" borderId="23" xfId="0" applyFont="1" applyBorder="1" applyAlignment="1">
      <alignment horizontal="left"/>
    </xf>
    <xf numFmtId="0" fontId="17" fillId="0" borderId="4" xfId="0" applyFont="1" applyBorder="1" applyAlignment="1">
      <alignment horizontal="left" indent="1"/>
    </xf>
    <xf numFmtId="0" fontId="17" fillId="0" borderId="5" xfId="0" applyFont="1" applyFill="1" applyBorder="1" applyAlignment="1">
      <alignment horizontal="left" indent="1"/>
    </xf>
    <xf numFmtId="42" fontId="17" fillId="0" borderId="16" xfId="0" applyNumberFormat="1" applyFont="1" applyFill="1" applyBorder="1"/>
    <xf numFmtId="42" fontId="0" fillId="18" borderId="12" xfId="0" applyNumberFormat="1" applyFill="1" applyBorder="1"/>
    <xf numFmtId="42" fontId="0" fillId="18" borderId="13" xfId="0" applyNumberFormat="1" applyFill="1" applyBorder="1"/>
    <xf numFmtId="42" fontId="17" fillId="18" borderId="16" xfId="0" applyNumberFormat="1" applyFont="1" applyFill="1" applyBorder="1"/>
    <xf numFmtId="42" fontId="17" fillId="18" borderId="17" xfId="0" applyNumberFormat="1" applyFont="1" applyFill="1" applyBorder="1"/>
    <xf numFmtId="42" fontId="0" fillId="3" borderId="10" xfId="0" applyNumberFormat="1" applyFill="1" applyBorder="1"/>
    <xf numFmtId="42" fontId="0" fillId="3" borderId="11" xfId="0" applyNumberFormat="1" applyFont="1" applyFill="1" applyBorder="1"/>
    <xf numFmtId="42" fontId="0" fillId="3" borderId="11" xfId="0" applyNumberFormat="1" applyFill="1" applyBorder="1"/>
    <xf numFmtId="42" fontId="0" fillId="12" borderId="12" xfId="0" applyNumberFormat="1" applyFill="1" applyBorder="1"/>
    <xf numFmtId="42" fontId="1" fillId="12" borderId="13" xfId="0" applyNumberFormat="1" applyFont="1" applyFill="1" applyBorder="1"/>
    <xf numFmtId="42" fontId="0" fillId="12" borderId="13" xfId="0" applyNumberFormat="1" applyFill="1" applyBorder="1"/>
    <xf numFmtId="42" fontId="17" fillId="12" borderId="16" xfId="0" applyNumberFormat="1" applyFont="1" applyFill="1" applyBorder="1"/>
    <xf numFmtId="42" fontId="17" fillId="12" borderId="17" xfId="0" applyNumberFormat="1" applyFont="1" applyFill="1" applyBorder="1"/>
    <xf numFmtId="0" fontId="0" fillId="0" borderId="6" xfId="0" pivotButton="1" applyBorder="1"/>
    <xf numFmtId="0" fontId="0" fillId="11" borderId="6" xfId="0" applyFill="1" applyBorder="1" applyAlignment="1">
      <alignment horizontal="left"/>
    </xf>
    <xf numFmtId="0" fontId="0" fillId="3" borderId="6" xfId="0" applyFill="1" applyBorder="1" applyAlignment="1">
      <alignment horizontal="left"/>
    </xf>
    <xf numFmtId="0" fontId="0" fillId="18" borderId="3" xfId="0" applyFill="1" applyBorder="1" applyAlignment="1">
      <alignment horizontal="left" indent="1"/>
    </xf>
    <xf numFmtId="0" fontId="17" fillId="18" borderId="5" xfId="0" applyFont="1" applyFill="1" applyBorder="1" applyAlignment="1">
      <alignment horizontal="left" indent="1"/>
    </xf>
    <xf numFmtId="0" fontId="0" fillId="12" borderId="3" xfId="0" applyFill="1" applyBorder="1" applyAlignment="1">
      <alignment horizontal="left" indent="1"/>
    </xf>
    <xf numFmtId="0" fontId="17" fillId="12" borderId="5" xfId="0" applyFont="1" applyFill="1" applyBorder="1" applyAlignment="1">
      <alignment horizontal="left" indent="1"/>
    </xf>
    <xf numFmtId="0" fontId="17" fillId="17" borderId="5" xfId="0" applyFont="1" applyFill="1" applyBorder="1" applyAlignment="1">
      <alignment horizontal="left" indent="1"/>
    </xf>
    <xf numFmtId="0" fontId="17" fillId="0" borderId="5" xfId="0" applyFont="1" applyBorder="1" applyAlignment="1">
      <alignment horizontal="left" indent="1"/>
    </xf>
    <xf numFmtId="42" fontId="18" fillId="20" borderId="17" xfId="0" applyNumberFormat="1" applyFont="1" applyFill="1" applyBorder="1"/>
    <xf numFmtId="42" fontId="0" fillId="0" borderId="1" xfId="0" applyNumberFormat="1" applyBorder="1"/>
    <xf numFmtId="0" fontId="14" fillId="20" borderId="1" xfId="0" applyFont="1" applyFill="1" applyBorder="1" applyAlignment="1">
      <alignment horizontal="center"/>
    </xf>
    <xf numFmtId="0" fontId="14" fillId="20" borderId="1" xfId="0" applyFont="1" applyFill="1" applyBorder="1" applyAlignment="1">
      <alignment horizontal="left"/>
    </xf>
    <xf numFmtId="42" fontId="2" fillId="13" borderId="1" xfId="0" applyNumberFormat="1" applyFont="1" applyFill="1" applyBorder="1"/>
    <xf numFmtId="0" fontId="16" fillId="13" borderId="24" xfId="0" applyFont="1" applyFill="1" applyBorder="1" applyAlignment="1">
      <alignment horizontal="center"/>
    </xf>
    <xf numFmtId="0" fontId="16" fillId="13" borderId="26" xfId="0" applyFont="1" applyFill="1" applyBorder="1" applyAlignment="1">
      <alignment horizontal="left"/>
    </xf>
    <xf numFmtId="44" fontId="2" fillId="13" borderId="26" xfId="2" applyFont="1" applyFill="1" applyBorder="1"/>
    <xf numFmtId="42" fontId="2" fillId="13" borderId="26" xfId="0" applyNumberFormat="1" applyFont="1" applyFill="1" applyBorder="1"/>
    <xf numFmtId="0" fontId="14" fillId="20" borderId="25" xfId="0" applyFont="1" applyFill="1" applyBorder="1" applyAlignment="1">
      <alignment horizontal="left"/>
    </xf>
    <xf numFmtId="42" fontId="0" fillId="0" borderId="25" xfId="0" applyNumberFormat="1" applyBorder="1"/>
    <xf numFmtId="42" fontId="2" fillId="13" borderId="25" xfId="0" applyNumberFormat="1" applyFont="1" applyFill="1" applyBorder="1"/>
    <xf numFmtId="0" fontId="0" fillId="3" borderId="0" xfId="0" applyFont="1" applyFill="1" applyAlignment="1">
      <alignment horizontal="center" vertical="top"/>
    </xf>
    <xf numFmtId="0" fontId="0" fillId="3" borderId="0" xfId="0" applyFont="1" applyFill="1" applyAlignment="1">
      <alignment vertical="top"/>
    </xf>
    <xf numFmtId="0" fontId="0" fillId="5" borderId="0" xfId="0" applyFont="1" applyFill="1" applyAlignment="1">
      <alignment horizontal="center" vertical="top"/>
    </xf>
    <xf numFmtId="164" fontId="0" fillId="5" borderId="0" xfId="0" applyNumberFormat="1" applyFont="1" applyFill="1" applyAlignment="1">
      <alignment horizontal="center" vertical="top"/>
    </xf>
    <xf numFmtId="0" fontId="1" fillId="5" borderId="0" xfId="0" applyFont="1" applyFill="1" applyAlignment="1">
      <alignment horizontal="center" vertical="top"/>
    </xf>
    <xf numFmtId="0" fontId="0" fillId="5" borderId="0" xfId="0" applyFont="1" applyFill="1" applyAlignment="1">
      <alignment vertical="top" wrapText="1"/>
    </xf>
    <xf numFmtId="0" fontId="0" fillId="5" borderId="0" xfId="0" applyFont="1" applyFill="1" applyAlignment="1">
      <alignment vertical="top"/>
    </xf>
    <xf numFmtId="44" fontId="1" fillId="5" borderId="0" xfId="0" applyNumberFormat="1" applyFont="1" applyFill="1" applyAlignment="1">
      <alignment horizontal="right" vertical="top"/>
    </xf>
    <xf numFmtId="42" fontId="17" fillId="12" borderId="15" xfId="0" applyNumberFormat="1" applyFont="1" applyFill="1" applyBorder="1"/>
    <xf numFmtId="42" fontId="17" fillId="17" borderId="14" xfId="0" applyNumberFormat="1" applyFont="1" applyFill="1" applyBorder="1"/>
    <xf numFmtId="42" fontId="17" fillId="17" borderId="15" xfId="0" applyNumberFormat="1" applyFont="1" applyFill="1" applyBorder="1"/>
    <xf numFmtId="42" fontId="17" fillId="18" borderId="15" xfId="0" applyNumberFormat="1" applyFont="1" applyFill="1" applyBorder="1"/>
    <xf numFmtId="0" fontId="0" fillId="0" borderId="0" xfId="0" applyAlignment="1">
      <alignment horizontal="left" indent="2"/>
    </xf>
    <xf numFmtId="42" fontId="17" fillId="11" borderId="11" xfId="0" applyNumberFormat="1" applyFont="1" applyFill="1" applyBorder="1"/>
    <xf numFmtId="42" fontId="17" fillId="18" borderId="13" xfId="0" applyNumberFormat="1" applyFont="1" applyFill="1" applyBorder="1"/>
    <xf numFmtId="42" fontId="17" fillId="3" borderId="11" xfId="0" applyNumberFormat="1" applyFont="1" applyFill="1" applyBorder="1"/>
    <xf numFmtId="42" fontId="19" fillId="3" borderId="2" xfId="0" applyNumberFormat="1" applyFont="1" applyFill="1" applyBorder="1"/>
    <xf numFmtId="42" fontId="17" fillId="12" borderId="13" xfId="0" applyNumberFormat="1" applyFont="1" applyFill="1" applyBorder="1"/>
    <xf numFmtId="42" fontId="19" fillId="12" borderId="7" xfId="0" applyNumberFormat="1" applyFont="1" applyFill="1" applyBorder="1"/>
    <xf numFmtId="42" fontId="19" fillId="12" borderId="8" xfId="0" applyNumberFormat="1" applyFont="1" applyFill="1" applyBorder="1"/>
    <xf numFmtId="42" fontId="19" fillId="12" borderId="9" xfId="0" applyNumberFormat="1" applyFont="1" applyFill="1" applyBorder="1"/>
    <xf numFmtId="42" fontId="19" fillId="11" borderId="2" xfId="0" applyNumberFormat="1" applyFont="1" applyFill="1" applyBorder="1"/>
    <xf numFmtId="42" fontId="19" fillId="18" borderId="7" xfId="0" applyNumberFormat="1" applyFont="1" applyFill="1" applyBorder="1"/>
    <xf numFmtId="42" fontId="19" fillId="18" borderId="8" xfId="0" applyNumberFormat="1" applyFont="1" applyFill="1" applyBorder="1"/>
    <xf numFmtId="42" fontId="19" fillId="18" borderId="9" xfId="0" applyNumberFormat="1" applyFont="1" applyFill="1" applyBorder="1"/>
    <xf numFmtId="0" fontId="17" fillId="2" borderId="23" xfId="0" applyFont="1" applyFill="1" applyBorder="1" applyAlignment="1">
      <alignment horizontal="left"/>
    </xf>
    <xf numFmtId="42" fontId="17" fillId="2" borderId="19" xfId="0" applyNumberFormat="1" applyFont="1" applyFill="1" applyBorder="1"/>
    <xf numFmtId="42" fontId="17" fillId="2" borderId="20" xfId="0" applyNumberFormat="1" applyFont="1" applyFill="1" applyBorder="1"/>
    <xf numFmtId="42" fontId="19" fillId="2" borderId="21" xfId="0" applyNumberFormat="1" applyFont="1" applyFill="1" applyBorder="1"/>
    <xf numFmtId="0" fontId="17" fillId="17" borderId="4" xfId="0" applyFont="1" applyFill="1" applyBorder="1" applyAlignment="1">
      <alignment horizontal="left" indent="1"/>
    </xf>
    <xf numFmtId="42" fontId="19" fillId="17" borderId="8" xfId="0" applyNumberFormat="1" applyFont="1" applyFill="1" applyBorder="1"/>
    <xf numFmtId="42" fontId="19" fillId="17" borderId="9" xfId="0" applyNumberFormat="1" applyFont="1" applyFill="1" applyBorder="1"/>
    <xf numFmtId="42" fontId="19" fillId="0" borderId="21" xfId="0" applyNumberFormat="1" applyFont="1" applyBorder="1"/>
    <xf numFmtId="42" fontId="19" fillId="0" borderId="8" xfId="0" applyNumberFormat="1" applyFont="1" applyBorder="1"/>
    <xf numFmtId="42" fontId="19" fillId="0" borderId="9" xfId="0" applyNumberFormat="1" applyFont="1" applyFill="1" applyBorder="1"/>
    <xf numFmtId="42" fontId="19" fillId="0" borderId="9" xfId="0" applyNumberFormat="1" applyFont="1" applyBorder="1"/>
    <xf numFmtId="0" fontId="1" fillId="5" borderId="0" xfId="0" applyFont="1" applyFill="1" applyAlignment="1">
      <alignment horizontal="right" vertical="top"/>
    </xf>
    <xf numFmtId="14" fontId="0" fillId="5" borderId="0" xfId="0" applyNumberFormat="1" applyFont="1" applyFill="1" applyAlignment="1">
      <alignment horizontal="center" vertical="top"/>
    </xf>
    <xf numFmtId="171" fontId="0" fillId="0" borderId="1" xfId="2" applyNumberFormat="1" applyFont="1" applyBorder="1"/>
    <xf numFmtId="171" fontId="0" fillId="0" borderId="25" xfId="2" applyNumberFormat="1" applyFont="1" applyBorder="1"/>
  </cellXfs>
  <cellStyles count="3">
    <cellStyle name="Currency" xfId="2" builtinId="4"/>
    <cellStyle name="Normal" xfId="0" builtinId="0"/>
    <cellStyle name="Normal 2" xfId="1" xr:uid="{8D2A5DBA-9482-4F44-ABE7-D371073B1951}"/>
  </cellStyles>
  <dxfs count="279">
    <dxf>
      <font>
        <b val="0"/>
        <i val="0"/>
        <strike val="0"/>
        <condense val="0"/>
        <extend val="0"/>
        <outline val="0"/>
        <shadow val="0"/>
        <u val="none"/>
        <vertAlign val="baseline"/>
        <sz val="11"/>
        <color auto="1"/>
        <name val="Calibri"/>
        <family val="2"/>
        <scheme val="minor"/>
      </font>
      <numFmt numFmtId="34" formatCode="_(&quot;$&quot;* #,##0.00_);_(&quot;$&quot;* \(#,##0.00\);_(&quot;$&quot;* &quot;-&quot;??_);_(@_)"/>
      <alignment horizontal="right"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4" formatCode="_(&quot;$&quot;* #,##0.00_);_(&quot;$&quot;* \(#,##0.00\);_(&quot;$&quot;* &quot;-&quot;??_);_(@_)"/>
      <alignment horizontal="right"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4" formatCode="_(&quot;$&quot;* #,##0.00_);_(&quot;$&quot;* \(#,##0.00\);_(&quot;$&quot;* &quot;-&quot;??_);_(@_)"/>
      <alignment horizontal="right"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4" formatCode="_(&quot;$&quot;* #,##0.00_);_(&quot;$&quot;* \(#,##0.00\);_(&quot;$&quot;* &quot;-&quot;??_);_(@_)"/>
      <alignment horizontal="right"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4" formatCode="_(&quot;$&quot;* #,##0.00_);_(&quot;$&quot;* \(#,##0.00\);_(&quot;$&quot;* &quot;-&quot;??_);_(@_)"/>
      <alignment horizontal="right" vertical="top" textRotation="0" wrapText="0" indent="0" justifyLastLine="0" shrinkToFit="0" readingOrder="0"/>
    </dxf>
    <dxf>
      <font>
        <b val="0"/>
        <i val="0"/>
        <strike val="0"/>
        <condense val="0"/>
        <extend val="0"/>
        <outline val="0"/>
        <shadow val="0"/>
        <u val="none"/>
        <vertAlign val="baseline"/>
        <sz val="11"/>
        <color indexed="8"/>
        <name val="Calibri"/>
        <family val="2"/>
        <scheme val="minor"/>
      </font>
      <alignment horizontal="general" vertical="top" textRotation="0" wrapText="1" indent="0" justifyLastLine="0" shrinkToFit="0" readingOrder="0"/>
    </dxf>
    <dxf>
      <font>
        <b val="0"/>
        <i val="0"/>
        <strike val="0"/>
        <condense val="0"/>
        <extend val="0"/>
        <outline val="0"/>
        <shadow val="0"/>
        <u val="none"/>
        <vertAlign val="baseline"/>
        <sz val="11"/>
        <color indexed="8"/>
        <name val="Calibri"/>
        <family val="2"/>
        <scheme val="minor"/>
      </font>
      <fill>
        <patternFill patternType="solid">
          <fgColor indexed="64"/>
          <bgColor rgb="FFFFC000"/>
        </patternFill>
      </fill>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minor"/>
      </font>
      <fill>
        <patternFill patternType="solid">
          <fgColor indexed="64"/>
          <bgColor rgb="FFFFC000"/>
        </patternFill>
      </fill>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minor"/>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minor"/>
      </font>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minor"/>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minor"/>
      </font>
      <fill>
        <patternFill>
          <fgColor indexed="64"/>
          <bgColor rgb="FFFFFF00"/>
        </patternFill>
      </fill>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minor"/>
      </font>
      <fill>
        <patternFill>
          <fgColor indexed="64"/>
          <bgColor rgb="FFFFFF00"/>
        </patternFill>
      </fill>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minor"/>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minor"/>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minor"/>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minor"/>
      </font>
      <alignment horizontal="general" vertical="top" textRotation="0" wrapText="1" indent="0" justifyLastLine="0" shrinkToFit="0" readingOrder="0"/>
    </dxf>
    <dxf>
      <font>
        <b val="0"/>
        <i val="0"/>
        <strike val="0"/>
        <condense val="0"/>
        <extend val="0"/>
        <outline val="0"/>
        <shadow val="0"/>
        <u val="none"/>
        <vertAlign val="baseline"/>
        <sz val="11"/>
        <color indexed="8"/>
        <name val="Calibri"/>
        <family val="2"/>
        <scheme val="minor"/>
      </font>
      <alignment horizontal="general" vertical="top" textRotation="0" wrapText="1" indent="0" justifyLastLine="0" shrinkToFit="0" readingOrder="0"/>
    </dxf>
    <dxf>
      <font>
        <b val="0"/>
        <i val="0"/>
        <strike val="0"/>
        <condense val="0"/>
        <extend val="0"/>
        <outline val="0"/>
        <shadow val="0"/>
        <u val="none"/>
        <vertAlign val="baseline"/>
        <sz val="11"/>
        <color indexed="8"/>
        <name val="Calibri"/>
        <family val="2"/>
        <scheme val="minor"/>
      </font>
      <fill>
        <patternFill patternType="solid">
          <fgColor indexed="64"/>
          <bgColor rgb="FFFFC000"/>
        </patternFill>
      </fill>
      <alignment horizontal="general" vertical="top" textRotation="0" wrapText="1" indent="0" justifyLastLine="0" shrinkToFit="0" readingOrder="0"/>
    </dxf>
    <dxf>
      <font>
        <b val="0"/>
        <i val="0"/>
        <strike val="0"/>
        <condense val="0"/>
        <extend val="0"/>
        <outline val="0"/>
        <shadow val="0"/>
        <u val="none"/>
        <vertAlign val="baseline"/>
        <sz val="11"/>
        <color indexed="8"/>
        <name val="Calibri"/>
        <family val="2"/>
        <scheme val="minor"/>
      </font>
      <fill>
        <patternFill patternType="solid">
          <fgColor indexed="64"/>
          <bgColor rgb="FFFFC000"/>
        </patternFill>
      </fill>
      <alignment horizontal="general" vertical="top" textRotation="0" wrapText="1" indent="0" justifyLastLine="0" shrinkToFit="0" readingOrder="0"/>
    </dxf>
    <dxf>
      <font>
        <b val="0"/>
        <i val="0"/>
        <strike val="0"/>
        <condense val="0"/>
        <extend val="0"/>
        <outline val="0"/>
        <shadow val="0"/>
        <u val="none"/>
        <vertAlign val="baseline"/>
        <sz val="11"/>
        <color indexed="8"/>
        <name val="Calibri"/>
        <family val="2"/>
        <scheme val="minor"/>
      </font>
      <alignment horizontal="general" vertical="top"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minor"/>
      </font>
      <numFmt numFmtId="164" formatCode="000000.00"/>
      <alignment horizontal="center"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right" vertical="top" textRotation="0" wrapText="0" indent="0" justifyLastLine="0" shrinkToFit="0" readingOrder="0"/>
    </dxf>
    <dxf>
      <font>
        <b/>
        <i val="0"/>
        <strike val="0"/>
        <condense val="0"/>
        <extend val="0"/>
        <outline val="0"/>
        <shadow val="0"/>
        <u val="none"/>
        <vertAlign val="baseline"/>
        <sz val="11"/>
        <color indexed="8"/>
        <name val="Calibri"/>
        <family val="2"/>
        <scheme val="minor"/>
      </font>
      <numFmt numFmtId="34" formatCode="_(&quot;$&quot;* #,##0.00_);_(&quot;$&quot;* \(#,##0.00\);_(&quot;$&quot;* &quot;-&quot;??_);_(@_)"/>
      <alignment horizontal="general" vertical="bottom" textRotation="0" wrapText="1" indent="0" justifyLastLine="0" shrinkToFit="0" readingOrder="0"/>
    </dxf>
    <dxf>
      <font>
        <color theme="0" tint="-0.34998626667073579"/>
      </font>
    </dxf>
    <dxf>
      <fill>
        <patternFill patternType="solid">
          <bgColor theme="0" tint="-4.9989318521683403E-2"/>
        </patternFill>
      </fill>
    </dxf>
    <dxf>
      <font>
        <color theme="0" tint="-0.34998626667073579"/>
      </font>
    </dxf>
    <dxf>
      <fill>
        <patternFill patternType="solid">
          <bgColor theme="0" tint="-4.9989318521683403E-2"/>
        </patternFill>
      </fill>
    </dxf>
    <dxf>
      <fill>
        <patternFill patternType="solid">
          <bgColor theme="0" tint="-4.9989318521683403E-2"/>
        </patternFill>
      </fill>
    </dxf>
    <dxf>
      <font>
        <color theme="0" tint="-0.34998626667073579"/>
      </font>
    </dxf>
    <dxf>
      <fill>
        <patternFill patternType="solid">
          <bgColor theme="0" tint="-4.9989318521683403E-2"/>
        </patternFill>
      </fill>
    </dxf>
    <dxf>
      <font>
        <color theme="0" tint="-0.34998626667073579"/>
      </font>
    </dxf>
    <dxf>
      <fill>
        <patternFill patternType="solid">
          <bgColor theme="0" tint="-4.9989318521683403E-2"/>
        </patternFill>
      </fill>
    </dxf>
    <dxf>
      <font>
        <color theme="0" tint="-0.34998626667073579"/>
      </font>
    </dxf>
    <dxf>
      <fill>
        <patternFill>
          <bgColor theme="0" tint="-4.9989318521683403E-2"/>
        </patternFill>
      </fill>
    </dxf>
    <dxf>
      <fill>
        <patternFill patternType="solid">
          <bgColor theme="0" tint="-4.9989318521683403E-2"/>
        </patternFill>
      </fill>
    </dxf>
    <dxf>
      <font>
        <color theme="0" tint="-0.34998626667073579"/>
      </font>
    </dxf>
    <dxf>
      <font>
        <color theme="0" tint="-0.34998626667073579"/>
      </font>
    </dxf>
    <dxf>
      <fill>
        <patternFill>
          <bgColor theme="0" tint="-4.9989318521683403E-2"/>
        </patternFill>
      </fill>
    </dxf>
    <dxf>
      <font>
        <color theme="0" tint="-0.34998626667073579"/>
      </font>
    </dxf>
    <dxf>
      <fill>
        <patternFill patternType="solid">
          <bgColor theme="0" tint="-0.249977111117893"/>
        </patternFill>
      </fill>
    </dxf>
    <dxf>
      <font>
        <color theme="0" tint="-0.34998626667073579"/>
      </font>
    </dxf>
    <dxf>
      <fill>
        <patternFill patternType="solid">
          <bgColor theme="0" tint="-0.14999847407452621"/>
        </patternFill>
      </fill>
    </dxf>
    <dxf>
      <fill>
        <patternFill patternType="solid">
          <bgColor theme="0" tint="-0.14999847407452621"/>
        </patternFill>
      </fill>
    </dxf>
    <dxf>
      <font>
        <color theme="0" tint="-0.34998626667073579"/>
      </font>
    </dxf>
    <dxf>
      <fill>
        <patternFill patternType="solid">
          <bgColor theme="0" tint="-0.14999847407452621"/>
        </patternFill>
      </fill>
    </dxf>
    <dxf>
      <font>
        <color theme="0" tint="-0.34998626667073579"/>
      </font>
    </dxf>
    <dxf>
      <fill>
        <patternFill patternType="solid">
          <bgColor theme="0" tint="-4.9989318521683403E-2"/>
        </patternFill>
      </fill>
    </dxf>
    <dxf>
      <font>
        <color theme="0" tint="-0.34998626667073579"/>
      </font>
    </dxf>
    <dxf>
      <fill>
        <patternFill patternType="solid">
          <bgColor theme="0" tint="-4.9989318521683403E-2"/>
        </patternFill>
      </fill>
    </dxf>
    <dxf>
      <font>
        <color theme="0" tint="-0.34998626667073579"/>
      </font>
    </dxf>
    <dxf>
      <fill>
        <patternFill>
          <bgColor theme="0" tint="-4.9989318521683403E-2"/>
        </patternFill>
      </fill>
    </dxf>
    <dxf>
      <font>
        <color theme="0" tint="-0.34998626667073579"/>
      </font>
    </dxf>
    <dxf>
      <fill>
        <patternFill>
          <bgColor theme="0" tint="-0.14999847407452621"/>
        </patternFill>
      </fill>
    </dxf>
    <dxf>
      <font>
        <color theme="0" tint="-0.34998626667073579"/>
      </font>
    </dxf>
    <dxf>
      <fill>
        <patternFill patternType="solid">
          <bgColor theme="0" tint="-0.249977111117893"/>
        </patternFill>
      </fill>
    </dxf>
    <dxf>
      <font>
        <color theme="0" tint="-0.34998626667073579"/>
      </font>
    </dxf>
    <dxf>
      <fill>
        <patternFill patternType="solid">
          <bgColor theme="0" tint="-4.9989318521683403E-2"/>
        </patternFill>
      </fill>
    </dxf>
    <dxf>
      <fill>
        <patternFill>
          <bgColor theme="0" tint="-4.9989318521683403E-2"/>
        </patternFill>
      </fill>
    </dxf>
    <dxf>
      <font>
        <color theme="0" tint="-0.34998626667073579"/>
      </font>
    </dxf>
    <dxf>
      <font>
        <color theme="0" tint="-0.34998626667073579"/>
      </font>
    </dxf>
    <dxf>
      <fill>
        <patternFill>
          <bgColor theme="0" tint="-0.249977111117893"/>
        </patternFill>
      </fill>
    </dxf>
    <dxf>
      <fill>
        <patternFill patternType="solid">
          <bgColor theme="0" tint="-0.14999847407452621"/>
        </patternFill>
      </fill>
    </dxf>
    <dxf>
      <font>
        <color theme="0" tint="-0.34998626667073579"/>
      </font>
    </dxf>
    <dxf>
      <fill>
        <patternFill patternType="solid">
          <bgColor theme="0" tint="-0.14999847407452621"/>
        </patternFill>
      </fill>
    </dxf>
    <dxf>
      <fill>
        <patternFill patternType="solid">
          <bgColor rgb="FFFFFFA3"/>
        </patternFill>
      </fill>
    </dxf>
    <dxf>
      <font>
        <color theme="0" tint="-0.34998626667073579"/>
      </font>
    </dxf>
    <dxf>
      <fill>
        <patternFill patternType="solid">
          <bgColor rgb="FFFFFF65"/>
        </patternFill>
      </fill>
    </dxf>
    <dxf>
      <fill>
        <patternFill patternType="solid">
          <bgColor theme="7" tint="0.79998168889431442"/>
        </patternFill>
      </fill>
    </dxf>
    <dxf>
      <fill>
        <patternFill patternType="solid">
          <bgColor theme="7" tint="0.39997558519241921"/>
        </patternFill>
      </fill>
    </dxf>
    <dxf>
      <fill>
        <patternFill patternType="solid">
          <bgColor theme="7" tint="0.79998168889431442"/>
        </patternFill>
      </fill>
    </dxf>
    <dxf>
      <font>
        <color theme="0" tint="-0.34998626667073579"/>
      </font>
    </dxf>
    <dxf>
      <font>
        <color theme="0" tint="-0.34998626667073579"/>
      </font>
    </dxf>
    <dxf>
      <fill>
        <patternFill>
          <bgColor theme="0"/>
        </patternFill>
      </fill>
    </dxf>
    <dxf>
      <fill>
        <patternFill patternType="solid">
          <bgColor theme="7" tint="0.79998168889431442"/>
        </patternFill>
      </fill>
    </dxf>
    <dxf>
      <fill>
        <patternFill>
          <bgColor theme="7" tint="0.39997558519241921"/>
        </patternFill>
      </fill>
    </dxf>
    <dxf>
      <fill>
        <patternFill patternType="solid">
          <bgColor theme="7" tint="0.59999389629810485"/>
        </patternFill>
      </fill>
    </dxf>
    <dxf>
      <fill>
        <patternFill patternType="solid">
          <bgColor theme="9" tint="0.79998168889431442"/>
        </patternFill>
      </fill>
    </dxf>
    <dxf>
      <fill>
        <patternFill patternType="solid">
          <bgColor theme="9" tint="0.59999389629810485"/>
        </patternFill>
      </fill>
    </dxf>
    <dxf>
      <fill>
        <patternFill patternType="solid">
          <bgColor theme="9" tint="0.79998168889431442"/>
        </patternFill>
      </fill>
    </dxf>
    <dxf>
      <fill>
        <patternFill patternType="solid">
          <bgColor theme="9" tint="0.39997558519241921"/>
        </patternFill>
      </fill>
    </dxf>
    <dxf>
      <font>
        <color theme="0" tint="-0.34998626667073579"/>
      </font>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patternType="solid">
          <bgColor theme="9" tint="0.39997558519241921"/>
        </patternFill>
      </fill>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border>
        <top style="thin">
          <color indexed="64"/>
        </top>
        <bottom style="medium">
          <color indexed="64"/>
        </bottom>
      </border>
    </dxf>
    <dxf>
      <border>
        <top style="thin">
          <color indexed="64"/>
        </top>
        <bottom style="medium">
          <color indexed="64"/>
        </bottom>
      </border>
    </dxf>
    <dxf>
      <border>
        <top style="thin">
          <color indexed="64"/>
        </top>
        <bottom style="medium">
          <color indexed="64"/>
        </bottom>
      </border>
    </dxf>
    <dxf>
      <fill>
        <patternFill>
          <bgColor rgb="FFFFFF65"/>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39997558519241921"/>
        </patternFill>
      </fill>
    </dxf>
    <dxf>
      <fill>
        <patternFill patternType="solid">
          <bgColor theme="7" tint="0.39997558519241921"/>
        </patternFill>
      </fill>
    </dxf>
    <dxf>
      <fill>
        <patternFill patternType="solid">
          <bgColor theme="7" tint="0.39997558519241921"/>
        </patternFill>
      </fill>
    </dxf>
    <dxf>
      <fill>
        <patternFill>
          <bgColor theme="7" tint="0.39997558519241921"/>
        </patternFill>
      </fill>
    </dxf>
    <dxf>
      <fill>
        <patternFill patternType="solid">
          <bgColor theme="9" tint="0.39997558519241921"/>
        </patternFill>
      </fill>
    </dxf>
    <dxf>
      <fill>
        <patternFill patternType="solid">
          <bgColor theme="9" tint="0.39997558519241921"/>
        </patternFill>
      </fill>
    </dxf>
    <dxf>
      <fill>
        <patternFill patternType="solid">
          <bgColor theme="9" tint="0.39997558519241921"/>
        </patternFill>
      </fill>
    </dxf>
    <dxf>
      <font>
        <color theme="0" tint="-0.34998626667073579"/>
      </font>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fill>
        <patternFill>
          <bgColor rgb="FFFFFF00"/>
        </patternFill>
      </fill>
    </dxf>
    <dxf>
      <fill>
        <patternFill patternType="solid">
          <bgColor rgb="FFFFFFA3"/>
        </patternFill>
      </fill>
    </dxf>
    <dxf>
      <fill>
        <patternFill patternType="solid">
          <bgColor rgb="FFFFFFA3"/>
        </patternFill>
      </fill>
    </dxf>
    <dxf>
      <fill>
        <patternFill>
          <bgColor rgb="FFFFFFA3"/>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patternType="solid">
          <bgColor theme="9" tint="0.79998168889431442"/>
        </patternFill>
      </fill>
    </dxf>
    <dxf>
      <fill>
        <patternFill>
          <bgColor theme="9"/>
        </patternFill>
      </fill>
    </dxf>
    <dxf>
      <fill>
        <patternFill>
          <bgColor theme="7"/>
        </patternFill>
      </fill>
    </dxf>
    <dxf>
      <fill>
        <patternFill>
          <bgColor theme="4" tint="0.39997558519241921"/>
        </patternFill>
      </fill>
    </dxf>
    <dxf>
      <fill>
        <patternFill>
          <bgColor theme="0" tint="-4.9989318521683403E-2"/>
        </patternFill>
      </fill>
    </dxf>
    <dxf>
      <fill>
        <patternFill patternType="solid">
          <bgColor theme="7" tint="0.39997558519241921"/>
        </patternFill>
      </fill>
    </dxf>
    <dxf>
      <fill>
        <patternFill patternType="solid">
          <bgColor theme="9"/>
        </patternFill>
      </fill>
    </dxf>
    <dxf>
      <fill>
        <patternFill patternType="solid">
          <bgColor theme="0" tint="-0.34998626667073579"/>
        </patternFill>
      </fill>
    </dxf>
    <dxf>
      <fill>
        <patternFill patternType="solid">
          <bgColor theme="5" tint="0.599993896298104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34998626667073579"/>
      </font>
    </dxf>
    <dxf>
      <border>
        <left style="medium">
          <color indexed="64"/>
        </left>
        <bottom style="medium">
          <color indexed="64"/>
        </bottom>
      </border>
    </dxf>
    <dxf>
      <border>
        <left style="medium">
          <color indexed="64"/>
        </left>
        <bottom style="medium">
          <color indexed="64"/>
        </bottom>
      </border>
    </dxf>
    <dxf>
      <border>
        <left style="medium">
          <color indexed="64"/>
        </left>
        <bottom style="medium">
          <color indexed="64"/>
        </bottom>
      </border>
    </dxf>
    <dxf>
      <border>
        <left style="medium">
          <color indexed="64"/>
        </left>
        <bottom style="medium">
          <color indexed="64"/>
        </bottom>
      </border>
    </dxf>
    <dxf>
      <border>
        <left style="medium">
          <color indexed="64"/>
        </left>
        <bottom style="medium">
          <color indexed="64"/>
        </bottom>
      </border>
    </dxf>
    <dxf>
      <border>
        <left style="medium">
          <color indexed="64"/>
        </left>
        <bottom style="medium">
          <color indexed="64"/>
        </bottom>
      </border>
    </dxf>
    <dxf>
      <border>
        <left style="medium">
          <color indexed="64"/>
        </left>
        <bottom style="medium">
          <color indexed="64"/>
        </bottom>
      </border>
    </dxf>
    <dxf>
      <border>
        <left style="medium">
          <color indexed="64"/>
        </left>
        <bottom style="medium">
          <color indexed="64"/>
        </bottom>
      </border>
    </dxf>
    <dxf>
      <border>
        <left style="medium">
          <color indexed="64"/>
        </left>
        <bottom style="medium">
          <color indexed="64"/>
        </bottom>
      </border>
    </dxf>
    <dxf>
      <border>
        <left style="medium">
          <color indexed="64"/>
        </left>
        <bottom style="medium">
          <color indexed="64"/>
        </bottom>
      </border>
    </dxf>
    <dxf>
      <border>
        <left style="medium">
          <color indexed="64"/>
        </left>
        <bottom style="medium">
          <color indexed="64"/>
        </bottom>
      </border>
    </dxf>
    <dxf>
      <border>
        <left style="medium">
          <color indexed="64"/>
        </left>
        <bottom style="medium">
          <color indexed="64"/>
        </bottom>
      </border>
    </dxf>
    <dxf>
      <border>
        <left style="medium">
          <color indexed="64"/>
        </left>
        <bottom style="medium">
          <color indexed="64"/>
        </bottom>
      </border>
    </dxf>
    <dxf>
      <font>
        <color theme="0"/>
      </font>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font>
        <b/>
      </font>
    </dxf>
    <dxf>
      <font>
        <color theme="0" tint="-0.34998626667073579"/>
      </font>
    </dxf>
    <dxf>
      <font>
        <color theme="0" tint="-0.34998626667073579"/>
      </font>
    </dxf>
    <dxf>
      <fill>
        <patternFill patternType="none">
          <bgColor auto="1"/>
        </patternFill>
      </fill>
    </dxf>
    <dxf>
      <fill>
        <patternFill>
          <bgColor theme="9" tint="0.39997558519241921"/>
        </patternFill>
      </fill>
    </dxf>
    <dxf>
      <fill>
        <patternFill patternType="solid">
          <bgColor rgb="FFFFFFA3"/>
        </patternFill>
      </fill>
    </dxf>
    <dxf>
      <fill>
        <patternFill>
          <bgColor theme="7" tint="0.39997558519241921"/>
        </patternFill>
      </fill>
    </dxf>
    <dxf>
      <fill>
        <patternFill>
          <bgColor theme="7" tint="0.39997558519241921"/>
        </patternFill>
      </fill>
    </dxf>
    <dxf>
      <fill>
        <patternFill patternType="solid">
          <bgColor theme="9" tint="0.39997558519241921"/>
        </patternFill>
      </fill>
    </dxf>
    <dxf>
      <fill>
        <patternFill>
          <bgColor theme="4"/>
        </patternFill>
      </fill>
    </dxf>
    <dxf>
      <fill>
        <patternFill>
          <bgColor theme="4"/>
        </patternFill>
      </fill>
    </dxf>
    <dxf>
      <fill>
        <patternFill patternType="none">
          <bgColor auto="1"/>
        </patternFill>
      </fill>
    </dxf>
    <dxf>
      <font>
        <color auto="1"/>
      </font>
    </dxf>
    <dxf>
      <fill>
        <patternFill patternType="solid">
          <bgColor rgb="FFFFFFA3"/>
        </patternFill>
      </fill>
    </dxf>
    <dxf>
      <font>
        <color theme="0" tint="-0.499984740745262"/>
      </font>
    </dxf>
    <dxf>
      <font>
        <color theme="0"/>
      </font>
    </dxf>
    <dxf>
      <fill>
        <patternFill patternType="solid">
          <bgColor rgb="FF0070C0"/>
        </patternFill>
      </fill>
    </dxf>
    <dxf>
      <fill>
        <patternFill patternType="none">
          <bgColor auto="1"/>
        </patternFill>
      </fill>
    </dxf>
    <dxf>
      <font>
        <color auto="1"/>
      </font>
    </dxf>
    <dxf>
      <font>
        <color auto="1"/>
      </font>
    </dxf>
    <dxf>
      <alignment vertical="center"/>
    </dxf>
    <dxf>
      <alignment vertical="center"/>
    </dxf>
    <dxf>
      <alignment horizontal="center"/>
    </dxf>
    <dxf>
      <alignment horizontal="center"/>
    </dxf>
    <dxf>
      <border>
        <left style="medium">
          <color indexed="64"/>
        </left>
      </border>
    </dxf>
    <dxf>
      <border>
        <left style="medium">
          <color indexed="64"/>
        </left>
      </border>
    </dxf>
    <dxf>
      <font>
        <color theme="0"/>
      </font>
    </dxf>
    <dxf>
      <font>
        <color theme="0" tint="-0.34998626667073579"/>
      </font>
    </dxf>
    <dxf>
      <font>
        <color theme="0" tint="-0.34998626667073579"/>
      </font>
    </dxf>
    <dxf>
      <border>
        <vertical style="thin">
          <color indexed="64"/>
        </vertical>
      </border>
    </dxf>
    <dxf>
      <border>
        <vertical style="thin">
          <color indexed="64"/>
        </vertical>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font>
        <color theme="0" tint="-0.249977111117893"/>
      </font>
    </dxf>
    <dxf>
      <font>
        <color theme="0" tint="-0.249977111117893"/>
      </font>
    </dxf>
    <dxf>
      <fill>
        <patternFill>
          <bgColor rgb="FFFFFFA3"/>
        </patternFill>
      </fill>
    </dxf>
    <dxf>
      <fill>
        <patternFill patternType="solid">
          <bgColor rgb="FFFFFF00"/>
        </patternFill>
      </fill>
    </dxf>
    <dxf>
      <font>
        <b val="0"/>
        <i val="0"/>
        <strike val="0"/>
        <condense val="0"/>
        <extend val="0"/>
        <outline val="0"/>
        <shadow val="0"/>
        <u val="none"/>
        <vertAlign val="baseline"/>
        <sz val="11"/>
        <color indexed="8"/>
        <name val="Calibri"/>
        <family val="2"/>
        <scheme val="minor"/>
      </font>
    </dxf>
    <dxf>
      <fill>
        <patternFill>
          <bgColor theme="7" tint="0.39997558519241921"/>
        </patternFill>
      </fill>
    </dxf>
    <dxf>
      <fill>
        <patternFill>
          <bgColor theme="7" tint="0.39997558519241921"/>
        </patternFill>
      </fill>
    </dxf>
    <dxf>
      <fill>
        <patternFill>
          <bgColor theme="7" tint="0.39997558519241921"/>
        </patternFill>
      </fill>
    </dxf>
    <dxf>
      <fill>
        <patternFill>
          <bgColor theme="7" tint="0.39997558519241921"/>
        </patternFill>
      </fill>
    </dxf>
    <dxf>
      <fill>
        <patternFill>
          <bgColor theme="9" tint="0.39997558519241921"/>
        </patternFill>
      </fill>
    </dxf>
    <dxf>
      <fill>
        <patternFill>
          <bgColor theme="9" tint="0.39997558519241921"/>
        </patternFill>
      </fill>
    </dxf>
    <dxf>
      <fill>
        <patternFill>
          <bgColor theme="9" tint="0.39997558519241921"/>
        </patternFill>
      </fill>
    </dxf>
    <dxf>
      <fill>
        <patternFill patternType="solid">
          <bgColor theme="9" tint="0.39997558519241921"/>
        </patternFill>
      </fill>
    </dxf>
    <dxf>
      <border>
        <top style="thin">
          <color indexed="64"/>
        </top>
      </border>
    </dxf>
    <dxf>
      <fill>
        <patternFill patternType="solid">
          <bgColor theme="9"/>
        </patternFill>
      </fill>
    </dxf>
    <dxf>
      <fill>
        <patternFill patternType="solid">
          <bgColor rgb="FFFFC000"/>
        </patternFill>
      </fill>
    </dxf>
    <dxf>
      <font>
        <color theme="0" tint="-0.499984740745262"/>
      </font>
    </dxf>
    <dxf>
      <font>
        <color theme="0" tint="-0.499984740745262"/>
      </font>
    </dxf>
    <dxf>
      <fill>
        <patternFill>
          <bgColor theme="9" tint="0.59999389629810485"/>
        </patternFill>
      </fill>
    </dxf>
    <dxf>
      <font>
        <color theme="0" tint="-0.499984740745262"/>
      </font>
    </dxf>
    <dxf>
      <font>
        <color theme="0" tint="-0.499984740745262"/>
      </font>
    </dxf>
    <dxf>
      <border>
        <right style="medium">
          <color indexed="64"/>
        </right>
        <top style="medium">
          <color indexed="64"/>
        </top>
        <bottom style="medium">
          <color indexed="64"/>
        </bottom>
      </border>
    </dxf>
    <dxf>
      <fill>
        <patternFill patternType="none">
          <bgColor auto="1"/>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border>
        <top style="thin">
          <color indexed="64"/>
        </top>
        <bottom style="medium">
          <color indexed="64"/>
        </bottom>
      </border>
    </dxf>
    <dxf>
      <border>
        <top style="thin">
          <color indexed="64"/>
        </top>
        <bottom style="medium">
          <color indexed="64"/>
        </bottom>
      </border>
    </dxf>
    <dxf>
      <border>
        <top style="thin">
          <color indexed="64"/>
        </top>
        <bottom style="medium">
          <color indexed="64"/>
        </bottom>
      </border>
    </dxf>
    <dxf>
      <border>
        <vertical style="thin">
          <color indexed="64"/>
        </vertical>
      </border>
    </dxf>
    <dxf>
      <fill>
        <patternFill>
          <bgColor theme="9" tint="0.59999389629810485"/>
        </patternFill>
      </fill>
    </dxf>
    <dxf>
      <border>
        <top style="thin">
          <color indexed="64"/>
        </top>
        <bottom style="medium">
          <color indexed="64"/>
        </bottom>
      </border>
    </dxf>
    <dxf>
      <border>
        <top style="thin">
          <color indexed="64"/>
        </top>
      </border>
    </dxf>
    <dxf>
      <border>
        <top style="thin">
          <color indexed="64"/>
        </top>
        <bottom style="medium">
          <color indexed="64"/>
        </bottom>
      </border>
    </dxf>
    <dxf>
      <fill>
        <patternFill>
          <bgColor theme="5" tint="0.59999389629810485"/>
        </patternFill>
      </fill>
    </dxf>
    <dxf>
      <fill>
        <patternFill>
          <bgColor theme="5" tint="0.59999389629810485"/>
        </patternFill>
      </fill>
    </dxf>
    <dxf>
      <border>
        <top style="thin">
          <color indexed="64"/>
        </top>
        <bottom style="medium">
          <color indexed="64"/>
        </bottom>
      </border>
    </dxf>
    <dxf>
      <border>
        <right style="medium">
          <color indexed="64"/>
        </right>
      </border>
    </dxf>
    <dxf>
      <border>
        <left style="medium">
          <color indexed="64"/>
        </left>
        <right style="medium">
          <color indexed="64"/>
        </right>
        <top style="medium">
          <color indexed="64"/>
        </top>
        <bottom style="medium">
          <color indexed="64"/>
        </bottom>
      </border>
    </dxf>
    <dxf>
      <numFmt numFmtId="32" formatCode="_(&quot;$&quot;* #,##0_);_(&quot;$&quot;* \(#,##0\);_(&quot;$&quot;* &quot;-&quot;_);_(@_)"/>
    </dxf>
    <dxf>
      <fill>
        <patternFill patternType="solid">
          <bgColor rgb="FFFFFF00"/>
        </patternFill>
      </fill>
    </dxf>
    <dxf>
      <font>
        <color auto="1"/>
      </font>
    </dxf>
    <dxf>
      <fill>
        <patternFill>
          <bgColor rgb="FFFF0000"/>
        </patternFill>
      </fill>
    </dxf>
    <dxf>
      <font>
        <color theme="0"/>
      </font>
    </dxf>
    <dxf>
      <fill>
        <patternFill>
          <bgColor rgb="FFC00000"/>
        </patternFill>
      </fill>
    </dxf>
    <dxf>
      <fill>
        <patternFill patternType="solid">
          <bgColor theme="9" tint="0.79998168889431442"/>
        </patternFill>
      </fill>
    </dxf>
    <dxf>
      <fill>
        <patternFill patternType="solid">
          <bgColor theme="9" tint="0.79998168889431442"/>
        </patternFill>
      </fill>
    </dxf>
    <dxf>
      <fill>
        <patternFill patternType="solid">
          <bgColor rgb="FFFFC000"/>
        </patternFill>
      </fill>
    </dxf>
    <dxf>
      <fill>
        <patternFill patternType="solid">
          <bgColor theme="0" tint="-0.14999847407452621"/>
        </patternFill>
      </fill>
    </dxf>
    <dxf>
      <fill>
        <patternFill patternType="solid">
          <bgColor theme="0" tint="-0.14999847407452621"/>
        </patternFill>
      </fill>
    </dxf>
    <dxf>
      <font>
        <color theme="0"/>
      </font>
    </dxf>
    <dxf>
      <font>
        <color theme="0"/>
      </font>
    </dxf>
  </dxfs>
  <tableStyles count="0" defaultTableStyle="TableStyleMedium2" defaultPivotStyle="PivotStyleLight16"/>
  <colors>
    <mruColors>
      <color rgb="FFFFFFA3"/>
      <color rgb="FFFFFF65"/>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PAVEMENT\Resurfacing%20Lists\Three%20Year%20Lists\Historical%20Resurfacing%20Costs%20by%20Lane%20Mile%202014%20to%202019%20(From%20FY%20List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Interstate"/>
      <sheetName val="State Route"/>
      <sheetName val="PivotChart"/>
      <sheetName val="Count and sum of PINs"/>
      <sheetName val="Sheet6"/>
    </sheetNames>
    <sheetDataSet>
      <sheetData sheetId="0"/>
      <sheetData sheetId="1"/>
      <sheetData sheetId="2"/>
      <sheetData sheetId="3"/>
      <sheetData sheetId="4"/>
      <sheetData sheetId="5">
        <row r="1">
          <cell r="C1" t="str">
            <v xml:space="preserve">Region </v>
          </cell>
          <cell r="D1" t="str">
            <v>District</v>
          </cell>
        </row>
        <row r="2">
          <cell r="B2" t="str">
            <v>Anderson</v>
          </cell>
          <cell r="C2">
            <v>1</v>
          </cell>
          <cell r="D2">
            <v>18</v>
          </cell>
        </row>
        <row r="3">
          <cell r="B3" t="str">
            <v>Bedford</v>
          </cell>
          <cell r="C3">
            <v>3</v>
          </cell>
          <cell r="D3">
            <v>39</v>
          </cell>
        </row>
        <row r="4">
          <cell r="B4" t="str">
            <v>Benton</v>
          </cell>
          <cell r="C4">
            <v>4</v>
          </cell>
          <cell r="D4">
            <v>47</v>
          </cell>
        </row>
        <row r="5">
          <cell r="B5" t="str">
            <v>Bledsoe</v>
          </cell>
          <cell r="C5">
            <v>2</v>
          </cell>
          <cell r="D5">
            <v>28</v>
          </cell>
        </row>
        <row r="6">
          <cell r="B6" t="str">
            <v>Blount</v>
          </cell>
          <cell r="C6">
            <v>1</v>
          </cell>
          <cell r="D6">
            <v>19</v>
          </cell>
        </row>
        <row r="7">
          <cell r="B7" t="str">
            <v>Bradley</v>
          </cell>
          <cell r="C7">
            <v>2</v>
          </cell>
          <cell r="D7">
            <v>29</v>
          </cell>
        </row>
        <row r="8">
          <cell r="B8" t="str">
            <v>Campbell</v>
          </cell>
          <cell r="C8">
            <v>1</v>
          </cell>
          <cell r="D8">
            <v>19</v>
          </cell>
        </row>
        <row r="9">
          <cell r="B9" t="str">
            <v>Cannon</v>
          </cell>
          <cell r="C9">
            <v>2</v>
          </cell>
          <cell r="D9">
            <v>28</v>
          </cell>
        </row>
        <row r="10">
          <cell r="B10" t="str">
            <v>Carroll</v>
          </cell>
          <cell r="C10">
            <v>4</v>
          </cell>
          <cell r="D10">
            <v>47</v>
          </cell>
        </row>
        <row r="11">
          <cell r="B11" t="str">
            <v>Carter</v>
          </cell>
          <cell r="C11">
            <v>1</v>
          </cell>
          <cell r="D11">
            <v>17</v>
          </cell>
        </row>
        <row r="12">
          <cell r="B12" t="str">
            <v>Cheatham</v>
          </cell>
          <cell r="C12">
            <v>3</v>
          </cell>
          <cell r="D12">
            <v>38</v>
          </cell>
        </row>
        <row r="13">
          <cell r="B13" t="str">
            <v>Chester</v>
          </cell>
          <cell r="C13">
            <v>4</v>
          </cell>
          <cell r="D13">
            <v>48</v>
          </cell>
        </row>
        <row r="14">
          <cell r="B14" t="str">
            <v>Claiborne</v>
          </cell>
          <cell r="C14">
            <v>1</v>
          </cell>
          <cell r="D14">
            <v>19</v>
          </cell>
        </row>
        <row r="15">
          <cell r="B15" t="str">
            <v>Clay</v>
          </cell>
          <cell r="C15">
            <v>2</v>
          </cell>
          <cell r="D15">
            <v>27</v>
          </cell>
        </row>
        <row r="16">
          <cell r="B16" t="str">
            <v>Cocke</v>
          </cell>
          <cell r="C16">
            <v>1</v>
          </cell>
          <cell r="D16">
            <v>18</v>
          </cell>
        </row>
        <row r="17">
          <cell r="B17" t="str">
            <v>Coffee</v>
          </cell>
          <cell r="C17">
            <v>2</v>
          </cell>
          <cell r="D17">
            <v>28</v>
          </cell>
        </row>
        <row r="18">
          <cell r="B18" t="str">
            <v>Crockett</v>
          </cell>
          <cell r="C18">
            <v>4</v>
          </cell>
          <cell r="D18">
            <v>48</v>
          </cell>
        </row>
        <row r="19">
          <cell r="B19" t="str">
            <v>Cumberland</v>
          </cell>
          <cell r="C19">
            <v>2</v>
          </cell>
          <cell r="D19">
            <v>27</v>
          </cell>
        </row>
        <row r="20">
          <cell r="B20" t="str">
            <v>Davidson</v>
          </cell>
          <cell r="C20">
            <v>3</v>
          </cell>
          <cell r="D20">
            <v>37</v>
          </cell>
        </row>
        <row r="21">
          <cell r="B21" t="str">
            <v>Decatur</v>
          </cell>
          <cell r="C21">
            <v>4</v>
          </cell>
          <cell r="D21">
            <v>48</v>
          </cell>
        </row>
        <row r="22">
          <cell r="B22" t="str">
            <v>DeKalb</v>
          </cell>
          <cell r="C22">
            <v>2</v>
          </cell>
          <cell r="D22">
            <v>27</v>
          </cell>
        </row>
        <row r="23">
          <cell r="B23" t="str">
            <v>Dickson</v>
          </cell>
          <cell r="C23">
            <v>3</v>
          </cell>
          <cell r="D23">
            <v>38</v>
          </cell>
        </row>
        <row r="24">
          <cell r="B24" t="str">
            <v>Dyer</v>
          </cell>
          <cell r="C24">
            <v>4</v>
          </cell>
          <cell r="D24">
            <v>47</v>
          </cell>
        </row>
        <row r="25">
          <cell r="B25" t="str">
            <v>Fayette</v>
          </cell>
          <cell r="C25">
            <v>4</v>
          </cell>
          <cell r="D25">
            <v>49</v>
          </cell>
        </row>
        <row r="26">
          <cell r="B26" t="str">
            <v>Fentress</v>
          </cell>
          <cell r="C26">
            <v>2</v>
          </cell>
          <cell r="D26">
            <v>27</v>
          </cell>
        </row>
        <row r="27">
          <cell r="B27" t="str">
            <v>Franklin</v>
          </cell>
          <cell r="C27">
            <v>2</v>
          </cell>
          <cell r="D27">
            <v>28</v>
          </cell>
        </row>
        <row r="28">
          <cell r="B28" t="str">
            <v>Gibson</v>
          </cell>
          <cell r="C28">
            <v>4</v>
          </cell>
          <cell r="D28">
            <v>47</v>
          </cell>
        </row>
        <row r="29">
          <cell r="B29" t="str">
            <v>Giles</v>
          </cell>
          <cell r="C29">
            <v>3</v>
          </cell>
          <cell r="D29">
            <v>39</v>
          </cell>
        </row>
        <row r="30">
          <cell r="B30" t="str">
            <v>Grainger</v>
          </cell>
          <cell r="C30">
            <v>1</v>
          </cell>
          <cell r="D30">
            <v>18</v>
          </cell>
        </row>
        <row r="31">
          <cell r="B31" t="str">
            <v>Greene</v>
          </cell>
          <cell r="C31">
            <v>1</v>
          </cell>
          <cell r="D31">
            <v>17</v>
          </cell>
        </row>
        <row r="32">
          <cell r="B32" t="str">
            <v>Grundy</v>
          </cell>
          <cell r="C32">
            <v>2</v>
          </cell>
          <cell r="D32">
            <v>28</v>
          </cell>
        </row>
        <row r="33">
          <cell r="B33" t="str">
            <v>Hamblen</v>
          </cell>
          <cell r="C33">
            <v>1</v>
          </cell>
          <cell r="D33">
            <v>17</v>
          </cell>
        </row>
        <row r="34">
          <cell r="B34" t="str">
            <v>Hamilton</v>
          </cell>
          <cell r="C34">
            <v>2</v>
          </cell>
          <cell r="D34">
            <v>29</v>
          </cell>
        </row>
        <row r="35">
          <cell r="B35" t="str">
            <v>Hancock</v>
          </cell>
          <cell r="C35">
            <v>1</v>
          </cell>
          <cell r="D35">
            <v>17</v>
          </cell>
        </row>
        <row r="36">
          <cell r="B36" t="str">
            <v>Hardeman</v>
          </cell>
          <cell r="C36">
            <v>4</v>
          </cell>
          <cell r="D36">
            <v>48</v>
          </cell>
        </row>
        <row r="37">
          <cell r="B37" t="str">
            <v>Hardin</v>
          </cell>
          <cell r="C37">
            <v>4</v>
          </cell>
          <cell r="D37">
            <v>48</v>
          </cell>
        </row>
        <row r="38">
          <cell r="B38" t="str">
            <v>Hawkins</v>
          </cell>
          <cell r="C38">
            <v>1</v>
          </cell>
          <cell r="D38">
            <v>17</v>
          </cell>
        </row>
        <row r="39">
          <cell r="B39" t="str">
            <v>Haywood</v>
          </cell>
          <cell r="C39">
            <v>4</v>
          </cell>
          <cell r="D39">
            <v>48</v>
          </cell>
        </row>
        <row r="40">
          <cell r="B40" t="str">
            <v>Henderson</v>
          </cell>
          <cell r="C40">
            <v>4</v>
          </cell>
          <cell r="D40">
            <v>48</v>
          </cell>
        </row>
        <row r="41">
          <cell r="B41" t="str">
            <v>Henry</v>
          </cell>
          <cell r="C41">
            <v>4</v>
          </cell>
          <cell r="D41">
            <v>47</v>
          </cell>
        </row>
        <row r="42">
          <cell r="B42" t="str">
            <v>Hickman</v>
          </cell>
          <cell r="C42">
            <v>3</v>
          </cell>
          <cell r="D42">
            <v>38</v>
          </cell>
        </row>
        <row r="43">
          <cell r="B43" t="str">
            <v>Houston</v>
          </cell>
          <cell r="C43">
            <v>3</v>
          </cell>
          <cell r="D43">
            <v>38</v>
          </cell>
        </row>
        <row r="44">
          <cell r="B44" t="str">
            <v>Humphreys</v>
          </cell>
          <cell r="C44">
            <v>3</v>
          </cell>
          <cell r="D44">
            <v>38</v>
          </cell>
        </row>
        <row r="45">
          <cell r="B45" t="str">
            <v>Jackson</v>
          </cell>
          <cell r="C45">
            <v>2</v>
          </cell>
          <cell r="D45">
            <v>27</v>
          </cell>
        </row>
        <row r="46">
          <cell r="B46" t="str">
            <v>Jefferson</v>
          </cell>
          <cell r="C46">
            <v>1</v>
          </cell>
          <cell r="D46">
            <v>18</v>
          </cell>
        </row>
        <row r="47">
          <cell r="B47" t="str">
            <v>Johnson</v>
          </cell>
          <cell r="C47">
            <v>1</v>
          </cell>
          <cell r="D47">
            <v>17</v>
          </cell>
        </row>
        <row r="48">
          <cell r="B48" t="str">
            <v>Knox</v>
          </cell>
          <cell r="C48">
            <v>1</v>
          </cell>
          <cell r="D48">
            <v>18</v>
          </cell>
        </row>
        <row r="49">
          <cell r="B49" t="str">
            <v>Lake</v>
          </cell>
          <cell r="C49">
            <v>4</v>
          </cell>
          <cell r="D49">
            <v>47</v>
          </cell>
        </row>
        <row r="50">
          <cell r="B50" t="str">
            <v>Lauderdale</v>
          </cell>
          <cell r="C50">
            <v>4</v>
          </cell>
          <cell r="D50">
            <v>49</v>
          </cell>
        </row>
        <row r="51">
          <cell r="B51" t="str">
            <v>Lawrence</v>
          </cell>
          <cell r="C51">
            <v>3</v>
          </cell>
          <cell r="D51">
            <v>39</v>
          </cell>
        </row>
        <row r="52">
          <cell r="B52" t="str">
            <v>Lewis</v>
          </cell>
          <cell r="C52">
            <v>3</v>
          </cell>
          <cell r="D52">
            <v>39</v>
          </cell>
        </row>
        <row r="53">
          <cell r="B53" t="str">
            <v>Lincoln</v>
          </cell>
          <cell r="C53">
            <v>3</v>
          </cell>
          <cell r="D53">
            <v>39</v>
          </cell>
        </row>
        <row r="54">
          <cell r="B54" t="str">
            <v>Loudon</v>
          </cell>
          <cell r="C54">
            <v>1</v>
          </cell>
          <cell r="D54">
            <v>19</v>
          </cell>
        </row>
        <row r="55">
          <cell r="B55" t="str">
            <v>McMinn</v>
          </cell>
          <cell r="C55">
            <v>2</v>
          </cell>
          <cell r="D55">
            <v>29</v>
          </cell>
        </row>
        <row r="56">
          <cell r="B56" t="str">
            <v>McNairy</v>
          </cell>
          <cell r="C56">
            <v>4</v>
          </cell>
          <cell r="D56">
            <v>48</v>
          </cell>
        </row>
        <row r="57">
          <cell r="B57" t="str">
            <v>Macon</v>
          </cell>
          <cell r="C57">
            <v>3</v>
          </cell>
          <cell r="D57">
            <v>37</v>
          </cell>
        </row>
        <row r="58">
          <cell r="B58" t="str">
            <v>Madison</v>
          </cell>
          <cell r="C58">
            <v>4</v>
          </cell>
          <cell r="D58">
            <v>48</v>
          </cell>
        </row>
        <row r="59">
          <cell r="B59" t="str">
            <v>Marion</v>
          </cell>
          <cell r="C59">
            <v>2</v>
          </cell>
          <cell r="D59">
            <v>28</v>
          </cell>
        </row>
        <row r="60">
          <cell r="B60" t="str">
            <v>Marshall</v>
          </cell>
          <cell r="C60">
            <v>3</v>
          </cell>
          <cell r="D60">
            <v>39</v>
          </cell>
        </row>
        <row r="61">
          <cell r="B61" t="str">
            <v>Maury</v>
          </cell>
          <cell r="C61">
            <v>3</v>
          </cell>
          <cell r="D61">
            <v>38</v>
          </cell>
        </row>
        <row r="62">
          <cell r="B62" t="str">
            <v>Meigs</v>
          </cell>
          <cell r="C62">
            <v>2</v>
          </cell>
          <cell r="D62">
            <v>29</v>
          </cell>
        </row>
        <row r="63">
          <cell r="B63" t="str">
            <v>Monroe</v>
          </cell>
          <cell r="C63">
            <v>1</v>
          </cell>
          <cell r="D63">
            <v>19</v>
          </cell>
        </row>
        <row r="64">
          <cell r="B64" t="str">
            <v>Montgomery</v>
          </cell>
          <cell r="C64">
            <v>3</v>
          </cell>
          <cell r="D64">
            <v>38</v>
          </cell>
        </row>
        <row r="65">
          <cell r="B65" t="str">
            <v>Moore</v>
          </cell>
          <cell r="C65">
            <v>3</v>
          </cell>
          <cell r="D65">
            <v>39</v>
          </cell>
        </row>
        <row r="66">
          <cell r="B66" t="str">
            <v>Morgan</v>
          </cell>
          <cell r="C66">
            <v>1</v>
          </cell>
          <cell r="D66">
            <v>19</v>
          </cell>
        </row>
        <row r="67">
          <cell r="B67" t="str">
            <v>Obion</v>
          </cell>
          <cell r="C67">
            <v>4</v>
          </cell>
          <cell r="D67">
            <v>47</v>
          </cell>
        </row>
        <row r="68">
          <cell r="B68" t="str">
            <v>Overton</v>
          </cell>
          <cell r="C68">
            <v>2</v>
          </cell>
          <cell r="D68">
            <v>27</v>
          </cell>
        </row>
        <row r="69">
          <cell r="B69" t="str">
            <v>Perry</v>
          </cell>
          <cell r="C69">
            <v>3</v>
          </cell>
          <cell r="D69">
            <v>39</v>
          </cell>
        </row>
        <row r="70">
          <cell r="B70" t="str">
            <v>Pickett</v>
          </cell>
          <cell r="C70">
            <v>2</v>
          </cell>
          <cell r="D70">
            <v>27</v>
          </cell>
        </row>
        <row r="71">
          <cell r="B71" t="str">
            <v>Polk</v>
          </cell>
          <cell r="C71">
            <v>2</v>
          </cell>
          <cell r="D71">
            <v>29</v>
          </cell>
        </row>
        <row r="72">
          <cell r="B72" t="str">
            <v>Putnam</v>
          </cell>
          <cell r="C72">
            <v>2</v>
          </cell>
          <cell r="D72">
            <v>27</v>
          </cell>
        </row>
        <row r="73">
          <cell r="B73" t="str">
            <v>Rhea</v>
          </cell>
          <cell r="C73">
            <v>2</v>
          </cell>
          <cell r="D73">
            <v>29</v>
          </cell>
        </row>
        <row r="74">
          <cell r="B74" t="str">
            <v>Roane</v>
          </cell>
          <cell r="C74">
            <v>1</v>
          </cell>
          <cell r="D74">
            <v>19</v>
          </cell>
        </row>
        <row r="75">
          <cell r="B75" t="str">
            <v>Robertson</v>
          </cell>
          <cell r="C75">
            <v>3</v>
          </cell>
          <cell r="D75">
            <v>38</v>
          </cell>
        </row>
        <row r="76">
          <cell r="B76" t="str">
            <v>Rutherford</v>
          </cell>
          <cell r="C76">
            <v>3</v>
          </cell>
          <cell r="D76">
            <v>39</v>
          </cell>
        </row>
        <row r="77">
          <cell r="B77" t="str">
            <v>Scott</v>
          </cell>
          <cell r="C77">
            <v>1</v>
          </cell>
          <cell r="D77">
            <v>19</v>
          </cell>
        </row>
        <row r="78">
          <cell r="B78" t="str">
            <v>Sequatchie</v>
          </cell>
          <cell r="C78">
            <v>2</v>
          </cell>
          <cell r="D78">
            <v>28</v>
          </cell>
        </row>
        <row r="79">
          <cell r="B79" t="str">
            <v>Sevier</v>
          </cell>
          <cell r="C79">
            <v>1</v>
          </cell>
          <cell r="D79">
            <v>18</v>
          </cell>
        </row>
        <row r="80">
          <cell r="B80" t="str">
            <v>Shelby</v>
          </cell>
          <cell r="C80">
            <v>4</v>
          </cell>
          <cell r="D80">
            <v>49</v>
          </cell>
        </row>
        <row r="81">
          <cell r="B81" t="str">
            <v>Smith</v>
          </cell>
          <cell r="C81">
            <v>3</v>
          </cell>
          <cell r="D81">
            <v>37</v>
          </cell>
        </row>
        <row r="82">
          <cell r="B82" t="str">
            <v>Stewart</v>
          </cell>
          <cell r="C82">
            <v>3</v>
          </cell>
          <cell r="D82">
            <v>38</v>
          </cell>
        </row>
        <row r="83">
          <cell r="B83" t="str">
            <v>Sullivan</v>
          </cell>
          <cell r="C83">
            <v>1</v>
          </cell>
          <cell r="D83">
            <v>17</v>
          </cell>
        </row>
        <row r="84">
          <cell r="B84" t="str">
            <v>Sumner</v>
          </cell>
          <cell r="C84">
            <v>3</v>
          </cell>
          <cell r="D84">
            <v>37</v>
          </cell>
        </row>
        <row r="85">
          <cell r="B85" t="str">
            <v>Tipton</v>
          </cell>
          <cell r="C85">
            <v>4</v>
          </cell>
          <cell r="D85">
            <v>49</v>
          </cell>
        </row>
        <row r="86">
          <cell r="B86" t="str">
            <v>Trousdale</v>
          </cell>
          <cell r="C86">
            <v>3</v>
          </cell>
          <cell r="D86">
            <v>37</v>
          </cell>
        </row>
        <row r="87">
          <cell r="B87" t="str">
            <v>Unicoi</v>
          </cell>
          <cell r="C87">
            <v>1</v>
          </cell>
          <cell r="D87">
            <v>17</v>
          </cell>
        </row>
        <row r="88">
          <cell r="B88" t="str">
            <v>Union</v>
          </cell>
          <cell r="C88">
            <v>1</v>
          </cell>
          <cell r="D88">
            <v>18</v>
          </cell>
        </row>
        <row r="89">
          <cell r="B89" t="str">
            <v>Van Buren</v>
          </cell>
          <cell r="C89">
            <v>2</v>
          </cell>
          <cell r="D89">
            <v>28</v>
          </cell>
        </row>
        <row r="90">
          <cell r="B90" t="str">
            <v>Warren</v>
          </cell>
          <cell r="C90">
            <v>2</v>
          </cell>
          <cell r="D90">
            <v>28</v>
          </cell>
        </row>
        <row r="91">
          <cell r="B91" t="str">
            <v>Washington</v>
          </cell>
          <cell r="C91">
            <v>1</v>
          </cell>
          <cell r="D91">
            <v>17</v>
          </cell>
        </row>
        <row r="92">
          <cell r="B92" t="str">
            <v>Wayne</v>
          </cell>
          <cell r="C92">
            <v>3</v>
          </cell>
          <cell r="D92">
            <v>39</v>
          </cell>
        </row>
        <row r="93">
          <cell r="B93" t="str">
            <v>Weakley</v>
          </cell>
          <cell r="C93">
            <v>4</v>
          </cell>
          <cell r="D93">
            <v>47</v>
          </cell>
        </row>
        <row r="94">
          <cell r="B94" t="str">
            <v>White</v>
          </cell>
          <cell r="C94">
            <v>2</v>
          </cell>
          <cell r="D94">
            <v>27</v>
          </cell>
        </row>
        <row r="95">
          <cell r="B95" t="str">
            <v>Williamson</v>
          </cell>
          <cell r="C95">
            <v>3</v>
          </cell>
          <cell r="D95">
            <v>37</v>
          </cell>
        </row>
        <row r="96">
          <cell r="B96" t="str">
            <v>Wilson</v>
          </cell>
          <cell r="C96">
            <v>3</v>
          </cell>
          <cell r="D96">
            <v>37</v>
          </cell>
        </row>
      </sheetData>
    </sheetDataSet>
  </externalBook>
</externalLink>
</file>

<file path=xl/persons/person.xml><?xml version="1.0" encoding="utf-8"?>
<personList xmlns="http://schemas.microsoft.com/office/spreadsheetml/2018/threadedcomments" xmlns:x="http://schemas.openxmlformats.org/spreadsheetml/2006/main">
  <person displayName="Chris Harris" id="{899F14EF-6EAE-4200-90B5-A0DF9D2D5116}" userId="S::JJ01938@tn.gov::0d47efab-020c-4f4d-b7a0-e4803e4fc007" providerId="AD"/>
  <person displayName="Mark Woods" id="{0DEB29D2-6E25-4E10-A08B-AEB56F84BCF9}" userId="S::JJ04135@tn.gov::f4827880-a926-4d99-bbd6-ade70da4ddae"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TDOT" refreshedDate="44007.444641782407" createdVersion="6" refreshedVersion="6" minRefreshableVersion="3" recordCount="4905" xr:uid="{DC9222F3-74AC-450A-856A-FC88744041D3}">
  <cacheSource type="worksheet">
    <worksheetSource name="Table2"/>
  </cacheSource>
  <cacheFields count="23">
    <cacheField name="PIN" numFmtId="164">
      <sharedItems containsString="0" containsBlank="1" containsNumber="1" minValue="10619" maxValue="130490"/>
    </cacheField>
    <cacheField name="Region" numFmtId="0">
      <sharedItems containsMixedTypes="1" containsNumber="1" containsInteger="1" minValue="1" maxValue="6" count="6">
        <n v="2"/>
        <n v="1"/>
        <n v="3"/>
        <n v="4"/>
        <s v="Statewide"/>
        <n v="6"/>
      </sharedItems>
    </cacheField>
    <cacheField name="County" numFmtId="0">
      <sharedItems containsBlank="1"/>
    </cacheField>
    <cacheField name="Route" numFmtId="0">
      <sharedItems containsBlank="1"/>
    </cacheField>
    <cacheField name="IM/SR/L" numFmtId="0">
      <sharedItems/>
    </cacheField>
    <cacheField name="Project Description" numFmtId="0">
      <sharedItems/>
    </cacheField>
    <cacheField name="Scope of Work" numFmtId="0">
      <sharedItems containsBlank="1" longText="1"/>
    </cacheField>
    <cacheField name="Program Type" numFmtId="0">
      <sharedItems/>
    </cacheField>
    <cacheField name="Project Type of Work" numFmtId="0">
      <sharedItems containsBlank="1"/>
    </cacheField>
    <cacheField name="Resurfacing Type of Work" numFmtId="0">
      <sharedItems containsBlank="1"/>
    </cacheField>
    <cacheField name="Asset Type" numFmtId="0">
      <sharedItems count="6">
        <s v="Pavement"/>
        <s v="N/A"/>
        <s v="slide"/>
        <s v="Bridge"/>
        <s v="Rockfall"/>
        <s v="Culvert"/>
      </sharedItems>
    </cacheField>
    <cacheField name="FHWA Work Type" numFmtId="0">
      <sharedItems count="8">
        <s v="Reconstruction"/>
        <s v="N/A"/>
        <s v="Rehabilitation"/>
        <s v="Construction"/>
        <s v="Maintenance"/>
        <s v="Preservation"/>
        <s v="Inspection"/>
        <s v="Mitigation"/>
      </sharedItems>
    </cacheField>
    <cacheField name="Project Length" numFmtId="0">
      <sharedItems containsBlank="1" containsMixedTypes="1" containsNumber="1" minValue="0" maxValue="704.89"/>
    </cacheField>
    <cacheField name="Let Date" numFmtId="0">
      <sharedItems containsNonDate="0" containsDate="1" containsString="0" containsBlank="1" minDate="1996-02-16T00:00:00" maxDate="2027-12-04T00:00:00"/>
    </cacheField>
    <cacheField name="Resurfacing Type" numFmtId="0">
      <sharedItems containsBlank="1"/>
    </cacheField>
    <cacheField name="NHS" numFmtId="0">
      <sharedItems count="13">
        <s v="NHS - SR"/>
        <s v="NHS - I"/>
        <s v="Non-NHS SR"/>
        <s v="NHS - I &amp; SR"/>
        <s v="Non-NHS Local"/>
        <s v="Statewide"/>
        <s v="N/A"/>
        <s v="NHS - Local Programs"/>
        <s v="NHS - Local"/>
        <s v="Non-NHS Local Programs"/>
        <s v="State Park"/>
        <s v="Y" u="1"/>
        <s v="N" u="1"/>
      </sharedItems>
    </cacheField>
    <cacheField name="TRIMS NHS Designation" numFmtId="0">
      <sharedItems containsBlank="1"/>
    </cacheField>
    <cacheField name="Bridges" numFmtId="0">
      <sharedItems containsBlank="1"/>
    </cacheField>
    <cacheField name="PE Obligations" numFmtId="44">
      <sharedItems containsString="0" containsBlank="1" containsNumber="1" minValue="-879848.68" maxValue="12686363"/>
    </cacheField>
    <cacheField name="ROW Obligations" numFmtId="44">
      <sharedItems containsString="0" containsBlank="1" containsNumber="1" minValue="-10640000" maxValue="14682235"/>
    </cacheField>
    <cacheField name="Construction Obligations" numFmtId="44">
      <sharedItems containsString="0" containsBlank="1" containsNumber="1" minValue="-7104806.3499999996" maxValue="102410997"/>
    </cacheField>
    <cacheField name="Paving Obligations" numFmtId="44">
      <sharedItems containsString="0" containsBlank="1" containsNumber="1" minValue="-491406.59" maxValue="27092885"/>
    </cacheField>
    <cacheField name="Total Obligations" numFmtId="44">
      <sharedItems containsSemiMixedTypes="0" containsString="0" containsNumber="1" minValue="-10640000" maxValue="102410997"/>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905">
  <r>
    <n v="112524.01"/>
    <x v="0"/>
    <s v="Hamilton"/>
    <s v="SR-317"/>
    <s v="SR"/>
    <s v="From SR-321(Ooltewah-Ringgold Road) to Near Layton Lane (IA)"/>
    <s v="Widen existing 2 lanes to four 12' travel lanes with a continuous 12' center turn lane along with curb and gutter, 4' paved shoulders; bike path and 5' sidewalks on both sides."/>
    <s v="Legislative"/>
    <s v="Reconstruction"/>
    <m/>
    <x v="0"/>
    <x v="0"/>
    <n v="3.08"/>
    <d v="2019-12-13T00:00:00"/>
    <m/>
    <x v="0"/>
    <s v="NHS"/>
    <m/>
    <n v="0"/>
    <n v="0"/>
    <n v="102410997"/>
    <n v="0"/>
    <n v="102410997"/>
  </r>
  <r>
    <n v="100241.02"/>
    <x v="1"/>
    <s v="Knox"/>
    <s v="SR-115"/>
    <s v="SR"/>
    <s v="From South of Topside Road to North of Maloney Road (IA)"/>
    <s v="Widen 4-ln to 6-ln including pedestrian &amp; bicycle facilities"/>
    <s v="Legislative"/>
    <s v="Widen"/>
    <m/>
    <x v="0"/>
    <x v="0"/>
    <n v="2.2000000000000002"/>
    <d v="2019-08-09T00:00:00"/>
    <m/>
    <x v="0"/>
    <s v="NHS"/>
    <m/>
    <n v="1075000"/>
    <n v="0"/>
    <n v="70936545"/>
    <n v="0"/>
    <n v="72011545"/>
  </r>
  <r>
    <n v="124260.04"/>
    <x v="2"/>
    <s v="Davidson, Rutherford"/>
    <s v="I-24"/>
    <s v="IM"/>
    <s v="SMART Corridor (Phase II), From I-440 (Exit 53) to SR-10 (Exit 81 / US-231) in Murfreesboro and SR-1 from I-24 to SR-10 in Murfreesboro and various connector routes. (IA)"/>
    <s v="Maintenance only of locations where Radar Detectors and Cameras installed."/>
    <s v="Legislative"/>
    <s v="Intelligent Transportation System"/>
    <m/>
    <x v="1"/>
    <x v="1"/>
    <n v="94.1"/>
    <d v="2019-10-04T00:00:00"/>
    <m/>
    <x v="1"/>
    <s v="Int"/>
    <m/>
    <n v="0"/>
    <n v="0"/>
    <n v="47654092"/>
    <n v="0"/>
    <n v="47654092"/>
  </r>
  <r>
    <n v="128729"/>
    <x v="1"/>
    <s v="Roane"/>
    <s v="I-40"/>
    <s v="IM"/>
    <s v="Westbound near MM 342 to near MM 344 (Slope Stabilization) (February 2019 Flood)"/>
    <s v="repair slope failure above road (Emergency Let Contract)"/>
    <s v="Maint - Reg"/>
    <s v="Safety"/>
    <m/>
    <x v="2"/>
    <x v="2"/>
    <s v=""/>
    <d v="2020-05-15T00:00:00"/>
    <m/>
    <x v="1"/>
    <s v="Int"/>
    <m/>
    <n v="1951991"/>
    <n v="0"/>
    <n v="44653040"/>
    <n v="0"/>
    <n v="46605031"/>
  </r>
  <r>
    <n v="100321.01"/>
    <x v="3"/>
    <s v="Henderson"/>
    <s v="SR-459"/>
    <s v="SR"/>
    <s v="(Lexington Bypass), From SR-20 (US-412), West of Lexington to Near SR-22, South of Lexington (IA) #1 Priority"/>
    <s v="super 2-lane bypass on new alignment"/>
    <s v="Legislative"/>
    <s v="Construction-New"/>
    <m/>
    <x v="0"/>
    <x v="3"/>
    <n v="5.2649999999999997"/>
    <d v="2019-12-13T00:00:00"/>
    <m/>
    <x v="2"/>
    <m/>
    <m/>
    <n v="0"/>
    <n v="0"/>
    <n v="39818557"/>
    <n v="0"/>
    <n v="39818557"/>
  </r>
  <r>
    <n v="112833"/>
    <x v="0"/>
    <s v="Hamilton"/>
    <s v="I-24"/>
    <s v="IM"/>
    <s v="Interchanges at SR-2(Broad Street) and SR-58 (Market Street) in Chattanooga (IA)"/>
    <s v="Construct a new collector distributor (CD) Road south of I-24, beginning west of the I-24 and SR-29 (US-27) interchange and extending parallel with I-24 to east of Market Street. The project will replace existing ramps on the south at Broad, Williams, and Market Streets, with new signalized intersections at Broad, Market and Williams Streets."/>
    <s v="Legislative"/>
    <s v="Modify Interchange"/>
    <m/>
    <x v="0"/>
    <x v="0"/>
    <n v="0.65"/>
    <d v="2020-06-26T00:00:00"/>
    <m/>
    <x v="1"/>
    <s v="Int"/>
    <m/>
    <n v="0"/>
    <n v="1839526"/>
    <n v="26548816"/>
    <n v="0"/>
    <n v="28388342"/>
  </r>
  <r>
    <m/>
    <x v="4"/>
    <m/>
    <m/>
    <s v="IM/SR"/>
    <s v="Routine Pavement Maintenance (MMS)"/>
    <m/>
    <s v="Maint - Reg"/>
    <s v="Maintenance"/>
    <m/>
    <x v="0"/>
    <x v="4"/>
    <m/>
    <m/>
    <m/>
    <x v="3"/>
    <m/>
    <m/>
    <m/>
    <m/>
    <m/>
    <n v="27092885"/>
    <n v="27092885"/>
  </r>
  <r>
    <n v="101407.01"/>
    <x v="1"/>
    <s v="Campbell"/>
    <s v="SR-63"/>
    <s v="SR"/>
    <s v="(General Carl W. Stiner Hwy.), From Near Myers Lane (LaFollette City Limits) to Near Frontier Road/Woodson Lane (IA)"/>
    <s v="Widen 2-ln to 5-ln"/>
    <s v="Legislative"/>
    <s v="Widen"/>
    <m/>
    <x v="0"/>
    <x v="0"/>
    <n v="4.92"/>
    <d v="2020-06-26T00:00:00"/>
    <m/>
    <x v="0"/>
    <s v="NHS"/>
    <m/>
    <n v="0"/>
    <n v="0"/>
    <n v="20181475"/>
    <n v="0"/>
    <n v="20181475"/>
  </r>
  <r>
    <n v="113308.02"/>
    <x v="5"/>
    <s v="Statewide"/>
    <m/>
    <s v="SR"/>
    <s v="Environmental Compliance - ENSAFE, INC. (FY2021-25)"/>
    <m/>
    <s v="Maint - Reg"/>
    <s v="Maintenance"/>
    <m/>
    <x v="1"/>
    <x v="1"/>
    <s v=""/>
    <m/>
    <m/>
    <x v="2"/>
    <m/>
    <m/>
    <n v="0"/>
    <n v="0"/>
    <n v="20000000"/>
    <n v="0"/>
    <n v="20000000"/>
  </r>
  <r>
    <n v="128666"/>
    <x v="0"/>
    <s v="Marion"/>
    <s v="SR-2"/>
    <s v="SR"/>
    <s v="From near LM 25.2 to near LM 26.4 (Slope Stabilization) (February 2019 Flood)"/>
    <s v="repair slope failure below road (Emergency Let Contract)"/>
    <s v="Maint - Reg"/>
    <s v="Safety"/>
    <m/>
    <x v="2"/>
    <x v="2"/>
    <n v="1.2"/>
    <d v="2019-05-10T00:00:00"/>
    <m/>
    <x v="2"/>
    <s v="Other"/>
    <m/>
    <n v="39999"/>
    <n v="0"/>
    <n v="18158051"/>
    <n v="0"/>
    <n v="18198050"/>
  </r>
  <r>
    <n v="10619"/>
    <x v="3"/>
    <s v="Shelby"/>
    <s v="Old Brownsville Road"/>
    <s v="L"/>
    <s v="Old Brownsville Road, From SR-14(Austin Peay Highway) to Proposed Kirby Whitten Road in Bartlett"/>
    <s v="Widen to a four lane divided highway with raised median. Median openings and turn lanes for access to existing driveways. Will include bicycle facilities and ADA pedestrian improvements."/>
    <s v="Local Programs"/>
    <s v="Widen"/>
    <m/>
    <x v="0"/>
    <x v="0"/>
    <n v="2.2200000000000002"/>
    <m/>
    <m/>
    <x v="4"/>
    <s v="Other"/>
    <m/>
    <n v="300000"/>
    <n v="-300000"/>
    <n v="16561200"/>
    <n v="0"/>
    <n v="16561200"/>
  </r>
  <r>
    <n v="107774.01"/>
    <x v="0"/>
    <s v="Fentress"/>
    <s v="SR-28"/>
    <s v="SR"/>
    <s v="(South York Highway), From Near Little Road to North of Kilby Road (IA)"/>
    <s v="Widen from existing 2 lane to a 3 lane facility."/>
    <s v="Legislative"/>
    <s v="Widen"/>
    <m/>
    <x v="0"/>
    <x v="0"/>
    <n v="3.23"/>
    <d v="2022-03-25T00:00:00"/>
    <m/>
    <x v="0"/>
    <s v="NHS"/>
    <m/>
    <n v="1000000"/>
    <n v="14682235"/>
    <n v="0"/>
    <n v="0"/>
    <n v="15682235"/>
  </r>
  <r>
    <n v="107298.02"/>
    <x v="3"/>
    <s v="Dyer"/>
    <s v="I-155"/>
    <s v="IM"/>
    <s v="Bridge over Mississippi River, LM 0.00"/>
    <s v="add scour protection at the piers"/>
    <s v="Maint - BR Repair"/>
    <s v="Bridge Repair"/>
    <m/>
    <x v="3"/>
    <x v="5"/>
    <n v="0.88"/>
    <d v="2019-06-21T00:00:00"/>
    <m/>
    <x v="1"/>
    <s v="Int"/>
    <s v="23I01550001"/>
    <n v="0"/>
    <n v="0"/>
    <n v="7467355.5"/>
    <n v="0"/>
    <n v="7467355.5"/>
  </r>
  <r>
    <n v="105766.01"/>
    <x v="2"/>
    <s v="Williamson, Davidson"/>
    <s v="SR-11"/>
    <s v="SR"/>
    <s v="(Nolensville Pike), From South of Burkitt Road to North of Mill Creek (IA)"/>
    <s v="Reconstruct and widen from existing 2 lanes to 5 lanes"/>
    <s v="Legislative"/>
    <s v="Reconstruction"/>
    <m/>
    <x v="0"/>
    <x v="0"/>
    <n v="1.89"/>
    <d v="2023-12-08T00:00:00"/>
    <m/>
    <x v="0"/>
    <s v="NHS"/>
    <m/>
    <n v="0"/>
    <n v="13573820"/>
    <n v="0"/>
    <n v="0"/>
    <n v="13573820"/>
  </r>
  <r>
    <n v="128113"/>
    <x v="3"/>
    <s v="Carroll, Haywood, Madison, Fayette, Lauderdale"/>
    <m/>
    <s v="SR"/>
    <s v="Six bridges in Region 4 (Design Build) (IA Bundle)"/>
    <s v="IMPROVE Act projects bundled: Carroll SR-436 Reedy Creek Road Bridge over Reedy Creek, LM 0.68; Fayette SR-193 (Macon Road), Bridge over Branch, LM 11.48; Haywood SR-1 Bridges over Branch, LM 2.89, and Muddy Creek, LM 2.13;Lauderdale SR-87 Bridge over Overflow, LM 3.88; Madison SR-223 (Shady Grove Rd.), over Branch, LM 2.28"/>
    <s v="Bridge"/>
    <s v="Bridge Replacement"/>
    <m/>
    <x v="3"/>
    <x v="0"/>
    <s v=""/>
    <m/>
    <m/>
    <x v="0"/>
    <s v="NHS, Other"/>
    <s v="09S82330001, 24015420001, 38SR0010001, 38SR0010003, 49SR0870011, 57S81960003"/>
    <n v="1400000"/>
    <n v="1362000"/>
    <n v="10700000"/>
    <n v="0"/>
    <n v="13462000"/>
  </r>
  <r>
    <n v="40086.04"/>
    <x v="5"/>
    <s v="Statewide"/>
    <m/>
    <s v="IM/SR/L"/>
    <s v="Various On-System and Off-System Bridges Statewide - FY 2018-2020 (Inspection &amp; Evaluation)"/>
    <s v="Various On-System and Off-System Bridges Statewide - FY 2018-2020 (Inspection &amp; Evaluation)"/>
    <s v="Other"/>
    <s v="Bridge Repair"/>
    <m/>
    <x v="3"/>
    <x v="6"/>
    <n v="0"/>
    <m/>
    <m/>
    <x v="5"/>
    <m/>
    <m/>
    <n v="12686363"/>
    <n v="0"/>
    <n v="0"/>
    <n v="0"/>
    <n v="12686363"/>
  </r>
  <r>
    <n v="126711"/>
    <x v="1"/>
    <s v="Blount"/>
    <s v="SIA"/>
    <s v="L"/>
    <s v="Robert C. Jackson Drive, From SR-73 (US-321, West Lamar Alexander Pkwy) to Middle Settlements Road"/>
    <s v="Reconstruction/Widening"/>
    <s v="Economic Development"/>
    <s v="Widen and Resurfacing"/>
    <m/>
    <x v="0"/>
    <x v="0"/>
    <s v=""/>
    <d v="2020-03-27T00:00:00"/>
    <m/>
    <x v="4"/>
    <s v="Other"/>
    <m/>
    <n v="0"/>
    <n v="0"/>
    <n v="12031570"/>
    <n v="0"/>
    <n v="12031570"/>
  </r>
  <r>
    <n v="100339.01"/>
    <x v="3"/>
    <s v="Shelby"/>
    <s v="SR-4"/>
    <s v="SR"/>
    <s v="From Mississippi State Line to South of Shelby Drive (IA)"/>
    <s v="Widen from 4-ln to 6-ln on existing alignment"/>
    <s v="Legislative"/>
    <s v="Widen"/>
    <m/>
    <x v="0"/>
    <x v="0"/>
    <n v="1.48"/>
    <d v="2018-10-05T00:00:00"/>
    <m/>
    <x v="0"/>
    <s v="NHS"/>
    <m/>
    <n v="0"/>
    <n v="0"/>
    <n v="11891096"/>
    <n v="0"/>
    <n v="11891096"/>
  </r>
  <r>
    <n v="105763"/>
    <x v="1"/>
    <s v="Claiborne"/>
    <s v="SR-63"/>
    <s v="SR"/>
    <s v="From West of Old Town Creek to SR-32 (US-25E) (EPD) (IA)"/>
    <s v="Widen 2-ln to 3-ln and construct shared use path"/>
    <s v="Legislative"/>
    <s v="Reconstruction"/>
    <m/>
    <x v="0"/>
    <x v="0"/>
    <n v="6.2"/>
    <d v="2019-12-13T00:00:00"/>
    <m/>
    <x v="0"/>
    <s v="NHS"/>
    <m/>
    <n v="160000"/>
    <n v="0"/>
    <n v="11660000"/>
    <n v="0"/>
    <n v="11820000"/>
  </r>
  <r>
    <n v="111109.03"/>
    <x v="2"/>
    <s v="Perry"/>
    <s v="SR-13"/>
    <s v="SR"/>
    <s v="From SR-20 to South of the Humphreys County Line - 4 spot improvements at locations B, C, D &amp; F (IA)"/>
    <s v="Widening to 3-ln. 1 through lane in each direction and 1 through lane in alternating directions."/>
    <s v="Legislative"/>
    <s v="Miscellaneous Improvements"/>
    <m/>
    <x v="0"/>
    <x v="0"/>
    <n v="2.0699999999999998"/>
    <d v="2020-05-15T00:00:00"/>
    <m/>
    <x v="2"/>
    <s v="Other"/>
    <m/>
    <n v="0"/>
    <n v="0"/>
    <n v="11638006"/>
    <n v="0"/>
    <n v="11638006"/>
  </r>
  <r>
    <n v="113308.01"/>
    <x v="5"/>
    <s v="Statewide"/>
    <m/>
    <s v="SR"/>
    <s v="Environmental Compliance - ENSAFE, INC. (FY2015-20)"/>
    <m/>
    <s v="Maint - Reg"/>
    <s v="Maintenance"/>
    <m/>
    <x v="1"/>
    <x v="1"/>
    <s v=""/>
    <m/>
    <m/>
    <x v="2"/>
    <m/>
    <m/>
    <n v="0"/>
    <n v="0"/>
    <n v="11000000"/>
    <n v="0"/>
    <n v="11000000"/>
  </r>
  <r>
    <n v="129836"/>
    <x v="3"/>
    <s v="Hardin"/>
    <m/>
    <s v="N/A"/>
    <s v="Savannah: Construction of Runway Replacement"/>
    <m/>
    <s v="Aeronautics"/>
    <s v="Public Transportation"/>
    <m/>
    <x v="1"/>
    <x v="1"/>
    <s v=""/>
    <m/>
    <m/>
    <x v="6"/>
    <m/>
    <m/>
    <n v="0"/>
    <n v="0"/>
    <n v="10688175"/>
    <n v="0"/>
    <n v="10688175"/>
  </r>
  <r>
    <n v="127981"/>
    <x v="1"/>
    <s v="Knox"/>
    <m/>
    <s v="L"/>
    <s v="Knoxville Locomotive Works project"/>
    <s v="Repower 5 Unregulated Locomotives to Tier 4 Emissions Standards"/>
    <s v="LRP Grants"/>
    <s v="Other"/>
    <m/>
    <x v="1"/>
    <x v="1"/>
    <n v="0"/>
    <m/>
    <m/>
    <x v="4"/>
    <m/>
    <m/>
    <n v="0"/>
    <n v="0"/>
    <n v="10670000"/>
    <n v="0"/>
    <n v="10670000"/>
  </r>
  <r>
    <n v="103917"/>
    <x v="0"/>
    <s v="Hamilton"/>
    <s v="I-124"/>
    <s v="IM"/>
    <s v="From the I-24 Interchange to South of the Tennessee River Bridge"/>
    <s v="I-124, From the I-24 Interchange to South of the Tennessee River Bridge - Widen - Add Lanes."/>
    <s v="Legislative"/>
    <s v="Widen"/>
    <m/>
    <x v="0"/>
    <x v="0"/>
    <n v="1.623"/>
    <d v="2015-10-16T00:00:00"/>
    <m/>
    <x v="1"/>
    <s v="Int"/>
    <m/>
    <n v="0"/>
    <n v="-1000000"/>
    <n v="11500000"/>
    <n v="0"/>
    <n v="10500000"/>
  </r>
  <r>
    <n v="103755.06"/>
    <x v="0"/>
    <s v="Region 2"/>
    <m/>
    <s v="N/A"/>
    <s v="Chattanooga Smartway ITS System Maintenance (2019-2021)"/>
    <m/>
    <s v="Other"/>
    <s v="Intelligent Transportation System"/>
    <m/>
    <x v="1"/>
    <x v="1"/>
    <s v=""/>
    <d v="2019-11-08T00:00:00"/>
    <m/>
    <x v="6"/>
    <m/>
    <m/>
    <n v="0"/>
    <n v="0"/>
    <n v="10484880"/>
    <n v="0"/>
    <n v="10484880"/>
  </r>
  <r>
    <n v="126769"/>
    <x v="2"/>
    <s v="Rutherford"/>
    <s v="SR-266"/>
    <s v="L"/>
    <s v="(Sam Ridley Parkway), From Old Nashville Highway to I-24"/>
    <s v="Sam Ridley will be widened to 3 lanes in each direction from I-24 to Old Nashville Highway and the existing unsignalized cross throughs along Sam Ridley will be closed. Curb and gutter will be installed along Sam Ridley from the intersection of Industrial Boulevard to Old Nashville Highway."/>
    <s v="Local Programs"/>
    <s v="Widen"/>
    <m/>
    <x v="0"/>
    <x v="0"/>
    <n v="1.51"/>
    <m/>
    <m/>
    <x v="4"/>
    <s v="Other"/>
    <m/>
    <n v="336.82"/>
    <n v="0"/>
    <n v="9399376"/>
    <n v="0"/>
    <n v="9399712.8200000003"/>
  </r>
  <r>
    <n v="106608.07"/>
    <x v="5"/>
    <s v="Statewide"/>
    <m/>
    <s v="IM"/>
    <s v="M13-20OAHQ_WCOPS WELCOME CENTER OPERATIONS"/>
    <m/>
    <s v="Maint - Reg"/>
    <s v="Weigh Station or Rest Area Improvements"/>
    <m/>
    <x v="1"/>
    <x v="1"/>
    <s v=""/>
    <m/>
    <m/>
    <x v="1"/>
    <m/>
    <m/>
    <n v="0"/>
    <n v="0"/>
    <n v="9200000"/>
    <n v="0"/>
    <n v="9200000"/>
  </r>
  <r>
    <n v="125344"/>
    <x v="3"/>
    <s v="Shelby"/>
    <m/>
    <s v="N/A"/>
    <s v="Memphis Int'l FY 17 Airport Improvements"/>
    <m/>
    <s v="Aeronautics"/>
    <s v="Public Transportation"/>
    <m/>
    <x v="1"/>
    <x v="1"/>
    <s v=""/>
    <m/>
    <m/>
    <x v="6"/>
    <m/>
    <m/>
    <n v="0"/>
    <n v="0"/>
    <n v="9071195.9199999999"/>
    <n v="0"/>
    <n v="9071195.9199999999"/>
  </r>
  <r>
    <n v="127979"/>
    <x v="2"/>
    <s v="Davidson"/>
    <m/>
    <s v="L"/>
    <s v="Vanderbilt University Campus - Integrated Transportation Demand Management &amp; Enhanced Mobility Program"/>
    <s v="Project revised to only include education and outreach, carpooling/vanpooling, and bicycle/pedestrian facilities."/>
    <s v="LRP Grants"/>
    <s v="Other"/>
    <m/>
    <x v="1"/>
    <x v="1"/>
    <s v=""/>
    <m/>
    <m/>
    <x v="4"/>
    <m/>
    <m/>
    <n v="0"/>
    <n v="0"/>
    <n v="9066156"/>
    <n v="0"/>
    <n v="9066156"/>
  </r>
  <r>
    <n v="70019"/>
    <x v="2"/>
    <s v="Davidson"/>
    <m/>
    <s v="SR"/>
    <s v="Davidson County Routine Maintenance"/>
    <m/>
    <s v="Maint - Reg"/>
    <s v="Maintenance"/>
    <m/>
    <x v="1"/>
    <x v="1"/>
    <s v=""/>
    <m/>
    <m/>
    <x v="2"/>
    <m/>
    <m/>
    <n v="0"/>
    <n v="0"/>
    <n v="9007989.3599999994"/>
    <n v="0"/>
    <n v="9007989.3599999994"/>
  </r>
  <r>
    <n v="107545.04"/>
    <x v="2"/>
    <s v="Region 3"/>
    <m/>
    <s v="N/A"/>
    <s v="Nashville ITS System Maintenance (2019-2021)"/>
    <m/>
    <s v="Other"/>
    <s v="Intelligent Transportation System"/>
    <m/>
    <x v="1"/>
    <x v="1"/>
    <s v=""/>
    <d v="2019-11-08T00:00:00"/>
    <m/>
    <x v="6"/>
    <m/>
    <m/>
    <n v="0"/>
    <n v="0"/>
    <n v="8987000"/>
    <n v="0"/>
    <n v="8987000"/>
  </r>
  <r>
    <n v="119544"/>
    <x v="3"/>
    <s v="Shelby"/>
    <s v="Sam Cooper Blvd"/>
    <s v="L"/>
    <s v="11 Bridges at Various Locations in Memphis"/>
    <s v="Repair of eleven (11) bridges on or over Sam Cooper Blvd from Holmes St to White Station Rd"/>
    <s v="Local Programs"/>
    <s v="Bridge Repair"/>
    <m/>
    <x v="3"/>
    <x v="2"/>
    <n v="3.63"/>
    <m/>
    <m/>
    <x v="7"/>
    <s v="NHS, Other"/>
    <s v="79028140011, 79040320001, 79040320002, 79040320003, 79040320004, 79040320013, 79040320014, 79040320017, 79040320018, 79040320023, 79K28140009"/>
    <n v="0"/>
    <n v="0"/>
    <n v="8375936"/>
    <n v="0"/>
    <n v="8375936"/>
  </r>
  <r>
    <n v="112454"/>
    <x v="1"/>
    <s v="Sullivan"/>
    <m/>
    <s v="L"/>
    <s v="East Cedar Street, From 5th Street to King College Road"/>
    <s v="Street reconstruction, Roadway realignment between Golf St and Halverstadt Dr. modifications to intersections including the addition of turn lanes and signal upgrades including signal pre-emption for the railroad crossings on East Cedar Street"/>
    <s v="Local Programs"/>
    <s v="Reconstruction"/>
    <m/>
    <x v="0"/>
    <x v="0"/>
    <n v="1.22"/>
    <m/>
    <m/>
    <x v="4"/>
    <s v="Other"/>
    <m/>
    <n v="260"/>
    <n v="0"/>
    <n v="8177093"/>
    <n v="0"/>
    <n v="8177353"/>
  </r>
  <r>
    <n v="112834.01"/>
    <x v="1"/>
    <s v="Washington"/>
    <s v="SR-93"/>
    <s v="SR"/>
    <s v="From North of Davis Road to North of Fire Hall Road (TPR Option 5, Spot Improvment 1 &amp; 2) (IA)"/>
    <s v="MISCELLANEOUS SAFETY IMPROVEMENTS - FLATTEN THE EXISTING HORIZONTAL CURVES AND IMPROVE INTERSECTION SIGHT DISTANCE, WIDEN FROM 2 TO 3 LANES WITH CURB &amp; CUTTER AND SIDEWALKS"/>
    <s v="Legislative"/>
    <s v="Miscellaneous Safety Improvements"/>
    <m/>
    <x v="0"/>
    <x v="0"/>
    <n v="0.80200000000000005"/>
    <d v="2020-03-27T00:00:00"/>
    <m/>
    <x v="2"/>
    <s v="Other"/>
    <m/>
    <n v="0"/>
    <n v="0"/>
    <n v="7981348.46"/>
    <n v="0"/>
    <n v="7981348.46"/>
  </r>
  <r>
    <n v="127460"/>
    <x v="1"/>
    <s v="Knox"/>
    <s v="I-40"/>
    <s v="IM"/>
    <s v="From near I-140 to near North Winston Road"/>
    <s v="Mill, BM-2, D-mix, E-Sho"/>
    <s v="Resurfacing"/>
    <s v="Resurf, Safety &amp; Br Repair"/>
    <s v="Mill, Bm-2, D-mix, E-sho"/>
    <x v="0"/>
    <x v="2"/>
    <n v="4.3499999999999996"/>
    <d v="2019-12-13T00:00:00"/>
    <s v="CONV"/>
    <x v="1"/>
    <s v="Int"/>
    <s v="47I00400147"/>
    <n v="0"/>
    <n v="0"/>
    <n v="132600"/>
    <n v="7684000"/>
    <n v="7816600"/>
  </r>
  <r>
    <n v="129077"/>
    <x v="3"/>
    <s v="Fayette"/>
    <s v="I-40"/>
    <s v="IM"/>
    <s v="From LM 7.98 (MM 35.00) to LM 16.10 (MM 43.05)"/>
    <s v="Mill, TLD &amp; OGFC"/>
    <s v="Resurfacing"/>
    <s v="Resurfacing"/>
    <s v="Mill, Tld &amp; Ogfc"/>
    <x v="0"/>
    <x v="5"/>
    <n v="8.1199999999999992"/>
    <d v="2019-12-13T00:00:00"/>
    <m/>
    <x v="1"/>
    <s v="Int"/>
    <m/>
    <n v="0"/>
    <n v="0"/>
    <n v="0"/>
    <n v="7519870"/>
    <n v="7519870"/>
  </r>
  <r>
    <n v="115906"/>
    <x v="2"/>
    <s v="Rutherford"/>
    <s v="SR-268"/>
    <s v="SR"/>
    <s v="From SR-1(US 41/70S) to SR-10 (IA)"/>
    <s v="Widen SR-268 (Thompson Lane) from 2 to 5 lanes including sidewalks and bike lanes. Interconnect traffic signals into existing fiber optic to provide for coordinated arterial signal system."/>
    <s v="Legislative"/>
    <s v="Widen"/>
    <m/>
    <x v="0"/>
    <x v="0"/>
    <n v="4.3"/>
    <d v="2022-06-17T00:00:00"/>
    <m/>
    <x v="2"/>
    <s v="Other"/>
    <m/>
    <n v="62000"/>
    <n v="7451355"/>
    <n v="0"/>
    <n v="0"/>
    <n v="7513355"/>
  </r>
  <r>
    <n v="118714"/>
    <x v="2"/>
    <s v="Smith"/>
    <s v="SR-25"/>
    <s v="SR"/>
    <s v="M13LTHQ_C80SR_ROCKFALL MITIGATION SR25 LM 8.5 TO LM 9.6"/>
    <m/>
    <s v="Maint - Reg"/>
    <s v="Safety"/>
    <m/>
    <x v="4"/>
    <x v="7"/>
    <n v="1.1000000000000001"/>
    <d v="2016-12-02T00:00:00"/>
    <m/>
    <x v="2"/>
    <s v="Other"/>
    <m/>
    <n v="0"/>
    <n v="0"/>
    <n v="7336000"/>
    <n v="0"/>
    <n v="7336000"/>
  </r>
  <r>
    <n v="125327"/>
    <x v="1"/>
    <s v="Blount"/>
    <m/>
    <s v="L"/>
    <s v="Tesla Boulevard, From the intersection of the LIC Rd and Associates Blvd to the intersection of Springbrook Rd and East Edison St"/>
    <s v="Extending Associates Boulevard by 0.73 miles, to be renamed Tesla Boulevard, from the intersection of LIC Road. and Associates Blvd to the intersection of Springbrook Road. and East Edison Street The section of roadway will be a two lane median divided roadway until the roundabout accessing Alcoa High School and then transition into a continuous turn lane section."/>
    <s v="Local Programs"/>
    <s v="Construction-New"/>
    <m/>
    <x v="0"/>
    <x v="3"/>
    <n v="0.98499999999999999"/>
    <m/>
    <m/>
    <x v="4"/>
    <s v="None"/>
    <m/>
    <n v="0"/>
    <n v="0"/>
    <n v="7276000"/>
    <n v="0"/>
    <n v="7276000"/>
  </r>
  <r>
    <n v="128837"/>
    <x v="2"/>
    <s v="Giles, Marshall"/>
    <s v="I-65"/>
    <s v="IM"/>
    <s v="From SR-15 (US-64) to near SR-11 (US-31A) in Marshall County"/>
    <s v="Mill, CS &amp; OGFC"/>
    <s v="Resurfacing"/>
    <s v="Resurf, Safety &amp; Br Repair"/>
    <s v="Mill, Cs &amp; Ogfc"/>
    <x v="0"/>
    <x v="5"/>
    <n v="8.93"/>
    <d v="2019-12-13T00:00:00"/>
    <m/>
    <x v="1"/>
    <s v="Int"/>
    <s v="28I00650039, 59I00650001, 59I00650002"/>
    <n v="0"/>
    <n v="0"/>
    <n v="459030"/>
    <n v="6691839"/>
    <n v="7150869"/>
  </r>
  <r>
    <n v="128769"/>
    <x v="1"/>
    <s v="Campbell"/>
    <s v="SR-116"/>
    <s v="SR"/>
    <s v="near LM 4.5 (Slope Stabilization) (February 2019 Flood)"/>
    <s v="repair slope failure above road (Emergency Let Contract)"/>
    <s v="Maint - Reg"/>
    <s v="Safety"/>
    <m/>
    <x v="2"/>
    <x v="2"/>
    <n v="0.03"/>
    <d v="2019-08-09T00:00:00"/>
    <m/>
    <x v="2"/>
    <s v="Other"/>
    <m/>
    <n v="49999"/>
    <n v="0"/>
    <n v="7036699"/>
    <n v="0"/>
    <n v="7086698"/>
  </r>
  <r>
    <n v="40597.32"/>
    <x v="3"/>
    <s v="Shelby"/>
    <m/>
    <s v="IM"/>
    <s v="Memphis Freeway Service Patrol (Help Trucks) FY 2020-2022"/>
    <m/>
    <s v="Other"/>
    <s v="Miscellaneous Improvements"/>
    <m/>
    <x v="1"/>
    <x v="1"/>
    <s v=""/>
    <m/>
    <m/>
    <x v="1"/>
    <m/>
    <m/>
    <n v="6858438"/>
    <n v="0"/>
    <n v="0"/>
    <n v="0"/>
    <n v="6858438"/>
  </r>
  <r>
    <n v="130368"/>
    <x v="0"/>
    <s v="Fentress"/>
    <m/>
    <s v="N/A"/>
    <s v="Jamestown: Runway Reconstruction and Taxiway Relocation Construction"/>
    <m/>
    <s v="Aeronautics"/>
    <s v="Public Transportation"/>
    <m/>
    <x v="1"/>
    <x v="1"/>
    <s v=""/>
    <m/>
    <m/>
    <x v="6"/>
    <m/>
    <m/>
    <n v="0"/>
    <n v="0"/>
    <n v="6555982"/>
    <n v="0"/>
    <n v="6555982"/>
  </r>
  <r>
    <n v="114174"/>
    <x v="0"/>
    <s v="Hamilton"/>
    <s v="I-75"/>
    <s v="IM"/>
    <s v="Interchange at I-24 (IA)"/>
    <s v="Widen I-75 from near the Ringgold Road interchange to near the East Brainerd Road interchange; widen I-24 near the Belvoir Road interchange and the I-24; I-75 interchange; change access to the I-75 welcome center; build new bridges for Spring Creek Road, McBrien Road, and Moore Road over I-24"/>
    <s v="Legislative"/>
    <s v="Modify Interchange"/>
    <m/>
    <x v="0"/>
    <x v="0"/>
    <n v="3.48"/>
    <d v="2018-11-30T00:00:00"/>
    <m/>
    <x v="1"/>
    <s v="Int"/>
    <m/>
    <n v="1000000"/>
    <n v="2501398"/>
    <n v="3050000"/>
    <n v="0"/>
    <n v="6551398"/>
  </r>
  <r>
    <n v="128845"/>
    <x v="0"/>
    <s v="Hamilton"/>
    <s v="I-24"/>
    <s v="IM"/>
    <s v="From Georgia State Line to near Ramp to SR-2"/>
    <s v="&quot; - Cold Plane @ 1.25&quot;&quot; (Rd &amp; Shlds.),   - Thin Lift &quot;&quot;CS&quot;&quot; Mix @ 65#/sy (.5&quot;&quot;) (Rdwy. &amp; Shlds.) &amp;   -  OGFC @ 110#/sy (1.25&quot;&quot;)(Rdwy. &amp; Inside Shld.)&quot;"/>
    <s v="Resurfacing"/>
    <s v="Resurfacing"/>
    <s v="Mill, Cs &amp; Ogfc"/>
    <x v="0"/>
    <x v="5"/>
    <n v="7"/>
    <d v="2019-12-13T00:00:00"/>
    <m/>
    <x v="1"/>
    <s v="Int"/>
    <m/>
    <n v="0"/>
    <n v="0"/>
    <n v="0"/>
    <n v="6488137"/>
    <n v="6488137"/>
  </r>
  <r>
    <n v="70079"/>
    <x v="3"/>
    <s v="Shelby"/>
    <m/>
    <s v="SR"/>
    <s v="Shelby County Routine Maintenance"/>
    <m/>
    <s v="Maint - Reg"/>
    <s v="Maintenance"/>
    <m/>
    <x v="1"/>
    <x v="1"/>
    <s v=""/>
    <m/>
    <m/>
    <x v="2"/>
    <m/>
    <m/>
    <n v="0"/>
    <n v="0"/>
    <n v="6486022.2599999998"/>
    <n v="0"/>
    <n v="6486022.2599999998"/>
  </r>
  <r>
    <n v="126109"/>
    <x v="2"/>
    <s v="Lawrence, Maury"/>
    <s v="SR-6"/>
    <s v="SR"/>
    <s v="From Old US-43 in Lawrence County to near James M. Roy Road in Maury County"/>
    <s v="Widen existing 4-lane divided highway to a 5-lane typical section"/>
    <s v="Other"/>
    <s v="Widen"/>
    <m/>
    <x v="0"/>
    <x v="0"/>
    <n v="1.6850000000000001"/>
    <d v="2019-08-09T00:00:00"/>
    <m/>
    <x v="0"/>
    <s v="NHS"/>
    <m/>
    <n v="0"/>
    <n v="0"/>
    <n v="6280838"/>
    <n v="0"/>
    <n v="6280838"/>
  </r>
  <r>
    <n v="117547.11"/>
    <x v="2"/>
    <s v="Region 3"/>
    <m/>
    <s v="IM"/>
    <s v="M20LTHQ_R3ISR_OCGRAILREP REGION 3"/>
    <s v="FY20 On-Call Guardrail Repair"/>
    <s v="Maint - Reg"/>
    <s v="Guardrail"/>
    <m/>
    <x v="1"/>
    <x v="1"/>
    <s v=""/>
    <d v="2020-03-27T00:00:00"/>
    <m/>
    <x v="1"/>
    <m/>
    <m/>
    <n v="0"/>
    <n v="0"/>
    <n v="6198143"/>
    <n v="0"/>
    <n v="6198143"/>
  </r>
  <r>
    <n v="127270"/>
    <x v="2"/>
    <s v="Robertson"/>
    <s v="I-24"/>
    <s v="IM"/>
    <s v="From Montgomery County Line to Cheatham County Line"/>
    <s v="Mill, CS &amp; OGFC"/>
    <s v="Resurfacing"/>
    <s v="Resurfacing"/>
    <s v="Mill, Cs &amp; Ogfc"/>
    <x v="0"/>
    <x v="5"/>
    <n v="8.23"/>
    <d v="2019-12-13T00:00:00"/>
    <s v="CONV"/>
    <x v="1"/>
    <s v="Int"/>
    <m/>
    <n v="0"/>
    <n v="0"/>
    <n v="0"/>
    <n v="6071645"/>
    <n v="6071645"/>
  </r>
  <r>
    <n v="119141"/>
    <x v="2"/>
    <s v="Dickson"/>
    <s v="SIA"/>
    <s v="L"/>
    <s v="Industrial Access Road serving Project Falcon (Mohawk Industries) in Dickson"/>
    <m/>
    <s v="Economic Development"/>
    <s v="Construction-New"/>
    <m/>
    <x v="0"/>
    <x v="3"/>
    <s v=""/>
    <d v="2019-06-21T00:00:00"/>
    <m/>
    <x v="4"/>
    <s v="None"/>
    <m/>
    <n v="438400"/>
    <n v="0"/>
    <n v="5628145"/>
    <n v="0"/>
    <n v="6066545"/>
  </r>
  <r>
    <n v="130359"/>
    <x v="2"/>
    <s v="Rutherford"/>
    <m/>
    <s v="N/A"/>
    <s v="Murfreesboro SFY21 IMPV S Capital Funds"/>
    <m/>
    <s v="Mass Transit"/>
    <m/>
    <m/>
    <x v="1"/>
    <x v="1"/>
    <s v=""/>
    <m/>
    <m/>
    <x v="6"/>
    <m/>
    <m/>
    <n v="0"/>
    <n v="0"/>
    <n v="6000000"/>
    <n v="0"/>
    <n v="6000000"/>
  </r>
  <r>
    <n v="127399"/>
    <x v="3"/>
    <s v="Obion"/>
    <s v="SR-3"/>
    <s v="SR"/>
    <s v="From Near SR-105 in Dyer County to South Main Street in Obion County"/>
    <s v="HIR w/ TLD overlay"/>
    <s v="Resurfacing"/>
    <s v="Resurface &amp; Safety"/>
    <s v="Hir W/ Tld Overlay"/>
    <x v="0"/>
    <x v="2"/>
    <n v="9.84"/>
    <d v="2020-05-15T00:00:00"/>
    <s v="CONV/REC"/>
    <x v="0"/>
    <s v="NHS"/>
    <m/>
    <n v="0"/>
    <n v="0"/>
    <n v="338000"/>
    <n v="5593000"/>
    <n v="5931000"/>
  </r>
  <r>
    <n v="104027.01"/>
    <x v="5"/>
    <s v="Statewide"/>
    <m/>
    <s v="SR"/>
    <s v="Wetland and Stream Mitigation"/>
    <s v="Recurring PE"/>
    <s v="Legislative"/>
    <s v="Other"/>
    <m/>
    <x v="1"/>
    <x v="1"/>
    <n v="0"/>
    <m/>
    <m/>
    <x v="2"/>
    <m/>
    <m/>
    <n v="5895000"/>
    <n v="0"/>
    <n v="0"/>
    <n v="0"/>
    <n v="5895000"/>
  </r>
  <r>
    <n v="70047"/>
    <x v="1"/>
    <s v="Knox"/>
    <m/>
    <s v="SR"/>
    <s v="Knox County Routine Maintenance"/>
    <m/>
    <s v="Maint - Reg"/>
    <s v="Maintenance"/>
    <m/>
    <x v="1"/>
    <x v="1"/>
    <s v=""/>
    <m/>
    <m/>
    <x v="2"/>
    <m/>
    <m/>
    <n v="0"/>
    <n v="0"/>
    <n v="5889367.1299999999"/>
    <n v="0"/>
    <n v="5889367.1299999999"/>
  </r>
  <r>
    <n v="127271"/>
    <x v="2"/>
    <s v="Williamson"/>
    <s v="I-840"/>
    <s v="IM"/>
    <s v="From bridge over Harpeth River to Rutherford County Line"/>
    <s v="Mill, CS &amp; OGFC; R/R Overpass [932973A] LM 36.05"/>
    <s v="Resurfacing"/>
    <s v="Resurf, Safety &amp; Br Repair"/>
    <s v="Mill, Cs &amp; Ogfc"/>
    <x v="0"/>
    <x v="5"/>
    <n v="6.14"/>
    <d v="2020-03-27T00:00:00"/>
    <s v="CONV"/>
    <x v="1"/>
    <s v="Int"/>
    <s v="94SR8400079, 94SR8400081, 94SR8400082"/>
    <n v="0"/>
    <n v="0"/>
    <n v="1275771"/>
    <n v="4540616"/>
    <n v="5816387"/>
  </r>
  <r>
    <n v="100248"/>
    <x v="1"/>
    <s v="Hamblen, Jefferson"/>
    <s v="SR-66 REL"/>
    <s v="SR"/>
    <s v="North of I-81 at SR-341 in Jefferson County to SR-160 in Morristown"/>
    <m/>
    <s v="Legislative"/>
    <s v="Stage Construction-New"/>
    <m/>
    <x v="0"/>
    <x v="3"/>
    <n v="5.0410000000000004"/>
    <d v="2013-05-24T00:00:00"/>
    <m/>
    <x v="2"/>
    <s v="Other"/>
    <m/>
    <n v="0"/>
    <n v="443000"/>
    <n v="5337500"/>
    <n v="0"/>
    <n v="5780500"/>
  </r>
  <r>
    <n v="125690"/>
    <x v="0"/>
    <s v="Rhea"/>
    <s v="SIA"/>
    <s v="L"/>
    <s v="Industrial Access Road Serving Nokian Tyres"/>
    <s v="Project 3F/Nokian Tyres"/>
    <s v="Economic Development"/>
    <s v="Construction-New"/>
    <m/>
    <x v="0"/>
    <x v="3"/>
    <s v=""/>
    <d v="2020-02-07T00:00:00"/>
    <m/>
    <x v="4"/>
    <s v="None"/>
    <m/>
    <n v="0"/>
    <n v="28500"/>
    <n v="5719090"/>
    <n v="0"/>
    <n v="5747590"/>
  </r>
  <r>
    <n v="126626"/>
    <x v="2"/>
    <s v="Davidson"/>
    <s v="I-24"/>
    <s v="IM"/>
    <s v="Emergency Slide Repairs near MM 42 (LM 10.1) (February 2019 Flood)"/>
    <s v="PE ROW, and Construction for Emergency Slide Repairs"/>
    <s v="Maint - Reg"/>
    <s v="Mitigation - Slide"/>
    <m/>
    <x v="2"/>
    <x v="2"/>
    <n v="0.01"/>
    <d v="2019-02-23T00:00:00"/>
    <m/>
    <x v="1"/>
    <s v="Int"/>
    <m/>
    <n v="49999"/>
    <n v="79999"/>
    <n v="5512499"/>
    <n v="0"/>
    <n v="5642497"/>
  </r>
  <r>
    <n v="119719"/>
    <x v="1"/>
    <s v="Knox"/>
    <s v="SR-162"/>
    <s v="SR"/>
    <s v="Interchange at Hardin Valley Road (LM 2.35 to LM 2.95)"/>
    <m/>
    <s v="Safety"/>
    <s v="Miscellaneous Safety Improvements"/>
    <m/>
    <x v="0"/>
    <x v="0"/>
    <n v="0.6"/>
    <d v="2020-03-27T00:00:00"/>
    <m/>
    <x v="0"/>
    <s v="NHS"/>
    <m/>
    <n v="83518.679999999993"/>
    <n v="0"/>
    <n v="5556910"/>
    <n v="0"/>
    <n v="5640428.6799999997"/>
  </r>
  <r>
    <n v="101589.01"/>
    <x v="0"/>
    <s v="Coffee"/>
    <s v="SR-55"/>
    <s v="SR"/>
    <s v="From First Avenue to SR-16 (US-41A, N Jackson Street) in Tullahoma (IA)"/>
    <s v="Widen from 2-ln to 4-ln at 11' lanes with a 11' continuous center turn lane with 10' paved shoulder; bike lanes and 5' sidewalks on each side."/>
    <s v="Legislative"/>
    <s v="Widen"/>
    <m/>
    <x v="0"/>
    <x v="0"/>
    <n v="0.64"/>
    <d v="2022-02-04T00:00:00"/>
    <m/>
    <x v="0"/>
    <s v="NHS"/>
    <m/>
    <n v="415000"/>
    <n v="5019258"/>
    <n v="0"/>
    <n v="0"/>
    <n v="5434258"/>
  </r>
  <r>
    <n v="40597.31"/>
    <x v="2"/>
    <s v="Davidson"/>
    <m/>
    <s v="N/A"/>
    <s v="Nashville Freeway Service Patrol (Help Trucks) FY 2020-2022"/>
    <m/>
    <s v="Other"/>
    <s v="Intelligent Transportation System"/>
    <m/>
    <x v="1"/>
    <x v="1"/>
    <s v=""/>
    <m/>
    <m/>
    <x v="6"/>
    <m/>
    <m/>
    <n v="5393810"/>
    <n v="0"/>
    <n v="0"/>
    <n v="0"/>
    <n v="5393810"/>
  </r>
  <r>
    <n v="125345"/>
    <x v="2"/>
    <s v="Davidson"/>
    <m/>
    <s v="N/A"/>
    <s v="Nashville FY 17 Airport Improvements"/>
    <m/>
    <s v="Aeronautics"/>
    <s v="Public Transportation"/>
    <m/>
    <x v="1"/>
    <x v="1"/>
    <s v=""/>
    <m/>
    <m/>
    <x v="6"/>
    <m/>
    <m/>
    <n v="0"/>
    <n v="0"/>
    <n v="5384349.6600000001"/>
    <n v="0"/>
    <n v="5384349.6600000001"/>
  </r>
  <r>
    <n v="70057"/>
    <x v="3"/>
    <s v="Madison"/>
    <m/>
    <s v="SR"/>
    <s v="Madison County Routine Maintenance"/>
    <m/>
    <s v="Maint - Reg"/>
    <s v="Maintenance"/>
    <m/>
    <x v="1"/>
    <x v="1"/>
    <s v=""/>
    <m/>
    <m/>
    <x v="2"/>
    <m/>
    <m/>
    <n v="0"/>
    <n v="0"/>
    <n v="5375137.3300000001"/>
    <n v="0"/>
    <n v="5375137.3300000001"/>
  </r>
  <r>
    <n v="70033"/>
    <x v="0"/>
    <s v="Hamilton"/>
    <m/>
    <s v="SR"/>
    <s v="Hamilton County Routine Maintenance"/>
    <m/>
    <s v="Maint - Reg"/>
    <s v="Maintenance"/>
    <m/>
    <x v="1"/>
    <x v="1"/>
    <s v=""/>
    <m/>
    <m/>
    <x v="2"/>
    <m/>
    <m/>
    <n v="0"/>
    <n v="0"/>
    <n v="5347344.4800000004"/>
    <n v="0"/>
    <n v="5347344.4800000004"/>
  </r>
  <r>
    <n v="101409"/>
    <x v="1"/>
    <s v="Claiborne"/>
    <s v="SR-63"/>
    <s v="SR"/>
    <s v="From Campbell County Line to Hall Lane (IA)"/>
    <s v="Widen From 2-LN to 5-LN"/>
    <s v="Legislative"/>
    <s v="Widen"/>
    <m/>
    <x v="0"/>
    <x v="0"/>
    <n v="4.8"/>
    <d v="2021-03-26T00:00:00"/>
    <m/>
    <x v="0"/>
    <s v="NHS"/>
    <m/>
    <n v="0"/>
    <n v="5282000"/>
    <n v="0"/>
    <n v="0"/>
    <n v="5282000"/>
  </r>
  <r>
    <n v="126902"/>
    <x v="2"/>
    <s v="Montgomery"/>
    <s v="SR-13"/>
    <s v="SR"/>
    <s v="From South of Center Pointe Road to Holiday Drive in Clarksville"/>
    <s v="Construction of 9,300 feet of 5-foot sidewalk along both sides of SR13 from South of Center Pointe Road to Holiday Drive. Project also includes 4,900 feet of drainage, 150 ADA ramps and 12 pedestrian signals."/>
    <s v="Local Programs"/>
    <s v="Bicycles and Pedestrian Facility"/>
    <m/>
    <x v="1"/>
    <x v="1"/>
    <n v="2.3929999999999998"/>
    <d v="2019-12-13T00:00:00"/>
    <m/>
    <x v="0"/>
    <s v="NHS"/>
    <m/>
    <n v="150000"/>
    <n v="0"/>
    <n v="5106377"/>
    <n v="0"/>
    <n v="5256377"/>
  </r>
  <r>
    <n v="117546.1"/>
    <x v="0"/>
    <s v="Region 2"/>
    <m/>
    <s v="IM"/>
    <s v="M20LTHQ_R2ISR_OCGRAILREP REGION 2"/>
    <s v="FY20 On-Call Guardrail Repair"/>
    <s v="Maint - Reg"/>
    <s v="Guardrail"/>
    <m/>
    <x v="1"/>
    <x v="1"/>
    <s v=""/>
    <d v="2020-03-27T00:00:00"/>
    <m/>
    <x v="1"/>
    <m/>
    <m/>
    <n v="0"/>
    <n v="0"/>
    <n v="5139071"/>
    <n v="0"/>
    <n v="5139071"/>
  </r>
  <r>
    <n v="129989"/>
    <x v="3"/>
    <s v="Shelby"/>
    <s v="I-40"/>
    <s v="IM"/>
    <s v="M20LTHQ_C79I_CONCREP_PATCHING"/>
    <s v="application of hot applied fiber reinforced polymer for concrete pavement repair"/>
    <s v="Maint - Reg"/>
    <s v="Maintenance"/>
    <m/>
    <x v="0"/>
    <x v="2"/>
    <n v="2.8"/>
    <d v="2020-03-27T00:00:00"/>
    <m/>
    <x v="1"/>
    <s v="Int"/>
    <m/>
    <n v="0"/>
    <n v="0"/>
    <n v="5109882"/>
    <n v="0"/>
    <n v="5109882"/>
  </r>
  <r>
    <n v="124863"/>
    <x v="1"/>
    <s v="Blount"/>
    <s v="SIA"/>
    <s v="L"/>
    <s v="Industrial Access Road Serving Denso"/>
    <s v="Extend Clydesdale St with SIA standard of two 12ft lanes with 4ft gravel shoulders. Road will be constructed on a 10&quot; stone base with 3&quot; base (&quot;A&quot; Mix), 2&quot; of binder (&quot;BM-2 Mix) and 1.25&quot; asphalt surface (&quot;D&quot;Mix). Includes all striping, signing and installation of safety features."/>
    <s v="Economic Development"/>
    <s v="Construction-New"/>
    <m/>
    <x v="0"/>
    <x v="3"/>
    <s v=""/>
    <d v="2020-03-27T00:00:00"/>
    <m/>
    <x v="4"/>
    <s v="Other"/>
    <m/>
    <n v="104300"/>
    <n v="0"/>
    <n v="4979468"/>
    <n v="0"/>
    <n v="5083768"/>
  </r>
  <r>
    <n v="101895.01"/>
    <x v="3"/>
    <s v="Fayette"/>
    <s v="SR-196"/>
    <s v="SR"/>
    <s v="Bridges over Shaw Creek, LM 6.80 and Overflow, LM 7.11"/>
    <s v="SR-196, Bridges over Shaw Creek, LM 6.80 and Overflow, LM 7.11 - Bridge Replacement"/>
    <s v="Bridge"/>
    <s v="Bridge Replacement"/>
    <m/>
    <x v="3"/>
    <x v="0"/>
    <n v="0.34"/>
    <d v="2020-03-27T00:00:00"/>
    <m/>
    <x v="2"/>
    <s v="Other"/>
    <s v="24S81090003, 24S81090043"/>
    <n v="161000"/>
    <n v="0"/>
    <n v="4920000"/>
    <n v="0"/>
    <n v="5081000"/>
  </r>
  <r>
    <n v="115662"/>
    <x v="1"/>
    <s v="Knox, Sevier"/>
    <s v="SR-71"/>
    <s v="SR"/>
    <s v="(Chapman Highway), From Evans Road to Burnett Lane"/>
    <s v="SR-71 (US 441,Chapman Hwy), From Evans Road to Burnett Lane - Widen,Intersection Improvements,Retaining Walls"/>
    <s v="Safety"/>
    <s v="Turn Lanes"/>
    <m/>
    <x v="0"/>
    <x v="0"/>
    <n v="0.9"/>
    <d v="2019-08-09T00:00:00"/>
    <m/>
    <x v="0"/>
    <s v="NHS"/>
    <m/>
    <n v="-3172.85"/>
    <n v="0"/>
    <n v="5051938.3499999996"/>
    <n v="0"/>
    <n v="5048765.5"/>
  </r>
  <r>
    <n v="124474"/>
    <x v="1"/>
    <s v="Knox, Sevier"/>
    <s v="I-40"/>
    <s v="IM"/>
    <s v="ITS Expansion From Near Strawberry Plains Pike (Exit 398) Interchange to Near SR-66 (Sevierville, Exit 407) Interchange (IA)"/>
    <s v="ITS expansion"/>
    <s v="Legislative"/>
    <s v="Intelligent Transportation System"/>
    <m/>
    <x v="1"/>
    <x v="1"/>
    <n v="10.16"/>
    <d v="2019-12-13T00:00:00"/>
    <m/>
    <x v="1"/>
    <s v="Int"/>
    <m/>
    <n v="300000"/>
    <n v="0"/>
    <n v="4717000"/>
    <n v="0"/>
    <n v="5017000"/>
  </r>
  <r>
    <n v="128668"/>
    <x v="1"/>
    <s v="Roane"/>
    <s v="I-40"/>
    <s v="IM"/>
    <s v="Eastbound near MM 341 to near MM 344 (Slope Stabilization) (February 2019 Flood)"/>
    <s v="repair slope failure below road and resurfacing(Emergency Let Contract);"/>
    <s v="Maint - Reg"/>
    <s v="Safety"/>
    <m/>
    <x v="2"/>
    <x v="2"/>
    <n v="2"/>
    <d v="2020-05-15T00:00:00"/>
    <m/>
    <x v="1"/>
    <s v="Int"/>
    <m/>
    <n v="174999"/>
    <n v="0"/>
    <n v="4837000"/>
    <n v="0"/>
    <n v="5011999"/>
  </r>
  <r>
    <n v="122544"/>
    <x v="3"/>
    <s v="Shelby"/>
    <s v="Raleigh-Millington Rd"/>
    <s v="L"/>
    <s v="Raleigh Millington Road, Bridge over Big Creek in Millington"/>
    <s v="Replace existing 174 foot, five span dual bridges over Big Creek. Project will consist of new 5 lane bridge with sidewalks and bridge approaches."/>
    <s v="Local Programs"/>
    <s v="Bridge Replacement"/>
    <m/>
    <x v="3"/>
    <x v="0"/>
    <n v="0.09"/>
    <m/>
    <m/>
    <x v="4"/>
    <s v="Other"/>
    <s v="79008030003"/>
    <n v="0"/>
    <n v="0"/>
    <n v="4874668"/>
    <n v="0"/>
    <n v="4874668"/>
  </r>
  <r>
    <n v="127467"/>
    <x v="1"/>
    <s v="Jefferson"/>
    <s v="I-40"/>
    <s v="IM"/>
    <s v="From French Broad River to Cocke County Line"/>
    <s v="Mill, C, OGFC, OGFC-E-Sho"/>
    <s v="Resurfacing"/>
    <s v="Resurfacing"/>
    <s v="Mill, C, Ogfc, Ogfc-e-sho"/>
    <x v="0"/>
    <x v="5"/>
    <n v="4.96"/>
    <d v="2019-12-13T00:00:00"/>
    <m/>
    <x v="1"/>
    <s v="Int"/>
    <m/>
    <n v="0"/>
    <n v="0"/>
    <n v="0"/>
    <n v="4810700"/>
    <n v="4810700"/>
  </r>
  <r>
    <n v="118791"/>
    <x v="2"/>
    <s v="Montgomery"/>
    <s v="SR-13"/>
    <s v="SR"/>
    <s v="(Wilma Rudolph Blvd), From Holiday Drive to Alfred Thun Road in Clarksville (RSA)"/>
    <s v="Turn Lanes with Signals"/>
    <s v="Safety"/>
    <s v="Turn Lanes with Signal"/>
    <m/>
    <x v="0"/>
    <x v="0"/>
    <n v="0.5"/>
    <d v="2019-12-13T00:00:00"/>
    <m/>
    <x v="0"/>
    <s v="NHS, Other"/>
    <m/>
    <n v="50000"/>
    <n v="0"/>
    <n v="4738389"/>
    <n v="0"/>
    <n v="4788389"/>
  </r>
  <r>
    <n v="100990"/>
    <x v="1"/>
    <s v="Knox"/>
    <s v="SR-62"/>
    <s v="SR"/>
    <s v="From West of Schaad Road to Copper Kettle Road near I-75"/>
    <m/>
    <s v="Legislative"/>
    <s v="Reconstruction"/>
    <m/>
    <x v="0"/>
    <x v="0"/>
    <n v="3.9"/>
    <d v="2010-12-10T00:00:00"/>
    <m/>
    <x v="0"/>
    <s v="NHS"/>
    <m/>
    <n v="114300"/>
    <n v="0"/>
    <n v="4630019"/>
    <n v="0"/>
    <n v="4744319"/>
  </r>
  <r>
    <n v="129076"/>
    <x v="3"/>
    <s v="Madison"/>
    <s v="I-40"/>
    <s v="IM"/>
    <s v="Haywood County Line (MM 67.1) to Near Ramp from Lower Brownsville Road (MM 74.4)(Eastbound lanes only)"/>
    <s v="Mill, BM2, TLD &amp; OGFC"/>
    <s v="Resurfacing"/>
    <s v="Resurfacing"/>
    <s v="Mill, Bm2, Tld &amp; Ogfc"/>
    <x v="0"/>
    <x v="2"/>
    <n v="7.3"/>
    <d v="2020-02-07T00:00:00"/>
    <m/>
    <x v="1"/>
    <s v="Int"/>
    <m/>
    <n v="0"/>
    <n v="0"/>
    <n v="0"/>
    <n v="4727300"/>
    <n v="4727300"/>
  </r>
  <r>
    <n v="110262"/>
    <x v="1"/>
    <s v="Knox"/>
    <m/>
    <s v="L"/>
    <s v="Business Park Access Improvements to I-275"/>
    <s v="HPP#4948 (TN 220) Make access improvements to the I-275 Business Park in Knoxville to improve north to south connections by extending Blackstock Ave from Fifth Ave to Bernard Ave and realign Marion St."/>
    <s v="Local Programs"/>
    <s v="Widen"/>
    <m/>
    <x v="0"/>
    <x v="0"/>
    <n v="0"/>
    <m/>
    <m/>
    <x v="4"/>
    <s v="None"/>
    <m/>
    <n v="-407437"/>
    <n v="-268188"/>
    <n v="5270462"/>
    <n v="0"/>
    <n v="4594837"/>
  </r>
  <r>
    <n v="129452"/>
    <x v="2"/>
    <s v="Davidson"/>
    <m/>
    <s v="N/A"/>
    <s v="MTA - SFY 2020 IMPROVE ACT (S) Capital Funds"/>
    <m/>
    <s v="Mass Transit"/>
    <m/>
    <m/>
    <x v="1"/>
    <x v="1"/>
    <s v=""/>
    <m/>
    <m/>
    <x v="6"/>
    <m/>
    <m/>
    <n v="0"/>
    <n v="0"/>
    <n v="4514400"/>
    <n v="0"/>
    <n v="4514400"/>
  </r>
  <r>
    <n v="119768"/>
    <x v="3"/>
    <s v="Shelby"/>
    <s v="SR-177"/>
    <s v="SR"/>
    <s v="(Germantown Road), Intersection at Wolf River Boulevard"/>
    <s v="Reconstruction intersection of Wolf River Blvd and Germantown Road, with widening and reconstruction of traffic signal on Germantown Road from Brierbrook Road to Wolf Trail Cove."/>
    <s v="Local Programs"/>
    <s v="Intersection Improvements"/>
    <m/>
    <x v="0"/>
    <x v="0"/>
    <n v="0"/>
    <m/>
    <m/>
    <x v="0"/>
    <s v="NHS"/>
    <m/>
    <n v="0"/>
    <n v="0"/>
    <n v="4495532"/>
    <n v="0"/>
    <n v="4495532"/>
  </r>
  <r>
    <n v="129227"/>
    <x v="2"/>
    <s v="Montgomery"/>
    <s v="SR-374"/>
    <s v="SR"/>
    <s v="From Bridge over SR-13 (US-79) to Bridge over SR-12 (US-41A)"/>
    <s v="411 D Overlay"/>
    <s v="Resurfacing"/>
    <s v="Resurf, Safety &amp; Br Repair"/>
    <s v="411 D Overlay"/>
    <x v="0"/>
    <x v="5"/>
    <n v="6.43"/>
    <d v="2020-02-07T00:00:00"/>
    <s v="CONV"/>
    <x v="0"/>
    <s v="NHS, Other"/>
    <s v="63SR0120019, 63SR0130021, 63SR0130022, 63SR3740007, 63SR3740008, 63SR3740009, 63SR3740010"/>
    <n v="0"/>
    <n v="0"/>
    <n v="216420"/>
    <n v="4220380"/>
    <n v="4436800"/>
  </r>
  <r>
    <n v="126690"/>
    <x v="3"/>
    <s v="Gibson"/>
    <s v="SIA"/>
    <s v="L"/>
    <s v="Industrial Access Road Serving Project Phoenix (Tyson Foods)"/>
    <m/>
    <s v="Economic Development"/>
    <s v="Construction-New"/>
    <m/>
    <x v="0"/>
    <x v="3"/>
    <n v="0.33"/>
    <d v="2019-10-04T00:00:00"/>
    <m/>
    <x v="4"/>
    <s v="None"/>
    <m/>
    <n v="891000"/>
    <n v="-38501.599999999999"/>
    <n v="3537965"/>
    <n v="0"/>
    <n v="4390463.4000000004"/>
  </r>
  <r>
    <n v="101197.01"/>
    <x v="1"/>
    <s v="Knox"/>
    <s v="I-40"/>
    <s v="IM"/>
    <s v="Bridge over SR-168 and Holston River, LM 25.91"/>
    <m/>
    <s v="Maint - BR Repair"/>
    <s v="Bridge Repair"/>
    <m/>
    <x v="3"/>
    <x v="2"/>
    <n v="0"/>
    <d v="2020-03-27T00:00:00"/>
    <m/>
    <x v="1"/>
    <s v="Int"/>
    <s v="47I00400099"/>
    <n v="0"/>
    <n v="0"/>
    <n v="4358708"/>
    <n v="0"/>
    <n v="4358708"/>
  </r>
  <r>
    <n v="100290"/>
    <x v="2"/>
    <s v="Montgomery"/>
    <s v="SR-374"/>
    <s v="SR"/>
    <s v="(Warfield Blvd), South of Dunbar Cave Road to West of Stokes Road"/>
    <s v="Widen from 2-ln to 5-ln section"/>
    <s v="Legislative"/>
    <s v="Widen"/>
    <m/>
    <x v="0"/>
    <x v="0"/>
    <n v="1.724"/>
    <d v="2017-05-12T00:00:00"/>
    <m/>
    <x v="2"/>
    <s v="Other"/>
    <m/>
    <n v="0"/>
    <n v="0"/>
    <n v="4267427"/>
    <n v="0"/>
    <n v="4267427"/>
  </r>
  <r>
    <n v="127275"/>
    <x v="2"/>
    <s v="Davidson"/>
    <s v="I-24"/>
    <s v="IM"/>
    <s v="From near SR-45 (Old Hickory Boulevard) to near I-65 Interchange"/>
    <s v="Mill, CS &amp; OGFC"/>
    <s v="Resurfacing"/>
    <s v="Resurf, Safety &amp; Br Repair"/>
    <s v="Mill, Cs &amp; Ogfc"/>
    <x v="0"/>
    <x v="5"/>
    <n v="4.1900000000000004"/>
    <d v="2019-12-13T00:00:00"/>
    <s v="CONV"/>
    <x v="1"/>
    <s v="Int"/>
    <m/>
    <n v="0"/>
    <n v="0"/>
    <n v="201350"/>
    <n v="4056439"/>
    <n v="4257789"/>
  </r>
  <r>
    <n v="123098"/>
    <x v="2"/>
    <s v="Williamson"/>
    <s v="SR-96"/>
    <s v="SR"/>
    <s v="SR-96 West Multi-Use Trail - Phases 1 &amp; 2"/>
    <s v="Construction of a multi-use trail along Highway 96 West from Vera Valley Drive to 5th Ave North. Project also includes a retaining wall, ADA upgrades, striping, landscaping and pedestrian amenities."/>
    <s v="Local Programs"/>
    <s v="Bicycles and Pedestrian Facility"/>
    <m/>
    <x v="1"/>
    <x v="1"/>
    <n v="1.198"/>
    <m/>
    <m/>
    <x v="0"/>
    <s v="NHS"/>
    <m/>
    <n v="0"/>
    <n v="0"/>
    <n v="4226911"/>
    <n v="0"/>
    <n v="4226911"/>
  </r>
  <r>
    <n v="127466"/>
    <x v="1"/>
    <s v="Jefferson"/>
    <s v="I-40"/>
    <s v="IM"/>
    <s v="From I-81 to French Broad River"/>
    <s v="Mill, C, OGFC, OGFC-E-Sho"/>
    <s v="Resurfacing"/>
    <s v="Resurf, Safety &amp; Br Repair"/>
    <s v="Mill, C, Ogfc, Ogfc-e-sho"/>
    <x v="0"/>
    <x v="5"/>
    <n v="3.14"/>
    <d v="2019-12-13T00:00:00"/>
    <s v="CONV"/>
    <x v="1"/>
    <s v="Int"/>
    <s v="45I00400012, 45I00400015, 45I00400017, 45I00400018"/>
    <n v="0"/>
    <n v="0"/>
    <n v="372100"/>
    <n v="3834000"/>
    <n v="4206100"/>
  </r>
  <r>
    <n v="130162"/>
    <x v="2"/>
    <s v="Region 3"/>
    <m/>
    <s v="N/A"/>
    <s v="Tri-Co FY2020 Preservation - Five (5) rehab projects to include track and bridge rehab and bridge replacement"/>
    <m/>
    <s v="Rail"/>
    <m/>
    <m/>
    <x v="1"/>
    <x v="1"/>
    <s v=""/>
    <m/>
    <m/>
    <x v="6"/>
    <m/>
    <m/>
    <n v="0"/>
    <n v="0"/>
    <n v="4163400"/>
    <n v="0"/>
    <n v="4163400"/>
  </r>
  <r>
    <n v="129788"/>
    <x v="1"/>
    <s v="Region 1"/>
    <m/>
    <s v="N/A"/>
    <s v="ETHRA FFY19; SFY20 5311 TN2019-037 (S&amp;F) Cap, Op RTAP, App Op, Admin Funds"/>
    <m/>
    <s v="Mass Transit"/>
    <m/>
    <m/>
    <x v="1"/>
    <x v="1"/>
    <s v=""/>
    <m/>
    <m/>
    <x v="6"/>
    <m/>
    <m/>
    <n v="0"/>
    <n v="0"/>
    <n v="4142305"/>
    <n v="0"/>
    <n v="4142305"/>
  </r>
  <r>
    <n v="128848"/>
    <x v="0"/>
    <s v="Grundy"/>
    <s v="I-24"/>
    <s v="IM"/>
    <s v="From east of Bells Mill Road to west of Rest Area"/>
    <s v="Cold Planing @ 1.25&quot; (Roadway &amp; Shoulders) &amp; BM @ 2&quot; &amp; &quot;D&quot; Mix @ 1.25&quot; (Roadway &amp; Inside Shoulders), &quot;E&quot; Mix @ 1.25&quot; (Outside Shld) Possible Spot &quot;A&quot; mix &amp;/or underdrains needed"/>
    <s v="Resurfacing"/>
    <s v="Resurfacing"/>
    <s v="Mill, Bm-2, And D"/>
    <x v="0"/>
    <x v="5"/>
    <n v="2.08"/>
    <d v="2019-12-13T00:00:00"/>
    <m/>
    <x v="1"/>
    <s v="Int"/>
    <m/>
    <n v="0"/>
    <n v="0"/>
    <n v="0"/>
    <n v="4127461"/>
    <n v="4127461"/>
  </r>
  <r>
    <n v="103764"/>
    <x v="2"/>
    <s v="Davidson"/>
    <s v="SR-112"/>
    <s v="SR"/>
    <s v="SR-12 (Ashland City Highway) to SR-155 (Briley Parkway) (IA)"/>
    <s v="Widen to 5-ln curb &amp; gutter section"/>
    <s v="Legislative"/>
    <s v="Reconstruction"/>
    <m/>
    <x v="0"/>
    <x v="0"/>
    <n v="2.15"/>
    <d v="2019-10-04T00:00:00"/>
    <m/>
    <x v="0"/>
    <s v="NHS"/>
    <m/>
    <n v="0"/>
    <n v="0"/>
    <n v="4067610"/>
    <n v="0"/>
    <n v="4067610"/>
  </r>
  <r>
    <n v="127117"/>
    <x v="1"/>
    <s v="Grainger"/>
    <s v="SR-32"/>
    <s v="SR"/>
    <s v="From near Mountain View Road to near Bridge over Clinch River"/>
    <s v="Mill &amp; 411D"/>
    <s v="Resurfacing"/>
    <s v="Resurface &amp; Safety"/>
    <s v="Mill &amp; 411d"/>
    <x v="0"/>
    <x v="5"/>
    <n v="5.93"/>
    <d v="2020-05-15T00:00:00"/>
    <s v="CONV"/>
    <x v="0"/>
    <s v="NHS"/>
    <m/>
    <n v="0"/>
    <n v="0"/>
    <n v="56100"/>
    <n v="3832800"/>
    <n v="3888900"/>
  </r>
  <r>
    <n v="82443.009999999995"/>
    <x v="3"/>
    <s v="Hardin"/>
    <s v="SR-69"/>
    <s v="SR"/>
    <s v="Bridge over Doe Creek, LM 10.06"/>
    <s v="SR-69, Bridge over Doe Creek, LM 10.06 - Bridge Replacement"/>
    <s v="Bridge"/>
    <s v="Bridge Replacement"/>
    <m/>
    <x v="3"/>
    <x v="0"/>
    <n v="0.01"/>
    <d v="2020-03-27T00:00:00"/>
    <m/>
    <x v="2"/>
    <s v="Other"/>
    <s v="36SR0690035"/>
    <n v="67000"/>
    <n v="58000"/>
    <n v="3718790"/>
    <n v="0"/>
    <n v="3843790"/>
  </r>
  <r>
    <n v="117547.09"/>
    <x v="2"/>
    <s v="Region 3"/>
    <m/>
    <s v="IM"/>
    <s v="M18LTHQ_R3ISR_OCGRAILREP REGION 3"/>
    <s v="FY18 On-Call Guardrail Repair"/>
    <s v="Maint - Reg"/>
    <s v="Guardrail"/>
    <m/>
    <x v="1"/>
    <x v="1"/>
    <s v=""/>
    <d v="2018-05-11T00:00:00"/>
    <m/>
    <x v="1"/>
    <m/>
    <m/>
    <n v="0"/>
    <n v="0"/>
    <n v="3810000"/>
    <n v="0"/>
    <n v="3810000"/>
  </r>
  <r>
    <n v="70082"/>
    <x v="1"/>
    <s v="Sullivan"/>
    <m/>
    <s v="SR"/>
    <s v="Sullivan County Routine Maintenance"/>
    <m/>
    <s v="Maint - Reg"/>
    <s v="Maintenance"/>
    <m/>
    <x v="1"/>
    <x v="1"/>
    <s v=""/>
    <m/>
    <m/>
    <x v="2"/>
    <m/>
    <m/>
    <n v="0"/>
    <n v="0"/>
    <n v="3790650.21"/>
    <n v="0"/>
    <n v="3790650.21"/>
  </r>
  <r>
    <n v="127273"/>
    <x v="2"/>
    <s v="Smith"/>
    <s v="I-40"/>
    <s v="IM"/>
    <s v="From end of bridge over Caney Fork River to Putnam County Line"/>
    <s v="Mill, CS &amp; OGFC"/>
    <s v="Resurfacing"/>
    <s v="Resurf, Safety &amp; Br Repair"/>
    <s v="Mill, Cs &amp; Ogfc"/>
    <x v="0"/>
    <x v="5"/>
    <n v="4.1500000000000004"/>
    <d v="2019-12-13T00:00:00"/>
    <s v="CONV"/>
    <x v="1"/>
    <s v="Int"/>
    <s v="80I00400030, 80I00400036"/>
    <n v="0"/>
    <n v="0"/>
    <n v="134041"/>
    <n v="3534224"/>
    <n v="3668265"/>
  </r>
  <r>
    <n v="129794"/>
    <x v="2"/>
    <s v="Region 3"/>
    <m/>
    <s v="N/A"/>
    <s v="MCHRA - FFY19; SFY20 5311 TN2019037 (S&amp;F) Op; RTAP, Admin Funds"/>
    <m/>
    <s v="Mass Transit"/>
    <m/>
    <m/>
    <x v="1"/>
    <x v="1"/>
    <s v=""/>
    <m/>
    <m/>
    <x v="6"/>
    <m/>
    <m/>
    <n v="0"/>
    <n v="0"/>
    <n v="3584588"/>
    <n v="0"/>
    <n v="3584588"/>
  </r>
  <r>
    <n v="128846"/>
    <x v="0"/>
    <s v="Cumberland"/>
    <s v="I-40"/>
    <s v="IM"/>
    <s v="From ramp from SR-101 to east of SR-1"/>
    <s v="Mill &amp; 411D"/>
    <s v="Resurfacing"/>
    <s v="Resurfacing"/>
    <s v="Mill &amp; 411d"/>
    <x v="0"/>
    <x v="5"/>
    <n v="6.51"/>
    <d v="2019-12-13T00:00:00"/>
    <m/>
    <x v="1"/>
    <s v="Int"/>
    <m/>
    <n v="0"/>
    <n v="0"/>
    <n v="0"/>
    <n v="3558825"/>
    <n v="3558825"/>
  </r>
  <r>
    <n v="70015"/>
    <x v="1"/>
    <s v="Cocke"/>
    <m/>
    <s v="SR"/>
    <s v="Cocke County Routine Maintenance"/>
    <m/>
    <s v="Maint - Reg"/>
    <s v="Maintenance"/>
    <m/>
    <x v="1"/>
    <x v="1"/>
    <s v=""/>
    <m/>
    <m/>
    <x v="2"/>
    <m/>
    <m/>
    <n v="0"/>
    <n v="0"/>
    <n v="3415093.88"/>
    <n v="0"/>
    <n v="3415093.88"/>
  </r>
  <r>
    <n v="116200"/>
    <x v="2"/>
    <s v="Rutherford"/>
    <m/>
    <s v="L"/>
    <s v="Cherry Lane Extension, From Sulphur Springs Road to NW Broad Street and Interchange at I-840"/>
    <s v="Construct new 5-lane facility needed to provide alternative access to and relieve congestion on NW Broad (US-41/70) and Thompson Lane (SR-268)"/>
    <s v="Local Programs"/>
    <s v="Construction-New"/>
    <m/>
    <x v="0"/>
    <x v="3"/>
    <n v="0"/>
    <m/>
    <m/>
    <x v="4"/>
    <s v="None"/>
    <m/>
    <n v="0"/>
    <n v="3400000"/>
    <n v="0"/>
    <n v="0"/>
    <n v="3400000"/>
  </r>
  <r>
    <n v="127388"/>
    <x v="3"/>
    <s v="Henderson"/>
    <s v="SR-20"/>
    <s v="SR"/>
    <s v="From east of SR-22 to near the Chesterfield By-Pass"/>
    <s v="HIR w/TLD overlay"/>
    <s v="Resurfacing"/>
    <s v="Resurf, Safety &amp; Br Repair"/>
    <s v="Hir W/tld Overlay"/>
    <x v="0"/>
    <x v="2"/>
    <n v="7.18"/>
    <d v="2020-02-07T00:00:00"/>
    <s v="REC"/>
    <x v="0"/>
    <s v="NHS"/>
    <s v="39SR0200015, 39SR0200017, 39SR0200018"/>
    <n v="0"/>
    <n v="0"/>
    <n v="513700"/>
    <n v="2880400"/>
    <n v="3394100"/>
  </r>
  <r>
    <n v="129792"/>
    <x v="2"/>
    <s v="Region 3"/>
    <m/>
    <s v="N/A"/>
    <s v="SCTDD FY19; SFY20 5311 TN2019037 S/F Cap Op, RTAP, App Op, Admin Funds"/>
    <m/>
    <s v="Mass Transit"/>
    <m/>
    <m/>
    <x v="1"/>
    <x v="1"/>
    <s v=""/>
    <m/>
    <m/>
    <x v="6"/>
    <m/>
    <m/>
    <n v="0"/>
    <n v="0"/>
    <n v="3393072"/>
    <n v="0"/>
    <n v="3393072"/>
  </r>
  <r>
    <n v="128810"/>
    <x v="1"/>
    <s v="Knox"/>
    <m/>
    <s v="N/A"/>
    <s v="Knoxville KAT SFY20 UROP (S) Operating Assistance"/>
    <m/>
    <s v="Mass Transit"/>
    <m/>
    <m/>
    <x v="1"/>
    <x v="1"/>
    <s v=""/>
    <m/>
    <m/>
    <x v="6"/>
    <m/>
    <m/>
    <n v="0"/>
    <n v="0"/>
    <n v="3380800"/>
    <n v="0"/>
    <n v="3380800"/>
  </r>
  <r>
    <n v="40597.29"/>
    <x v="1"/>
    <s v="Knox"/>
    <m/>
    <s v="N/A"/>
    <s v="Knoxville Freeway Service Patrol (Help Trucks) FY 2020-2022"/>
    <m/>
    <s v="Other"/>
    <s v="Intelligent Transportation System"/>
    <m/>
    <x v="1"/>
    <x v="1"/>
    <s v=""/>
    <m/>
    <m/>
    <x v="6"/>
    <m/>
    <m/>
    <n v="3373125"/>
    <n v="0"/>
    <n v="0"/>
    <n v="0"/>
    <n v="3373125"/>
  </r>
  <r>
    <n v="129866"/>
    <x v="0"/>
    <s v="Hamilton"/>
    <m/>
    <s v="N/A"/>
    <s v="Chattanooga: Hangar 20"/>
    <m/>
    <s v="Aeronautics"/>
    <s v="Public Transportation"/>
    <m/>
    <x v="1"/>
    <x v="1"/>
    <s v=""/>
    <m/>
    <m/>
    <x v="6"/>
    <m/>
    <m/>
    <n v="0"/>
    <n v="0"/>
    <n v="3350778"/>
    <n v="0"/>
    <n v="3350778"/>
  </r>
  <r>
    <n v="116022"/>
    <x v="1"/>
    <s v="Cocke"/>
    <s v="I-40"/>
    <s v="IM"/>
    <s v="Interchange at SR-9"/>
    <s v="I-40, Interchange at SR-9 - Intersection Improvements"/>
    <s v="Safety"/>
    <s v="Intersection Improvements"/>
    <m/>
    <x v="0"/>
    <x v="0"/>
    <n v="0.7"/>
    <d v="2019-12-13T00:00:00"/>
    <m/>
    <x v="1"/>
    <s v="NHS, Other"/>
    <m/>
    <n v="79000"/>
    <n v="0"/>
    <n v="3267000"/>
    <n v="0"/>
    <n v="3346000"/>
  </r>
  <r>
    <n v="128678"/>
    <x v="0"/>
    <s v="Hamilton"/>
    <s v="SR-8"/>
    <s v="SR"/>
    <s v="(US-127, Signal Mountain Blvd) near LM 15.33 in Chattanooga (Slope Stabilization) (February 2019 Flood)"/>
    <s v="repair slope failure below road (Emergency Let Contract)"/>
    <s v="Maint - Reg"/>
    <s v="Safety"/>
    <m/>
    <x v="2"/>
    <x v="2"/>
    <n v="0.01"/>
    <d v="2019-02-23T00:00:00"/>
    <m/>
    <x v="2"/>
    <s v="Other"/>
    <m/>
    <n v="159999"/>
    <n v="573225"/>
    <n v="2581238"/>
    <n v="0"/>
    <n v="3314462"/>
  </r>
  <r>
    <n v="116882.08"/>
    <x v="1"/>
    <s v="Region 1"/>
    <m/>
    <s v="IM"/>
    <s v="M20LTHQ_R1ISR_RETRACTH"/>
    <s v="Retrace Thermoplastic Pavement Markings"/>
    <s v="Maint - Reg"/>
    <s v="Pavement Marking"/>
    <m/>
    <x v="1"/>
    <x v="1"/>
    <s v=""/>
    <d v="2020-02-07T00:00:00"/>
    <m/>
    <x v="1"/>
    <m/>
    <m/>
    <n v="0"/>
    <n v="0"/>
    <n v="3311174"/>
    <n v="0"/>
    <n v="3311174"/>
  </r>
  <r>
    <n v="128750"/>
    <x v="1"/>
    <s v="Knox"/>
    <s v="SR-62"/>
    <s v="SR"/>
    <s v="(Oak Ridge Hwy) near LM 3.4 (Slope Stabilization) (February 2019 Flood)"/>
    <s v="repair slope failure above road (Emergency Let Contract)"/>
    <s v="Maint - Reg"/>
    <s v="Safety"/>
    <m/>
    <x v="2"/>
    <x v="2"/>
    <n v="0.01"/>
    <d v="2019-10-04T00:00:00"/>
    <m/>
    <x v="0"/>
    <s v="NHS"/>
    <m/>
    <n v="34999"/>
    <n v="48999"/>
    <n v="3223999"/>
    <n v="0"/>
    <n v="3307997"/>
  </r>
  <r>
    <n v="117545.1"/>
    <x v="1"/>
    <s v="Region 1"/>
    <m/>
    <s v="IM"/>
    <s v="M20LTHQ_R1ISR_OCGRAILREP REGION 1"/>
    <s v="FY20 On-Call Guardrail Repair"/>
    <s v="Maint - Reg"/>
    <s v="Guardrail"/>
    <m/>
    <x v="1"/>
    <x v="1"/>
    <s v=""/>
    <d v="2020-03-27T00:00:00"/>
    <m/>
    <x v="1"/>
    <m/>
    <m/>
    <n v="0"/>
    <n v="0"/>
    <n v="3241663"/>
    <n v="0"/>
    <n v="3241663"/>
  </r>
  <r>
    <n v="109626"/>
    <x v="5"/>
    <s v="Statewide"/>
    <m/>
    <s v="N/A"/>
    <s v="Aero Grant Mgt. Operations"/>
    <m/>
    <s v="Aeronautics"/>
    <s v="Public Transportation"/>
    <m/>
    <x v="1"/>
    <x v="1"/>
    <s v=""/>
    <m/>
    <m/>
    <x v="6"/>
    <m/>
    <m/>
    <n v="0"/>
    <n v="0"/>
    <n v="3204000"/>
    <n v="0"/>
    <n v="3204000"/>
  </r>
  <r>
    <n v="116886.08"/>
    <x v="2"/>
    <s v="Region 3"/>
    <m/>
    <s v="IM"/>
    <s v="M20LTHQ_R3ISR_RETRACTH"/>
    <s v="Retrace Thermoplastic Pavement Markings"/>
    <s v="Maint - Reg"/>
    <s v="Pavement Marking"/>
    <m/>
    <x v="1"/>
    <x v="1"/>
    <s v=""/>
    <d v="2020-02-07T00:00:00"/>
    <m/>
    <x v="1"/>
    <m/>
    <m/>
    <n v="0"/>
    <n v="0"/>
    <n v="3149832"/>
    <n v="0"/>
    <n v="3149832"/>
  </r>
  <r>
    <n v="124451"/>
    <x v="1"/>
    <s v="Knox"/>
    <s v="I-75"/>
    <s v="IM"/>
    <s v="From near SR-131 (near Emory Road) to near SR-170 (near Raccoon Valley Road) (IA)"/>
    <s v="Widen from 4 to 6 lanes"/>
    <s v="Legislative"/>
    <s v="Reconstruction"/>
    <m/>
    <x v="0"/>
    <x v="0"/>
    <n v="5.14"/>
    <d v="2023-06-16T00:00:00"/>
    <m/>
    <x v="1"/>
    <s v="Int"/>
    <m/>
    <n v="3085000"/>
    <n v="0"/>
    <n v="0"/>
    <n v="0"/>
    <n v="3085000"/>
  </r>
  <r>
    <n v="70094"/>
    <x v="2"/>
    <s v="Williamson"/>
    <m/>
    <s v="SR"/>
    <s v="Williamson County Routine Maintenance"/>
    <m/>
    <s v="Maint - Reg"/>
    <s v="Maintenance"/>
    <m/>
    <x v="1"/>
    <x v="1"/>
    <s v=""/>
    <m/>
    <m/>
    <x v="2"/>
    <m/>
    <m/>
    <n v="0"/>
    <n v="0"/>
    <n v="3064086.36"/>
    <n v="0"/>
    <n v="3064086.36"/>
  </r>
  <r>
    <n v="129298"/>
    <x v="3"/>
    <s v="McNairy"/>
    <s v="SR-15"/>
    <s v="SR"/>
    <s v="From near Boyd's Orchard Lane to near North SR-224"/>
    <s v="HIR w/TLD overlay"/>
    <s v="Resurfacing"/>
    <s v="Resurf, Safety &amp; Br Repair"/>
    <s v="Hir W/tld Overlay"/>
    <x v="0"/>
    <x v="2"/>
    <n v="5.79"/>
    <d v="2020-02-07T00:00:00"/>
    <s v="REC"/>
    <x v="0"/>
    <s v="NHS"/>
    <s v="55SR0150015, 55SR0150016"/>
    <n v="0"/>
    <n v="0"/>
    <n v="372000"/>
    <n v="2688000"/>
    <n v="3060000"/>
  </r>
  <r>
    <n v="126711.01"/>
    <x v="1"/>
    <s v="Blount"/>
    <s v="SIA"/>
    <s v="L"/>
    <s v="Pedestrian Bridge over Robert C. Jackson Drive"/>
    <s v="Contract 180016 covers this PIN also. Pedestrian Bridge serving Denso. mgh"/>
    <s v="Economic Development"/>
    <s v="Construction-New"/>
    <m/>
    <x v="0"/>
    <x v="3"/>
    <s v=""/>
    <d v="2020-03-27T00:00:00"/>
    <m/>
    <x v="4"/>
    <m/>
    <m/>
    <n v="0"/>
    <n v="0"/>
    <n v="3034020"/>
    <n v="0"/>
    <n v="3034020"/>
  </r>
  <r>
    <n v="127365"/>
    <x v="3"/>
    <s v="Henderson"/>
    <s v="SR-20"/>
    <s v="SR"/>
    <s v="From Crucifer Road to near Sea Horse Drive"/>
    <s v="HIR w/85 lbs.TLD"/>
    <s v="Resurfacing"/>
    <s v="Resurface &amp; Safety"/>
    <s v="Hir W/85 Lbs.tld"/>
    <x v="0"/>
    <x v="2"/>
    <n v="6.76"/>
    <d v="2020-02-07T00:00:00"/>
    <s v="REC"/>
    <x v="0"/>
    <s v="NHS"/>
    <m/>
    <n v="0"/>
    <n v="0"/>
    <n v="270680"/>
    <n v="2751155"/>
    <n v="3021835"/>
  </r>
  <r>
    <n v="129303"/>
    <x v="3"/>
    <s v="McNairy"/>
    <s v="SR-57"/>
    <s v="SR"/>
    <s v="From Ramer City Limits to Hardin County Line"/>
    <s v="HIR w/TLD overlay"/>
    <s v="Resurfacing"/>
    <s v="Resurf, Safety &amp; Br Repair"/>
    <s v="Hir W/tld Overlay"/>
    <x v="0"/>
    <x v="2"/>
    <n v="12.67"/>
    <d v="2020-06-26T00:00:00"/>
    <s v="REC"/>
    <x v="2"/>
    <s v="Other"/>
    <s v="55SR0570025"/>
    <n v="0"/>
    <n v="0"/>
    <n v="135900"/>
    <n v="2803000"/>
    <n v="2938900"/>
  </r>
  <r>
    <n v="120178"/>
    <x v="3"/>
    <s v="Shelby"/>
    <s v="SR-205"/>
    <s v="L"/>
    <s v="Airline Road, From I-40 to North of Milton Wilson Boulevard in Arlington"/>
    <s v="Widening of Airline Road from 2 to 5 lanes with curb &amp; gutter, sidewalks, bike lanes, and other amenities."/>
    <s v="Local Programs"/>
    <s v="Widen"/>
    <m/>
    <x v="0"/>
    <x v="0"/>
    <n v="0.86799999999999999"/>
    <m/>
    <m/>
    <x v="4"/>
    <s v="Other"/>
    <m/>
    <n v="0"/>
    <n v="0"/>
    <n v="2927965"/>
    <n v="0"/>
    <n v="2927965"/>
  </r>
  <r>
    <n v="128875"/>
    <x v="1"/>
    <s v="Carter"/>
    <s v="SR-91"/>
    <s v="SR"/>
    <s v="near LM 19.9 (Slope Stabilization) (February 2019 Flood)"/>
    <s v="repair slope failure below road (Emergency Let project)"/>
    <s v="Maint - Reg"/>
    <s v="Safety"/>
    <m/>
    <x v="2"/>
    <x v="2"/>
    <n v="0.01"/>
    <d v="2019-06-21T00:00:00"/>
    <m/>
    <x v="2"/>
    <s v="Other"/>
    <m/>
    <n v="1999"/>
    <n v="0"/>
    <n v="2850999"/>
    <n v="0"/>
    <n v="2852998"/>
  </r>
  <r>
    <n v="100288"/>
    <x v="2"/>
    <s v="Williamson"/>
    <s v="SR-96"/>
    <s v="SR"/>
    <s v="From East of Arno Road to SR-252 (Wilson Pike)(EPD) (IA)"/>
    <s v="Widen from a 2-lane to a 5-lane rural &amp; urban section: 1. A 111.69 ft. long 14 ft. X 10 ft. Concrete Box Culvert under SR-96 @ Sta. 12+942.518. 2. A 27.5 ft. long 2 barrel @ 14 ft. X 12 ft. Concrete Box Culvert at an Unnamed Branch @ Sta. 3+82.00."/>
    <s v="Legislative"/>
    <s v="Reconstruction"/>
    <m/>
    <x v="0"/>
    <x v="0"/>
    <n v="5.6"/>
    <d v="2020-06-26T00:00:00"/>
    <m/>
    <x v="0"/>
    <s v="NHS"/>
    <m/>
    <n v="2851000"/>
    <n v="0"/>
    <n v="0"/>
    <n v="0"/>
    <n v="2851000"/>
  </r>
  <r>
    <n v="127156"/>
    <x v="0"/>
    <s v="Cumberland"/>
    <s v="SR-28"/>
    <s v="SR"/>
    <s v="From South of Elmore Road to Huddle Road"/>
    <s v="Mill &amp; 411D"/>
    <s v="Resurfacing"/>
    <s v="Resurf, Safety &amp; Br Repair"/>
    <s v="Mill &amp; 411d"/>
    <x v="0"/>
    <x v="5"/>
    <n v="2.95"/>
    <d v="2020-03-27T00:00:00"/>
    <s v="CONV"/>
    <x v="0"/>
    <s v="NHS"/>
    <s v="18I00400017, 18SR0280011, 18SR0280012"/>
    <n v="0"/>
    <n v="0"/>
    <n v="458243"/>
    <n v="2366794"/>
    <n v="2825037"/>
  </r>
  <r>
    <n v="118137"/>
    <x v="1"/>
    <s v="Campbell"/>
    <s v="SIA"/>
    <s v="L"/>
    <s v="Industrial Access Road Serving Matix Corp. and Camel Manufacturing in Caryville"/>
    <m/>
    <s v="Economic Development"/>
    <s v="Reconstruction"/>
    <m/>
    <x v="0"/>
    <x v="0"/>
    <n v="2"/>
    <d v="2017-05-12T00:00:00"/>
    <m/>
    <x v="4"/>
    <s v="None"/>
    <m/>
    <n v="194400"/>
    <n v="0"/>
    <n v="2628159.13"/>
    <n v="0"/>
    <n v="2822559.13"/>
  </r>
  <r>
    <n v="124864"/>
    <x v="0"/>
    <s v="White"/>
    <s v="SIA"/>
    <s v="L"/>
    <s v="Industrial Access Road Serving Project Charger"/>
    <s v="Improve Airport Road to meet TDOT's current design standards for State Industrial Access roads"/>
    <s v="Economic Development"/>
    <s v="Construction-New"/>
    <m/>
    <x v="0"/>
    <x v="3"/>
    <n v="0.61"/>
    <d v="2019-08-09T00:00:00"/>
    <m/>
    <x v="4"/>
    <s v="None"/>
    <m/>
    <n v="55200"/>
    <n v="138000"/>
    <n v="2622371"/>
    <n v="0"/>
    <n v="2815571"/>
  </r>
  <r>
    <n v="70075"/>
    <x v="2"/>
    <s v="Rutherford"/>
    <m/>
    <s v="SR"/>
    <s v="Rutherford County Routine Maintenance"/>
    <m/>
    <s v="Maint - Reg"/>
    <s v="Maintenance"/>
    <m/>
    <x v="1"/>
    <x v="1"/>
    <s v=""/>
    <m/>
    <m/>
    <x v="2"/>
    <m/>
    <m/>
    <n v="0"/>
    <n v="0"/>
    <n v="2799265.63"/>
    <n v="0"/>
    <n v="2799265.63"/>
  </r>
  <r>
    <n v="70092"/>
    <x v="3"/>
    <s v="Weakley"/>
    <m/>
    <s v="SR"/>
    <s v="Weakley County Routine Maintenance"/>
    <m/>
    <s v="Maint - Reg"/>
    <s v="Maintenance"/>
    <m/>
    <x v="1"/>
    <x v="1"/>
    <s v=""/>
    <m/>
    <m/>
    <x v="2"/>
    <m/>
    <m/>
    <n v="0"/>
    <n v="0"/>
    <n v="2790323.17"/>
    <n v="0"/>
    <n v="2790323.17"/>
  </r>
  <r>
    <n v="126901"/>
    <x v="2"/>
    <s v="Montgomery"/>
    <s v="SR-12"/>
    <s v="SR"/>
    <s v="From Quin Lane to Kentucky State Line in Clarksville"/>
    <s v="Construction of 11,800 feet of 5-foot sidewalk along the East side of SR12 from Quinn Road to the Kentucky State Line in Clarksville.  Project includes 50 ADA ramps and 8 pedestrian signals."/>
    <s v="Local Programs"/>
    <s v="Bicycles and Pedestrian Facility"/>
    <m/>
    <x v="1"/>
    <x v="1"/>
    <n v="4.6100000000000003"/>
    <d v="2020-10-09T00:00:00"/>
    <m/>
    <x v="0"/>
    <s v="NHS"/>
    <m/>
    <n v="45000"/>
    <n v="0"/>
    <n v="2741098"/>
    <n v="0"/>
    <n v="2786098"/>
  </r>
  <r>
    <m/>
    <x v="4"/>
    <m/>
    <m/>
    <s v="IM/SR"/>
    <s v="Routine Bridge Maintenance (MMS)"/>
    <m/>
    <s v="Maint - Reg"/>
    <s v="Maintenance"/>
    <m/>
    <x v="3"/>
    <x v="4"/>
    <m/>
    <m/>
    <m/>
    <x v="3"/>
    <m/>
    <m/>
    <m/>
    <m/>
    <n v="2777990"/>
    <m/>
    <n v="2777990"/>
  </r>
  <r>
    <n v="129785"/>
    <x v="0"/>
    <s v="Region 2"/>
    <m/>
    <s v="N/A"/>
    <s v="UCHRA FFY19; SFY20 5311 TN2019037 (S&amp;F) Cap, Op, App Op, Admin Funds"/>
    <m/>
    <s v="Mass Transit"/>
    <m/>
    <m/>
    <x v="1"/>
    <x v="1"/>
    <s v=""/>
    <m/>
    <m/>
    <x v="6"/>
    <m/>
    <m/>
    <n v="0"/>
    <n v="0"/>
    <n v="2776883"/>
    <n v="0"/>
    <n v="2776883"/>
  </r>
  <r>
    <n v="109436"/>
    <x v="3"/>
    <s v="Shelby"/>
    <s v="Macon Road"/>
    <s v="L"/>
    <s v="1458-5.16, Macon Road, Bridge over Grays Creek, LM 5.16"/>
    <m/>
    <s v="State Aid - BR Grant"/>
    <s v="Bridge Replacement"/>
    <m/>
    <x v="3"/>
    <x v="0"/>
    <n v="2.8000000000000001E-2"/>
    <m/>
    <m/>
    <x v="4"/>
    <s v="Other"/>
    <s v="790A6810001"/>
    <n v="0"/>
    <n v="0"/>
    <n v="2759679.99"/>
    <n v="0"/>
    <n v="2759679.99"/>
  </r>
  <r>
    <n v="101623"/>
    <x v="1"/>
    <s v="Knox"/>
    <s v="SR-1"/>
    <s v="SR"/>
    <s v="Bridge over Southern R/R, LM 19.47 in Knoxville (Broadway Viaduct)"/>
    <s v="Bridge over Southern R/R, LM 19.47 in Knoxville - Bridge Replacement"/>
    <s v="Bridge"/>
    <s v="Bridge Replacement"/>
    <m/>
    <x v="3"/>
    <x v="0"/>
    <n v="0.23400000000000001"/>
    <d v="2019-05-10T00:00:00"/>
    <m/>
    <x v="0"/>
    <s v="NHS"/>
    <s v="47SR0010025"/>
    <n v="0"/>
    <n v="0"/>
    <n v="2754440"/>
    <n v="0"/>
    <n v="2754440"/>
  </r>
  <r>
    <n v="70058"/>
    <x v="0"/>
    <s v="Marion"/>
    <m/>
    <s v="SR"/>
    <s v="Marion County Routine Maintenance"/>
    <m/>
    <s v="Maint - Reg"/>
    <s v="Maintenance"/>
    <m/>
    <x v="1"/>
    <x v="1"/>
    <s v=""/>
    <m/>
    <m/>
    <x v="2"/>
    <m/>
    <m/>
    <n v="0"/>
    <n v="0"/>
    <n v="2748012"/>
    <n v="0"/>
    <n v="2748012"/>
  </r>
  <r>
    <n v="127359"/>
    <x v="3"/>
    <s v="Madison"/>
    <s v="SR-186"/>
    <s v="SR"/>
    <s v="From Channing Way to Passmore Lane Overpass"/>
    <s v="Mill &amp; 411D"/>
    <s v="Resurfacing"/>
    <s v="Resurf, Safety &amp; Br Repair"/>
    <s v="Mill &amp; 411d"/>
    <x v="0"/>
    <x v="5"/>
    <n v="3.78"/>
    <d v="2020-06-26T00:00:00"/>
    <s v="CONV"/>
    <x v="0"/>
    <s v="NHS"/>
    <s v="57FA0053009"/>
    <n v="0"/>
    <n v="0"/>
    <n v="402500"/>
    <n v="2311500"/>
    <n v="2714000"/>
  </r>
  <r>
    <n v="129306"/>
    <x v="3"/>
    <s v="Lauderdale"/>
    <s v="SR-88"/>
    <s v="SR"/>
    <s v="From Dee Webb Road to Key Corner Road"/>
    <s v="411D"/>
    <s v="Resurfacing"/>
    <s v="Resurf, Safety &amp; Br Repair"/>
    <s v="Fdr And Tld"/>
    <x v="0"/>
    <x v="2"/>
    <n v="9.5340000000000007"/>
    <m/>
    <s v="CONV"/>
    <x v="2"/>
    <s v="Other"/>
    <s v="49SR0880019, 49SR0880029, 49SR0880031, 49SR0880035, 49SR0880041"/>
    <n v="0"/>
    <n v="0"/>
    <n v="511240"/>
    <n v="2198000"/>
    <n v="2709240"/>
  </r>
  <r>
    <n v="121503.01"/>
    <x v="3"/>
    <s v="Shelby"/>
    <m/>
    <s v="L"/>
    <s v="Greenway Multi-Modal Trail Connector"/>
    <s v="Construction of a 10-foot wide multi-modal trail from the Neshoba Park to the existing trailhead just east of Kimbrough Road and from Cameron Brown Park to the proposed trailhead just west of Farmington Blvd. Project also includes a trailhead, a pedestrian bridge, landscaping, pedestrian amenities and signage."/>
    <s v="Local Programs"/>
    <s v="Bicycles and Pedestrian Facility"/>
    <m/>
    <x v="1"/>
    <x v="1"/>
    <n v="0.61"/>
    <m/>
    <m/>
    <x v="4"/>
    <s v="Other"/>
    <m/>
    <n v="-8710"/>
    <n v="0"/>
    <n v="2716288"/>
    <n v="0"/>
    <n v="2707578"/>
  </r>
  <r>
    <n v="130321"/>
    <x v="2"/>
    <s v="Davidson"/>
    <m/>
    <s v="N/A"/>
    <s v="MTA - SFY 2020 IMPROVE Act - Capital Funds"/>
    <m/>
    <s v="Mass Transit"/>
    <m/>
    <m/>
    <x v="1"/>
    <x v="1"/>
    <s v=""/>
    <m/>
    <m/>
    <x v="6"/>
    <m/>
    <m/>
    <n v="0"/>
    <n v="0"/>
    <n v="2700000"/>
    <n v="0"/>
    <n v="2700000"/>
  </r>
  <r>
    <n v="127095"/>
    <x v="1"/>
    <s v="Hamblen"/>
    <s v="SR-160"/>
    <s v="SR"/>
    <s v="From near SR-66 to SR-34"/>
    <s v="411 D Overlay"/>
    <s v="Resurfacing"/>
    <s v="Resurf, Safety &amp; Br Repair"/>
    <s v="411 D Overlay"/>
    <x v="0"/>
    <x v="5"/>
    <n v="4.76"/>
    <d v="2020-05-15T00:00:00"/>
    <s v="CONV"/>
    <x v="0"/>
    <s v="NHS"/>
    <s v="32SR1600017, 32SR1600018"/>
    <n v="0"/>
    <n v="0"/>
    <n v="159200"/>
    <n v="2535100"/>
    <n v="2694300"/>
  </r>
  <r>
    <n v="129098"/>
    <x v="1"/>
    <s v="Monroe"/>
    <s v="SR-33"/>
    <s v="SR"/>
    <s v="From near King Road to near Bridge over Little Tennessee River"/>
    <s v="411 D Overlay"/>
    <s v="Resurfacing"/>
    <s v="Safety"/>
    <m/>
    <x v="0"/>
    <x v="5"/>
    <n v="5.58"/>
    <d v="2020-03-27T00:00:00"/>
    <s v="CONV"/>
    <x v="0"/>
    <s v="NHS"/>
    <m/>
    <n v="0"/>
    <n v="0"/>
    <n v="44100"/>
    <n v="2645000"/>
    <n v="2689100"/>
  </r>
  <r>
    <n v="129731"/>
    <x v="0"/>
    <s v="Polk"/>
    <s v="SR-40"/>
    <s v="SR"/>
    <s v="near LM 20.5 (Slope Stabilization) (February 2019 Flood)"/>
    <s v="repair slope failure below road"/>
    <s v="Maint - Reg"/>
    <s v="Safety"/>
    <m/>
    <x v="2"/>
    <x v="2"/>
    <n v="0.01"/>
    <d v="2020-02-07T00:00:00"/>
    <m/>
    <x v="0"/>
    <s v="NHS"/>
    <m/>
    <n v="2000"/>
    <n v="0"/>
    <n v="2677689"/>
    <n v="0"/>
    <n v="2679689"/>
  </r>
  <r>
    <n v="129296"/>
    <x v="3"/>
    <s v="Carroll"/>
    <s v="SR-22"/>
    <s v="SR"/>
    <s v="From End of Curb and Gutter to Bennets Lane"/>
    <s v="HIR /TLD overlay"/>
    <s v="Resurfacing"/>
    <s v="Resurface &amp; Safety"/>
    <s v="Hir /tld Overlay"/>
    <x v="0"/>
    <x v="2"/>
    <n v="4.8899999999999997"/>
    <d v="2020-03-27T00:00:00"/>
    <s v="REC"/>
    <x v="0"/>
    <s v="NHS"/>
    <m/>
    <n v="0"/>
    <n v="0"/>
    <n v="142700"/>
    <n v="2523150"/>
    <n v="2665850"/>
  </r>
  <r>
    <n v="70024"/>
    <x v="3"/>
    <s v="Fayette"/>
    <m/>
    <s v="SR"/>
    <s v="Fayette County Routine Maintenance"/>
    <m/>
    <s v="Maint - Reg"/>
    <s v="Maintenance"/>
    <m/>
    <x v="1"/>
    <x v="1"/>
    <s v=""/>
    <m/>
    <m/>
    <x v="2"/>
    <m/>
    <m/>
    <n v="0"/>
    <n v="0"/>
    <n v="2657515.08"/>
    <n v="0"/>
    <n v="2657515.08"/>
  </r>
  <r>
    <n v="127080"/>
    <x v="1"/>
    <s v="Hawkins"/>
    <s v="SR-1"/>
    <s v="SR"/>
    <s v="From Grainger County Line to Near Lakemont Drive"/>
    <s v="411 D Overlay"/>
    <s v="Resurfacing"/>
    <s v="Resurfacing"/>
    <s v="411 D Overlay"/>
    <x v="0"/>
    <x v="5"/>
    <n v="5"/>
    <d v="2020-03-27T00:00:00"/>
    <s v="CONV"/>
    <x v="0"/>
    <s v="NHS"/>
    <m/>
    <n v="0"/>
    <n v="0"/>
    <n v="23660"/>
    <n v="2632400"/>
    <n v="2656060"/>
  </r>
  <r>
    <n v="112584"/>
    <x v="0"/>
    <s v="Hamilton"/>
    <s v="SR-29"/>
    <s v="SR"/>
    <s v="Olgiati Bridge over Tennessee River in Chattanooga"/>
    <s v="Widen the Olgiati Bridge from three lanes in both northbound and southbound directions to four lanes in the northbound direction and four lanes and an acceleration lane in the southbound direction.  Separate the northbound and southbound lanes with an additional center lane on either side of a concrete barrier."/>
    <s v="Legislative"/>
    <s v="Widen"/>
    <m/>
    <x v="0"/>
    <x v="0"/>
    <n v="0.66500000000000004"/>
    <d v="2015-10-16T00:00:00"/>
    <m/>
    <x v="0"/>
    <s v="NHS"/>
    <m/>
    <n v="15000"/>
    <n v="0"/>
    <n v="2637500"/>
    <n v="0"/>
    <n v="2652500"/>
  </r>
  <r>
    <n v="101411.05"/>
    <x v="1"/>
    <s v="Morgan"/>
    <s v="SR-29"/>
    <s v="SR"/>
    <s v="From South of Whetstone Road to North of SR-328"/>
    <s v="SR-29, From South of Whetstone Road to North of SR-328 - Reconstruction and Widening"/>
    <s v="Legislative"/>
    <s v="Reconstruction"/>
    <m/>
    <x v="0"/>
    <x v="0"/>
    <n v="1.91"/>
    <d v="2016-04-01T00:00:00"/>
    <m/>
    <x v="0"/>
    <s v="NHS"/>
    <m/>
    <n v="0"/>
    <n v="0"/>
    <n v="2649919"/>
    <n v="0"/>
    <n v="2649919"/>
  </r>
  <r>
    <n v="112874.01"/>
    <x v="2"/>
    <s v="Montgomery"/>
    <s v="SR-237"/>
    <s v="L"/>
    <s v="(Rossview Road), From Cardinal Lane to Powell Road"/>
    <s v="SR-237 (Rossview Road): Widen Rossview Road to 5 lanes from Cardinal Lane to Powell Road"/>
    <s v="Local Programs"/>
    <s v="Widen"/>
    <m/>
    <x v="0"/>
    <x v="0"/>
    <n v="0.5"/>
    <m/>
    <m/>
    <x v="4"/>
    <s v="Other"/>
    <m/>
    <n v="0"/>
    <n v="0"/>
    <n v="2643561"/>
    <n v="0"/>
    <n v="2643561"/>
  </r>
  <r>
    <n v="40597.300000000003"/>
    <x v="0"/>
    <s v="Hamilton"/>
    <m/>
    <s v="N/A"/>
    <s v="Chattanooga Freeway Service Patrol (Help Trucks) FY 2020-2022"/>
    <m/>
    <s v="Other"/>
    <s v="Intelligent Transportation System"/>
    <m/>
    <x v="1"/>
    <x v="1"/>
    <s v=""/>
    <m/>
    <m/>
    <x v="6"/>
    <m/>
    <m/>
    <n v="2642750"/>
    <n v="0"/>
    <n v="0"/>
    <n v="0"/>
    <n v="2642750"/>
  </r>
  <r>
    <n v="129097"/>
    <x v="1"/>
    <s v="Knox"/>
    <s v="SR-168"/>
    <s v="SR"/>
    <s v="From near Martin Mill Pike to near Cinder Lane"/>
    <s v="411 D Overlay"/>
    <s v="Resurfacing"/>
    <s v="Resurf, Safety &amp; Br Repair"/>
    <s v="411 D Overlay"/>
    <x v="0"/>
    <x v="5"/>
    <n v="9.06"/>
    <d v="2020-03-27T00:00:00"/>
    <s v="CONV"/>
    <x v="2"/>
    <s v="Other"/>
    <s v="47S25910007"/>
    <n v="0"/>
    <n v="0"/>
    <n v="251600"/>
    <n v="2304700"/>
    <n v="2556300"/>
  </r>
  <r>
    <n v="130298"/>
    <x v="0"/>
    <s v="Franklin"/>
    <m/>
    <s v="N/A"/>
    <s v="Winchester:  Runway &amp; Apron Asphalt Rehabilitation - Phase III Construction"/>
    <m/>
    <s v="Aeronautics"/>
    <s v="Public Transportation"/>
    <m/>
    <x v="1"/>
    <x v="1"/>
    <s v=""/>
    <m/>
    <m/>
    <x v="6"/>
    <m/>
    <m/>
    <n v="0"/>
    <n v="0"/>
    <n v="2541935"/>
    <n v="0"/>
    <n v="2541935"/>
  </r>
  <r>
    <n v="70007"/>
    <x v="1"/>
    <s v="Campbell"/>
    <m/>
    <s v="SR"/>
    <s v="Campbell County Routine Maintenance"/>
    <m/>
    <s v="Maint - Reg"/>
    <s v="Maintenance"/>
    <m/>
    <x v="1"/>
    <x v="1"/>
    <s v=""/>
    <m/>
    <m/>
    <x v="2"/>
    <m/>
    <m/>
    <n v="0"/>
    <n v="0"/>
    <n v="2526282.85"/>
    <n v="0"/>
    <n v="2526282.85"/>
  </r>
  <r>
    <n v="127361"/>
    <x v="3"/>
    <s v="Hardin"/>
    <s v="SR-69"/>
    <s v="SR"/>
    <s v="From Wayne County Line to Holland Creek Road"/>
    <s v="Scrub Seal w/ TLD"/>
    <s v="Resurfacing"/>
    <s v="Resurface &amp; Safety"/>
    <s v="Scrub Seal W/ Tld"/>
    <x v="0"/>
    <x v="5"/>
    <n v="10.57"/>
    <d v="2020-03-27T00:00:00"/>
    <s v="PRESV"/>
    <x v="2"/>
    <s v="Other"/>
    <m/>
    <n v="0"/>
    <n v="0"/>
    <n v="56700"/>
    <n v="2469242"/>
    <n v="2525942"/>
  </r>
  <r>
    <n v="48099"/>
    <x v="5"/>
    <s v="Statewide"/>
    <m/>
    <s v="N/A"/>
    <s v="STATEWIDE AERIAL SURVEY"/>
    <m/>
    <s v="Other"/>
    <m/>
    <m/>
    <x v="1"/>
    <x v="1"/>
    <n v="0"/>
    <m/>
    <m/>
    <x v="6"/>
    <m/>
    <m/>
    <n v="2509000"/>
    <n v="0"/>
    <n v="0"/>
    <n v="0"/>
    <n v="2509000"/>
  </r>
  <r>
    <n v="130019"/>
    <x v="3"/>
    <s v="Region 4"/>
    <m/>
    <s v="N/A"/>
    <s v="Tennessee Southern RR Auth. - SFY 2020 Rail Rehab of Transload Yards in Maury Co. &amp; Bridge"/>
    <m/>
    <s v="Rail"/>
    <m/>
    <m/>
    <x v="1"/>
    <x v="1"/>
    <s v=""/>
    <m/>
    <m/>
    <x v="6"/>
    <m/>
    <m/>
    <n v="0"/>
    <n v="0"/>
    <n v="2508312"/>
    <n v="0"/>
    <n v="2508312"/>
  </r>
  <r>
    <n v="130240"/>
    <x v="3"/>
    <s v="Region 4"/>
    <m/>
    <s v="N/A"/>
    <s v="Tennessee Southern RR Authority, SFY 2020 - Track and Bridge Rehabilitation"/>
    <m/>
    <s v="Rail"/>
    <m/>
    <m/>
    <x v="1"/>
    <x v="1"/>
    <s v=""/>
    <m/>
    <m/>
    <x v="6"/>
    <m/>
    <m/>
    <n v="0"/>
    <n v="0"/>
    <n v="2508312"/>
    <n v="0"/>
    <n v="2508312"/>
  </r>
  <r>
    <n v="127024"/>
    <x v="3"/>
    <s v="Shelby"/>
    <m/>
    <s v="L"/>
    <s v="Shelby Drive, From Paul Lowry Road to Weaver Road"/>
    <s v="Construction of a new 4 lane divided road from Paul Lowry Road to Sewanee Road with grade separation over CNRR and widening a 2 lane road to a 4 lane road from Sewanee Road to Weaver Road with grade separation over CNRR."/>
    <s v="Local Programs"/>
    <s v="Construction-New"/>
    <m/>
    <x v="0"/>
    <x v="3"/>
    <n v="2.17"/>
    <m/>
    <m/>
    <x v="4"/>
    <s v="None, Other"/>
    <m/>
    <n v="2500000"/>
    <n v="0"/>
    <n v="0"/>
    <n v="0"/>
    <n v="2500000"/>
  </r>
  <r>
    <n v="128708"/>
    <x v="0"/>
    <s v="Fentress"/>
    <s v="SR-85"/>
    <s v="SR"/>
    <s v="near LM 6.68 (Slope Stabilization) (February 2019 Flood)"/>
    <s v="repair slope failure below road (Emergency Let Contract)"/>
    <s v="Maint - Reg"/>
    <s v="Safety"/>
    <m/>
    <x v="2"/>
    <x v="2"/>
    <n v="0.01"/>
    <d v="2019-03-15T00:00:00"/>
    <m/>
    <x v="2"/>
    <s v="Other"/>
    <m/>
    <n v="1999"/>
    <n v="0"/>
    <n v="2495371"/>
    <n v="0"/>
    <n v="2497370"/>
  </r>
  <r>
    <n v="100312.01"/>
    <x v="2"/>
    <s v="Maury"/>
    <s v="SR-166"/>
    <s v="SR"/>
    <s v="Interchange at SR-6 (US-43) In Mount Pleasant"/>
    <s v="Construct a new diamond interchange"/>
    <s v="Safety"/>
    <s v="New Interchange"/>
    <m/>
    <x v="0"/>
    <x v="3"/>
    <n v="0"/>
    <d v="2016-05-13T00:00:00"/>
    <m/>
    <x v="2"/>
    <s v="Other"/>
    <m/>
    <n v="0"/>
    <n v="0"/>
    <n v="2482174"/>
    <n v="0"/>
    <n v="2482174"/>
  </r>
  <r>
    <n v="121434.01"/>
    <x v="1"/>
    <s v="Sevier"/>
    <m/>
    <s v="L"/>
    <s v="Sevier County Tourist Corridor Intelligent Transportation System: Phase 2"/>
    <s v="Upgrade and retime 43 signalized intersections in Sevierville and Pigeon Forge including all necessary ADA upgrades. (SR-35, SR-71, &amp; SR-449)"/>
    <s v="Local Programs"/>
    <s v="Intelligent Transportation System"/>
    <m/>
    <x v="1"/>
    <x v="1"/>
    <n v="0"/>
    <m/>
    <m/>
    <x v="8"/>
    <s v="NHS, Other"/>
    <m/>
    <n v="0"/>
    <n v="0"/>
    <n v="2467393"/>
    <n v="0"/>
    <n v="2467393"/>
  </r>
  <r>
    <n v="70071"/>
    <x v="0"/>
    <s v="Putnam"/>
    <m/>
    <s v="SR"/>
    <s v="Putnam County Routine Maintenance"/>
    <m/>
    <s v="Maint - Reg"/>
    <s v="Maintenance"/>
    <m/>
    <x v="1"/>
    <x v="1"/>
    <s v=""/>
    <m/>
    <m/>
    <x v="2"/>
    <m/>
    <m/>
    <n v="0"/>
    <n v="0"/>
    <n v="2448393.5299999998"/>
    <n v="0"/>
    <n v="2448393.5299999998"/>
  </r>
  <r>
    <n v="130317"/>
    <x v="1"/>
    <s v="Sullivan"/>
    <m/>
    <s v="N/A"/>
    <s v="City of Kingsport - SFY2021 IMPROVE Act - Capital Funds"/>
    <m/>
    <s v="Mass Transit"/>
    <m/>
    <m/>
    <x v="1"/>
    <x v="1"/>
    <s v=""/>
    <m/>
    <m/>
    <x v="6"/>
    <m/>
    <m/>
    <n v="0"/>
    <n v="0"/>
    <n v="2446907"/>
    <n v="0"/>
    <n v="2446907"/>
  </r>
  <r>
    <n v="101407.02"/>
    <x v="1"/>
    <s v="Campbell"/>
    <s v="SR-63"/>
    <s v="SR"/>
    <s v="(General Carl W. Stiner Hwy.), From Near Frontier Road/Woodson Lane to Near Claiborne County Line (IA)"/>
    <s v="Widen From 2-LN to 5-LN"/>
    <s v="Legislative"/>
    <s v="Widen"/>
    <m/>
    <x v="0"/>
    <x v="0"/>
    <n v="5.26"/>
    <d v="2020-12-11T00:00:00"/>
    <m/>
    <x v="0"/>
    <s v="NHS"/>
    <m/>
    <n v="0"/>
    <n v="2410000"/>
    <n v="0"/>
    <n v="0"/>
    <n v="2410000"/>
  </r>
  <r>
    <n v="128877"/>
    <x v="1"/>
    <s v="Carter"/>
    <s v="SR-91"/>
    <s v="SR"/>
    <s v="near LM 20.02 (Slope Stabilization) (February 2019 Flood)"/>
    <s v="repair slope failure below road (Emergency Let project)"/>
    <s v="Maint - Reg"/>
    <s v="Safety"/>
    <m/>
    <x v="2"/>
    <x v="2"/>
    <n v="0.01"/>
    <d v="2019-06-21T00:00:00"/>
    <m/>
    <x v="2"/>
    <s v="Other"/>
    <m/>
    <n v="1999"/>
    <n v="0"/>
    <n v="2403999"/>
    <n v="0"/>
    <n v="2405998"/>
  </r>
  <r>
    <n v="120668"/>
    <x v="0"/>
    <s v="Overton"/>
    <s v="Rickman Road"/>
    <s v="L"/>
    <s v="Old State Route 42 (Rickman Road), Bridge over Carr Creek, LM 9.06 (IA)"/>
    <s v="Bridge replacement"/>
    <s v="Bridge"/>
    <s v="Bridge Replacement"/>
    <m/>
    <x v="3"/>
    <x v="0"/>
    <n v="4.4999999999999998E-2"/>
    <m/>
    <m/>
    <x v="4"/>
    <s v="None"/>
    <s v="67SR042007"/>
    <n v="0"/>
    <n v="0"/>
    <n v="2397896.2000000002"/>
    <n v="0"/>
    <n v="2397896.2000000002"/>
  </r>
  <r>
    <n v="70023"/>
    <x v="3"/>
    <s v="Dyer"/>
    <m/>
    <s v="SR"/>
    <s v="Dyer County Routine Maintenance"/>
    <m/>
    <s v="Maint - Reg"/>
    <s v="Maintenance"/>
    <m/>
    <x v="1"/>
    <x v="1"/>
    <s v=""/>
    <m/>
    <m/>
    <x v="2"/>
    <m/>
    <m/>
    <n v="0"/>
    <n v="0"/>
    <n v="2362658.7400000002"/>
    <n v="0"/>
    <n v="2362658.7400000002"/>
  </r>
  <r>
    <n v="100997"/>
    <x v="1"/>
    <s v="Knox"/>
    <s v="SR-131"/>
    <s v="SR"/>
    <s v="From SR-9 (Clinton Highway) to Gill Road"/>
    <m/>
    <s v="Legislative"/>
    <s v="Construction-New"/>
    <m/>
    <x v="0"/>
    <x v="3"/>
    <n v="2.5"/>
    <d v="2012-02-10T00:00:00"/>
    <m/>
    <x v="2"/>
    <s v="Other"/>
    <m/>
    <n v="6447.41"/>
    <n v="0"/>
    <n v="2337000"/>
    <n v="0"/>
    <n v="2343447.41"/>
  </r>
  <r>
    <n v="118502"/>
    <x v="0"/>
    <s v="Hamilton"/>
    <s v="SR-2"/>
    <s v="SR"/>
    <s v="Intersection at Edgmon Road (RSAR)"/>
    <s v="Intersection Improvements and Signals"/>
    <s v="Safety"/>
    <s v="Intersection Improvements and Signals"/>
    <m/>
    <x v="0"/>
    <x v="0"/>
    <n v="0"/>
    <d v="2020-02-07T00:00:00"/>
    <m/>
    <x v="2"/>
    <s v="Other"/>
    <m/>
    <n v="67000"/>
    <n v="350000"/>
    <n v="1917096"/>
    <n v="0"/>
    <n v="2334096"/>
  </r>
  <r>
    <n v="70063"/>
    <x v="2"/>
    <s v="Montgomery"/>
    <m/>
    <s v="SR"/>
    <s v="Montgomery County Routine Maintenance"/>
    <m/>
    <s v="Maint - Reg"/>
    <s v="Maintenance"/>
    <m/>
    <x v="1"/>
    <x v="1"/>
    <s v=""/>
    <m/>
    <m/>
    <x v="2"/>
    <m/>
    <m/>
    <n v="0"/>
    <n v="0"/>
    <n v="2331900.35"/>
    <n v="0"/>
    <n v="2331900.35"/>
  </r>
  <r>
    <n v="129856"/>
    <x v="3"/>
    <s v="Region 4"/>
    <m/>
    <s v="N/A"/>
    <s v="NWTHRA FFY19; SFY20 311 TN2019037 (S&amp;F) Operating, RTAP , Project Admin Funds"/>
    <m/>
    <s v="Mass Transit"/>
    <m/>
    <m/>
    <x v="1"/>
    <x v="1"/>
    <s v=""/>
    <m/>
    <m/>
    <x v="6"/>
    <m/>
    <m/>
    <n v="0"/>
    <n v="0"/>
    <n v="2328449"/>
    <n v="0"/>
    <n v="2328449"/>
  </r>
  <r>
    <n v="122605"/>
    <x v="1"/>
    <s v="Blount"/>
    <m/>
    <s v="L"/>
    <s v="Maryville-Alcoa Central Traffic Operations (MACTO) Advanced Traffic Management System (ATMS) Phase 2"/>
    <s v="Installation of aerial and underground fiber and traffic signal upgrades to include arterial cameras. Software and server installation at the Traffic Operations Center. Corridors will include US-321, US-411, and 14 intersections in close proximity."/>
    <s v="Local Programs"/>
    <s v="Signal Timing Upgrade"/>
    <m/>
    <x v="1"/>
    <x v="1"/>
    <n v="2.0699999999999998"/>
    <m/>
    <m/>
    <x v="4"/>
    <s v="Other"/>
    <m/>
    <n v="0"/>
    <n v="0"/>
    <n v="2316539"/>
    <n v="0"/>
    <n v="2316539"/>
  </r>
  <r>
    <n v="128800"/>
    <x v="0"/>
    <s v="Hamilton"/>
    <m/>
    <s v="N/A"/>
    <s v="CARTA SFY20 UROP (S) Operating Assistance"/>
    <m/>
    <s v="Mass Transit"/>
    <m/>
    <m/>
    <x v="1"/>
    <x v="1"/>
    <s v=""/>
    <m/>
    <m/>
    <x v="6"/>
    <m/>
    <m/>
    <n v="0"/>
    <n v="0"/>
    <n v="2306200"/>
    <n v="0"/>
    <n v="2306200"/>
  </r>
  <r>
    <n v="125746"/>
    <x v="2"/>
    <s v="Wilson"/>
    <s v="SR-10"/>
    <s v="SR"/>
    <s v="Bridges over Spring Creek, LM 19.48 and Cumberland River, LM 20.91"/>
    <m/>
    <s v="Maint - BR Repair"/>
    <s v="Bridge Repair"/>
    <m/>
    <x v="3"/>
    <x v="2"/>
    <s v=""/>
    <d v="2019-10-04T00:00:00"/>
    <m/>
    <x v="0"/>
    <s v="NHS"/>
    <m/>
    <n v="0"/>
    <n v="0"/>
    <n v="2303599"/>
    <n v="0"/>
    <n v="2303599"/>
  </r>
  <r>
    <n v="129215"/>
    <x v="2"/>
    <s v="Maury"/>
    <s v="SR-6"/>
    <s v="SR"/>
    <s v="From SR-99 to Frye Road"/>
    <s v="Mill &amp; 411D"/>
    <s v="Resurfacing"/>
    <s v="Resurface &amp; Safety"/>
    <s v="Mill &amp; 411d"/>
    <x v="0"/>
    <x v="5"/>
    <n v="4.63"/>
    <d v="2020-02-07T00:00:00"/>
    <s v="CONV"/>
    <x v="0"/>
    <s v="NHS"/>
    <m/>
    <n v="0"/>
    <n v="0"/>
    <n v="30530"/>
    <n v="2265000"/>
    <n v="2295530"/>
  </r>
  <r>
    <n v="70027"/>
    <x v="3"/>
    <s v="Gibson"/>
    <m/>
    <s v="SR"/>
    <s v="Gibson County Routine Maintenance"/>
    <m/>
    <s v="Maint - Reg"/>
    <s v="Maintenance"/>
    <m/>
    <x v="1"/>
    <x v="1"/>
    <s v=""/>
    <m/>
    <m/>
    <x v="2"/>
    <m/>
    <m/>
    <n v="0"/>
    <n v="0"/>
    <n v="2288901.38"/>
    <n v="0"/>
    <n v="2288901.38"/>
  </r>
  <r>
    <n v="70083"/>
    <x v="2"/>
    <s v="Sumner"/>
    <m/>
    <s v="SR"/>
    <s v="Sumner County Routine Maintenance"/>
    <m/>
    <s v="Maint - Reg"/>
    <s v="Maintenance"/>
    <m/>
    <x v="1"/>
    <x v="1"/>
    <s v=""/>
    <m/>
    <m/>
    <x v="2"/>
    <m/>
    <m/>
    <n v="0"/>
    <n v="0"/>
    <n v="2277329.13"/>
    <n v="0"/>
    <n v="2277329.13"/>
  </r>
  <r>
    <n v="125644"/>
    <x v="2"/>
    <s v="Davidson"/>
    <s v="I-40"/>
    <s v="IM"/>
    <s v="From west of Church Street to east of Arlington Avenue"/>
    <s v="I-40, From west of Church Street to east of Arlington Avenue"/>
    <s v="Resurfacing"/>
    <s v="Resurfacing"/>
    <s v="Mill &amp; 411d"/>
    <x v="0"/>
    <x v="5"/>
    <n v="4.12"/>
    <d v="2018-03-23T00:00:00"/>
    <s v="CONV"/>
    <x v="1"/>
    <s v="Int"/>
    <s v="19I00400080, 19I00400087, 19I00400088, 19I00400089, 19I00400095, 19I00400096, 19I00400099"/>
    <n v="0"/>
    <n v="0"/>
    <n v="372000"/>
    <n v="1900000"/>
    <n v="2272000"/>
  </r>
  <r>
    <n v="70074"/>
    <x v="2"/>
    <s v="Robertson"/>
    <m/>
    <s v="SR"/>
    <s v="Robertson County Routine Maintenance"/>
    <m/>
    <s v="Maint - Reg"/>
    <s v="Maintenance"/>
    <m/>
    <x v="1"/>
    <x v="1"/>
    <s v=""/>
    <m/>
    <m/>
    <x v="2"/>
    <m/>
    <m/>
    <n v="0"/>
    <n v="0"/>
    <n v="2269101.9300000002"/>
    <n v="0"/>
    <n v="2269101.9300000002"/>
  </r>
  <r>
    <n v="120114"/>
    <x v="3"/>
    <s v="Shelby, Fayette"/>
    <s v="SR-57"/>
    <s v="L"/>
    <s v="From Eastley Street to SR-385 in Fayette County"/>
    <s v="Includes the widening of SR 57 from an existing 2 lane rural cross section to a 5 lane urban cross section.  Additional work inlcudes designated bike facilities and ADA-accessible pedestrian improvements."/>
    <s v="Local Programs"/>
    <s v="Widen"/>
    <m/>
    <x v="0"/>
    <x v="0"/>
    <n v="1"/>
    <d v="2022-08-19T00:00:00"/>
    <m/>
    <x v="8"/>
    <s v="NHS, Other"/>
    <m/>
    <n v="0"/>
    <n v="2268035"/>
    <n v="0"/>
    <n v="0"/>
    <n v="2268035"/>
  </r>
  <r>
    <n v="121612"/>
    <x v="5"/>
    <s v="Statewide"/>
    <m/>
    <s v="IM/SR/L"/>
    <s v="M15SAHQ_SWISR_ASSET_INVENTORY_DATA_COLLECTION"/>
    <m/>
    <s v="Maint - Reg"/>
    <s v="Preliminary Engineering"/>
    <m/>
    <x v="0"/>
    <x v="6"/>
    <s v=""/>
    <m/>
    <m/>
    <x v="5"/>
    <m/>
    <m/>
    <n v="2255500"/>
    <n v="0"/>
    <n v="0"/>
    <n v="0"/>
    <n v="2255500"/>
  </r>
  <r>
    <n v="111376.11"/>
    <x v="1"/>
    <s v="Claiborne"/>
    <s v="SR-32"/>
    <s v="SR"/>
    <s v="M20OAHQ_C13SR_CGTUNOPS"/>
    <s v="Cumberland Gap Tunnel Operations"/>
    <s v="Maint - Reg"/>
    <s v="Maintenance"/>
    <m/>
    <x v="1"/>
    <x v="1"/>
    <s v=""/>
    <m/>
    <m/>
    <x v="2"/>
    <m/>
    <m/>
    <n v="0"/>
    <n v="0"/>
    <n v="2250000"/>
    <n v="0"/>
    <n v="2250000"/>
  </r>
  <r>
    <n v="106193"/>
    <x v="3"/>
    <s v="Obion"/>
    <m/>
    <s v="SR"/>
    <s v="Obion County Routine Maintenance"/>
    <m/>
    <s v="Maint - Reg"/>
    <s v="Maintenance"/>
    <m/>
    <x v="1"/>
    <x v="1"/>
    <s v=""/>
    <m/>
    <m/>
    <x v="2"/>
    <m/>
    <m/>
    <n v="0"/>
    <n v="0"/>
    <n v="2222073.58"/>
    <n v="0"/>
    <n v="2222073.58"/>
  </r>
  <r>
    <n v="70016"/>
    <x v="0"/>
    <s v="Coffee"/>
    <m/>
    <s v="SR"/>
    <s v="Coffee County Routine Maintenance"/>
    <m/>
    <s v="Maint - Reg"/>
    <s v="Maintenance"/>
    <m/>
    <x v="1"/>
    <x v="1"/>
    <s v=""/>
    <m/>
    <m/>
    <x v="2"/>
    <m/>
    <m/>
    <n v="0"/>
    <n v="0"/>
    <n v="2201827.69"/>
    <n v="0"/>
    <n v="2201827.69"/>
  </r>
  <r>
    <n v="112126.02"/>
    <x v="5"/>
    <s v="Statewide"/>
    <m/>
    <s v="SR"/>
    <s v="Tennessee Environmental Streamlining Agreement (TESA)"/>
    <s v="TENNESSEE ENVIRONMENTAL STREAMLINING AGREEMENT (TESA), PROGRAMMATIC AGREEMENT FUNDING  RE:  These funds are used to assist state and federal resource agencies with staffing.  These dedicated staff then provide expedited programmatic assistance to TDOT.  Funds may also be used to assist with program maintenance."/>
    <s v="Legislative"/>
    <s v="Other"/>
    <m/>
    <x v="1"/>
    <x v="1"/>
    <n v="0"/>
    <m/>
    <m/>
    <x v="2"/>
    <m/>
    <m/>
    <n v="2200000"/>
    <n v="0"/>
    <n v="0"/>
    <n v="0"/>
    <n v="2200000"/>
  </r>
  <r>
    <n v="129257"/>
    <x v="0"/>
    <s v="Putnam"/>
    <s v="SR-135"/>
    <s v="SR"/>
    <s v="From south of Grider Road to north of State Street"/>
    <s v="Mill &amp; 411D"/>
    <s v="Resurfacing"/>
    <s v="Resurf, Safety &amp; Br Repair"/>
    <s v="Mill &amp; 411d"/>
    <x v="0"/>
    <x v="5"/>
    <n v="2.37"/>
    <d v="2020-03-27T00:00:00"/>
    <s v="CONV"/>
    <x v="0"/>
    <s v="NHS, Other"/>
    <s v="71I00400027, 71I00400069"/>
    <n v="0"/>
    <n v="0"/>
    <n v="539919"/>
    <n v="1659153"/>
    <n v="2199072"/>
  </r>
  <r>
    <n v="116889.08"/>
    <x v="3"/>
    <s v="Region 4"/>
    <m/>
    <s v="IM"/>
    <s v="M20LTHQ_R4ISR_RETRACTH"/>
    <s v="Retrace Thermoplastic Pavement Markings"/>
    <s v="Maint - Reg"/>
    <s v="Pavement Marking"/>
    <m/>
    <x v="1"/>
    <x v="1"/>
    <s v=""/>
    <d v="2020-02-07T00:00:00"/>
    <m/>
    <x v="1"/>
    <m/>
    <m/>
    <n v="0"/>
    <n v="0"/>
    <n v="2196102"/>
    <n v="0"/>
    <n v="2196102"/>
  </r>
  <r>
    <n v="70030"/>
    <x v="1"/>
    <s v="Greene"/>
    <m/>
    <s v="SR"/>
    <s v="Greene County Routine Maintenance"/>
    <m/>
    <s v="Maint - Reg"/>
    <s v="Maintenance"/>
    <m/>
    <x v="1"/>
    <x v="1"/>
    <s v=""/>
    <m/>
    <m/>
    <x v="2"/>
    <m/>
    <m/>
    <n v="0"/>
    <n v="0"/>
    <n v="2193010.37"/>
    <n v="0"/>
    <n v="2193010.37"/>
  </r>
  <r>
    <n v="70073"/>
    <x v="1"/>
    <s v="Roane"/>
    <m/>
    <s v="SR"/>
    <s v="Roane County Routine Maintenance"/>
    <m/>
    <s v="Maint - Reg"/>
    <s v="Maintenance"/>
    <m/>
    <x v="1"/>
    <x v="1"/>
    <s v=""/>
    <m/>
    <m/>
    <x v="2"/>
    <m/>
    <m/>
    <n v="0"/>
    <n v="0"/>
    <n v="2182738.48"/>
    <n v="0"/>
    <n v="2182738.48"/>
  </r>
  <r>
    <n v="100286"/>
    <x v="2"/>
    <s v="Sumner"/>
    <s v="SR-109"/>
    <s v="SR"/>
    <s v="North of the Cumberland River Bridge to SR-109 Bypass South of Gallatin"/>
    <s v="Widen from 2-ln to 4/5-ln"/>
    <s v="Legislative"/>
    <s v="Widen"/>
    <m/>
    <x v="0"/>
    <x v="0"/>
    <n v="1.3"/>
    <d v="2016-05-13T00:00:00"/>
    <m/>
    <x v="0"/>
    <s v="NHS"/>
    <m/>
    <n v="0"/>
    <n v="0"/>
    <n v="2175000"/>
    <n v="0"/>
    <n v="2175000"/>
  </r>
  <r>
    <n v="129247"/>
    <x v="0"/>
    <s v="Hamilton"/>
    <s v="SR-153"/>
    <s v="SR"/>
    <s v="From North of SR-58 to Tennessee River Bridge (Chickamauga Dam)"/>
    <s v="Mill, CS, &amp; 411D"/>
    <s v="Resurfacing"/>
    <s v="Resurface &amp; Safety"/>
    <s v="Mill, Cs, &amp; 411d"/>
    <x v="0"/>
    <x v="5"/>
    <n v="1.71"/>
    <d v="2020-05-15T00:00:00"/>
    <s v="CONV"/>
    <x v="0"/>
    <s v="NHS"/>
    <m/>
    <n v="0"/>
    <n v="0"/>
    <n v="12905"/>
    <n v="2157122"/>
    <n v="2170027"/>
  </r>
  <r>
    <n v="127358"/>
    <x v="3"/>
    <s v="Weakley"/>
    <s v="SR-89"/>
    <s v="SR"/>
    <s v="From SR-54 to north of SR-190"/>
    <s v="Scrub seal w/411D overlay"/>
    <s v="Resurfacing"/>
    <s v="Resurface &amp; Safety"/>
    <s v="Scrub Seal W/411d Overlay"/>
    <x v="0"/>
    <x v="5"/>
    <n v="10.4"/>
    <d v="2020-03-27T00:00:00"/>
    <s v="PRESV"/>
    <x v="2"/>
    <s v="Other"/>
    <m/>
    <n v="0"/>
    <n v="0"/>
    <n v="276200"/>
    <n v="1891300"/>
    <n v="2167500"/>
  </r>
  <r>
    <n v="70031"/>
    <x v="0"/>
    <s v="Grundy"/>
    <m/>
    <s v="SR"/>
    <s v="Grundy County Routine Maintenance"/>
    <m/>
    <s v="Maint - Reg"/>
    <s v="Maintenance"/>
    <m/>
    <x v="1"/>
    <x v="1"/>
    <s v=""/>
    <m/>
    <m/>
    <x v="2"/>
    <m/>
    <m/>
    <n v="0"/>
    <n v="0"/>
    <n v="2165239.0499999998"/>
    <n v="0"/>
    <n v="2165239.0499999998"/>
  </r>
  <r>
    <n v="129186"/>
    <x v="2"/>
    <s v="Wayne"/>
    <s v="SR-15"/>
    <s v="SR"/>
    <s v="From Hardin County Line to west of bridge over Mill Springs Branch"/>
    <s v="Mill &amp; 411D"/>
    <s v="Resurfacing"/>
    <s v="Resurf, Safety &amp; Br Repair"/>
    <s v="Mill &amp; 411d"/>
    <x v="0"/>
    <x v="5"/>
    <n v="6.02"/>
    <d v="2020-02-07T00:00:00"/>
    <s v="CONV"/>
    <x v="0"/>
    <s v="NHS"/>
    <s v="91SR0150001, 91SR0150002"/>
    <n v="0"/>
    <n v="0"/>
    <n v="191382"/>
    <n v="1960110"/>
    <n v="2151492"/>
  </r>
  <r>
    <n v="129784"/>
    <x v="0"/>
    <s v="Region 2"/>
    <m/>
    <s v="N/A"/>
    <s v="UCHRA FFY14; SFY20 5311 TN18X033 (S&amp;F)  Cap, Op, RTAP, App Operating Funds"/>
    <m/>
    <s v="Mass Transit"/>
    <m/>
    <m/>
    <x v="1"/>
    <x v="1"/>
    <s v=""/>
    <m/>
    <m/>
    <x v="6"/>
    <m/>
    <m/>
    <n v="0"/>
    <n v="0"/>
    <n v="2148612"/>
    <n v="0"/>
    <n v="2148612"/>
  </r>
  <r>
    <n v="127220"/>
    <x v="0"/>
    <s v="Franklin"/>
    <s v="SR-16"/>
    <s v="SR"/>
    <s v="From South Drive to Alabama State Line"/>
    <s v="411TL Overlay @ 65 lb/sy"/>
    <s v="Resurfacing"/>
    <s v="Resurface &amp; Safety"/>
    <s v="411tl Overlay @ 65 Lb/sy"/>
    <x v="0"/>
    <x v="5"/>
    <n v="10.41"/>
    <d v="2020-03-27T00:00:00"/>
    <s v="THIN"/>
    <x v="2"/>
    <s v="Other"/>
    <m/>
    <n v="0"/>
    <n v="0"/>
    <n v="6023"/>
    <n v="2135186"/>
    <n v="2141209"/>
  </r>
  <r>
    <n v="70060"/>
    <x v="2"/>
    <s v="Maury"/>
    <m/>
    <s v="SR"/>
    <s v="Maury County Routine Maintenance"/>
    <m/>
    <s v="Maint - Reg"/>
    <s v="Maintenance"/>
    <m/>
    <x v="1"/>
    <x v="1"/>
    <s v=""/>
    <m/>
    <m/>
    <x v="2"/>
    <m/>
    <m/>
    <n v="0"/>
    <n v="0"/>
    <n v="2137864.44"/>
    <n v="0"/>
    <n v="2137864.44"/>
  </r>
  <r>
    <n v="126900"/>
    <x v="2"/>
    <s v="Marshall"/>
    <s v="SR-373"/>
    <s v="SR"/>
    <s v="From W. Ellington Parkway to Floyd Drive in Lewisburg"/>
    <s v="Construction of 3,400 feet of 5-foot sidewalk along both sides of SR373 from W. Ellington Parkway to Floyd Drive. Project also includes drainage and 20 ADA ramps."/>
    <s v="Local Programs"/>
    <s v="Bicycles and Pedestrian Facility"/>
    <m/>
    <x v="1"/>
    <x v="1"/>
    <n v="0.56999999999999995"/>
    <d v="2020-03-27T00:00:00"/>
    <m/>
    <x v="2"/>
    <s v="Other"/>
    <m/>
    <n v="69914"/>
    <n v="0"/>
    <n v="2062470"/>
    <n v="0"/>
    <n v="2132384"/>
  </r>
  <r>
    <n v="128000"/>
    <x v="0"/>
    <s v="Hamilton"/>
    <s v="SR-29"/>
    <s v="SR"/>
    <s v="Bridge over Big Soddy Creek, LM 20.58"/>
    <m/>
    <s v="Maint - BR Repair"/>
    <s v="Bridge Repair"/>
    <m/>
    <x v="3"/>
    <x v="2"/>
    <n v="0"/>
    <d v="2020-03-27T00:00:00"/>
    <m/>
    <x v="0"/>
    <s v="NHS"/>
    <s v="33SR0290093"/>
    <n v="0"/>
    <n v="0"/>
    <n v="2130154"/>
    <n v="0"/>
    <n v="2130154"/>
  </r>
  <r>
    <n v="70095"/>
    <x v="2"/>
    <s v="Wilson"/>
    <m/>
    <s v="SR"/>
    <s v="Wilson County Routine Maintenance"/>
    <m/>
    <s v="Maint - Reg"/>
    <s v="Maintenance"/>
    <m/>
    <x v="1"/>
    <x v="1"/>
    <s v=""/>
    <m/>
    <m/>
    <x v="2"/>
    <m/>
    <m/>
    <n v="0"/>
    <n v="0"/>
    <n v="2111366.5"/>
    <n v="0"/>
    <n v="2111366.5"/>
  </r>
  <r>
    <n v="119814"/>
    <x v="0"/>
    <s v="Hamilton"/>
    <m/>
    <s v="L"/>
    <s v="Chestnut Street, From W 4th Street to North of W Aquarium Way; and Bailey Avenue, From East of Norfolk Southern R/R to Dodds Avenue"/>
    <s v="Milling and resurfacing of both roads, Chestnut-removal of existing brick paver crosswalk and installation of stamped asphalt crosswalk, ADA compliant crossing ramps and pavement markings for inclusion of new bike lanes. Bailey-removal of non-compliant crosswalk ramps and installation of ADA ramps, upgrading of guardrail as needed and pavement markings."/>
    <s v="Local Programs"/>
    <s v="Resurface &amp; Safety"/>
    <e v="#N/A"/>
    <x v="0"/>
    <x v="5"/>
    <s v=""/>
    <m/>
    <m/>
    <x v="8"/>
    <s v="NHS, Other"/>
    <m/>
    <n v="0"/>
    <n v="0"/>
    <n v="2103796"/>
    <n v="0"/>
    <n v="2103796"/>
  </r>
  <r>
    <n v="129100"/>
    <x v="1"/>
    <s v="Sevier"/>
    <s v="SR-73"/>
    <s v="SR"/>
    <s v="From near Pigeon Forge City Limits to SR-71"/>
    <s v="Mill &amp; 411D"/>
    <s v="Resurfacing"/>
    <s v="Bridge Repair"/>
    <m/>
    <x v="0"/>
    <x v="5"/>
    <n v="2.92"/>
    <d v="2020-03-27T00:00:00"/>
    <s v="CONV"/>
    <x v="0"/>
    <s v="NHS"/>
    <s v="78S24220003, 78S24220005, 78S24220007, 78S24220009"/>
    <n v="0"/>
    <n v="0"/>
    <n v="756000"/>
    <n v="1345600"/>
    <n v="2101600"/>
  </r>
  <r>
    <n v="129192"/>
    <x v="2"/>
    <s v="Sumner"/>
    <s v="SR-25"/>
    <s v="SR"/>
    <s v="From Kraft Street to Trousdale County Line"/>
    <s v="Mill &amp; 411D"/>
    <s v="Resurfacing"/>
    <s v="Resurface &amp; Safety"/>
    <s v="Mill &amp; 411d"/>
    <x v="0"/>
    <x v="5"/>
    <n v="9.2799999999999994"/>
    <d v="2020-05-15T00:00:00"/>
    <s v="CONV"/>
    <x v="2"/>
    <s v="Other"/>
    <m/>
    <n v="0"/>
    <n v="0"/>
    <n v="59720"/>
    <n v="2032870"/>
    <n v="2092590"/>
  </r>
  <r>
    <n v="128746"/>
    <x v="2"/>
    <s v="Maury"/>
    <s v="SR-7"/>
    <s v="SR"/>
    <s v="near LM 25.5 (Slope Stabilization) (February 2019 Flood)"/>
    <s v="repair slope failure below road (Emergency Let Contract)"/>
    <s v="Maint - Reg"/>
    <s v="Safety"/>
    <m/>
    <x v="2"/>
    <x v="2"/>
    <n v="0.01"/>
    <d v="2019-08-09T00:00:00"/>
    <m/>
    <x v="2"/>
    <s v="Other"/>
    <m/>
    <n v="22999"/>
    <n v="0"/>
    <n v="2063048"/>
    <n v="0"/>
    <n v="2086047"/>
  </r>
  <r>
    <n v="70018"/>
    <x v="0"/>
    <s v="Cumberland"/>
    <m/>
    <s v="SR"/>
    <s v="Cumberland County Routine Maintenance"/>
    <m/>
    <s v="Maint - Reg"/>
    <s v="Maintenance"/>
    <m/>
    <x v="1"/>
    <x v="1"/>
    <s v=""/>
    <m/>
    <m/>
    <x v="2"/>
    <m/>
    <m/>
    <n v="0"/>
    <n v="0"/>
    <n v="2079823.72"/>
    <n v="0"/>
    <n v="2079823.72"/>
  </r>
  <r>
    <n v="70055"/>
    <x v="3"/>
    <s v="McNairy"/>
    <m/>
    <s v="SR"/>
    <s v="McNairy County Routine Maintenance"/>
    <s v="State Route Routine Maintenance"/>
    <s v="Maint - Reg"/>
    <s v="Maintenance"/>
    <m/>
    <x v="1"/>
    <x v="1"/>
    <s v=""/>
    <m/>
    <m/>
    <x v="2"/>
    <m/>
    <m/>
    <n v="0"/>
    <n v="0"/>
    <n v="2079101.1"/>
    <n v="0"/>
    <n v="2079101.1"/>
  </r>
  <r>
    <n v="70090"/>
    <x v="1"/>
    <s v="Washington"/>
    <m/>
    <s v="SR"/>
    <s v="Washington County Routine Maintenance"/>
    <m/>
    <s v="Maint - Reg"/>
    <s v="Maintenance"/>
    <m/>
    <x v="1"/>
    <x v="1"/>
    <s v=""/>
    <m/>
    <m/>
    <x v="2"/>
    <m/>
    <m/>
    <n v="0"/>
    <n v="0"/>
    <n v="2075060.07"/>
    <n v="0"/>
    <n v="2075060.07"/>
  </r>
  <r>
    <n v="127212"/>
    <x v="0"/>
    <s v="Warren"/>
    <s v="SR-55"/>
    <s v="SR"/>
    <s v="From north of Old Well Road to north of Hallum Lane"/>
    <s v="Mill &amp; 411D"/>
    <s v="Resurfacing"/>
    <s v="Resurface &amp; Safety"/>
    <s v="Mill &amp; 411d"/>
    <x v="0"/>
    <x v="5"/>
    <n v="3.8"/>
    <d v="2020-05-15T00:00:00"/>
    <s v="CONV"/>
    <x v="0"/>
    <s v="NHS"/>
    <m/>
    <n v="0"/>
    <n v="0"/>
    <n v="32156"/>
    <n v="2019486"/>
    <n v="2051642"/>
  </r>
  <r>
    <n v="116884.08"/>
    <x v="0"/>
    <s v="Region 2"/>
    <m/>
    <s v="IM"/>
    <s v="M20LTHQ_R2ISR_RETRACTH"/>
    <s v="Retrace Thermoplastic Pavement Markings"/>
    <s v="Maint - Reg"/>
    <s v="Pavement Marking"/>
    <m/>
    <x v="1"/>
    <x v="1"/>
    <s v=""/>
    <d v="2020-02-07T00:00:00"/>
    <m/>
    <x v="1"/>
    <m/>
    <m/>
    <n v="0"/>
    <n v="0"/>
    <n v="2028363"/>
    <n v="0"/>
    <n v="2028363"/>
  </r>
  <r>
    <n v="128664"/>
    <x v="0"/>
    <s v="Fentress"/>
    <s v="SR-85"/>
    <s v="SR"/>
    <s v="near LM 6.0 (February 2019 Flood)"/>
    <s v="flood damage repairs (Emergency Let Contract)"/>
    <s v="Maint - Reg"/>
    <s v="Safety"/>
    <m/>
    <x v="2"/>
    <x v="2"/>
    <n v="0.01"/>
    <d v="2019-03-15T00:00:00"/>
    <m/>
    <x v="2"/>
    <s v="Other"/>
    <m/>
    <n v="1999"/>
    <n v="0"/>
    <n v="2008660"/>
    <n v="0"/>
    <n v="2010659"/>
  </r>
  <r>
    <n v="101343"/>
    <x v="3"/>
    <s v="Obion"/>
    <s v="I-69 PROP"/>
    <s v="IM"/>
    <s v="From South of SR-3(US-51) to South of SR-5"/>
    <s v="I-69 PROP, From South of SR-3(US-51) to South of SR-5 - Construction-New"/>
    <s v="Legislative"/>
    <s v="Stage Construction-New"/>
    <m/>
    <x v="0"/>
    <x v="3"/>
    <n v="2.8740000000000001"/>
    <d v="2016-03-04T00:00:00"/>
    <m/>
    <x v="1"/>
    <m/>
    <m/>
    <n v="0"/>
    <n v="0"/>
    <n v="2006400"/>
    <n v="0"/>
    <n v="2006400"/>
  </r>
  <r>
    <n v="129043"/>
    <x v="0"/>
    <s v="Marion"/>
    <m/>
    <s v="N/A"/>
    <s v="MCRA / CSX SFY 2020 Rail Conn. 4,340; RR Spur to Nickjack Ind. Park &amp; Port &amp; Colonial Chemical"/>
    <m/>
    <s v="Rail"/>
    <m/>
    <m/>
    <x v="1"/>
    <x v="1"/>
    <s v=""/>
    <m/>
    <m/>
    <x v="6"/>
    <m/>
    <m/>
    <n v="0"/>
    <n v="0"/>
    <n v="2000000"/>
    <n v="0"/>
    <n v="2000000"/>
  </r>
  <r>
    <n v="129045"/>
    <x v="2"/>
    <s v="Cheatham"/>
    <m/>
    <s v="N/A"/>
    <s v="Cheatham Co. SFY 2020 Rail Connectivity to Service Ashland City Multimodal Barge Port"/>
    <m/>
    <s v="Rail"/>
    <m/>
    <m/>
    <x v="1"/>
    <x v="1"/>
    <s v=""/>
    <m/>
    <m/>
    <x v="6"/>
    <m/>
    <m/>
    <n v="0"/>
    <n v="0"/>
    <n v="2000000"/>
    <n v="0"/>
    <n v="2000000"/>
  </r>
  <r>
    <n v="129067"/>
    <x v="1"/>
    <s v="Washington"/>
    <m/>
    <s v="N/A"/>
    <s v="WCEDC / E. TN Railway - SFY 2020 Connectivity - Construct 1,600' Spur to Johnson City Chemical Co and Install Crossing"/>
    <m/>
    <s v="Rail"/>
    <m/>
    <m/>
    <x v="1"/>
    <x v="1"/>
    <s v=""/>
    <m/>
    <m/>
    <x v="6"/>
    <m/>
    <m/>
    <n v="0"/>
    <n v="0"/>
    <n v="2000000"/>
    <n v="0"/>
    <n v="2000000"/>
  </r>
  <r>
    <n v="129075"/>
    <x v="2"/>
    <s v="Rutherford"/>
    <m/>
    <s v="N/A"/>
    <s v="Murfreesboro: South Terminal Development Hangar"/>
    <m/>
    <s v="Aeronautics"/>
    <s v="Public Transportation"/>
    <m/>
    <x v="1"/>
    <x v="1"/>
    <s v=""/>
    <m/>
    <m/>
    <x v="6"/>
    <m/>
    <m/>
    <n v="0"/>
    <n v="0"/>
    <n v="2000000"/>
    <n v="0"/>
    <n v="2000000"/>
  </r>
  <r>
    <n v="129767"/>
    <x v="3"/>
    <s v="Region 4"/>
    <m/>
    <s v="N/A"/>
    <s v="SWHRA FFY17; SFY20 5311 TN201702601 (S&amp;F) Cap, Op, Admin Funds"/>
    <m/>
    <s v="Mass Transit"/>
    <m/>
    <m/>
    <x v="1"/>
    <x v="1"/>
    <s v=""/>
    <m/>
    <m/>
    <x v="6"/>
    <m/>
    <m/>
    <n v="0"/>
    <n v="0"/>
    <n v="1989710"/>
    <n v="0"/>
    <n v="1989710"/>
  </r>
  <r>
    <n v="126904"/>
    <x v="2"/>
    <s v="Rutherford"/>
    <s v="SR-10"/>
    <s v="SR"/>
    <s v="From Dejarnette Lane to South of Fairfax Drive in Murfreesboro"/>
    <s v="Construction of 12,500 feet of 5-foot sidewalk along both sides of SR10 from Dejarnette Lane to South of Fairfax Drive in Murfreesboro.  Project includes overhead utility replacement, 40 ADA ramps, and 4 pedestrian signals."/>
    <s v="Local Programs"/>
    <s v="Bicycles and Pedestrian Facility"/>
    <m/>
    <x v="1"/>
    <x v="1"/>
    <n v="1.24"/>
    <d v="2019-12-13T00:00:00"/>
    <m/>
    <x v="0"/>
    <s v="NHS"/>
    <m/>
    <n v="78000"/>
    <n v="0"/>
    <n v="1906308"/>
    <n v="0"/>
    <n v="1984308"/>
  </r>
  <r>
    <n v="103899"/>
    <x v="1"/>
    <s v="Loudon"/>
    <s v="SR-73"/>
    <s v="SR"/>
    <s v="From Simpson Road East to North of SR-2(US-11) in Lenoir City"/>
    <s v="Widen from 4-lanes to 6-lanes"/>
    <s v="Legislative"/>
    <s v="Widen"/>
    <m/>
    <x v="0"/>
    <x v="0"/>
    <n v="1.2809999999999999"/>
    <d v="2017-10-06T00:00:00"/>
    <m/>
    <x v="0"/>
    <s v="NHS"/>
    <m/>
    <n v="0"/>
    <n v="0"/>
    <n v="1981900"/>
    <n v="0"/>
    <n v="1981900"/>
  </r>
  <r>
    <n v="130324"/>
    <x v="3"/>
    <s v="Shelby"/>
    <m/>
    <s v="N/A"/>
    <s v="MATA - SFY 2021 IMPROVE Act Capital and Planning Funds"/>
    <m/>
    <s v="Mass Transit"/>
    <m/>
    <m/>
    <x v="1"/>
    <x v="1"/>
    <s v=""/>
    <m/>
    <m/>
    <x v="6"/>
    <m/>
    <m/>
    <n v="0"/>
    <n v="0"/>
    <n v="1978800"/>
    <n v="0"/>
    <n v="1978800"/>
  </r>
  <r>
    <n v="70001"/>
    <x v="1"/>
    <s v="Anderson"/>
    <m/>
    <s v="SR"/>
    <s v="Anderson County Routine Maintenance"/>
    <m/>
    <s v="Maint - Reg"/>
    <s v="Maintenance"/>
    <m/>
    <x v="1"/>
    <x v="1"/>
    <s v=""/>
    <m/>
    <m/>
    <x v="2"/>
    <m/>
    <m/>
    <n v="0"/>
    <n v="0"/>
    <n v="1963200"/>
    <n v="0"/>
    <n v="1963200"/>
  </r>
  <r>
    <n v="70039"/>
    <x v="3"/>
    <s v="Henderson"/>
    <m/>
    <s v="SR"/>
    <s v="Henderson County Routine Maintenance"/>
    <m/>
    <s v="Maint - Reg"/>
    <s v="Maintenance"/>
    <m/>
    <x v="1"/>
    <x v="1"/>
    <s v=""/>
    <m/>
    <m/>
    <x v="2"/>
    <m/>
    <m/>
    <n v="0"/>
    <n v="0"/>
    <n v="1959701.8"/>
    <n v="0"/>
    <n v="1959701.8"/>
  </r>
  <r>
    <n v="129470"/>
    <x v="5"/>
    <s v="Statewide"/>
    <m/>
    <s v="N/A"/>
    <s v="Tennessee Aviation System Plan (TASP) / Economic Impact Study"/>
    <m/>
    <s v="Aeronautics"/>
    <s v="Public Transportation"/>
    <m/>
    <x v="1"/>
    <x v="1"/>
    <s v=""/>
    <m/>
    <m/>
    <x v="6"/>
    <m/>
    <m/>
    <n v="0"/>
    <n v="0"/>
    <n v="1949996"/>
    <n v="0"/>
    <n v="1949996"/>
  </r>
  <r>
    <n v="70029"/>
    <x v="1"/>
    <s v="Grainger"/>
    <m/>
    <s v="SR"/>
    <s v="Grainger County Routine Maintenance"/>
    <m/>
    <s v="Maint - Reg"/>
    <s v="Maintenance"/>
    <m/>
    <x v="1"/>
    <x v="1"/>
    <s v=""/>
    <m/>
    <m/>
    <x v="2"/>
    <m/>
    <m/>
    <n v="0"/>
    <n v="0"/>
    <n v="1949380.64"/>
    <n v="0"/>
    <n v="1949380.64"/>
  </r>
  <r>
    <n v="105597"/>
    <x v="3"/>
    <s v="Fayette"/>
    <s v="I-40"/>
    <s v="IM"/>
    <s v="Interchange at SR-196 (Hickory Withe Road)"/>
    <s v="Construct standard diamond interchange"/>
    <s v="Legislative"/>
    <s v="New Interchange"/>
    <m/>
    <x v="0"/>
    <x v="3"/>
    <n v="0.68100000000000005"/>
    <d v="2016-12-02T00:00:00"/>
    <m/>
    <x v="1"/>
    <s v="Int"/>
    <m/>
    <n v="0"/>
    <n v="0"/>
    <n v="1945000"/>
    <n v="0"/>
    <n v="1945000"/>
  </r>
  <r>
    <n v="127368"/>
    <x v="3"/>
    <s v="Dyer"/>
    <s v="SR-104"/>
    <s v="SR"/>
    <s v="From SR-182 to SR-181"/>
    <s v="Scrub Seal w/ TLD"/>
    <s v="Resurfacing"/>
    <s v="Resurf, Safety &amp; Br Repair"/>
    <s v="Scrub Seal W/ Tld"/>
    <x v="0"/>
    <x v="5"/>
    <n v="7.73"/>
    <d v="2020-05-15T00:00:00"/>
    <s v="PRESV"/>
    <x v="2"/>
    <s v="Other"/>
    <s v="23SR0200005, 23SR0200007"/>
    <n v="0"/>
    <n v="0"/>
    <n v="111745"/>
    <n v="1832000"/>
    <n v="1943745"/>
  </r>
  <r>
    <n v="129179"/>
    <x v="2"/>
    <s v="Stewart"/>
    <s v="SR-76"/>
    <s v="SR"/>
    <s v="From Tennessee River Bridge to Old SR-76"/>
    <s v="Mill &amp; 411D"/>
    <s v="Resurfacing"/>
    <s v="Resurfacing"/>
    <s v="Mill &amp; 411d"/>
    <x v="0"/>
    <x v="5"/>
    <n v="5.4909999999999997"/>
    <d v="2020-02-07T00:00:00"/>
    <s v="CONV"/>
    <x v="0"/>
    <s v="NHS"/>
    <m/>
    <n v="0"/>
    <n v="0"/>
    <n v="0"/>
    <n v="1920285"/>
    <n v="1920285"/>
  </r>
  <r>
    <n v="70022"/>
    <x v="2"/>
    <s v="Dickson"/>
    <m/>
    <s v="SR"/>
    <s v="Dickson County Routine Maintenance"/>
    <m/>
    <s v="Maint - Reg"/>
    <s v="Maintenance"/>
    <m/>
    <x v="1"/>
    <x v="1"/>
    <s v=""/>
    <m/>
    <m/>
    <x v="2"/>
    <m/>
    <m/>
    <n v="0"/>
    <n v="0"/>
    <n v="1907889.46"/>
    <n v="0"/>
    <n v="1907889.46"/>
  </r>
  <r>
    <n v="70072"/>
    <x v="0"/>
    <s v="Rhea"/>
    <m/>
    <s v="SR"/>
    <s v="Rhea County Routine Maintenance"/>
    <m/>
    <s v="Maint - Reg"/>
    <s v="Maintenance"/>
    <m/>
    <x v="1"/>
    <x v="1"/>
    <s v=""/>
    <m/>
    <m/>
    <x v="2"/>
    <m/>
    <m/>
    <n v="0"/>
    <n v="0"/>
    <n v="1905511.46"/>
    <n v="0"/>
    <n v="1905511.46"/>
  </r>
  <r>
    <n v="70009"/>
    <x v="3"/>
    <s v="Carroll"/>
    <m/>
    <s v="SR"/>
    <s v="Carroll County Routine Maintenance"/>
    <m/>
    <s v="Maint - Reg"/>
    <s v="Maintenance"/>
    <m/>
    <x v="1"/>
    <x v="1"/>
    <s v=""/>
    <m/>
    <m/>
    <x v="2"/>
    <m/>
    <m/>
    <n v="0"/>
    <n v="0"/>
    <n v="1903621.94"/>
    <n v="0"/>
    <n v="1903621.94"/>
  </r>
  <r>
    <n v="121643"/>
    <x v="0"/>
    <s v="Hamilton"/>
    <m/>
    <s v="L"/>
    <s v="St. Elmo Riverwalk Extension - Phase 4"/>
    <s v="Construction of a 10-foot wide trail along St. Elmo Avenue beginning at Middle Street and terminating at the Incline Railway. Project also includes a retaining wall, curb and gutter, pedestrian bridges, ADA, crosswalk signals, utility relocation, railroad safety upgrades, landscaping, pedestrian lighting and striping."/>
    <s v="Local Programs"/>
    <s v="Bicycles and Pedestrian Facility"/>
    <m/>
    <x v="1"/>
    <x v="1"/>
    <n v="0"/>
    <m/>
    <m/>
    <x v="4"/>
    <s v="None"/>
    <m/>
    <n v="56335"/>
    <n v="-160000"/>
    <n v="2003195"/>
    <n v="0"/>
    <n v="1899530"/>
  </r>
  <r>
    <n v="101742"/>
    <x v="3"/>
    <s v="Shelby"/>
    <s v="I-55"/>
    <s v="IM"/>
    <s v="Interchange at Crump Boulevard"/>
    <s v="Interchange  modification"/>
    <s v="Legislative"/>
    <s v="Modify Interchange"/>
    <m/>
    <x v="0"/>
    <x v="0"/>
    <n v="0"/>
    <d v="2021-12-10T00:00:00"/>
    <m/>
    <x v="1"/>
    <s v="Int"/>
    <m/>
    <n v="1894756"/>
    <n v="0"/>
    <n v="0"/>
    <n v="0"/>
    <n v="1894756"/>
  </r>
  <r>
    <n v="121573"/>
    <x v="1"/>
    <s v="Hamblen"/>
    <s v="SR-34"/>
    <s v="SR"/>
    <s v="Intersection at Commerce Boulevard in Morristown"/>
    <s v="Modify the median and install left-turn lane eastbound and extend Westbound left-turn lane   Remove Concrete Channelizing Islands on Commerce   Construct SB access to intersection from Commercial Site   Install Traffic Signal"/>
    <s v="Safety"/>
    <s v="Turn Lanes with Signal"/>
    <m/>
    <x v="0"/>
    <x v="0"/>
    <n v="0"/>
    <d v="2020-05-15T00:00:00"/>
    <m/>
    <x v="0"/>
    <s v="NHS"/>
    <m/>
    <n v="0"/>
    <n v="0"/>
    <n v="1883000"/>
    <n v="0"/>
    <n v="1883000"/>
  </r>
  <r>
    <n v="129015"/>
    <x v="0"/>
    <s v="Franklin"/>
    <m/>
    <s v="N/A"/>
    <s v="Winchester: Maintenance Technology Training Facility"/>
    <m/>
    <s v="Aeronautics"/>
    <m/>
    <m/>
    <x v="1"/>
    <x v="1"/>
    <s v=""/>
    <m/>
    <m/>
    <x v="6"/>
    <m/>
    <m/>
    <n v="0"/>
    <n v="0"/>
    <n v="1870000"/>
    <n v="0"/>
    <n v="1870000"/>
  </r>
  <r>
    <n v="70026"/>
    <x v="0"/>
    <s v="Franklin"/>
    <m/>
    <s v="SR"/>
    <s v="Franklin County Routine Maintenance"/>
    <m/>
    <s v="Maint - Reg"/>
    <s v="Maintenance"/>
    <m/>
    <x v="1"/>
    <x v="1"/>
    <s v=""/>
    <m/>
    <m/>
    <x v="2"/>
    <m/>
    <m/>
    <n v="0"/>
    <n v="0"/>
    <n v="1861461.83"/>
    <n v="0"/>
    <n v="1861461.83"/>
  </r>
  <r>
    <n v="129739"/>
    <x v="1"/>
    <s v="Monroe"/>
    <m/>
    <s v="N/A"/>
    <s v="Madisonville: Entrance Road Relocation"/>
    <m/>
    <s v="Aeronautics"/>
    <s v="Public Transportation"/>
    <m/>
    <x v="1"/>
    <x v="1"/>
    <s v=""/>
    <m/>
    <m/>
    <x v="6"/>
    <m/>
    <m/>
    <n v="0"/>
    <n v="0"/>
    <n v="1850000"/>
    <n v="0"/>
    <n v="1850000"/>
  </r>
  <r>
    <n v="125010"/>
    <x v="2"/>
    <s v="Wilson"/>
    <s v="SIA"/>
    <s v="L"/>
    <s v="Industrial Access Road serving Project DeLorean in Lebanon"/>
    <s v="Extension of Genesco Parkway from existing north end to Callis Road in Lebanon"/>
    <s v="Local Programs"/>
    <s v="Construction-New"/>
    <m/>
    <x v="0"/>
    <x v="3"/>
    <n v="0.59"/>
    <d v="2019-12-13T00:00:00"/>
    <m/>
    <x v="4"/>
    <s v="None"/>
    <m/>
    <n v="318500"/>
    <n v="0"/>
    <n v="1531355"/>
    <n v="0"/>
    <n v="1849855"/>
  </r>
  <r>
    <n v="70054"/>
    <x v="0"/>
    <s v="McMinn"/>
    <m/>
    <s v="SR"/>
    <s v="McMinn County Routine Maintenance"/>
    <m/>
    <s v="Maint - Reg"/>
    <s v="Maintenance"/>
    <m/>
    <x v="1"/>
    <x v="1"/>
    <s v=""/>
    <m/>
    <m/>
    <x v="2"/>
    <m/>
    <m/>
    <n v="0"/>
    <n v="0"/>
    <n v="1844465.86"/>
    <n v="0"/>
    <n v="1844465.86"/>
  </r>
  <r>
    <n v="128795"/>
    <x v="1"/>
    <s v="Carter"/>
    <s v="SR-91"/>
    <s v="SR"/>
    <s v="near LM 19.3 (Slope Stabilization) (February 2019 Flood)"/>
    <s v="repair slope failure below road (Emergency Let Project)"/>
    <s v="Maint - Reg"/>
    <s v="Safety"/>
    <m/>
    <x v="2"/>
    <x v="2"/>
    <n v="0.01"/>
    <d v="2019-06-21T00:00:00"/>
    <m/>
    <x v="2"/>
    <s v="Other"/>
    <m/>
    <n v="1999"/>
    <n v="0"/>
    <n v="1818249"/>
    <n v="0"/>
    <n v="1820248"/>
  </r>
  <r>
    <n v="119861"/>
    <x v="3"/>
    <s v="Shelby"/>
    <s v="Macon Road"/>
    <s v="L"/>
    <s v="Macon Road, From Berryhill Road to Houston Levee Road in Memphis"/>
    <s v="This project proposes to widen Macon Road from two to four lanes from Berryhill Road to Houston Levee Road. Includes addition of continuous left-turn lane from Berryhill Rd to Houston Levee Rd. Project includes bicycle and ADA/pedestrian improvements."/>
    <s v="Local Programs"/>
    <s v="Widen"/>
    <m/>
    <x v="0"/>
    <x v="0"/>
    <n v="1.71"/>
    <m/>
    <m/>
    <x v="4"/>
    <s v="Other"/>
    <m/>
    <n v="0"/>
    <n v="1800000"/>
    <n v="0"/>
    <n v="0"/>
    <n v="1800000"/>
  </r>
  <r>
    <n v="70028"/>
    <x v="2"/>
    <s v="Giles"/>
    <m/>
    <s v="SR"/>
    <s v="Giles County Routine Maintenance"/>
    <m/>
    <s v="Maint - Reg"/>
    <s v="Maintenance"/>
    <m/>
    <x v="1"/>
    <x v="1"/>
    <s v=""/>
    <m/>
    <m/>
    <x v="2"/>
    <m/>
    <m/>
    <n v="0"/>
    <n v="0"/>
    <n v="1797237.04"/>
    <n v="0"/>
    <n v="1797237.04"/>
  </r>
  <r>
    <n v="129774"/>
    <x v="2"/>
    <s v="Region 3"/>
    <m/>
    <s v="N/A"/>
    <s v="SCTDD FFY16; SFY20 5311 TN2016-011 (S&amp;F) Op, RTAP, App Op, Admin Funds"/>
    <m/>
    <s v="Mass Transit"/>
    <m/>
    <m/>
    <x v="1"/>
    <x v="1"/>
    <s v=""/>
    <m/>
    <m/>
    <x v="6"/>
    <m/>
    <m/>
    <n v="0"/>
    <n v="0"/>
    <n v="1789990"/>
    <n v="0"/>
    <n v="1789990"/>
  </r>
  <r>
    <n v="127215"/>
    <x v="0"/>
    <s v="Sequatchie"/>
    <s v="SR-111"/>
    <s v="SR"/>
    <s v="From East Valley Road to SR-8"/>
    <s v="Mill &amp; 411D"/>
    <s v="Resurfacing"/>
    <s v="Resurf, Safety &amp; Br Repair"/>
    <s v="Mill &amp; 411d"/>
    <x v="0"/>
    <x v="5"/>
    <n v="2.41"/>
    <d v="2020-02-07T00:00:00"/>
    <s v="CONV"/>
    <x v="0"/>
    <s v="NHS"/>
    <s v="77SR1110002, 77SR1110004, 77SR1110008"/>
    <n v="0"/>
    <n v="0"/>
    <n v="148476"/>
    <n v="1618171"/>
    <n v="1766647"/>
  </r>
  <r>
    <n v="116356.08"/>
    <x v="2"/>
    <s v="Region 3"/>
    <m/>
    <s v="IM"/>
    <s v="M20LTHQ_D37ISR_M&amp;L_D37SOUTH"/>
    <m/>
    <s v="Maint - Reg"/>
    <s v="Mowing/Litter"/>
    <m/>
    <x v="1"/>
    <x v="1"/>
    <n v="198.2"/>
    <d v="2019-11-08T00:00:00"/>
    <m/>
    <x v="1"/>
    <m/>
    <m/>
    <n v="0"/>
    <n v="0"/>
    <n v="1756514"/>
    <n v="0"/>
    <n v="1756514"/>
  </r>
  <r>
    <n v="70045"/>
    <x v="1"/>
    <s v="Jefferson"/>
    <m/>
    <s v="SR"/>
    <s v="Jefferson County Routine Maintenance"/>
    <m/>
    <s v="Maint - Reg"/>
    <s v="Maintenance"/>
    <m/>
    <x v="1"/>
    <x v="1"/>
    <s v=""/>
    <m/>
    <m/>
    <x v="2"/>
    <m/>
    <m/>
    <n v="0"/>
    <n v="0"/>
    <n v="1747296.72"/>
    <n v="0"/>
    <n v="1747296.72"/>
  </r>
  <r>
    <n v="123309"/>
    <x v="0"/>
    <s v="White"/>
    <s v="Old SR-42"/>
    <s v="L"/>
    <s v="Roberts-Matthews Highway, Bridge over Falling Water River, LM 6.34 (IA)"/>
    <s v="Replace Roberts-Matthews Highway, Bridge over Falling Water River, LM 6.34"/>
    <s v="Bridge"/>
    <s v="Bridge Replacement"/>
    <m/>
    <x v="3"/>
    <x v="0"/>
    <n v="4.4999999999999998E-2"/>
    <m/>
    <m/>
    <x v="4"/>
    <s v="None"/>
    <s v="93SR0420003"/>
    <n v="0"/>
    <n v="0"/>
    <n v="1745569"/>
    <n v="0"/>
    <n v="1745569"/>
  </r>
  <r>
    <n v="107963.01"/>
    <x v="3"/>
    <s v="Shelby"/>
    <s v="I-40"/>
    <s v="IM"/>
    <s v="Bridge over Mississippi River, LM 0.00"/>
    <m/>
    <s v="Maint - BR Repair"/>
    <s v="Bridge Repair"/>
    <m/>
    <x v="3"/>
    <x v="2"/>
    <n v="0"/>
    <d v="2015-02-13T00:00:00"/>
    <m/>
    <x v="1"/>
    <m/>
    <s v="79I00400001"/>
    <n v="0"/>
    <n v="0"/>
    <n v="1744194.19"/>
    <n v="0"/>
    <n v="1744194.19"/>
  </r>
  <r>
    <n v="129047"/>
    <x v="3"/>
    <s v="Shelby"/>
    <m/>
    <s v="N/A"/>
    <s v="Memphis &amp; Shelby Co. Port Comm. / Canadian Nat'l RR SFY 2020 Rail Connectivity - Public Terminal Facility - President's Island"/>
    <m/>
    <s v="Rail"/>
    <m/>
    <m/>
    <x v="1"/>
    <x v="1"/>
    <s v=""/>
    <m/>
    <m/>
    <x v="6"/>
    <m/>
    <m/>
    <n v="0"/>
    <n v="0"/>
    <n v="1723500"/>
    <n v="0"/>
    <n v="1723500"/>
  </r>
  <r>
    <n v="70040"/>
    <x v="3"/>
    <s v="Henry"/>
    <m/>
    <s v="SR"/>
    <s v="Henry County Routine Maintenance"/>
    <m/>
    <s v="Maint - Reg"/>
    <s v="Maintenance"/>
    <m/>
    <x v="1"/>
    <x v="1"/>
    <s v=""/>
    <m/>
    <m/>
    <x v="2"/>
    <m/>
    <m/>
    <n v="0"/>
    <n v="0"/>
    <n v="1718126.21"/>
    <n v="0"/>
    <n v="1718126.21"/>
  </r>
  <r>
    <n v="103660"/>
    <x v="0"/>
    <s v="Warren"/>
    <m/>
    <s v="SR"/>
    <s v="Warren County Routine Maintenance"/>
    <m/>
    <s v="Maint - Reg"/>
    <s v="Maintenance"/>
    <m/>
    <x v="1"/>
    <x v="1"/>
    <s v=""/>
    <m/>
    <m/>
    <x v="2"/>
    <m/>
    <m/>
    <n v="0"/>
    <n v="0"/>
    <n v="1715896.9"/>
    <n v="0"/>
    <n v="1715896.9"/>
  </r>
  <r>
    <n v="129212"/>
    <x v="2"/>
    <s v="Lawrence"/>
    <s v="SR-15"/>
    <s v="SR"/>
    <s v="From Wayne County Line to west of Scenic Road"/>
    <s v="Mill &amp; 411D"/>
    <s v="Resurfacing"/>
    <s v="Resurfacing"/>
    <s v="Mill &amp; 411d"/>
    <x v="0"/>
    <x v="5"/>
    <n v="3.33"/>
    <d v="2020-05-15T00:00:00"/>
    <s v="CONV"/>
    <x v="0"/>
    <s v="NHS"/>
    <m/>
    <n v="0"/>
    <n v="0"/>
    <n v="0"/>
    <n v="1714150"/>
    <n v="1714150"/>
  </r>
  <r>
    <n v="123118"/>
    <x v="0"/>
    <s v="Hamilton"/>
    <m/>
    <s v="L"/>
    <s v="S. Chickamauga Creek Greenway Connector"/>
    <s v="Construction of multi-modal path along South Chickamauga Creek from the existing greenway to a new trailhead at Youngstown Road. Project also includes boardwalk, landscaping, signage and pedestrian amenities."/>
    <s v="Local Programs"/>
    <s v="Bicycles and Pedestrian Facility"/>
    <m/>
    <x v="1"/>
    <x v="1"/>
    <s v=""/>
    <m/>
    <m/>
    <x v="4"/>
    <s v="None"/>
    <m/>
    <n v="0"/>
    <n v="0"/>
    <n v="1707934"/>
    <n v="0"/>
    <n v="1707934"/>
  </r>
  <r>
    <n v="129295"/>
    <x v="3"/>
    <s v="Shelby"/>
    <s v="SR-3"/>
    <s v="SR"/>
    <s v="From South Bellevue Boulevard to South B.B. King Boulevard"/>
    <s v="Mill &amp; Fill"/>
    <s v="Resurfacing"/>
    <s v="Resurface &amp; Safety"/>
    <s v="Mill &amp; Fill"/>
    <x v="0"/>
    <x v="5"/>
    <n v="1.76"/>
    <d v="2020-03-27T00:00:00"/>
    <s v="CONV"/>
    <x v="0"/>
    <s v="NHS, Other"/>
    <m/>
    <n v="0"/>
    <n v="0"/>
    <n v="378000"/>
    <n v="1329300"/>
    <n v="1707300"/>
  </r>
  <r>
    <n v="70053"/>
    <x v="1"/>
    <s v="Loudon"/>
    <m/>
    <s v="SR"/>
    <s v="Loudon County Routine Maintenance"/>
    <m/>
    <s v="Maint - Reg"/>
    <s v="Maintenance"/>
    <m/>
    <x v="1"/>
    <x v="1"/>
    <s v=""/>
    <m/>
    <m/>
    <x v="2"/>
    <m/>
    <m/>
    <n v="0"/>
    <n v="0"/>
    <n v="1701469.23"/>
    <n v="0"/>
    <n v="1701469.23"/>
  </r>
  <r>
    <n v="127982.01"/>
    <x v="3"/>
    <s v="Shelby"/>
    <m/>
    <s v="IM"/>
    <s v="M20LTHQ_D49ISR_M&amp;L_MEMPHIS"/>
    <m/>
    <s v="Maint - Reg"/>
    <s v="Mowing/Litter"/>
    <m/>
    <x v="1"/>
    <x v="1"/>
    <n v="126.3"/>
    <d v="2019-11-08T00:00:00"/>
    <m/>
    <x v="1"/>
    <m/>
    <m/>
    <n v="0"/>
    <n v="0"/>
    <n v="1699850"/>
    <n v="0"/>
    <n v="1699850"/>
  </r>
  <r>
    <n v="128732"/>
    <x v="1"/>
    <s v="Carter"/>
    <s v="SR-67"/>
    <s v="SR"/>
    <s v="near LM 14.05 (Slope Stabilization) (February 2019 Flood)"/>
    <s v="repair slope failure above road (Emergency Let Contract)"/>
    <s v="Maint - Reg"/>
    <s v="Safety"/>
    <m/>
    <x v="2"/>
    <x v="2"/>
    <n v="0.01"/>
    <d v="2019-10-04T00:00:00"/>
    <m/>
    <x v="0"/>
    <s v="NHS"/>
    <m/>
    <n v="64999"/>
    <n v="8999"/>
    <n v="1622000"/>
    <n v="0"/>
    <n v="1695998"/>
  </r>
  <r>
    <n v="70049"/>
    <x v="3"/>
    <s v="Lauderdale"/>
    <m/>
    <s v="SR"/>
    <s v="Lauderdale County Routine Maintenance"/>
    <m/>
    <s v="Maint - Reg"/>
    <s v="Maintenance"/>
    <m/>
    <x v="1"/>
    <x v="1"/>
    <s v=""/>
    <m/>
    <m/>
    <x v="2"/>
    <m/>
    <m/>
    <n v="0"/>
    <n v="0"/>
    <n v="1691361.5"/>
    <n v="0"/>
    <n v="1691361.5"/>
  </r>
  <r>
    <n v="129090"/>
    <x v="1"/>
    <s v="Sullivan"/>
    <s v="SR-137"/>
    <s v="SR"/>
    <s v="From near SR-1 to Virginia State Line"/>
    <s v="Mill &amp; 411D"/>
    <s v="Resurfacing"/>
    <s v="Resurface &amp; Safety"/>
    <s v="Mill &amp; 411d"/>
    <x v="0"/>
    <x v="5"/>
    <n v="3.03"/>
    <d v="2020-05-15T00:00:00"/>
    <s v="CONV"/>
    <x v="0"/>
    <s v="NHS"/>
    <m/>
    <n v="0"/>
    <n v="0"/>
    <n v="9500"/>
    <n v="1680000"/>
    <n v="1689500"/>
  </r>
  <r>
    <n v="105764"/>
    <x v="1"/>
    <s v="Scott"/>
    <s v="SR-29"/>
    <s v="SR"/>
    <s v="From Near Industrial Lane to Near Second Avenue (IA)"/>
    <s v="Intersection improvements at SR-29 and Depot St. Convert intersection of SR-29 and 2nd Ave to right-in and right-out"/>
    <s v="Legislative"/>
    <s v="Reconstruction"/>
    <m/>
    <x v="0"/>
    <x v="0"/>
    <n v="0.35299999999999998"/>
    <d v="2019-06-21T00:00:00"/>
    <m/>
    <x v="0"/>
    <s v="NHS"/>
    <m/>
    <n v="0"/>
    <n v="0"/>
    <n v="1677260"/>
    <n v="0"/>
    <n v="1677260"/>
  </r>
  <r>
    <n v="110839.05"/>
    <x v="3"/>
    <s v="Shelby"/>
    <m/>
    <s v="N/A"/>
    <s v="Memphis ITS Control Center FY 2020-2022 (Operations)"/>
    <m/>
    <s v="Other"/>
    <s v="Intelligent Transportation System"/>
    <m/>
    <x v="1"/>
    <x v="1"/>
    <s v=""/>
    <m/>
    <m/>
    <x v="6"/>
    <m/>
    <m/>
    <n v="1667140"/>
    <n v="0"/>
    <n v="0"/>
    <n v="0"/>
    <n v="1667140"/>
  </r>
  <r>
    <n v="129206"/>
    <x v="2"/>
    <s v="Bedford"/>
    <s v="SR-82"/>
    <s v="SR"/>
    <s v="From Moore County Line to East Depot Street"/>
    <s v="411TLD Overlay @ 85 lb/sy"/>
    <s v="Resurfacing"/>
    <s v="Resurf, Safety &amp; Br Repair"/>
    <s v="411tld Overlay @ 85 Lb/sy"/>
    <x v="0"/>
    <x v="5"/>
    <n v="10.7"/>
    <d v="2020-03-27T00:00:00"/>
    <s v="THIN"/>
    <x v="2"/>
    <s v="Other"/>
    <s v="02SR0820009"/>
    <n v="0"/>
    <n v="0"/>
    <n v="153138"/>
    <n v="1497691"/>
    <n v="1650829"/>
  </r>
  <r>
    <n v="127366"/>
    <x v="3"/>
    <s v="Shelby"/>
    <s v="SR-14"/>
    <s v="SR"/>
    <s v="From Mississippi State Line to SR-175 (Shelby Drive)"/>
    <s v="Mill &amp; Fill"/>
    <s v="Resurfacing"/>
    <s v="Resurface &amp; Safety"/>
    <s v="Mill &amp; Fill"/>
    <x v="0"/>
    <x v="5"/>
    <n v="2.92"/>
    <d v="2020-03-27T00:00:00"/>
    <s v="CONV"/>
    <x v="0"/>
    <s v="NHS"/>
    <m/>
    <n v="0"/>
    <n v="0"/>
    <n v="71500"/>
    <n v="1568000"/>
    <n v="1639500"/>
  </r>
  <r>
    <n v="129463"/>
    <x v="5"/>
    <s v="Statewide"/>
    <m/>
    <s v="N/A"/>
    <s v="Civil Engineering and Training Services (Construction Division)"/>
    <s v="On-call civil engineering and training services contract - Evaluate TDOT Const. Contract proposal development processes; Streamline current processes; Document step-by-step const. contract procedures; Review current specs, policies, and programs; Review pay item number system; Update TDOT Construction Inspection Guide; Provide training of TDOT employees; Provide additional services to Construction Div."/>
    <s v="Other"/>
    <s v="Preliminary Engineering"/>
    <m/>
    <x v="1"/>
    <x v="1"/>
    <s v=""/>
    <m/>
    <m/>
    <x v="6"/>
    <m/>
    <m/>
    <n v="1634000"/>
    <n v="0"/>
    <n v="0"/>
    <n v="0"/>
    <n v="1634000"/>
  </r>
  <r>
    <n v="127841"/>
    <x v="1"/>
    <s v="Knox"/>
    <s v="SR-1"/>
    <s v="SR"/>
    <s v="From near I-140 to near South Peters Road"/>
    <s v="Mill &amp; 411D"/>
    <s v="Resurfacing"/>
    <s v="Safety"/>
    <m/>
    <x v="0"/>
    <x v="5"/>
    <n v="5.0599999999999996"/>
    <d v="2020-05-15T00:00:00"/>
    <s v="CONV"/>
    <x v="0"/>
    <s v="NHS"/>
    <m/>
    <n v="0"/>
    <n v="0"/>
    <n v="283900"/>
    <n v="1349000"/>
    <n v="1632900"/>
  </r>
  <r>
    <n v="109267"/>
    <x v="1"/>
    <s v="Hawkins"/>
    <m/>
    <s v="SR"/>
    <s v="Hawkins County Routine Maintenance"/>
    <m/>
    <s v="Maint - Reg"/>
    <s v="Maintenance"/>
    <m/>
    <x v="1"/>
    <x v="1"/>
    <s v=""/>
    <m/>
    <m/>
    <x v="2"/>
    <m/>
    <m/>
    <n v="0"/>
    <n v="0"/>
    <n v="1628833.63"/>
    <n v="0"/>
    <n v="1628833.63"/>
  </r>
  <r>
    <n v="70006"/>
    <x v="0"/>
    <s v="Bradley"/>
    <m/>
    <s v="SR"/>
    <s v="Bradley County Routine Maintenance"/>
    <m/>
    <s v="Maint - Reg"/>
    <s v="Maintenance"/>
    <m/>
    <x v="1"/>
    <x v="1"/>
    <s v=""/>
    <m/>
    <m/>
    <x v="2"/>
    <m/>
    <m/>
    <n v="0"/>
    <n v="0"/>
    <n v="1625197"/>
    <n v="0"/>
    <n v="1625197"/>
  </r>
  <r>
    <n v="126898"/>
    <x v="2"/>
    <s v="Davidson"/>
    <s v="SR-1"/>
    <s v="SR"/>
    <s v="From Old Hickory Boulevard to Erin Lane in Nashville"/>
    <s v="Construction of 1,700 feet of 5-foot sidewalk and drainage along the south side of SR1 from Old Hickory Blvd to Erin Lane. Project also includes overhead utility replacement, 3 ADA ramps and 2 pedestrian signals."/>
    <s v="Local Programs"/>
    <s v="Bicycles and Pedestrian Facility"/>
    <m/>
    <x v="1"/>
    <x v="1"/>
    <n v="0.45"/>
    <d v="2019-08-09T00:00:00"/>
    <m/>
    <x v="0"/>
    <s v="NHS"/>
    <m/>
    <n v="60000"/>
    <n v="0"/>
    <n v="1565136"/>
    <n v="0"/>
    <n v="1625136"/>
  </r>
  <r>
    <n v="83462.009999999995"/>
    <x v="1"/>
    <s v="Anderson"/>
    <s v="SR-61"/>
    <s v="SR"/>
    <s v="Bridge over Norfolk Southern R/R and FAU 4074 (Market St/Eagle Bend Rd), LM 15.67 in Clinton"/>
    <m/>
    <s v="Maint - BR Repair"/>
    <s v="Bridge Repair"/>
    <m/>
    <x v="3"/>
    <x v="2"/>
    <n v="0"/>
    <d v="2019-06-21T00:00:00"/>
    <m/>
    <x v="0"/>
    <s v="NHS"/>
    <s v="01SR0610027"/>
    <n v="0"/>
    <n v="0"/>
    <n v="1620238"/>
    <n v="0"/>
    <n v="1620238"/>
  </r>
  <r>
    <n v="125590"/>
    <x v="3"/>
    <s v="Shelby"/>
    <m/>
    <s v="L"/>
    <s v="Canada Road Pedestrian/Bike Trail"/>
    <s v="Extension of the multi-modal facility on Canada Road north to the I-40 Interchange. Project also includes crosswalks, ADA upgrades, signage, guardrail, bollards and pedestrian amenities."/>
    <s v="Local Programs"/>
    <s v="Bicycles and Pedestrian Facility"/>
    <m/>
    <x v="1"/>
    <x v="1"/>
    <n v="1.2"/>
    <m/>
    <m/>
    <x v="4"/>
    <s v="Other"/>
    <m/>
    <n v="0"/>
    <n v="0"/>
    <n v="1618325"/>
    <n v="0"/>
    <n v="1618325"/>
  </r>
  <r>
    <n v="129855"/>
    <x v="0"/>
    <s v="Region 2"/>
    <m/>
    <s v="N/A"/>
    <s v="SETHRA FFY19; SFY20 5311 TN2019037 (S&amp;F) Cap, Op, RTAP, Admin Funds"/>
    <m/>
    <s v="Mass Transit"/>
    <m/>
    <m/>
    <x v="1"/>
    <x v="1"/>
    <s v=""/>
    <m/>
    <m/>
    <x v="6"/>
    <m/>
    <m/>
    <n v="0"/>
    <n v="0"/>
    <n v="1618056"/>
    <n v="0"/>
    <n v="1618056"/>
  </r>
  <r>
    <n v="70080"/>
    <x v="2"/>
    <s v="Smith"/>
    <m/>
    <s v="SR"/>
    <s v="Smith County Routine Maintenance"/>
    <m/>
    <s v="Maint - Reg"/>
    <s v="Maintenance"/>
    <m/>
    <x v="1"/>
    <x v="1"/>
    <s v=""/>
    <m/>
    <m/>
    <x v="2"/>
    <m/>
    <m/>
    <n v="0"/>
    <n v="0"/>
    <n v="1608846.85"/>
    <n v="0"/>
    <n v="1608846.85"/>
  </r>
  <r>
    <n v="70038"/>
    <x v="3"/>
    <s v="Haywood"/>
    <m/>
    <s v="SR"/>
    <s v="Haywood County Routine Maintenance"/>
    <m/>
    <s v="Maint - Reg"/>
    <s v="Maintenance"/>
    <m/>
    <x v="1"/>
    <x v="1"/>
    <s v=""/>
    <m/>
    <m/>
    <x v="2"/>
    <m/>
    <m/>
    <n v="0"/>
    <n v="0"/>
    <n v="1601347.11"/>
    <n v="0"/>
    <n v="1601347.11"/>
  </r>
  <r>
    <n v="120327.01"/>
    <x v="2"/>
    <s v="Davidson"/>
    <s v="SR-174"/>
    <s v="SR"/>
    <s v="Long Hollow Pike, From Main Street to Loretta Drive and Conference Drive, From Long Hollow Pike to Mission Ridge Drive in Goodlettsville"/>
    <s v="Traffic Flow Improvements and Traffic Signal Upgrades for 12 signalized intersections within the Goodlettsville city limits along SR-174 and Conference Drive through a combination of traffic signal infrastructure upgrades and signal coordination"/>
    <s v="Local Programs"/>
    <s v="Signal Timing Upgrade"/>
    <m/>
    <x v="1"/>
    <x v="1"/>
    <n v="2.2629999999999999"/>
    <m/>
    <m/>
    <x v="2"/>
    <s v="Other"/>
    <m/>
    <n v="0"/>
    <n v="0"/>
    <n v="1600000"/>
    <n v="0"/>
    <n v="1600000"/>
  </r>
  <r>
    <n v="119764"/>
    <x v="3"/>
    <s v="Shelby"/>
    <s v="I-40"/>
    <s v="IM"/>
    <s v="Interchange at Whitten Road (Eastbound Exit Ramp, Exit 14) (Ramp Queue Project)"/>
    <s v="Ramp Improvements"/>
    <s v="Safety"/>
    <s v="Ramp Improvements"/>
    <m/>
    <x v="0"/>
    <x v="0"/>
    <n v="0.24"/>
    <d v="2020-06-26T00:00:00"/>
    <m/>
    <x v="1"/>
    <s v="Int"/>
    <m/>
    <n v="56000"/>
    <n v="0"/>
    <n v="1531962.85"/>
    <n v="0"/>
    <n v="1587962.85"/>
  </r>
  <r>
    <n v="123166.01"/>
    <x v="3"/>
    <s v="Shelby"/>
    <m/>
    <s v="L"/>
    <s v="SR-205 (Navy Road), From SR-3 (US-51) to Church Street in Millington"/>
    <s v="Project includes the construction of additional medians, paved crosswalks, sidewalk improvements, and streetscape improvements. Will include shared bicycle and automobile facilities. This will be the first of two construction phases."/>
    <s v="Local Programs"/>
    <s v="Miscellaneous Safety Improvements"/>
    <m/>
    <x v="0"/>
    <x v="3"/>
    <n v="0.72"/>
    <m/>
    <m/>
    <x v="4"/>
    <s v="Other"/>
    <m/>
    <n v="0"/>
    <n v="0"/>
    <n v="1586060"/>
    <n v="0"/>
    <n v="1586060"/>
  </r>
  <r>
    <n v="124424"/>
    <x v="1"/>
    <s v="Jefferson"/>
    <s v="SR-9"/>
    <s v="SR"/>
    <s v="(East Meeting Street) Bridge over Rimmer Creek, LM 13.23 (IA)"/>
    <s v="Bridge Replacement"/>
    <s v="Bridge"/>
    <s v="Bridge Replacement"/>
    <m/>
    <x v="3"/>
    <x v="0"/>
    <n v="2.5000000000000001E-2"/>
    <d v="2021-06-18T00:00:00"/>
    <m/>
    <x v="2"/>
    <s v="Other"/>
    <s v="45SR0090009"/>
    <n v="130000"/>
    <n v="1448000"/>
    <n v="0"/>
    <n v="0"/>
    <n v="1578000"/>
  </r>
  <r>
    <n v="129218"/>
    <x v="2"/>
    <s v="Williamson"/>
    <s v="SR-6"/>
    <s v="SR"/>
    <s v="From south of Hillview Lane to Country Road"/>
    <s v="Mill &amp; 411D"/>
    <s v="Resurfacing"/>
    <s v="Resurface &amp; Safety"/>
    <s v="Mill &amp; 411d"/>
    <x v="0"/>
    <x v="5"/>
    <n v="5.68"/>
    <d v="2020-05-15T00:00:00"/>
    <s v="CONV"/>
    <x v="0"/>
    <s v="NHS"/>
    <m/>
    <n v="0"/>
    <n v="0"/>
    <n v="39380"/>
    <n v="1536870"/>
    <n v="1576250"/>
  </r>
  <r>
    <n v="128734"/>
    <x v="1"/>
    <s v="Carter"/>
    <s v="SR-67"/>
    <s v="SR"/>
    <s v="near LM 13.9 (Slope Stabilization) (February 2019 Flood)"/>
    <s v="repair slope failure above road (Emergency Let Contract)"/>
    <s v="Maint - Reg"/>
    <s v="Safety"/>
    <m/>
    <x v="2"/>
    <x v="2"/>
    <n v="0.01"/>
    <d v="2019-10-04T00:00:00"/>
    <m/>
    <x v="0"/>
    <s v="NHS"/>
    <m/>
    <n v="24999"/>
    <n v="8999"/>
    <n v="1537000"/>
    <n v="0"/>
    <n v="1570998"/>
  </r>
  <r>
    <n v="129299"/>
    <x v="3"/>
    <s v="McNairy"/>
    <s v="SR-15"/>
    <s v="SR"/>
    <s v="From Selmer City Limit to near Boyd's Orchard Lane"/>
    <s v="HIR w/TLD overlay"/>
    <s v="Resurfacing"/>
    <s v="Resurface &amp; Safety"/>
    <s v="Hir W/tld Overlay"/>
    <x v="0"/>
    <x v="2"/>
    <n v="2.61"/>
    <d v="2020-02-07T00:00:00"/>
    <s v="REC"/>
    <x v="0"/>
    <s v="NHS"/>
    <m/>
    <n v="0"/>
    <n v="0"/>
    <n v="145500"/>
    <n v="1412600"/>
    <n v="1558100"/>
  </r>
  <r>
    <n v="107351.01"/>
    <x v="0"/>
    <s v="Overton"/>
    <s v="SR-52"/>
    <s v="SR"/>
    <s v="(Corridor J ), Near Oakley-Allons Road to SR-111"/>
    <s v="SR-52 (Corridor &quot;J&quot;), From Near Oakley-Allons Road to SR-111 - Widen"/>
    <s v="Legislative"/>
    <s v="Widen"/>
    <m/>
    <x v="0"/>
    <x v="0"/>
    <n v="3.6539999999999999"/>
    <d v="2015-08-28T00:00:00"/>
    <m/>
    <x v="0"/>
    <s v="NHS, Other"/>
    <m/>
    <n v="0"/>
    <n v="0"/>
    <n v="1552000"/>
    <n v="0"/>
    <n v="1552000"/>
  </r>
  <r>
    <n v="121730"/>
    <x v="2"/>
    <s v="Davidson"/>
    <s v="SR-11"/>
    <s v="SR"/>
    <s v="(Dickerson Pike), From Douglas Avenue to Trinity Lane in Nashville"/>
    <s v="Construct a sidewalk, green zone and pedestrain enhancements along the east side of Dickerson Pike"/>
    <s v="Local Programs"/>
    <s v="Sidewalk Improvements"/>
    <m/>
    <x v="1"/>
    <x v="1"/>
    <n v="0.83"/>
    <m/>
    <m/>
    <x v="0"/>
    <s v="NHS"/>
    <m/>
    <n v="0"/>
    <n v="1550000"/>
    <n v="0"/>
    <n v="0"/>
    <n v="1550000"/>
  </r>
  <r>
    <n v="70062"/>
    <x v="1"/>
    <s v="Monroe"/>
    <m/>
    <s v="SR"/>
    <s v="Monroe County Routine Maintenance"/>
    <m/>
    <s v="Maint - Reg"/>
    <s v="Maintenance"/>
    <m/>
    <x v="1"/>
    <x v="1"/>
    <s v=""/>
    <m/>
    <m/>
    <x v="2"/>
    <m/>
    <m/>
    <n v="0"/>
    <n v="0"/>
    <n v="1544128.26"/>
    <n v="0"/>
    <n v="1544128.26"/>
  </r>
  <r>
    <n v="128660"/>
    <x v="1"/>
    <s v="Sevier"/>
    <s v="SR-73"/>
    <s v="SR"/>
    <s v="near LM 11.9 (Slope Stabilization) (February 2019 Flood)"/>
    <s v="repair slope failure above road (Emergency Let Contract)"/>
    <s v="Maint - Reg"/>
    <s v="Safety"/>
    <m/>
    <x v="2"/>
    <x v="2"/>
    <n v="0.01"/>
    <d v="2019-03-15T00:00:00"/>
    <m/>
    <x v="2"/>
    <s v="Other"/>
    <m/>
    <n v="8000"/>
    <n v="0"/>
    <n v="1519999"/>
    <n v="0"/>
    <n v="1527999"/>
  </r>
  <r>
    <n v="129180"/>
    <x v="2"/>
    <s v="Davidson"/>
    <s v="SR-106"/>
    <s v="SR"/>
    <s v="From north of Harding Place to I-440"/>
    <s v="Mill &amp; 85 lb/sy TLD"/>
    <s v="Resurfacing"/>
    <s v="Resurface &amp; Safety"/>
    <s v="Mill &amp; 85 Lb/sy Tld"/>
    <x v="0"/>
    <x v="5"/>
    <n v="2.5"/>
    <d v="2020-05-15T00:00:00"/>
    <s v="CONV"/>
    <x v="0"/>
    <s v="NHS"/>
    <m/>
    <n v="0"/>
    <n v="0"/>
    <n v="170760"/>
    <n v="1355300"/>
    <n v="1526060"/>
  </r>
  <r>
    <n v="114149.01"/>
    <x v="3"/>
    <s v="Madison"/>
    <s v="I-40"/>
    <s v="IM"/>
    <s v="From East of SR-5(US-45) to SR-1(US-70) in Jackson (IA)"/>
    <s v="Widen 4-ln to 6-ln on existing alignment"/>
    <s v="Legislative"/>
    <s v="Widen"/>
    <m/>
    <x v="0"/>
    <x v="0"/>
    <n v="5.5"/>
    <d v="2020-10-09T00:00:00"/>
    <m/>
    <x v="1"/>
    <s v="Int"/>
    <m/>
    <n v="1525000"/>
    <n v="0"/>
    <n v="0"/>
    <n v="0"/>
    <n v="1525000"/>
  </r>
  <r>
    <n v="70078"/>
    <x v="1"/>
    <s v="Sevier"/>
    <m/>
    <s v="SR"/>
    <s v="Sevier County Routine Maintenance"/>
    <m/>
    <s v="Maint - Reg"/>
    <s v="Maintenance"/>
    <m/>
    <x v="1"/>
    <x v="1"/>
    <s v=""/>
    <m/>
    <m/>
    <x v="2"/>
    <m/>
    <m/>
    <n v="0"/>
    <n v="0"/>
    <n v="1521898.25"/>
    <n v="0"/>
    <n v="1521898.25"/>
  </r>
  <r>
    <n v="70041"/>
    <x v="2"/>
    <s v="Hickman"/>
    <m/>
    <s v="SR"/>
    <s v="Hickman County Routine Maintenance"/>
    <m/>
    <s v="Maint - Reg"/>
    <s v="Maintenance"/>
    <m/>
    <x v="1"/>
    <x v="1"/>
    <s v=""/>
    <m/>
    <m/>
    <x v="2"/>
    <m/>
    <m/>
    <n v="0"/>
    <n v="0"/>
    <n v="1517449.44"/>
    <n v="0"/>
    <n v="1517449.44"/>
  </r>
  <r>
    <n v="127198"/>
    <x v="0"/>
    <s v="Rhea"/>
    <s v="SR-302"/>
    <s v="SR"/>
    <s v="From SR-30 to SR-68"/>
    <s v="Scrub Seal &amp; 85 lb/sy TLD"/>
    <s v="Resurfacing"/>
    <s v="Resurface &amp; Safety"/>
    <s v="Scrub Seal &amp; 85 Lb/sy Tld"/>
    <x v="0"/>
    <x v="5"/>
    <n v="8.8699999999999992"/>
    <d v="2020-05-15T00:00:00"/>
    <s v="PRESV"/>
    <x v="2"/>
    <s v="Other"/>
    <m/>
    <n v="0"/>
    <n v="0"/>
    <n v="92273"/>
    <n v="1421593"/>
    <n v="1513866"/>
  </r>
  <r>
    <n v="123121"/>
    <x v="2"/>
    <s v="Lawrence"/>
    <m/>
    <s v="L"/>
    <s v="Lawrenceburg Downtown Revitalization"/>
    <s v="Construction of downtown streetscape improvements within a two block radius of the public square. Project also includes crosswalks, ADA upgrades, pedestrian signalization, utility relocation, landscaping, pedestrian lighting and pedestrian amenities."/>
    <s v="Local Programs"/>
    <s v="Bicycles and Pedestrian Facility"/>
    <m/>
    <x v="1"/>
    <x v="1"/>
    <s v=""/>
    <m/>
    <m/>
    <x v="4"/>
    <s v="None, Other"/>
    <m/>
    <n v="0"/>
    <n v="0"/>
    <n v="1506927"/>
    <n v="0"/>
    <n v="1506927"/>
  </r>
  <r>
    <n v="70013"/>
    <x v="1"/>
    <s v="Claiborne"/>
    <m/>
    <s v="SR"/>
    <s v="Claiborne County Routine Maintenance"/>
    <m/>
    <s v="Maint - Reg"/>
    <s v="Maintenance"/>
    <m/>
    <x v="1"/>
    <x v="1"/>
    <s v=""/>
    <m/>
    <m/>
    <x v="2"/>
    <m/>
    <m/>
    <n v="0"/>
    <n v="0"/>
    <n v="1503808.98"/>
    <n v="0"/>
    <n v="1503808.98"/>
  </r>
  <r>
    <n v="102986"/>
    <x v="2"/>
    <s v="Region 3"/>
    <m/>
    <s v="N/A"/>
    <s v="TDOT Headquarters - Polk Building - Renovation"/>
    <m/>
    <s v="Other"/>
    <s v="Miscellaneous Improvements"/>
    <m/>
    <x v="1"/>
    <x v="1"/>
    <s v=""/>
    <m/>
    <m/>
    <x v="6"/>
    <m/>
    <m/>
    <n v="0"/>
    <n v="0"/>
    <n v="1500000"/>
    <n v="0"/>
    <n v="1500000"/>
  </r>
  <r>
    <n v="112874"/>
    <x v="2"/>
    <s v="Montgomery"/>
    <s v="SR-237"/>
    <s v="L"/>
    <s v="(Rossview Road), I-24 to Near Keysburg Road and Intersection at Dunbar Cave Road/Cardinal Lane(Realignment )"/>
    <s v="Rossview Road widen to 5 lanes from I-24 to Cardinal Lane w/signal; 3 lanes from Cardinal Lane to Keysburg Road and transition to 2 lanes.  Dunbar Cave realignment from E. of John Ross Rd to Cardinal Lane; Cul-de-sac former Dunbar Cave N. end."/>
    <s v="Local Programs"/>
    <s v="Widen"/>
    <m/>
    <x v="0"/>
    <x v="0"/>
    <n v="0.9"/>
    <m/>
    <m/>
    <x v="4"/>
    <s v="Other"/>
    <m/>
    <n v="0"/>
    <n v="1500000"/>
    <n v="0"/>
    <n v="0"/>
    <n v="1500000"/>
  </r>
  <r>
    <n v="122006"/>
    <x v="2"/>
    <s v="Montgomery"/>
    <s v="SR-12"/>
    <s v="SR"/>
    <s v="(Providence Blvd/Ft Campbell Blvd), From near Cave Street to Concord Drive"/>
    <s v="Construction of 9,900 ft. of 5' sidewalks and installation of lighting for bus stop shelters along SR12/Ft. Campbell Blvd, from near Cave Street to Concord Drive"/>
    <s v="Local Programs"/>
    <s v="Bicycles and Pedestrian Facility"/>
    <m/>
    <x v="1"/>
    <x v="1"/>
    <n v="1.6639999999999999"/>
    <d v="2020-10-09T00:00:00"/>
    <m/>
    <x v="0"/>
    <s v="NHS"/>
    <m/>
    <n v="1919.63"/>
    <n v="0"/>
    <n v="1496376"/>
    <n v="0"/>
    <n v="1498295.63"/>
  </r>
  <r>
    <n v="128698"/>
    <x v="0"/>
    <s v="Hamilton"/>
    <s v="SR-148"/>
    <s v="SR"/>
    <s v="near LM 2.4 (Slope Stabilization) (February 2019 Flood)"/>
    <s v="repair slope failure below road (Emergency Let Contract)"/>
    <s v="Maint - Reg"/>
    <s v="Safety"/>
    <m/>
    <x v="2"/>
    <x v="2"/>
    <n v="0.01"/>
    <d v="2019-03-15T00:00:00"/>
    <m/>
    <x v="2"/>
    <s v="Other"/>
    <m/>
    <n v="1999"/>
    <n v="80000"/>
    <n v="1415962"/>
    <n v="0"/>
    <n v="1497961"/>
  </r>
  <r>
    <n v="100260.05"/>
    <x v="0"/>
    <s v="Cumberland, Fentress"/>
    <s v="SR-28"/>
    <s v="SR"/>
    <s v="From near North Lowe Road to Near Little Road, North of SR-62 (IA)"/>
    <s v="Widen from existing 2 lane to a 4 to 5 lane typical sections."/>
    <s v="Legislative"/>
    <s v="Widen"/>
    <m/>
    <x v="0"/>
    <x v="0"/>
    <n v="3.27"/>
    <d v="2021-05-07T00:00:00"/>
    <m/>
    <x v="0"/>
    <s v="NHS"/>
    <m/>
    <n v="1491437.5"/>
    <n v="0"/>
    <n v="0"/>
    <n v="0"/>
    <n v="1491437.5"/>
  </r>
  <r>
    <n v="127114"/>
    <x v="1"/>
    <s v="Jefferson"/>
    <s v="SR-92"/>
    <s v="SR"/>
    <s v="From near Dickey Road to near Boat Dock Drive"/>
    <s v="411TLD Overlay @ 85 lb/sy"/>
    <s v="Resurfacing"/>
    <s v="Resurface &amp; Safety"/>
    <s v="411tld Overlay @ 85 Lb/sy"/>
    <x v="0"/>
    <x v="5"/>
    <n v="7.99"/>
    <d v="2020-03-27T00:00:00"/>
    <s v="THIN"/>
    <x v="2"/>
    <s v="Other"/>
    <m/>
    <n v="0"/>
    <n v="0"/>
    <n v="113800"/>
    <n v="1376100"/>
    <n v="1489900"/>
  </r>
  <r>
    <n v="123111"/>
    <x v="3"/>
    <s v="Decatur"/>
    <m/>
    <s v="L"/>
    <s v="Parsons Downtown Enhancements - Phase 5"/>
    <s v="Construction of streetscape improvements along East Main Street from Tennessee Avenue to Camden Road. Project also includes retaining walls, drainage improvements, ADA upgrades, crosswalks, utility relocation, landscaping and pedestrian lighting."/>
    <s v="Local Programs"/>
    <s v="Bicycles and Pedestrian Facility"/>
    <m/>
    <x v="1"/>
    <x v="1"/>
    <n v="0"/>
    <m/>
    <m/>
    <x v="8"/>
    <s v="NHS"/>
    <m/>
    <n v="0"/>
    <n v="0"/>
    <n v="1489305"/>
    <n v="0"/>
    <n v="1489305"/>
  </r>
  <r>
    <n v="70052"/>
    <x v="2"/>
    <s v="Lincoln"/>
    <m/>
    <s v="SR"/>
    <s v="Lincoln County Routine Maintenance"/>
    <m/>
    <s v="Maint - Reg"/>
    <s v="Maintenance"/>
    <m/>
    <x v="1"/>
    <x v="1"/>
    <s v=""/>
    <m/>
    <m/>
    <x v="2"/>
    <m/>
    <m/>
    <n v="0"/>
    <n v="0"/>
    <n v="1486892.38"/>
    <n v="0"/>
    <n v="1486892.38"/>
  </r>
  <r>
    <n v="127068"/>
    <x v="1"/>
    <s v="Hancock"/>
    <s v="SR-33"/>
    <s v="SR"/>
    <s v="From Near Louis Rhea Road to SR-70"/>
    <s v="411TLD Overlay @ 85 lb/sy"/>
    <s v="Resurfacing"/>
    <s v="Resurf, Safety &amp; Br Repair"/>
    <s v="411tld Overlay @ 85 Lb/sy"/>
    <x v="0"/>
    <x v="5"/>
    <n v="10.130000000000001"/>
    <d v="2020-02-07T00:00:00"/>
    <s v="THIN"/>
    <x v="2"/>
    <s v="Other"/>
    <s v="34SR0330013"/>
    <n v="0"/>
    <n v="0"/>
    <n v="191178"/>
    <n v="1294935"/>
    <n v="1486113"/>
  </r>
  <r>
    <n v="70043"/>
    <x v="2"/>
    <s v="Humphreys"/>
    <m/>
    <s v="SR"/>
    <s v="Humphreys County Routine Maintenance"/>
    <m/>
    <s v="Maint - Reg"/>
    <s v="Maintenance"/>
    <m/>
    <x v="1"/>
    <x v="1"/>
    <s v=""/>
    <m/>
    <m/>
    <x v="2"/>
    <m/>
    <m/>
    <n v="0"/>
    <n v="0"/>
    <n v="1483485.17"/>
    <n v="0"/>
    <n v="1483485.17"/>
  </r>
  <r>
    <n v="128876"/>
    <x v="1"/>
    <s v="Carter"/>
    <s v="SR-91"/>
    <s v="SR"/>
    <s v="near LM 19.98 (Slope Stabilization) (February 2019 Flood)"/>
    <s v="repair slope failure below road (Emergency Let project)"/>
    <s v="Maint - Reg"/>
    <s v="Safety"/>
    <m/>
    <x v="2"/>
    <x v="2"/>
    <n v="0.01"/>
    <d v="2019-06-21T00:00:00"/>
    <m/>
    <x v="2"/>
    <s v="Other"/>
    <m/>
    <n v="1999"/>
    <n v="0"/>
    <n v="1479999"/>
    <n v="0"/>
    <n v="1481998"/>
  </r>
  <r>
    <n v="128880"/>
    <x v="1"/>
    <s v="Carter"/>
    <s v="SR-91"/>
    <s v="SR"/>
    <s v="near LM 20.58 (Slope Stabilization) (February 2019 Flood)"/>
    <s v="repair slope failure below road (Emergency Let project)"/>
    <s v="Maint - Reg"/>
    <s v="Safety"/>
    <m/>
    <x v="2"/>
    <x v="2"/>
    <n v="0.01"/>
    <d v="2019-06-21T00:00:00"/>
    <m/>
    <x v="2"/>
    <s v="Other"/>
    <m/>
    <n v="1999"/>
    <n v="0"/>
    <n v="1479999"/>
    <n v="0"/>
    <n v="1481998"/>
  </r>
  <r>
    <n v="70035"/>
    <x v="3"/>
    <s v="Hardeman"/>
    <m/>
    <s v="SR"/>
    <s v="Hardeman County Routine Maintenance"/>
    <m/>
    <s v="Maint - Reg"/>
    <s v="Maintenance"/>
    <m/>
    <x v="1"/>
    <x v="1"/>
    <s v=""/>
    <m/>
    <m/>
    <x v="2"/>
    <m/>
    <m/>
    <n v="0"/>
    <n v="0"/>
    <n v="1469080.66"/>
    <n v="0"/>
    <n v="1469080.66"/>
  </r>
  <r>
    <n v="129204"/>
    <x v="2"/>
    <s v="Dickson"/>
    <s v="SR-48"/>
    <s v="SR"/>
    <s v="From East Rickert Avenue to SR-49"/>
    <s v="Profile Mill &amp; 85 lb/sy TLD"/>
    <s v="Resurfacing"/>
    <s v="Resurf, Safety &amp; Br Repair"/>
    <s v="Profile Mill &amp; 85 Lb/sy Tld"/>
    <x v="0"/>
    <x v="5"/>
    <n v="7.44"/>
    <d v="2020-05-15T00:00:00"/>
    <s v="THIN"/>
    <x v="0"/>
    <s v="NHS, Other"/>
    <s v="22FA0360001"/>
    <n v="0"/>
    <n v="0"/>
    <n v="219048"/>
    <n v="1240560"/>
    <n v="1459608"/>
  </r>
  <r>
    <n v="40588.050000000003"/>
    <x v="2"/>
    <s v="Davidson"/>
    <m/>
    <s v="N/A"/>
    <s v="Nashville ITS Control Center - FY 2020-2022 (Operations)"/>
    <m/>
    <s v="Other"/>
    <s v="Intelligent Transportation System"/>
    <m/>
    <x v="1"/>
    <x v="1"/>
    <s v=""/>
    <m/>
    <m/>
    <x v="6"/>
    <m/>
    <m/>
    <n v="1455000"/>
    <n v="0"/>
    <n v="0"/>
    <n v="0"/>
    <n v="1455000"/>
  </r>
  <r>
    <n v="129561"/>
    <x v="0"/>
    <s v="Putnam"/>
    <s v="SR-111"/>
    <s v="SR"/>
    <s v="From south of East Main Street to Overton County Line"/>
    <s v="Mill &amp; 411D"/>
    <s v="Resurfacing"/>
    <s v="Resurface &amp; Safety"/>
    <s v="Mill &amp; 411d"/>
    <x v="0"/>
    <x v="5"/>
    <n v="2.66"/>
    <d v="2020-03-27T00:00:00"/>
    <s v="CONV"/>
    <x v="0"/>
    <s v="NHS"/>
    <m/>
    <n v="0"/>
    <n v="0"/>
    <n v="0"/>
    <n v="1454187"/>
    <n v="1454187"/>
  </r>
  <r>
    <n v="70011"/>
    <x v="2"/>
    <s v="Cheatham"/>
    <m/>
    <s v="SR"/>
    <s v="Cheatham County Routine Maintenance"/>
    <m/>
    <s v="Maint - Reg"/>
    <s v="Maintenance"/>
    <m/>
    <x v="1"/>
    <x v="1"/>
    <s v=""/>
    <m/>
    <m/>
    <x v="2"/>
    <m/>
    <m/>
    <n v="0"/>
    <n v="0"/>
    <n v="1452183.49"/>
    <n v="0"/>
    <n v="1452183.49"/>
  </r>
  <r>
    <n v="125194"/>
    <x v="2"/>
    <s v="Lincoln"/>
    <m/>
    <s v="L"/>
    <s v="Stone Bridge Park to Camp Blount Connector in Fayetteville"/>
    <s v="Construction of a greenway from Fayetteville Park to Camp Blount.  Project also includes an overlook, ADA upgrades, a pedestrian bridge, retaining walls, landscaping and signage."/>
    <s v="Local Programs"/>
    <s v="Bicycles and Pedestrian Facility"/>
    <m/>
    <x v="1"/>
    <x v="1"/>
    <n v="0.05"/>
    <m/>
    <m/>
    <x v="8"/>
    <s v="NHS"/>
    <m/>
    <n v="0"/>
    <n v="0"/>
    <n v="1451597"/>
    <n v="0"/>
    <n v="1451597"/>
  </r>
  <r>
    <n v="101651"/>
    <x v="1"/>
    <s v="Blount"/>
    <s v="SR-115"/>
    <s v="SR"/>
    <s v="(Relocated Alcoa Highway), From Hunt Road Interchange, South of Airport Road to Existing SR-115 at South Singleton Station Road"/>
    <s v="SR-115 (Reloc Alcoa Hwy), Hunt Rd Interchange, S of Airport Rd to Exist SR-115 at South Singleton Station Rd-Preliminary Engineering"/>
    <s v="Legislative"/>
    <s v="Location and Environmental Study"/>
    <m/>
    <x v="0"/>
    <x v="0"/>
    <n v="5.5"/>
    <m/>
    <m/>
    <x v="0"/>
    <s v="NHS"/>
    <m/>
    <n v="1450000"/>
    <n v="0"/>
    <n v="0"/>
    <n v="0"/>
    <n v="1450000"/>
  </r>
  <r>
    <n v="70002"/>
    <x v="2"/>
    <s v="Bedford"/>
    <m/>
    <s v="SR"/>
    <s v="Bedford County Routine Maintenance"/>
    <m/>
    <s v="Maint - Reg"/>
    <s v="Maintenance"/>
    <m/>
    <x v="1"/>
    <x v="1"/>
    <s v=""/>
    <m/>
    <m/>
    <x v="2"/>
    <m/>
    <m/>
    <n v="0"/>
    <n v="0"/>
    <n v="1448871"/>
    <n v="0"/>
    <n v="1448871"/>
  </r>
  <r>
    <n v="116322.08"/>
    <x v="2"/>
    <s v="Region 3"/>
    <m/>
    <s v="IM"/>
    <s v="M20LTHQ_R3ISR_SWNDRCLN"/>
    <s v="Sweeping and Drain Cleaning on Various Interstate and State Routes"/>
    <s v="Maint - Reg"/>
    <s v="Maintenance"/>
    <m/>
    <x v="1"/>
    <x v="1"/>
    <s v=""/>
    <d v="2019-10-04T00:00:00"/>
    <m/>
    <x v="1"/>
    <m/>
    <m/>
    <n v="0"/>
    <n v="0"/>
    <n v="1446336"/>
    <n v="0"/>
    <n v="1446336"/>
  </r>
  <r>
    <n v="129770"/>
    <x v="1"/>
    <s v="Region 1"/>
    <m/>
    <s v="N/A"/>
    <s v="FTHRA FFY16; SFY20 5311 TN201600101 (S&amp;F) Cap, Op, App Op, Admin Funds"/>
    <m/>
    <s v="Mass Transit"/>
    <m/>
    <m/>
    <x v="1"/>
    <x v="1"/>
    <s v=""/>
    <m/>
    <m/>
    <x v="6"/>
    <m/>
    <m/>
    <n v="0"/>
    <n v="0"/>
    <n v="1440647"/>
    <n v="0"/>
    <n v="1440647"/>
  </r>
  <r>
    <n v="40813.040000000001"/>
    <x v="3"/>
    <s v="Benton, Houston"/>
    <s v="SR-147"/>
    <s v="SR"/>
    <s v="Ferry Boat Replacement/Construction"/>
    <s v="New Ferry Boat for Service across the Tennessee River"/>
    <s v="Legislative"/>
    <s v="Purchase Vehicles"/>
    <m/>
    <x v="1"/>
    <x v="1"/>
    <n v="0.75"/>
    <m/>
    <m/>
    <x v="2"/>
    <s v="Other"/>
    <m/>
    <n v="0"/>
    <n v="0"/>
    <n v="1434070"/>
    <n v="0"/>
    <n v="1434070"/>
  </r>
  <r>
    <n v="118459"/>
    <x v="1"/>
    <s v="Hamblen"/>
    <s v="SR-160"/>
    <s v="SR"/>
    <s v="Intersection at Commerce Boulevard,  LM 14.73 in Morristown"/>
    <s v="Modify the median opening for left-turn ingress only, install SB left-turn lane on SR-160 and a newopening with J-turn bulb, install a NB left-trun lane north of the intersection with Commerce Blvd. and extend existing SB right- turn lane on SR-160 to Commerce Blvd."/>
    <s v="Safety"/>
    <s v="Turn Lanes"/>
    <m/>
    <x v="0"/>
    <x v="0"/>
    <n v="3.0000000000000001E-3"/>
    <d v="2020-05-15T00:00:00"/>
    <m/>
    <x v="0"/>
    <s v="NHS"/>
    <m/>
    <n v="111300"/>
    <n v="0"/>
    <n v="1322046.76"/>
    <n v="0"/>
    <n v="1433346.76"/>
  </r>
  <r>
    <n v="129556"/>
    <x v="3"/>
    <s v="Region 4"/>
    <m/>
    <s v="N/A"/>
    <s v="Carroll-Henry Co. RR Auth / KWT Railway SFY2020 Rehab of MP 116.5 to 130.5 - Dresden Branch; MP 49-86 - Paris Branch"/>
    <m/>
    <s v="Rail"/>
    <m/>
    <m/>
    <x v="1"/>
    <x v="1"/>
    <s v=""/>
    <m/>
    <m/>
    <x v="6"/>
    <m/>
    <m/>
    <n v="0"/>
    <n v="0"/>
    <n v="1425015.42"/>
    <n v="0"/>
    <n v="1425015.42"/>
  </r>
  <r>
    <n v="120583"/>
    <x v="1"/>
    <s v="Campbell"/>
    <s v="I-75"/>
    <s v="IM"/>
    <s v="NBL near MM 143.2 (Slope Stabilization)"/>
    <s v="repair slope failure above road"/>
    <s v="Maint - Reg"/>
    <s v="Maintenance"/>
    <m/>
    <x v="1"/>
    <x v="1"/>
    <n v="0.01"/>
    <d v="2020-05-15T00:00:00"/>
    <m/>
    <x v="1"/>
    <s v="Int"/>
    <m/>
    <n v="95199"/>
    <n v="80000"/>
    <n v="1248926.67"/>
    <n v="0"/>
    <n v="1424125.67"/>
  </r>
  <r>
    <n v="70005"/>
    <x v="1"/>
    <s v="Blount"/>
    <m/>
    <s v="SR"/>
    <s v="Blount County Routine Maintenance"/>
    <m/>
    <s v="Maint - Reg"/>
    <s v="Maintenance"/>
    <m/>
    <x v="1"/>
    <x v="1"/>
    <s v=""/>
    <m/>
    <m/>
    <x v="2"/>
    <m/>
    <m/>
    <n v="0"/>
    <n v="0"/>
    <n v="1423235.56"/>
    <n v="0"/>
    <n v="1423235.56"/>
  </r>
  <r>
    <n v="70059"/>
    <x v="2"/>
    <s v="Marshall"/>
    <m/>
    <s v="SR"/>
    <s v="Marshall County Routine Maintenance"/>
    <m/>
    <s v="Maint - Reg"/>
    <s v="Maintenance"/>
    <m/>
    <x v="1"/>
    <x v="1"/>
    <s v=""/>
    <m/>
    <m/>
    <x v="2"/>
    <m/>
    <m/>
    <n v="0"/>
    <n v="0"/>
    <n v="1416122.48"/>
    <n v="0"/>
    <n v="1416122.48"/>
  </r>
  <r>
    <n v="120051"/>
    <x v="2"/>
    <s v="Dickson"/>
    <s v="SIA"/>
    <s v="L"/>
    <s v="Industrial Access Road serving TruForm, Zinc Oxide and Lewis Lumber in Dickson"/>
    <m/>
    <s v="Economic Development"/>
    <s v="Reconstruction"/>
    <m/>
    <x v="0"/>
    <x v="0"/>
    <s v=""/>
    <d v="2017-08-18T00:00:00"/>
    <m/>
    <x v="4"/>
    <s v="Other"/>
    <m/>
    <n v="64000"/>
    <n v="922064"/>
    <n v="428000"/>
    <n v="0"/>
    <n v="1414064"/>
  </r>
  <r>
    <n v="124573"/>
    <x v="2"/>
    <s v="Hickman"/>
    <s v="Cane Creek Rd"/>
    <s v="L"/>
    <s v="Cane Creek Rd. Bridge over Cane Creek (IA)"/>
    <m/>
    <s v="State Aid - BR Grant"/>
    <s v="Bridge Replacement"/>
    <m/>
    <x v="3"/>
    <x v="0"/>
    <n v="0.05"/>
    <m/>
    <m/>
    <x v="4"/>
    <s v="None"/>
    <s v="41S61790003"/>
    <n v="0"/>
    <n v="0"/>
    <n v="1410656.76"/>
    <n v="0"/>
    <n v="1410656.76"/>
  </r>
  <r>
    <n v="41534"/>
    <x v="1"/>
    <s v="Knox"/>
    <m/>
    <s v="L"/>
    <s v="Seven Islands Pedestrian Bridge"/>
    <s v="Design and construction of a 10-foot wide multi-modal (bicycle and pedestrian) aluminum truss bridge consisting of eight (8) main spans totaling approximately 812 feet in length and approaches of 300 feet and 240 feet on the western and eastern ends, respectively. The bridge will feature look-out areas for enhanced views of the surrounding area and link the Seven Islands Wildlife Refuge to an adjacent island between the branching flows of the French Broad River in Knox County, Tennessee."/>
    <s v="Local Programs"/>
    <s v="Bicycles and Pedestrian Facility"/>
    <m/>
    <x v="1"/>
    <x v="1"/>
    <n v="0"/>
    <d v="2017-08-18T00:00:00"/>
    <m/>
    <x v="4"/>
    <m/>
    <m/>
    <n v="91700"/>
    <n v="0"/>
    <n v="1313300"/>
    <n v="0"/>
    <n v="1405000"/>
  </r>
  <r>
    <n v="125504"/>
    <x v="2"/>
    <s v="Hickman"/>
    <s v="I-40"/>
    <s v="IM"/>
    <s v="Bridges over SR-230 (Bucksnort Road), LM 4.21"/>
    <m/>
    <s v="Maint - BR Repair"/>
    <s v="Bridge Repair"/>
    <m/>
    <x v="3"/>
    <x v="2"/>
    <n v="0.01"/>
    <d v="2017-12-08T00:00:00"/>
    <m/>
    <x v="1"/>
    <s v="Int"/>
    <s v="41I00400013, 41I00400014"/>
    <n v="0"/>
    <n v="0"/>
    <n v="1403500"/>
    <n v="0"/>
    <n v="1403500"/>
  </r>
  <r>
    <n v="100339"/>
    <x v="3"/>
    <s v="Shelby"/>
    <s v="SR-4"/>
    <s v="SR"/>
    <s v="Mississippi State Line to Raines Road(Section 1 &amp; 2)"/>
    <m/>
    <s v="Legislative"/>
    <s v="Study"/>
    <m/>
    <x v="0"/>
    <x v="0"/>
    <n v="3.73"/>
    <m/>
    <m/>
    <x v="0"/>
    <s v="NHS"/>
    <m/>
    <n v="1400000"/>
    <n v="0"/>
    <n v="0"/>
    <n v="0"/>
    <n v="1400000"/>
  </r>
  <r>
    <n v="126906"/>
    <x v="2"/>
    <s v="Wilson"/>
    <s v="SR-24"/>
    <s v="SR"/>
    <s v="From SR-26 (US-70, West Baddour Pkwy) to East of Signature Place in Lebanon"/>
    <s v="Construction of 2,600 linear feet of 5-foot sidewalk along both sides of SR24 from SR26 (US70, West Baddour Pkwy) to East of Signature Place). Project also includes 1,300 feet of drainage, 1,000 feet of overhead utility replacement, 30 ADA ramps and 2 pedestrian signals."/>
    <s v="Local Programs"/>
    <s v="Bicycles and Pedestrian Facility"/>
    <m/>
    <x v="1"/>
    <x v="1"/>
    <n v="0.28000000000000003"/>
    <d v="2020-08-14T00:00:00"/>
    <m/>
    <x v="0"/>
    <s v="NHS"/>
    <m/>
    <n v="0"/>
    <n v="0"/>
    <n v="1390500"/>
    <n v="0"/>
    <n v="1390500"/>
  </r>
  <r>
    <n v="121574"/>
    <x v="1"/>
    <s v="Sullivan"/>
    <s v="SR-34"/>
    <s v="SR"/>
    <s v="From North of SR-37 to North of River Road"/>
    <s v="Clearing and Grubbing, earthwork, drainage, pavement removal, paving, seeding, signing, pavement markings, guardrail"/>
    <s v="Safety"/>
    <s v="Miscellaneous Safety Improvements"/>
    <m/>
    <x v="0"/>
    <x v="0"/>
    <n v="0.5"/>
    <d v="2019-10-04T00:00:00"/>
    <m/>
    <x v="0"/>
    <s v="NHS"/>
    <m/>
    <n v="63500"/>
    <n v="0"/>
    <n v="1327000"/>
    <n v="0"/>
    <n v="1390500"/>
  </r>
  <r>
    <n v="120439"/>
    <x v="1"/>
    <s v="Loudon"/>
    <s v="Simpson Rd. E."/>
    <s v="L"/>
    <s v="Simpson Road East, From SR-73 (US-321) to Shaw Ferry Road In Lenoir City"/>
    <s v="Reconstruct 2-lane roadway from 18 feet to 26 feet; constructing left turn lanes at selected locations and addition of sidewalks"/>
    <s v="Local Programs"/>
    <s v="Reconstruction"/>
    <m/>
    <x v="0"/>
    <x v="0"/>
    <n v="0.75"/>
    <m/>
    <m/>
    <x v="4"/>
    <s v="Other"/>
    <m/>
    <n v="10000"/>
    <n v="15520"/>
    <n v="1364205"/>
    <n v="0"/>
    <n v="1389725"/>
  </r>
  <r>
    <n v="116118"/>
    <x v="2"/>
    <s v="Robertson"/>
    <s v="SIA"/>
    <s v="L"/>
    <s v="Industrial Access Road serving Electrolux Inc. in Springfield"/>
    <m/>
    <s v="Economic Development"/>
    <s v="Construction-New"/>
    <m/>
    <x v="0"/>
    <x v="3"/>
    <s v=""/>
    <d v="2019-10-04T00:00:00"/>
    <m/>
    <x v="4"/>
    <s v="Other"/>
    <m/>
    <n v="31500"/>
    <n v="0"/>
    <n v="1338766"/>
    <n v="0"/>
    <n v="1370266"/>
  </r>
  <r>
    <n v="129786"/>
    <x v="1"/>
    <s v="Region 1"/>
    <m/>
    <s v="N/A"/>
    <s v="FTHRA FFY19; SFY20 5311 TN2019037 (S&amp;F) Cap, Op, RTAP, App Op, Admin Funds"/>
    <m/>
    <s v="Mass Transit"/>
    <m/>
    <m/>
    <x v="1"/>
    <x v="1"/>
    <s v=""/>
    <m/>
    <m/>
    <x v="6"/>
    <m/>
    <m/>
    <n v="0"/>
    <n v="0"/>
    <n v="1360178"/>
    <n v="0"/>
    <n v="1360178"/>
  </r>
  <r>
    <n v="70003"/>
    <x v="3"/>
    <s v="Benton"/>
    <m/>
    <s v="SR"/>
    <s v="Benton County Routine Maintenance"/>
    <m/>
    <s v="Maint - Reg"/>
    <s v="Maintenance"/>
    <m/>
    <x v="1"/>
    <x v="1"/>
    <s v=""/>
    <m/>
    <m/>
    <x v="2"/>
    <m/>
    <m/>
    <n v="0"/>
    <n v="0"/>
    <n v="1359845"/>
    <n v="0"/>
    <n v="1359845"/>
  </r>
  <r>
    <n v="116323.08"/>
    <x v="2"/>
    <s v="Region 3"/>
    <m/>
    <s v="IM"/>
    <s v="M20LTHQ_R3ISR_CONCREP"/>
    <m/>
    <s v="Maint - Reg"/>
    <s v="Maintenance"/>
    <m/>
    <x v="0"/>
    <x v="2"/>
    <s v=""/>
    <d v="2019-12-13T00:00:00"/>
    <m/>
    <x v="1"/>
    <m/>
    <m/>
    <n v="0"/>
    <n v="0"/>
    <n v="1358572"/>
    <n v="0"/>
    <n v="1358572"/>
  </r>
  <r>
    <n v="70093"/>
    <x v="0"/>
    <s v="White"/>
    <m/>
    <s v="SR"/>
    <s v="White County Routine Maintenance"/>
    <m/>
    <s v="Maint - Reg"/>
    <s v="Maintenance"/>
    <m/>
    <x v="1"/>
    <x v="1"/>
    <s v=""/>
    <m/>
    <m/>
    <x v="2"/>
    <m/>
    <m/>
    <n v="0"/>
    <n v="0"/>
    <n v="1353774.1"/>
    <n v="0"/>
    <n v="1353774.1"/>
  </r>
  <r>
    <n v="127174"/>
    <x v="0"/>
    <s v="Sequatchie"/>
    <s v="SR-399"/>
    <s v="SR"/>
    <s v="From the Grundy County Line to SR-8 / SR-111"/>
    <s v="Mill &amp; TL 1.25&quot;"/>
    <s v="Resurfacing"/>
    <s v="Resurface &amp; Safety"/>
    <s v="Mill &amp; Tl 1.25&quot;"/>
    <x v="0"/>
    <x v="5"/>
    <n v="5.9"/>
    <d v="2020-02-07T00:00:00"/>
    <s v="CONV"/>
    <x v="2"/>
    <s v="Other"/>
    <m/>
    <n v="0"/>
    <n v="0"/>
    <n v="58668"/>
    <n v="1292075"/>
    <n v="1350743"/>
  </r>
  <r>
    <n v="121640"/>
    <x v="2"/>
    <s v="Region 3"/>
    <m/>
    <s v="SR"/>
    <s v="Preparation of Resurfacing Plans"/>
    <m/>
    <s v="Resurfacing"/>
    <s v="Preliminary Engineering"/>
    <m/>
    <x v="0"/>
    <x v="5"/>
    <s v=""/>
    <m/>
    <m/>
    <x v="2"/>
    <m/>
    <m/>
    <n v="1346400"/>
    <n v="0"/>
    <n v="0"/>
    <n v="0"/>
    <n v="1346400"/>
  </r>
  <r>
    <n v="112524"/>
    <x v="0"/>
    <s v="Hamilton"/>
    <s v="SR-317"/>
    <s v="SR"/>
    <s v="From SR-321(Ooltewah-Ringgold Road) to East Brainerd Road in Chattanooga"/>
    <m/>
    <s v="Legislative"/>
    <s v="Preliminary Engineering"/>
    <m/>
    <x v="0"/>
    <x v="0"/>
    <n v="3.96"/>
    <m/>
    <m/>
    <x v="0"/>
    <s v="NHS"/>
    <m/>
    <n v="1343750"/>
    <n v="0"/>
    <n v="0"/>
    <n v="0"/>
    <n v="1343750"/>
  </r>
  <r>
    <n v="70010"/>
    <x v="1"/>
    <s v="Carter"/>
    <m/>
    <s v="SR"/>
    <s v="Carter County Routine Maintenance"/>
    <m/>
    <s v="Maint - Reg"/>
    <s v="Maintenance"/>
    <m/>
    <x v="1"/>
    <x v="1"/>
    <s v=""/>
    <m/>
    <m/>
    <x v="2"/>
    <m/>
    <m/>
    <n v="0"/>
    <n v="0"/>
    <n v="1341019.68"/>
    <n v="0"/>
    <n v="1341019.68"/>
  </r>
  <r>
    <n v="116321.08"/>
    <x v="0"/>
    <s v="Region 2"/>
    <m/>
    <s v="IM"/>
    <s v="M20LTHQ_R2ISR_CONCREP"/>
    <m/>
    <s v="Maint - Reg"/>
    <s v="Maintenance"/>
    <m/>
    <x v="0"/>
    <x v="2"/>
    <s v=""/>
    <d v="2019-12-13T00:00:00"/>
    <m/>
    <x v="1"/>
    <m/>
    <m/>
    <n v="0"/>
    <n v="0"/>
    <n v="1338787"/>
    <n v="0"/>
    <n v="1338787"/>
  </r>
  <r>
    <n v="120064"/>
    <x v="1"/>
    <s v="Blount"/>
    <s v="SIA"/>
    <s v="L"/>
    <s v="Industrial Access Road (Cusick Road) serving Aluminum Company of America in Alcoa"/>
    <m/>
    <s v="Economic Development"/>
    <s v="Construction-New"/>
    <m/>
    <x v="0"/>
    <x v="3"/>
    <n v="0.28100000000000003"/>
    <d v="2019-12-13T00:00:00"/>
    <m/>
    <x v="4"/>
    <s v="Other"/>
    <m/>
    <n v="75000"/>
    <n v="0"/>
    <n v="1256998"/>
    <n v="0"/>
    <n v="1331998"/>
  </r>
  <r>
    <n v="129222"/>
    <x v="2"/>
    <s v="Trousdale"/>
    <s v="SR-10"/>
    <s v="SR"/>
    <s v="From SR-25 to SR-25"/>
    <s v="411TLD Overlay @ 85 lb/sy"/>
    <s v="Resurfacing"/>
    <s v="Resurf, Safety &amp; Br Repair"/>
    <s v="411tld Overlay @ 85 Lb/sy"/>
    <x v="0"/>
    <x v="5"/>
    <n v="8.6999999999999993"/>
    <d v="2020-06-26T00:00:00"/>
    <s v="THIN"/>
    <x v="2"/>
    <s v="Other"/>
    <s v="85SR0100011, 85SR0100013"/>
    <n v="0"/>
    <n v="0"/>
    <n v="5000"/>
    <n v="1325960"/>
    <n v="1330960"/>
  </r>
  <r>
    <n v="128703"/>
    <x v="0"/>
    <s v="Fentress"/>
    <s v="SR-85"/>
    <s v="SR"/>
    <s v="near LM 4.5 (Slope Stabilization) (February 2019 Flood)"/>
    <s v="repair slope failure below road (Emergency Let Contract)"/>
    <s v="Maint - Reg"/>
    <s v="Safety"/>
    <m/>
    <x v="2"/>
    <x v="2"/>
    <n v="0.01"/>
    <d v="2019-03-15T00:00:00"/>
    <m/>
    <x v="2"/>
    <s v="Other"/>
    <m/>
    <n v="1999"/>
    <n v="0"/>
    <n v="1328881"/>
    <n v="0"/>
    <n v="1330880"/>
  </r>
  <r>
    <n v="116334.08"/>
    <x v="3"/>
    <s v="Region 4"/>
    <s v="SR"/>
    <s v="SR"/>
    <s v="M20LTHQ_D47SR_M&amp;L_D47EAST"/>
    <m/>
    <s v="Maint - Reg"/>
    <s v="Mowing/Litter"/>
    <m/>
    <x v="1"/>
    <x v="1"/>
    <n v="704.89"/>
    <d v="2020-02-07T00:00:00"/>
    <m/>
    <x v="2"/>
    <m/>
    <m/>
    <n v="0"/>
    <n v="0"/>
    <n v="1320448"/>
    <n v="0"/>
    <n v="1320448"/>
  </r>
  <r>
    <n v="126972"/>
    <x v="1"/>
    <s v="Knox"/>
    <s v="SR-33"/>
    <s v="SR"/>
    <s v="(Maynardville Highway) Sidewalks from Doris Circle to Ledgerwood Road"/>
    <s v="Construction of 15,800 feet of 5-foot sidewalk along the east side of SR-33. Project also includes a closed drainage system, curb and gutter, driveway cuts, ADA ramps, pedestrian signals and guardrail."/>
    <s v="Local Programs"/>
    <s v="Bicycles and Pedestrian Facility"/>
    <m/>
    <x v="1"/>
    <x v="1"/>
    <n v="1.21"/>
    <d v="2019-10-04T00:00:00"/>
    <m/>
    <x v="0"/>
    <s v="NHS"/>
    <m/>
    <n v="0"/>
    <n v="0"/>
    <n v="1320000"/>
    <n v="0"/>
    <n v="1320000"/>
  </r>
  <r>
    <n v="116319.08"/>
    <x v="1"/>
    <s v="Region 1"/>
    <m/>
    <s v="IM"/>
    <s v="M20LTHQ_R1ISR_CONCREP"/>
    <m/>
    <s v="Maint - Reg"/>
    <s v="Maintenance"/>
    <m/>
    <x v="0"/>
    <x v="2"/>
    <s v=""/>
    <d v="2019-12-13T00:00:00"/>
    <m/>
    <x v="1"/>
    <m/>
    <m/>
    <n v="0"/>
    <n v="0"/>
    <n v="1319819"/>
    <n v="0"/>
    <n v="1319819"/>
  </r>
  <r>
    <n v="100322.01"/>
    <x v="3"/>
    <s v="Hardin"/>
    <s v="SR-128"/>
    <s v="SR"/>
    <s v="South Of One Stop Drive to South of Opel Loop (EPD)"/>
    <s v="Widen to 3-ln on existing alignment"/>
    <s v="Legislative"/>
    <s v="Construction-New"/>
    <m/>
    <x v="0"/>
    <x v="3"/>
    <n v="1.609"/>
    <d v="2017-06-23T00:00:00"/>
    <m/>
    <x v="0"/>
    <s v="NHS, Other"/>
    <m/>
    <n v="0"/>
    <n v="0"/>
    <n v="1318750"/>
    <n v="0"/>
    <n v="1318750"/>
  </r>
  <r>
    <n v="128878"/>
    <x v="1"/>
    <s v="Carter"/>
    <s v="SR-91"/>
    <s v="SR"/>
    <s v="near LM 20.15 (Slope Stabilization) (February 2019 Flood)"/>
    <s v="repair slope failure below road (Emergency Let project)"/>
    <s v="Maint - Reg"/>
    <s v="Safety"/>
    <m/>
    <x v="2"/>
    <x v="2"/>
    <n v="0.01"/>
    <d v="2019-06-21T00:00:00"/>
    <m/>
    <x v="2"/>
    <s v="Other"/>
    <m/>
    <n v="1999"/>
    <n v="0"/>
    <n v="1314999"/>
    <n v="0"/>
    <n v="1316998"/>
  </r>
  <r>
    <n v="129906"/>
    <x v="3"/>
    <s v="Shelby"/>
    <m/>
    <s v="N/A"/>
    <s v="MATA FFY19; SFY20 5307 TN2019008 (S) Capital Funds"/>
    <m/>
    <s v="Mass Transit"/>
    <m/>
    <m/>
    <x v="1"/>
    <x v="1"/>
    <s v=""/>
    <m/>
    <m/>
    <x v="6"/>
    <m/>
    <m/>
    <n v="0"/>
    <n v="0"/>
    <n v="1316500"/>
    <n v="0"/>
    <n v="1316500"/>
  </r>
  <r>
    <n v="119990.03"/>
    <x v="0"/>
    <s v="Hamilton"/>
    <m/>
    <s v="N/A"/>
    <s v="Chattanooga ITS Control Center - FY 2020-2022 (Operations)"/>
    <m/>
    <s v="Other"/>
    <s v="Intelligent Transportation System"/>
    <m/>
    <x v="1"/>
    <x v="1"/>
    <s v=""/>
    <m/>
    <m/>
    <x v="6"/>
    <m/>
    <m/>
    <n v="1316000"/>
    <n v="0"/>
    <n v="0"/>
    <n v="0"/>
    <n v="1316000"/>
  </r>
  <r>
    <n v="130016"/>
    <x v="0"/>
    <s v="Hamilton"/>
    <m/>
    <s v="N/A"/>
    <s v="Hamilton Co RR Auth. / Tyner Terminal Railway SFY2020 - Rehab Enterprise S. Ind. Park RR Network Improvements."/>
    <m/>
    <s v="Rail"/>
    <m/>
    <m/>
    <x v="1"/>
    <x v="1"/>
    <s v=""/>
    <m/>
    <m/>
    <x v="6"/>
    <m/>
    <m/>
    <n v="0"/>
    <n v="0"/>
    <n v="1309779"/>
    <n v="0"/>
    <n v="1309779"/>
  </r>
  <r>
    <n v="129254"/>
    <x v="0"/>
    <s v="Marion"/>
    <s v="SR-156"/>
    <s v="SR"/>
    <s v="From East of Orme Mtn Rd to near Elm Avenue"/>
    <s v="Mill &amp; 1.25&quot; CS Mix"/>
    <s v="Resurfacing"/>
    <s v="Resurface &amp; Safety"/>
    <s v="Mill &amp; 1.25&quot; Cs Mix"/>
    <x v="0"/>
    <x v="5"/>
    <n v="5.2"/>
    <d v="2020-05-15T00:00:00"/>
    <s v="CONV"/>
    <x v="2"/>
    <s v="Other"/>
    <m/>
    <n v="0"/>
    <n v="0"/>
    <n v="162156"/>
    <n v="1138579"/>
    <n v="1300735"/>
  </r>
  <r>
    <n v="129241"/>
    <x v="0"/>
    <s v="McMinn"/>
    <s v="SR-163"/>
    <s v="SR"/>
    <s v="From west of CR-750 to Polk County Line"/>
    <s v="Mill &amp; 411D"/>
    <s v="Resurfacing"/>
    <s v="Resurface &amp; Safety"/>
    <s v="Mill &amp; 411d"/>
    <x v="0"/>
    <x v="5"/>
    <n v="5.62"/>
    <d v="2020-05-15T00:00:00"/>
    <s v="CONV"/>
    <x v="2"/>
    <s v="Other"/>
    <m/>
    <n v="0"/>
    <n v="0"/>
    <n v="0"/>
    <n v="1300465"/>
    <n v="1300465"/>
  </r>
  <r>
    <n v="70084"/>
    <x v="3"/>
    <s v="Tipton"/>
    <m/>
    <s v="SR"/>
    <s v="Tipton County Routine Maintenance"/>
    <m/>
    <s v="Maint - Reg"/>
    <s v="Maintenance"/>
    <m/>
    <x v="1"/>
    <x v="1"/>
    <s v=""/>
    <m/>
    <m/>
    <x v="2"/>
    <m/>
    <m/>
    <n v="0"/>
    <n v="0"/>
    <n v="1296796.48"/>
    <n v="0"/>
    <n v="1296796.48"/>
  </r>
  <r>
    <n v="129102"/>
    <x v="1"/>
    <s v="Monroe"/>
    <s v="SR-68"/>
    <s v="SR"/>
    <s v="From near Martin Road to near Coker Creek Elementary School"/>
    <s v="411TLD Overlay @ 85 lb/sy"/>
    <s v="Resurfacing"/>
    <s v="Resurfacing"/>
    <s v="411tld Overlay @ 85 Lb/sy"/>
    <x v="0"/>
    <x v="5"/>
    <n v="7.55"/>
    <d v="2020-03-27T00:00:00"/>
    <s v="THIN"/>
    <x v="2"/>
    <s v="Other"/>
    <m/>
    <n v="0"/>
    <n v="0"/>
    <n v="129960"/>
    <n v="1166130"/>
    <n v="1296090"/>
  </r>
  <r>
    <n v="70070"/>
    <x v="0"/>
    <s v="Polk"/>
    <m/>
    <s v="SR"/>
    <s v="Polk County Routine Maintenance"/>
    <m/>
    <s v="Maint - Reg"/>
    <s v="Maintenance"/>
    <m/>
    <x v="1"/>
    <x v="1"/>
    <s v=""/>
    <m/>
    <m/>
    <x v="2"/>
    <m/>
    <m/>
    <n v="0"/>
    <n v="0"/>
    <n v="1294673.26"/>
    <n v="0"/>
    <n v="1294673.26"/>
  </r>
  <r>
    <n v="128666.01"/>
    <x v="0"/>
    <s v="Marion"/>
    <s v="SR-2"/>
    <s v="SR"/>
    <s v="From near LM 25.2 to near LM 26.4 (Slope Stabilization) (February 2020 Flood)"/>
    <m/>
    <s v="Maint - Reg"/>
    <s v="Safety"/>
    <m/>
    <x v="2"/>
    <x v="2"/>
    <n v="1.2"/>
    <m/>
    <m/>
    <x v="2"/>
    <s v="Other"/>
    <m/>
    <n v="0"/>
    <n v="0"/>
    <n v="1285955"/>
    <n v="0"/>
    <n v="1285955"/>
  </r>
  <r>
    <n v="119699"/>
    <x v="1"/>
    <s v="Jefferson"/>
    <s v="I-40"/>
    <s v="IM"/>
    <s v="Bridges over I-81 Ramps, LM's 11.68 and 11.98"/>
    <m/>
    <s v="Maint - BR Repair"/>
    <s v="Bridge Repair"/>
    <m/>
    <x v="3"/>
    <x v="2"/>
    <n v="0.3"/>
    <d v="2017-08-18T00:00:00"/>
    <m/>
    <x v="1"/>
    <s v="Int"/>
    <s v="45I00400039, 45I00400047"/>
    <n v="0"/>
    <n v="0"/>
    <n v="1278044.3999999999"/>
    <n v="0"/>
    <n v="1278044.3999999999"/>
  </r>
  <r>
    <n v="107473"/>
    <x v="3"/>
    <s v="Hardin"/>
    <m/>
    <s v="SR"/>
    <s v="Hardin County Routine Maintenance"/>
    <m/>
    <s v="Maint - Reg"/>
    <s v="Maintenance"/>
    <m/>
    <x v="1"/>
    <x v="1"/>
    <n v="0"/>
    <m/>
    <m/>
    <x v="2"/>
    <m/>
    <m/>
    <n v="0"/>
    <n v="0"/>
    <n v="1277877.3500000001"/>
    <n v="0"/>
    <n v="1277877.3500000001"/>
  </r>
  <r>
    <n v="44929"/>
    <x v="1"/>
    <s v="Hancock"/>
    <s v="SR-31"/>
    <s v="SR"/>
    <s v="MOUNTAIN VALLEY RD TO CANTWELL VALLEY RD"/>
    <m/>
    <s v="Other"/>
    <s v="Reconstruction"/>
    <m/>
    <x v="0"/>
    <x v="0"/>
    <n v="3.7"/>
    <d v="1996-02-16T00:00:00"/>
    <m/>
    <x v="2"/>
    <m/>
    <m/>
    <n v="0"/>
    <n v="1273000"/>
    <n v="0"/>
    <n v="0"/>
    <n v="1273000"/>
  </r>
  <r>
    <n v="129059"/>
    <x v="0"/>
    <s v="Hamilton"/>
    <m/>
    <s v="N/A"/>
    <s v="HCRA / Tyner Terminal Railway Co. SFY 2020 Rail Connectivity - Build 4,000' 4 Track Rail to Truck Intermodal Facility"/>
    <m/>
    <s v="Rail"/>
    <m/>
    <m/>
    <x v="1"/>
    <x v="1"/>
    <s v=""/>
    <m/>
    <m/>
    <x v="6"/>
    <m/>
    <m/>
    <n v="0"/>
    <n v="0"/>
    <n v="1272600"/>
    <n v="0"/>
    <n v="1272600"/>
  </r>
  <r>
    <n v="125325"/>
    <x v="2"/>
    <s v="Davidson"/>
    <s v="I-440"/>
    <s v="IM"/>
    <s v="From I-40 to I-24 (Design Build) (IA)"/>
    <s v="Reconstruct, remove median, and widen from 4 lanes to 6 lanes (design build)"/>
    <s v="Legislative"/>
    <s v="Reconstruction"/>
    <m/>
    <x v="0"/>
    <x v="0"/>
    <n v="7.66"/>
    <d v="2018-07-13T00:00:00"/>
    <m/>
    <x v="1"/>
    <s v="Int"/>
    <m/>
    <n v="1272000"/>
    <n v="0"/>
    <n v="0"/>
    <n v="0"/>
    <n v="1272000"/>
  </r>
  <r>
    <n v="127526.01"/>
    <x v="1"/>
    <s v="Campbell"/>
    <s v="I-75"/>
    <s v="IM"/>
    <s v="Bridges over SR-9, LM 30.67"/>
    <s v="Bridge Repairs to be made prior to Federal Bridge Replacement project Construction (see PIN 127526.00)"/>
    <s v="Maint - BR Repair"/>
    <s v="Bridge Repair"/>
    <m/>
    <x v="3"/>
    <x v="2"/>
    <n v="0.04"/>
    <d v="2019-12-13T00:00:00"/>
    <m/>
    <x v="1"/>
    <s v="Int"/>
    <s v="07I00750021, 07I00750022"/>
    <n v="0"/>
    <n v="0"/>
    <n v="1270141"/>
    <n v="0"/>
    <n v="1270141"/>
  </r>
  <r>
    <n v="128879"/>
    <x v="1"/>
    <s v="Carter"/>
    <s v="SR-91"/>
    <s v="SR"/>
    <s v="near LM 20.23 (Slope Stabilization) (February 2019 Flood)"/>
    <s v="repair slope failure below road (Emergency Let project)"/>
    <s v="Maint - Reg"/>
    <s v="Safety"/>
    <m/>
    <x v="2"/>
    <x v="2"/>
    <n v="0.01"/>
    <d v="2019-06-21T00:00:00"/>
    <m/>
    <x v="2"/>
    <s v="Other"/>
    <m/>
    <n v="1999"/>
    <n v="0"/>
    <n v="1265999"/>
    <n v="0"/>
    <n v="1267998"/>
  </r>
  <r>
    <n v="129779"/>
    <x v="3"/>
    <s v="Region 4"/>
    <m/>
    <s v="N/A"/>
    <s v="DHRA FFY19; SFY20 5311 TN2019-037 (S&amp;F) Op, RTAP, Admin Funds"/>
    <m/>
    <s v="Mass Transit"/>
    <m/>
    <m/>
    <x v="1"/>
    <x v="1"/>
    <s v=""/>
    <m/>
    <m/>
    <x v="6"/>
    <m/>
    <m/>
    <n v="0"/>
    <n v="0"/>
    <n v="1267877"/>
    <n v="0"/>
    <n v="1267877"/>
  </r>
  <r>
    <n v="130357"/>
    <x v="1"/>
    <s v="Campbell, Scott"/>
    <m/>
    <s v="N/A"/>
    <s v="TWRA-OHV8 Implementation"/>
    <s v="OHV8-Implementation includes the addition of approximately 20 miles of trails and primitive roads to New River Unit of NCWMA. In addition, maintenance will be performed on the existing trails system. Equipment includes track type dozer and 4 X 4 utility vehicle, also included are tools, supplies, signage, maps and amenities."/>
    <s v="Rec Trails - TDEC"/>
    <s v="Bicycles and Pedestrian Facility"/>
    <m/>
    <x v="1"/>
    <x v="1"/>
    <s v=""/>
    <m/>
    <m/>
    <x v="6"/>
    <m/>
    <m/>
    <n v="0"/>
    <n v="0"/>
    <n v="1259310"/>
    <n v="0"/>
    <n v="1259310"/>
  </r>
  <r>
    <n v="104027.09"/>
    <x v="0"/>
    <s v="Hamilton"/>
    <m/>
    <s v="N/A"/>
    <s v="Citico Creek and Unnamed Tributary, Stream Mitigation in Chattanooga"/>
    <s v="Citico Creek, From Citico Avenue to near Orchard Knob Pump Station, and Unnamed Tributary, from near North Orchard Knob Avenue to near Orchard Knob Pump Station"/>
    <s v="Other"/>
    <s v="Env Mitigation and Wildlife Connectivity"/>
    <m/>
    <x v="1"/>
    <x v="1"/>
    <s v=""/>
    <d v="2021-02-05T00:00:00"/>
    <m/>
    <x v="6"/>
    <m/>
    <m/>
    <n v="0"/>
    <n v="1258440"/>
    <n v="0"/>
    <n v="0"/>
    <n v="1258440"/>
  </r>
  <r>
    <n v="129209"/>
    <x v="2"/>
    <s v="Lincoln"/>
    <s v="SR-50"/>
    <s v="SR"/>
    <s v="From Marshall County Line to near South Fishing Ford Road"/>
    <s v="411 D Overlay"/>
    <s v="Resurfacing"/>
    <s v="Resurf, Safety &amp; Br Repair"/>
    <s v="411 D Overlay"/>
    <x v="0"/>
    <x v="5"/>
    <n v="6"/>
    <d v="2020-05-15T00:00:00"/>
    <s v="CONV"/>
    <x v="2"/>
    <s v="Other"/>
    <s v="52SR0500001"/>
    <n v="0"/>
    <n v="0"/>
    <n v="163395"/>
    <n v="1089190"/>
    <n v="1252585"/>
  </r>
  <r>
    <n v="127092"/>
    <x v="1"/>
    <s v="Jefferson"/>
    <s v="SR-32"/>
    <s v="SR"/>
    <s v="From near Bridge over French Broad River to near Harrison Road"/>
    <s v="411TLD Overlay @ 85 lb/sy"/>
    <s v="Resurfacing"/>
    <s v="Resurf, Safety &amp; Br Repair"/>
    <s v="411tld Overlay @ 85 Lb/sy"/>
    <x v="0"/>
    <x v="5"/>
    <n v="5.82"/>
    <d v="2020-05-15T00:00:00"/>
    <s v="THIN"/>
    <x v="2"/>
    <s v="Other"/>
    <s v="45SR0320001, 45SR0320003"/>
    <n v="0"/>
    <n v="0"/>
    <n v="327200"/>
    <n v="923000"/>
    <n v="1250200"/>
  </r>
  <r>
    <n v="70032"/>
    <x v="1"/>
    <s v="Hamblen"/>
    <m/>
    <s v="SR"/>
    <s v="Hamblen County Routine Maintenance"/>
    <m/>
    <s v="Maint - Reg"/>
    <s v="Maintenance"/>
    <m/>
    <x v="1"/>
    <x v="1"/>
    <s v=""/>
    <m/>
    <m/>
    <x v="2"/>
    <m/>
    <m/>
    <n v="0"/>
    <n v="0"/>
    <n v="1250049.58"/>
    <n v="0"/>
    <n v="1250049.58"/>
  </r>
  <r>
    <n v="101411.04"/>
    <x v="1"/>
    <s v="Roane, Morgan"/>
    <s v="SR-29"/>
    <s v="SR"/>
    <s v="From SR-61 in Harriman to South of Whetstone Road in Morgan County"/>
    <m/>
    <s v="Legislative"/>
    <s v="Reconstruction"/>
    <m/>
    <x v="0"/>
    <x v="0"/>
    <n v="3.37"/>
    <d v="2015-02-13T00:00:00"/>
    <m/>
    <x v="0"/>
    <s v="NHS"/>
    <m/>
    <n v="0"/>
    <n v="0"/>
    <n v="1250000"/>
    <n v="0"/>
    <n v="1250000"/>
  </r>
  <r>
    <n v="101422"/>
    <x v="1"/>
    <s v="Cocke"/>
    <s v="SR-32"/>
    <s v="SR"/>
    <s v="From near SR-73 at Cosby to North of Wilton Springs Road (IA)"/>
    <s v="Widen to Super 2-Lane and 3-Lane sections on 5-Lane ROW"/>
    <s v="Legislative"/>
    <s v="Construction-New"/>
    <m/>
    <x v="0"/>
    <x v="3"/>
    <n v="7.36"/>
    <d v="2024-05-17T00:00:00"/>
    <m/>
    <x v="2"/>
    <s v="Other"/>
    <m/>
    <n v="1250000"/>
    <n v="0"/>
    <n v="0"/>
    <n v="0"/>
    <n v="1250000"/>
  </r>
  <r>
    <n v="127997"/>
    <x v="3"/>
    <s v="Carroll"/>
    <s v="SR-1"/>
    <s v="SR"/>
    <s v="From SR-22 (at Court Square) to Rosser Circle"/>
    <s v="Mill &amp; 411D"/>
    <s v="Resurfacing"/>
    <s v="Resurface &amp; Safety"/>
    <s v="Mill &amp; 411d"/>
    <x v="0"/>
    <x v="5"/>
    <n v="3.26"/>
    <d v="2020-02-07T00:00:00"/>
    <s v="CONV"/>
    <x v="2"/>
    <s v="Other"/>
    <m/>
    <n v="0"/>
    <n v="0"/>
    <n v="103500"/>
    <n v="1142000"/>
    <n v="1245500"/>
  </r>
  <r>
    <n v="129152"/>
    <x v="1"/>
    <s v="Claiborne"/>
    <s v="SR-63"/>
    <s v="SR"/>
    <s v="From near Murphey Lane to Hancock County Line"/>
    <s v="411TLD Overlay @ 85 lb/sy"/>
    <s v="Resurfacing"/>
    <s v="Resurfacing"/>
    <s v="411tld Overlay @ 85 Lb/sy"/>
    <x v="0"/>
    <x v="5"/>
    <n v="8.5500000000000007"/>
    <d v="2020-06-26T00:00:00"/>
    <s v="THIN"/>
    <x v="2"/>
    <s v="Other"/>
    <m/>
    <n v="0"/>
    <n v="0"/>
    <n v="0"/>
    <n v="1227800"/>
    <n v="1227800"/>
  </r>
  <r>
    <n v="70044"/>
    <x v="0"/>
    <s v="Jackson"/>
    <m/>
    <s v="SR"/>
    <s v="Jackson County Routine Maintenance"/>
    <m/>
    <s v="Maint - Reg"/>
    <s v="Maintenance"/>
    <m/>
    <x v="1"/>
    <x v="1"/>
    <s v=""/>
    <m/>
    <m/>
    <x v="2"/>
    <m/>
    <m/>
    <n v="0"/>
    <n v="0"/>
    <n v="1227332.3400000001"/>
    <n v="0"/>
    <n v="1227332.3400000001"/>
  </r>
  <r>
    <n v="116325.08"/>
    <x v="3"/>
    <s v="Region 4"/>
    <m/>
    <s v="IM"/>
    <s v="M20LTHQ_R4ISR_CONCREP"/>
    <m/>
    <s v="Maint - Reg"/>
    <s v="Maintenance"/>
    <m/>
    <x v="0"/>
    <x v="2"/>
    <s v=""/>
    <d v="2019-12-13T00:00:00"/>
    <m/>
    <x v="1"/>
    <m/>
    <m/>
    <n v="0"/>
    <n v="0"/>
    <n v="1225823"/>
    <n v="0"/>
    <n v="1225823"/>
  </r>
  <r>
    <n v="70050"/>
    <x v="2"/>
    <s v="Lawrence"/>
    <m/>
    <s v="SR"/>
    <s v="Lawrence County Routine Maintenance"/>
    <m/>
    <s v="Maint - Reg"/>
    <s v="Maintenance"/>
    <m/>
    <x v="1"/>
    <x v="1"/>
    <s v=""/>
    <m/>
    <m/>
    <x v="2"/>
    <m/>
    <m/>
    <n v="0"/>
    <n v="0"/>
    <n v="1225041.3"/>
    <n v="0"/>
    <n v="1225041.3"/>
  </r>
  <r>
    <n v="127224"/>
    <x v="0"/>
    <s v="Bledsoe"/>
    <s v="SR-28"/>
    <s v="SR"/>
    <s v="From south of SR-30 to north of Old William Howard Taft Highway"/>
    <s v="Mill &amp; 411D"/>
    <s v="Resurfacing"/>
    <s v="Resurface &amp; Safety"/>
    <s v="Mill &amp; 411d"/>
    <x v="0"/>
    <x v="5"/>
    <n v="2.48"/>
    <d v="2020-03-27T00:00:00"/>
    <s v="CONV"/>
    <x v="0"/>
    <s v="NHS"/>
    <m/>
    <n v="0"/>
    <n v="0"/>
    <n v="46081"/>
    <n v="1168455"/>
    <n v="1214536"/>
  </r>
  <r>
    <n v="129976"/>
    <x v="1"/>
    <s v="Johnson"/>
    <m/>
    <s v="N/A"/>
    <s v="FY 2012 Non-Motorized/Motorized Diverse Use. Doe Mountain Recreation Authority"/>
    <s v="Harbin Hill trailhead restroom, Morefield Creek trailhead parking development and trail restoration of approximately 1 mile of natural surface trail.  Restore approximately 4 miles of OHV trail.  Also includes grand administration, A/E services, amenities, supplies and signage.    Restroom, trail maintenance, approximately 8 miles of new trails, rehabilitation of 8 miles of trails, new trail construction, trail signage, trailhead parking expansion, trailhead/trail side amenities, information kiosk, supplies, equipment rental, signage."/>
    <s v="Rec Trails - TDEC"/>
    <s v="Bicycles and Pedestrian Facility"/>
    <m/>
    <x v="1"/>
    <x v="1"/>
    <s v=""/>
    <m/>
    <m/>
    <x v="6"/>
    <m/>
    <m/>
    <n v="0"/>
    <n v="0"/>
    <n v="1208716"/>
    <n v="0"/>
    <n v="1208716"/>
  </r>
  <r>
    <n v="103658"/>
    <x v="1"/>
    <s v="Unicoi"/>
    <m/>
    <s v="SR"/>
    <s v="Unicoi County Routine Maintenance"/>
    <m/>
    <s v="Maint - Reg"/>
    <s v="Maintenance"/>
    <m/>
    <x v="1"/>
    <x v="1"/>
    <s v=""/>
    <m/>
    <m/>
    <x v="2"/>
    <m/>
    <m/>
    <n v="0"/>
    <n v="0"/>
    <n v="1208548.1100000001"/>
    <n v="0"/>
    <n v="1208548.1100000001"/>
  </r>
  <r>
    <n v="129110"/>
    <x v="1"/>
    <s v="Cocke"/>
    <s v="SR-32"/>
    <s v="SR"/>
    <s v="From near Entrance to Walmart to SR-9"/>
    <s v="Mill &amp; 411D"/>
    <s v="Resurfacing"/>
    <s v="Resurface &amp; Safety"/>
    <s v="Mill &amp; 411d"/>
    <x v="0"/>
    <x v="5"/>
    <n v="1.94"/>
    <d v="2020-06-26T00:00:00"/>
    <s v="THIN"/>
    <x v="0"/>
    <s v="NHS"/>
    <m/>
    <n v="0"/>
    <n v="0"/>
    <n v="110000"/>
    <n v="1097400"/>
    <n v="1207400"/>
  </r>
  <r>
    <n v="125410"/>
    <x v="3"/>
    <s v="Shelby"/>
    <m/>
    <s v="L"/>
    <s v="Fletcher Creek Greenway - Phase 2"/>
    <s v="Design and construction of a  multi-modal greenway from a vehicular trailhead at the intersection of Yale Road and Brother Boulevard to an existing greenway facility south of Drew Valley. Project also includes a pedestrian bridge, ADA upgrades, landscaping and pedestrian amenities."/>
    <s v="Local Programs"/>
    <s v="Bicycles and Pedestrian Facility"/>
    <m/>
    <x v="1"/>
    <x v="1"/>
    <n v="0"/>
    <m/>
    <m/>
    <x v="4"/>
    <s v="Other"/>
    <m/>
    <n v="18750"/>
    <n v="0"/>
    <n v="1187500"/>
    <n v="0"/>
    <n v="1206250"/>
  </r>
  <r>
    <n v="105611.09"/>
    <x v="1"/>
    <s v="Knox"/>
    <m/>
    <s v="N/A"/>
    <s v="Knoxville ITS Control Center - FY 2020-2022 (Operations)"/>
    <m/>
    <s v="Other"/>
    <s v="Intelligent Transportation System"/>
    <m/>
    <x v="1"/>
    <x v="1"/>
    <s v=""/>
    <m/>
    <m/>
    <x v="6"/>
    <m/>
    <m/>
    <n v="1200000"/>
    <n v="0"/>
    <n v="0"/>
    <n v="0"/>
    <n v="1200000"/>
  </r>
  <r>
    <n v="121791"/>
    <x v="2"/>
    <s v="Davidson"/>
    <s v="SR-255"/>
    <s v="SR"/>
    <s v="(Harding Place), From Danby Drive to Nolensville Pike in Nashville"/>
    <s v="Construction of sidewalks along the south side of Harding Place from Danby Drive to Nolensville Pike. Project also includes curb and gutter, ADA accessibility, drainage improvements, pedestrian amenities, pedestrian signalization, crosswalks, lighting and landscaping."/>
    <s v="Local Programs"/>
    <s v="Bicycles and Pedestrian Facility"/>
    <m/>
    <x v="1"/>
    <x v="1"/>
    <n v="1.1000000000000001"/>
    <m/>
    <m/>
    <x v="0"/>
    <s v="NHS"/>
    <m/>
    <n v="0"/>
    <n v="1200000"/>
    <n v="0"/>
    <n v="0"/>
    <n v="1200000"/>
  </r>
  <r>
    <n v="129438"/>
    <x v="2"/>
    <s v="Davidson"/>
    <m/>
    <s v="N/A"/>
    <s v="MTA FFY15, 17-18 - SFY20 5307 TN2019009 (S) Capital Funds"/>
    <m/>
    <s v="Mass Transit"/>
    <m/>
    <m/>
    <x v="1"/>
    <x v="1"/>
    <s v=""/>
    <m/>
    <m/>
    <x v="6"/>
    <m/>
    <m/>
    <n v="0"/>
    <n v="0"/>
    <n v="1199692.5"/>
    <n v="0"/>
    <n v="1199692.5"/>
  </r>
  <r>
    <n v="70065"/>
    <x v="1"/>
    <s v="Morgan"/>
    <m/>
    <s v="SR"/>
    <s v="Morgan County Routine Maintenance"/>
    <m/>
    <s v="Maint - Reg"/>
    <s v="Maintenance"/>
    <m/>
    <x v="1"/>
    <x v="1"/>
    <s v=""/>
    <m/>
    <m/>
    <x v="2"/>
    <m/>
    <m/>
    <n v="0"/>
    <n v="0"/>
    <n v="1198839.29"/>
    <n v="0"/>
    <n v="1198839.29"/>
  </r>
  <r>
    <n v="128874"/>
    <x v="1"/>
    <s v="Carter"/>
    <s v="SR-91"/>
    <s v="SR"/>
    <s v="near LM 18.64 (Slope Stabilization) (February 2019 Flood)"/>
    <s v="repair slope failure below road (Emergency Let project)"/>
    <s v="Maint - Reg"/>
    <s v="Safety"/>
    <m/>
    <x v="2"/>
    <x v="2"/>
    <n v="0.01"/>
    <d v="2019-06-21T00:00:00"/>
    <m/>
    <x v="2"/>
    <s v="Other"/>
    <m/>
    <n v="1999"/>
    <n v="0"/>
    <n v="1195999"/>
    <n v="0"/>
    <n v="1197998"/>
  </r>
  <r>
    <n v="118738"/>
    <x v="2"/>
    <s v="Robertson, Sumner"/>
    <s v="SIA"/>
    <s v="L"/>
    <s v="Industrial Access Road serving Project Deepdish in Portland"/>
    <s v="SR-41, Intersection at SR-52, LM 19.45 in Portland - New Construction"/>
    <s v="Economic Development"/>
    <s v="Construction-New"/>
    <m/>
    <x v="0"/>
    <x v="3"/>
    <s v=""/>
    <d v="2018-10-05T00:00:00"/>
    <m/>
    <x v="8"/>
    <s v="NHS, None"/>
    <m/>
    <n v="376500"/>
    <n v="0"/>
    <n v="812300"/>
    <n v="0"/>
    <n v="1188800"/>
  </r>
  <r>
    <n v="70046"/>
    <x v="1"/>
    <s v="Johnson"/>
    <m/>
    <s v="SR"/>
    <s v="Johnson County Routine Maintenance"/>
    <m/>
    <s v="Maint - Reg"/>
    <s v="Maintenance"/>
    <m/>
    <x v="1"/>
    <x v="1"/>
    <s v=""/>
    <m/>
    <m/>
    <x v="2"/>
    <m/>
    <m/>
    <n v="0"/>
    <n v="0"/>
    <n v="1172871.33"/>
    <n v="0"/>
    <n v="1172871.33"/>
  </r>
  <r>
    <n v="128663"/>
    <x v="0"/>
    <s v="Fentress"/>
    <s v="SR-85"/>
    <s v="SR"/>
    <s v="near LM 6.5 (February 2019 Flood)"/>
    <s v="flood damage repairs (Emergency Let Contract)"/>
    <s v="Maint - Reg"/>
    <s v="Safety"/>
    <m/>
    <x v="2"/>
    <x v="2"/>
    <n v="0.01"/>
    <d v="2019-03-15T00:00:00"/>
    <m/>
    <x v="2"/>
    <s v="Other"/>
    <m/>
    <n v="1199"/>
    <n v="0"/>
    <n v="1166345"/>
    <n v="0"/>
    <n v="1167544"/>
  </r>
  <r>
    <n v="129191"/>
    <x v="2"/>
    <s v="Giles"/>
    <s v="SR-273"/>
    <s v="SR"/>
    <s v="From SR-166 to west of Pierson Lane"/>
    <s v="411TLD Overlay @ 85 lb/sy"/>
    <s v="Resurfacing"/>
    <s v="Resurf, Safety &amp; Br Repair"/>
    <s v="411tld Overlay @ 85 Lb/sy"/>
    <x v="0"/>
    <x v="5"/>
    <n v="8"/>
    <d v="2020-03-27T00:00:00"/>
    <s v="THIN"/>
    <x v="2"/>
    <s v="Other"/>
    <s v="28S42090003"/>
    <n v="0"/>
    <n v="0"/>
    <n v="254697"/>
    <n v="912482"/>
    <n v="1167179"/>
  </r>
  <r>
    <n v="113287"/>
    <x v="0"/>
    <s v="Putnam"/>
    <s v="SIA"/>
    <s v="L"/>
    <s v="SIA Serving Institutional Wholesale in Algood"/>
    <s v="State Industrial Access Road serving Institutional Wholesale in Algood on Burton Branch Road from approximately 400ft south of SR-111 (West Main Street)  to Dry Valley Road."/>
    <s v="Economic Development"/>
    <s v="Widen and Resurfacing"/>
    <m/>
    <x v="0"/>
    <x v="0"/>
    <n v="0.5"/>
    <d v="2016-10-07T00:00:00"/>
    <m/>
    <x v="4"/>
    <s v="None"/>
    <m/>
    <n v="58309.9"/>
    <n v="0"/>
    <n v="1104894.49"/>
    <n v="0"/>
    <n v="1163204.3899999999"/>
  </r>
  <r>
    <n v="121846"/>
    <x v="1"/>
    <s v="Washington"/>
    <s v="SR-354"/>
    <s v="SR"/>
    <s v="Intersection at Bugaboo Springs Rd, LM 1.887"/>
    <s v="Widen SR-354 to allow for left turn lane and the departure taper to be constructed, install warning signage, and stripe the pavement markings."/>
    <s v="Safety"/>
    <s v="Intersection Improvements"/>
    <m/>
    <x v="0"/>
    <x v="0"/>
    <n v="0.21"/>
    <d v="2019-10-04T00:00:00"/>
    <m/>
    <x v="2"/>
    <s v="Other"/>
    <m/>
    <n v="31000"/>
    <n v="0"/>
    <n v="1121000"/>
    <n v="0"/>
    <n v="1152000"/>
  </r>
  <r>
    <n v="129982"/>
    <x v="0"/>
    <s v="Region 2"/>
    <m/>
    <s v="N/A"/>
    <s v="SETHRA FFY19; SFY20 5311 TN18X034 S/F Op/Appalachian Op Funds"/>
    <m/>
    <s v="Mass Transit"/>
    <m/>
    <m/>
    <x v="1"/>
    <x v="1"/>
    <s v=""/>
    <m/>
    <m/>
    <x v="6"/>
    <m/>
    <m/>
    <n v="0"/>
    <n v="0"/>
    <n v="1151368"/>
    <n v="0"/>
    <n v="1151368"/>
  </r>
  <r>
    <n v="129894"/>
    <x v="2"/>
    <s v="Wilson"/>
    <m/>
    <s v="N/A"/>
    <s v="NERA - SFY 2020 Rail Preservation - USDA Loan Repayment Funding"/>
    <m/>
    <s v="Rail"/>
    <m/>
    <m/>
    <x v="1"/>
    <x v="1"/>
    <s v=""/>
    <m/>
    <m/>
    <x v="6"/>
    <m/>
    <m/>
    <n v="0"/>
    <n v="0"/>
    <n v="1129400"/>
    <n v="0"/>
    <n v="1129400"/>
  </r>
  <r>
    <n v="127999"/>
    <x v="0"/>
    <s v="Grundy"/>
    <s v="SR-50"/>
    <s v="SR"/>
    <s v="Bridge over I-24, LM 0.27"/>
    <m/>
    <s v="Maint - BR Repair"/>
    <s v="Bridge Repair"/>
    <m/>
    <x v="3"/>
    <x v="2"/>
    <n v="0"/>
    <d v="2019-06-21T00:00:00"/>
    <m/>
    <x v="2"/>
    <s v="Other"/>
    <s v="31I00240001"/>
    <n v="0"/>
    <n v="0"/>
    <n v="1127947"/>
    <n v="0"/>
    <n v="1127947"/>
  </r>
  <r>
    <n v="117062"/>
    <x v="2"/>
    <s v="Region 3"/>
    <m/>
    <s v="IM"/>
    <s v="M12LTR3_R3ISR_PBMC Lump sum Performance Based Asset Maint Contract on I-24, I-65, and I-840"/>
    <m/>
    <s v="Maint - Reg"/>
    <s v="Maintenance"/>
    <m/>
    <x v="1"/>
    <x v="1"/>
    <s v=""/>
    <d v="2012-05-04T00:00:00"/>
    <m/>
    <x v="1"/>
    <m/>
    <m/>
    <n v="0"/>
    <n v="0"/>
    <n v="1125000"/>
    <n v="0"/>
    <n v="1125000"/>
  </r>
  <r>
    <n v="70081"/>
    <x v="2"/>
    <s v="Stewart"/>
    <m/>
    <s v="SR"/>
    <s v="Stewart County Routine Maintenance"/>
    <m/>
    <s v="Maint - Reg"/>
    <s v="Maintenance"/>
    <m/>
    <x v="1"/>
    <x v="1"/>
    <s v=""/>
    <m/>
    <m/>
    <x v="2"/>
    <m/>
    <m/>
    <n v="0"/>
    <n v="0"/>
    <n v="1123260.79"/>
    <n v="0"/>
    <n v="1123260.79"/>
  </r>
  <r>
    <n v="70091"/>
    <x v="2"/>
    <s v="Wayne"/>
    <m/>
    <s v="SR"/>
    <s v="Wayne County Routine Maintenance"/>
    <m/>
    <s v="Maint - Reg"/>
    <s v="Maintenance"/>
    <m/>
    <x v="1"/>
    <x v="1"/>
    <s v=""/>
    <m/>
    <m/>
    <x v="2"/>
    <m/>
    <m/>
    <n v="0"/>
    <n v="0"/>
    <n v="1119500.6299999999"/>
    <n v="0"/>
    <n v="1119500.6299999999"/>
  </r>
  <r>
    <n v="130193"/>
    <x v="1"/>
    <s v="Knox"/>
    <m/>
    <s v="N/A"/>
    <s v="Knox Co FY2020 Preservation - Bridge Rehab (3 of 3 application/4 projects)"/>
    <m/>
    <s v="Rail"/>
    <m/>
    <m/>
    <x v="1"/>
    <x v="1"/>
    <s v=""/>
    <m/>
    <m/>
    <x v="6"/>
    <m/>
    <m/>
    <n v="0"/>
    <n v="0"/>
    <n v="1117760.8500000001"/>
    <n v="0"/>
    <n v="1117760.8500000001"/>
  </r>
  <r>
    <n v="123278"/>
    <x v="2"/>
    <s v="Sumner"/>
    <s v="I-65"/>
    <s v="IM"/>
    <s v="I-65 Interchange at US-31W, Exit 98 and Intersection of US-31W and US-41"/>
    <s v="Interchange Lighting"/>
    <s v="Local Programs"/>
    <s v="Interchange Lighting"/>
    <m/>
    <x v="1"/>
    <x v="1"/>
    <n v="0.24"/>
    <d v="2019-08-09T00:00:00"/>
    <m/>
    <x v="1"/>
    <s v="Int"/>
    <m/>
    <n v="54700"/>
    <n v="0"/>
    <n v="1059097"/>
    <n v="0"/>
    <n v="1113797"/>
  </r>
  <r>
    <n v="101419.02"/>
    <x v="1"/>
    <s v="Hamblen"/>
    <s v="SR-34"/>
    <s v="SR"/>
    <s v="From West of Old Stagecoach Road  in Russellville to Steadman Road (EPD) (IA)"/>
    <s v="Construct 5 lane roadway in a 5 lane ROW on new alignment"/>
    <s v="Legislative"/>
    <s v="Construction-New"/>
    <m/>
    <x v="0"/>
    <x v="3"/>
    <n v="3.7"/>
    <d v="2022-06-17T00:00:00"/>
    <m/>
    <x v="0"/>
    <s v="NHS, Other"/>
    <m/>
    <n v="1112715"/>
    <n v="0"/>
    <n v="0"/>
    <n v="0"/>
    <n v="1112715"/>
  </r>
  <r>
    <n v="121893"/>
    <x v="0"/>
    <s v="Overton"/>
    <s v="SIA"/>
    <s v="L"/>
    <s v="Oak Hill Road, From Rickman Road to near SR-111"/>
    <s v="Widening existing Road to two 12' lanes"/>
    <s v="Economic Development"/>
    <s v="Reconstruction"/>
    <m/>
    <x v="0"/>
    <x v="0"/>
    <n v="0.41399999999999998"/>
    <d v="2019-10-04T00:00:00"/>
    <m/>
    <x v="4"/>
    <s v="Other"/>
    <m/>
    <n v="116200"/>
    <n v="0"/>
    <n v="989464"/>
    <n v="0"/>
    <n v="1105664"/>
  </r>
  <r>
    <n v="70088"/>
    <x v="0"/>
    <s v="Van Buren"/>
    <m/>
    <s v="SR"/>
    <s v="Van Buren County Routine Maintenance"/>
    <m/>
    <s v="Maint - Reg"/>
    <s v="Maintenance"/>
    <m/>
    <x v="1"/>
    <x v="1"/>
    <s v=""/>
    <m/>
    <m/>
    <x v="2"/>
    <m/>
    <m/>
    <n v="0"/>
    <n v="0"/>
    <n v="1102314.03"/>
    <n v="0"/>
    <n v="1102314.03"/>
  </r>
  <r>
    <n v="129710"/>
    <x v="3"/>
    <s v="Region 4"/>
    <m/>
    <s v="N/A"/>
    <s v="Carroll-Henry Co. RR Auth - SFY 2020 Rail Preservation - Track/Turnout Construction at McKenzie Line / Dresden Branch"/>
    <m/>
    <s v="Rail"/>
    <m/>
    <m/>
    <x v="1"/>
    <x v="1"/>
    <s v=""/>
    <m/>
    <m/>
    <x v="6"/>
    <m/>
    <m/>
    <n v="0"/>
    <n v="0"/>
    <n v="1102070.7"/>
    <n v="0"/>
    <n v="1102070.7"/>
  </r>
  <r>
    <n v="118804"/>
    <x v="3"/>
    <s v="Shelby"/>
    <s v="Ridgeway Rd."/>
    <s v="L"/>
    <s v="Ridgeway Road, Mt. Moriah Road to Quince Road in Memphis (RSA)"/>
    <s v="Signalization and Safety Modifications"/>
    <s v="Safety"/>
    <s v="Miscellaneous Safety Improvements"/>
    <m/>
    <x v="1"/>
    <x v="1"/>
    <n v="1.0649999999999999"/>
    <d v="2020-06-26T00:00:00"/>
    <m/>
    <x v="8"/>
    <s v="NHS"/>
    <m/>
    <n v="140000"/>
    <n v="0"/>
    <n v="961000"/>
    <n v="0"/>
    <n v="1101000"/>
  </r>
  <r>
    <n v="129198"/>
    <x v="2"/>
    <s v="Giles"/>
    <s v="SR-7"/>
    <s v="SR"/>
    <s v="From Market Street to Polly Road"/>
    <s v="411 D Overlay"/>
    <s v="Resurfacing"/>
    <s v="Resurfacing"/>
    <s v="411 D Overlay"/>
    <x v="0"/>
    <x v="5"/>
    <n v="6.25"/>
    <d v="2020-03-27T00:00:00"/>
    <s v="CONV"/>
    <x v="2"/>
    <s v="Other"/>
    <m/>
    <n v="0"/>
    <n v="0"/>
    <n v="0"/>
    <n v="1099092"/>
    <n v="1099092"/>
  </r>
  <r>
    <n v="127288"/>
    <x v="2"/>
    <s v="Davidson"/>
    <s v="SR-106"/>
    <s v="SR"/>
    <s v="From I-440 to SR-1"/>
    <s v="Mill &amp; 411D"/>
    <s v="Resurfacing"/>
    <s v="Resurface &amp; Safety"/>
    <s v="Mill &amp; 411d"/>
    <x v="0"/>
    <x v="5"/>
    <n v="2.35"/>
    <d v="2020-05-15T00:00:00"/>
    <s v="CONV"/>
    <x v="0"/>
    <s v="NHS"/>
    <m/>
    <n v="0"/>
    <n v="0"/>
    <n v="30580"/>
    <n v="1067080"/>
    <n v="1097660"/>
  </r>
  <r>
    <n v="121514.01"/>
    <x v="3"/>
    <s v="Weakley"/>
    <m/>
    <s v="L"/>
    <s v="Martin Downtown Improvements - Phase 5"/>
    <s v="Construction of sidewalk on University Street from Lovelace Avenue to the parking lot adjacent to the University Administation Building. Project also includes ADA upgrades, signage, crosswalks, utility relocation, landscaping, pedestrian amenities and pedestrian lighting."/>
    <s v="Local Programs"/>
    <s v="Bicycles and Pedestrian Facility"/>
    <m/>
    <x v="1"/>
    <x v="1"/>
    <s v=""/>
    <m/>
    <m/>
    <x v="4"/>
    <s v="Other"/>
    <m/>
    <n v="0"/>
    <n v="0"/>
    <n v="1092890"/>
    <n v="0"/>
    <n v="1092890"/>
  </r>
  <r>
    <n v="129238"/>
    <x v="0"/>
    <s v="Polk"/>
    <s v="SR-30"/>
    <s v="SR"/>
    <s v="From Greasy Creek Road to North of SR-40 (US-64)"/>
    <s v="Mill &amp; 411D"/>
    <s v="Resurfacing"/>
    <s v="Resurface &amp; Safety"/>
    <s v="Mill &amp; 411d"/>
    <x v="0"/>
    <x v="5"/>
    <n v="4.07"/>
    <d v="2020-02-07T00:00:00"/>
    <s v="CONV"/>
    <x v="2"/>
    <s v="Other"/>
    <m/>
    <n v="0"/>
    <n v="0"/>
    <n v="37357"/>
    <n v="1053475"/>
    <n v="1090832"/>
  </r>
  <r>
    <n v="129181"/>
    <x v="2"/>
    <s v="Maury"/>
    <s v="SR-99"/>
    <s v="SR"/>
    <s v="From near Cecil Farm Road to Zion Road"/>
    <s v="Mill &amp; 411D"/>
    <s v="Resurfacing"/>
    <s v="Resurface &amp; Safety"/>
    <s v="Mill &amp; 411d"/>
    <x v="0"/>
    <x v="5"/>
    <n v="5.92"/>
    <d v="2020-02-07T00:00:00"/>
    <s v="CONV"/>
    <x v="0"/>
    <s v="NHS"/>
    <m/>
    <n v="0"/>
    <n v="0"/>
    <n v="12728"/>
    <n v="1074699"/>
    <n v="1087427"/>
  </r>
  <r>
    <n v="100331"/>
    <x v="3"/>
    <s v="Shelby"/>
    <s v="I-240"/>
    <s v="IM"/>
    <s v="From North of SR-385 (South of Poplar Avenue) to North of Walnut Grove Road"/>
    <s v="I-240, From North of SR-385 (South of Poplar Avenue) to North of Walnut Grove Road - Widen"/>
    <s v="Legislative"/>
    <s v="Widen"/>
    <m/>
    <x v="0"/>
    <x v="0"/>
    <n v="3.07"/>
    <d v="2010-12-10T00:00:00"/>
    <m/>
    <x v="1"/>
    <s v="Int"/>
    <s v="79I02400117"/>
    <n v="0"/>
    <n v="0"/>
    <n v="1081250"/>
    <n v="0"/>
    <n v="1081250"/>
  </r>
  <r>
    <n v="116896"/>
    <x v="2"/>
    <s v="Davidson"/>
    <s v="I-40"/>
    <s v="IM"/>
    <s v="Donelson Pike Interchange (Includes Donelson Pike Relocation from Taxiway Bridges over Donelson Pike to I-40) (IA)"/>
    <s v="Reconfigure interchange ramps at I-40"/>
    <s v="Legislative"/>
    <s v="Modify Interchange"/>
    <m/>
    <x v="0"/>
    <x v="0"/>
    <n v="1.3"/>
    <d v="2020-12-11T00:00:00"/>
    <m/>
    <x v="1"/>
    <s v="Int, NHS"/>
    <m/>
    <n v="0"/>
    <n v="1080749"/>
    <n v="0"/>
    <n v="0"/>
    <n v="1080749"/>
  </r>
  <r>
    <n v="129951"/>
    <x v="3"/>
    <s v="Dyer"/>
    <m/>
    <s v="N/A"/>
    <s v="Tenn-Ken SFY2020 Rail Preservation - Eng/Const/Const Admin Bridge repair at MP 2.95"/>
    <m/>
    <s v="Rail"/>
    <m/>
    <m/>
    <x v="1"/>
    <x v="1"/>
    <s v=""/>
    <m/>
    <m/>
    <x v="6"/>
    <m/>
    <m/>
    <n v="0"/>
    <n v="0"/>
    <n v="1080000"/>
    <n v="0"/>
    <n v="1080000"/>
  </r>
  <r>
    <n v="129916"/>
    <x v="3"/>
    <s v="Lauderdale"/>
    <s v="SR-19"/>
    <s v="SR"/>
    <s v="From near Eastland Avenue to Haywood County Line"/>
    <s v="HIR w/TLD Overlay"/>
    <s v="Resurfacing"/>
    <s v="Resurface &amp; Safety"/>
    <s v="Hir W/tld Overlay"/>
    <x v="0"/>
    <x v="2"/>
    <n v="4.1500000000000004"/>
    <d v="2020-05-15T00:00:00"/>
    <s v="PRESV"/>
    <x v="0"/>
    <s v="NHS, Other"/>
    <m/>
    <n v="0"/>
    <n v="0"/>
    <n v="37800"/>
    <n v="1042000"/>
    <n v="1079800"/>
  </r>
  <r>
    <n v="129208"/>
    <x v="2"/>
    <s v="Sumner"/>
    <s v="SR-6"/>
    <s v="SR"/>
    <s v="From Davidson County Line to Cranwell Drive"/>
    <s v="Mill &amp; 411D"/>
    <s v="Resurfacing"/>
    <s v="Resurfacing"/>
    <s v="Mill &amp; 411d"/>
    <x v="0"/>
    <x v="5"/>
    <n v="2"/>
    <d v="2020-03-27T00:00:00"/>
    <s v="CONV"/>
    <x v="0"/>
    <s v="NHS"/>
    <m/>
    <n v="0"/>
    <n v="0"/>
    <n v="0"/>
    <n v="1071203"/>
    <n v="1071203"/>
  </r>
  <r>
    <n v="116368.08"/>
    <x v="3"/>
    <s v="Region 4"/>
    <m/>
    <s v="IM"/>
    <s v="M20LTHQ_D49ISR_M&amp;L"/>
    <m/>
    <s v="Maint - Reg"/>
    <s v="Mowing/Litter"/>
    <m/>
    <x v="1"/>
    <x v="1"/>
    <n v="557.91"/>
    <d v="2019-11-08T00:00:00"/>
    <m/>
    <x v="1"/>
    <m/>
    <m/>
    <n v="0"/>
    <n v="0"/>
    <n v="1069216"/>
    <n v="0"/>
    <n v="1069216"/>
  </r>
  <r>
    <n v="70025"/>
    <x v="0"/>
    <s v="Fentress"/>
    <m/>
    <s v="SR"/>
    <s v="Fentress County Routine Maintenance"/>
    <m/>
    <s v="Maint - Reg"/>
    <s v="Maintenance"/>
    <m/>
    <x v="1"/>
    <x v="1"/>
    <s v=""/>
    <m/>
    <m/>
    <x v="2"/>
    <m/>
    <m/>
    <n v="0"/>
    <n v="0"/>
    <n v="1068697.07"/>
    <n v="0"/>
    <n v="1068697.07"/>
  </r>
  <r>
    <n v="70067"/>
    <x v="0"/>
    <s v="Overton"/>
    <m/>
    <s v="SR"/>
    <s v="Overton County Routine Maintenance"/>
    <m/>
    <s v="Maint - Reg"/>
    <s v="Maintenance"/>
    <m/>
    <x v="1"/>
    <x v="1"/>
    <s v=""/>
    <m/>
    <m/>
    <x v="2"/>
    <m/>
    <m/>
    <n v="0"/>
    <n v="0"/>
    <n v="1061481.2"/>
    <n v="0"/>
    <n v="1061481.2"/>
  </r>
  <r>
    <n v="129453"/>
    <x v="2"/>
    <s v="Region 3"/>
    <m/>
    <s v="N/A"/>
    <s v="RTA FFY18; SFY20 5307 CMAQ TN2019019 (S) Operating Funds"/>
    <m/>
    <s v="Mass Transit"/>
    <m/>
    <m/>
    <x v="1"/>
    <x v="1"/>
    <s v=""/>
    <m/>
    <m/>
    <x v="6"/>
    <m/>
    <m/>
    <n v="0"/>
    <n v="0"/>
    <n v="1060862"/>
    <n v="0"/>
    <n v="1060862"/>
  </r>
  <r>
    <n v="129216"/>
    <x v="2"/>
    <s v="Rutherford"/>
    <s v="SR-99"/>
    <s v="SR"/>
    <s v="From near Rockvale Road to east of Clearidge Drive"/>
    <s v="411TLD Overlay @ 85 lb/sy"/>
    <s v="Resurfacing"/>
    <s v="Resurface &amp; Safety"/>
    <s v="411tld Overlay @ 85 Lb/sy"/>
    <x v="0"/>
    <x v="5"/>
    <n v="5.51"/>
    <d v="2020-05-15T00:00:00"/>
    <s v="THIN"/>
    <x v="2"/>
    <s v="Other"/>
    <m/>
    <n v="0"/>
    <n v="0"/>
    <n v="0"/>
    <n v="1056350"/>
    <n v="1056350"/>
  </r>
  <r>
    <n v="129304"/>
    <x v="1"/>
    <s v="Knox"/>
    <m/>
    <s v="N/A"/>
    <s v="Knoxville: RWY 5L23R Reconstruction Program Project 4"/>
    <m/>
    <s v="Aeronautics"/>
    <s v="Public Transportation"/>
    <m/>
    <x v="1"/>
    <x v="1"/>
    <s v=""/>
    <m/>
    <m/>
    <x v="6"/>
    <m/>
    <m/>
    <n v="0"/>
    <n v="0"/>
    <n v="1054877"/>
    <n v="0"/>
    <n v="1054877"/>
  </r>
  <r>
    <n v="47797"/>
    <x v="3"/>
    <s v="Region 4"/>
    <m/>
    <s v="SR"/>
    <s v="PE FOR RESURFACING PLANS"/>
    <m/>
    <s v="Other"/>
    <s v="Resurfacing"/>
    <e v="#N/A"/>
    <x v="0"/>
    <x v="5"/>
    <n v="0"/>
    <m/>
    <m/>
    <x v="2"/>
    <m/>
    <m/>
    <n v="1051750"/>
    <n v="0"/>
    <n v="0"/>
    <n v="0"/>
    <n v="1051750"/>
  </r>
  <r>
    <n v="128772"/>
    <x v="2"/>
    <s v="Wilson"/>
    <s v="Saundersville Road"/>
    <s v="L"/>
    <s v="SA 95017-6, Saundersville Road from Davidson Co. line to Nonaville Road"/>
    <m/>
    <s v="State Aid - Resurf"/>
    <s v="Resurfacing"/>
    <m/>
    <x v="1"/>
    <x v="1"/>
    <n v="5.0599999999999996"/>
    <m/>
    <m/>
    <x v="4"/>
    <s v="Other"/>
    <m/>
    <n v="0"/>
    <n v="0"/>
    <n v="0"/>
    <n v="1050000"/>
    <n v="1050000"/>
  </r>
  <r>
    <n v="70076"/>
    <x v="1"/>
    <s v="Scott"/>
    <m/>
    <s v="SR"/>
    <s v="Scott County Routine Maintenance"/>
    <m/>
    <s v="Maint - Reg"/>
    <s v="Maintenance"/>
    <m/>
    <x v="1"/>
    <x v="1"/>
    <s v=""/>
    <m/>
    <m/>
    <x v="2"/>
    <m/>
    <m/>
    <n v="0"/>
    <n v="0"/>
    <n v="1049602.8"/>
    <n v="0"/>
    <n v="1049602.8"/>
  </r>
  <r>
    <n v="102488.06"/>
    <x v="2"/>
    <s v="Davidson"/>
    <s v="I-65"/>
    <s v="IM"/>
    <s v="From Trinity Lane to North of Dickerson Road"/>
    <m/>
    <s v="Legislative"/>
    <s v="Widen"/>
    <m/>
    <x v="0"/>
    <x v="0"/>
    <n v="1.5"/>
    <d v="2012-08-03T00:00:00"/>
    <m/>
    <x v="1"/>
    <s v="Int"/>
    <m/>
    <n v="823812.93"/>
    <n v="-3217.5"/>
    <n v="226545.66"/>
    <n v="0"/>
    <n v="1047141.0900000001"/>
  </r>
  <r>
    <n v="116344.08"/>
    <x v="3"/>
    <s v="Region 4"/>
    <s v="SR"/>
    <s v="SR"/>
    <s v="M20LTHQ_D48SR_M&amp;L_D48SOUTH"/>
    <m/>
    <s v="Maint - Reg"/>
    <s v="Mowing/Litter"/>
    <m/>
    <x v="1"/>
    <x v="1"/>
    <n v="547.41999999999996"/>
    <d v="2020-02-07T00:00:00"/>
    <m/>
    <x v="2"/>
    <m/>
    <m/>
    <n v="0"/>
    <n v="0"/>
    <n v="1038443"/>
    <n v="0"/>
    <n v="1038443"/>
  </r>
  <r>
    <n v="125214"/>
    <x v="2"/>
    <s v="Robertson"/>
    <s v="I-65"/>
    <s v="IM"/>
    <s v="From MM 111.3 to MM 119.2 (Outside Lane and Shoulder NB &amp; SB)"/>
    <s v="Full depth pavement repair including drainage work"/>
    <s v="Resurfacing"/>
    <m/>
    <m/>
    <x v="0"/>
    <x v="2"/>
    <n v="7.92"/>
    <d v="2016-12-02T00:00:00"/>
    <m/>
    <x v="1"/>
    <m/>
    <m/>
    <n v="0"/>
    <n v="0"/>
    <n v="0"/>
    <n v="1033993.26"/>
    <n v="1033993.26"/>
  </r>
  <r>
    <n v="122004"/>
    <x v="2"/>
    <s v="Wilson"/>
    <s v="SR-24"/>
    <s v="SR"/>
    <s v="(Lebanon Road), From Nonaville Road to SR-171 (Mt. Juliet Road)"/>
    <s v="Construction of 1 mile of 6' sidewalks on both sides of SR24/Lebanon Road, from Nonaville Road to SR171/Mt. Juliet Road."/>
    <s v="Local Programs"/>
    <s v="Bicycles and Pedestrian Facility"/>
    <m/>
    <x v="1"/>
    <x v="1"/>
    <n v="0.95"/>
    <m/>
    <m/>
    <x v="0"/>
    <s v="NHS"/>
    <m/>
    <n v="0"/>
    <n v="0"/>
    <n v="1029235.91"/>
    <n v="0"/>
    <n v="1029235.91"/>
  </r>
  <r>
    <n v="125425.03"/>
    <x v="3"/>
    <s v="Region 4"/>
    <m/>
    <s v="IM"/>
    <s v="M20LTHQ_D49ISR_OCGRAILREP REGION 4"/>
    <s v="FY20 On-Call Guardrail Repair"/>
    <s v="Maint - Reg"/>
    <s v="Guardrail"/>
    <m/>
    <x v="1"/>
    <x v="1"/>
    <s v=""/>
    <d v="2020-03-27T00:00:00"/>
    <m/>
    <x v="1"/>
    <m/>
    <m/>
    <n v="0"/>
    <n v="0"/>
    <n v="1026991"/>
    <n v="0"/>
    <n v="1026991"/>
  </r>
  <r>
    <n v="124582"/>
    <x v="3"/>
    <s v="Lake"/>
    <s v="Free Bridge Rd"/>
    <s v="L"/>
    <s v="Free Bridge Rd. Bridge over Running Reelfoot Bayou (IA)"/>
    <m/>
    <s v="State Aid - BR Grant"/>
    <s v="Bridge Replacement"/>
    <m/>
    <x v="3"/>
    <x v="0"/>
    <n v="0.01"/>
    <m/>
    <m/>
    <x v="4"/>
    <s v="None"/>
    <s v="480A0370001"/>
    <n v="0"/>
    <n v="0"/>
    <n v="1024230.4"/>
    <n v="0"/>
    <n v="1024230.4"/>
  </r>
  <r>
    <n v="129422"/>
    <x v="2"/>
    <s v="Dickson"/>
    <s v="SR-49"/>
    <s v="SR"/>
    <s v="From SR-48 to Timber Ridge Road"/>
    <s v="Profile Mill &amp; 85 lb/sy TLD"/>
    <s v="Resurfacing"/>
    <s v="Resurface &amp; Safety"/>
    <s v="Profile Mill &amp; 85 Lb/sy Tld"/>
    <x v="0"/>
    <x v="5"/>
    <n v="7.4"/>
    <d v="2020-05-15T00:00:00"/>
    <s v="CONV"/>
    <x v="2"/>
    <s v="Other"/>
    <m/>
    <n v="0"/>
    <n v="0"/>
    <n v="38460"/>
    <n v="983600"/>
    <n v="1022060"/>
  </r>
  <r>
    <n v="129220"/>
    <x v="2"/>
    <s v="Lawrence"/>
    <s v="SR-241"/>
    <s v="SR"/>
    <s v="From SR-240 to Lewis County Line"/>
    <s v="411 D Overlay"/>
    <s v="Resurfacing"/>
    <s v="Resurfacing"/>
    <s v="411 D Overlay"/>
    <x v="0"/>
    <x v="5"/>
    <n v="5.41"/>
    <d v="2020-06-26T00:00:00"/>
    <s v="CONV"/>
    <x v="2"/>
    <s v="Other"/>
    <m/>
    <n v="0"/>
    <n v="0"/>
    <n v="0"/>
    <n v="1017590"/>
    <n v="1017590"/>
  </r>
  <r>
    <n v="125426.03"/>
    <x v="3"/>
    <s v="Region 4"/>
    <m/>
    <s v="IM"/>
    <s v="M20LTHQ_D47D48ISR_OCGRAILREP REGION 4"/>
    <s v="FY20 On-Call Guardrail Repair"/>
    <s v="Maint - Reg"/>
    <s v="Guardrail"/>
    <m/>
    <x v="1"/>
    <x v="1"/>
    <s v=""/>
    <d v="2020-03-27T00:00:00"/>
    <m/>
    <x v="1"/>
    <m/>
    <m/>
    <n v="0"/>
    <n v="0"/>
    <n v="1013704"/>
    <n v="0"/>
    <n v="1013704"/>
  </r>
  <r>
    <n v="127265"/>
    <x v="2"/>
    <s v="Stewart"/>
    <s v="SR-461"/>
    <s v="SR"/>
    <s v="(Land Between the Lakes Access), from SR-76 to The Woodlands Trace National Scenic Byway"/>
    <s v="Project involves resurfacing and striping."/>
    <s v="Other"/>
    <s v="Resurf, Safety &amp; Br Repair"/>
    <e v="#N/A"/>
    <x v="0"/>
    <x v="5"/>
    <n v="3"/>
    <d v="2019-10-04T00:00:00"/>
    <m/>
    <x v="2"/>
    <s v="Other"/>
    <s v="81003470015"/>
    <n v="0"/>
    <n v="0"/>
    <n v="1007731"/>
    <n v="0"/>
    <n v="1007731"/>
  </r>
  <r>
    <n v="127978.01"/>
    <x v="0"/>
    <s v="Region 2"/>
    <s v="SR"/>
    <s v="SR"/>
    <s v="M20LTHQ_D29SR_M&amp;L_D29"/>
    <m/>
    <s v="Maint - Reg"/>
    <s v="Mowing/Litter"/>
    <m/>
    <x v="1"/>
    <x v="1"/>
    <n v="589.29"/>
    <d v="2019-11-08T00:00:00"/>
    <m/>
    <x v="2"/>
    <m/>
    <m/>
    <n v="0"/>
    <n v="0"/>
    <n v="1002979"/>
    <n v="0"/>
    <n v="1002979"/>
  </r>
  <r>
    <n v="101345"/>
    <x v="3"/>
    <s v="Obion"/>
    <s v="I-69 PROP"/>
    <s v="IM"/>
    <s v="From West of SR-21 to SR-3(US-51) Near Mayberry Road (Includes Weigh Station/Welcome Center on US-51)"/>
    <s v="Construct New 4-Lane Divided Limited Access Interstate Highway"/>
    <s v="Legislative"/>
    <s v="Right-of-Way"/>
    <m/>
    <x v="0"/>
    <x v="3"/>
    <n v="4.2"/>
    <m/>
    <m/>
    <x v="1"/>
    <m/>
    <m/>
    <n v="1000000"/>
    <n v="0"/>
    <n v="0"/>
    <n v="0"/>
    <n v="1000000"/>
  </r>
  <r>
    <n v="101629"/>
    <x v="0"/>
    <s v="Dekalb"/>
    <s v="SR-26"/>
    <s v="SR"/>
    <s v="Bridge over Caney Fork River and Sligo Road, LM 24.58"/>
    <s v="SR-26, Bridge over Caney Fork River and Sligo Road, LM 24.58 - Bridge Replacement"/>
    <s v="Bridge"/>
    <s v="Bridge Replacement"/>
    <m/>
    <x v="3"/>
    <x v="0"/>
    <n v="0"/>
    <d v="2013-04-05T00:00:00"/>
    <m/>
    <x v="2"/>
    <s v="Other"/>
    <s v="21SR0260021"/>
    <n v="0"/>
    <n v="0"/>
    <n v="1000000"/>
    <n v="0"/>
    <n v="1000000"/>
  </r>
  <r>
    <n v="129798"/>
    <x v="5"/>
    <s v="Statewide"/>
    <m/>
    <s v="N/A"/>
    <s v="TDOT Work Zone Design Manual"/>
    <m/>
    <s v="Other"/>
    <m/>
    <m/>
    <x v="1"/>
    <x v="1"/>
    <s v=""/>
    <m/>
    <m/>
    <x v="6"/>
    <m/>
    <m/>
    <n v="1000000"/>
    <n v="0"/>
    <n v="0"/>
    <n v="0"/>
    <n v="1000000"/>
  </r>
  <r>
    <n v="130222"/>
    <x v="2"/>
    <s v="Rutherford"/>
    <m/>
    <s v="N/A"/>
    <s v="Murfreesboro: East Apron Expansion and Construction of Taxiway E"/>
    <m/>
    <s v="Aeronautics"/>
    <s v="Public Transportation"/>
    <m/>
    <x v="1"/>
    <x v="1"/>
    <s v=""/>
    <m/>
    <m/>
    <x v="6"/>
    <m/>
    <m/>
    <n v="0"/>
    <n v="0"/>
    <n v="1000000"/>
    <n v="0"/>
    <n v="1000000"/>
  </r>
  <r>
    <n v="130273"/>
    <x v="1"/>
    <s v="Greene"/>
    <m/>
    <s v="N/A"/>
    <s v="Greeneville: AEDF VTF Hangar"/>
    <m/>
    <s v="Aeronautics"/>
    <s v="Public Transportation"/>
    <m/>
    <x v="1"/>
    <x v="1"/>
    <s v=""/>
    <m/>
    <m/>
    <x v="6"/>
    <m/>
    <m/>
    <n v="0"/>
    <n v="0"/>
    <n v="1000000"/>
    <n v="0"/>
    <n v="1000000"/>
  </r>
  <r>
    <n v="124884"/>
    <x v="2"/>
    <s v="Wilson"/>
    <s v="I-40"/>
    <s v="IM"/>
    <s v="Interchange at SR-265 (Central Pike) (IA)"/>
    <s v="New Interchange"/>
    <s v="Legislative"/>
    <s v="New Interchange"/>
    <m/>
    <x v="0"/>
    <x v="3"/>
    <n v="0.02"/>
    <d v="2023-06-16T00:00:00"/>
    <m/>
    <x v="1"/>
    <s v="Int"/>
    <m/>
    <n v="1000000"/>
    <n v="0"/>
    <n v="0"/>
    <n v="0"/>
    <n v="1000000"/>
  </r>
  <r>
    <n v="123115"/>
    <x v="2"/>
    <s v="Bedford"/>
    <m/>
    <s v="L"/>
    <s v="Shelbyville Public Square Sidewalks - Phase 4"/>
    <s v="Construction of pedestrian improvements around the public square. Project also includes sidewalks, brick pavers, crosswalks, utility relocation, landscaping, pedestrian lighting and pedestrian amenities."/>
    <s v="Local Programs"/>
    <s v="Bicycles and Pedestrian Facility"/>
    <m/>
    <x v="1"/>
    <x v="1"/>
    <s v=""/>
    <m/>
    <m/>
    <x v="4"/>
    <s v="Other"/>
    <m/>
    <n v="0"/>
    <n v="0"/>
    <n v="999861"/>
    <n v="0"/>
    <n v="999861"/>
  </r>
  <r>
    <n v="121528"/>
    <x v="3"/>
    <s v="Fayette"/>
    <m/>
    <s v="L"/>
    <s v="Downtown Enhancement Project in Somerville"/>
    <s v="Construction of streetscape improvements in the downtown area along Highway 64 and Highway 76. Project also includes crosswalks, signage, pedestrian amenities, landscaping and pedestrian lighting."/>
    <s v="Local Programs"/>
    <s v="Bicycles and Pedestrian Facility"/>
    <m/>
    <x v="1"/>
    <x v="1"/>
    <s v=""/>
    <m/>
    <m/>
    <x v="8"/>
    <s v="NHS, None, Other"/>
    <m/>
    <n v="0"/>
    <n v="0"/>
    <n v="999557"/>
    <n v="0"/>
    <n v="999557"/>
  </r>
  <r>
    <n v="103659"/>
    <x v="3"/>
    <s v="Crockett"/>
    <m/>
    <s v="SR"/>
    <s v="Crockett County Routine Maintenance"/>
    <m/>
    <s v="Maint - Reg"/>
    <s v="Maintenance"/>
    <m/>
    <x v="1"/>
    <x v="1"/>
    <s v=""/>
    <m/>
    <m/>
    <x v="2"/>
    <m/>
    <m/>
    <n v="0"/>
    <n v="0"/>
    <n v="991379.7"/>
    <n v="0"/>
    <n v="991379.7"/>
  </r>
  <r>
    <n v="30608.02"/>
    <x v="1"/>
    <s v="Knox"/>
    <m/>
    <s v="L"/>
    <s v="Knox-Blount Greenway - Phase II"/>
    <s v="Construction of an off-road trail which will connect Phase I of the Knox Blount Greenway to existing pedestrian and bicycle facilities on the Alcoa Highway Bridge over the Little River at the Blount County line and to connect to I. C. King Park."/>
    <s v="Local Programs"/>
    <s v="Bicycles and Pedestrian Facility"/>
    <m/>
    <x v="1"/>
    <x v="1"/>
    <n v="0"/>
    <m/>
    <m/>
    <x v="4"/>
    <s v="Other"/>
    <m/>
    <n v="0"/>
    <n v="0"/>
    <n v="990080"/>
    <n v="0"/>
    <n v="990080"/>
  </r>
  <r>
    <n v="126895"/>
    <x v="1"/>
    <s v="Hamblen"/>
    <s v="SR-34"/>
    <s v="SR"/>
    <s v="South Economy Road to Sulphur Springs Road"/>
    <s v="Construction of 4,200 feet of 5-foot sidewalk along the South side of SR34 from South Economy Road to Sulphur Springs Road.  Project includes overhead utility replacement, 24 ADA ramps and 3 pedestrian signals."/>
    <s v="Local Programs"/>
    <s v="Bicycles and Pedestrian Facility"/>
    <m/>
    <x v="1"/>
    <x v="1"/>
    <n v="0"/>
    <d v="2019-10-04T00:00:00"/>
    <m/>
    <x v="0"/>
    <s v="NHS"/>
    <m/>
    <n v="0"/>
    <n v="0"/>
    <n v="989500"/>
    <n v="0"/>
    <n v="989500"/>
  </r>
  <r>
    <n v="122659"/>
    <x v="1"/>
    <s v="Blount"/>
    <m/>
    <s v="L"/>
    <s v="Duck Pond Walking &amp; Biking Path - Phase 2 (bidding with road project PIN: 125327.00)"/>
    <s v="Construction and renovation of bicycle and pedestrian approaches, connectors and bridges in association with Phase 1 of the walking and biking path throughout Alcoa, linking schools with the existing greenway. Project also includes ADA upgrades and access."/>
    <s v="Local Programs"/>
    <s v="Bicycles and Pedestrian Facility"/>
    <m/>
    <x v="1"/>
    <x v="1"/>
    <n v="0"/>
    <m/>
    <m/>
    <x v="4"/>
    <s v="None"/>
    <m/>
    <n v="0"/>
    <n v="0"/>
    <n v="987420"/>
    <n v="0"/>
    <n v="987420"/>
  </r>
  <r>
    <n v="128780"/>
    <x v="2"/>
    <s v="Williamson"/>
    <s v="SR-441"/>
    <s v="SR"/>
    <s v="(Moores Lane), Bridge (LL) over I-65, LM 1.52"/>
    <s v="bridge repair to maintain the bridge until Improve Act replacement under PIN 124868.00"/>
    <s v="Maint - BR Repair"/>
    <s v="Bridge Repair"/>
    <m/>
    <x v="3"/>
    <x v="2"/>
    <n v="0.01"/>
    <d v="2019-04-05T00:00:00"/>
    <m/>
    <x v="2"/>
    <s v="Other"/>
    <s v="94I00650028"/>
    <n v="0"/>
    <n v="0"/>
    <n v="982828"/>
    <n v="0"/>
    <n v="982828"/>
  </r>
  <r>
    <n v="70077"/>
    <x v="0"/>
    <s v="Sequatchie"/>
    <m/>
    <s v="SR"/>
    <s v="Sequatchie County Routine Maintenance"/>
    <m/>
    <s v="Maint - Reg"/>
    <s v="Maintenance"/>
    <m/>
    <x v="1"/>
    <x v="1"/>
    <s v=""/>
    <m/>
    <m/>
    <x v="2"/>
    <m/>
    <m/>
    <n v="0"/>
    <n v="0"/>
    <n v="979847.76"/>
    <n v="0"/>
    <n v="979847.76"/>
  </r>
  <r>
    <n v="129380"/>
    <x v="1"/>
    <s v="Sevier"/>
    <m/>
    <s v="N/A"/>
    <s v="Pigeon Forge FFY16-17 SFY20 5339 TN2019-011 (S&amp;F) Capital Funds"/>
    <m/>
    <s v="Mass Transit"/>
    <m/>
    <m/>
    <x v="1"/>
    <x v="1"/>
    <s v=""/>
    <m/>
    <m/>
    <x v="6"/>
    <m/>
    <m/>
    <n v="0"/>
    <n v="0"/>
    <n v="971873"/>
    <n v="0"/>
    <n v="971873"/>
  </r>
  <r>
    <n v="129421"/>
    <x v="2"/>
    <s v="Montgomery"/>
    <s v="SR-13"/>
    <s v="SR"/>
    <s v="From near SR-12 to SR-48"/>
    <s v="Mill &amp; 411D"/>
    <s v="Resurfacing"/>
    <s v="Resurfacing"/>
    <s v="Mill &amp; 411d"/>
    <x v="0"/>
    <x v="5"/>
    <n v="1.65"/>
    <d v="2020-02-07T00:00:00"/>
    <s v="CONV"/>
    <x v="0"/>
    <s v="NHS"/>
    <m/>
    <n v="0"/>
    <n v="0"/>
    <n v="0"/>
    <n v="971819"/>
    <n v="971819"/>
  </r>
  <r>
    <n v="123296"/>
    <x v="0"/>
    <s v="Cumberland"/>
    <s v="I-40"/>
    <s v="IM"/>
    <s v="Bridges (R &amp; L) over Daddys Creek and Main Street (0A244), LM 22.38"/>
    <m/>
    <s v="Maint - BR Repair"/>
    <s v="Bridge Repair"/>
    <m/>
    <x v="3"/>
    <x v="2"/>
    <n v="7.0000000000000007E-2"/>
    <d v="2019-12-13T00:00:00"/>
    <m/>
    <x v="1"/>
    <s v="Int"/>
    <s v="18I00400031, 18I00400032"/>
    <n v="0"/>
    <n v="0"/>
    <n v="971625"/>
    <n v="0"/>
    <n v="971625"/>
  </r>
  <r>
    <n v="127129"/>
    <x v="1"/>
    <s v="Greene"/>
    <s v="SR-340"/>
    <s v="SR"/>
    <s v="From SR-349 to Hamblen County Line"/>
    <s v="411TLD Overlay @ 85 lb/sy"/>
    <s v="Resurfacing"/>
    <s v="Resurf, Safety &amp; Br Repair"/>
    <s v="411tld Overlay @ 85 Lb/sy"/>
    <x v="0"/>
    <x v="5"/>
    <n v="8.17"/>
    <d v="2020-03-27T00:00:00"/>
    <s v="CONV"/>
    <x v="2"/>
    <s v="Other"/>
    <s v="30S23580001"/>
    <n v="0"/>
    <n v="0"/>
    <n v="44500"/>
    <n v="925620"/>
    <n v="970120"/>
  </r>
  <r>
    <n v="121418.05"/>
    <x v="1"/>
    <s v="Region 1"/>
    <m/>
    <s v="IM"/>
    <s v="M20LTHQ_D18ISR_M&amp;L_D18INTERSTATE"/>
    <m/>
    <s v="Maint - Reg"/>
    <s v="Mowing/Litter"/>
    <m/>
    <x v="1"/>
    <x v="1"/>
    <n v="238.84"/>
    <d v="2019-11-08T00:00:00"/>
    <m/>
    <x v="1"/>
    <m/>
    <m/>
    <n v="0"/>
    <n v="0"/>
    <n v="965794"/>
    <n v="0"/>
    <n v="965794"/>
  </r>
  <r>
    <n v="118308.07"/>
    <x v="2"/>
    <s v="Region 3"/>
    <m/>
    <s v="IM"/>
    <s v="FY20LTHQ_R3ISR_RETRACP"/>
    <s v="Pavement Marking (Paint) Retracing"/>
    <s v="Maint - Reg"/>
    <s v="Pavement Marking"/>
    <m/>
    <x v="1"/>
    <x v="1"/>
    <s v=""/>
    <d v="2020-02-07T00:00:00"/>
    <m/>
    <x v="1"/>
    <m/>
    <m/>
    <n v="0"/>
    <n v="0"/>
    <n v="960509"/>
    <n v="0"/>
    <n v="960509"/>
  </r>
  <r>
    <n v="128801"/>
    <x v="2"/>
    <s v="Montgomery"/>
    <m/>
    <s v="N/A"/>
    <s v="Clarksville CTS SFY20 UROP (S) Operating Assistance"/>
    <m/>
    <s v="Mass Transit"/>
    <m/>
    <m/>
    <x v="1"/>
    <x v="1"/>
    <s v=""/>
    <m/>
    <m/>
    <x v="6"/>
    <m/>
    <m/>
    <n v="0"/>
    <n v="0"/>
    <n v="960100"/>
    <n v="0"/>
    <n v="960100"/>
  </r>
  <r>
    <n v="130267"/>
    <x v="2"/>
    <s v="Lawrence"/>
    <m/>
    <s v="N/A"/>
    <s v="Lawrenceburg: Phase 1B - Land Acquisition for Obstruction Removal"/>
    <m/>
    <s v="Aeronautics"/>
    <s v="Public Transportation"/>
    <m/>
    <x v="1"/>
    <x v="1"/>
    <s v=""/>
    <m/>
    <m/>
    <x v="6"/>
    <m/>
    <m/>
    <n v="0"/>
    <n v="0"/>
    <n v="960000"/>
    <n v="0"/>
    <n v="960000"/>
  </r>
  <r>
    <n v="127219"/>
    <x v="0"/>
    <s v="Grundy"/>
    <s v="SR-50"/>
    <s v="SR"/>
    <s v="From West of Frank Woodlee Road to Hideaway Cabin Road"/>
    <s v="411 D Overlay"/>
    <s v="Resurfacing"/>
    <s v="Resurface &amp; Safety"/>
    <s v="411 D Overlay"/>
    <x v="0"/>
    <x v="5"/>
    <n v="6.26"/>
    <d v="2020-03-27T00:00:00"/>
    <s v="CONV"/>
    <x v="2"/>
    <s v="Other"/>
    <m/>
    <n v="0"/>
    <n v="0"/>
    <n v="27073"/>
    <n v="930843"/>
    <n v="957916"/>
  </r>
  <r>
    <n v="101608.01"/>
    <x v="3"/>
    <s v="Shelby"/>
    <s v="SR-14"/>
    <s v="SR"/>
    <s v="(Austin Peay Highway), From SR-204 (Singleton Parkway) to North of Old Covington Pike"/>
    <m/>
    <s v="Legislative"/>
    <s v="Reconstruction"/>
    <m/>
    <x v="0"/>
    <x v="0"/>
    <n v="2.6"/>
    <d v="2015-02-13T00:00:00"/>
    <m/>
    <x v="0"/>
    <s v="NHS"/>
    <m/>
    <n v="0"/>
    <n v="0"/>
    <n v="957000"/>
    <n v="0"/>
    <n v="957000"/>
  </r>
  <r>
    <n v="125179"/>
    <x v="3"/>
    <s v="Weakley"/>
    <m/>
    <s v="L"/>
    <s v="Martin Downtown Improvement Project - Phase 6"/>
    <s v="Construction of 1,100 linear feet of sidewalk on the north side of University Street (SR341) from to the UT Martin Administrative Building to Mt. Pelia Road. Project also includes ADA upgrades, landscaping, striping, pedestrian signals and pedestrian amenities."/>
    <s v="Local Programs"/>
    <s v="Bicycles and Pedestrian Facility"/>
    <m/>
    <x v="1"/>
    <x v="1"/>
    <n v="0.44"/>
    <m/>
    <m/>
    <x v="4"/>
    <s v="Other"/>
    <m/>
    <n v="0"/>
    <n v="0"/>
    <n v="956000"/>
    <n v="0"/>
    <n v="956000"/>
  </r>
  <r>
    <n v="121358"/>
    <x v="3"/>
    <s v="Shelby"/>
    <s v="SR-205"/>
    <s v="SR"/>
    <s v="Bridge over Big Creek Drainage Ditch, LM 1.06"/>
    <m/>
    <s v="Maint - BR Repair"/>
    <s v="Bridge Repair"/>
    <m/>
    <x v="3"/>
    <x v="2"/>
    <n v="0.04"/>
    <d v="2019-06-21T00:00:00"/>
    <m/>
    <x v="2"/>
    <s v="Other"/>
    <s v="79008040053"/>
    <n v="0"/>
    <n v="0"/>
    <n v="954866"/>
    <n v="0"/>
    <n v="954866"/>
  </r>
  <r>
    <n v="121426.05"/>
    <x v="1"/>
    <s v="Region 1"/>
    <s v="SR"/>
    <s v="SR"/>
    <s v="M20LTHQ_D17SR_M&amp;L_D17WEST"/>
    <m/>
    <s v="Maint - Reg"/>
    <s v="Mowing/Litter"/>
    <m/>
    <x v="1"/>
    <x v="1"/>
    <n v="434.52"/>
    <d v="2019-11-08T00:00:00"/>
    <m/>
    <x v="2"/>
    <m/>
    <m/>
    <n v="0"/>
    <n v="0"/>
    <n v="952227"/>
    <n v="0"/>
    <n v="952227"/>
  </r>
  <r>
    <n v="121423.05"/>
    <x v="1"/>
    <s v="Region 1"/>
    <s v="SR"/>
    <s v="SR"/>
    <s v="M20LTHQ_D17SR_M&amp;L_D17EAST"/>
    <m/>
    <s v="Maint - Reg"/>
    <s v="Mowing/Litter"/>
    <m/>
    <x v="1"/>
    <x v="1"/>
    <n v="434.92"/>
    <d v="2019-11-08T00:00:00"/>
    <m/>
    <x v="2"/>
    <m/>
    <m/>
    <n v="0"/>
    <n v="0"/>
    <n v="950977"/>
    <n v="0"/>
    <n v="950977"/>
  </r>
  <r>
    <n v="119928.02"/>
    <x v="3"/>
    <s v="Tipton"/>
    <m/>
    <s v="L"/>
    <s v="Atoka Greenway - Phase 2"/>
    <s v="Construction of a multi-modal trail from Phase 1 to Pioneer Park. Project also includes landscaping, signage, drainage improvements, crosswalks, ADA upgrades a pedestrian bridge and lighting along Phase 1 and Phase 2."/>
    <s v="Local Programs"/>
    <s v="Bicycles and Pedestrian Facility"/>
    <m/>
    <x v="1"/>
    <x v="1"/>
    <s v=""/>
    <m/>
    <m/>
    <x v="4"/>
    <s v="Other"/>
    <m/>
    <n v="0"/>
    <n v="0"/>
    <n v="950708"/>
    <n v="0"/>
    <n v="950708"/>
  </r>
  <r>
    <n v="126468"/>
    <x v="2"/>
    <s v="Bedford"/>
    <s v="SR-82"/>
    <s v="SR"/>
    <s v="From SR-10 to near Hinkle Hill"/>
    <s v="411 D Overlay"/>
    <s v="Resurfacing"/>
    <s v="Resurface &amp; Safety"/>
    <s v="411 D Overlay"/>
    <x v="0"/>
    <x v="5"/>
    <n v="5.59"/>
    <d v="2020-05-15T00:00:00"/>
    <s v="THIN"/>
    <x v="2"/>
    <s v="Other"/>
    <m/>
    <n v="0"/>
    <n v="0"/>
    <n v="94270"/>
    <n v="856290"/>
    <n v="950560"/>
  </r>
  <r>
    <n v="129177"/>
    <x v="2"/>
    <s v="Rutherford"/>
    <s v="SR-269"/>
    <s v="SR"/>
    <s v="From SR-10 to Bedford County Line"/>
    <s v="411 D Overlay"/>
    <s v="Resurfacing"/>
    <s v="Resurface &amp; Safety"/>
    <s v="411 D Overlay"/>
    <x v="0"/>
    <x v="5"/>
    <n v="6.52"/>
    <d v="2020-05-15T00:00:00"/>
    <s v="CONV"/>
    <x v="2"/>
    <s v="Other"/>
    <m/>
    <n v="0"/>
    <n v="0"/>
    <n v="17131"/>
    <n v="933290"/>
    <n v="950421"/>
  </r>
  <r>
    <n v="121752"/>
    <x v="1"/>
    <s v="Hamblen"/>
    <m/>
    <s v="L"/>
    <s v="West Andrew Johnson Highway, North Fairmont Avenue to West Morris Boulevard in Morristown"/>
    <s v="W. Andrew Johnson Hwy, N. Fairmont Ave to W. Morris Blvd in Morristown-Resurfacing, milling, grading, repaving. sidewalk and Signage"/>
    <s v="Local Programs"/>
    <s v="Resurfacing"/>
    <e v="#N/A"/>
    <x v="0"/>
    <x v="5"/>
    <n v="0.64"/>
    <m/>
    <m/>
    <x v="4"/>
    <s v="Other"/>
    <m/>
    <n v="0"/>
    <n v="0"/>
    <n v="948400"/>
    <n v="0"/>
    <n v="948400"/>
  </r>
  <r>
    <n v="125336"/>
    <x v="3"/>
    <s v="Obion"/>
    <s v="SR-43"/>
    <s v="SR"/>
    <s v="Bridges over Overflow, LM 0.18"/>
    <m/>
    <s v="Maint - BR Repair"/>
    <s v="Bridge Repair"/>
    <m/>
    <x v="3"/>
    <x v="2"/>
    <n v="0.01"/>
    <d v="2019-12-13T00:00:00"/>
    <m/>
    <x v="0"/>
    <s v="NHS"/>
    <s v="66SR0430001, 66SR0430002"/>
    <n v="0"/>
    <n v="0"/>
    <n v="947262"/>
    <n v="0"/>
    <n v="947262"/>
  </r>
  <r>
    <n v="103657"/>
    <x v="2"/>
    <s v="Perry"/>
    <m/>
    <s v="SR"/>
    <s v="Perry County Routine Maintenance"/>
    <m/>
    <s v="Maint - Reg"/>
    <s v="Maintenance"/>
    <m/>
    <x v="1"/>
    <x v="1"/>
    <s v=""/>
    <m/>
    <m/>
    <x v="2"/>
    <m/>
    <m/>
    <n v="0"/>
    <n v="0"/>
    <n v="944027.14"/>
    <n v="0"/>
    <n v="944027.14"/>
  </r>
  <r>
    <n v="101608"/>
    <x v="3"/>
    <s v="Shelby"/>
    <s v="SR-14"/>
    <s v="SR"/>
    <s v="(Austin Peay Highway), From SR-204 (Singleton Parkway) to SR-385 (Paul Barret Parkway) in Bartlett"/>
    <s v="From  SR-204 (Singleton Parkway) to SR-385 (Paul Barret Parkway) in Bartlett - Reconstruction"/>
    <s v="Legislative"/>
    <s v="Right-of-Way"/>
    <m/>
    <x v="0"/>
    <x v="0"/>
    <n v="6.1390000000000002"/>
    <m/>
    <m/>
    <x v="0"/>
    <s v="NHS"/>
    <m/>
    <n v="943800"/>
    <n v="0"/>
    <n v="0"/>
    <n v="0"/>
    <n v="943800"/>
  </r>
  <r>
    <n v="129765"/>
    <x v="1"/>
    <s v="Region 1"/>
    <m/>
    <s v="N/A"/>
    <s v="ETHRA FFY13; SFY20 5311 TN18X03201 (S&amp;F) Op, App Op, RTAP Funds"/>
    <m/>
    <s v="Mass Transit"/>
    <m/>
    <m/>
    <x v="1"/>
    <x v="1"/>
    <s v=""/>
    <m/>
    <m/>
    <x v="6"/>
    <m/>
    <m/>
    <n v="0"/>
    <n v="0"/>
    <n v="943104"/>
    <n v="0"/>
    <n v="943104"/>
  </r>
  <r>
    <n v="112126.03"/>
    <x v="5"/>
    <s v="Statewide"/>
    <m/>
    <s v="SR"/>
    <s v="Tennessee Environmental Streamlining Agreement (TESA) with the U.S. Army Corps of Engineers-FY 2017-2020"/>
    <m/>
    <s v="Legislative"/>
    <s v="Environmental Studies"/>
    <m/>
    <x v="0"/>
    <x v="0"/>
    <n v="0"/>
    <m/>
    <m/>
    <x v="2"/>
    <m/>
    <m/>
    <n v="940000"/>
    <n v="0"/>
    <n v="0"/>
    <n v="0"/>
    <n v="940000"/>
  </r>
  <r>
    <n v="70020"/>
    <x v="3"/>
    <s v="Decatur"/>
    <m/>
    <s v="SR"/>
    <s v="Decatur County Routine Maintenance"/>
    <m/>
    <s v="Maint - Reg"/>
    <s v="Maintenance"/>
    <m/>
    <x v="1"/>
    <x v="1"/>
    <s v=""/>
    <m/>
    <m/>
    <x v="2"/>
    <m/>
    <m/>
    <n v="0"/>
    <n v="0"/>
    <n v="930444.1"/>
    <n v="0"/>
    <n v="930444.1"/>
  </r>
  <r>
    <n v="123363"/>
    <x v="1"/>
    <s v="Monroe"/>
    <m/>
    <s v="L"/>
    <s v="South High Street from SR-68 to Monroe Street and Anderson Street from Monroe Street to Chestnut Street"/>
    <s v="Resurfacing of South High Street from SR-68 to Monroe Street and Anderson Street from Monroe Street to Chestnut Street. Project also includes construction of sidewalks on South High Street from Willow Creek Boulevard to South Clark Street, ADA upgrades, curb and gutter, drainage improvements, crosswalks, landscaping and pedestrian lighting."/>
    <s v="Local Programs"/>
    <s v="Reconstruction"/>
    <m/>
    <x v="0"/>
    <x v="0"/>
    <n v="0.92"/>
    <m/>
    <m/>
    <x v="4"/>
    <s v="Other"/>
    <m/>
    <n v="0"/>
    <n v="0"/>
    <n v="929375"/>
    <n v="0"/>
    <n v="929375"/>
  </r>
  <r>
    <n v="123036"/>
    <x v="2"/>
    <s v="Sumner, Davidson"/>
    <s v="Old Shiloh Road"/>
    <s v="L"/>
    <s v="Old Shiloh Road, Bridge over Mansker Creek, LM 0.01 in Nashville (IA)"/>
    <s v="Bridge replacement"/>
    <s v="Bridge"/>
    <s v="Bridge Replacement"/>
    <m/>
    <x v="3"/>
    <x v="0"/>
    <n v="0.01"/>
    <d v="2020-05-15T00:00:00"/>
    <m/>
    <x v="4"/>
    <s v="None"/>
    <s v="190B3750001"/>
    <n v="108000"/>
    <n v="0"/>
    <n v="821079"/>
    <n v="0"/>
    <n v="929079"/>
  </r>
  <r>
    <n v="116324.08"/>
    <x v="3"/>
    <s v="Region 4"/>
    <m/>
    <s v="IM"/>
    <s v="M20LTHQ_R4ISR_SWNDRCLN"/>
    <s v="Sweeping and Drain Cleaning on Various Interstate and State Routes"/>
    <s v="Maint - Reg"/>
    <s v="Maintenance"/>
    <m/>
    <x v="1"/>
    <x v="1"/>
    <s v=""/>
    <d v="2019-10-04T00:00:00"/>
    <m/>
    <x v="1"/>
    <m/>
    <m/>
    <n v="0"/>
    <n v="0"/>
    <n v="925970"/>
    <n v="0"/>
    <n v="925970"/>
  </r>
  <r>
    <n v="125429"/>
    <x v="3"/>
    <s v="Shelby"/>
    <m/>
    <s v="L"/>
    <s v="City of Millington ITS Expansion"/>
    <s v="Interconnect signals on Veterans Parkway from Church Street to Navy Road; Interconnect signals along Navy Road from Astoria Avenue to Bethuel Road; Install new signal at intersection of Wilkinsville Road and West Union Road, and link to network by running cable along West Union Road to SR-3"/>
    <s v="Local Programs"/>
    <s v="Intelligent Transportation System"/>
    <m/>
    <x v="1"/>
    <x v="1"/>
    <n v="0"/>
    <m/>
    <m/>
    <x v="4"/>
    <s v="Other"/>
    <m/>
    <n v="0"/>
    <n v="0"/>
    <n v="922850"/>
    <n v="0"/>
    <n v="922850"/>
  </r>
  <r>
    <n v="101789.01"/>
    <x v="2"/>
    <s v="Williamson"/>
    <s v="SR-106"/>
    <s v="SR"/>
    <s v="Intersection at Murray Lane, LM 22.70"/>
    <s v="Construct a 300ft right turn lane with a 420ft taper on SR-106 northbound to accommodate right turns from SR-106 to Murray Lane in the AM peak hour."/>
    <s v="Safety"/>
    <s v="Turn Lanes"/>
    <m/>
    <x v="0"/>
    <x v="0"/>
    <n v="0"/>
    <d v="2020-03-27T00:00:00"/>
    <m/>
    <x v="0"/>
    <s v="NHS"/>
    <m/>
    <n v="0"/>
    <n v="0"/>
    <n v="920230"/>
    <n v="0"/>
    <n v="920230"/>
  </r>
  <r>
    <n v="100289"/>
    <x v="2"/>
    <s v="Williamson"/>
    <s v="SR-96"/>
    <s v="SR"/>
    <s v="East of SR-252 (Wilson Pike) to I-840(EPD) (IA)"/>
    <s v="Widen from 2-lane to 5-lane (urbanized section in Triune)"/>
    <s v="Legislative"/>
    <s v="Reconstruction"/>
    <m/>
    <x v="0"/>
    <x v="0"/>
    <n v="6.1"/>
    <d v="2021-12-10T00:00:00"/>
    <m/>
    <x v="0"/>
    <s v="NHS"/>
    <m/>
    <n v="919743.23"/>
    <n v="0"/>
    <n v="0"/>
    <n v="0"/>
    <n v="919743.23"/>
  </r>
  <r>
    <n v="125744"/>
    <x v="2"/>
    <s v="Wilson"/>
    <s v="SR-10"/>
    <s v="SR"/>
    <s v="Bridges over Town Creek, LM 13.56 in Lebanon"/>
    <m/>
    <s v="Maint - BR Repair"/>
    <s v="Bridge Repair"/>
    <m/>
    <x v="3"/>
    <x v="2"/>
    <n v="0.01"/>
    <d v="2019-08-09T00:00:00"/>
    <m/>
    <x v="0"/>
    <s v="NHS"/>
    <m/>
    <n v="0"/>
    <n v="0"/>
    <n v="914003"/>
    <n v="0"/>
    <n v="914003"/>
  </r>
  <r>
    <n v="130206"/>
    <x v="3"/>
    <s v="Madison"/>
    <m/>
    <s v="N/A"/>
    <s v="McKellar Sipes: Construction/Design of H17 Addition, Ramp, Access Drive, and Parking"/>
    <m/>
    <s v="Aeronautics"/>
    <s v="Public Transportation"/>
    <m/>
    <x v="1"/>
    <x v="1"/>
    <s v=""/>
    <m/>
    <m/>
    <x v="6"/>
    <m/>
    <m/>
    <n v="0"/>
    <n v="0"/>
    <n v="913181"/>
    <n v="0"/>
    <n v="913181"/>
  </r>
  <r>
    <n v="100301.01"/>
    <x v="2"/>
    <s v="Lewis"/>
    <s v="SR-99"/>
    <s v="SR"/>
    <s v="West of Natchez Trace Parkway to near Big Swan Creek Road"/>
    <s v="SR-99, West of Natchez Trace Parkway to near Big Swan Creek Road - Widen"/>
    <s v="Legislative"/>
    <s v="Reconstruction"/>
    <m/>
    <x v="0"/>
    <x v="0"/>
    <n v="3.206"/>
    <d v="2011-05-06T00:00:00"/>
    <m/>
    <x v="0"/>
    <s v="NHS"/>
    <m/>
    <n v="0"/>
    <n v="0"/>
    <n v="912500"/>
    <n v="0"/>
    <n v="912500"/>
  </r>
  <r>
    <n v="100321"/>
    <x v="3"/>
    <s v="Henderson"/>
    <s v="SR-459 PROP"/>
    <s v="SR"/>
    <s v="(Lexington Bypass), From SR-20, West of Lexington to SR-20, East of Lexington"/>
    <s v="SR-459-(Lexington Bypass), From SR-20, West of Lexington to SR-20, East of Lexington-Construction-New"/>
    <s v="Legislative"/>
    <s v="Right-of-Way"/>
    <m/>
    <x v="0"/>
    <x v="0"/>
    <n v="7.9539999999999997"/>
    <m/>
    <m/>
    <x v="2"/>
    <m/>
    <m/>
    <n v="910000"/>
    <n v="0"/>
    <n v="0"/>
    <n v="0"/>
    <n v="910000"/>
  </r>
  <r>
    <n v="124125"/>
    <x v="1"/>
    <s v="Anderson"/>
    <s v="SR-61"/>
    <s v="SR"/>
    <s v="Bridge over Brushy Creek, LM 3.98 (IA)"/>
    <s v="Bridge Replacement"/>
    <s v="Bridge"/>
    <s v="Bridge Replacement"/>
    <m/>
    <x v="3"/>
    <x v="0"/>
    <n v="3.5000000000000003E-2"/>
    <d v="2021-06-18T00:00:00"/>
    <m/>
    <x v="2"/>
    <s v="Other"/>
    <s v="01SR0610003"/>
    <n v="209000"/>
    <n v="700000"/>
    <n v="0"/>
    <n v="0"/>
    <n v="909000"/>
  </r>
  <r>
    <n v="127241"/>
    <x v="0"/>
    <s v="McMinn"/>
    <s v="SR-310"/>
    <s v="SR"/>
    <s v="From near SR-30 to SR-39"/>
    <s v="Cape Seal - Scrub Seal plus Micro-surfacing"/>
    <s v="Resurfacing"/>
    <s v="Resurf, Safety &amp; Br Repair"/>
    <s v="Cape Seal - Scrub Seal Plus Micro-surfacing"/>
    <x v="0"/>
    <x v="5"/>
    <n v="6.28"/>
    <d v="2020-06-26T00:00:00"/>
    <s v="CONV"/>
    <x v="2"/>
    <s v="Other"/>
    <s v="54SR3100009"/>
    <n v="0"/>
    <n v="0"/>
    <n v="117619"/>
    <n v="789859"/>
    <n v="907478"/>
  </r>
  <r>
    <n v="121359"/>
    <x v="3"/>
    <s v="Carroll"/>
    <s v="SR-22 BP"/>
    <s v="SR"/>
    <s v="Bridges over Brier Creek, LM 0.34 and CSX Railroad, LM 3.10 in Huntingdon"/>
    <m/>
    <s v="Maint - BR Repair"/>
    <s v="Bridge Repair"/>
    <m/>
    <x v="3"/>
    <x v="2"/>
    <s v=""/>
    <d v="2019-12-13T00:00:00"/>
    <m/>
    <x v="0"/>
    <s v="NHS"/>
    <s v="09SR0224001, 09SR0224005"/>
    <n v="0"/>
    <n v="0"/>
    <n v="907039"/>
    <n v="0"/>
    <n v="907039"/>
  </r>
  <r>
    <n v="70021"/>
    <x v="0"/>
    <s v="Dekalb"/>
    <m/>
    <s v="SR"/>
    <s v="Dekalb County Routine Maintenance"/>
    <m/>
    <s v="Maint - Reg"/>
    <s v="Maintenance"/>
    <m/>
    <x v="1"/>
    <x v="1"/>
    <s v=""/>
    <m/>
    <m/>
    <x v="2"/>
    <m/>
    <m/>
    <n v="0"/>
    <n v="0"/>
    <n v="903739.66"/>
    <n v="0"/>
    <n v="903739.66"/>
  </r>
  <r>
    <n v="70051"/>
    <x v="2"/>
    <s v="Lewis"/>
    <m/>
    <s v="SR"/>
    <s v="Lewis County Routine Maintenance"/>
    <m/>
    <s v="Maint - Reg"/>
    <s v="Maintenance"/>
    <m/>
    <x v="1"/>
    <x v="1"/>
    <s v=""/>
    <m/>
    <m/>
    <x v="2"/>
    <m/>
    <m/>
    <n v="0"/>
    <n v="0"/>
    <n v="903348.91"/>
    <n v="0"/>
    <n v="903348.91"/>
  </r>
  <r>
    <n v="130205"/>
    <x v="2"/>
    <s v="Sumner"/>
    <m/>
    <s v="N/A"/>
    <s v="Gallatin: Mid Apron Expansion"/>
    <m/>
    <s v="Aeronautics"/>
    <s v="Public Transportation"/>
    <m/>
    <x v="1"/>
    <x v="1"/>
    <s v=""/>
    <m/>
    <m/>
    <x v="6"/>
    <m/>
    <m/>
    <n v="0"/>
    <n v="0"/>
    <n v="897499"/>
    <n v="0"/>
    <n v="897499"/>
  </r>
  <r>
    <n v="124200"/>
    <x v="1"/>
    <s v="Carter"/>
    <s v="Dennis Cove Rd"/>
    <s v="L"/>
    <s v="Dennis Cove Rd., Bridge over Laurel Fork Creek, LM 4.52 (IA)"/>
    <m/>
    <s v="State Aid - BR Grant"/>
    <s v="Bridge Replacement"/>
    <m/>
    <x v="3"/>
    <x v="0"/>
    <n v="0.01"/>
    <m/>
    <m/>
    <x v="4"/>
    <s v="None"/>
    <s v="100A7650001"/>
    <n v="0"/>
    <n v="0"/>
    <n v="896644.88"/>
    <n v="0"/>
    <n v="896644.88"/>
  </r>
  <r>
    <n v="123624"/>
    <x v="3"/>
    <s v="Haywood"/>
    <s v="SR-54"/>
    <s v="SR"/>
    <s v="(West Main Street), From just west of South Russell Avenue to Lafayette Avenue in Brownsville (Multimodal Access Project)"/>
    <s v="Installation of 1325 SF of  5' sidewalks and 450 LF of curb; reconstruction of driveways; installation of crosswalks, ADA accessible ramps including a switchback ramp, grass buffers, landscaping, pedestrian lighting, drive aprons, and signage; and relocation of utilities to underground locations on W. Main Street, from just west of South Russell Avenue to Lafayette Ave in Brownsville."/>
    <s v="Local Programs"/>
    <s v="Bicycles and Pedestrian Facility"/>
    <m/>
    <x v="1"/>
    <x v="1"/>
    <n v="0.13300000000000001"/>
    <m/>
    <m/>
    <x v="2"/>
    <s v="Other"/>
    <m/>
    <n v="1000"/>
    <n v="3335.79"/>
    <n v="891983.59"/>
    <n v="0"/>
    <n v="896319.38"/>
  </r>
  <r>
    <n v="129244"/>
    <x v="0"/>
    <s v="Overton"/>
    <s v="SR-111"/>
    <s v="SR"/>
    <s v="From North of East Netherland Road to South of SR-84"/>
    <s v="Micro-surfacing @ 22 lbs/sy"/>
    <s v="Resurfacing"/>
    <s v="Resurface &amp; Safety"/>
    <s v="Micro-surfacing @ 22 Lbs/sy"/>
    <x v="0"/>
    <x v="5"/>
    <n v="7.7"/>
    <d v="2020-02-07T00:00:00"/>
    <s v="MICRO"/>
    <x v="0"/>
    <s v="NHS"/>
    <m/>
    <n v="0"/>
    <n v="0"/>
    <n v="33705"/>
    <n v="861633"/>
    <n v="895338"/>
  </r>
  <r>
    <n v="129202"/>
    <x v="2"/>
    <s v="Lewis"/>
    <s v="SR-99"/>
    <s v="SR"/>
    <s v="From Dial Hollow Road to SR-20 (Summertown Highway)"/>
    <s v="411 D Overlay"/>
    <s v="Resurfacing"/>
    <s v="Resurface &amp; Safety"/>
    <s v="411 D Overlay"/>
    <x v="0"/>
    <x v="5"/>
    <n v="5"/>
    <d v="2020-03-27T00:00:00"/>
    <s v="CONV"/>
    <x v="2"/>
    <s v="Other"/>
    <m/>
    <n v="0"/>
    <n v="0"/>
    <n v="0"/>
    <n v="892377"/>
    <n v="892377"/>
  </r>
  <r>
    <n v="124932"/>
    <x v="1"/>
    <s v="Sullivan"/>
    <s v="SR-36"/>
    <s v="SR"/>
    <s v="Intersection at SR-126(Memorial Blvd) and Sherwood Road"/>
    <s v="Upgrade signal, install pole with mast arm, update signal span wire and tether, realign right decal lane on SR-126, widen SR-126 to allow for dual rights, a thru, and a left turn. Eliminate the narrow median on SR-126  creating a single inbound lane, restripe, add pedestrian signalization, crosswalks, ADA paths, curb ramps and push button activated."/>
    <s v="Safety"/>
    <s v="Turn Lanes with Signal"/>
    <m/>
    <x v="0"/>
    <x v="0"/>
    <n v="0.12"/>
    <d v="2020-08-14T00:00:00"/>
    <m/>
    <x v="0"/>
    <s v="NHS"/>
    <m/>
    <n v="70000"/>
    <n v="0"/>
    <n v="820000"/>
    <n v="0"/>
    <n v="890000"/>
  </r>
  <r>
    <n v="121419.05"/>
    <x v="1"/>
    <s v="Region 1"/>
    <s v="SR"/>
    <s v="SR"/>
    <s v="M20LTHQ_D19SR_M&amp;L_D19SOUTH"/>
    <m/>
    <s v="Maint - Reg"/>
    <s v="Mowing/Litter"/>
    <m/>
    <x v="1"/>
    <x v="1"/>
    <n v="551.73"/>
    <d v="2019-11-08T00:00:00"/>
    <m/>
    <x v="2"/>
    <m/>
    <m/>
    <n v="0"/>
    <n v="0"/>
    <n v="888889"/>
    <n v="0"/>
    <n v="888889"/>
  </r>
  <r>
    <n v="121997"/>
    <x v="1"/>
    <s v="Sullivan"/>
    <s v="SR-1"/>
    <s v="SR"/>
    <s v="From Stonebrook Place to Eastman Road in Kingsport"/>
    <s v="Construction of sidewalks, transit shelters, a retaining wall, curb ramps, crosswalks, pedestrian signals and amenities on SR-1 from Stonebrook Place to Eastman Road in Kingsport."/>
    <s v="Local Programs"/>
    <s v="Bicycles and Pedestrian Facility"/>
    <m/>
    <x v="1"/>
    <x v="1"/>
    <n v="1.645"/>
    <m/>
    <m/>
    <x v="0"/>
    <s v="NHS"/>
    <m/>
    <n v="0"/>
    <n v="0"/>
    <n v="887475"/>
    <n v="0"/>
    <n v="887475"/>
  </r>
  <r>
    <n v="129219"/>
    <x v="2"/>
    <s v="Dickson"/>
    <s v="SR-49"/>
    <s v="SR"/>
    <s v="From Timber Ridge Road to Cheatham County Line"/>
    <s v="Profile Mill &amp; 85 lb/sy TLD"/>
    <s v="Resurfacing"/>
    <s v="Resurface &amp; Safety"/>
    <s v="Profile Mill &amp; 85 Lb/sy Tld"/>
    <x v="0"/>
    <x v="5"/>
    <n v="6.8"/>
    <d v="2020-06-26T00:00:00"/>
    <s v="THIN"/>
    <x v="2"/>
    <s v="Other"/>
    <m/>
    <n v="0"/>
    <n v="0"/>
    <n v="23751"/>
    <n v="861310"/>
    <n v="885061"/>
  </r>
  <r>
    <n v="117493"/>
    <x v="2"/>
    <s v="Rutherford"/>
    <m/>
    <s v="L"/>
    <s v="SR-266/ Sam Ridley Pkwy, SR-1/ US-41 / US-70S / Lowry Street, SR-102 / Nissan Drive"/>
    <s v="SR-266 / Sam Ridley Pkwy, SR-41 / US-70 / Lowry Street / Nissan Drive: Signal timing study along state routes within the Town of Smyrna.  The construction phase includes implementation of an adaptive signal control system; installation of a master signal controller, wireless communication devices, closed circuit television (CCTV), dynamic message signs (DMS), weather communication, and an adaptive signal control."/>
    <s v="Local Programs"/>
    <s v="Intelligent Transportation System"/>
    <m/>
    <x v="1"/>
    <x v="1"/>
    <s v=""/>
    <m/>
    <m/>
    <x v="4"/>
    <s v="Other"/>
    <m/>
    <n v="65"/>
    <n v="0"/>
    <n v="884950"/>
    <n v="0"/>
    <n v="885015"/>
  </r>
  <r>
    <n v="127925"/>
    <x v="2"/>
    <s v="Bedford"/>
    <s v="SR-269"/>
    <s v="SR"/>
    <s v="From Rutherford County Line to SR-82"/>
    <s v="411 D Overlay"/>
    <s v="Resurfacing"/>
    <s v="Resurface &amp; Safety"/>
    <s v="411 D Overlay"/>
    <x v="0"/>
    <x v="5"/>
    <n v="4.45"/>
    <d v="2020-05-15T00:00:00"/>
    <s v="CONV"/>
    <x v="2"/>
    <s v="Other"/>
    <m/>
    <n v="0"/>
    <n v="0"/>
    <n v="123480"/>
    <n v="759570"/>
    <n v="883050"/>
  </r>
  <r>
    <n v="123603"/>
    <x v="0"/>
    <s v="Coffee"/>
    <s v="Cat Creek Rd"/>
    <s v="L"/>
    <s v="BG 1111-7.00 Cat Creek Rd over Crumpton Creek (IA)"/>
    <m/>
    <s v="State Aid - BR Grant"/>
    <s v="Bridge Replacement"/>
    <m/>
    <x v="3"/>
    <x v="0"/>
    <n v="0.02"/>
    <m/>
    <m/>
    <x v="4"/>
    <s v="Other"/>
    <s v="16F00290003"/>
    <n v="0"/>
    <n v="0"/>
    <n v="882725.99"/>
    <n v="0"/>
    <n v="882725.99"/>
  </r>
  <r>
    <n v="125171"/>
    <x v="2"/>
    <s v="Perry"/>
    <s v="SR-13"/>
    <s v="SR"/>
    <s v="From 4th Street to 3rd Street in Lobelville"/>
    <s v="Construction of sidewalks along Main Street (SR-13) from 4th Street to 3rd Street. Project also includes drainage improvements, ADA upgrades, curb and gutter, signage, striping, landscaping and pedestrian amenities."/>
    <s v="Local Programs"/>
    <s v="Bicycles and Pedestrian Facility"/>
    <m/>
    <x v="1"/>
    <x v="1"/>
    <n v="0.13"/>
    <m/>
    <m/>
    <x v="2"/>
    <s v="Other"/>
    <m/>
    <n v="0"/>
    <n v="0"/>
    <n v="880000"/>
    <n v="0"/>
    <n v="880000"/>
  </r>
  <r>
    <n v="127185"/>
    <x v="0"/>
    <s v="Grundy"/>
    <s v="SR-108"/>
    <s v="SR"/>
    <s v="From East of Hugh Wooten Road to the Warren County Line"/>
    <s v="Mill &amp; 411D"/>
    <s v="Resurfacing"/>
    <s v="Resurface &amp; Safety"/>
    <s v="Mill &amp; 411d"/>
    <x v="0"/>
    <x v="5"/>
    <n v="5.18"/>
    <d v="2019-05-10T00:00:00"/>
    <s v="CONV"/>
    <x v="2"/>
    <s v="Other"/>
    <m/>
    <n v="0"/>
    <n v="0"/>
    <n v="0"/>
    <n v="875498"/>
    <n v="875498"/>
  </r>
  <r>
    <n v="129994"/>
    <x v="3"/>
    <s v="Region 4"/>
    <m/>
    <s v="N/A"/>
    <s v="Gibson Co Rail Auth SFY2020 Rail Rehab Eng., Const., Const. Admin - Replacement of the bridge at MP 17.91 &amp; 21.95"/>
    <m/>
    <s v="Rail"/>
    <m/>
    <m/>
    <x v="1"/>
    <x v="1"/>
    <s v=""/>
    <m/>
    <m/>
    <x v="6"/>
    <m/>
    <m/>
    <n v="0"/>
    <n v="0"/>
    <n v="873000"/>
    <n v="0"/>
    <n v="873000"/>
  </r>
  <r>
    <n v="127203"/>
    <x v="0"/>
    <s v="Jackson"/>
    <s v="SR-85"/>
    <s v="SR"/>
    <s v="From Smith County Line to SR-56"/>
    <s v="Micro-surfacing @ 22 lbs/sy"/>
    <s v="Resurfacing"/>
    <s v="Resurface &amp; Safety"/>
    <s v="Micro-surfacing @ 22 Lbs/sy"/>
    <x v="0"/>
    <x v="5"/>
    <n v="15.3"/>
    <d v="2020-02-07T00:00:00"/>
    <s v="CONV"/>
    <x v="2"/>
    <s v="Other"/>
    <m/>
    <n v="0"/>
    <n v="0"/>
    <n v="16181"/>
    <n v="853186"/>
    <n v="869367"/>
  </r>
  <r>
    <n v="128321"/>
    <x v="1"/>
    <s v="Carter"/>
    <s v="SR-37"/>
    <s v="SR"/>
    <s v="Bridge over Doe River and Riverview Road, LM 18.82"/>
    <m/>
    <s v="Maint - BR Repair"/>
    <s v="Bridge Repair"/>
    <m/>
    <x v="3"/>
    <x v="2"/>
    <n v="0"/>
    <d v="2020-03-27T00:00:00"/>
    <m/>
    <x v="0"/>
    <s v="NHS"/>
    <s v="10SR0370023"/>
    <n v="19000"/>
    <n v="0"/>
    <n v="846885"/>
    <n v="0"/>
    <n v="865885"/>
  </r>
  <r>
    <n v="128733"/>
    <x v="1"/>
    <s v="Johnson"/>
    <s v="SR-167"/>
    <s v="SR"/>
    <s v="near LM 7.5 (Slope Stabilization) (February 2019 Flood)"/>
    <s v="repair slope failure above road (Emergency Let Contract)"/>
    <s v="Maint - Reg"/>
    <s v="Safety"/>
    <m/>
    <x v="2"/>
    <x v="2"/>
    <n v="0.01"/>
    <d v="2020-03-27T00:00:00"/>
    <m/>
    <x v="2"/>
    <s v="Other"/>
    <m/>
    <n v="42999"/>
    <n v="10999"/>
    <n v="805000"/>
    <n v="0"/>
    <n v="858998"/>
  </r>
  <r>
    <n v="129381"/>
    <x v="2"/>
    <s v="Region 3"/>
    <m/>
    <s v="N/A"/>
    <s v="SCTDD FFY16-17, SFY20 5339 2TN 019-011 (S&amp;F )Capital Fund"/>
    <m/>
    <s v="Mass Transit"/>
    <m/>
    <m/>
    <x v="1"/>
    <x v="1"/>
    <s v=""/>
    <m/>
    <m/>
    <x v="6"/>
    <m/>
    <m/>
    <n v="0"/>
    <n v="0"/>
    <n v="858724"/>
    <n v="0"/>
    <n v="858724"/>
  </r>
  <r>
    <n v="127186"/>
    <x v="0"/>
    <s v="Warren"/>
    <s v="SR-286"/>
    <s v="SR"/>
    <s v="From East of South Chancery Street to West of SR-380"/>
    <s v="411TLD Overlay @ 85 lb/sy"/>
    <s v="Resurfacing"/>
    <s v="Resurf, Safety &amp; Br Repair"/>
    <s v="411tld Overlay @ 85 Lb/sy"/>
    <x v="0"/>
    <x v="5"/>
    <n v="2.79"/>
    <d v="2020-05-15T00:00:00"/>
    <s v="THIN"/>
    <x v="2"/>
    <s v="Other"/>
    <s v="89011120001, 89033930001"/>
    <n v="0"/>
    <n v="0"/>
    <n v="323085"/>
    <n v="534975"/>
    <n v="858060"/>
  </r>
  <r>
    <n v="121434"/>
    <x v="1"/>
    <s v="Sevier"/>
    <m/>
    <s v="L"/>
    <s v="Sevier County Tourist Corridor Intelligent Transportation System"/>
    <s v="Upgrade and retime 41 signalized intersections located along the Sevier County tourist corridor including all necessary ADA upgrades. (LR-04690, LR-04695, SR-66 SR-74, SR-448)"/>
    <s v="Local Programs"/>
    <s v="Intelligent Transportation System"/>
    <m/>
    <x v="1"/>
    <x v="1"/>
    <n v="0"/>
    <m/>
    <m/>
    <x v="8"/>
    <s v="NHS, Other"/>
    <m/>
    <n v="5319"/>
    <n v="0"/>
    <n v="852015"/>
    <n v="0"/>
    <n v="857334"/>
  </r>
  <r>
    <n v="114591"/>
    <x v="1"/>
    <s v="Region 1"/>
    <m/>
    <s v="SR"/>
    <s v="PE for Resurfacing, Region 1"/>
    <m/>
    <s v="Resurfacing"/>
    <s v="Preliminary Engineering"/>
    <m/>
    <x v="0"/>
    <x v="5"/>
    <s v=""/>
    <m/>
    <m/>
    <x v="2"/>
    <m/>
    <m/>
    <n v="0"/>
    <n v="0"/>
    <n v="0"/>
    <n v="857050"/>
    <n v="857050"/>
  </r>
  <r>
    <n v="124362"/>
    <x v="1"/>
    <s v="Hancock"/>
    <s v="SR-33"/>
    <s v="SR"/>
    <s v="(Main Street), Bridge over Greasy Rock Creek, LM 11.77 (IA)"/>
    <m/>
    <s v="Bridge"/>
    <s v="Bridge Replacement"/>
    <m/>
    <x v="3"/>
    <x v="0"/>
    <n v="0.01"/>
    <d v="2021-06-18T00:00:00"/>
    <m/>
    <x v="2"/>
    <s v="Other"/>
    <s v="34SR0330007"/>
    <n v="50000"/>
    <n v="807000"/>
    <n v="0"/>
    <n v="0"/>
    <n v="857000"/>
  </r>
  <r>
    <n v="121527"/>
    <x v="0"/>
    <s v="Hamilton"/>
    <m/>
    <s v="L"/>
    <s v="Caine Lane, From Shallowford Road to North of Creekwood Terrace Lane in Chattanooga"/>
    <s v="Construction of multi-modal facilities along Caine Lane from Shallowford Road to the Cromwell Public Housing Development. Project also includes ADA upgrades, crosswalks, pedestrian signalizaiton, utility relocation, landscaping, pedestrian lighting, signage and pedestrian amenities."/>
    <s v="Local Programs"/>
    <s v="Bicycles and Pedestrian Facility"/>
    <m/>
    <x v="1"/>
    <x v="1"/>
    <s v=""/>
    <m/>
    <m/>
    <x v="4"/>
    <s v="None, Other"/>
    <m/>
    <n v="0"/>
    <n v="0"/>
    <n v="856453"/>
    <n v="0"/>
    <n v="856453"/>
  </r>
  <r>
    <n v="102602"/>
    <x v="5"/>
    <s v="Statewide"/>
    <m/>
    <s v="N/A"/>
    <s v="Litter Grant Program Administration"/>
    <m/>
    <s v="Maint - Litter"/>
    <s v="Mowing/Litter"/>
    <m/>
    <x v="1"/>
    <x v="1"/>
    <n v="0"/>
    <m/>
    <m/>
    <x v="6"/>
    <m/>
    <m/>
    <n v="0"/>
    <n v="0"/>
    <n v="854187.8"/>
    <n v="0"/>
    <n v="854187.8"/>
  </r>
  <r>
    <n v="110558.04"/>
    <x v="5"/>
    <s v="Statewide"/>
    <m/>
    <s v="N/A"/>
    <s v="Training for Tennessee Department of Transportation Workforce FY-2018-2020"/>
    <m/>
    <s v="Other"/>
    <s v="Training"/>
    <m/>
    <x v="1"/>
    <x v="1"/>
    <s v=""/>
    <m/>
    <m/>
    <x v="6"/>
    <m/>
    <m/>
    <n v="850000"/>
    <n v="0"/>
    <n v="0"/>
    <n v="0"/>
    <n v="850000"/>
  </r>
  <r>
    <n v="129736.06"/>
    <x v="3"/>
    <s v="Region 4"/>
    <m/>
    <s v="N/A"/>
    <s v="Jackson to Memphis Wireless Radio Link Update"/>
    <m/>
    <s v="Other"/>
    <s v="Intelligent Transportation System"/>
    <m/>
    <x v="1"/>
    <x v="1"/>
    <s v=""/>
    <m/>
    <m/>
    <x v="6"/>
    <m/>
    <m/>
    <n v="0"/>
    <n v="0"/>
    <n v="850000"/>
    <n v="0"/>
    <n v="850000"/>
  </r>
  <r>
    <n v="116358.08"/>
    <x v="3"/>
    <s v="Region 4"/>
    <m/>
    <s v="IM"/>
    <s v="M20LTHQ_D47ISR_M&amp;L_D47WEST"/>
    <m/>
    <s v="Maint - Reg"/>
    <s v="Mowing/Litter"/>
    <m/>
    <x v="1"/>
    <x v="1"/>
    <n v="591.86"/>
    <d v="2019-11-08T00:00:00"/>
    <m/>
    <x v="1"/>
    <m/>
    <m/>
    <n v="0"/>
    <n v="0"/>
    <n v="848197"/>
    <n v="0"/>
    <n v="848197"/>
  </r>
  <r>
    <n v="128842"/>
    <x v="2"/>
    <s v="Smith"/>
    <s v="SR-24"/>
    <s v="SR"/>
    <s v="near LM 12.0 (Slope Stabilization) (February 2019 Flood)"/>
    <s v="repair slope failure below road (Emergency Let Contract)"/>
    <s v="Maint - Reg"/>
    <s v="Safety"/>
    <m/>
    <x v="2"/>
    <x v="2"/>
    <n v="0.01"/>
    <d v="2019-12-13T00:00:00"/>
    <m/>
    <x v="2"/>
    <s v="Other"/>
    <m/>
    <n v="15999"/>
    <n v="80000"/>
    <n v="752147"/>
    <n v="0"/>
    <n v="848146"/>
  </r>
  <r>
    <n v="100268"/>
    <x v="0"/>
    <s v="Cumberland"/>
    <s v="SR-101"/>
    <s v="SR"/>
    <s v="(Peavine Road), From Firetower Road to East of Westchester Drive/ Catoosa Boulevard in Fairfield Glade"/>
    <m/>
    <s v="Legislative"/>
    <s v="Preliminary Engineering"/>
    <m/>
    <x v="0"/>
    <x v="0"/>
    <n v="5.26"/>
    <m/>
    <m/>
    <x v="2"/>
    <s v="Other"/>
    <m/>
    <n v="847000"/>
    <n v="0"/>
    <n v="0"/>
    <n v="0"/>
    <n v="847000"/>
  </r>
  <r>
    <n v="121981"/>
    <x v="2"/>
    <s v="Davidson"/>
    <s v="Fesslers Lane"/>
    <s v="L"/>
    <s v="SA-19026(5), Fesslers Lane from SR-24 to SR-1"/>
    <m/>
    <s v="State Aid - Resurf"/>
    <s v="Resurfacing"/>
    <m/>
    <x v="1"/>
    <x v="1"/>
    <n v="0.77700000000000002"/>
    <m/>
    <m/>
    <x v="4"/>
    <s v="Other"/>
    <m/>
    <n v="0"/>
    <n v="0"/>
    <n v="0"/>
    <n v="846825"/>
    <n v="846825"/>
  </r>
  <r>
    <n v="125064"/>
    <x v="1"/>
    <s v="Anderson"/>
    <s v="I-75"/>
    <s v="IM"/>
    <s v="Northbound Exit Ramp 122-A at SR-61(N Charles G Seviers Boulevard) - Ramp Improvements"/>
    <s v="Construct turn lanes on ramp and signal upgrades on SR-61"/>
    <s v="Safety"/>
    <s v="Ramp Improvements"/>
    <m/>
    <x v="0"/>
    <x v="0"/>
    <n v="0.27"/>
    <d v="2019-10-04T00:00:00"/>
    <m/>
    <x v="1"/>
    <s v="Int"/>
    <m/>
    <n v="5300"/>
    <n v="0"/>
    <n v="839500"/>
    <n v="0"/>
    <n v="844800"/>
  </r>
  <r>
    <n v="115685"/>
    <x v="0"/>
    <s v="Polk"/>
    <s v="SR-40"/>
    <s v="SR"/>
    <s v="Bridge over Branch and TOHA Old Line Railroad, LM 24.85"/>
    <s v="SR-40, Bridge over Branch and TOHA Old Line Railroad, LM 24.85 - Bridge Replacement."/>
    <s v="Bridge"/>
    <s v="Bridge Replacement"/>
    <m/>
    <x v="3"/>
    <x v="0"/>
    <n v="6.5000000000000002E-2"/>
    <d v="2016-04-01T00:00:00"/>
    <m/>
    <x v="0"/>
    <s v="NHS"/>
    <s v="70SR0400023"/>
    <n v="46875"/>
    <n v="28125"/>
    <n v="769751"/>
    <n v="0"/>
    <n v="844751"/>
  </r>
  <r>
    <n v="124536"/>
    <x v="3"/>
    <s v="Henry"/>
    <s v="Shady Grove Rd"/>
    <s v="L"/>
    <s v="Shady Grove Rd. Bridge over Thompson Creek (IA)"/>
    <m/>
    <s v="State Aid - BR Grant"/>
    <s v="Bridge Replacement"/>
    <m/>
    <x v="3"/>
    <x v="0"/>
    <n v="0.01"/>
    <m/>
    <m/>
    <x v="4"/>
    <s v="None"/>
    <s v="40S82370005"/>
    <n v="0"/>
    <n v="0"/>
    <n v="843987.5"/>
    <n v="0"/>
    <n v="843987.5"/>
  </r>
  <r>
    <n v="106492.01"/>
    <x v="0"/>
    <s v="Meigs, Rhea"/>
    <s v="SR-60"/>
    <s v="SR"/>
    <s v="Bridge over Tennessee River, LM 3.10"/>
    <m/>
    <s v="Maint - BR Repair"/>
    <s v="Bridge Repair"/>
    <m/>
    <x v="3"/>
    <x v="2"/>
    <n v="0"/>
    <d v="2013-08-30T00:00:00"/>
    <m/>
    <x v="0"/>
    <s v="NHS"/>
    <s v="61SR0680001"/>
    <n v="0"/>
    <n v="0"/>
    <n v="841443.98"/>
    <n v="0"/>
    <n v="841443.98"/>
  </r>
  <r>
    <n v="120588"/>
    <x v="3"/>
    <s v="Shelby"/>
    <m/>
    <s v="L"/>
    <s v="Various Roads in Memphis - Group 6"/>
    <s v="Resurfacing and repair of damaged or deteriorated sections of existing sidewalk, MATA bus shelters, and signage within the existing right-of-way at: Airways from Shelby to Stateline, Mendenhall from Mt. Moriah to Knight Arnold, Getwell from Park to I-240, and Cooper from Washington to Central"/>
    <s v="Local Programs"/>
    <s v="Resurface &amp; Safety"/>
    <e v="#N/A"/>
    <x v="0"/>
    <x v="5"/>
    <n v="6.74"/>
    <m/>
    <m/>
    <x v="8"/>
    <s v="NHS, Other"/>
    <m/>
    <n v="0"/>
    <n v="0"/>
    <n v="837434"/>
    <n v="0"/>
    <n v="837434"/>
  </r>
  <r>
    <n v="70012"/>
    <x v="3"/>
    <s v="Chester"/>
    <m/>
    <s v="SR"/>
    <s v="Chester County Routine Maintenance"/>
    <m/>
    <s v="Maint - Reg"/>
    <s v="Maintenance"/>
    <m/>
    <x v="1"/>
    <x v="1"/>
    <s v=""/>
    <m/>
    <m/>
    <x v="2"/>
    <m/>
    <m/>
    <n v="0"/>
    <n v="0"/>
    <n v="832100.4"/>
    <n v="0"/>
    <n v="832100.4"/>
  </r>
  <r>
    <n v="70008"/>
    <x v="0"/>
    <s v="Cannon"/>
    <m/>
    <s v="SR"/>
    <s v="Cannon County Routine Maintenance"/>
    <m/>
    <s v="Maint - Reg"/>
    <s v="Maintenance"/>
    <m/>
    <x v="1"/>
    <x v="1"/>
    <s v=""/>
    <m/>
    <m/>
    <x v="2"/>
    <m/>
    <m/>
    <n v="0"/>
    <n v="0"/>
    <n v="827700.04"/>
    <n v="0"/>
    <n v="827700.04"/>
  </r>
  <r>
    <n v="127362"/>
    <x v="2"/>
    <s v="Wayne"/>
    <s v="SR-69"/>
    <s v="SR"/>
    <s v="From Alabama State Line to Hardin County Line"/>
    <s v="Include only if approved by Region 3"/>
    <s v="Resurfacing"/>
    <s v="Resurface &amp; Safety"/>
    <s v="Scrub Seal W/ Tld"/>
    <x v="0"/>
    <x v="5"/>
    <n v="3.71"/>
    <d v="2020-03-27T00:00:00"/>
    <s v="PRESV"/>
    <x v="2"/>
    <s v="Other"/>
    <m/>
    <n v="0"/>
    <n v="0"/>
    <n v="41855"/>
    <n v="780282"/>
    <n v="822137"/>
  </r>
  <r>
    <n v="129253"/>
    <x v="0"/>
    <s v="McMinn"/>
    <s v="SR-39"/>
    <s v="SR"/>
    <s v="From Maple Street to East of County Road 469"/>
    <s v="Mill &amp; 411D"/>
    <s v="Resurfacing"/>
    <s v="Resurface &amp; Safety"/>
    <s v="Mill &amp; 411d"/>
    <x v="0"/>
    <x v="5"/>
    <n v="4.43"/>
    <d v="2020-05-15T00:00:00"/>
    <s v="CONV"/>
    <x v="2"/>
    <s v="Other"/>
    <m/>
    <n v="0"/>
    <n v="0"/>
    <n v="18564"/>
    <n v="801666"/>
    <n v="820230"/>
  </r>
  <r>
    <n v="129329"/>
    <x v="2"/>
    <s v="Smith"/>
    <s v="SR-80"/>
    <s v="SR"/>
    <s v="near LM 4.2 (Slope Stabilization) (February 2019 Flood)"/>
    <s v="repair slope failure below road"/>
    <s v="Maint - Reg"/>
    <s v="Safety"/>
    <m/>
    <x v="2"/>
    <x v="2"/>
    <n v="0.01"/>
    <d v="2020-05-15T00:00:00"/>
    <m/>
    <x v="2"/>
    <s v="Other"/>
    <m/>
    <n v="4000"/>
    <n v="80000"/>
    <n v="735232"/>
    <n v="0"/>
    <n v="819232"/>
  </r>
  <r>
    <n v="129747"/>
    <x v="0"/>
    <s v="Region 2"/>
    <m/>
    <s v="N/A"/>
    <s v="Cumberland Co. Rail Auth - SFY 2020 Rail Rehab - Bridge Repair/Replacement on Lhoist Rail Line MP 143.62 - 156.20"/>
    <m/>
    <s v="Rail"/>
    <m/>
    <m/>
    <x v="1"/>
    <x v="1"/>
    <s v=""/>
    <m/>
    <m/>
    <x v="6"/>
    <m/>
    <m/>
    <n v="0"/>
    <n v="0"/>
    <n v="818748"/>
    <n v="0"/>
    <n v="818748"/>
  </r>
  <r>
    <n v="115764"/>
    <x v="0"/>
    <s v="Dekalb"/>
    <s v="SR-141"/>
    <s v="SR"/>
    <s v="Slide Repair at LM 1.00"/>
    <m/>
    <s v="Maint - Reg"/>
    <s v="Mitigation - Slide"/>
    <m/>
    <x v="2"/>
    <x v="2"/>
    <n v="0.192"/>
    <d v="2015-02-13T00:00:00"/>
    <m/>
    <x v="2"/>
    <m/>
    <m/>
    <n v="0"/>
    <n v="0"/>
    <n v="814453.42"/>
    <n v="0"/>
    <n v="814453.42"/>
  </r>
  <r>
    <n v="114048"/>
    <x v="0"/>
    <s v="Hamilton"/>
    <s v="SIA"/>
    <s v="L"/>
    <s v="Industrial Access Road serving Volkswagen Group of America"/>
    <s v="Industrial Access Road serving Volkswagen Group of America"/>
    <s v="Economic Development"/>
    <s v="Construction-New"/>
    <m/>
    <x v="0"/>
    <x v="3"/>
    <n v="1.4"/>
    <d v="2013-05-24T00:00:00"/>
    <m/>
    <x v="4"/>
    <s v="Other"/>
    <m/>
    <n v="5317.21"/>
    <n v="0"/>
    <n v="807258.55"/>
    <n v="0"/>
    <n v="812575.76"/>
  </r>
  <r>
    <n v="129830"/>
    <x v="3"/>
    <s v="Region 4"/>
    <m/>
    <s v="N/A"/>
    <s v="NWTHRA FFY15; SFY20 5311 TN2016001 (S&amp;F) Cap / Operating Funds"/>
    <m/>
    <s v="Mass Transit"/>
    <m/>
    <m/>
    <x v="1"/>
    <x v="1"/>
    <s v=""/>
    <m/>
    <m/>
    <x v="6"/>
    <m/>
    <m/>
    <n v="0"/>
    <n v="0"/>
    <n v="811131"/>
    <n v="0"/>
    <n v="811131"/>
  </r>
  <r>
    <n v="101399"/>
    <x v="1"/>
    <s v="Cocke"/>
    <s v="SR-35"/>
    <s v="SR"/>
    <s v="(Newport Bypass), From SR-9 to Saint Tide Hollow Road (IA)"/>
    <s v="Construction new: 5-ln rural and super 2-ln on 4-ln ROW bypass around Newport"/>
    <s v="Legislative"/>
    <s v="Construction-New"/>
    <m/>
    <x v="0"/>
    <x v="3"/>
    <n v="4.5999999999999996"/>
    <d v="2021-02-05T00:00:00"/>
    <m/>
    <x v="0"/>
    <s v="NHS, Other"/>
    <m/>
    <n v="810500"/>
    <n v="0"/>
    <n v="0"/>
    <n v="0"/>
    <n v="810500"/>
  </r>
  <r>
    <n v="119921.01"/>
    <x v="3"/>
    <s v="Gibson"/>
    <m/>
    <s v="L"/>
    <s v="Downtown Enhancements in Humboldt - Phase 3"/>
    <s v="Construction of streetscape improvements along South 14th Avenue from Main to Penn Street. Project also includes sidewalk replacement, ADA upgrades, crosswalks, pedestrian lighting, utility relocation, drainage improvements, signage and landscaping."/>
    <s v="Local Programs"/>
    <s v="Bicycles and Pedestrian Facility"/>
    <m/>
    <x v="1"/>
    <x v="1"/>
    <s v=""/>
    <m/>
    <m/>
    <x v="4"/>
    <s v="None"/>
    <m/>
    <n v="0"/>
    <n v="0"/>
    <n v="810092"/>
    <n v="0"/>
    <n v="810092"/>
  </r>
  <r>
    <n v="84676.01"/>
    <x v="3"/>
    <s v="Shelby"/>
    <s v="Perkins Road"/>
    <s v="L"/>
    <s v="Perkins Road (02814), Bridge over I-240, LM 3.07 in Memphis"/>
    <m/>
    <s v="Maint - BR Repair"/>
    <s v="Bridge Repair"/>
    <m/>
    <x v="3"/>
    <x v="2"/>
    <n v="0.01"/>
    <d v="2019-06-21T00:00:00"/>
    <m/>
    <x v="4"/>
    <s v="Other"/>
    <s v="79I02400101"/>
    <n v="0"/>
    <n v="0"/>
    <n v="809407"/>
    <n v="0"/>
    <n v="809407"/>
  </r>
  <r>
    <n v="123113"/>
    <x v="2"/>
    <s v="Trousdale"/>
    <m/>
    <s v="L"/>
    <s v="Hartsville Connectivity Project - Phase 1"/>
    <s v="Construction of sidewalk improvements in downtown Hartsville along East Main Street and SR-141. Project also includes retaining wall, ADA upgrades, crosswalk signalization, utility relocation, landscaping, pedestrian lighting and pedestrian amenities."/>
    <s v="Local Programs"/>
    <s v="Bicycles and Pedestrian Facility"/>
    <m/>
    <x v="1"/>
    <x v="1"/>
    <s v=""/>
    <m/>
    <m/>
    <x v="4"/>
    <s v="Other"/>
    <m/>
    <n v="0"/>
    <n v="0"/>
    <n v="805714"/>
    <n v="0"/>
    <n v="805714"/>
  </r>
  <r>
    <n v="121425.05"/>
    <x v="1"/>
    <s v="Region 1"/>
    <s v="SR"/>
    <s v="SR"/>
    <s v="M20LTHQ_D18SR_M&amp;L_D18SOUTH"/>
    <m/>
    <s v="Maint - Reg"/>
    <s v="Mowing/Litter"/>
    <m/>
    <x v="1"/>
    <x v="1"/>
    <n v="408.24"/>
    <d v="2019-11-08T00:00:00"/>
    <m/>
    <x v="2"/>
    <m/>
    <m/>
    <n v="0"/>
    <n v="0"/>
    <n v="803018"/>
    <n v="0"/>
    <n v="803018"/>
  </r>
  <r>
    <n v="129200"/>
    <x v="2"/>
    <s v="Robertson"/>
    <s v="SR-49"/>
    <s v="SR"/>
    <s v="From near Dorris Street to SR-25"/>
    <s v="Profile Mill &amp; 85 lb/sy TLD"/>
    <s v="Resurfacing"/>
    <s v="Resurface &amp; Safety"/>
    <s v="Profile Mill &amp; 85 Lb/sy Tld"/>
    <x v="0"/>
    <x v="5"/>
    <n v="4.5999999999999996"/>
    <d v="2020-03-27T00:00:00"/>
    <s v="THIN"/>
    <x v="2"/>
    <s v="Other"/>
    <m/>
    <n v="0"/>
    <n v="0"/>
    <n v="52178"/>
    <n v="748789"/>
    <n v="800967"/>
  </r>
  <r>
    <n v="40813.01"/>
    <x v="3"/>
    <s v="Benton, Houston"/>
    <s v="SR-147"/>
    <s v="SR"/>
    <s v="NEW FERRY SERVICE ACROSS THE TENNESSEE RIVER, SR-69A TO SR-147 (IA)"/>
    <s v="Recurring Operations"/>
    <s v="Legislative"/>
    <s v="Other"/>
    <m/>
    <x v="1"/>
    <x v="1"/>
    <n v="0.3"/>
    <m/>
    <m/>
    <x v="2"/>
    <s v="Other"/>
    <m/>
    <n v="0"/>
    <n v="0"/>
    <n v="800000"/>
    <n v="0"/>
    <n v="800000"/>
  </r>
  <r>
    <n v="124265"/>
    <x v="3"/>
    <s v="Fayette"/>
    <s v="Buford Ellington Road"/>
    <s v="L"/>
    <s v="Buford Ellington Road, Bridge over North Fork Creek, LM 0.29 (IA)"/>
    <m/>
    <s v="State Aid - BR Grant"/>
    <s v="Bridge Replacement"/>
    <m/>
    <x v="3"/>
    <x v="0"/>
    <n v="0.03"/>
    <m/>
    <m/>
    <x v="4"/>
    <s v="None"/>
    <s v="240A1490001"/>
    <n v="0"/>
    <n v="0"/>
    <n v="798357.47"/>
    <n v="0"/>
    <n v="798357.47"/>
  </r>
  <r>
    <n v="130328"/>
    <x v="1"/>
    <s v="Knox"/>
    <m/>
    <s v="N/A"/>
    <s v="Knoxville - FFY16-17; SFY20 - CMAQ / 5307 (S) Capital - TN2020-007"/>
    <m/>
    <s v="Mass Transit"/>
    <m/>
    <m/>
    <x v="1"/>
    <x v="1"/>
    <s v=""/>
    <m/>
    <m/>
    <x v="6"/>
    <m/>
    <m/>
    <n v="0"/>
    <n v="0"/>
    <n v="798001"/>
    <n v="0"/>
    <n v="798001"/>
  </r>
  <r>
    <n v="129189"/>
    <x v="2"/>
    <s v="Lincoln"/>
    <s v="SR-15"/>
    <s v="SR"/>
    <s v="From SR-273 to SR-10 (Huntsville Highway)"/>
    <s v="Mill &amp; 411D"/>
    <s v="Resurfacing"/>
    <s v="Resurfacing"/>
    <s v="Mill &amp; 411d"/>
    <x v="0"/>
    <x v="5"/>
    <n v="2.21"/>
    <d v="2020-03-27T00:00:00"/>
    <s v="CONV"/>
    <x v="0"/>
    <s v="NHS"/>
    <m/>
    <n v="0"/>
    <n v="0"/>
    <n v="0"/>
    <n v="789266"/>
    <n v="789266"/>
  </r>
  <r>
    <n v="128671"/>
    <x v="2"/>
    <s v="Cheatham"/>
    <s v="SR-1"/>
    <s v="SR"/>
    <s v="at LM 6.2 (Slope Stabilization) (February 2019 Flood)"/>
    <s v="repair slope failure below road (Emergency Let Contract)"/>
    <s v="Maint - Reg"/>
    <s v="Safety"/>
    <m/>
    <x v="2"/>
    <x v="2"/>
    <n v="0.01"/>
    <d v="2019-08-09T00:00:00"/>
    <m/>
    <x v="2"/>
    <s v="Other"/>
    <m/>
    <n v="21999"/>
    <n v="79999"/>
    <n v="686742"/>
    <n v="0"/>
    <n v="788740"/>
  </r>
  <r>
    <n v="70042"/>
    <x v="2"/>
    <s v="Houston"/>
    <m/>
    <s v="SR"/>
    <s v="Houston County Routine Maintenance"/>
    <m/>
    <s v="Maint - Reg"/>
    <s v="Maintenance"/>
    <m/>
    <x v="1"/>
    <x v="1"/>
    <s v=""/>
    <m/>
    <m/>
    <x v="2"/>
    <m/>
    <m/>
    <n v="0"/>
    <n v="0"/>
    <n v="787016.19"/>
    <n v="0"/>
    <n v="787016.19"/>
  </r>
  <r>
    <n v="124104"/>
    <x v="0"/>
    <s v="Sequatchie, Bledsoe"/>
    <s v="SR-28"/>
    <s v="SR"/>
    <s v="From SR-8 in Sequatchie County to SR-30, LM 15.39 in Bledsoe County (Super 2 Lane) (IA)"/>
    <s v="Reconstruct and widen to 2 12 foot lanes and 10 foot shoulders. Turn lanes, continuous left turn lanes and passing lanes will be added at various locations, to be determined during the development process"/>
    <s v="Legislative"/>
    <s v="Preliminary Engineering"/>
    <m/>
    <x v="0"/>
    <x v="0"/>
    <n v="19.059999999999999"/>
    <m/>
    <m/>
    <x v="0"/>
    <s v="NHS"/>
    <m/>
    <n v="786300"/>
    <n v="0"/>
    <n v="0"/>
    <n v="0"/>
    <n v="786300"/>
  </r>
  <r>
    <n v="128704"/>
    <x v="0"/>
    <s v="Fentress"/>
    <s v="SR-85"/>
    <s v="SR"/>
    <s v="near LM 4.6 (Slope Stabilization) (February 2019 Flood)"/>
    <s v="repair slope failure below road (Emergency Let Contract)"/>
    <s v="Maint - Reg"/>
    <s v="Safety"/>
    <m/>
    <x v="2"/>
    <x v="2"/>
    <n v="0.01"/>
    <d v="2019-03-15T00:00:00"/>
    <m/>
    <x v="2"/>
    <s v="Other"/>
    <m/>
    <n v="1599"/>
    <n v="0"/>
    <n v="781167"/>
    <n v="0"/>
    <n v="782766"/>
  </r>
  <r>
    <n v="121543"/>
    <x v="2"/>
    <s v="Wilson"/>
    <s v="I-840"/>
    <s v="IM"/>
    <s v="Interchange at Stewarts Ferry Pike"/>
    <s v="Design and installation of interchange lighting at the I-840 Interchange at Stewarts Ferry Pike (Exit 70)"/>
    <s v="Local Programs"/>
    <s v="Interchange Lighting"/>
    <m/>
    <x v="1"/>
    <x v="1"/>
    <n v="4.92"/>
    <d v="2020-03-27T00:00:00"/>
    <m/>
    <x v="1"/>
    <s v="Int"/>
    <m/>
    <n v="60000"/>
    <n v="0"/>
    <n v="719290"/>
    <n v="0"/>
    <n v="779290"/>
  </r>
  <r>
    <n v="70087"/>
    <x v="1"/>
    <s v="Union"/>
    <m/>
    <s v="SR"/>
    <s v="Union County Routine Maintenance"/>
    <m/>
    <s v="Maint - Reg"/>
    <s v="Maintenance"/>
    <m/>
    <x v="1"/>
    <x v="1"/>
    <s v=""/>
    <m/>
    <m/>
    <x v="2"/>
    <m/>
    <m/>
    <n v="0"/>
    <n v="0"/>
    <n v="775507.89"/>
    <n v="0"/>
    <n v="775507.89"/>
  </r>
  <r>
    <n v="124080"/>
    <x v="0"/>
    <s v="Hamilton"/>
    <s v="SR-8"/>
    <s v="SR"/>
    <s v="From near SR-27 (Suck Creek Road) to north of South Palisades Drive (Mountain Road) (IA)"/>
    <s v="Slope stabilization at various locations for rock fall mitigation; repairs and upgrades to culverts and other drainage features."/>
    <s v="Legislative"/>
    <s v="Miscellaneous Improvements"/>
    <m/>
    <x v="0"/>
    <x v="0"/>
    <n v="3.05"/>
    <d v="2022-12-09T00:00:00"/>
    <m/>
    <x v="2"/>
    <s v="Other"/>
    <m/>
    <n v="774622.27"/>
    <n v="0"/>
    <n v="0"/>
    <n v="0"/>
    <n v="774622.27"/>
  </r>
  <r>
    <n v="125528"/>
    <x v="1"/>
    <s v="Carter"/>
    <s v="Elk Avenue"/>
    <s v="L"/>
    <s v="Elk Avenue, Bridge over Doe River"/>
    <m/>
    <s v="Local Programs"/>
    <s v="Bridge Rehabilitation"/>
    <m/>
    <x v="3"/>
    <x v="2"/>
    <n v="0.05"/>
    <d v="2020-06-26T00:00:00"/>
    <m/>
    <x v="9"/>
    <s v="Other"/>
    <s v="10M39390001"/>
    <n v="70000"/>
    <n v="0"/>
    <n v="703000"/>
    <n v="0"/>
    <n v="773000"/>
  </r>
  <r>
    <n v="124963"/>
    <x v="2"/>
    <s v="Region 3"/>
    <s v="I-840"/>
    <s v="IM"/>
    <s v="SR-840 to I-840 Re-Designation (Overhead Signs)"/>
    <m/>
    <s v="Other"/>
    <s v="Signs"/>
    <m/>
    <x v="1"/>
    <x v="1"/>
    <s v=""/>
    <d v="2019-08-09T00:00:00"/>
    <m/>
    <x v="1"/>
    <m/>
    <m/>
    <n v="-35000"/>
    <n v="0"/>
    <n v="806399"/>
    <n v="0"/>
    <n v="771399"/>
  </r>
  <r>
    <n v="118733"/>
    <x v="1"/>
    <s v="Grainger"/>
    <s v="SR-32"/>
    <s v="SR"/>
    <s v="Offsetting Intersection at SR-131 (IA)"/>
    <s v="Offset intersection of SR-32 and SR-131, which is currently aligned, to enhance public safety."/>
    <s v="Legislative"/>
    <s v="Intersection Improvements"/>
    <m/>
    <x v="0"/>
    <x v="0"/>
    <n v="0.4"/>
    <d v="2018-10-05T00:00:00"/>
    <m/>
    <x v="0"/>
    <s v="NHS"/>
    <m/>
    <n v="20000"/>
    <n v="0"/>
    <n v="750000"/>
    <n v="0"/>
    <n v="770000"/>
  </r>
  <r>
    <n v="117546.08"/>
    <x v="0"/>
    <s v="Region 2"/>
    <m/>
    <s v="IM"/>
    <s v="M18LTHQ_R2ISR_OCGRAILREP REGION 2"/>
    <s v="FY18 On-Call Guardrail Repair"/>
    <s v="Maint - Reg"/>
    <s v="Guardrail"/>
    <m/>
    <x v="1"/>
    <x v="1"/>
    <s v=""/>
    <d v="2018-05-11T00:00:00"/>
    <m/>
    <x v="1"/>
    <m/>
    <m/>
    <n v="0"/>
    <n v="0"/>
    <n v="767000"/>
    <n v="0"/>
    <n v="767000"/>
  </r>
  <r>
    <n v="129194"/>
    <x v="2"/>
    <s v="Marshall"/>
    <s v="SR-272"/>
    <s v="SR"/>
    <s v="From north of Anes Station Road to SR-99"/>
    <s v="411 D Overlay"/>
    <s v="Resurfacing"/>
    <s v="Resurf, Safety &amp; Br Repair"/>
    <s v="411 D Overlay"/>
    <x v="0"/>
    <x v="5"/>
    <n v="5.32"/>
    <d v="2020-02-07T00:00:00"/>
    <s v="CONV"/>
    <x v="2"/>
    <s v="Other"/>
    <s v="59s42770007"/>
    <n v="0"/>
    <n v="0"/>
    <n v="109578"/>
    <n v="655474"/>
    <n v="765052"/>
  </r>
  <r>
    <n v="128773"/>
    <x v="3"/>
    <s v="Fayette"/>
    <s v="Warren Rd"/>
    <s v="L"/>
    <s v="SA 24010-5, Warren Rd from SR 193 to SR 15"/>
    <m/>
    <s v="State Aid - Resurf"/>
    <s v="Resurfacing"/>
    <m/>
    <x v="1"/>
    <x v="1"/>
    <n v="5.56"/>
    <m/>
    <m/>
    <x v="4"/>
    <s v="None"/>
    <m/>
    <n v="0"/>
    <n v="0"/>
    <n v="0"/>
    <n v="764468.74"/>
    <n v="764468.74"/>
  </r>
  <r>
    <n v="129313"/>
    <x v="2"/>
    <s v="Hickman"/>
    <m/>
    <s v="N/A"/>
    <s v="Centerville: T-Hangar Construction"/>
    <m/>
    <s v="Aeronautics"/>
    <s v="Public Transportation"/>
    <m/>
    <x v="1"/>
    <x v="1"/>
    <s v=""/>
    <m/>
    <m/>
    <x v="6"/>
    <m/>
    <m/>
    <n v="0"/>
    <n v="0"/>
    <n v="762000"/>
    <n v="0"/>
    <n v="762000"/>
  </r>
  <r>
    <n v="130327"/>
    <x v="0"/>
    <s v="Hamilton"/>
    <m/>
    <s v="N/A"/>
    <s v="CARTA - SFY 2021 IMPROVE Act Capital Funds"/>
    <m/>
    <s v="Mass Transit"/>
    <m/>
    <m/>
    <x v="1"/>
    <x v="1"/>
    <s v=""/>
    <m/>
    <m/>
    <x v="6"/>
    <m/>
    <m/>
    <n v="0"/>
    <n v="0"/>
    <n v="757752"/>
    <n v="0"/>
    <n v="757752"/>
  </r>
  <r>
    <n v="124789"/>
    <x v="1"/>
    <s v="Sevier"/>
    <m/>
    <s v="SR"/>
    <s v="Jake Thomas Connector, From SR-71 / 73 (US-321 / 441) to SR-449 (IA)"/>
    <s v="Jake Thomas Road Extension-Between Teaster and New Ripkin Experience Ballpark, widening existing 2-lane road to 4-lane median divided section. From Ballpark to Veterans Blvd-constructing 5-lane on new alignment. STIP 1778085"/>
    <s v="Legislative"/>
    <s v="Construction-New"/>
    <m/>
    <x v="0"/>
    <x v="3"/>
    <n v="2"/>
    <d v="2020-12-11T00:00:00"/>
    <m/>
    <x v="2"/>
    <m/>
    <m/>
    <n v="750000"/>
    <n v="0"/>
    <n v="0"/>
    <n v="0"/>
    <n v="750000"/>
  </r>
  <r>
    <n v="126620"/>
    <x v="1"/>
    <s v="Region 1"/>
    <m/>
    <s v="SR"/>
    <s v="Various Routes in Region 1 - Rockfall Risk Assessment"/>
    <s v="rockfall mitigation services, geotechnical engineering services, and engineering geology services for various projects throughout TDOT Region 1"/>
    <s v="Other"/>
    <s v="Mitigation - Rockfall"/>
    <m/>
    <x v="4"/>
    <x v="7"/>
    <s v=""/>
    <m/>
    <m/>
    <x v="2"/>
    <m/>
    <m/>
    <n v="750000"/>
    <n v="0"/>
    <n v="0"/>
    <n v="0"/>
    <n v="750000"/>
  </r>
  <r>
    <n v="122121"/>
    <x v="2"/>
    <s v="Rutherford"/>
    <s v="SR-1"/>
    <s v="SR"/>
    <s v="(US-41, US-70S, South Lowry Street/North Lowry Street), From Jackson Street to Sam Davis Road in Smyrna"/>
    <s v="Phase I of the project includes Lowry St from Sam Davis Rd to Jackson St (approx .25 of a mile). This portion of the project includes removal of the center turn lane from Washington St to Sam Hager Dr and may also include removal of additional center turn lane sections pending TDOT approval. It would also include installing landscaping and any necessary storm water infrastructure in place of the removed center turn lane asphalt. Such areas would provide additional islands for refuge for pedestrians and bicyclists when they are trying to cross Lowry St. The project also includes replacement and/or addition of sidewalks, crosswalks, and reducing vehicular access in strategic locations to increase safety for pedestrian and bicycle traffic."/>
    <s v="Local Programs"/>
    <s v="Bicycles and Pedestrian Facility"/>
    <m/>
    <x v="1"/>
    <x v="1"/>
    <n v="0.24"/>
    <m/>
    <m/>
    <x v="0"/>
    <s v="NHS"/>
    <m/>
    <n v="4050"/>
    <n v="0"/>
    <n v="742439"/>
    <n v="0"/>
    <n v="746489"/>
  </r>
  <r>
    <n v="129193"/>
    <x v="2"/>
    <s v="Sumner"/>
    <s v="SR-174"/>
    <s v="SR"/>
    <s v="From South Tunnel Road to north of A.B. Wade Road"/>
    <s v="411 D Overlay"/>
    <s v="Resurfacing"/>
    <s v="Resurface &amp; Safety"/>
    <s v="411 D Overlay"/>
    <x v="0"/>
    <x v="5"/>
    <n v="3.84"/>
    <d v="2020-02-07T00:00:00"/>
    <s v="CONV"/>
    <x v="2"/>
    <s v="Other"/>
    <m/>
    <n v="0"/>
    <n v="0"/>
    <n v="97902"/>
    <n v="648400"/>
    <n v="746302"/>
  </r>
  <r>
    <n v="126315"/>
    <x v="3"/>
    <s v="Shelby"/>
    <s v="SR-3"/>
    <s v="SR"/>
    <s v="From Brooks Road to near South Parkway East (Excluding LM 6.59 - 6.73)"/>
    <s v="Mill &amp; 411D"/>
    <s v="Resurfacing"/>
    <s v="Resurface &amp; Safety"/>
    <s v="Mill &amp; 411d"/>
    <x v="0"/>
    <x v="5"/>
    <n v="3.38"/>
    <d v="2019-05-10T00:00:00"/>
    <s v="CONV"/>
    <x v="0"/>
    <s v="NHS, Other"/>
    <m/>
    <n v="0"/>
    <n v="0"/>
    <n v="180000"/>
    <n v="565000"/>
    <n v="745000"/>
  </r>
  <r>
    <n v="70056"/>
    <x v="2"/>
    <s v="Macon"/>
    <m/>
    <s v="SR"/>
    <s v="Macon County Routine Maintenance"/>
    <m/>
    <s v="Maint - Reg"/>
    <s v="Maintenance"/>
    <m/>
    <x v="1"/>
    <x v="1"/>
    <s v=""/>
    <m/>
    <m/>
    <x v="2"/>
    <m/>
    <m/>
    <n v="0"/>
    <n v="0"/>
    <n v="742691.87"/>
    <n v="0"/>
    <n v="742691.87"/>
  </r>
  <r>
    <n v="125229"/>
    <x v="3"/>
    <s v="Dyer"/>
    <s v="SR-3"/>
    <s v="SR"/>
    <s v="Bridges over SR-211, LM 11.99 in Dyersburg"/>
    <m/>
    <s v="Maint - BR Repair"/>
    <s v="Bridge Repair"/>
    <m/>
    <x v="3"/>
    <x v="2"/>
    <n v="0.01"/>
    <d v="2019-12-13T00:00:00"/>
    <m/>
    <x v="0"/>
    <s v="NHS"/>
    <s v="23SR0030039, 23SR0030040"/>
    <n v="0"/>
    <n v="0"/>
    <n v="742145"/>
    <n v="0"/>
    <n v="742145"/>
  </r>
  <r>
    <n v="103276.02"/>
    <x v="2"/>
    <s v="Stewart"/>
    <m/>
    <s v="SR"/>
    <s v="M09-20OAHQ_CO81SR_FERRYOPS STW CO CUMBERLAND CITY FERRY"/>
    <m/>
    <s v="Maint - Reg"/>
    <s v="Maintenance"/>
    <m/>
    <x v="1"/>
    <x v="1"/>
    <s v=""/>
    <m/>
    <m/>
    <x v="2"/>
    <m/>
    <m/>
    <n v="0"/>
    <n v="0"/>
    <n v="740000"/>
    <n v="0"/>
    <n v="740000"/>
  </r>
  <r>
    <n v="121944"/>
    <x v="1"/>
    <s v="Knox"/>
    <s v="SR-1"/>
    <s v="SR"/>
    <s v="Bridge over Norfolk Southern R/R, LM 25.47"/>
    <m/>
    <s v="Maint - BR Repair"/>
    <s v="Bridge Repair"/>
    <m/>
    <x v="3"/>
    <x v="2"/>
    <n v="0"/>
    <d v="2019-08-09T00:00:00"/>
    <m/>
    <x v="0"/>
    <s v="NHS"/>
    <s v="47SR0010039"/>
    <n v="0"/>
    <n v="0"/>
    <n v="739620"/>
    <n v="0"/>
    <n v="739620"/>
  </r>
  <r>
    <n v="129188"/>
    <x v="2"/>
    <s v="Lincoln"/>
    <s v="SR-10"/>
    <s v="SR"/>
    <s v="From Norris Creek to Shelbyville Highway"/>
    <s v="Mill &amp; 411D"/>
    <s v="Resurfacing"/>
    <s v="Resurface &amp; Safety"/>
    <s v="Mill &amp; 411d"/>
    <x v="0"/>
    <x v="5"/>
    <n v="1.83"/>
    <d v="2020-03-27T00:00:00"/>
    <s v="CONV"/>
    <x v="0"/>
    <s v="NHS"/>
    <m/>
    <n v="0"/>
    <n v="0"/>
    <n v="35144"/>
    <n v="703636"/>
    <n v="738780"/>
  </r>
  <r>
    <n v="130207"/>
    <x v="3"/>
    <s v="Obion"/>
    <m/>
    <s v="N/A"/>
    <s v="Union City: Construct Corporate Hangar, Ramp, and Access Road"/>
    <m/>
    <s v="Aeronautics"/>
    <s v="Public Transportation"/>
    <m/>
    <x v="1"/>
    <x v="1"/>
    <s v=""/>
    <m/>
    <m/>
    <x v="6"/>
    <m/>
    <m/>
    <n v="0"/>
    <n v="0"/>
    <n v="736477"/>
    <n v="0"/>
    <n v="736477"/>
  </r>
  <r>
    <n v="101285.05"/>
    <x v="2"/>
    <s v="Montgomery"/>
    <s v="SR-112"/>
    <s v="SR"/>
    <s v="(US-41A), From McAdoo Creek Road to East of SR-76 in Clarksville (Sidewalks)"/>
    <s v="construct sidewalks"/>
    <s v="Legislative"/>
    <s v="Sidewalk Improvements"/>
    <m/>
    <x v="1"/>
    <x v="1"/>
    <s v=""/>
    <d v="2020-12-11T00:00:00"/>
    <m/>
    <x v="2"/>
    <s v="Other"/>
    <m/>
    <n v="0"/>
    <n v="733481.16"/>
    <n v="0"/>
    <n v="0"/>
    <n v="733481.16"/>
  </r>
  <r>
    <n v="124631"/>
    <x v="1"/>
    <s v="Unicoi"/>
    <s v="SR-107"/>
    <s v="SR"/>
    <s v="(Unicoi Drive), Bridge over North Indian Creek, LM 5.22 in Erwin. (IA)"/>
    <s v="Bridge Replacement"/>
    <s v="Bridge"/>
    <s v="Bridge Replacement"/>
    <m/>
    <x v="3"/>
    <x v="0"/>
    <n v="0.21"/>
    <d v="2021-02-05T00:00:00"/>
    <m/>
    <x v="2"/>
    <s v="Other"/>
    <s v="86SR1070007"/>
    <n v="122000"/>
    <n v="611000"/>
    <n v="0"/>
    <n v="0"/>
    <n v="733000"/>
  </r>
  <r>
    <n v="70034"/>
    <x v="1"/>
    <s v="Hancock"/>
    <m/>
    <s v="SR"/>
    <s v="Hancock County Routine Maintenance"/>
    <m/>
    <s v="Maint - Reg"/>
    <s v="Maintenance"/>
    <m/>
    <x v="1"/>
    <x v="1"/>
    <s v=""/>
    <m/>
    <m/>
    <x v="2"/>
    <m/>
    <m/>
    <n v="0"/>
    <n v="0"/>
    <n v="729254.13"/>
    <n v="0"/>
    <n v="729254.13"/>
  </r>
  <r>
    <n v="128806"/>
    <x v="1"/>
    <s v="Washington"/>
    <m/>
    <s v="N/A"/>
    <s v="Johnson City JCTS SFY20 UROP (S) Operating Assistance"/>
    <m/>
    <s v="Mass Transit"/>
    <m/>
    <m/>
    <x v="1"/>
    <x v="1"/>
    <s v=""/>
    <m/>
    <m/>
    <x v="6"/>
    <m/>
    <m/>
    <n v="0"/>
    <n v="0"/>
    <n v="728700"/>
    <n v="0"/>
    <n v="728700"/>
  </r>
  <r>
    <n v="125568"/>
    <x v="3"/>
    <s v="Shelby"/>
    <m/>
    <s v="L"/>
    <s v="Shelby Drive, From Sycamore Road to SR-86 (US-72)"/>
    <s v="Widen Shelby Drive between Sycamore Road and SR-86 (US-72) from 2 to 4 lanes, divided with a raised median. Will include bike facilities, ADA accessible pedestrian improvements and drainage improvements."/>
    <s v="Local Programs"/>
    <s v="Widen"/>
    <m/>
    <x v="0"/>
    <x v="0"/>
    <n v="1.35"/>
    <m/>
    <m/>
    <x v="4"/>
    <s v="Other"/>
    <m/>
    <n v="727000"/>
    <n v="0"/>
    <n v="0"/>
    <n v="0"/>
    <n v="727000"/>
  </r>
  <r>
    <n v="120297"/>
    <x v="1"/>
    <s v="Knox"/>
    <s v="SR-9"/>
    <s v="SR"/>
    <s v="Intersection at SR-131 (RSAR)"/>
    <s v="Signalization, pavement, signing, pavement markings"/>
    <s v="Safety"/>
    <s v="Intersection Improvements and Signals"/>
    <m/>
    <x v="0"/>
    <x v="0"/>
    <n v="0.01"/>
    <d v="2019-10-04T00:00:00"/>
    <m/>
    <x v="0"/>
    <s v="NHS"/>
    <m/>
    <n v="10200"/>
    <n v="0"/>
    <n v="713000"/>
    <n v="0"/>
    <n v="723200"/>
  </r>
  <r>
    <n v="114543.09"/>
    <x v="1"/>
    <s v="Region 1"/>
    <m/>
    <s v="IM"/>
    <s v="M20LTHQ_R1ISR_OCCABLEREP Various Interstate and SRs - Cable Barrier Repair"/>
    <s v="FY20 On-Call Cable Barrier Repair-Region 1 Interstate and SRs"/>
    <s v="Maint - Reg"/>
    <s v="Maintenance"/>
    <m/>
    <x v="1"/>
    <x v="1"/>
    <s v=""/>
    <d v="2019-08-09T00:00:00"/>
    <m/>
    <x v="1"/>
    <m/>
    <m/>
    <n v="0"/>
    <n v="0"/>
    <n v="721086"/>
    <n v="0"/>
    <n v="721086"/>
  </r>
  <r>
    <n v="70014"/>
    <x v="0"/>
    <s v="Clay"/>
    <m/>
    <s v="SR"/>
    <s v="Clay County Routine Maintenance"/>
    <m/>
    <s v="Maint - Reg"/>
    <s v="Maintenance"/>
    <m/>
    <x v="1"/>
    <x v="1"/>
    <s v=""/>
    <m/>
    <m/>
    <x v="2"/>
    <m/>
    <m/>
    <n v="0"/>
    <n v="0"/>
    <n v="711818.08"/>
    <n v="0"/>
    <n v="711818.08"/>
  </r>
  <r>
    <n v="130015"/>
    <x v="3"/>
    <s v="Region 4"/>
    <m/>
    <s v="N/A"/>
    <s v="West TN RR Auth. - SFY2020 Rehab - Bridge at MP473.49 on IC Mainline - Madison Co."/>
    <m/>
    <s v="Rail"/>
    <m/>
    <m/>
    <x v="1"/>
    <x v="1"/>
    <s v=""/>
    <m/>
    <m/>
    <x v="6"/>
    <m/>
    <m/>
    <n v="0"/>
    <n v="0"/>
    <n v="711000"/>
    <n v="0"/>
    <n v="711000"/>
  </r>
  <r>
    <n v="124764"/>
    <x v="3"/>
    <s v="Tipton"/>
    <s v="Bride"/>
    <s v="L"/>
    <s v="Bride Rd. Bridge over Rocky Branch (IA)"/>
    <m/>
    <s v="State Aid - BR Grant"/>
    <s v="Bridge Replacement"/>
    <m/>
    <x v="3"/>
    <x v="0"/>
    <n v="0.01"/>
    <m/>
    <m/>
    <x v="4"/>
    <s v="None"/>
    <s v="84F00030005"/>
    <n v="0"/>
    <n v="0"/>
    <n v="709228.72"/>
    <n v="0"/>
    <n v="709228.72"/>
  </r>
  <r>
    <n v="116881.08"/>
    <x v="1"/>
    <s v="Region 1"/>
    <m/>
    <s v="IM"/>
    <s v="M20LTHQ_R1ISR_RETRACP"/>
    <s v="Pavement Marking (Paint) Retracing"/>
    <s v="Maint - Reg"/>
    <s v="Pavement Marking"/>
    <m/>
    <x v="1"/>
    <x v="1"/>
    <s v=""/>
    <d v="2020-02-07T00:00:00"/>
    <m/>
    <x v="1"/>
    <m/>
    <m/>
    <n v="0"/>
    <n v="0"/>
    <n v="708750"/>
    <n v="0"/>
    <n v="708750"/>
  </r>
  <r>
    <n v="125612.01"/>
    <x v="2"/>
    <s v="Montgomery"/>
    <s v="SIA"/>
    <s v="L"/>
    <s v="Industrial Access Road Serving Project Baseball"/>
    <s v="ROW Transfer and Final Asphalt for Parent and Child PIN.  Extension of Life's Good Road. Repair/replace 2 culverts on Jim Johnston."/>
    <s v="Economic Development"/>
    <s v="Construction-New"/>
    <m/>
    <x v="0"/>
    <x v="3"/>
    <s v=""/>
    <d v="2019-10-04T00:00:00"/>
    <m/>
    <x v="4"/>
    <m/>
    <m/>
    <n v="0"/>
    <n v="0"/>
    <n v="706275"/>
    <n v="0"/>
    <n v="706275"/>
  </r>
  <r>
    <n v="129250"/>
    <x v="0"/>
    <s v="Fentress"/>
    <s v="SR-52"/>
    <s v="SR"/>
    <s v="From SR-296 to Morgan County Line"/>
    <s v="Micro-surfacing @ 22 lbs/sy"/>
    <s v="Resurfacing"/>
    <s v="Resurf, Safety &amp; Br Repair"/>
    <s v="Micro-surfacing @ 22 Lbs/sy"/>
    <x v="0"/>
    <x v="5"/>
    <n v="10.31"/>
    <d v="2020-02-07T00:00:00"/>
    <s v="MICRO"/>
    <x v="2"/>
    <s v="Other"/>
    <s v="25SR0520009"/>
    <n v="0"/>
    <n v="0"/>
    <n v="23375"/>
    <n v="679914"/>
    <n v="703289"/>
  </r>
  <r>
    <n v="115680"/>
    <x v="0"/>
    <s v="Warren"/>
    <s v="SR-288"/>
    <s v="SR"/>
    <s v="Bridge over Collins River, LM 4.97"/>
    <s v="SR-288, Bridge over Collins River, LM 4.97 - Bridge Replacement"/>
    <s v="Bridge"/>
    <s v="Bridge Replacement"/>
    <m/>
    <x v="3"/>
    <x v="0"/>
    <n v="0.11"/>
    <d v="2016-10-07T00:00:00"/>
    <m/>
    <x v="2"/>
    <s v="Other"/>
    <s v="89S44440001"/>
    <n v="19925"/>
    <n v="0"/>
    <n v="682000"/>
    <n v="0"/>
    <n v="701925"/>
  </r>
  <r>
    <n v="130030"/>
    <x v="2"/>
    <s v="Montgomery"/>
    <m/>
    <s v="N/A"/>
    <s v="Montgomery Co. RR Auth. / RJ Corman Memphis Line -  SFY 2020 - Preservation - Rehab bridges"/>
    <m/>
    <s v="Rail"/>
    <m/>
    <m/>
    <x v="1"/>
    <x v="1"/>
    <s v=""/>
    <m/>
    <m/>
    <x v="6"/>
    <m/>
    <m/>
    <n v="0"/>
    <n v="0"/>
    <n v="701196"/>
    <n v="0"/>
    <n v="701196"/>
  </r>
  <r>
    <n v="129091"/>
    <x v="1"/>
    <s v="Washington"/>
    <s v="SR-93"/>
    <s v="SR"/>
    <s v="From near SR-81 to near Davis Road"/>
    <s v="411 D Overlay"/>
    <s v="Resurfacing"/>
    <s v="Resurface &amp; Safety"/>
    <s v="411 D Overlay"/>
    <x v="0"/>
    <x v="5"/>
    <n v="1.99"/>
    <d v="2020-05-15T00:00:00"/>
    <s v="CONV"/>
    <x v="2"/>
    <s v="Other"/>
    <m/>
    <n v="0"/>
    <n v="0"/>
    <n v="12000"/>
    <n v="689000"/>
    <n v="701000"/>
  </r>
  <r>
    <n v="123073"/>
    <x v="1"/>
    <s v="Knox"/>
    <s v="SR-162"/>
    <s v="SR"/>
    <s v="(Pellissippi Pkwy) Interchange at SR-62 (Oak Ridge Hwy) In Solway (IA)"/>
    <s v="Modify Interchange to Single Point Urban Interchange (SPUI)"/>
    <s v="Legislative"/>
    <s v="Intersection Improvements"/>
    <m/>
    <x v="0"/>
    <x v="0"/>
    <n v="0.45"/>
    <d v="2023-12-08T00:00:00"/>
    <m/>
    <x v="0"/>
    <s v="NHS"/>
    <m/>
    <n v="700000"/>
    <n v="0"/>
    <n v="0"/>
    <n v="0"/>
    <n v="700000"/>
  </r>
  <r>
    <n v="127893"/>
    <x v="0"/>
    <s v="Overton"/>
    <s v="SR-294"/>
    <s v="SR"/>
    <s v="From SR-111 to Oakley-Allons Road"/>
    <s v="411TL Overlay @ 85 lb/sy"/>
    <s v="Resurfacing"/>
    <s v="Resurface &amp; Safety"/>
    <s v="411TL Overlay @ 85 lb/sy"/>
    <x v="0"/>
    <x v="5"/>
    <n v="6.19"/>
    <d v="2019-05-10T00:00:00"/>
    <s v="THIN"/>
    <x v="2"/>
    <s v="Other"/>
    <m/>
    <n v="0"/>
    <n v="0"/>
    <n v="0"/>
    <n v="696645"/>
    <n v="696645"/>
  </r>
  <r>
    <n v="128657"/>
    <x v="1"/>
    <s v="Blount"/>
    <s v="SR-73"/>
    <s v="SR"/>
    <s v="near LM 24.2 (Slope Stabilization) (February 2019 Flood)"/>
    <s v="repair slope failure above road (Emergency Let Contract)"/>
    <s v="Maint - Reg"/>
    <s v="Safety"/>
    <m/>
    <x v="2"/>
    <x v="2"/>
    <n v="0.01"/>
    <d v="2019-03-15T00:00:00"/>
    <m/>
    <x v="0"/>
    <s v="NHS"/>
    <m/>
    <n v="7999"/>
    <n v="0"/>
    <n v="688524"/>
    <n v="0"/>
    <n v="696523"/>
  </r>
  <r>
    <n v="124425"/>
    <x v="1"/>
    <s v="Jefferson"/>
    <s v="SR-9"/>
    <s v="SR"/>
    <s v="Bridge over Koontz Creek, LM 14.24  (IA)"/>
    <s v="Bridge Replacement"/>
    <s v="Bridge"/>
    <s v="Bridge Replacement"/>
    <m/>
    <x v="3"/>
    <x v="0"/>
    <n v="0.03"/>
    <d v="2021-06-18T00:00:00"/>
    <m/>
    <x v="2"/>
    <s v="Other"/>
    <s v="45SR0090011"/>
    <n v="92000"/>
    <n v="604000"/>
    <n v="0"/>
    <n v="0"/>
    <n v="696000"/>
  </r>
  <r>
    <n v="129248"/>
    <x v="0"/>
    <s v="Fentress"/>
    <s v="SR-28"/>
    <s v="SR"/>
    <s v="From South of Airport Road to near ramp from Old US 127 S."/>
    <s v="Micro-surfacing @ 32 lbs/sy"/>
    <s v="Resurfacing"/>
    <s v="Resurface &amp; Safety"/>
    <s v="Micro-surfacing @ 32 Lbs/sy"/>
    <x v="0"/>
    <x v="5"/>
    <n v="3.55"/>
    <d v="2020-02-07T00:00:00"/>
    <s v="MICRO"/>
    <x v="0"/>
    <s v="NHS"/>
    <m/>
    <n v="0"/>
    <n v="0"/>
    <n v="0"/>
    <n v="694689"/>
    <n v="694689"/>
  </r>
  <r>
    <n v="126938"/>
    <x v="0"/>
    <s v="Overton"/>
    <s v="SR-294"/>
    <s v="SR"/>
    <s v="Bridge over Big Eagle Creek, LM 1.39"/>
    <m/>
    <s v="Maint - BR Repair"/>
    <s v="Bridge Repair"/>
    <m/>
    <x v="3"/>
    <x v="2"/>
    <n v="0.01"/>
    <d v="2019-06-21T00:00:00"/>
    <m/>
    <x v="2"/>
    <s v="Other"/>
    <s v="67S43930001"/>
    <n v="0"/>
    <n v="0"/>
    <n v="694039"/>
    <n v="0"/>
    <n v="694039"/>
  </r>
  <r>
    <n v="100494"/>
    <x v="1"/>
    <s v="Jefferson"/>
    <s v="SR-92"/>
    <s v="SR"/>
    <s v="Bridge over French Broad River, LM 9.16 in Dandridge"/>
    <s v="SR-92, Bridge over French Broad River, LM 9.16 in Dandridge - Bridge Replacement"/>
    <s v="Bridge"/>
    <s v="Bridge Replacement"/>
    <m/>
    <x v="3"/>
    <x v="0"/>
    <n v="0.3"/>
    <d v="2015-10-16T00:00:00"/>
    <m/>
    <x v="2"/>
    <s v="Other"/>
    <s v="45SR0920005"/>
    <n v="0"/>
    <n v="0"/>
    <n v="693750"/>
    <n v="0"/>
    <n v="693750"/>
  </r>
  <r>
    <n v="129190"/>
    <x v="2"/>
    <s v="Maury"/>
    <s v="SR-166"/>
    <s v="SR"/>
    <s v="From SR-6 (US-43) to SR-99 (US-412)"/>
    <s v="411TLD Overlay @ 85 lb/sy"/>
    <s v="Resurfacing"/>
    <s v="Resurface &amp; Safety"/>
    <s v="411tld Overlay @ 85 Lb/sy"/>
    <x v="0"/>
    <x v="5"/>
    <n v="6.49"/>
    <d v="2020-02-07T00:00:00"/>
    <s v="CONV"/>
    <x v="2"/>
    <s v="Other"/>
    <m/>
    <n v="0"/>
    <n v="0"/>
    <n v="76641"/>
    <n v="613042"/>
    <n v="689683"/>
  </r>
  <r>
    <n v="104027.05"/>
    <x v="2"/>
    <s v="Williamson"/>
    <m/>
    <s v="N/A"/>
    <s v="City of Brentwood, Little Harpeth West Branch, Stream Mitigation"/>
    <m/>
    <s v="Other"/>
    <s v="Env Mitigation and Wildlife Connectivity"/>
    <m/>
    <x v="1"/>
    <x v="1"/>
    <s v=""/>
    <d v="2019-11-08T00:00:00"/>
    <m/>
    <x v="6"/>
    <m/>
    <m/>
    <n v="28000"/>
    <n v="0"/>
    <n v="659070"/>
    <n v="0"/>
    <n v="687070"/>
  </r>
  <r>
    <n v="129888"/>
    <x v="1"/>
    <s v="Sevier"/>
    <m/>
    <s v="N/A"/>
    <s v="Sevierville: Sinkhole Repair-Construction"/>
    <m/>
    <s v="Aeronautics"/>
    <s v="Public Transportation"/>
    <m/>
    <x v="1"/>
    <x v="1"/>
    <s v=""/>
    <m/>
    <m/>
    <x v="6"/>
    <m/>
    <m/>
    <n v="0"/>
    <n v="0"/>
    <n v="686543"/>
    <n v="0"/>
    <n v="686543"/>
  </r>
  <r>
    <n v="126309"/>
    <x v="3"/>
    <s v="Region 4"/>
    <m/>
    <s v="N/A"/>
    <s v="Region 4 Brine Sheds - Purchase"/>
    <m/>
    <s v="Other"/>
    <s v="Other"/>
    <m/>
    <x v="1"/>
    <x v="1"/>
    <s v=""/>
    <m/>
    <m/>
    <x v="6"/>
    <m/>
    <m/>
    <n v="0"/>
    <n v="0"/>
    <n v="686281"/>
    <n v="0"/>
    <n v="686281"/>
  </r>
  <r>
    <n v="128522"/>
    <x v="1"/>
    <s v="Anderson"/>
    <s v="Mountain Road"/>
    <s v="L"/>
    <s v="BG A136-1.88, Mountain Road over Hinds Creek"/>
    <m/>
    <s v="State Aid - BR Grant"/>
    <s v="Bridge Replacement"/>
    <m/>
    <x v="1"/>
    <x v="1"/>
    <n v="0.01"/>
    <m/>
    <m/>
    <x v="4"/>
    <s v="None"/>
    <s v="A136-1.88"/>
    <n v="0"/>
    <n v="0"/>
    <n v="682966.68"/>
    <n v="0"/>
    <n v="682966.68"/>
  </r>
  <r>
    <n v="124233"/>
    <x v="1"/>
    <s v="Claiborne"/>
    <s v="Y Hollow Rd"/>
    <s v="L"/>
    <s v="Y Hollow Rd., Bridge over Clear Fork Creek, LM 0.06 (IA)"/>
    <m/>
    <s v="State Aid - BR Grant"/>
    <s v="Bridge Replacement"/>
    <m/>
    <x v="3"/>
    <x v="0"/>
    <n v="0.02"/>
    <m/>
    <m/>
    <x v="4"/>
    <s v="None"/>
    <s v="130A0510001"/>
    <n v="0"/>
    <n v="0"/>
    <n v="681439.73"/>
    <n v="0"/>
    <n v="681439.73"/>
  </r>
  <r>
    <n v="101423"/>
    <x v="1"/>
    <s v="Blount"/>
    <s v="SR-162 EXT"/>
    <s v="SR"/>
    <s v="(Pellissippi Parkway), From SR-33 to SR-73 (US-321) (IA)"/>
    <s v="Construct new 4 lane"/>
    <s v="Legislative"/>
    <s v="Stage Construction-New"/>
    <m/>
    <x v="0"/>
    <x v="3"/>
    <n v="4.5"/>
    <d v="2023-08-11T00:00:00"/>
    <m/>
    <x v="0"/>
    <s v="NHS"/>
    <m/>
    <n v="677000"/>
    <n v="0"/>
    <n v="0"/>
    <n v="0"/>
    <n v="677000"/>
  </r>
  <r>
    <n v="128725"/>
    <x v="1"/>
    <s v="Hawkins"/>
    <s v="SR-70"/>
    <s v="SR"/>
    <s v="near LM 16.8 (Slope Stabilization) (February 2019 Flood)"/>
    <s v="Repair slope failure below road (Emergency Let Contract)"/>
    <s v="Maint - Reg"/>
    <s v="Safety"/>
    <m/>
    <x v="2"/>
    <x v="2"/>
    <n v="0.01"/>
    <d v="2020-02-07T00:00:00"/>
    <m/>
    <x v="2"/>
    <s v="Other"/>
    <m/>
    <n v="14999"/>
    <n v="0"/>
    <n v="660000"/>
    <n v="0"/>
    <n v="674999"/>
  </r>
  <r>
    <n v="100341"/>
    <x v="3"/>
    <s v="Shelby"/>
    <s v="SR-14"/>
    <s v="SR"/>
    <s v="From SR-385 (Paul Barret Parkway) to the Tipton County Line"/>
    <s v="Widen from 2-ln to 4-ln divided typical section"/>
    <s v="Legislative"/>
    <s v="Right-of-Way"/>
    <m/>
    <x v="0"/>
    <x v="0"/>
    <n v="8.8230000000000004"/>
    <m/>
    <m/>
    <x v="0"/>
    <s v="NHS"/>
    <m/>
    <n v="673800"/>
    <n v="0"/>
    <n v="0"/>
    <n v="0"/>
    <n v="673800"/>
  </r>
  <r>
    <n v="124052"/>
    <x v="0"/>
    <s v="Cumberland"/>
    <s v="SR-1"/>
    <s v="SR"/>
    <s v="Bridge over Obed River, LM 12.72 in Crossville (IA)"/>
    <m/>
    <s v="Bridge"/>
    <s v="Bridge Replacement"/>
    <m/>
    <x v="3"/>
    <x v="0"/>
    <n v="4.2000000000000003E-2"/>
    <d v="2021-12-10T00:00:00"/>
    <m/>
    <x v="0"/>
    <s v="NHS"/>
    <s v="18SR0010005"/>
    <n v="162000"/>
    <n v="511225"/>
    <n v="0"/>
    <n v="0"/>
    <n v="673225"/>
  </r>
  <r>
    <n v="116144.01"/>
    <x v="2"/>
    <s v="Williamson"/>
    <m/>
    <s v="L"/>
    <s v="Various Corridors in Franklin (ITS Software Expansion)"/>
    <s v="Various Corridors in Franklin - ITS Adaptive Traffic Control System Software Expansion"/>
    <s v="Local Programs"/>
    <s v="Intelligent Transportation System"/>
    <m/>
    <x v="1"/>
    <x v="1"/>
    <s v=""/>
    <m/>
    <m/>
    <x v="4"/>
    <s v="Other"/>
    <m/>
    <n v="55337"/>
    <n v="0"/>
    <n v="615000"/>
    <n v="0"/>
    <n v="670337"/>
  </r>
  <r>
    <n v="123146"/>
    <x v="1"/>
    <s v="Knox"/>
    <s v="Oglesby Road"/>
    <s v="L"/>
    <s v="Oglesby Road (0D668), Bridge over I-40, LM 0.06"/>
    <m/>
    <s v="Maint - BR Repair"/>
    <s v="Bridge Repair"/>
    <m/>
    <x v="3"/>
    <x v="2"/>
    <n v="0"/>
    <d v="2016-12-02T00:00:00"/>
    <m/>
    <x v="4"/>
    <s v="None"/>
    <m/>
    <n v="0"/>
    <n v="0"/>
    <n v="670296.61"/>
    <n v="0"/>
    <n v="670296.61"/>
  </r>
  <r>
    <n v="128775"/>
    <x v="2"/>
    <s v="Smith"/>
    <s v="I-40"/>
    <s v="IM"/>
    <s v="WB Bridge over Caney Fork River at MM 263.1 (LM 12.99)"/>
    <m/>
    <s v="Maint - BR Repair"/>
    <s v="Bridge Repair"/>
    <m/>
    <x v="3"/>
    <x v="2"/>
    <n v="0.01"/>
    <d v="2019-06-21T00:00:00"/>
    <m/>
    <x v="1"/>
    <s v="Int"/>
    <m/>
    <n v="0"/>
    <n v="0"/>
    <n v="669775"/>
    <n v="0"/>
    <n v="669775"/>
  </r>
  <r>
    <n v="100314"/>
    <x v="3"/>
    <s v="Hardin"/>
    <s v="SR-15"/>
    <s v="SR"/>
    <s v="Firetower Road to West of Bigbee Branch"/>
    <s v="SR-15, FROM FIRETOWER ROAD TO WEST OF BIGBEE BRANCH - Widen"/>
    <s v="Legislative"/>
    <s v="Widen"/>
    <m/>
    <x v="0"/>
    <x v="0"/>
    <n v="5.68"/>
    <d v="2014-10-17T00:00:00"/>
    <m/>
    <x v="0"/>
    <s v="NHS"/>
    <m/>
    <n v="0"/>
    <n v="0"/>
    <n v="669019"/>
    <n v="0"/>
    <n v="669019"/>
  </r>
  <r>
    <n v="116351.08"/>
    <x v="3"/>
    <s v="Region 4"/>
    <s v="SR"/>
    <s v="SR"/>
    <s v="M20LTHQ_D48SR_M&amp;L_D48NORTH"/>
    <m/>
    <s v="Maint - Reg"/>
    <s v="Mowing/Litter"/>
    <m/>
    <x v="1"/>
    <x v="1"/>
    <n v="595.37"/>
    <d v="2019-11-08T00:00:00"/>
    <m/>
    <x v="2"/>
    <m/>
    <m/>
    <n v="0"/>
    <n v="0"/>
    <n v="668247"/>
    <n v="0"/>
    <n v="668247"/>
  </r>
  <r>
    <n v="45258.05"/>
    <x v="1"/>
    <s v="Jefferson"/>
    <s v="I-40"/>
    <s v="IM"/>
    <s v="M13-20OAHQ_CO45_RAOPS JEFFERSON CO - GOODWILL-KNOXVILLE"/>
    <m/>
    <s v="Maint - Reg"/>
    <s v="Weigh Station or Rest Area Improvements"/>
    <m/>
    <x v="1"/>
    <x v="1"/>
    <s v=""/>
    <m/>
    <m/>
    <x v="1"/>
    <m/>
    <m/>
    <n v="0"/>
    <n v="0"/>
    <n v="665804.76"/>
    <n v="0"/>
    <n v="665804.76"/>
  </r>
  <r>
    <n v="117923"/>
    <x v="0"/>
    <s v="Polk"/>
    <s v="Boanerges Church Road"/>
    <s v="L"/>
    <s v="Boanerges Church Road, Bridge over Old Fort Creek, LM 3.29 (IA)"/>
    <s v="Boanerges Church Road, Bridge over Old Fort Creek, LM 3.29 - Bridge Replacement"/>
    <s v="Bridge"/>
    <s v="Bridge Replacement"/>
    <m/>
    <x v="3"/>
    <x v="0"/>
    <n v="0.01"/>
    <d v="2019-12-13T00:00:00"/>
    <m/>
    <x v="4"/>
    <s v="None"/>
    <s v="700A2070001"/>
    <n v="0"/>
    <n v="0"/>
    <n v="665433"/>
    <n v="0"/>
    <n v="665433"/>
  </r>
  <r>
    <n v="124331"/>
    <x v="1"/>
    <s v="Grainger"/>
    <s v="SR-131"/>
    <s v="SR"/>
    <s v="Bridge over Williams Creek, LM 7.73 (IA)"/>
    <m/>
    <s v="Bridge"/>
    <s v="Bridge Replacement"/>
    <m/>
    <x v="3"/>
    <x v="0"/>
    <n v="0.01"/>
    <d v="2021-05-07T00:00:00"/>
    <m/>
    <x v="2"/>
    <s v="Other"/>
    <s v="29SR1310001"/>
    <n v="20722.63"/>
    <n v="641000"/>
    <n v="0"/>
    <n v="0"/>
    <n v="661722.63"/>
  </r>
  <r>
    <n v="124246"/>
    <x v="3"/>
    <s v="Fayette"/>
    <s v="Tomlin Rd"/>
    <s v="L"/>
    <s v="Tomlin Rd. Bridge over Treadville Creek, LM 1.42 (IA)"/>
    <m/>
    <s v="State Aid - BR Grant"/>
    <s v="Bridge Replacement"/>
    <m/>
    <x v="3"/>
    <x v="0"/>
    <n v="0.02"/>
    <m/>
    <m/>
    <x v="4"/>
    <s v="None"/>
    <s v="240A0700001"/>
    <n v="0"/>
    <n v="0"/>
    <n v="660527.98"/>
    <n v="0"/>
    <n v="660527.98"/>
  </r>
  <r>
    <n v="121429.05"/>
    <x v="2"/>
    <s v="Region 3"/>
    <s v="SR"/>
    <s v="SR"/>
    <s v="M20LTHQ_D37SR_M&amp;L_D37NORTH"/>
    <m/>
    <s v="Maint - Reg"/>
    <s v="Mowing/Litter"/>
    <m/>
    <x v="1"/>
    <x v="1"/>
    <n v="573.72"/>
    <d v="2019-11-08T00:00:00"/>
    <m/>
    <x v="2"/>
    <m/>
    <m/>
    <n v="0"/>
    <n v="0"/>
    <n v="657466"/>
    <n v="0"/>
    <n v="657466"/>
  </r>
  <r>
    <n v="110793"/>
    <x v="0"/>
    <s v="Meigs"/>
    <m/>
    <s v="SR"/>
    <s v="Meigs County Routine Maintenance"/>
    <m/>
    <s v="Maint - Reg"/>
    <s v="Maintenance"/>
    <m/>
    <x v="1"/>
    <x v="1"/>
    <s v=""/>
    <m/>
    <m/>
    <x v="2"/>
    <m/>
    <m/>
    <n v="0"/>
    <n v="0"/>
    <n v="651047.12"/>
    <n v="0"/>
    <n v="651047.12"/>
  </r>
  <r>
    <n v="40597.33"/>
    <x v="5"/>
    <s v="Statewide"/>
    <m/>
    <s v="IM"/>
    <s v="Statewide Freeway Service Patrol (Help Trucks) FY 2020-2022"/>
    <m/>
    <s v="Other"/>
    <s v="Miscellaneous Improvements"/>
    <m/>
    <x v="1"/>
    <x v="1"/>
    <s v=""/>
    <m/>
    <m/>
    <x v="1"/>
    <m/>
    <m/>
    <n v="650000"/>
    <n v="0"/>
    <n v="0"/>
    <n v="0"/>
    <n v="650000"/>
  </r>
  <r>
    <n v="124255"/>
    <x v="2"/>
    <s v="Davidson, Cheatham, Dickson, Williamson, Wilson"/>
    <s v="I-40"/>
    <s v="IM"/>
    <s v="From Near I-840 to Near US-70S (Exit 196) and from Near SR-255 (Donelson Pike, Exit 216) to Near US-70 (Exit 239) (IA)"/>
    <s v="Expand the ITS SMARTWAY system to include 18 CCTV cameras, 8 DMS, and 4 RWIS"/>
    <s v="Legislative"/>
    <s v="Intelligent Transportation System"/>
    <m/>
    <x v="1"/>
    <x v="1"/>
    <n v="46.4"/>
    <d v="2020-10-09T00:00:00"/>
    <m/>
    <x v="1"/>
    <s v="Int"/>
    <m/>
    <n v="650000"/>
    <n v="0"/>
    <n v="0"/>
    <n v="0"/>
    <n v="650000"/>
  </r>
  <r>
    <n v="129736.01"/>
    <x v="5"/>
    <s v="Statewide"/>
    <m/>
    <s v="N/A"/>
    <s v="Live Probe Data License (Annual Cost)"/>
    <s v="Purchase of Live Probe Data License for monitoring of the roadway network in the TMCs"/>
    <s v="Other"/>
    <s v="Intelligent Transportation System"/>
    <m/>
    <x v="1"/>
    <x v="1"/>
    <s v=""/>
    <m/>
    <m/>
    <x v="6"/>
    <m/>
    <m/>
    <n v="0"/>
    <n v="0"/>
    <n v="650000"/>
    <n v="0"/>
    <n v="650000"/>
  </r>
  <r>
    <n v="107579"/>
    <x v="1"/>
    <s v="Hawkins"/>
    <s v="SR-66"/>
    <s v="SR"/>
    <s v="From SR-34 in Bulls Gap to South of Speedwell Rd/Old Hwy 66 (IA)"/>
    <s v="Widen existing 2 (10 ft) lanes to 2 (12 ft) lanes"/>
    <s v="Legislative"/>
    <s v="Reconstruction"/>
    <m/>
    <x v="0"/>
    <x v="0"/>
    <n v="5.62"/>
    <d v="2023-12-08T00:00:00"/>
    <m/>
    <x v="2"/>
    <s v="Other"/>
    <m/>
    <n v="650000"/>
    <n v="0"/>
    <n v="0"/>
    <n v="0"/>
    <n v="650000"/>
  </r>
  <r>
    <n v="118727.01"/>
    <x v="1"/>
    <s v="Unicoi"/>
    <m/>
    <s v="SP"/>
    <s v="Rocky Fork State Park Access Road"/>
    <m/>
    <s v="Other"/>
    <s v="Construction-New"/>
    <m/>
    <x v="0"/>
    <x v="3"/>
    <s v=""/>
    <m/>
    <m/>
    <x v="10"/>
    <s v="None"/>
    <m/>
    <n v="650000"/>
    <n v="0"/>
    <n v="0"/>
    <n v="0"/>
    <n v="650000"/>
  </r>
  <r>
    <n v="121534.01"/>
    <x v="0"/>
    <s v="McMinn"/>
    <m/>
    <s v="L"/>
    <s v="Connectivity &amp; Sidewalk Improvement Project"/>
    <s v="Construction of sidewalk improvements throughout downtown Etowah linking the elementary school to the library, city hall and boy scout lodge. Project also includes ADA upgrades, landscaping and crosswalks."/>
    <s v="Local Programs"/>
    <s v="Bicycles and Pedestrian Facility"/>
    <m/>
    <x v="1"/>
    <x v="1"/>
    <s v=""/>
    <m/>
    <m/>
    <x v="4"/>
    <s v="None"/>
    <m/>
    <n v="0"/>
    <n v="0"/>
    <n v="649860"/>
    <n v="0"/>
    <n v="649860"/>
  </r>
  <r>
    <n v="124008"/>
    <x v="0"/>
    <s v="Bradley"/>
    <m/>
    <s v="L"/>
    <s v="20th St. N. E. Bridge over Little Chatata Creek, LM 0.09 (IA)"/>
    <m/>
    <s v="State Aid - BR Grant"/>
    <s v="Bridge Replacement"/>
    <m/>
    <x v="3"/>
    <x v="0"/>
    <n v="0.01"/>
    <m/>
    <m/>
    <x v="4"/>
    <s v="Other"/>
    <s v="060A0160001"/>
    <n v="0"/>
    <n v="0"/>
    <n v="649293.79"/>
    <n v="0"/>
    <n v="649293.79"/>
  </r>
  <r>
    <n v="124964"/>
    <x v="1"/>
    <s v="Anderson"/>
    <s v="I-75"/>
    <s v="IM"/>
    <s v="Bridges over Clinch River, LM 8.28"/>
    <m/>
    <s v="Maint - BR Repair"/>
    <s v="Bridge Repair"/>
    <m/>
    <x v="3"/>
    <x v="2"/>
    <n v="0.01"/>
    <d v="2020-03-27T00:00:00"/>
    <m/>
    <x v="1"/>
    <s v="Int"/>
    <s v="01I00750024"/>
    <n v="0"/>
    <n v="0"/>
    <n v="648580"/>
    <n v="0"/>
    <n v="648580"/>
  </r>
  <r>
    <n v="125165"/>
    <x v="3"/>
    <s v="Obion"/>
    <m/>
    <s v="L"/>
    <s v="Jackson Street, From South 5th Street to South Home Street in Union City"/>
    <s v="Project will included milling, paving, curb and gutter replacement as needed, replacement of storm drains, sewer pipes and inlets as needed, and all street markings."/>
    <s v="Local Programs"/>
    <s v="Resurface &amp; Safety"/>
    <e v="#N/A"/>
    <x v="0"/>
    <x v="5"/>
    <n v="0.66"/>
    <m/>
    <m/>
    <x v="4"/>
    <s v="Other"/>
    <m/>
    <n v="0"/>
    <n v="0"/>
    <n v="645762"/>
    <n v="0"/>
    <n v="645762"/>
  </r>
  <r>
    <n v="128981"/>
    <x v="2"/>
    <s v="Lawrence"/>
    <s v="SIA"/>
    <s v="L"/>
    <s v="State Industrial Access Serving Craig Manufacturing USA &amp; H&amp;M Bay, Inc."/>
    <m/>
    <s v="Economic Development"/>
    <s v="Construction-New"/>
    <m/>
    <x v="0"/>
    <x v="3"/>
    <s v=""/>
    <m/>
    <m/>
    <x v="4"/>
    <m/>
    <m/>
    <n v="54342.400000000001"/>
    <n v="0"/>
    <n v="590900"/>
    <n v="0"/>
    <n v="645242.4"/>
  </r>
  <r>
    <n v="116992"/>
    <x v="0"/>
    <s v="Jackson"/>
    <s v="SR-151"/>
    <s v="SR"/>
    <s v="Bridge over Hudson Creek, LM 3.50"/>
    <m/>
    <s v="Maint - BR Repair"/>
    <s v="Bridge Replacement"/>
    <m/>
    <x v="3"/>
    <x v="2"/>
    <n v="0.123"/>
    <d v="2020-02-07T00:00:00"/>
    <m/>
    <x v="2"/>
    <s v="Other"/>
    <s v="44SR1510007"/>
    <n v="0"/>
    <n v="0"/>
    <n v="642537"/>
    <n v="0"/>
    <n v="642537"/>
  </r>
  <r>
    <n v="119670"/>
    <x v="1"/>
    <s v="Sevier"/>
    <s v="SR-338"/>
    <s v="SR"/>
    <s v="(Boyds Creek Hwy), Intersection at Pitner Road, LM 0.95"/>
    <s v="Construct geometric modifications at the intersection including right turn deceleration lanes on all approaches of both SR-338 and Pitner Rd, widen current roadways to allow for thru and left turn-lanes, and install a traffic signal.  Build a right turn deceleration lane at the intersection of Wade Road. Relocate utility poles due to the widening of both roadways."/>
    <s v="Safety"/>
    <s v="Intersection Improvements and Signals"/>
    <m/>
    <x v="0"/>
    <x v="0"/>
    <n v="0.17399999999999999"/>
    <d v="2018-06-22T00:00:00"/>
    <m/>
    <x v="2"/>
    <s v="Other"/>
    <m/>
    <n v="290.37"/>
    <n v="0"/>
    <n v="642124.87"/>
    <n v="0"/>
    <n v="642415.24"/>
  </r>
  <r>
    <n v="126907"/>
    <x v="3"/>
    <s v="Dyer"/>
    <s v="SR-78"/>
    <s v="SR"/>
    <s v="Near SR-3 to Marr Drive"/>
    <s v="Construction of 2,300 feet of 5-foot sidewalk on both sides of SR78, near SR3 to Marr Drive.  Project also includes overhead utility replacement, 2 ADA ramps and 1 pedestrian signal."/>
    <s v="Local Programs"/>
    <s v="Bicycles and Pedestrian Facility"/>
    <m/>
    <x v="1"/>
    <x v="1"/>
    <n v="0.13"/>
    <d v="2019-08-09T00:00:00"/>
    <m/>
    <x v="0"/>
    <s v="NHS, Other"/>
    <m/>
    <n v="0"/>
    <n v="147000"/>
    <n v="494180"/>
    <n v="0"/>
    <n v="641180"/>
  </r>
  <r>
    <n v="127935"/>
    <x v="3"/>
    <s v="Madison"/>
    <s v="SR-1"/>
    <s v="SR"/>
    <s v="Bridge over Spring Creek, LM 28.99"/>
    <m/>
    <s v="Maint - BR Repair"/>
    <s v="Bridge Repair"/>
    <m/>
    <x v="3"/>
    <x v="2"/>
    <n v="0"/>
    <d v="2020-02-07T00:00:00"/>
    <m/>
    <x v="2"/>
    <s v="Other"/>
    <s v="57SR0010031"/>
    <n v="0"/>
    <n v="0"/>
    <n v="639021"/>
    <n v="0"/>
    <n v="639021"/>
  </r>
  <r>
    <n v="129882"/>
    <x v="2"/>
    <s v="Sumner"/>
    <m/>
    <s v="N/A"/>
    <s v="Gallatin: Perimeter Fencing"/>
    <m/>
    <s v="Aeronautics"/>
    <s v="Public Transportation"/>
    <m/>
    <x v="1"/>
    <x v="1"/>
    <s v=""/>
    <m/>
    <m/>
    <x v="6"/>
    <m/>
    <m/>
    <n v="0"/>
    <n v="0"/>
    <n v="638336"/>
    <n v="0"/>
    <n v="638336"/>
  </r>
  <r>
    <n v="130139"/>
    <x v="2"/>
    <s v="Davidson"/>
    <m/>
    <s v="N/A"/>
    <s v="MTA - FFY '17, '18, '19; SFY 2020 - 5307 TN2019-009-01 (S) Capital Funds"/>
    <m/>
    <s v="Mass Transit"/>
    <m/>
    <m/>
    <x v="1"/>
    <x v="1"/>
    <s v=""/>
    <m/>
    <m/>
    <x v="6"/>
    <m/>
    <m/>
    <n v="0"/>
    <n v="0"/>
    <n v="637500"/>
    <n v="0"/>
    <n v="637500"/>
  </r>
  <r>
    <n v="121525"/>
    <x v="1"/>
    <s v="Anderson"/>
    <m/>
    <s v="L"/>
    <s v="East Norris Sidewalk Improvements"/>
    <s v="Construction of sidewalk along East Norris Road from Andersonville Highway to Dairy Pond Road. Project also includes ADA ramps and crosswalk signalization."/>
    <s v="Local Programs"/>
    <s v="Bicycles and Pedestrian Facility"/>
    <m/>
    <x v="1"/>
    <x v="1"/>
    <n v="0"/>
    <m/>
    <m/>
    <x v="4"/>
    <s v="None"/>
    <m/>
    <n v="0"/>
    <n v="0"/>
    <n v="636010"/>
    <n v="0"/>
    <n v="636010"/>
  </r>
  <r>
    <n v="121421.05"/>
    <x v="1"/>
    <s v="Region 1"/>
    <s v="SR"/>
    <s v="SR"/>
    <s v="M20LTHQ_D19SR_M&amp;L_D19NORTH"/>
    <m/>
    <s v="Maint - Reg"/>
    <s v="Mowing/Litter"/>
    <m/>
    <x v="1"/>
    <x v="1"/>
    <n v="307.77999999999997"/>
    <d v="2019-11-08T00:00:00"/>
    <m/>
    <x v="2"/>
    <m/>
    <m/>
    <n v="0"/>
    <n v="0"/>
    <n v="635869"/>
    <n v="0"/>
    <n v="635869"/>
  </r>
  <r>
    <n v="128730"/>
    <x v="1"/>
    <s v="Unicoi"/>
    <s v="SR-36"/>
    <s v="SR"/>
    <s v="(US-19W, Spivey Mountain Road) near LM 6.3 (Slope Stabilization) (February 2019 Flood)"/>
    <s v="repair slope failure above road (Emergency Let Contract)"/>
    <s v="Maint - Reg"/>
    <s v="Safety"/>
    <m/>
    <x v="2"/>
    <x v="2"/>
    <n v="0.01"/>
    <d v="2019-05-10T00:00:00"/>
    <m/>
    <x v="2"/>
    <s v="Other"/>
    <m/>
    <n v="42999"/>
    <n v="11999"/>
    <n v="579999"/>
    <n v="0"/>
    <n v="634997"/>
  </r>
  <r>
    <n v="130014"/>
    <x v="0"/>
    <s v="Marion"/>
    <m/>
    <s v="N/A"/>
    <s v="Marion Co. - SFY2020 Rehab  - Mainline track from MP3 to 10.5 &amp; siding restoration at MP10.1"/>
    <m/>
    <s v="Rail"/>
    <m/>
    <m/>
    <x v="1"/>
    <x v="1"/>
    <s v=""/>
    <m/>
    <m/>
    <x v="6"/>
    <m/>
    <m/>
    <n v="0"/>
    <n v="0"/>
    <n v="634014"/>
    <n v="0"/>
    <n v="634014"/>
  </r>
  <r>
    <n v="129432"/>
    <x v="0"/>
    <s v="Region 2"/>
    <m/>
    <s v="N/A"/>
    <s v="SWHRA FFY16-17; SFY20 5339 TN2019-011 (S&amp;F) Capital Funds"/>
    <m/>
    <s v="Mass Transit"/>
    <m/>
    <m/>
    <x v="1"/>
    <x v="1"/>
    <s v=""/>
    <m/>
    <m/>
    <x v="6"/>
    <m/>
    <m/>
    <n v="0"/>
    <n v="0"/>
    <n v="633154"/>
    <n v="0"/>
    <n v="633154"/>
  </r>
  <r>
    <n v="130194"/>
    <x v="1"/>
    <s v="Jefferson"/>
    <s v="East Dumplin Valley Rd"/>
    <s v="L"/>
    <s v="SA 4509(6), East Dumplin Valley Road from  David Hollow Rd to Tollbert-Kansas Rd"/>
    <m/>
    <s v="State Aid - Resurf"/>
    <s v="Resurfacing"/>
    <m/>
    <x v="1"/>
    <x v="1"/>
    <n v="3.49"/>
    <m/>
    <m/>
    <x v="4"/>
    <s v="None"/>
    <m/>
    <n v="0"/>
    <n v="0"/>
    <n v="0"/>
    <n v="632590"/>
    <n v="632590"/>
  </r>
  <r>
    <n v="103203.02"/>
    <x v="2"/>
    <s v="Wilson"/>
    <s v="SR-141"/>
    <s v="SR"/>
    <s v="South of Spring Creek to North of Lovers Lane (IA)"/>
    <s v="Widen from 2 lanes to 4-lane divided with median, shoulders, and ditches, and to 5 lanes with curb and gutter (transition to adjacent project), sidewalks, and bicycle lanes"/>
    <s v="Legislative"/>
    <s v="Widen"/>
    <m/>
    <x v="0"/>
    <x v="0"/>
    <n v="1.66"/>
    <d v="2017-12-08T00:00:00"/>
    <m/>
    <x v="2"/>
    <s v="Other"/>
    <m/>
    <n v="119500"/>
    <n v="5000"/>
    <n v="507096"/>
    <n v="0"/>
    <n v="631596"/>
  </r>
  <r>
    <n v="101454.01"/>
    <x v="2"/>
    <s v="Williamson"/>
    <s v="SR-397"/>
    <s v="SR"/>
    <s v="(Mack Hatcher Parkway West), From South of SR-96 West of Franklin to East of SR-106 (US-431) North of Franklin (IA)"/>
    <s v="Construct 4-lane, median divided facility; the initial phase will construct a 2-lane with a full build-out at each intersection. This project includes curb and gutter, traffic signals, and a multi-use path."/>
    <s v="Legislative"/>
    <s v="Construction-New"/>
    <m/>
    <x v="0"/>
    <x v="3"/>
    <n v="3.62"/>
    <d v="2018-12-07T00:00:00"/>
    <m/>
    <x v="0"/>
    <s v="NHS"/>
    <m/>
    <n v="631250"/>
    <n v="0"/>
    <n v="0"/>
    <n v="0"/>
    <n v="631250"/>
  </r>
  <r>
    <n v="129879"/>
    <x v="1"/>
    <s v="Knox"/>
    <m/>
    <s v="N/A"/>
    <s v="Knoxville FFY19; SFY20 - 5307 (S) Capital Funds"/>
    <m/>
    <s v="Mass Transit"/>
    <m/>
    <m/>
    <x v="1"/>
    <x v="1"/>
    <s v=""/>
    <m/>
    <m/>
    <x v="6"/>
    <m/>
    <m/>
    <n v="0"/>
    <n v="0"/>
    <n v="630999"/>
    <n v="0"/>
    <n v="630999"/>
  </r>
  <r>
    <n v="123189"/>
    <x v="0"/>
    <s v="Warren"/>
    <s v="SR-287"/>
    <s v="SR"/>
    <s v="From east of Beach Road to west of Great Falls Hydroelectric Station"/>
    <s v="Re-alignment of a segment of SR-287 within Rock Island State Park to relocate the main travel lanes of SR-287 away from existing historic structures"/>
    <s v="Other"/>
    <s v="Realignment"/>
    <m/>
    <x v="0"/>
    <x v="0"/>
    <n v="0.6"/>
    <d v="2021-08-20T00:00:00"/>
    <m/>
    <x v="2"/>
    <s v="Other"/>
    <m/>
    <n v="249700"/>
    <n v="381121"/>
    <n v="0"/>
    <n v="0"/>
    <n v="630821"/>
  </r>
  <r>
    <n v="125186"/>
    <x v="1"/>
    <s v="Sullivan"/>
    <s v="SR-34"/>
    <s v="SR"/>
    <s v="From East of Hazelwood Street to East Cedar Street in Bristol"/>
    <s v="Construction and reconstruction of sidewalks along Virginia Avenue, From East of Hazelwood Street to East Cedar Street. Project also includes curb and gutter, ADA upgrades and pavement markings."/>
    <s v="Local Programs"/>
    <s v="Bicycles and Pedestrian Facility"/>
    <m/>
    <x v="1"/>
    <x v="1"/>
    <n v="0.44"/>
    <m/>
    <m/>
    <x v="0"/>
    <s v="NHS"/>
    <m/>
    <n v="0"/>
    <n v="0"/>
    <n v="626442"/>
    <n v="0"/>
    <n v="626442"/>
  </r>
  <r>
    <n v="122143"/>
    <x v="0"/>
    <s v="Grundy"/>
    <s v="SR-108"/>
    <s v="SR"/>
    <s v="Bridge over Branch, LM 28.18"/>
    <m/>
    <s v="Maint - BR Repair"/>
    <s v="Bridge Repair"/>
    <m/>
    <x v="3"/>
    <x v="2"/>
    <n v="0.01"/>
    <d v="2019-12-13T00:00:00"/>
    <m/>
    <x v="2"/>
    <s v="Other"/>
    <s v="31SR1080023"/>
    <n v="0"/>
    <n v="0"/>
    <n v="625315"/>
    <n v="0"/>
    <n v="625315"/>
  </r>
  <r>
    <n v="129301"/>
    <x v="3"/>
    <s v="Obion, Lake"/>
    <s v="SR-78"/>
    <s v="SR"/>
    <s v="From the Dyer County Line to North of the Obion County Line in Lake County"/>
    <s v="Mill &amp; 411D"/>
    <s v="Resurfacing"/>
    <s v="Resurf, Safety &amp; Br Repair"/>
    <s v="Mill &amp; 411d"/>
    <x v="0"/>
    <x v="5"/>
    <n v="1.36"/>
    <d v="2020-06-26T00:00:00"/>
    <s v="REC"/>
    <x v="2"/>
    <s v="Other"/>
    <s v="66SR0780001, 66SR0780003"/>
    <n v="0"/>
    <n v="0"/>
    <n v="39170"/>
    <n v="584600"/>
    <n v="623770"/>
  </r>
  <r>
    <n v="127076"/>
    <x v="3"/>
    <s v="Shelby"/>
    <m/>
    <s v="L"/>
    <s v="Raleigh Millington Road, Intersection at SR-385 / I-269"/>
    <s v="* E-grants 096* Improves the intersection of Raleigh Millington at SR 385 by extending the southbound left turn lane by shifting the southbound thru lanes to the west to create the extended left turn lane."/>
    <s v="Local Programs"/>
    <s v="Intersection Improvements"/>
    <m/>
    <x v="0"/>
    <x v="0"/>
    <n v="0.22"/>
    <m/>
    <m/>
    <x v="4"/>
    <s v="Other"/>
    <m/>
    <n v="0"/>
    <n v="0"/>
    <n v="622236"/>
    <n v="0"/>
    <n v="622236"/>
  </r>
  <r>
    <n v="119808"/>
    <x v="2"/>
    <s v="Stewart"/>
    <s v="SR-76"/>
    <s v="SR"/>
    <s v="Intersection at SR-461, LM 10.2 in Dover (RSAR)"/>
    <s v="Intersection Improvements"/>
    <s v="Safety"/>
    <s v="Intersection Improvements"/>
    <m/>
    <x v="0"/>
    <x v="0"/>
    <n v="0"/>
    <d v="2019-10-04T00:00:00"/>
    <m/>
    <x v="0"/>
    <s v="NHS"/>
    <m/>
    <n v="25500"/>
    <n v="0"/>
    <n v="596239"/>
    <n v="0"/>
    <n v="621739"/>
  </r>
  <r>
    <n v="128682"/>
    <x v="3"/>
    <s v="Henry"/>
    <s v="Terrapin Creek Road"/>
    <s v="L"/>
    <s v="A113-3.82, Terrapin Creek Road, bridge over Terrapin Creek"/>
    <m/>
    <s v="State Aid - BR Grant"/>
    <s v="Bridge Replacement"/>
    <m/>
    <x v="1"/>
    <x v="1"/>
    <n v="0"/>
    <m/>
    <m/>
    <x v="4"/>
    <s v="None"/>
    <s v="400A1130007"/>
    <n v="0"/>
    <n v="0"/>
    <n v="620194.18999999994"/>
    <n v="0"/>
    <n v="620194.18999999994"/>
  </r>
  <r>
    <n v="116318.08"/>
    <x v="1"/>
    <s v="Region 1"/>
    <m/>
    <s v="IM"/>
    <s v="M20LTHQ_R1ISR_SWNDRCLN"/>
    <s v="Sweeping and Drain Cleaning on Various Interstate and State Routes"/>
    <s v="Maint - Reg"/>
    <s v="Maintenance"/>
    <m/>
    <x v="1"/>
    <x v="1"/>
    <s v=""/>
    <d v="2019-10-04T00:00:00"/>
    <m/>
    <x v="1"/>
    <m/>
    <m/>
    <n v="0"/>
    <n v="0"/>
    <n v="618813"/>
    <n v="0"/>
    <n v="618813"/>
  </r>
  <r>
    <n v="127605"/>
    <x v="2"/>
    <s v="Wilson"/>
    <s v="SR-96"/>
    <s v="SR"/>
    <s v="Bridge over Smith Fork Creek, LM 2.91"/>
    <m/>
    <s v="Maint - BR Repair"/>
    <s v="Bridge Repair"/>
    <m/>
    <x v="3"/>
    <x v="2"/>
    <n v="0"/>
    <d v="2019-10-04T00:00:00"/>
    <m/>
    <x v="2"/>
    <s v="Other"/>
    <s v="95SR0960005"/>
    <n v="0"/>
    <n v="0"/>
    <n v="616561"/>
    <n v="0"/>
    <n v="616561"/>
  </r>
  <r>
    <n v="125183"/>
    <x v="3"/>
    <s v="Henderson"/>
    <m/>
    <s v="L"/>
    <s v="Parkers Crossroads Trail - Phase 4"/>
    <s v="Construction of approximately 2,000 linear feet of asphalt trail to link the Parkers Crossroads Battlefield trail system to a new Veterans Cemetery.  Project also includes restroom facilities, ADA upgrades, signage, landscaping and pedestrian amenities."/>
    <s v="Local Programs"/>
    <s v="Bicycles and Pedestrian Facility"/>
    <m/>
    <x v="1"/>
    <x v="1"/>
    <n v="0.69"/>
    <m/>
    <m/>
    <x v="4"/>
    <s v="None"/>
    <m/>
    <n v="0"/>
    <n v="0"/>
    <n v="608727"/>
    <n v="0"/>
    <n v="608727"/>
  </r>
  <r>
    <n v="129103"/>
    <x v="1"/>
    <s v="Cocke"/>
    <s v="SR-32"/>
    <s v="SR"/>
    <s v="From near Chestnut Valley Way to near SR-73"/>
    <s v="411TLD Overlay @ 85 lb/sy"/>
    <s v="Resurfacing"/>
    <s v="Resurface &amp; Safety"/>
    <s v="411tld Overlay @ 85 Lb/sy"/>
    <x v="0"/>
    <x v="5"/>
    <n v="3.47"/>
    <d v="2020-03-27T00:00:00"/>
    <s v="THIN"/>
    <x v="2"/>
    <s v="Other"/>
    <m/>
    <n v="0"/>
    <n v="0"/>
    <n v="34290"/>
    <n v="573900"/>
    <n v="608190"/>
  </r>
  <r>
    <n v="117545.08"/>
    <x v="1"/>
    <s v="Region 1"/>
    <m/>
    <s v="IM"/>
    <s v="M18LTHQ_R1ISR_OCGRAILREP REGION 1"/>
    <s v="FY18 On-Call Guardrail Repair"/>
    <s v="Maint - Reg"/>
    <s v="Guardrail"/>
    <m/>
    <x v="1"/>
    <x v="1"/>
    <s v=""/>
    <d v="2018-05-11T00:00:00"/>
    <m/>
    <x v="1"/>
    <m/>
    <m/>
    <n v="0"/>
    <n v="0"/>
    <n v="607543.28"/>
    <n v="0"/>
    <n v="607543.28"/>
  </r>
  <r>
    <n v="100230"/>
    <x v="1"/>
    <s v="Greene"/>
    <s v="SR-35"/>
    <s v="SR"/>
    <s v="From SR-349 (Warrensburg Road) near Pates Lane to SR-34 (US-11E) (EPD) (IA)"/>
    <s v="Construct 5-ln on 4-ln divided ROW on new alignment"/>
    <s v="Legislative"/>
    <s v="Construction-New"/>
    <m/>
    <x v="0"/>
    <x v="3"/>
    <n v="4.6900000000000004"/>
    <d v="2023-10-06T00:00:00"/>
    <m/>
    <x v="0"/>
    <s v="NHS, Other"/>
    <m/>
    <n v="606800"/>
    <n v="0"/>
    <n v="0"/>
    <n v="0"/>
    <n v="606800"/>
  </r>
  <r>
    <n v="124231"/>
    <x v="3"/>
    <s v="Fayette"/>
    <s v="LaGrange Rd"/>
    <s v="L"/>
    <s v="LaGrange Rd., Bridge over Branch, LM 9.39 (IA)"/>
    <m/>
    <s v="State Aid - BR Grant"/>
    <s v="Bridge Replacement"/>
    <m/>
    <x v="3"/>
    <x v="0"/>
    <n v="0.01"/>
    <m/>
    <m/>
    <x v="4"/>
    <s v="None"/>
    <s v="24S81130033"/>
    <n v="0"/>
    <n v="0"/>
    <n v="605381.34"/>
    <n v="0"/>
    <n v="605381.34"/>
  </r>
  <r>
    <n v="124304"/>
    <x v="3"/>
    <s v="Gibson"/>
    <s v="New Bethlehem Road"/>
    <s v="L"/>
    <s v="New Bethlehem Rd., Bridge over Branch, LM 6.36 (IA)"/>
    <m/>
    <s v="State Aid - BR Grant"/>
    <s v="Bridge Replacement"/>
    <m/>
    <x v="3"/>
    <x v="0"/>
    <n v="0.02"/>
    <m/>
    <m/>
    <x v="4"/>
    <s v="None"/>
    <s v="27015960001"/>
    <n v="0"/>
    <n v="0"/>
    <n v="604078.24"/>
    <n v="0"/>
    <n v="604078.24"/>
  </r>
  <r>
    <n v="124144.01"/>
    <x v="2"/>
    <s v="Cheatham"/>
    <s v="SR-249"/>
    <s v="SR"/>
    <s v="(Jackson Felts Road), Bridge over I-24, LM 26.02"/>
    <s v="Bridge Repairs"/>
    <s v="Maint - BR Repair"/>
    <s v="Bridge Repair"/>
    <m/>
    <x v="3"/>
    <x v="2"/>
    <n v="0"/>
    <d v="2019-08-09T00:00:00"/>
    <m/>
    <x v="2"/>
    <s v="Other"/>
    <s v="11I00240003"/>
    <n v="0"/>
    <n v="0"/>
    <n v="603772"/>
    <n v="0"/>
    <n v="603772"/>
  </r>
  <r>
    <n v="129883"/>
    <x v="3"/>
    <s v="Haywood"/>
    <s v="Poplar Corner Road"/>
    <s v="L"/>
    <s v="SA 38016(6), Poplar Corner Road From: Brownsville City Limits To: Dr. Hess Road"/>
    <m/>
    <s v="State Aid - Resurf"/>
    <s v="Resurfacing"/>
    <m/>
    <x v="1"/>
    <x v="1"/>
    <n v="5.524"/>
    <m/>
    <m/>
    <x v="4"/>
    <s v="None, Other"/>
    <m/>
    <n v="0"/>
    <n v="0"/>
    <n v="0"/>
    <n v="603404.06000000006"/>
    <n v="603404.06000000006"/>
  </r>
  <r>
    <n v="101406.04"/>
    <x v="1"/>
    <s v="Campbell"/>
    <s v="SR-63"/>
    <s v="SR"/>
    <s v="(Howard Baker Hwy.) From Near the Intersection of SR-297 and West of Old SR-63 to West of Stinking Creek Road (Truck Climbing Lane) (***) (IA)"/>
    <s v="Construct truck climbing lane and intersection improvements at the intersection of SR-297 and SR-63"/>
    <s v="Legislative"/>
    <s v="Widen"/>
    <m/>
    <x v="0"/>
    <x v="0"/>
    <n v="2.0099999999999998"/>
    <d v="2021-12-10T00:00:00"/>
    <m/>
    <x v="2"/>
    <s v="Other"/>
    <m/>
    <n v="0"/>
    <n v="600000"/>
    <n v="0"/>
    <n v="0"/>
    <n v="600000"/>
  </r>
  <r>
    <n v="129851"/>
    <x v="2"/>
    <s v="Bedford"/>
    <m/>
    <s v="N/A"/>
    <s v="Bedford RR Auth. SFY 2020 Rail Preservation - Track Rehab and Roadbed Repair"/>
    <m/>
    <s v="Rail"/>
    <m/>
    <m/>
    <x v="1"/>
    <x v="1"/>
    <s v=""/>
    <m/>
    <m/>
    <x v="6"/>
    <m/>
    <m/>
    <n v="0"/>
    <n v="0"/>
    <n v="597882"/>
    <n v="0"/>
    <n v="597882"/>
  </r>
  <r>
    <n v="127840"/>
    <x v="1"/>
    <s v="Jefferson"/>
    <s v="SR-341"/>
    <s v="SR"/>
    <s v="From near SR-66 to near Champion Lane"/>
    <s v="Mill &amp; 411D"/>
    <s v="Resurfacing"/>
    <s v="Resurface &amp; Safety"/>
    <s v="Mill &amp; 411d"/>
    <x v="0"/>
    <x v="5"/>
    <n v="0.9"/>
    <d v="2020-05-15T00:00:00"/>
    <s v="CONV"/>
    <x v="2"/>
    <s v="Other"/>
    <m/>
    <n v="0"/>
    <n v="0"/>
    <n v="65300"/>
    <n v="532200"/>
    <n v="597500"/>
  </r>
  <r>
    <n v="127166"/>
    <x v="0"/>
    <s v="Overton"/>
    <s v="SR-136"/>
    <s v="SR"/>
    <s v="From Putnam County Line to SR-85"/>
    <s v="Micro-surfacing @ 22 lbs/sy"/>
    <s v="Resurfacing"/>
    <s v="Resurf, Safety &amp; Br Repair"/>
    <s v="Micro-surfacing @ 22 Lbs/sy"/>
    <x v="0"/>
    <x v="5"/>
    <n v="9.2100000000000009"/>
    <d v="2020-02-07T00:00:00"/>
    <s v="MICRO"/>
    <x v="2"/>
    <s v="Other"/>
    <s v="67SR1360003"/>
    <n v="0"/>
    <n v="0"/>
    <n v="28114"/>
    <n v="568668"/>
    <n v="596782"/>
  </r>
  <r>
    <n v="113198"/>
    <x v="0"/>
    <s v="Region 2"/>
    <m/>
    <s v="SR"/>
    <s v="Preparation of Resurfacing Plans"/>
    <m/>
    <s v="Resurfacing"/>
    <s v="Resurfacing"/>
    <e v="#N/A"/>
    <x v="0"/>
    <x v="5"/>
    <s v=""/>
    <m/>
    <m/>
    <x v="2"/>
    <m/>
    <m/>
    <n v="596355"/>
    <n v="0"/>
    <n v="0"/>
    <n v="0"/>
    <n v="596355"/>
  </r>
  <r>
    <n v="128624"/>
    <x v="3"/>
    <s v="Benton"/>
    <s v="Lower Big Sandy Rd"/>
    <s v="L"/>
    <s v="SA 03011-7, Lower Big Sandy Road from SR 641 to SR 69A"/>
    <m/>
    <s v="State Aid - Resurf"/>
    <s v="Resurfacing"/>
    <m/>
    <x v="1"/>
    <x v="1"/>
    <n v="6.46"/>
    <m/>
    <m/>
    <x v="4"/>
    <s v="None"/>
    <m/>
    <n v="0"/>
    <n v="0"/>
    <n v="0"/>
    <n v="595002.17000000004"/>
    <n v="595002.17000000004"/>
  </r>
  <r>
    <n v="128721"/>
    <x v="1"/>
    <s v="Jefferson"/>
    <s v="SR-92"/>
    <s v="SR"/>
    <s v="near LM 2.5 (Slope Stabilization) (February 2019 Flood)"/>
    <s v="repair slope failure above road (Emergency Let Contract)"/>
    <s v="Maint - Reg"/>
    <s v="Safety"/>
    <m/>
    <x v="2"/>
    <x v="2"/>
    <n v="0.01"/>
    <d v="2019-04-05T00:00:00"/>
    <m/>
    <x v="2"/>
    <s v="Other"/>
    <m/>
    <n v="10000"/>
    <n v="0"/>
    <n v="583900"/>
    <n v="0"/>
    <n v="593900"/>
  </r>
  <r>
    <n v="121515"/>
    <x v="1"/>
    <s v="Roane"/>
    <m/>
    <s v="L"/>
    <s v="Rockwood Trailhead and Greenway"/>
    <s v="Construction of a multi-modal greenway from Fuller Park along Pumphouse Road to US-27. Project also includes a trailhead, landscaping, signage and pedestrian amenities."/>
    <s v="Local Programs"/>
    <s v="Bicycles and Pedestrian Facility"/>
    <m/>
    <x v="1"/>
    <x v="1"/>
    <n v="0"/>
    <m/>
    <m/>
    <x v="4"/>
    <s v="None, Other"/>
    <m/>
    <n v="0"/>
    <n v="0"/>
    <n v="593043"/>
    <n v="0"/>
    <n v="593043"/>
  </r>
  <r>
    <n v="125454"/>
    <x v="2"/>
    <s v="Williamson"/>
    <s v="I-65"/>
    <s v="IM"/>
    <s v="at SR-248 (Goose Creek Bypass)"/>
    <m/>
    <s v="Local Programs"/>
    <s v="Interchange Lighting"/>
    <m/>
    <x v="1"/>
    <x v="1"/>
    <n v="1.18"/>
    <d v="2019-10-04T00:00:00"/>
    <m/>
    <x v="1"/>
    <s v="Int"/>
    <m/>
    <n v="64400"/>
    <n v="0"/>
    <n v="524945"/>
    <n v="0"/>
    <n v="589345"/>
  </r>
  <r>
    <n v="101411.03"/>
    <x v="1"/>
    <s v="Morgan"/>
    <s v="SR-29"/>
    <s v="SR"/>
    <s v="North of Ray Cross Rd/Mossy Grove Rd(Formerly Westminster Rd) to SR-62 in Wartburg (IA)"/>
    <s v="Widen 2-ln to 4-ln (plus center turn lane)"/>
    <s v="Legislative"/>
    <s v="Reconstruction"/>
    <m/>
    <x v="0"/>
    <x v="0"/>
    <n v="4.93"/>
    <d v="2024-06-21T00:00:00"/>
    <m/>
    <x v="0"/>
    <s v="NHS"/>
    <m/>
    <n v="586486.25"/>
    <n v="0"/>
    <n v="0"/>
    <n v="0"/>
    <n v="586486.25"/>
  </r>
  <r>
    <n v="127173"/>
    <x v="0"/>
    <s v="Sequatchie"/>
    <s v="SR-8"/>
    <s v="SR"/>
    <s v="From SR-28 to SR-111"/>
    <s v="Mill &amp; 411D"/>
    <s v="Resurfacing"/>
    <s v="Resurface &amp; Safety"/>
    <s v="Mill &amp; 411d"/>
    <x v="0"/>
    <x v="5"/>
    <n v="2.68"/>
    <d v="2019-06-21T00:00:00"/>
    <s v="CONV"/>
    <x v="0"/>
    <s v="NHS"/>
    <m/>
    <n v="0"/>
    <n v="0"/>
    <n v="392132"/>
    <n v="193007"/>
    <n v="585139"/>
  </r>
  <r>
    <n v="126366"/>
    <x v="0"/>
    <s v="McMinn"/>
    <s v="I-75"/>
    <s v="IM"/>
    <s v="From South of SR-30 To North of County Road 267"/>
    <s v="Mill, CS &amp; OGFC"/>
    <s v="Resurfacing"/>
    <s v="Resurfacing"/>
    <s v="Mill, Cs &amp; Ogfc"/>
    <x v="0"/>
    <x v="5"/>
    <n v="6.75"/>
    <d v="2018-02-09T00:00:00"/>
    <s v="CONV"/>
    <x v="1"/>
    <s v="Int"/>
    <m/>
    <n v="0"/>
    <n v="0"/>
    <n v="0"/>
    <n v="582388.26"/>
    <n v="582388.26"/>
  </r>
  <r>
    <n v="101577"/>
    <x v="0"/>
    <s v="Putnam"/>
    <s v="I-40"/>
    <s v="IM"/>
    <s v="Interchange at Mine Lick Creek Road"/>
    <s v="I-40, Interchange at Mine Lick Creek Road - Construct New Interchange."/>
    <s v="Legislative"/>
    <s v="New Interchange"/>
    <m/>
    <x v="0"/>
    <x v="3"/>
    <n v="2.2010000000000001"/>
    <d v="2015-12-04T00:00:00"/>
    <m/>
    <x v="1"/>
    <s v="Int"/>
    <m/>
    <n v="0"/>
    <n v="386000"/>
    <n v="190011"/>
    <n v="0"/>
    <n v="576011"/>
  </r>
  <r>
    <n v="127297"/>
    <x v="2"/>
    <s v="Montgomery"/>
    <s v="SR-12"/>
    <s v="SR"/>
    <s v="From bridge over Red River to Hermitage Road"/>
    <s v="Mill &amp; 411D"/>
    <s v="Resurfacing"/>
    <s v="Resurface &amp; Safety"/>
    <s v="Mill &amp; 411d"/>
    <x v="0"/>
    <x v="5"/>
    <n v="4.25"/>
    <d v="2019-06-21T00:00:00"/>
    <s v="CONV"/>
    <x v="0"/>
    <s v="NHS"/>
    <m/>
    <n v="0"/>
    <n v="0"/>
    <n v="15000"/>
    <n v="557965"/>
    <n v="572965"/>
  </r>
  <r>
    <n v="125921"/>
    <x v="0"/>
    <s v="Polk"/>
    <s v="Reynolds Bridge Rd"/>
    <s v="L"/>
    <s v="SA 70003(3), Reynolds Bridge Rd, from SR-40 to Welcome Valley Rd"/>
    <m/>
    <s v="State Aid - Resurf"/>
    <s v="Resurfacing"/>
    <m/>
    <x v="1"/>
    <x v="1"/>
    <n v="4.04"/>
    <m/>
    <m/>
    <x v="4"/>
    <s v="None"/>
    <m/>
    <n v="0"/>
    <n v="0"/>
    <n v="0"/>
    <n v="572180.81000000006"/>
    <n v="572180.81000000006"/>
  </r>
  <r>
    <n v="121996"/>
    <x v="1"/>
    <s v="Grainger"/>
    <s v="Main Street"/>
    <s v="L"/>
    <s v="Main Street, From near Broadway Drive to SR-1 (US-11W) in Bean Station (Multimodal Access project)"/>
    <s v="Construction of a park and ride lot with a bicycle rack on Main Street near Broadway Drive, and construction of approximately .4 mile of a 10' multi-use path on Main Street, from the park and ride lot to SR-1/US-11W in Bean Station."/>
    <s v="Local Programs"/>
    <s v="Bicycles and Pedestrian Facility"/>
    <m/>
    <x v="1"/>
    <x v="1"/>
    <n v="0.38700000000000001"/>
    <m/>
    <m/>
    <x v="4"/>
    <s v="None"/>
    <m/>
    <n v="2966.22"/>
    <n v="0"/>
    <n v="569126.35"/>
    <n v="0"/>
    <n v="572092.56999999995"/>
  </r>
  <r>
    <n v="127372"/>
    <x v="3"/>
    <s v="Shelby"/>
    <s v="SR-205"/>
    <s v="SR"/>
    <s v="From SR-14 to Armour Road"/>
    <s v="Scrub Seal w/ TLD"/>
    <s v="Resurfacing"/>
    <s v="Resurface &amp; Safety"/>
    <s v="Scrub Seal W/ Tld"/>
    <x v="0"/>
    <x v="5"/>
    <n v="2.2000000000000002"/>
    <d v="2020-06-26T00:00:00"/>
    <s v="PRESV"/>
    <x v="2"/>
    <s v="Other"/>
    <m/>
    <n v="0"/>
    <n v="0"/>
    <n v="86200"/>
    <n v="485500"/>
    <n v="571700"/>
  </r>
  <r>
    <n v="127091"/>
    <x v="1"/>
    <s v="Anderson"/>
    <s v="SR-71"/>
    <s v="SR"/>
    <s v="From SR-61 to Norris Dam Bridge"/>
    <s v="411TLD Overlay @65 lb/sy"/>
    <s v="Resurfacing"/>
    <s v="Resurfacing"/>
    <s v="411tld Overlay @ 85 Lb/sy"/>
    <x v="0"/>
    <x v="5"/>
    <n v="4.9400000000000004"/>
    <d v="2020-06-26T00:00:00"/>
    <s v="THIN"/>
    <x v="2"/>
    <s v="Other"/>
    <m/>
    <n v="0"/>
    <n v="0"/>
    <n v="0"/>
    <n v="570200"/>
    <n v="570200"/>
  </r>
  <r>
    <n v="125343"/>
    <x v="1"/>
    <s v="Sullivan"/>
    <m/>
    <s v="N/A"/>
    <s v="Tri-cities Allotment Project"/>
    <m/>
    <s v="Aeronautics"/>
    <s v="Public Transportation"/>
    <m/>
    <x v="1"/>
    <x v="1"/>
    <s v=""/>
    <m/>
    <m/>
    <x v="6"/>
    <m/>
    <m/>
    <n v="0"/>
    <n v="0"/>
    <n v="568723.56000000006"/>
    <n v="0"/>
    <n v="568723.56000000006"/>
  </r>
  <r>
    <n v="128026"/>
    <x v="0"/>
    <s v="Marion"/>
    <s v="SR-156"/>
    <s v="SR"/>
    <s v="From the Franklin County Line to the Franklin County Line"/>
    <s v="Mill &amp; CW"/>
    <s v="Resurfacing"/>
    <s v="Resurface &amp; Safety"/>
    <s v="Mill &amp; CW"/>
    <x v="0"/>
    <x v="5"/>
    <n v="2.98"/>
    <d v="2019-06-21T00:00:00"/>
    <s v="CONV"/>
    <x v="2"/>
    <s v="Other"/>
    <m/>
    <n v="0"/>
    <n v="0"/>
    <n v="0"/>
    <n v="568165"/>
    <n v="568165"/>
  </r>
  <r>
    <n v="129032"/>
    <x v="1"/>
    <s v="Hamblen"/>
    <s v="SR-66 REL"/>
    <s v="SR"/>
    <s v="Various Locations along relocated SR-66 (Slope Stabilization) (February 2019 Flood)"/>
    <s v="repair slope failures below road"/>
    <s v="Maint - Reg"/>
    <s v="Safety"/>
    <m/>
    <x v="2"/>
    <x v="2"/>
    <s v=""/>
    <m/>
    <m/>
    <x v="2"/>
    <s v="Other"/>
    <m/>
    <n v="17000"/>
    <n v="0"/>
    <n v="551000"/>
    <n v="0"/>
    <n v="568000"/>
  </r>
  <r>
    <n v="121440"/>
    <x v="1"/>
    <s v="Anderson"/>
    <s v="I-75"/>
    <s v="IM"/>
    <s v="Bridges over SR-116, LM 11.27"/>
    <m/>
    <s v="Maint - BR Repair"/>
    <s v="Bridge Repair"/>
    <m/>
    <x v="3"/>
    <x v="2"/>
    <n v="0"/>
    <d v="2017-08-18T00:00:00"/>
    <m/>
    <x v="1"/>
    <s v="Int"/>
    <m/>
    <n v="0"/>
    <n v="0"/>
    <n v="565587.15"/>
    <n v="0"/>
    <n v="565587.15"/>
  </r>
  <r>
    <n v="124337"/>
    <x v="1"/>
    <s v="Greene"/>
    <s v="E. Church Street"/>
    <s v="L"/>
    <s v="E. Church Street, Bridge over Branch, LM 1.72 in Greeneville (IA)"/>
    <m/>
    <s v="State Aid - BR Grant"/>
    <s v="Bridge Replacement"/>
    <m/>
    <x v="3"/>
    <x v="0"/>
    <n v="0.01"/>
    <d v="2022-06-17T00:00:00"/>
    <m/>
    <x v="4"/>
    <s v="Other"/>
    <s v="30L38630001"/>
    <n v="0"/>
    <n v="0"/>
    <n v="565421.43000000005"/>
    <n v="0"/>
    <n v="565421.43000000005"/>
  </r>
  <r>
    <n v="101607"/>
    <x v="3"/>
    <s v="Fayette"/>
    <s v="SR-460 PROP"/>
    <s v="SR"/>
    <s v="(Somerville Beltway), From SR-15(US-64) West of Somerville to SR-15(US-64) East of Somerville (IA)"/>
    <s v="2-lane bypass on new alignment w/ at grade intersections"/>
    <s v="Legislative"/>
    <s v="Right-of-Way"/>
    <m/>
    <x v="0"/>
    <x v="0"/>
    <n v="5.351"/>
    <m/>
    <m/>
    <x v="2"/>
    <m/>
    <m/>
    <n v="562500"/>
    <n v="0"/>
    <n v="0"/>
    <n v="0"/>
    <n v="562500"/>
  </r>
  <r>
    <n v="120008.06"/>
    <x v="2"/>
    <s v="Region 3"/>
    <m/>
    <s v="IM"/>
    <s v="M20LTHQ_D38ISR_M&amp;L_D38EAST"/>
    <m/>
    <s v="Maint - Reg"/>
    <s v="Mowing/Litter"/>
    <m/>
    <x v="1"/>
    <x v="1"/>
    <n v="296.11"/>
    <d v="2019-11-08T00:00:00"/>
    <m/>
    <x v="1"/>
    <m/>
    <m/>
    <n v="0"/>
    <n v="0"/>
    <n v="561274"/>
    <n v="0"/>
    <n v="561274"/>
  </r>
  <r>
    <n v="129104"/>
    <x v="1"/>
    <s v="Cocke"/>
    <s v="SR-73"/>
    <s v="SR"/>
    <s v="From Sevier County Line to SR-32"/>
    <s v="411TLD Overlay @ 85 lb/sy"/>
    <s v="Resurfacing"/>
    <s v="Resurface &amp; Safety"/>
    <s v="411tld Overlay @ 85 Lb/sy"/>
    <x v="0"/>
    <x v="5"/>
    <n v="3.1"/>
    <d v="2020-03-27T00:00:00"/>
    <s v="THIN"/>
    <x v="2"/>
    <s v="Other"/>
    <m/>
    <n v="0"/>
    <n v="0"/>
    <n v="20360"/>
    <n v="540810"/>
    <n v="561170"/>
  </r>
  <r>
    <n v="126080"/>
    <x v="3"/>
    <s v="Shelby"/>
    <s v="West Union Rd/Herring Hill RD"/>
    <s v="L"/>
    <s v="SA 79021(6), West Union Rd/Herring Hill Rd"/>
    <m/>
    <s v="State Aid - Resurf"/>
    <s v="Resurfacing"/>
    <m/>
    <x v="1"/>
    <x v="1"/>
    <n v="5.09"/>
    <m/>
    <m/>
    <x v="4"/>
    <s v="None"/>
    <m/>
    <n v="0"/>
    <n v="0"/>
    <n v="0"/>
    <n v="559664.28"/>
    <n v="559664.28"/>
  </r>
  <r>
    <n v="124455"/>
    <x v="1"/>
    <s v="Knox"/>
    <s v="SR-131"/>
    <s v="SR"/>
    <s v="(East Emory Road), From near SR-33 to near SR-331 (IA)"/>
    <s v="Widening 2 lanes to 4 lanes with median and; or center turn lane, including bicycle; pedestrian facilities"/>
    <s v="Legislative"/>
    <s v="Reconstruction"/>
    <m/>
    <x v="0"/>
    <x v="0"/>
    <n v="4.87"/>
    <d v="2023-06-16T00:00:00"/>
    <m/>
    <x v="2"/>
    <s v="Other"/>
    <m/>
    <n v="559500"/>
    <n v="0"/>
    <n v="0"/>
    <n v="0"/>
    <n v="559500"/>
  </r>
  <r>
    <n v="103755.05"/>
    <x v="0"/>
    <s v="Region 2"/>
    <m/>
    <s v="N/A"/>
    <s v="Chattanooga Smartway ITS System Maintenance (2016-2018)"/>
    <s v="Chattanooga Smartway ITS System Maintenance (2016-2018) - Intelligent Transportation System"/>
    <s v="Other"/>
    <s v="Intelligent Transportation System"/>
    <m/>
    <x v="1"/>
    <x v="1"/>
    <s v=""/>
    <d v="2016-08-19T00:00:00"/>
    <m/>
    <x v="6"/>
    <m/>
    <m/>
    <n v="0"/>
    <n v="0"/>
    <n v="556600"/>
    <n v="0"/>
    <n v="556600"/>
  </r>
  <r>
    <n v="70069"/>
    <x v="0"/>
    <s v="Pickett"/>
    <m/>
    <s v="SR"/>
    <s v="Pickett County Routine Maintenance"/>
    <m/>
    <s v="Maint - Reg"/>
    <s v="Maintenance"/>
    <m/>
    <x v="1"/>
    <x v="1"/>
    <s v=""/>
    <m/>
    <m/>
    <x v="2"/>
    <m/>
    <m/>
    <n v="0"/>
    <n v="0"/>
    <n v="556018.30000000005"/>
    <n v="0"/>
    <n v="556018.30000000005"/>
  </r>
  <r>
    <n v="127616"/>
    <x v="3"/>
    <s v="Shelby"/>
    <s v="I-55"/>
    <s v="IM"/>
    <s v="From Mississippi State Line to Millbranch Road Overpass"/>
    <s v="Mill &amp; 411D"/>
    <s v="Resurfacing"/>
    <s v="Resurf, Safety &amp; Br Repair"/>
    <s v="Mill &amp; 411D"/>
    <x v="0"/>
    <x v="5"/>
    <n v="3.56"/>
    <d v="2018-12-07T00:00:00"/>
    <s v="CONV"/>
    <x v="1"/>
    <s v="Int"/>
    <s v="79I00550003, 79I00550017, 79I00550021"/>
    <n v="0"/>
    <n v="0"/>
    <n v="0"/>
    <n v="556000"/>
    <n v="556000"/>
  </r>
  <r>
    <n v="120175"/>
    <x v="3"/>
    <s v="Shelby"/>
    <s v="SR-175"/>
    <s v="SR"/>
    <s v="At BNSF Railroad, LM 12.41 in Memphis"/>
    <s v="Railroad Safety Improvement Project, Section 130 Program"/>
    <s v="Rail"/>
    <s v="Railroad Crossing Improvement"/>
    <m/>
    <x v="1"/>
    <x v="1"/>
    <n v="0.01"/>
    <m/>
    <m/>
    <x v="0"/>
    <s v="NHS"/>
    <m/>
    <n v="0"/>
    <n v="0"/>
    <n v="555600"/>
    <n v="0"/>
    <n v="555600"/>
  </r>
  <r>
    <n v="101609"/>
    <x v="3"/>
    <s v="Shelby"/>
    <s v="SR-1"/>
    <s v="SR"/>
    <s v="Summer Avenue, East of Macon Road to Elmore Road"/>
    <m/>
    <s v="Legislative"/>
    <s v="Right-of-Way"/>
    <m/>
    <x v="0"/>
    <x v="0"/>
    <n v="3.43"/>
    <m/>
    <m/>
    <x v="0"/>
    <s v="NHS"/>
    <m/>
    <n v="553500"/>
    <n v="0"/>
    <n v="0"/>
    <n v="0"/>
    <n v="553500"/>
  </r>
  <r>
    <n v="129087"/>
    <x v="1"/>
    <s v="Hamblen"/>
    <s v="SR-474"/>
    <s v="SR"/>
    <s v="From Near End of SR-66 Relocation to SR-34"/>
    <s v="Mill &amp; 411D"/>
    <s v="Resurfacing"/>
    <s v="Resurface &amp; Safety"/>
    <s v="Mill &amp; 411d"/>
    <x v="0"/>
    <x v="5"/>
    <n v="0.97"/>
    <d v="2020-05-15T00:00:00"/>
    <s v="CONV"/>
    <x v="2"/>
    <s v="Other"/>
    <m/>
    <n v="0"/>
    <n v="0"/>
    <n v="47800"/>
    <n v="504300"/>
    <n v="552100"/>
  </r>
  <r>
    <n v="130184"/>
    <x v="1"/>
    <s v="Knox"/>
    <m/>
    <s v="N/A"/>
    <s v="Knox Cty RR - FY2020 Preservation - Track Rehabilitation"/>
    <m/>
    <s v="Rail"/>
    <m/>
    <m/>
    <x v="1"/>
    <x v="1"/>
    <s v=""/>
    <m/>
    <m/>
    <x v="6"/>
    <m/>
    <m/>
    <n v="0"/>
    <n v="0"/>
    <n v="551875.28"/>
    <n v="0"/>
    <n v="551875.28"/>
  </r>
  <r>
    <n v="124555"/>
    <x v="3"/>
    <s v="Henry"/>
    <s v="Kuykendall Rd"/>
    <s v="L"/>
    <s v="Kuykendall Rd. Bridge over Sandy Branch (IA)"/>
    <m/>
    <s v="State Aid - BR Grant"/>
    <s v="Bridge Replacement"/>
    <m/>
    <x v="3"/>
    <x v="0"/>
    <n v="1.0999999999999999E-2"/>
    <m/>
    <m/>
    <x v="4"/>
    <s v="None"/>
    <s v="400A1180001"/>
    <n v="0"/>
    <n v="0"/>
    <n v="551846.02"/>
    <n v="0"/>
    <n v="551846.02"/>
  </r>
  <r>
    <n v="125620"/>
    <x v="3"/>
    <s v="Shelby"/>
    <s v="FOREST HILL IRENE RD"/>
    <s v="L"/>
    <s v="SA-79004(13), FOREST HILL IRENE RD,  SA-79001 HOLMES RD TO GERMANTOWN CITY LIMITS"/>
    <m/>
    <s v="State Aid - Resurf"/>
    <s v="Resurfacing"/>
    <m/>
    <x v="1"/>
    <x v="1"/>
    <n v="1.8779999999999999"/>
    <m/>
    <m/>
    <x v="4"/>
    <s v="Other"/>
    <m/>
    <n v="0"/>
    <n v="0"/>
    <n v="0"/>
    <n v="550981.73"/>
    <n v="550981.73"/>
  </r>
  <r>
    <n v="101112"/>
    <x v="2"/>
    <s v="Rutherford"/>
    <s v="SR-1"/>
    <s v="SR"/>
    <s v="(Broad Street), Interchange at SR-10(US-231, Memorial Blvd) and SR-96(Old Fort Pkwy) in Murfreesboro"/>
    <s v="Construct a grade separated crossing at Broad Street over Memorial Boulevard; add additional turn lanes on Broad Street."/>
    <s v="Legislative"/>
    <s v="New Interchange"/>
    <m/>
    <x v="0"/>
    <x v="3"/>
    <n v="0"/>
    <d v="2013-12-06T00:00:00"/>
    <m/>
    <x v="2"/>
    <s v="Other"/>
    <m/>
    <n v="0"/>
    <n v="0"/>
    <n v="550555.29"/>
    <n v="0"/>
    <n v="550555.29"/>
  </r>
  <r>
    <n v="118523.01"/>
    <x v="1"/>
    <s v="Hamblen"/>
    <m/>
    <s v="L"/>
    <s v="Freddie Kyle Park Greenway"/>
    <s v="Construction of a 2,300 linear foot multi-modal facility from a trailhead at the Morristown City Center to a trailhead at Cherokee Drive. Project includes a retaining wall, curb and gutter, pedestrian bridges, ADA improvements, striping and parking."/>
    <s v="Local Programs"/>
    <s v="Bicycles and Pedestrian Facility"/>
    <m/>
    <x v="1"/>
    <x v="1"/>
    <n v="0"/>
    <m/>
    <m/>
    <x v="4"/>
    <s v="Other"/>
    <m/>
    <n v="0"/>
    <n v="0"/>
    <n v="547970"/>
    <n v="0"/>
    <n v="547970"/>
  </r>
  <r>
    <n v="129366"/>
    <x v="1"/>
    <s v="Region 1"/>
    <m/>
    <s v="N/A"/>
    <s v="ETHRA FFY16-17, SFY20 5339 TN2019-011 S&amp;F Capital Funds"/>
    <m/>
    <s v="Mass Transit"/>
    <m/>
    <m/>
    <x v="1"/>
    <x v="1"/>
    <s v=""/>
    <m/>
    <m/>
    <x v="6"/>
    <m/>
    <m/>
    <n v="0"/>
    <n v="0"/>
    <n v="547425"/>
    <n v="0"/>
    <n v="547425"/>
  </r>
  <r>
    <n v="123629"/>
    <x v="1"/>
    <s v="Sullivan"/>
    <s v="SR-1"/>
    <s v="SR"/>
    <s v="(US-11W, East Stone Drive), From Bloomingdale Pike to Stonebrook Place in Kingsport (Multimodal Access Project)"/>
    <s v="Construction of sidewalks, curb and gutter, stormwater mitigation, retaining wall, curb ramps, crosswalks, pedestrian signal and safety upgrades, pedestrian amenities, landscaping, and a bicycle rack on US-11/SR-1/E. Stone Dr., From Bloomingdale Pike to Stonebrook Place"/>
    <s v="Local Programs"/>
    <s v="Bicycles and Pedestrian Facility"/>
    <m/>
    <x v="1"/>
    <x v="1"/>
    <n v="0.67500000000000004"/>
    <m/>
    <m/>
    <x v="0"/>
    <s v="NHS"/>
    <m/>
    <n v="2354.27"/>
    <n v="0"/>
    <n v="542340"/>
    <n v="0"/>
    <n v="544694.27"/>
  </r>
  <r>
    <n v="120847"/>
    <x v="1"/>
    <s v="Carter"/>
    <s v="Powder Branch Rd"/>
    <s v="L"/>
    <s v="BG 1383-3.66, Powder Branch Rd over Powder Branch"/>
    <m/>
    <s v="State Aid - BR Grant"/>
    <s v="Bridge Replacement"/>
    <m/>
    <x v="3"/>
    <x v="0"/>
    <n v="0.01"/>
    <m/>
    <m/>
    <x v="4"/>
    <s v="Other"/>
    <m/>
    <n v="0"/>
    <n v="0"/>
    <n v="544470.92000000004"/>
    <n v="0"/>
    <n v="544470.92000000004"/>
  </r>
  <r>
    <n v="104027.5"/>
    <x v="1"/>
    <s v="Jefferson"/>
    <m/>
    <s v="N/A"/>
    <s v="Bush Brothers Property Anderson Branch Stream Mitigation"/>
    <s v="Bush Brothers Property Anderson Branch Stream Mitigation"/>
    <s v="Other"/>
    <s v="Env Mitigation and Wildlife Connectivity"/>
    <m/>
    <x v="1"/>
    <x v="1"/>
    <s v=""/>
    <d v="2020-08-14T00:00:00"/>
    <m/>
    <x v="6"/>
    <m/>
    <m/>
    <n v="543750"/>
    <n v="0"/>
    <n v="0"/>
    <n v="0"/>
    <n v="543750"/>
  </r>
  <r>
    <n v="127163"/>
    <x v="0"/>
    <s v="Clay"/>
    <s v="SR-135"/>
    <s v="SR"/>
    <s v="From Jackson County Line to SR-52"/>
    <s v="Scrub Seal"/>
    <s v="Resurfacing"/>
    <s v="Resurface &amp; Safety"/>
    <s v="Scrub Seal"/>
    <x v="0"/>
    <x v="5"/>
    <n v="8.43"/>
    <d v="2020-03-27T00:00:00"/>
    <s v="CONV"/>
    <x v="2"/>
    <s v="Other"/>
    <m/>
    <n v="0"/>
    <n v="0"/>
    <n v="43097"/>
    <n v="500405"/>
    <n v="543502"/>
  </r>
  <r>
    <n v="127131"/>
    <x v="1"/>
    <s v="Johnson"/>
    <s v="SR-91"/>
    <s v="SR"/>
    <s v="From Carter County Line to SR-34 (US 421)"/>
    <s v="411 D Overlay"/>
    <s v="Resurfacing"/>
    <s v="Resurfacing"/>
    <s v="411 D Overlay"/>
    <x v="0"/>
    <x v="5"/>
    <n v="3.58"/>
    <d v="2020-02-07T00:00:00"/>
    <s v="CONV"/>
    <x v="2"/>
    <s v="Other"/>
    <m/>
    <n v="0"/>
    <n v="0"/>
    <n v="0"/>
    <n v="543404"/>
    <n v="543404"/>
  </r>
  <r>
    <n v="111327"/>
    <x v="5"/>
    <s v="Statewide"/>
    <m/>
    <s v="N/A"/>
    <s v="Beautification Office Special Projects"/>
    <m/>
    <s v="Highway Beautification"/>
    <s v="Maintenance"/>
    <m/>
    <x v="1"/>
    <x v="1"/>
    <s v=""/>
    <m/>
    <m/>
    <x v="6"/>
    <m/>
    <m/>
    <n v="0"/>
    <n v="0"/>
    <n v="541798.35"/>
    <n v="0"/>
    <n v="541798.35"/>
  </r>
  <r>
    <n v="110751"/>
    <x v="1"/>
    <s v="Jefferson"/>
    <s v="Old Andrew Johnson Highway"/>
    <s v="L"/>
    <s v="45-2716-0.55, Old Andrew Johnson Highway over Norfolk Southern R/R"/>
    <m/>
    <s v="State Aid - BR Grant"/>
    <s v="Bridge Replacement"/>
    <m/>
    <x v="3"/>
    <x v="0"/>
    <n v="0"/>
    <m/>
    <m/>
    <x v="4"/>
    <s v="Other"/>
    <s v="45F00290003"/>
    <n v="0"/>
    <n v="0"/>
    <n v="541518.64"/>
    <n v="0"/>
    <n v="541518.64"/>
  </r>
  <r>
    <n v="129403"/>
    <x v="1"/>
    <s v="Anderson"/>
    <s v="Old Dutch Valley Road"/>
    <s v="L"/>
    <s v="SA 0138-2, Old Dutch Valley Road from Old Lake City Highway to Dutch Valley Road"/>
    <m/>
    <s v="State Aid - Resurf"/>
    <s v="Resurfacing"/>
    <m/>
    <x v="1"/>
    <x v="1"/>
    <n v="4.0999999999999996"/>
    <m/>
    <m/>
    <x v="4"/>
    <s v="None"/>
    <m/>
    <n v="0"/>
    <n v="0"/>
    <n v="0"/>
    <n v="541058"/>
    <n v="541058"/>
  </r>
  <r>
    <n v="126584"/>
    <x v="2"/>
    <s v="Robertson"/>
    <s v="I-65"/>
    <s v="IM"/>
    <s v="Bridges over SR-76, LM 4.26"/>
    <s v="Bridge repairs on 2 bridges"/>
    <s v="Maint - BR Repair"/>
    <s v="Bridge Repair"/>
    <m/>
    <x v="3"/>
    <x v="2"/>
    <n v="0"/>
    <d v="2019-06-21T00:00:00"/>
    <m/>
    <x v="1"/>
    <s v="Int"/>
    <s v="74I00650009, 74I00650010"/>
    <n v="0"/>
    <n v="0"/>
    <n v="541041"/>
    <n v="0"/>
    <n v="541041"/>
  </r>
  <r>
    <n v="123477"/>
    <x v="1"/>
    <s v="Greene"/>
    <s v="SR-107"/>
    <s v="SR"/>
    <s v="Bridge over Horse Creek, LM 17.35"/>
    <m/>
    <s v="Maint - BR Repair"/>
    <s v="Bridge Repair"/>
    <m/>
    <x v="3"/>
    <x v="2"/>
    <n v="0.01"/>
    <d v="2019-10-04T00:00:00"/>
    <m/>
    <x v="2"/>
    <s v="Other"/>
    <s v="30SR1070009"/>
    <n v="0"/>
    <n v="0"/>
    <n v="540615"/>
    <n v="0"/>
    <n v="540615"/>
  </r>
  <r>
    <n v="120278"/>
    <x v="2"/>
    <s v="Williamson"/>
    <s v="SR-11"/>
    <s v="SR"/>
    <s v="Intersection at SR-96(EPD)"/>
    <s v="Intersection improvements"/>
    <s v="Legislative"/>
    <s v="Miscellaneous Safety Improvements"/>
    <m/>
    <x v="0"/>
    <x v="0"/>
    <n v="0.02"/>
    <d v="2018-02-09T00:00:00"/>
    <m/>
    <x v="0"/>
    <s v="NHS"/>
    <m/>
    <n v="0"/>
    <n v="40000"/>
    <n v="500000"/>
    <n v="0"/>
    <n v="540000"/>
  </r>
  <r>
    <n v="129258"/>
    <x v="0"/>
    <s v="Coffee"/>
    <s v="SR-55"/>
    <s v="SR"/>
    <s v="From north of H.P. Womack Road to south of Kennedy Drive"/>
    <s v="Micro-surfacing @ 22 lbs/sy"/>
    <s v="Resurfacing"/>
    <s v="Resurface &amp; Safety"/>
    <s v="Micro-surfacing @ 22 Lbs/sy"/>
    <x v="0"/>
    <x v="5"/>
    <n v="4.08"/>
    <d v="2020-02-07T00:00:00"/>
    <s v="MICRO"/>
    <x v="0"/>
    <s v="NHS"/>
    <m/>
    <n v="0"/>
    <n v="0"/>
    <n v="0"/>
    <n v="533034"/>
    <n v="533034"/>
  </r>
  <r>
    <n v="121365"/>
    <x v="0"/>
    <s v="Meigs"/>
    <s v="SR-58"/>
    <s v="SR"/>
    <s v="Bridge over Big Sewee Creek, LM 22.84"/>
    <m/>
    <s v="Maint - BR Repair"/>
    <s v="Bridge Repair"/>
    <m/>
    <x v="3"/>
    <x v="2"/>
    <n v="0"/>
    <d v="2016-04-01T00:00:00"/>
    <m/>
    <x v="2"/>
    <s v="Other"/>
    <s v="61SR0580013"/>
    <n v="0"/>
    <n v="0"/>
    <n v="528665.84"/>
    <n v="0"/>
    <n v="528665.84"/>
  </r>
  <r>
    <n v="129859"/>
    <x v="1"/>
    <s v="Sevier"/>
    <m/>
    <s v="N/A"/>
    <s v="Pigeon Forge FFY19; SFY20 5311 TN2019-037 (S&amp;F) Capital Funds"/>
    <m/>
    <s v="Mass Transit"/>
    <m/>
    <m/>
    <x v="1"/>
    <x v="1"/>
    <s v=""/>
    <m/>
    <m/>
    <x v="6"/>
    <m/>
    <m/>
    <n v="0"/>
    <n v="0"/>
    <n v="528189"/>
    <n v="0"/>
    <n v="528189"/>
  </r>
  <r>
    <n v="101431"/>
    <x v="0"/>
    <s v="Hamilton"/>
    <s v="SR-320"/>
    <s v="SR"/>
    <s v="(East Brainerd Road), From East of Graysville Road to East of Bel-Air Road"/>
    <m/>
    <s v="Legislative"/>
    <s v="Widen"/>
    <m/>
    <x v="0"/>
    <x v="0"/>
    <n v="2.13"/>
    <d v="2014-12-05T00:00:00"/>
    <m/>
    <x v="2"/>
    <s v="Other"/>
    <m/>
    <n v="526400"/>
    <n v="0"/>
    <n v="0"/>
    <n v="0"/>
    <n v="526400"/>
  </r>
  <r>
    <n v="123738"/>
    <x v="0"/>
    <s v="Putnam"/>
    <s v="I-40"/>
    <s v="IM"/>
    <s v="Bridges (R &amp; L) over SR-24 at LM's 33.46 and 34.12"/>
    <s v="Repair of 4 Bridges"/>
    <s v="Maint - BR Repair"/>
    <s v="Bridge Repair"/>
    <m/>
    <x v="3"/>
    <x v="2"/>
    <s v=""/>
    <d v="2017-02-10T00:00:00"/>
    <m/>
    <x v="1"/>
    <s v="Int"/>
    <s v="71I00400053, 71I00400054, 71I00400055, 71I00400056"/>
    <n v="0"/>
    <n v="0"/>
    <n v="524956.80000000005"/>
    <n v="0"/>
    <n v="524956.80000000005"/>
  </r>
  <r>
    <n v="123263"/>
    <x v="2"/>
    <s v="Perry"/>
    <s v="Culps Bend Rd"/>
    <s v="L"/>
    <s v="BG A202-0.05, Culps Bend Rd., bridge over White Oak Creek (IA)"/>
    <m/>
    <s v="State Aid - BR Grant"/>
    <s v="Bridge Replacement"/>
    <m/>
    <x v="3"/>
    <x v="0"/>
    <n v="0.02"/>
    <m/>
    <m/>
    <x v="4"/>
    <s v="None"/>
    <s v="680A2020001"/>
    <n v="0"/>
    <n v="0"/>
    <n v="524485.01"/>
    <n v="0"/>
    <n v="524485.01"/>
  </r>
  <r>
    <n v="116943"/>
    <x v="3"/>
    <s v="Gibson"/>
    <s v="Keeley Mill Road"/>
    <s v="L"/>
    <s v="Keeley Mill Rd., Bridge over Overflow, LM 3.35 (IA)"/>
    <m/>
    <s v="State Aid - BR Grant"/>
    <s v="Bridge Replacement"/>
    <m/>
    <x v="3"/>
    <x v="0"/>
    <n v="1.0999999999999999E-2"/>
    <m/>
    <m/>
    <x v="4"/>
    <s v="None"/>
    <s v="27014010007"/>
    <n v="0"/>
    <n v="0"/>
    <n v="524141.63"/>
    <n v="0"/>
    <n v="524141.63"/>
  </r>
  <r>
    <n v="124286"/>
    <x v="3"/>
    <s v="Gibson"/>
    <s v="Concord-Cades Rd"/>
    <s v="L"/>
    <s v="Concord-Cades Rd. Bridge over Mays Creek (IA)"/>
    <m/>
    <s v="State Aid - BR Grant"/>
    <s v="Bridge Replacement"/>
    <m/>
    <x v="3"/>
    <x v="0"/>
    <n v="0.01"/>
    <m/>
    <m/>
    <x v="4"/>
    <s v="None"/>
    <s v="27008600019"/>
    <n v="0"/>
    <n v="0"/>
    <n v="522745.69"/>
    <n v="0"/>
    <n v="522745.69"/>
  </r>
  <r>
    <n v="124221"/>
    <x v="1"/>
    <s v="Carter"/>
    <s v="Hodge Branch Rd"/>
    <s v="L"/>
    <s v="Estep Loop (Hodge Branch Road) Bridge over Stoney Creek, LM 1.61 (IA)"/>
    <m/>
    <s v="State Aid - BR Grant"/>
    <s v="Bridge Replacement"/>
    <m/>
    <x v="3"/>
    <x v="0"/>
    <n v="1.4999999999999999E-2"/>
    <m/>
    <m/>
    <x v="4"/>
    <s v="None"/>
    <s v="100A9740001"/>
    <n v="0"/>
    <n v="0"/>
    <n v="522009"/>
    <n v="0"/>
    <n v="522009"/>
  </r>
  <r>
    <n v="124263"/>
    <x v="2"/>
    <s v="Davidson, Robertson, Sumner"/>
    <s v="I-65"/>
    <s v="IM"/>
    <s v="From Nashville to Kentucky State Line (IA)"/>
    <s v="technical study"/>
    <s v="Legislative"/>
    <s v="Location and Environmental Study"/>
    <m/>
    <x v="0"/>
    <x v="0"/>
    <n v="25.77"/>
    <m/>
    <m/>
    <x v="1"/>
    <s v="Int"/>
    <m/>
    <n v="521500"/>
    <n v="0"/>
    <n v="0"/>
    <n v="0"/>
    <n v="521500"/>
  </r>
  <r>
    <n v="118304.07"/>
    <x v="2"/>
    <s v="Region 3"/>
    <m/>
    <s v="IM"/>
    <s v="M20LTHQ_R3ISR_OCPAVMKG"/>
    <s v="On-Call Pavement Marking on Various Interstates and State Routes"/>
    <s v="Maint - Reg"/>
    <s v="Pavement Marking"/>
    <m/>
    <x v="1"/>
    <x v="1"/>
    <s v=""/>
    <d v="2020-02-07T00:00:00"/>
    <m/>
    <x v="1"/>
    <m/>
    <m/>
    <n v="0"/>
    <n v="0"/>
    <n v="520176"/>
    <n v="0"/>
    <n v="520176"/>
  </r>
  <r>
    <n v="124170"/>
    <x v="1"/>
    <s v="Carter"/>
    <s v="Southside Road"/>
    <s v="L"/>
    <s v="Southside Road, Bridge over Gap Creek, LM 1.14 (IA)"/>
    <m/>
    <s v="State Aid - BR Grant"/>
    <s v="Bridge Replacement"/>
    <m/>
    <x v="3"/>
    <x v="0"/>
    <n v="0.01"/>
    <m/>
    <m/>
    <x v="4"/>
    <s v="Other"/>
    <s v="100A5590001"/>
    <n v="25000"/>
    <n v="0"/>
    <n v="495140.17"/>
    <n v="0"/>
    <n v="520140.17"/>
  </r>
  <r>
    <n v="126971"/>
    <x v="0"/>
    <s v="Bledsoe"/>
    <s v="Old York Highway"/>
    <s v="L"/>
    <s v="BG A068-4.22, Old York Highway Bridge over Pond Creek"/>
    <s v="Replace Bridge No. 040A0680001"/>
    <s v="State Aid - BR Grant"/>
    <s v="Bridge Replacement"/>
    <m/>
    <x v="3"/>
    <x v="0"/>
    <n v="0.01"/>
    <m/>
    <m/>
    <x v="4"/>
    <s v="None"/>
    <s v="040A0680001"/>
    <n v="0"/>
    <n v="0"/>
    <n v="519193.43"/>
    <n v="0"/>
    <n v="519193.43"/>
  </r>
  <r>
    <n v="129105"/>
    <x v="1"/>
    <s v="Knox"/>
    <s v="SR-170"/>
    <s v="SR"/>
    <s v="From Anderson County Line to Heiskell Road"/>
    <s v="411TLD Overlay @ 65 lb/sy"/>
    <s v="Resurfacing"/>
    <s v="Resurface &amp; Safety"/>
    <s v="411tld Overlay @ 65 Lb/sy"/>
    <x v="0"/>
    <x v="5"/>
    <n v="2.27"/>
    <d v="2020-06-26T00:00:00"/>
    <s v="THIN"/>
    <x v="2"/>
    <s v="Other"/>
    <m/>
    <n v="0"/>
    <n v="0"/>
    <n v="0"/>
    <n v="518000"/>
    <n v="518000"/>
  </r>
  <r>
    <n v="129210"/>
    <x v="2"/>
    <s v="Stewart"/>
    <s v="SR-233"/>
    <s v="SR"/>
    <s v="From SR-46 to Montgomery County Line"/>
    <s v="Profile Mill &amp; 85 lb/sy TLD"/>
    <s v="Resurfacing"/>
    <s v="Resurface &amp; Safety"/>
    <s v="Profile Mill &amp; 85 Lb/sy Tld"/>
    <x v="0"/>
    <x v="5"/>
    <n v="3.7"/>
    <d v="2020-05-15T00:00:00"/>
    <s v="THIN"/>
    <x v="2"/>
    <s v="Other"/>
    <m/>
    <n v="0"/>
    <n v="0"/>
    <n v="0"/>
    <n v="517210"/>
    <n v="517210"/>
  </r>
  <r>
    <n v="129195"/>
    <x v="2"/>
    <s v="Robertson"/>
    <s v="SR-256"/>
    <s v="SR"/>
    <s v="From south of bridge over Chambers Spring Branch to SR-76"/>
    <s v="Profile Mill &amp; 85 lb/sy TLD"/>
    <s v="Resurfacing"/>
    <s v="Resurface &amp; Safety"/>
    <s v="Profile Mill &amp; 85 Lb/sy Tld"/>
    <x v="0"/>
    <x v="5"/>
    <n v="3.71"/>
    <d v="2020-03-27T00:00:00"/>
    <s v="THIN"/>
    <x v="2"/>
    <s v="Other"/>
    <m/>
    <n v="0"/>
    <n v="0"/>
    <n v="24031"/>
    <n v="490334"/>
    <n v="514365"/>
  </r>
  <r>
    <n v="115786"/>
    <x v="2"/>
    <s v="Maury"/>
    <s v="I-65"/>
    <s v="IM"/>
    <s v="Interchange at SR-99 (US-412) in Columbia (IA)"/>
    <s v="Interchange modification"/>
    <s v="Legislative"/>
    <s v="Modify Interchange"/>
    <m/>
    <x v="0"/>
    <x v="0"/>
    <n v="1.1000000000000001"/>
    <d v="2020-10-09T00:00:00"/>
    <m/>
    <x v="1"/>
    <s v="Int"/>
    <m/>
    <n v="512000"/>
    <n v="0"/>
    <n v="0"/>
    <n v="0"/>
    <n v="512000"/>
  </r>
  <r>
    <n v="118909"/>
    <x v="0"/>
    <s v="Coffee"/>
    <s v="SR-2"/>
    <s v="SR"/>
    <s v="Intersection at SR-55, LM 14.65 in Manchester (RSAR)"/>
    <s v="Intersection Improvements and Signals"/>
    <s v="Safety"/>
    <s v="Intersection Improvements and Signals"/>
    <m/>
    <x v="0"/>
    <x v="0"/>
    <n v="0"/>
    <d v="2020-05-15T00:00:00"/>
    <m/>
    <x v="2"/>
    <s v="Other"/>
    <m/>
    <n v="0"/>
    <n v="20000"/>
    <n v="491564"/>
    <n v="0"/>
    <n v="511564"/>
  </r>
  <r>
    <n v="128217"/>
    <x v="3"/>
    <s v="Shelby"/>
    <m/>
    <s v="L"/>
    <s v="Watkins-Presley On-Street Project"/>
    <s v="CMAQ 2017: Incorporate Bicycle-pedestrian facilities along North Watkins Street between Chelsea Avenue and Jackson Avenue, Cleveland Street between Peabody Avenue and Lamar Avenue, South Bellevue Boulevard and Elvis Presley Boulevard between Lamar Avenue and Brooks Road, and Elvis Presley Boulevard between East Shelby Drive and the Desoto County (MS) border."/>
    <s v="Local Programs"/>
    <s v="Bicycles and Pedestrian Facility"/>
    <m/>
    <x v="1"/>
    <x v="1"/>
    <s v=""/>
    <m/>
    <m/>
    <x v="8"/>
    <s v="NHS, Other"/>
    <m/>
    <n v="508200"/>
    <n v="0"/>
    <n v="0"/>
    <n v="0"/>
    <n v="508200"/>
  </r>
  <r>
    <n v="118305.07"/>
    <x v="3"/>
    <s v="Region 4"/>
    <m/>
    <s v="IM"/>
    <s v="M20LTHQ_R4ISR_OCPAVMKG"/>
    <s v="On-Call Pavement Marking on Various Interstate and State Routes"/>
    <s v="Maint - Reg"/>
    <s v="Pavement Marking"/>
    <m/>
    <x v="1"/>
    <x v="1"/>
    <s v=""/>
    <d v="2020-02-07T00:00:00"/>
    <m/>
    <x v="1"/>
    <m/>
    <m/>
    <n v="0"/>
    <n v="0"/>
    <n v="505920"/>
    <n v="0"/>
    <n v="505920"/>
  </r>
  <r>
    <n v="128680"/>
    <x v="1"/>
    <s v="Campbell"/>
    <s v="SR-90"/>
    <s v="SR"/>
    <s v="near LM 4.5 (Slope Stabilization) (February 2019 Flood)"/>
    <s v="repair slope failure below road (Emergency Let Contract)"/>
    <s v="Maint - Reg"/>
    <s v="Safety"/>
    <m/>
    <x v="2"/>
    <x v="2"/>
    <n v="0.01"/>
    <d v="2019-04-05T00:00:00"/>
    <m/>
    <x v="2"/>
    <s v="Other"/>
    <m/>
    <n v="2000"/>
    <n v="0"/>
    <n v="501800"/>
    <n v="0"/>
    <n v="503800"/>
  </r>
  <r>
    <n v="127820"/>
    <x v="3"/>
    <s v="Hardin"/>
    <s v="SR-142"/>
    <s v="SR"/>
    <s v="Near Kimberly Lane to Mississippi State Line"/>
    <s v="Misc. Safety Improvements"/>
    <s v="Safety"/>
    <s v="Miscellaneous Safety Improvements"/>
    <m/>
    <x v="1"/>
    <x v="1"/>
    <n v="4.5019999999999998"/>
    <d v="2020-06-26T00:00:00"/>
    <m/>
    <x v="2"/>
    <s v="Other"/>
    <m/>
    <n v="5000"/>
    <n v="0"/>
    <n v="498000"/>
    <n v="0"/>
    <n v="503000"/>
  </r>
  <r>
    <n v="129910"/>
    <x v="2"/>
    <s v="Bedford"/>
    <s v="Pickle RD"/>
    <s v="L"/>
    <s v="SA 02001(3) Pickle Rd from Marshall Co line to Adams Hollow Rd"/>
    <m/>
    <s v="State Aid - Resurf"/>
    <s v="Resurfacing"/>
    <m/>
    <x v="1"/>
    <x v="1"/>
    <n v="5.0490000000000004"/>
    <m/>
    <m/>
    <x v="4"/>
    <s v="None"/>
    <m/>
    <n v="0"/>
    <n v="0"/>
    <n v="0"/>
    <n v="501956"/>
    <n v="501956"/>
  </r>
  <r>
    <n v="129901"/>
    <x v="5"/>
    <s v="Statewide"/>
    <m/>
    <s v="N/A"/>
    <s v="5329 StateSafetyOversight(SSO) Tsk AE001-020 Cntrct 64325 TN2018002"/>
    <m/>
    <s v="Mass Transit"/>
    <m/>
    <m/>
    <x v="1"/>
    <x v="1"/>
    <s v=""/>
    <m/>
    <m/>
    <x v="6"/>
    <m/>
    <m/>
    <n v="0"/>
    <n v="0"/>
    <n v="500500"/>
    <n v="0"/>
    <n v="500500"/>
  </r>
  <r>
    <n v="100989"/>
    <x v="1"/>
    <s v="Sevier"/>
    <s v="SR-73"/>
    <s v="SR"/>
    <s v="Buckhorn Road to SR-416 (Phase 2)(EPD) (IA)"/>
    <s v="Widen 2-ln to 4-ln divided"/>
    <s v="Legislative"/>
    <s v="Widen"/>
    <m/>
    <x v="0"/>
    <x v="0"/>
    <n v="1.4"/>
    <d v="2023-12-08T00:00:00"/>
    <m/>
    <x v="2"/>
    <s v="Other"/>
    <m/>
    <n v="500000"/>
    <n v="0"/>
    <n v="0"/>
    <n v="0"/>
    <n v="500000"/>
  </r>
  <r>
    <n v="126307"/>
    <x v="0"/>
    <s v="Region 2"/>
    <m/>
    <s v="N/A"/>
    <s v="Region 2 Brine Sheds - Purchase"/>
    <m/>
    <s v="Other"/>
    <s v="Other"/>
    <m/>
    <x v="1"/>
    <x v="1"/>
    <s v=""/>
    <m/>
    <m/>
    <x v="6"/>
    <m/>
    <m/>
    <n v="0"/>
    <n v="0"/>
    <n v="500000"/>
    <n v="0"/>
    <n v="500000"/>
  </r>
  <r>
    <n v="124263.03"/>
    <x v="2"/>
    <s v="Robertson"/>
    <s v="I-65"/>
    <s v="IM"/>
    <s v="From SR-257 (Bethel Road) to SR-25 (Main Street) (IA) Section 3"/>
    <s v="Widen from 4 to 6 Lanes"/>
    <s v="Legislative"/>
    <s v="Widen"/>
    <m/>
    <x v="0"/>
    <x v="0"/>
    <n v="6.11"/>
    <d v="2023-12-08T00:00:00"/>
    <m/>
    <x v="1"/>
    <s v="Int"/>
    <m/>
    <n v="500000"/>
    <n v="0"/>
    <n v="0"/>
    <n v="0"/>
    <n v="500000"/>
  </r>
  <r>
    <n v="124263.03999999999"/>
    <x v="2"/>
    <s v="Robertson"/>
    <s v="I-65"/>
    <s v="IM"/>
    <s v="From near SR-25 (Main Street) to near SR-109 (IA) Section 4"/>
    <s v="Widen from 4 to 6 Lanes"/>
    <s v="Legislative"/>
    <s v="Widen"/>
    <m/>
    <x v="0"/>
    <x v="0"/>
    <n v="9.6300000000000008"/>
    <d v="2021-08-20T00:00:00"/>
    <m/>
    <x v="1"/>
    <s v="Int"/>
    <m/>
    <n v="500000"/>
    <n v="0"/>
    <n v="0"/>
    <n v="0"/>
    <n v="500000"/>
  </r>
  <r>
    <n v="130296"/>
    <x v="0"/>
    <s v="Marion"/>
    <s v="SR-108"/>
    <s v="SR"/>
    <s v="near LM 2.8 (Slide Repair)"/>
    <m/>
    <s v="Other"/>
    <s v="Mitigation - Slide"/>
    <m/>
    <x v="2"/>
    <x v="2"/>
    <n v="0.01"/>
    <m/>
    <m/>
    <x v="2"/>
    <s v="Other"/>
    <m/>
    <n v="500000"/>
    <n v="0"/>
    <n v="0"/>
    <n v="0"/>
    <n v="500000"/>
  </r>
  <r>
    <n v="130297"/>
    <x v="0"/>
    <s v="Grundy"/>
    <s v="SR-56"/>
    <s v="SR"/>
    <s v="From LM 26.3 to LM 26.6 (Slide Repair)"/>
    <m/>
    <s v="Other"/>
    <s v="Mitigation - Slide"/>
    <m/>
    <x v="2"/>
    <x v="2"/>
    <n v="0.3"/>
    <m/>
    <m/>
    <x v="2"/>
    <s v="Other"/>
    <m/>
    <n v="500000"/>
    <n v="0"/>
    <n v="0"/>
    <n v="0"/>
    <n v="500000"/>
  </r>
  <r>
    <n v="129980"/>
    <x v="0"/>
    <s v="Grundy"/>
    <m/>
    <s v="N/A"/>
    <s v="Coalmont's Southern Gulf Off-Road Park - Phase 3"/>
    <s v="Construct park access road and ADA compliant parking area, walkway, site preparation, gravel, ADA accessible bathrooms, amenities and trail-related signage, administration, engineering and trail."/>
    <s v="Rec Trails - TDEC"/>
    <s v="Bicycles and Pedestrian Facility"/>
    <m/>
    <x v="1"/>
    <x v="1"/>
    <s v=""/>
    <m/>
    <m/>
    <x v="6"/>
    <m/>
    <m/>
    <n v="0"/>
    <n v="0"/>
    <n v="499237"/>
    <n v="0"/>
    <n v="499237"/>
  </r>
  <r>
    <n v="123119"/>
    <x v="1"/>
    <s v="Campbell"/>
    <m/>
    <s v="L"/>
    <s v="Downtown Improvements in LaFollette"/>
    <s v="Construction of pedestrian improvements in the downtown area on Central Avenue. Project also includes drainage improvements, ADA upgrades, signage and landscaping."/>
    <s v="Local Programs"/>
    <s v="Bicycles and Pedestrian Facility"/>
    <m/>
    <x v="1"/>
    <x v="1"/>
    <n v="0.19"/>
    <m/>
    <m/>
    <x v="8"/>
    <s v="NHS"/>
    <m/>
    <n v="0"/>
    <n v="0"/>
    <n v="498258"/>
    <n v="0"/>
    <n v="498258"/>
  </r>
  <r>
    <n v="129766"/>
    <x v="5"/>
    <s v="Statewide"/>
    <m/>
    <s v="N/A"/>
    <s v="Statewide Shortline Railroads Needs Assessment"/>
    <m/>
    <s v="Rail"/>
    <s v="Study"/>
    <m/>
    <x v="1"/>
    <x v="1"/>
    <s v=""/>
    <m/>
    <m/>
    <x v="6"/>
    <m/>
    <m/>
    <n v="498000"/>
    <n v="0"/>
    <n v="0"/>
    <n v="0"/>
    <n v="498000"/>
  </r>
  <r>
    <n v="124377"/>
    <x v="1"/>
    <s v="Hawkins"/>
    <s v="S. Armstrong Road"/>
    <s v="L"/>
    <s v="S. Armstrong Road, Bridge over Crockett Creek, LM 0.27 (IA)"/>
    <m/>
    <s v="Bridge"/>
    <s v="Bridge Replacement"/>
    <m/>
    <x v="3"/>
    <x v="0"/>
    <n v="0.01"/>
    <d v="2020-10-09T00:00:00"/>
    <m/>
    <x v="4"/>
    <s v="None"/>
    <s v="370A9220001"/>
    <n v="75750"/>
    <n v="421733"/>
    <n v="0"/>
    <n v="0"/>
    <n v="497483"/>
  </r>
  <r>
    <n v="129175"/>
    <x v="2"/>
    <s v="Smith"/>
    <s v="SR-53"/>
    <s v="SR"/>
    <s v="Bridge over Mulherrin Creek, LM 7.20"/>
    <m/>
    <s v="Maint - BR Repair"/>
    <s v="Bridge Repair"/>
    <m/>
    <x v="3"/>
    <x v="2"/>
    <n v="0.01"/>
    <d v="2019-08-09T00:00:00"/>
    <m/>
    <x v="2"/>
    <s v="Other"/>
    <m/>
    <n v="0"/>
    <n v="0"/>
    <n v="496225"/>
    <n v="0"/>
    <n v="496225"/>
  </r>
  <r>
    <n v="127172"/>
    <x v="0"/>
    <s v="Marion"/>
    <m/>
    <s v="SR"/>
    <s v="Old SR-150 (Betsy Pack Road), From SR-2 to new SR-150"/>
    <s v="Mill &amp; 411D"/>
    <s v="Resurfacing"/>
    <s v="Resurface &amp; Safety"/>
    <s v="Mill &amp; 411d"/>
    <x v="0"/>
    <x v="5"/>
    <n v="1.17"/>
    <d v="2020-02-07T00:00:00"/>
    <s v="CONV"/>
    <x v="2"/>
    <s v="Other"/>
    <m/>
    <n v="0"/>
    <n v="0"/>
    <n v="62717"/>
    <n v="430996"/>
    <n v="493713"/>
  </r>
  <r>
    <n v="121424.05"/>
    <x v="0"/>
    <s v="Region 2"/>
    <s v="SR"/>
    <s v="SR"/>
    <s v="M20LTHQ_D27SR_M&amp;L_D27EAST"/>
    <m/>
    <s v="Maint - Reg"/>
    <s v="Mowing/Litter"/>
    <m/>
    <x v="1"/>
    <x v="1"/>
    <n v="421.78"/>
    <d v="2019-11-08T00:00:00"/>
    <m/>
    <x v="2"/>
    <m/>
    <m/>
    <n v="0"/>
    <n v="0"/>
    <n v="493518"/>
    <n v="0"/>
    <n v="493518"/>
  </r>
  <r>
    <n v="125278"/>
    <x v="2"/>
    <s v="Davidson"/>
    <s v="SIA"/>
    <s v="L"/>
    <s v="Industrial Access Road serving Centurion Stone"/>
    <m/>
    <s v="Economic Development"/>
    <s v="Construction-New"/>
    <m/>
    <x v="0"/>
    <x v="3"/>
    <s v=""/>
    <d v="2018-10-05T00:00:00"/>
    <m/>
    <x v="4"/>
    <s v="Other"/>
    <m/>
    <n v="0"/>
    <n v="0"/>
    <n v="492000"/>
    <n v="0"/>
    <n v="492000"/>
  </r>
  <r>
    <n v="118303.07"/>
    <x v="0"/>
    <s v="Region 2"/>
    <m/>
    <s v="IM"/>
    <s v="M20LTHQ_R2ISR_OCPAVMKG"/>
    <s v="On-Call Pavement Marking on Various Interstate and State Routes"/>
    <s v="Maint - Reg"/>
    <s v="Pavement Marking"/>
    <m/>
    <x v="1"/>
    <x v="1"/>
    <s v=""/>
    <d v="2020-02-07T00:00:00"/>
    <m/>
    <x v="1"/>
    <m/>
    <m/>
    <n v="0"/>
    <n v="0"/>
    <n v="490476"/>
    <n v="0"/>
    <n v="490476"/>
  </r>
  <r>
    <n v="124266"/>
    <x v="1"/>
    <s v="Cocke"/>
    <s v="Stokley Cemetery Rd"/>
    <s v="L"/>
    <s v="Stokley Cemetery Rd. Bridge over Trail Fork Big Creek, LM 0.01 (IA)"/>
    <m/>
    <s v="State Aid - BR Grant"/>
    <s v="Bridge Replacement"/>
    <m/>
    <x v="3"/>
    <x v="0"/>
    <n v="0.01"/>
    <m/>
    <m/>
    <x v="4"/>
    <s v="None"/>
    <s v="150A2760001"/>
    <n v="0"/>
    <n v="0"/>
    <n v="489819.04"/>
    <n v="0"/>
    <n v="489819.04"/>
  </r>
  <r>
    <n v="100261"/>
    <x v="0"/>
    <s v="Dekalb, Wilson"/>
    <s v="SR-26"/>
    <s v="SR"/>
    <s v="From West of Wilson County Line to Near SR-96 in DeKalb County"/>
    <m/>
    <s v="Legislative"/>
    <s v="Right-of-Way"/>
    <m/>
    <x v="0"/>
    <x v="0"/>
    <n v="6.16"/>
    <m/>
    <m/>
    <x v="2"/>
    <s v="Other"/>
    <m/>
    <n v="487900"/>
    <n v="0"/>
    <n v="0"/>
    <n v="0"/>
    <n v="487900"/>
  </r>
  <r>
    <n v="127922"/>
    <x v="0"/>
    <s v="Putnam"/>
    <s v="Ditty Road"/>
    <s v="L"/>
    <s v="SA 71008-2,  from Burgess Falls Road to Baxter Road"/>
    <m/>
    <s v="State Aid - Resurf"/>
    <s v="Resurfacing"/>
    <m/>
    <x v="1"/>
    <x v="1"/>
    <n v="4.24"/>
    <m/>
    <m/>
    <x v="4"/>
    <s v="None, Other"/>
    <m/>
    <n v="0"/>
    <n v="0"/>
    <n v="0"/>
    <n v="487863.19"/>
    <n v="487863.19"/>
  </r>
  <r>
    <n v="128705"/>
    <x v="0"/>
    <s v="Fentress"/>
    <s v="SR-85"/>
    <s v="SR"/>
    <s v="near LM 4.8 (Slope Stabilization) (February 2019 Flood)"/>
    <s v="repair slope failure below road (Emergency Let Contract)"/>
    <s v="Maint - Reg"/>
    <s v="Safety"/>
    <m/>
    <x v="2"/>
    <x v="2"/>
    <n v="0.01"/>
    <d v="2019-03-15T00:00:00"/>
    <m/>
    <x v="2"/>
    <s v="Other"/>
    <m/>
    <n v="1999"/>
    <n v="0"/>
    <n v="485849"/>
    <n v="0"/>
    <n v="487848"/>
  </r>
  <r>
    <n v="130131"/>
    <x v="0"/>
    <s v="Region 2"/>
    <m/>
    <s v="N/A"/>
    <s v="UCHRA - FFY 2018; SFY 2020 - 5310 TN2018-042-01 (S&amp;F) Capital Funds"/>
    <m/>
    <s v="Mass Transit"/>
    <m/>
    <m/>
    <x v="1"/>
    <x v="1"/>
    <s v=""/>
    <m/>
    <m/>
    <x v="6"/>
    <m/>
    <m/>
    <n v="0"/>
    <n v="0"/>
    <n v="487560.6"/>
    <n v="0"/>
    <n v="487560.6"/>
  </r>
  <r>
    <n v="127954"/>
    <x v="2"/>
    <s v="Region 3"/>
    <m/>
    <s v="N/A"/>
    <s v="RTA FFY16-17, SFY19 5337 (S) Capital Assistance"/>
    <m/>
    <s v="Mass Transit"/>
    <m/>
    <m/>
    <x v="1"/>
    <x v="1"/>
    <s v=""/>
    <m/>
    <m/>
    <x v="6"/>
    <m/>
    <m/>
    <n v="0"/>
    <n v="0"/>
    <n v="486840"/>
    <n v="0"/>
    <n v="486840"/>
  </r>
  <r>
    <n v="129056"/>
    <x v="3"/>
    <s v="Dyer"/>
    <m/>
    <s v="N/A"/>
    <s v="TennKen RR Auth. / Tennken RR Co. - SFY 2020 Rail Conn. - Build 1,927 ' Rail Spur to Helena Agri Enterprises"/>
    <m/>
    <s v="Rail"/>
    <m/>
    <m/>
    <x v="1"/>
    <x v="1"/>
    <s v=""/>
    <m/>
    <m/>
    <x v="6"/>
    <m/>
    <m/>
    <n v="0"/>
    <n v="0"/>
    <n v="486000"/>
    <n v="0"/>
    <n v="486000"/>
  </r>
  <r>
    <n v="117230.07"/>
    <x v="0"/>
    <s v="Region 2"/>
    <m/>
    <s v="IM"/>
    <s v="M20LTHQ_R2ISR_RELSNPLMKS"/>
    <s v="Relensing Snowplowable Pavement Markers"/>
    <s v="Maint - Reg"/>
    <s v="Pavement Marking"/>
    <m/>
    <x v="1"/>
    <x v="1"/>
    <s v=""/>
    <d v="2020-02-07T00:00:00"/>
    <m/>
    <x v="1"/>
    <m/>
    <m/>
    <n v="0"/>
    <n v="0"/>
    <n v="485301"/>
    <n v="0"/>
    <n v="485301"/>
  </r>
  <r>
    <n v="128706"/>
    <x v="0"/>
    <s v="Fentress"/>
    <s v="SR-85"/>
    <s v="SR"/>
    <s v="near LM 4.95 (Slope Stabilization) (February 2019 Flood)"/>
    <s v="repair slope failure below road (Emergency Let Contract)"/>
    <s v="Maint - Reg"/>
    <s v="Safety"/>
    <m/>
    <x v="2"/>
    <x v="2"/>
    <n v="0.01"/>
    <d v="2019-03-15T00:00:00"/>
    <m/>
    <x v="2"/>
    <s v="Other"/>
    <m/>
    <n v="1999"/>
    <n v="0"/>
    <n v="480012"/>
    <n v="0"/>
    <n v="482011"/>
  </r>
  <r>
    <n v="130272"/>
    <x v="5"/>
    <s v="Statewide"/>
    <m/>
    <s v="N/A"/>
    <s v="M20SAHQ_MMS FUNCTIONAL REQUIREMENTS"/>
    <s v="MMS functional requirements document development with The Kercher Group"/>
    <s v="Maint - Reg"/>
    <s v="Other"/>
    <m/>
    <x v="1"/>
    <x v="1"/>
    <s v=""/>
    <m/>
    <m/>
    <x v="6"/>
    <m/>
    <m/>
    <n v="479618"/>
    <n v="0"/>
    <n v="0"/>
    <n v="0"/>
    <n v="479618"/>
  </r>
  <r>
    <n v="118198"/>
    <x v="2"/>
    <s v="Rutherford"/>
    <s v="SIA"/>
    <s v="L"/>
    <s v="Industrial Access Road Serving McCormick Trucking"/>
    <m/>
    <s v="Economic Development"/>
    <s v="Intersection Improvements"/>
    <m/>
    <x v="0"/>
    <x v="0"/>
    <n v="0.53400000000000003"/>
    <d v="2017-06-23T00:00:00"/>
    <m/>
    <x v="4"/>
    <s v="Other"/>
    <m/>
    <n v="128891.6"/>
    <n v="7894"/>
    <n v="342774.48"/>
    <n v="0"/>
    <n v="479560.07999999996"/>
  </r>
  <r>
    <n v="121381"/>
    <x v="2"/>
    <s v="Robertson"/>
    <s v="SR-49"/>
    <s v="SR"/>
    <s v="Bridges over Millers Creek, LM 3.52 and Calebs Creek, LM 4.93 in Coopertown (IA)"/>
    <s v="Bridge over Calebs Creek is a widening through a rehabilitation of current structure."/>
    <s v="Maint - BR Repair"/>
    <s v="Bridge Rehabilitation"/>
    <m/>
    <x v="3"/>
    <x v="2"/>
    <n v="0.01"/>
    <d v="2018-12-07T00:00:00"/>
    <m/>
    <x v="2"/>
    <s v="Other"/>
    <s v="74SR0490001, 74SR0490003"/>
    <n v="0"/>
    <n v="0"/>
    <n v="479300"/>
    <n v="0"/>
    <n v="479300"/>
  </r>
  <r>
    <n v="106728.17"/>
    <x v="3"/>
    <s v="Lake"/>
    <m/>
    <s v="SP"/>
    <s v="Great River Road Visitors Center at Reelfoot Lake"/>
    <s v="Great River Rd Visitors Center at Reelfoot Lake - Construction of a new Visitor Center, Signs, Exhibit Areas, Parking and Sidewalk"/>
    <s v="Other"/>
    <s v="Construction-New"/>
    <m/>
    <x v="0"/>
    <x v="3"/>
    <n v="0"/>
    <d v="2019-10-04T00:00:00"/>
    <m/>
    <x v="10"/>
    <m/>
    <m/>
    <n v="0"/>
    <n v="0"/>
    <n v="477537"/>
    <n v="0"/>
    <n v="477537"/>
  </r>
  <r>
    <n v="129246"/>
    <x v="0"/>
    <s v="Clay"/>
    <s v="SR-294"/>
    <s v="SR"/>
    <s v="From Overton County Line to Willow Grove Road"/>
    <s v="Micro-surfacing @ 22 lbs/sy"/>
    <s v="Resurfacing"/>
    <s v="Resurface &amp; Safety"/>
    <s v="Micro-surfacing @ 22 Lbs/sy"/>
    <x v="0"/>
    <x v="5"/>
    <n v="7.55"/>
    <d v="2020-02-07T00:00:00"/>
    <s v="MICRO"/>
    <x v="2"/>
    <s v="Other"/>
    <m/>
    <n v="0"/>
    <n v="0"/>
    <n v="6334"/>
    <n v="471039"/>
    <n v="477373"/>
  </r>
  <r>
    <n v="120788.01"/>
    <x v="2"/>
    <s v="Williamson"/>
    <s v="SR-252"/>
    <s v="SR"/>
    <s v="at CSXT Underpasses LM 3.59 and LM 5.26 (RSAR)"/>
    <s v="Signalization"/>
    <s v="Safety"/>
    <s v="Signalization"/>
    <m/>
    <x v="1"/>
    <x v="1"/>
    <n v="0.33"/>
    <d v="2019-10-04T00:00:00"/>
    <m/>
    <x v="2"/>
    <s v="Other"/>
    <m/>
    <n v="6500"/>
    <n v="0"/>
    <n v="468831"/>
    <n v="0"/>
    <n v="475331"/>
  </r>
  <r>
    <n v="126796"/>
    <x v="0"/>
    <s v="Hamilton"/>
    <s v="Johnson, Baker and Daughtery Ferry Rd"/>
    <s v="L"/>
    <s v="SA 33060(1), Johnson, Baker and Daughtery Ferry Roads, 3.283 miles from SR 60 to SR 60"/>
    <m/>
    <s v="State Aid - Resurf"/>
    <s v="Resurfacing"/>
    <m/>
    <x v="1"/>
    <x v="1"/>
    <n v="3.2829999999999999"/>
    <m/>
    <m/>
    <x v="4"/>
    <s v="None"/>
    <m/>
    <n v="0"/>
    <n v="0"/>
    <n v="0"/>
    <n v="475150.4"/>
    <n v="475150.4"/>
  </r>
  <r>
    <n v="124348"/>
    <x v="3"/>
    <s v="Gibson"/>
    <s v="Thetford Rd"/>
    <s v="L"/>
    <s v="Thetford Rd. Bridge over Branch of Rutherford Fk. (IA)"/>
    <m/>
    <s v="State Aid - BR Grant"/>
    <s v="Bridge Replacement"/>
    <m/>
    <x v="3"/>
    <x v="0"/>
    <n v="0.01"/>
    <m/>
    <m/>
    <x v="4"/>
    <s v="None"/>
    <s v="270A3490001"/>
    <n v="0"/>
    <n v="0"/>
    <n v="474900.81"/>
    <n v="0"/>
    <n v="474900.81"/>
  </r>
  <r>
    <n v="114546.09"/>
    <x v="3"/>
    <s v="Region 4"/>
    <m/>
    <s v="IM"/>
    <s v="M20LTHQ_R4ISR_OCCABLEREP Various Interstate and SRs - Cable Barrier Repair"/>
    <s v="FY20 On-Call Cable Barrier Repair-Region 4 Interstate and SRs"/>
    <s v="Maint - Reg"/>
    <s v="Maintenance"/>
    <m/>
    <x v="1"/>
    <x v="1"/>
    <s v=""/>
    <d v="2019-08-09T00:00:00"/>
    <m/>
    <x v="1"/>
    <m/>
    <m/>
    <n v="0"/>
    <n v="0"/>
    <n v="474010"/>
    <n v="0"/>
    <n v="474010"/>
  </r>
  <r>
    <n v="124310"/>
    <x v="3"/>
    <s v="Gibson"/>
    <s v="Happy Hollow Rd"/>
    <s v="L"/>
    <s v="Happy Hollow Rd. Bridge over York Branch (IA)"/>
    <m/>
    <s v="State Aid - BR Grant"/>
    <s v="Bridge Replacement"/>
    <m/>
    <x v="3"/>
    <x v="0"/>
    <n v="0.01"/>
    <m/>
    <m/>
    <x v="4"/>
    <s v="None"/>
    <s v="270A0290001"/>
    <n v="0"/>
    <n v="0"/>
    <n v="470672.33"/>
    <n v="0"/>
    <n v="470672.33"/>
  </r>
  <r>
    <n v="116331.08"/>
    <x v="2"/>
    <s v="Region 3"/>
    <s v="SR"/>
    <s v="SR"/>
    <s v="M20LTHQ_D39SR_M&amp;L_D39EAST"/>
    <m/>
    <s v="Maint - Reg"/>
    <s v="Mowing/Litter"/>
    <m/>
    <x v="1"/>
    <x v="1"/>
    <n v="289.2"/>
    <d v="2019-11-08T00:00:00"/>
    <m/>
    <x v="2"/>
    <m/>
    <m/>
    <n v="0"/>
    <n v="0"/>
    <n v="469600"/>
    <n v="0"/>
    <n v="469600"/>
  </r>
  <r>
    <n v="109266"/>
    <x v="2"/>
    <s v="Trousdale"/>
    <m/>
    <s v="SR"/>
    <s v="Trousdale County Routine Maintenance"/>
    <m/>
    <s v="Maint - Reg"/>
    <s v="Maintenance"/>
    <m/>
    <x v="1"/>
    <x v="1"/>
    <s v=""/>
    <m/>
    <m/>
    <x v="2"/>
    <m/>
    <m/>
    <n v="0"/>
    <n v="0"/>
    <n v="468057.95"/>
    <n v="0"/>
    <n v="468057.95"/>
  </r>
  <r>
    <n v="127947"/>
    <x v="2"/>
    <s v="Maury"/>
    <s v="Lick Creek Road"/>
    <s v="L"/>
    <s v="1911-2.44, Lick Creek Road over Lick Creek"/>
    <m/>
    <s v="State Aid - BR Grant"/>
    <s v="Bridge Replacement"/>
    <m/>
    <x v="1"/>
    <x v="1"/>
    <n v="0"/>
    <m/>
    <m/>
    <x v="4"/>
    <s v="None"/>
    <s v="60019110003"/>
    <n v="0"/>
    <n v="0"/>
    <n v="467737.75"/>
    <n v="0"/>
    <n v="467737.75"/>
  </r>
  <r>
    <n v="125571"/>
    <x v="3"/>
    <s v="Haywood"/>
    <m/>
    <s v="L"/>
    <s v="East Main Street, From Jackson Avenue to East of Park Avenue in Brownsville"/>
    <s v="Milling, repair, sidewalk installation, curb/gutter and resurfacing of East Main Street from Jackson Avenue to 250' east of Park Avenue, for a total distance of 1,700 linear feet. Will include striping and signage."/>
    <s v="Local Programs"/>
    <s v="Resurface &amp; Safety"/>
    <e v="#N/A"/>
    <x v="0"/>
    <x v="5"/>
    <n v="0.38"/>
    <m/>
    <m/>
    <x v="4"/>
    <s v="Other"/>
    <m/>
    <n v="0"/>
    <n v="0"/>
    <n v="466100"/>
    <n v="0"/>
    <n v="466100"/>
  </r>
  <r>
    <n v="124996"/>
    <x v="1"/>
    <s v="Roane"/>
    <m/>
    <s v="L"/>
    <s v="Various Streets within the City of Rockwood"/>
    <s v="Resurfacing to include milling and paving of Black Hollow Rd, from Tedder Ln to Miller Ln; Tedder Ln, from Black Hollow Rd to N. Chamberlain Ave; W Strang St, from N Wilder Ave to RR crossing; E Strang St, from N Kingston Ave to N Gateway Ave; E Rathburn St, from N Kingston Ave to N Gateway Ave; W Rathburn St, from S Chamberlain Ave to RR crossing; W Wheeler St, from S Wilder Ave to CW Pemberton Way; E Wheeler St, from N Gateway Ave to N Kingston Ave; S Chamberlain Ave, from W Rathburn St to Truck Route; Pumphouse Rd, from Nelson St to City Limits"/>
    <s v="Local Programs"/>
    <s v="Resurfacing"/>
    <e v="#N/A"/>
    <x v="0"/>
    <x v="5"/>
    <n v="0"/>
    <m/>
    <m/>
    <x v="4"/>
    <s v="Other"/>
    <m/>
    <n v="0"/>
    <n v="0"/>
    <n v="465845"/>
    <n v="0"/>
    <n v="465845"/>
  </r>
  <r>
    <n v="119742"/>
    <x v="3"/>
    <s v="Shelby"/>
    <m/>
    <s v="SR"/>
    <s v="SR-385, 4 Bridges (LL and RL) over Long Rd at LM's 10.48 and 11.94; and SR-1(US-70/79), Bridge over Overflow, LM 29.97"/>
    <m/>
    <s v="Maint - BR Repair"/>
    <s v="Bridge Repair"/>
    <m/>
    <x v="3"/>
    <x v="2"/>
    <s v=""/>
    <d v="2018-02-09T00:00:00"/>
    <m/>
    <x v="0"/>
    <s v="NHS"/>
    <s v="79SR0010037, 79SR3850029, 79SR3850030, 79SR3850033, 79SR3850034"/>
    <n v="0"/>
    <n v="0"/>
    <n v="464300"/>
    <n v="0"/>
    <n v="464300"/>
  </r>
  <r>
    <n v="128650"/>
    <x v="0"/>
    <s v="Cannon"/>
    <s v="Murfreesboro Road"/>
    <s v="L"/>
    <s v="SA 08020-1, Murfreesboro Road from Rutherford County Line to SR 1"/>
    <m/>
    <s v="State Aid - Resurf"/>
    <s v="Resurfacing"/>
    <m/>
    <x v="1"/>
    <x v="1"/>
    <n v="5.56"/>
    <m/>
    <m/>
    <x v="4"/>
    <s v="None"/>
    <m/>
    <n v="0"/>
    <n v="0"/>
    <n v="0"/>
    <n v="462751.91"/>
    <n v="462751.91"/>
  </r>
  <r>
    <n v="129778"/>
    <x v="2"/>
    <s v="Region 3"/>
    <m/>
    <s v="N/A"/>
    <s v="RTA FFY17; SFY20 5307 CMAQ TN2019022(S) Capital Funds"/>
    <m/>
    <s v="Mass Transit"/>
    <m/>
    <m/>
    <x v="1"/>
    <x v="1"/>
    <s v=""/>
    <m/>
    <m/>
    <x v="6"/>
    <m/>
    <m/>
    <n v="0"/>
    <n v="0"/>
    <n v="462500"/>
    <n v="0"/>
    <n v="462500"/>
  </r>
  <r>
    <n v="44663.05"/>
    <x v="1"/>
    <s v="Greene"/>
    <s v="I-81"/>
    <s v="IM"/>
    <s v="M13-20OAHQ_CO30_RAOPS GREENE CO - DAWN OF HOPE"/>
    <m/>
    <s v="Maint - Reg"/>
    <s v="Weigh Station or Rest Area Improvements"/>
    <m/>
    <x v="1"/>
    <x v="1"/>
    <s v=""/>
    <m/>
    <m/>
    <x v="1"/>
    <m/>
    <m/>
    <n v="0"/>
    <n v="0"/>
    <n v="461301.48"/>
    <n v="0"/>
    <n v="461301.48"/>
  </r>
  <r>
    <n v="101285"/>
    <x v="2"/>
    <s v="Montgomery"/>
    <s v="SR-112"/>
    <s v="SR"/>
    <s v="McAdoo Creek Road to SR-76, East of Clarksville"/>
    <s v="Widen from 2 to 5 lanes including 2 through lanes in each direction, continuous center turn lane, curb and gutter"/>
    <s v="Legislative"/>
    <s v="Right-of-Way"/>
    <m/>
    <x v="0"/>
    <x v="0"/>
    <n v="2.99"/>
    <m/>
    <m/>
    <x v="2"/>
    <s v="Other"/>
    <m/>
    <n v="260000"/>
    <n v="200000"/>
    <n v="0"/>
    <n v="0"/>
    <n v="460000"/>
  </r>
  <r>
    <n v="106312.07"/>
    <x v="2"/>
    <s v="Dickson"/>
    <s v="I-40"/>
    <s v="IM"/>
    <s v="M13-20OAHQ_CO22_RAOPS DICKSON CO - EASTER SEALS"/>
    <m/>
    <s v="Maint - Reg"/>
    <s v="Weigh Station or Rest Area Improvements"/>
    <m/>
    <x v="1"/>
    <x v="1"/>
    <s v=""/>
    <m/>
    <m/>
    <x v="1"/>
    <m/>
    <m/>
    <n v="0"/>
    <n v="0"/>
    <n v="459393.77"/>
    <n v="0"/>
    <n v="459393.77"/>
  </r>
  <r>
    <n v="127100"/>
    <x v="1"/>
    <s v="Sevier"/>
    <s v="SR-73"/>
    <s v="SR"/>
    <s v="From near SR-416 to near Shultz Road"/>
    <s v="411TLD Overlay @ 85 lb/sy"/>
    <s v="Resurfacing"/>
    <s v="Resurface &amp; Safety"/>
    <s v="411tld Overlay @ 85 Lb/sy"/>
    <x v="0"/>
    <x v="5"/>
    <n v="2.2599999999999998"/>
    <d v="2020-03-27T00:00:00"/>
    <s v="THIN"/>
    <x v="2"/>
    <s v="Other"/>
    <m/>
    <n v="0"/>
    <n v="0"/>
    <n v="22890"/>
    <n v="436020"/>
    <n v="458910"/>
  </r>
  <r>
    <n v="129974"/>
    <x v="0"/>
    <s v="Hamilton"/>
    <m/>
    <s v="N/A"/>
    <s v="CARTA FFY19; SFY20 5307 TN2019030 (S) Capital Funds"/>
    <m/>
    <s v="Mass Transit"/>
    <m/>
    <m/>
    <x v="1"/>
    <x v="1"/>
    <s v=""/>
    <m/>
    <m/>
    <x v="6"/>
    <m/>
    <m/>
    <n v="0"/>
    <n v="0"/>
    <n v="458315"/>
    <n v="0"/>
    <n v="458315"/>
  </r>
  <r>
    <n v="129211"/>
    <x v="2"/>
    <s v="Wayne"/>
    <s v="SR-15"/>
    <s v="SR"/>
    <s v="From Natchez Trace Parkway Overpass to Lawrence County Line"/>
    <s v="Mill &amp; 411D"/>
    <s v="Resurfacing"/>
    <s v="Resurfacing"/>
    <s v="Mill &amp; 411d"/>
    <x v="0"/>
    <x v="5"/>
    <n v="0.31"/>
    <d v="2020-05-15T00:00:00"/>
    <s v="CONV"/>
    <x v="0"/>
    <s v="NHS"/>
    <m/>
    <n v="0"/>
    <n v="0"/>
    <n v="0"/>
    <n v="457040"/>
    <n v="457040"/>
  </r>
  <r>
    <n v="127775"/>
    <x v="0"/>
    <s v="White"/>
    <s v="Old Bon Air Road"/>
    <s v="L"/>
    <s v="SA 93036-2, Old Bon Air Road from SR 1 to SR 1"/>
    <m/>
    <s v="State Aid - Resurf"/>
    <s v="Resurfacing"/>
    <m/>
    <x v="1"/>
    <x v="1"/>
    <n v="4.37"/>
    <m/>
    <m/>
    <x v="4"/>
    <s v="None"/>
    <m/>
    <n v="0"/>
    <n v="0"/>
    <n v="0"/>
    <n v="454796.32"/>
    <n v="454796.32"/>
  </r>
  <r>
    <n v="114111.1"/>
    <x v="3"/>
    <s v="Region 4"/>
    <m/>
    <s v="IM"/>
    <s v="M20LTHQ_R4ISR_ATTENREP REGION 4"/>
    <s v="FY20 On-Call Impact Attenuator Repair - Region 4 Interstate and SRs"/>
    <s v="Maint - Reg"/>
    <s v="Maintenance"/>
    <m/>
    <x v="1"/>
    <x v="1"/>
    <s v=""/>
    <d v="2020-03-27T00:00:00"/>
    <m/>
    <x v="1"/>
    <m/>
    <m/>
    <n v="0"/>
    <n v="0"/>
    <n v="453483"/>
    <n v="0"/>
    <n v="453483"/>
  </r>
  <r>
    <n v="129237"/>
    <x v="0"/>
    <s v="Jackson"/>
    <s v="SR-262"/>
    <s v="SR"/>
    <s v="From Macon County Line to Cumberland River Bridge"/>
    <s v="Micro-surfacing @ 22 lbs/sy"/>
    <s v="Resurfacing"/>
    <s v="Resurface &amp; Safety"/>
    <s v="Micro-surfacing @ 22 Lbs/sy"/>
    <x v="0"/>
    <x v="5"/>
    <n v="7.54"/>
    <d v="2020-02-07T00:00:00"/>
    <s v="MICRO"/>
    <x v="2"/>
    <s v="Other"/>
    <m/>
    <n v="0"/>
    <n v="0"/>
    <n v="35152"/>
    <n v="416312"/>
    <n v="451464"/>
  </r>
  <r>
    <n v="128863"/>
    <x v="2"/>
    <s v="Robertson"/>
    <s v="Highland Road"/>
    <s v="L"/>
    <s v="A142-1.61, Highland Rd, bridge over Red River"/>
    <m/>
    <s v="State Aid - BR Grant"/>
    <s v="Bridge Replacement"/>
    <m/>
    <x v="1"/>
    <x v="1"/>
    <n v="0.01"/>
    <m/>
    <m/>
    <x v="4"/>
    <s v="None"/>
    <s v="A142-1.61"/>
    <n v="0"/>
    <n v="0"/>
    <n v="451078.53"/>
    <n v="0"/>
    <n v="451078.53"/>
  </r>
  <r>
    <n v="124121"/>
    <x v="1"/>
    <s v="Anderson"/>
    <s v="SR-170"/>
    <s v="SR"/>
    <s v="From SR-62 (Oak Ridge Highway) to SR-9 (US-25W, Clinton Highway) (IA)"/>
    <s v="Widening 2 lanes to 4 lanes with median and; or center turn lane. Also includes bicycle; pedestrian facilities and a new bridge over the clinch river.  (Split into two segments for PE,ROW, and Construction on PINs 124121.01 and.02)"/>
    <s v="Legislative"/>
    <s v="Location and Environmental Study"/>
    <m/>
    <x v="0"/>
    <x v="0"/>
    <n v="6.18"/>
    <d v="2023-06-23T00:00:00"/>
    <m/>
    <x v="2"/>
    <s v="Other"/>
    <m/>
    <n v="451000"/>
    <n v="0"/>
    <n v="0"/>
    <n v="0"/>
    <n v="451000"/>
  </r>
  <r>
    <n v="127133"/>
    <x v="1"/>
    <s v="Carter"/>
    <s v="SR-91"/>
    <s v="SR"/>
    <s v="From near Laurel Hollow Road to Johnson County Line"/>
    <s v="411 D Overlay"/>
    <s v="Resurfacing"/>
    <s v="Resurfacing"/>
    <s v="411 D Overlay"/>
    <x v="0"/>
    <x v="5"/>
    <n v="3.92"/>
    <d v="2020-02-07T00:00:00"/>
    <s v="CONV"/>
    <x v="2"/>
    <s v="Other"/>
    <m/>
    <n v="0"/>
    <n v="0"/>
    <n v="0"/>
    <n v="450694"/>
    <n v="450694"/>
  </r>
  <r>
    <n v="129279"/>
    <x v="2"/>
    <s v="Region 3"/>
    <s v="I-840"/>
    <s v="IM"/>
    <s v="M20LTHQ_R3I_M&amp;L_840INTERSTATE"/>
    <m/>
    <s v="Maint - Reg"/>
    <s v="Mowing/Litter"/>
    <m/>
    <x v="1"/>
    <x v="1"/>
    <n v="53.99"/>
    <d v="2020-02-07T00:00:00"/>
    <m/>
    <x v="1"/>
    <m/>
    <m/>
    <n v="0"/>
    <n v="0"/>
    <n v="450477"/>
    <n v="0"/>
    <n v="450477"/>
  </r>
  <r>
    <n v="105996.05"/>
    <x v="0"/>
    <s v="Cumberland"/>
    <m/>
    <s v="IM"/>
    <s v="M13-20OAHQ_CO19_RAOPS CUMBERLAND CO - HILLTOPPERS"/>
    <m/>
    <s v="Maint - Reg"/>
    <s v="Weigh Station or Rest Area Improvements"/>
    <m/>
    <x v="1"/>
    <x v="1"/>
    <s v=""/>
    <m/>
    <m/>
    <x v="1"/>
    <m/>
    <m/>
    <n v="0"/>
    <n v="0"/>
    <n v="450151.57"/>
    <n v="0"/>
    <n v="450151.57"/>
  </r>
  <r>
    <n v="106310.07"/>
    <x v="3"/>
    <s v="Madison"/>
    <m/>
    <s v="IM"/>
    <s v="M13-20OAHQ_CO57_RAOPS MADISON CO - MADISON HAYWOOD"/>
    <m/>
    <s v="Maint - Reg"/>
    <s v="Weigh Station or Rest Area Improvements"/>
    <m/>
    <x v="1"/>
    <x v="1"/>
    <s v=""/>
    <m/>
    <m/>
    <x v="1"/>
    <m/>
    <m/>
    <n v="0"/>
    <n v="0"/>
    <n v="450143.43"/>
    <n v="0"/>
    <n v="450143.43"/>
  </r>
  <r>
    <n v="129436"/>
    <x v="1"/>
    <s v="Knox"/>
    <m/>
    <s v="N/A"/>
    <s v="Knoxville FFY17; SFY20 5339 TN2019007 (S) Capital Funds"/>
    <m/>
    <s v="Mass Transit"/>
    <m/>
    <m/>
    <x v="1"/>
    <x v="1"/>
    <s v=""/>
    <m/>
    <m/>
    <x v="6"/>
    <m/>
    <m/>
    <n v="0"/>
    <n v="0"/>
    <n v="450000"/>
    <n v="0"/>
    <n v="450000"/>
  </r>
  <r>
    <n v="107914"/>
    <x v="2"/>
    <s v="Williamson"/>
    <s v="SR-106"/>
    <s v="SR"/>
    <s v="(Hillsboro Road), Intersection at SR-46(Old Hillsboro Road)"/>
    <s v="Realign intersection to create a 90 degree alignment, with turn lanes of appropriate stacking length on both roadways.  Relocate existing signal."/>
    <s v="Local Programs"/>
    <s v="Intersection Improvements"/>
    <m/>
    <x v="0"/>
    <x v="0"/>
    <n v="0.27200000000000002"/>
    <m/>
    <m/>
    <x v="0"/>
    <s v="NHS"/>
    <m/>
    <n v="0"/>
    <n v="450000"/>
    <n v="0"/>
    <n v="0"/>
    <n v="450000"/>
  </r>
  <r>
    <n v="125072"/>
    <x v="2"/>
    <s v="Wilson"/>
    <m/>
    <s v="L"/>
    <s v="South Hartmann Drive, From Leeville Pike to South of Hickory Ridge in Lebanon"/>
    <s v="Resurfacing of South Hartmann Drive from South of Hickory Ridge to Leeville Pike. The proposed improvements also include shoulder work, loop work, striping and markings."/>
    <s v="Local Programs"/>
    <s v="Resurfacing"/>
    <e v="#N/A"/>
    <x v="0"/>
    <x v="5"/>
    <n v="0.96"/>
    <m/>
    <m/>
    <x v="4"/>
    <s v="Other"/>
    <m/>
    <n v="0"/>
    <n v="0"/>
    <n v="449758"/>
    <n v="0"/>
    <n v="449758"/>
  </r>
  <r>
    <n v="125538.03"/>
    <x v="2"/>
    <s v="Region 3"/>
    <s v="I"/>
    <s v="IM"/>
    <s v="M20LTHQ_R3I_M&amp;L_R3INTERSTATE"/>
    <m/>
    <s v="Maint - Reg"/>
    <s v="Mowing/Litter"/>
    <m/>
    <x v="1"/>
    <x v="1"/>
    <n v="57.45"/>
    <d v="2020-02-07T00:00:00"/>
    <m/>
    <x v="1"/>
    <m/>
    <m/>
    <n v="0"/>
    <n v="0"/>
    <n v="449074"/>
    <n v="0"/>
    <n v="449074"/>
  </r>
  <r>
    <n v="116376.08"/>
    <x v="2"/>
    <s v="Maury"/>
    <s v="SR"/>
    <s v="SR"/>
    <s v="M20LTHQ_D38SR_M&amp;L_D38MAURY"/>
    <m/>
    <s v="Maint - Reg"/>
    <s v="Mowing/Litter"/>
    <m/>
    <x v="1"/>
    <x v="1"/>
    <n v="208.88"/>
    <d v="2019-11-08T00:00:00"/>
    <m/>
    <x v="2"/>
    <m/>
    <m/>
    <n v="0"/>
    <n v="0"/>
    <n v="448989"/>
    <n v="0"/>
    <n v="448989"/>
  </r>
  <r>
    <n v="40566.050000000003"/>
    <x v="2"/>
    <s v="Davidson"/>
    <m/>
    <s v="N/A"/>
    <s v="Nashville ITS Control Center - FY 2020-2022 (Utilities, Power and Communications)"/>
    <m/>
    <s v="Other"/>
    <s v="Intelligent Transportation System"/>
    <m/>
    <x v="1"/>
    <x v="1"/>
    <s v=""/>
    <m/>
    <m/>
    <x v="6"/>
    <m/>
    <m/>
    <n v="448390"/>
    <n v="0"/>
    <n v="0"/>
    <n v="0"/>
    <n v="448390"/>
  </r>
  <r>
    <n v="124482"/>
    <x v="1"/>
    <s v="Monroe"/>
    <s v="Mt. Pleasant Road"/>
    <s v="L"/>
    <s v="Mt. Pleasant Rd. Bridge over Mulberry Creek (IA)"/>
    <m/>
    <s v="State Aid - BR Grant"/>
    <s v="Bridge Replacement"/>
    <m/>
    <x v="3"/>
    <x v="0"/>
    <n v="0.01"/>
    <m/>
    <m/>
    <x v="4"/>
    <s v="None"/>
    <s v="62F00010005"/>
    <n v="0"/>
    <n v="0"/>
    <n v="442534.88"/>
    <n v="0"/>
    <n v="442534.88"/>
  </r>
  <r>
    <n v="125337"/>
    <x v="3"/>
    <s v="Weakley"/>
    <s v="SR-22"/>
    <s v="SR"/>
    <s v="Ramp Bridge over SR-431, LM 19.09"/>
    <m/>
    <s v="Maint - BR Repair"/>
    <s v="Bridge Repair"/>
    <m/>
    <x v="3"/>
    <x v="2"/>
    <n v="0.01"/>
    <d v="2020-03-27T00:00:00"/>
    <m/>
    <x v="0"/>
    <s v="NHS"/>
    <s v="92SR0220033"/>
    <n v="2600"/>
    <n v="0"/>
    <n v="439425"/>
    <n v="0"/>
    <n v="442025"/>
  </r>
  <r>
    <n v="100229"/>
    <x v="1"/>
    <s v="Greene"/>
    <s v="SR-35"/>
    <s v="SR"/>
    <s v="From North of Nolichucky River near Bright Hope Road to 0.918 miles South of SR-349 (Warrensburg Road) near Pate Lane (EPD) (IA)"/>
    <s v="Construct Super 2-Lane on 5-Lane ROW on New Location"/>
    <s v="Legislative"/>
    <s v="Construction-New"/>
    <m/>
    <x v="0"/>
    <x v="3"/>
    <n v="6.16"/>
    <d v="2023-06-23T00:00:00"/>
    <m/>
    <x v="2"/>
    <s v="Other"/>
    <m/>
    <n v="440000"/>
    <n v="0"/>
    <n v="0"/>
    <n v="0"/>
    <n v="440000"/>
  </r>
  <r>
    <n v="129752"/>
    <x v="1"/>
    <s v="Claiborne"/>
    <m/>
    <s v="N/A"/>
    <s v="New Tazewell: Perimeter Fencing"/>
    <m/>
    <s v="Aeronautics"/>
    <s v="Public Transportation"/>
    <m/>
    <x v="1"/>
    <x v="1"/>
    <s v=""/>
    <m/>
    <m/>
    <x v="6"/>
    <m/>
    <m/>
    <n v="0"/>
    <n v="0"/>
    <n v="439767"/>
    <n v="0"/>
    <n v="439767"/>
  </r>
  <r>
    <n v="123041.01"/>
    <x v="5"/>
    <s v="Statewide"/>
    <m/>
    <s v="L"/>
    <s v="On-Call Contract with Ragan-Smith (Four-year contract; FY16 - FY19), Contract Number E1880"/>
    <m/>
    <s v="Local Programs"/>
    <m/>
    <m/>
    <x v="1"/>
    <x v="1"/>
    <s v=""/>
    <m/>
    <m/>
    <x v="4"/>
    <m/>
    <m/>
    <n v="438900"/>
    <n v="0"/>
    <n v="0"/>
    <n v="0"/>
    <n v="438900"/>
  </r>
  <r>
    <n v="129109"/>
    <x v="1"/>
    <s v="Roane"/>
    <s v="SR-58"/>
    <s v="SR"/>
    <s v="From near SR-72 to near I-40"/>
    <s v="411TLD Overlay @ 85 lb/sy"/>
    <s v="Resurfacing"/>
    <s v="Resurf, Safety &amp; Br Repair"/>
    <s v="411tld Overlay @ 85 Lb/sy"/>
    <x v="0"/>
    <x v="5"/>
    <n v="6.67"/>
    <d v="2020-06-26T00:00:00"/>
    <s v="THIN"/>
    <x v="2"/>
    <s v="Other"/>
    <s v="73SR0580001"/>
    <n v="0"/>
    <n v="0"/>
    <n v="435700"/>
    <n v="0"/>
    <n v="435700"/>
  </r>
  <r>
    <n v="122452"/>
    <x v="0"/>
    <s v="Pickett"/>
    <s v="Barnes Rodge Rd"/>
    <s v="L"/>
    <s v="SA 69036(3) Barnes Ridge Road from Overton County line to dead end."/>
    <m/>
    <s v="State Aid - Resurf"/>
    <s v="Resurfacing"/>
    <m/>
    <x v="1"/>
    <x v="1"/>
    <n v="3.93"/>
    <m/>
    <m/>
    <x v="4"/>
    <s v="None"/>
    <m/>
    <n v="0"/>
    <n v="0"/>
    <n v="0"/>
    <n v="435644.14"/>
    <n v="435644.14"/>
  </r>
  <r>
    <n v="128807"/>
    <x v="3"/>
    <s v="Madison"/>
    <m/>
    <s v="N/A"/>
    <s v="Jackson Transit Auth. SFY20 UROP (S) Operating Assistance"/>
    <m/>
    <s v="Mass Transit"/>
    <m/>
    <m/>
    <x v="1"/>
    <x v="1"/>
    <s v=""/>
    <m/>
    <m/>
    <x v="6"/>
    <m/>
    <m/>
    <n v="0"/>
    <n v="0"/>
    <n v="435000"/>
    <n v="0"/>
    <n v="435000"/>
  </r>
  <r>
    <n v="128707"/>
    <x v="0"/>
    <s v="Fentress"/>
    <s v="SR-85"/>
    <s v="SR"/>
    <s v="near LM 5.6 (Slope Stabilization) (February 2019 Flood)"/>
    <s v="repair slope failure below road (Emergency Let Contract)"/>
    <s v="Maint - Reg"/>
    <s v="Safety"/>
    <m/>
    <x v="2"/>
    <x v="2"/>
    <n v="0.01"/>
    <d v="2019-03-15T00:00:00"/>
    <m/>
    <x v="2"/>
    <s v="Other"/>
    <m/>
    <n v="1999"/>
    <n v="0"/>
    <n v="432778"/>
    <n v="0"/>
    <n v="434777"/>
  </r>
  <r>
    <n v="107697"/>
    <x v="2"/>
    <s v="Humphreys"/>
    <s v="Bakerville Rd."/>
    <s v="L"/>
    <s v="Bakerville Road, Bridge over Duck River, LM 15.71 (IA)"/>
    <m/>
    <s v="Bridge"/>
    <s v="Bridge Replacement"/>
    <m/>
    <x v="3"/>
    <x v="0"/>
    <n v="0.15"/>
    <d v="2021-12-10T00:00:00"/>
    <m/>
    <x v="4"/>
    <s v="None"/>
    <s v="430A3160001"/>
    <n v="400000"/>
    <n v="32465"/>
    <n v="0"/>
    <n v="0"/>
    <n v="432465"/>
  </r>
  <r>
    <n v="125203"/>
    <x v="1"/>
    <s v="Sevier"/>
    <s v="SR-73"/>
    <s v="SR"/>
    <s v="(Wears Valley Road) Intersection at SR-71(US-441, Parkway)"/>
    <s v="Replace approximately 280ft of existing pavement with fast track concrete on the approach to the intersection. Replace the existing traffic signal pavement loops with traffic detection cameras. Update signal cabinets and equipment as needed for compatibility with camera detection. Update the existing pedestrian ramps for ADA compliance."/>
    <s v="Local Programs"/>
    <s v="Intersection Improvements"/>
    <m/>
    <x v="0"/>
    <x v="0"/>
    <n v="0"/>
    <m/>
    <m/>
    <x v="2"/>
    <s v="Other"/>
    <m/>
    <n v="7000"/>
    <n v="0"/>
    <n v="425450"/>
    <n v="0"/>
    <n v="432450"/>
  </r>
  <r>
    <n v="119043"/>
    <x v="1"/>
    <s v="Johnson"/>
    <s v="SR-67"/>
    <s v="SR"/>
    <s v="Intersection at Pedro Shoun Lane/Sprucey Lane"/>
    <s v="Install left-turn lanes on SR-67, relocation of utility poles, and drainage modifications including the extension of two box culverts."/>
    <s v="Safety"/>
    <s v="Turn Lanes"/>
    <m/>
    <x v="0"/>
    <x v="0"/>
    <n v="0.20799999999999999"/>
    <d v="2018-08-17T00:00:00"/>
    <m/>
    <x v="2"/>
    <s v="Other"/>
    <m/>
    <n v="83000"/>
    <n v="-83000"/>
    <n v="431000"/>
    <n v="0"/>
    <n v="431000"/>
  </r>
  <r>
    <n v="128095"/>
    <x v="2"/>
    <s v="Davidson"/>
    <s v="SR-45"/>
    <s v="SR"/>
    <s v="(Robinson Road) at Nashville and Eastern R/R, LM 11.24 in Nashville"/>
    <s v="Railroad Crossing Safety Improvement Project, Section 130"/>
    <s v="Section 130-Rail"/>
    <s v="Other"/>
    <m/>
    <x v="1"/>
    <x v="1"/>
    <n v="0.01"/>
    <m/>
    <m/>
    <x v="0"/>
    <s v="NHS"/>
    <m/>
    <n v="0"/>
    <n v="0"/>
    <n v="428555"/>
    <n v="0"/>
    <n v="428555"/>
  </r>
  <r>
    <n v="114110.1"/>
    <x v="2"/>
    <s v="Region 3"/>
    <m/>
    <s v="IM"/>
    <s v="M20LTHQ_R3ISR_ATTENREP REGION 3"/>
    <s v="FY20 On-Call Impact Attenuator Repair - Region 3 Interstate and SRs"/>
    <s v="Maint - Reg"/>
    <s v="Maintenance"/>
    <m/>
    <x v="1"/>
    <x v="1"/>
    <s v=""/>
    <d v="2020-03-27T00:00:00"/>
    <m/>
    <x v="1"/>
    <m/>
    <m/>
    <n v="0"/>
    <n v="0"/>
    <n v="428536"/>
    <n v="0"/>
    <n v="428536"/>
  </r>
  <r>
    <n v="124411"/>
    <x v="2"/>
    <s v="Houston"/>
    <s v="SR-49"/>
    <s v="SR"/>
    <s v="(East Main Street) Bridge over Wells Creek, LM 5.87 in Erin (IA)"/>
    <m/>
    <s v="Bridge"/>
    <s v="Bridge Replacement"/>
    <m/>
    <x v="3"/>
    <x v="0"/>
    <n v="0.04"/>
    <d v="2021-05-07T00:00:00"/>
    <m/>
    <x v="2"/>
    <s v="Other"/>
    <s v="42SR0490003"/>
    <n v="210000"/>
    <n v="218315"/>
    <n v="0"/>
    <n v="0"/>
    <n v="428315"/>
  </r>
  <r>
    <n v="101420"/>
    <x v="1"/>
    <s v="Knox"/>
    <s v="SR-71"/>
    <s v="SR"/>
    <s v="(James White Parkway Extension), From Chapman Highway to Moody Avenue"/>
    <m/>
    <s v="Legislative"/>
    <s v="Environmental Studies"/>
    <m/>
    <x v="0"/>
    <x v="0"/>
    <n v="5.2"/>
    <m/>
    <m/>
    <x v="2"/>
    <m/>
    <m/>
    <n v="428000"/>
    <n v="0"/>
    <n v="0"/>
    <n v="0"/>
    <n v="428000"/>
  </r>
  <r>
    <n v="116357.08"/>
    <x v="2"/>
    <s v="Region 3"/>
    <s v="SR"/>
    <s v="SR"/>
    <s v="M20LTHQ_D38SR_M&amp;L_D38SOUTH"/>
    <m/>
    <s v="Maint - Reg"/>
    <s v="Mowing/Litter"/>
    <m/>
    <x v="1"/>
    <x v="1"/>
    <n v="377.66"/>
    <d v="2019-11-08T00:00:00"/>
    <m/>
    <x v="2"/>
    <m/>
    <m/>
    <n v="0"/>
    <n v="0"/>
    <n v="426852"/>
    <n v="0"/>
    <n v="426852"/>
  </r>
  <r>
    <n v="129425"/>
    <x v="0"/>
    <s v="Hamilton"/>
    <m/>
    <s v="SR"/>
    <s v="M20CMHQ_C33SR_ROUCHATTANOOGA"/>
    <m/>
    <s v="Maint - Reg"/>
    <s v="Maintenance"/>
    <m/>
    <x v="1"/>
    <x v="1"/>
    <s v=""/>
    <m/>
    <m/>
    <x v="2"/>
    <m/>
    <m/>
    <n v="0"/>
    <n v="0"/>
    <n v="426177.3"/>
    <n v="0"/>
    <n v="426177.3"/>
  </r>
  <r>
    <n v="117560"/>
    <x v="0"/>
    <s v="Hamilton"/>
    <s v="SIA"/>
    <s v="L"/>
    <s v="Industrial Access Road serving Volkswagen Group of America (Expansion) in Chattanooga"/>
    <m/>
    <s v="Economic Development"/>
    <s v="Intersection Improvements"/>
    <m/>
    <x v="0"/>
    <x v="0"/>
    <n v="0.28000000000000003"/>
    <d v="2014-10-17T00:00:00"/>
    <m/>
    <x v="4"/>
    <s v="Other"/>
    <m/>
    <n v="-116036.59"/>
    <n v="0"/>
    <n v="542050"/>
    <n v="0"/>
    <n v="426013.41000000003"/>
  </r>
  <r>
    <n v="106311.07"/>
    <x v="3"/>
    <s v="Benton"/>
    <s v="I-40"/>
    <s v="IM"/>
    <s v="M13-20OAHQ_C03I_RAOPS BENTON CO - EASTER SEALS"/>
    <m/>
    <s v="Maint - Reg"/>
    <s v="Weigh Station or Rest Area Improvements"/>
    <m/>
    <x v="1"/>
    <x v="1"/>
    <s v=""/>
    <m/>
    <m/>
    <x v="1"/>
    <m/>
    <m/>
    <n v="0"/>
    <n v="0"/>
    <n v="425429.63"/>
    <n v="0"/>
    <n v="425429.63"/>
  </r>
  <r>
    <n v="130208"/>
    <x v="2"/>
    <s v="Giles"/>
    <m/>
    <s v="N/A"/>
    <s v="Pulaski: Land Acquisition for Obstruction Removal"/>
    <m/>
    <s v="Aeronautics"/>
    <s v="Public Transportation"/>
    <m/>
    <x v="1"/>
    <x v="1"/>
    <s v=""/>
    <m/>
    <m/>
    <x v="6"/>
    <m/>
    <m/>
    <n v="0"/>
    <n v="0"/>
    <n v="425000"/>
    <n v="0"/>
    <n v="425000"/>
  </r>
  <r>
    <n v="124548"/>
    <x v="3"/>
    <s v="Henry"/>
    <s v="Terrapin Creek Rd"/>
    <s v="L"/>
    <s v="Terrapin Creek Rd. Bridge over Branch (IA)"/>
    <m/>
    <s v="State Aid - BR Grant"/>
    <s v="Bridge Replacement"/>
    <m/>
    <x v="3"/>
    <x v="0"/>
    <n v="0.01"/>
    <m/>
    <m/>
    <x v="4"/>
    <s v="None"/>
    <s v="400A1130009"/>
    <n v="0"/>
    <n v="0"/>
    <n v="424760.84"/>
    <n v="0"/>
    <n v="424760.84"/>
  </r>
  <r>
    <n v="114544.09"/>
    <x v="0"/>
    <s v="Region 2"/>
    <m/>
    <s v="IM"/>
    <s v="M20LTHQ_R2ISR_OCCABLEREP Various Interstate and SRs - Cable Barrier Repair"/>
    <s v="FY20 On-Call Cable Barrier Repair-Region 2 Interstate and SRs"/>
    <s v="Maint - Reg"/>
    <s v="Maintenance"/>
    <m/>
    <x v="1"/>
    <x v="1"/>
    <s v=""/>
    <d v="2019-08-09T00:00:00"/>
    <m/>
    <x v="1"/>
    <m/>
    <m/>
    <n v="0"/>
    <n v="0"/>
    <n v="424620"/>
    <n v="0"/>
    <n v="424620"/>
  </r>
  <r>
    <n v="123631"/>
    <x v="3"/>
    <s v="Fayette"/>
    <m/>
    <s v="L"/>
    <s v="SR-57 (3rd Street), From Poplar Street to Chestnut Street; and Main Street, From 2nd Street to SR-57 (3rd Street) in La Grange (Multimodal Access Project)"/>
    <s v="Construction of 5,000 square feet of sidewalks, curb, crosswalks, pedestrian lighting, and signage on SR-57/3rd Street, from Chestnut Street to Poplar Street, and Main Street, from 2nd Street to SR-57/3rd Street in La Grange."/>
    <s v="Local Programs"/>
    <s v="Bicycles and Pedestrian Facility"/>
    <m/>
    <x v="1"/>
    <x v="1"/>
    <n v="0.22500000000000001"/>
    <m/>
    <m/>
    <x v="4"/>
    <s v="None, Other"/>
    <m/>
    <n v="11000"/>
    <n v="0"/>
    <n v="413583.51"/>
    <n v="0"/>
    <n v="424583.51"/>
  </r>
  <r>
    <n v="127167"/>
    <x v="0"/>
    <s v="Overton"/>
    <s v="SR-293"/>
    <s v="SR"/>
    <s v="From SR-111 to SR-84"/>
    <s v="Micro-surfacing @ 22 lbs/sy"/>
    <s v="Resurfacing"/>
    <s v="Resurface &amp; Safety"/>
    <s v="Micro-surfacing @ 22 Lbs/sy"/>
    <x v="0"/>
    <x v="5"/>
    <n v="6.6"/>
    <d v="2020-02-07T00:00:00"/>
    <s v="MICRO"/>
    <x v="2"/>
    <s v="Other"/>
    <m/>
    <n v="0"/>
    <n v="0"/>
    <n v="0"/>
    <n v="423605"/>
    <n v="423605"/>
  </r>
  <r>
    <n v="122981"/>
    <x v="3"/>
    <s v="Weakley"/>
    <s v="SR-43"/>
    <s v="SR"/>
    <s v="Bridges over Overflow, LM 20.50"/>
    <m/>
    <s v="Maint - BR Repair"/>
    <s v="Bridge Repair"/>
    <m/>
    <x v="3"/>
    <x v="2"/>
    <n v="0"/>
    <d v="2018-10-05T00:00:00"/>
    <m/>
    <x v="0"/>
    <s v="NHS"/>
    <s v="92SR0430034, 92SR0433003"/>
    <n v="0"/>
    <n v="0"/>
    <n v="423000"/>
    <n v="0"/>
    <n v="423000"/>
  </r>
  <r>
    <n v="127736"/>
    <x v="0"/>
    <s v="Hamilton"/>
    <s v="Reavley Road"/>
    <s v="L"/>
    <s v="Reavley Road at Norfolk Southern R/R, LM 2.87 near Soddy-Daisy"/>
    <s v="Railroad Crossing Safety Improvement Project, Section 130"/>
    <s v="Section 130-Rail"/>
    <s v="Railroad Crossing Improvement"/>
    <m/>
    <x v="1"/>
    <x v="1"/>
    <n v="0.01"/>
    <m/>
    <m/>
    <x v="4"/>
    <s v="None"/>
    <m/>
    <n v="0"/>
    <n v="0"/>
    <n v="422763"/>
    <n v="0"/>
    <n v="422763"/>
  </r>
  <r>
    <n v="124089"/>
    <x v="0"/>
    <s v="McMinn"/>
    <s v="SR-39"/>
    <s v="SR"/>
    <s v="Bridge over Middle Creek, LM 13.35 (IA)"/>
    <m/>
    <s v="Bridge"/>
    <s v="Bridge Replacement"/>
    <m/>
    <x v="3"/>
    <x v="0"/>
    <n v="0.04"/>
    <d v="2021-02-05T00:00:00"/>
    <m/>
    <x v="2"/>
    <s v="Other"/>
    <s v="54SR0390001"/>
    <n v="160000"/>
    <n v="262050"/>
    <n v="0"/>
    <n v="0"/>
    <n v="422050"/>
  </r>
  <r>
    <n v="124046"/>
    <x v="0"/>
    <s v="Coffee"/>
    <s v="SR-127"/>
    <s v="SR"/>
    <s v="(Winchester Highway), Bridge over Bradley Creek, LM 4.66 (IA)"/>
    <m/>
    <s v="Bridge"/>
    <s v="Bridge Replacement"/>
    <m/>
    <x v="3"/>
    <x v="0"/>
    <n v="6.5000000000000002E-2"/>
    <d v="2021-06-18T00:00:00"/>
    <m/>
    <x v="2"/>
    <s v="Other"/>
    <s v="16SR1270003"/>
    <n v="260000"/>
    <n v="162027"/>
    <n v="0"/>
    <n v="0"/>
    <n v="422027"/>
  </r>
  <r>
    <n v="122526"/>
    <x v="0"/>
    <s v="White"/>
    <s v="SR-1"/>
    <s v="SR"/>
    <s v="From SR-111 Overpass to Near Luther Road"/>
    <s v="Project involves guardrail, signs, pavement marking, resurfacing, concrete curb, and warning mat."/>
    <s v="Resurfacing"/>
    <s v="Resurface &amp; Safety"/>
    <s v="Mill &amp; 411D"/>
    <x v="0"/>
    <x v="5"/>
    <n v="2.92"/>
    <d v="2018-03-23T00:00:00"/>
    <s v="CONV"/>
    <x v="0"/>
    <s v="NHS, Other"/>
    <m/>
    <n v="0"/>
    <n v="0"/>
    <n v="134073.64000000001"/>
    <n v="287929.21999999997"/>
    <n v="422002.86"/>
  </r>
  <r>
    <n v="124322.01"/>
    <x v="1"/>
    <s v="Cocke"/>
    <s v="SR-9"/>
    <s v="SR"/>
    <s v="(US-25, E. Broadway), Bridge over Pigeon River, LM 6.82"/>
    <m/>
    <s v="Maint - BR Repair"/>
    <s v="Bridge Repair"/>
    <m/>
    <x v="3"/>
    <x v="2"/>
    <n v="0"/>
    <d v="2019-05-10T00:00:00"/>
    <m/>
    <x v="0"/>
    <s v="NHS"/>
    <s v="15SR0090007"/>
    <n v="0"/>
    <n v="0"/>
    <n v="421503"/>
    <n v="0"/>
    <n v="421503"/>
  </r>
  <r>
    <n v="125732"/>
    <x v="1"/>
    <s v="Hawkins"/>
    <s v="SR-70"/>
    <s v="SR"/>
    <s v="Emergency Slide Repairs at LM 16.2"/>
    <m/>
    <s v="Maint - Reg"/>
    <s v="Mitigation - Slide"/>
    <m/>
    <x v="2"/>
    <x v="2"/>
    <n v="0"/>
    <d v="2017-12-08T00:00:00"/>
    <m/>
    <x v="2"/>
    <s v="Other"/>
    <m/>
    <n v="0"/>
    <n v="0"/>
    <n v="421500"/>
    <n v="0"/>
    <n v="421500"/>
  </r>
  <r>
    <n v="130152"/>
    <x v="3"/>
    <s v="Region 4"/>
    <m/>
    <s v="N/A"/>
    <s v="West Tennessee RR FY2020 Preservation - Bridge Replacement at MP GH 0.5 on the Popular Conn in Madison Co."/>
    <m/>
    <s v="Rail"/>
    <m/>
    <m/>
    <x v="1"/>
    <x v="1"/>
    <s v=""/>
    <m/>
    <m/>
    <x v="6"/>
    <m/>
    <m/>
    <n v="0"/>
    <n v="0"/>
    <n v="421316.08"/>
    <n v="0"/>
    <n v="421316.08"/>
  </r>
  <r>
    <n v="128799"/>
    <x v="1"/>
    <s v="Sullivan"/>
    <m/>
    <s v="N/A"/>
    <s v="Bristol BTTS SFY20 UROP (S) Operating Assistance"/>
    <m/>
    <s v="Mass Transit"/>
    <m/>
    <m/>
    <x v="1"/>
    <x v="1"/>
    <s v=""/>
    <m/>
    <m/>
    <x v="6"/>
    <m/>
    <m/>
    <n v="0"/>
    <n v="0"/>
    <n v="420600"/>
    <n v="0"/>
    <n v="420600"/>
  </r>
  <r>
    <n v="116366.08"/>
    <x v="2"/>
    <s v="Region 3"/>
    <s v="SR"/>
    <s v="SR"/>
    <s v="M20LTHQ_D38SR_MOW_D38NORTHWEST"/>
    <m/>
    <s v="Maint - Reg"/>
    <s v="Mowing/Litter"/>
    <m/>
    <x v="1"/>
    <x v="1"/>
    <n v="323.61"/>
    <d v="2019-11-08T00:00:00"/>
    <m/>
    <x v="2"/>
    <m/>
    <m/>
    <n v="0"/>
    <n v="0"/>
    <n v="419984"/>
    <n v="0"/>
    <n v="419984"/>
  </r>
  <r>
    <n v="101285.04"/>
    <x v="2"/>
    <s v="Montgomery"/>
    <s v="SR-112"/>
    <s v="SR"/>
    <s v="From Near SR-76 to Near Denny Road in Clarksville (Includes Access Roads)"/>
    <s v="Intersection Improvements and Signals"/>
    <s v="Safety"/>
    <s v="Miscellaneous Safety Improvements"/>
    <m/>
    <x v="0"/>
    <x v="0"/>
    <n v="0.22"/>
    <d v="2020-12-11T00:00:00"/>
    <m/>
    <x v="2"/>
    <s v="Other"/>
    <m/>
    <n v="19520"/>
    <n v="400000"/>
    <n v="0"/>
    <n v="0"/>
    <n v="419520"/>
  </r>
  <r>
    <n v="107652"/>
    <x v="0"/>
    <s v="Cannon"/>
    <s v="Blair Branch Road"/>
    <s v="L"/>
    <s v="Blair Branch Road, Bridge over Blair Creek, LM 0.77 (IA)"/>
    <m/>
    <s v="State Aid - BR Grant"/>
    <s v="Bridge Replacement"/>
    <m/>
    <x v="3"/>
    <x v="0"/>
    <n v="0.01"/>
    <m/>
    <m/>
    <x v="4"/>
    <s v="None"/>
    <s v="080A0590003"/>
    <n v="0"/>
    <n v="0"/>
    <n v="419154.95"/>
    <n v="0"/>
    <n v="419154.95"/>
  </r>
  <r>
    <n v="123025.02"/>
    <x v="5"/>
    <s v="Statewide"/>
    <s v="I"/>
    <s v="IM"/>
    <s v="M20LTHQ_SWI_ERM  - Statewide Emergency Reference Marker Replacement"/>
    <s v="Emergency Reference Marker Replacement"/>
    <s v="Maint - Reg"/>
    <s v="Maintenance"/>
    <m/>
    <x v="1"/>
    <x v="1"/>
    <s v=""/>
    <d v="2020-03-27T00:00:00"/>
    <m/>
    <x v="1"/>
    <m/>
    <m/>
    <n v="0"/>
    <n v="0"/>
    <n v="418790"/>
    <n v="0"/>
    <n v="418790"/>
  </r>
  <r>
    <n v="84964.02"/>
    <x v="2"/>
    <s v="Humphreys"/>
    <s v="Dupont Access Road"/>
    <s v="L"/>
    <s v="Dupont Access Rd (0A658), Bridge over CSX R/R, LM 0.22 in New Johnsonville"/>
    <s v="Bridge Replacement"/>
    <s v="Bridge"/>
    <s v="Bridge Replacement"/>
    <m/>
    <x v="3"/>
    <x v="0"/>
    <n v="0.01"/>
    <d v="2018-02-09T00:00:00"/>
    <m/>
    <x v="4"/>
    <s v="None"/>
    <m/>
    <n v="11000"/>
    <n v="182000"/>
    <n v="225400"/>
    <n v="0"/>
    <n v="418400"/>
  </r>
  <r>
    <n v="126582"/>
    <x v="3"/>
    <s v="Lauderdale"/>
    <s v="SR-371"/>
    <s v="SR"/>
    <s v="Bridge over Cane Creek, LM 1.10"/>
    <m/>
    <s v="Maint - BR Repair"/>
    <s v="Bridge Repair"/>
    <m/>
    <x v="3"/>
    <x v="2"/>
    <n v="0.01"/>
    <d v="2020-02-07T00:00:00"/>
    <m/>
    <x v="2"/>
    <s v="Other"/>
    <s v="49SR0872001"/>
    <n v="0"/>
    <n v="0"/>
    <n v="417604"/>
    <n v="0"/>
    <n v="417604"/>
  </r>
  <r>
    <n v="129860"/>
    <x v="1"/>
    <s v="Sevier"/>
    <m/>
    <s v="N/A"/>
    <s v="GMTS - FFY19; SFY20 5311 TN2019-037 (S) Operating Funds"/>
    <m/>
    <s v="Mass Transit"/>
    <m/>
    <m/>
    <x v="1"/>
    <x v="1"/>
    <s v=""/>
    <m/>
    <m/>
    <x v="6"/>
    <m/>
    <m/>
    <n v="0"/>
    <n v="0"/>
    <n v="417243"/>
    <n v="0"/>
    <n v="417243"/>
  </r>
  <r>
    <n v="107703"/>
    <x v="3"/>
    <s v="Lauderdale"/>
    <s v="Patton Lane."/>
    <s v="L"/>
    <s v="BG A065-0.11, Patton Lane, Bridge over Branch of Cane Creek"/>
    <m/>
    <s v="State Aid - BR Grant"/>
    <s v="Bridge Replacement"/>
    <m/>
    <x v="3"/>
    <x v="0"/>
    <n v="0"/>
    <m/>
    <m/>
    <x v="4"/>
    <s v="None"/>
    <s v="490A0650001"/>
    <n v="0"/>
    <n v="0"/>
    <n v="415967.86"/>
    <n v="0"/>
    <n v="415967.86"/>
  </r>
  <r>
    <n v="45613.05"/>
    <x v="0"/>
    <s v="McMinn"/>
    <s v="I-75"/>
    <s v="IM"/>
    <s v="M13-20OAHQ_CO54_RAOPS MCMINN CO - GOODWILL-KNOXVILLE"/>
    <m/>
    <s v="Maint - Reg"/>
    <s v="Weigh Station or Rest Area Improvements"/>
    <m/>
    <x v="1"/>
    <x v="1"/>
    <s v=""/>
    <m/>
    <m/>
    <x v="1"/>
    <m/>
    <m/>
    <n v="0"/>
    <n v="0"/>
    <n v="415355.16"/>
    <n v="0"/>
    <n v="415355.16"/>
  </r>
  <r>
    <n v="44710.05"/>
    <x v="0"/>
    <s v="Grundy"/>
    <s v="I-24"/>
    <s v="IM"/>
    <s v="M13-20OAHQ_CO31_RAOPS GRUNDY CO"/>
    <m/>
    <s v="Maint - Reg"/>
    <s v="Weigh Station or Rest Area Improvements"/>
    <m/>
    <x v="1"/>
    <x v="1"/>
    <s v=""/>
    <m/>
    <m/>
    <x v="1"/>
    <m/>
    <m/>
    <n v="0"/>
    <n v="0"/>
    <n v="414188.2"/>
    <n v="0"/>
    <n v="414188.2"/>
  </r>
  <r>
    <n v="116320.08"/>
    <x v="0"/>
    <s v="Region 2"/>
    <m/>
    <s v="IM"/>
    <s v="M20LTHQ_R2ISR_SWNDRCLN"/>
    <s v="Sweeping and Drain Cleaning on Various Interstate and State Routes"/>
    <s v="Maint - Reg"/>
    <s v="Maintenance"/>
    <m/>
    <x v="1"/>
    <x v="1"/>
    <s v=""/>
    <d v="2019-10-04T00:00:00"/>
    <m/>
    <x v="1"/>
    <m/>
    <m/>
    <n v="0"/>
    <n v="0"/>
    <n v="414181"/>
    <n v="0"/>
    <n v="414181"/>
  </r>
  <r>
    <n v="103995.01"/>
    <x v="3"/>
    <s v="Weakley"/>
    <s v="Jolly Springs Road"/>
    <s v="L"/>
    <s v="Jolly Springs Road, Bridge over Thompson Creek, LM 0.23 (IA)"/>
    <s v="Bridge Replacement"/>
    <s v="State Aid - BR Grant"/>
    <s v="Bridge Replacement"/>
    <m/>
    <x v="1"/>
    <x v="1"/>
    <n v="0.01"/>
    <m/>
    <m/>
    <x v="4"/>
    <s v="None"/>
    <s v="920A2350001"/>
    <n v="0"/>
    <n v="0"/>
    <n v="414058.48"/>
    <n v="0"/>
    <n v="414058.48"/>
  </r>
  <r>
    <n v="128944"/>
    <x v="1"/>
    <s v="Region 1"/>
    <m/>
    <s v="IM"/>
    <s v="M19LTHQ_R1ISR_HFST (Various Interstate and SRs - High Friction Surface Treatment)"/>
    <s v="High Friction Surface Treatment on Various Interstate and State Routes in Knox, Loudon, and Washington Counties"/>
    <s v="Maint - Reg"/>
    <s v="Safety"/>
    <m/>
    <x v="2"/>
    <x v="2"/>
    <s v=""/>
    <d v="2020-02-07T00:00:00"/>
    <m/>
    <x v="1"/>
    <m/>
    <m/>
    <n v="0"/>
    <n v="0"/>
    <n v="413251"/>
    <n v="0"/>
    <n v="413251"/>
  </r>
  <r>
    <n v="124018"/>
    <x v="0"/>
    <s v="Bradley"/>
    <s v="SR-2"/>
    <s v="SR"/>
    <s v="From near Anatole Lane to SR-308 (IA)"/>
    <s v="Widen to 5-Lane typical section from near Anatole Road to Near SR-308, and a 3-Lane typical section from near SR-308 to near Market Street"/>
    <s v="Legislative"/>
    <s v="Widen"/>
    <m/>
    <x v="0"/>
    <x v="0"/>
    <n v="5.4"/>
    <d v="2024-12-13T00:00:00"/>
    <m/>
    <x v="0"/>
    <s v="NHS, Other"/>
    <m/>
    <n v="413000"/>
    <n v="0"/>
    <n v="0"/>
    <n v="0"/>
    <n v="413000"/>
  </r>
  <r>
    <n v="123103"/>
    <x v="2"/>
    <s v="Lawrence"/>
    <s v="Main Street"/>
    <s v="L"/>
    <s v="North Main Street, From Commerce Street to Church Street; Commerce Street, From East of 1st Avenue to East of North Main Street in Loretto"/>
    <s v="Construction of sidewalk and new ADA upgrades along North Main Street from Commerce Street to Church Street.  Project also includes crosswalks, utility relocation, landscaping and pedestrian lighting."/>
    <s v="Local Programs"/>
    <s v="Bicycles and Pedestrian Facility"/>
    <m/>
    <x v="1"/>
    <x v="1"/>
    <n v="0.18"/>
    <m/>
    <m/>
    <x v="4"/>
    <s v="None"/>
    <m/>
    <n v="0"/>
    <n v="0"/>
    <n v="412795"/>
    <n v="0"/>
    <n v="412795"/>
  </r>
  <r>
    <n v="127337"/>
    <x v="3"/>
    <s v="Tipton"/>
    <s v="SR-3"/>
    <s v="SR"/>
    <s v="From Winn Avenue to Hope Street (Excluding LM 18.17-18.23; LM 18.71-18.85)"/>
    <s v="Mill &amp; 411D"/>
    <s v="Resurfacing"/>
    <s v="Resurface &amp; Safety"/>
    <s v="Mill &amp; 411D"/>
    <x v="0"/>
    <x v="5"/>
    <n v="3.39"/>
    <d v="2019-08-09T00:00:00"/>
    <s v="CONV"/>
    <x v="0"/>
    <s v="NHS"/>
    <m/>
    <n v="0"/>
    <n v="0"/>
    <n v="79327"/>
    <n v="332198"/>
    <n v="411525"/>
  </r>
  <r>
    <n v="116888.08"/>
    <x v="3"/>
    <s v="Region 4"/>
    <m/>
    <s v="IM"/>
    <s v="M20LTHQ_R4ISR_RETRACP"/>
    <m/>
    <s v="Maint - Reg"/>
    <s v="Pavement Marking"/>
    <m/>
    <x v="1"/>
    <x v="1"/>
    <s v=""/>
    <d v="2020-02-07T00:00:00"/>
    <m/>
    <x v="1"/>
    <m/>
    <m/>
    <n v="0"/>
    <n v="0"/>
    <n v="411317"/>
    <n v="0"/>
    <n v="411317"/>
  </r>
  <r>
    <n v="130037"/>
    <x v="2"/>
    <s v="Wilson"/>
    <m/>
    <s v="N/A"/>
    <s v="Cedars of Lebanon State Park - Trail Renovation and Accessibility Project"/>
    <s v="Bridges, Boardwalks, overlook, hard-surface path, trail and other renovation, kiosks and rental equipment."/>
    <s v="Rec Trails - TDEC"/>
    <s v="Bicycles and Pedestrian Facility"/>
    <m/>
    <x v="1"/>
    <x v="1"/>
    <s v=""/>
    <m/>
    <m/>
    <x v="6"/>
    <m/>
    <m/>
    <n v="0"/>
    <n v="0"/>
    <n v="411250"/>
    <n v="0"/>
    <n v="411250"/>
  </r>
  <r>
    <n v="119955"/>
    <x v="0"/>
    <s v="Franklin"/>
    <s v="SR-476"/>
    <s v="SR"/>
    <s v="Bridges over Elk River, LM 3.39 and Hurricane Creek, LM 7.40"/>
    <m/>
    <s v="Maint - BR Repair"/>
    <s v="Bridge Repair"/>
    <m/>
    <x v="3"/>
    <x v="2"/>
    <s v=""/>
    <d v="2016-08-19T00:00:00"/>
    <m/>
    <x v="2"/>
    <s v="Other"/>
    <s v="26S43300001, 26S43300003"/>
    <n v="0"/>
    <n v="0"/>
    <n v="411000"/>
    <n v="0"/>
    <n v="411000"/>
  </r>
  <r>
    <n v="118293"/>
    <x v="2"/>
    <s v="Montgomery"/>
    <s v="SR-13"/>
    <s v="SR"/>
    <s v="Intersection at Wylma Van Allen Place (Nashville State Community College Campus), LM 22.40 in Clarksville"/>
    <s v="Turn Lanes"/>
    <s v="Safety"/>
    <s v="Turn Lanes"/>
    <m/>
    <x v="0"/>
    <x v="0"/>
    <n v="0"/>
    <d v="2019-08-09T00:00:00"/>
    <m/>
    <x v="0"/>
    <s v="NHS"/>
    <m/>
    <n v="13645.94"/>
    <n v="0"/>
    <n v="394865"/>
    <n v="0"/>
    <n v="408510.94"/>
  </r>
  <r>
    <n v="123482"/>
    <x v="2"/>
    <s v="Sumner"/>
    <m/>
    <s v="L"/>
    <s v="Gallatin Citywide Sidewalk Improvements - Phase 1"/>
    <s v="The design, acquisition and construction of sidewalks along North Boyers Avenue from the Housing Authority to R. T. Fisher, Coles Ferry Road from South Water to Chapel Ridge Apartments and along Browns Lane from Nashville Pike to Starpoint Drive.  Project includes construction and reconstruction of sidewalks, crosswalks, drainage improvements, pedestrian signals, ADA accessibility and pedestrian amenities."/>
    <s v="Local Programs"/>
    <s v="Bicycles and Pedestrian Facility"/>
    <m/>
    <x v="1"/>
    <x v="1"/>
    <s v=""/>
    <m/>
    <m/>
    <x v="4"/>
    <s v="None, Other"/>
    <m/>
    <n v="0"/>
    <n v="0"/>
    <n v="407871"/>
    <n v="0"/>
    <n v="407871"/>
  </r>
  <r>
    <n v="104826.04"/>
    <x v="3"/>
    <s v="Shelby"/>
    <m/>
    <s v="N/A"/>
    <s v="Memphis ITS Control Center - FY 2020-2022 (Utilities, Power and Communications)"/>
    <m/>
    <s v="Other"/>
    <s v="Intelligent Transportation System"/>
    <m/>
    <x v="1"/>
    <x v="1"/>
    <s v=""/>
    <m/>
    <m/>
    <x v="6"/>
    <m/>
    <m/>
    <n v="407627"/>
    <n v="0"/>
    <n v="0"/>
    <n v="0"/>
    <n v="407627"/>
  </r>
  <r>
    <n v="117472"/>
    <x v="2"/>
    <s v="Rutherford"/>
    <m/>
    <s v="L"/>
    <s v="Weakley Lane, Intersection at Swan Drive, LM 0.35 in Smyrna"/>
    <s v="Intersection improvements including modification of the signalization and the addition of turn lanes."/>
    <s v="Local Programs"/>
    <s v="Intersection Improvements and Signals"/>
    <m/>
    <x v="0"/>
    <x v="0"/>
    <n v="9.8000000000000004E-2"/>
    <m/>
    <m/>
    <x v="4"/>
    <s v="Other"/>
    <m/>
    <n v="0"/>
    <n v="0"/>
    <n v="406359"/>
    <n v="0"/>
    <n v="406359"/>
  </r>
  <r>
    <n v="109189.02"/>
    <x v="3"/>
    <s v="Fayette"/>
    <s v="I-40"/>
    <s v="IM"/>
    <s v="Bridges over Wilder Creek, LM 7.49"/>
    <m/>
    <s v="Maint - BR Repair"/>
    <s v="Bridge Repair"/>
    <m/>
    <x v="3"/>
    <x v="2"/>
    <n v="0"/>
    <d v="2019-12-13T00:00:00"/>
    <m/>
    <x v="1"/>
    <s v="Int"/>
    <s v="24I0040017, 24I0040018"/>
    <n v="0"/>
    <n v="0"/>
    <n v="402116"/>
    <n v="0"/>
    <n v="402116"/>
  </r>
  <r>
    <n v="121994"/>
    <x v="1"/>
    <s v="Carter"/>
    <s v="SR-67"/>
    <s v="SR"/>
    <s v="Various locations along the Tweetsie Trail in Elizabethton"/>
    <s v="Tweetsie Trail Multimodal Improvements: Improvements to at-grade crossings of the Tweetsie Trail along SR-67 including rapid rectangular flashing beacons at five crossings, and installation of a raised median and on-street parallel parking at the intersection with W.G. Street."/>
    <s v="Local Programs"/>
    <s v="Bicycles and Pedestrian Facility"/>
    <m/>
    <x v="1"/>
    <x v="1"/>
    <n v="2.5960000000000001"/>
    <m/>
    <m/>
    <x v="0"/>
    <s v="NHS"/>
    <m/>
    <n v="2200"/>
    <n v="0"/>
    <n v="398326"/>
    <n v="0"/>
    <n v="400526"/>
  </r>
  <r>
    <n v="104563.02"/>
    <x v="1"/>
    <s v="Union"/>
    <s v="SR-61"/>
    <s v="SR"/>
    <s v="From North David Drive to Tater Valley Road (EPD/PHASE 2) (IA)"/>
    <s v="Widen to super two-lane and spot improvements. Three (3) lane  section from L.M. 11.55 to L.M. 11.69"/>
    <s v="Safety"/>
    <s v="Realignment"/>
    <m/>
    <x v="0"/>
    <x v="0"/>
    <n v="2.23"/>
    <d v="2024-02-09T00:00:00"/>
    <m/>
    <x v="2"/>
    <s v="Other"/>
    <m/>
    <n v="400000"/>
    <n v="0"/>
    <n v="0"/>
    <n v="0"/>
    <n v="400000"/>
  </r>
  <r>
    <n v="117241"/>
    <x v="5"/>
    <s v="Statewide"/>
    <m/>
    <s v="N/A"/>
    <s v="Funding for Additional Charges on Closed Projects"/>
    <m/>
    <s v="Other"/>
    <m/>
    <m/>
    <x v="1"/>
    <x v="1"/>
    <s v=""/>
    <m/>
    <m/>
    <x v="6"/>
    <m/>
    <m/>
    <n v="0"/>
    <n v="0"/>
    <n v="400000"/>
    <n v="0"/>
    <n v="400000"/>
  </r>
  <r>
    <n v="127056"/>
    <x v="5"/>
    <s v="Statewide"/>
    <m/>
    <s v="N/A"/>
    <s v="CE2039: Aviation Professional Services - Barge"/>
    <m/>
    <s v="Aeronautics"/>
    <s v="Public Transportation"/>
    <m/>
    <x v="1"/>
    <x v="1"/>
    <s v=""/>
    <m/>
    <m/>
    <x v="6"/>
    <m/>
    <m/>
    <n v="0"/>
    <n v="0"/>
    <n v="400000"/>
    <n v="0"/>
    <n v="400000"/>
  </r>
  <r>
    <n v="129176"/>
    <x v="5"/>
    <s v="Statewide"/>
    <m/>
    <s v="N/A"/>
    <s v="Update Environmental Procedures Manual, Etc."/>
    <s v="Consultant Assistance in Updating the Environmental Procedures Manual, Etc."/>
    <s v="Other"/>
    <s v="Preliminary Engineering"/>
    <m/>
    <x v="1"/>
    <x v="1"/>
    <s v=""/>
    <m/>
    <m/>
    <x v="6"/>
    <m/>
    <m/>
    <n v="400000"/>
    <n v="0"/>
    <n v="0"/>
    <n v="0"/>
    <n v="400000"/>
  </r>
  <r>
    <n v="111109.01"/>
    <x v="2"/>
    <s v="Perry"/>
    <s v="SR-13"/>
    <s v="SR"/>
    <s v="From SR-20 to South of the Humphreys County Line - 3 Spot Improvements at (E, H &amp; K) (IA)"/>
    <s v="SR-13, 3 Spot Improvements at (E,H and K), SR-20 to S of Humphreys COL - Passing Ln, Turn Ln, Rd Alignment"/>
    <s v="Legislative"/>
    <s v="Miscellaneous Improvements"/>
    <m/>
    <x v="0"/>
    <x v="0"/>
    <n v="1.373"/>
    <d v="2020-10-09T00:00:00"/>
    <m/>
    <x v="2"/>
    <s v="Other"/>
    <m/>
    <n v="400000"/>
    <n v="0"/>
    <n v="0"/>
    <n v="0"/>
    <n v="400000"/>
  </r>
  <r>
    <n v="123166.02"/>
    <x v="3"/>
    <s v="Shelby"/>
    <s v="SR-205"/>
    <s v="SR"/>
    <s v="(Navy Road), From Church Street to Veterans Parkway"/>
    <s v="Project includes the construction of additional medians, paved crosswalks, sidewalk improvements, streetscape improvements and the realignment of the intersection of Navy Road and Easley Street. Will include shared bicycle and automobile facilities. This is the second of two construction phases, this phase being more ROW intensive."/>
    <s v="Local Programs"/>
    <s v="Miscellaneous Safety Improvements"/>
    <m/>
    <x v="0"/>
    <x v="0"/>
    <n v="0.5"/>
    <m/>
    <m/>
    <x v="2"/>
    <s v="Other"/>
    <m/>
    <n v="0"/>
    <n v="400000"/>
    <n v="0"/>
    <n v="0"/>
    <n v="400000"/>
  </r>
  <r>
    <n v="121427.05"/>
    <x v="0"/>
    <s v="Hamilton"/>
    <m/>
    <s v="IM"/>
    <s v="M20LTHQ_C33ISR_MOW_HAMILTON"/>
    <m/>
    <s v="Maint - Reg"/>
    <s v="Mowing/Litter"/>
    <m/>
    <x v="1"/>
    <x v="1"/>
    <n v="69.48"/>
    <d v="2019-11-08T00:00:00"/>
    <m/>
    <x v="1"/>
    <m/>
    <m/>
    <n v="0"/>
    <n v="0"/>
    <n v="398018"/>
    <n v="0"/>
    <n v="398018"/>
  </r>
  <r>
    <n v="125446"/>
    <x v="2"/>
    <s v="Rutherford"/>
    <s v="SR-1"/>
    <s v="SR"/>
    <s v="(US-41/70S), Bridges over Overall Creek, LM 10.75 in Murfreesboro"/>
    <m/>
    <s v="Maint - BR Repair"/>
    <s v="Bridge Repair"/>
    <m/>
    <x v="3"/>
    <x v="2"/>
    <s v=""/>
    <d v="2019-12-13T00:00:00"/>
    <m/>
    <x v="0"/>
    <s v="NHS"/>
    <s v="75SR0010009, 75SR0010010"/>
    <n v="0"/>
    <n v="0"/>
    <n v="397264"/>
    <n v="0"/>
    <n v="397264"/>
  </r>
  <r>
    <n v="105717"/>
    <x v="2"/>
    <s v="Williamson"/>
    <s v="SR-6"/>
    <s v="SR"/>
    <s v="From South of SR-441(Moores Lane) to SR-253(Concord Road) in Brentwood"/>
    <s v="Widen from 2 to 5 lanes, including curb and gutter, with a separated 10' multi-use path on the east side"/>
    <s v="Legislative"/>
    <s v="Reconstruction"/>
    <m/>
    <x v="0"/>
    <x v="0"/>
    <n v="2.5910000000000002"/>
    <d v="2017-06-23T00:00:00"/>
    <m/>
    <x v="0"/>
    <s v="NHS"/>
    <m/>
    <n v="395700"/>
    <n v="0"/>
    <n v="0"/>
    <n v="0"/>
    <n v="395700"/>
  </r>
  <r>
    <n v="114108.1"/>
    <x v="1"/>
    <s v="Region 1"/>
    <m/>
    <s v="IM"/>
    <s v="M20LTHQ_R1ISR_ATTENREP REGION 1"/>
    <s v="FY20 On-Call Impact Attenuator Repair - Region 1 Interstate and SRs"/>
    <s v="Maint - Reg"/>
    <s v="Maintenance"/>
    <m/>
    <x v="1"/>
    <x v="1"/>
    <s v=""/>
    <d v="2020-03-27T00:00:00"/>
    <m/>
    <x v="1"/>
    <m/>
    <m/>
    <n v="0"/>
    <n v="0"/>
    <n v="394470"/>
    <n v="0"/>
    <n v="394470"/>
  </r>
  <r>
    <n v="121452.05"/>
    <x v="0"/>
    <s v="Region 2"/>
    <s v="SR"/>
    <s v="SR"/>
    <s v="M20LTHQ_D27SR_MOW_D27WEST"/>
    <m/>
    <s v="Maint - Reg"/>
    <s v="Mowing/Litter"/>
    <m/>
    <x v="1"/>
    <x v="1"/>
    <n v="502.3"/>
    <d v="2019-11-08T00:00:00"/>
    <m/>
    <x v="2"/>
    <m/>
    <m/>
    <n v="0"/>
    <n v="0"/>
    <n v="394295"/>
    <n v="0"/>
    <n v="394295"/>
  </r>
  <r>
    <n v="129995"/>
    <x v="2"/>
    <s v="Lincoln"/>
    <s v="Swan Creek Rd"/>
    <s v="L"/>
    <s v="SA 52041 (1), Swan Creek Rd from SR-273 to Horseshoe Rd"/>
    <m/>
    <s v="State Aid - Resurf"/>
    <s v="Resurfacing"/>
    <m/>
    <x v="1"/>
    <x v="1"/>
    <n v="3.6230000000000002"/>
    <m/>
    <m/>
    <x v="4"/>
    <s v="None"/>
    <m/>
    <n v="0"/>
    <n v="0"/>
    <n v="0"/>
    <n v="393960"/>
    <n v="393960"/>
  </r>
  <r>
    <n v="125231"/>
    <x v="1"/>
    <s v="Cocke"/>
    <m/>
    <s v="L"/>
    <s v="Heritage Blvd, From SR-32 (US-321, Cosby Highway) to Morrell Springs Road and Prospect Avenue, From Jones Circle to Mulberry Avenue."/>
    <s v="Milling and resurfacing of Heritage Blvd, From SR-32 (US-321, Cosby Highway) to Morrell Springs Road and Prospect Avenue, From Jones Circle to Mulberry Avenue within the City of Newport."/>
    <s v="Local Programs"/>
    <s v="Resurfacing"/>
    <e v="#N/A"/>
    <x v="0"/>
    <x v="5"/>
    <s v=""/>
    <m/>
    <m/>
    <x v="4"/>
    <s v="Other"/>
    <m/>
    <n v="0"/>
    <n v="0"/>
    <n v="393860"/>
    <n v="0"/>
    <n v="393860"/>
  </r>
  <r>
    <n v="124633"/>
    <x v="1"/>
    <s v="Union"/>
    <s v="Bower Hollow Road"/>
    <s v="L"/>
    <s v="Bower Hollow Rd. Bridge over Bull Run Creek (IA)"/>
    <m/>
    <s v="State Aid - BR Grant"/>
    <s v="Bridge Replacement"/>
    <m/>
    <x v="3"/>
    <x v="0"/>
    <n v="0.01"/>
    <m/>
    <m/>
    <x v="4"/>
    <s v="None"/>
    <s v="870A1220005"/>
    <n v="0"/>
    <n v="0"/>
    <n v="393803.63"/>
    <n v="0"/>
    <n v="393803.63"/>
  </r>
  <r>
    <n v="117838"/>
    <x v="2"/>
    <s v="Davidson"/>
    <s v="I-65"/>
    <s v="IM"/>
    <s v="Bridges over CSX R/R, LM 20.10 and Rivergate Parkway, LM 20.26"/>
    <m/>
    <s v="Maint - BR Repair"/>
    <s v="Bridge Repair"/>
    <m/>
    <x v="3"/>
    <x v="2"/>
    <n v="0.05"/>
    <d v="2014-04-04T00:00:00"/>
    <m/>
    <x v="1"/>
    <s v="Int"/>
    <s v="19I00650091"/>
    <n v="0"/>
    <n v="0"/>
    <n v="393637.35"/>
    <n v="0"/>
    <n v="393637.35"/>
  </r>
  <r>
    <n v="130186"/>
    <x v="2"/>
    <s v="Lincoln"/>
    <s v="SIA"/>
    <s v="L"/>
    <s v="State Industrial Access serving JCF Housements"/>
    <s v="The typical asphalt paving schedule for East Park Drive consists of 3&quot; of base (&quot;A&quot; mix), 2&quot; of binder (&quot;BM-  2&quot; mix) and 1.25&quot; of asphalt surface (&quot;D&quot; mix), but may be field adjust as determined by the District Engineer."/>
    <s v="Economic Development"/>
    <m/>
    <m/>
    <x v="0"/>
    <x v="0"/>
    <s v=""/>
    <m/>
    <m/>
    <x v="4"/>
    <m/>
    <m/>
    <n v="0"/>
    <n v="0"/>
    <n v="393000"/>
    <n v="0"/>
    <n v="393000"/>
  </r>
  <r>
    <n v="129101"/>
    <x v="1"/>
    <s v="Sevier"/>
    <s v="SR-448"/>
    <s v="SR"/>
    <s v="From SR-35 to SR-66"/>
    <s v="Mill &amp; 411D"/>
    <s v="Resurfacing"/>
    <s v="Resurf, Safety &amp; Br Repair"/>
    <s v="Mill &amp; 411d"/>
    <x v="0"/>
    <x v="5"/>
    <n v="0.63"/>
    <d v="2020-03-27T00:00:00"/>
    <s v="CONV"/>
    <x v="2"/>
    <s v="Other"/>
    <s v="78SR4480001"/>
    <n v="0"/>
    <n v="0"/>
    <n v="104500"/>
    <n v="288290"/>
    <n v="392790"/>
  </r>
  <r>
    <n v="122145"/>
    <x v="0"/>
    <s v="Hamilton"/>
    <s v="Red Clay Rd"/>
    <s v="L"/>
    <s v="BG D944-1.37, Red Clay Rd over Nicholson Springs Branch"/>
    <m/>
    <s v="State Aid - BR Grant"/>
    <s v="Bridge Rehabilitation"/>
    <m/>
    <x v="3"/>
    <x v="0"/>
    <n v="0.01"/>
    <m/>
    <m/>
    <x v="4"/>
    <s v="None"/>
    <m/>
    <n v="0"/>
    <n v="0"/>
    <n v="392687.59"/>
    <n v="0"/>
    <n v="392687.59"/>
  </r>
  <r>
    <n v="125177"/>
    <x v="1"/>
    <s v="Washington"/>
    <s v="SR-381"/>
    <s v="SR"/>
    <s v="Intersection at Harris Drive, LM 1.45 in Johnson City"/>
    <s v="Installation of traffic signals"/>
    <s v="Safety"/>
    <s v="Signalization"/>
    <m/>
    <x v="1"/>
    <x v="1"/>
    <n v="0.01"/>
    <d v="2020-02-07T00:00:00"/>
    <m/>
    <x v="0"/>
    <s v="NHS"/>
    <m/>
    <n v="4100"/>
    <n v="0"/>
    <n v="388100"/>
    <n v="0"/>
    <n v="392200"/>
  </r>
  <r>
    <n v="125190"/>
    <x v="2"/>
    <s v="Wilson"/>
    <m/>
    <s v="L"/>
    <s v="Woodridge Place Sidewalks in Mount Juliet"/>
    <s v="Construction of sidewalks on the north side of Woodland Place from Mt. Juliet Road to Elzie D. Patton Elementary, with a spur connecting to the Middle School. Project also includes drainage improvements, ADA upgrades, curb and gutter, pavement markings and landscaping."/>
    <s v="Local Programs"/>
    <s v="Bicycles and Pedestrian Facility"/>
    <m/>
    <x v="1"/>
    <x v="1"/>
    <n v="0.36"/>
    <m/>
    <m/>
    <x v="4"/>
    <s v="Other"/>
    <m/>
    <n v="0"/>
    <n v="0"/>
    <n v="389908"/>
    <n v="0"/>
    <n v="389908"/>
  </r>
  <r>
    <n v="123102"/>
    <x v="3"/>
    <s v="Henderson"/>
    <m/>
    <s v="L"/>
    <s v="Parkers Crossroads Trail - Phase 3"/>
    <s v="Construction of extensions to the battlefield interpretive trail system, including ADA accessibility, landscaping, interpretive signage and pedestrian amenities."/>
    <s v="Local Programs"/>
    <s v="Bicycles and Pedestrian Facility"/>
    <m/>
    <x v="1"/>
    <x v="1"/>
    <n v="0.19"/>
    <m/>
    <m/>
    <x v="4"/>
    <s v="None"/>
    <m/>
    <n v="0"/>
    <n v="0"/>
    <n v="389859"/>
    <n v="0"/>
    <n v="389859"/>
  </r>
  <r>
    <n v="129748"/>
    <x v="0"/>
    <s v="Region 2"/>
    <m/>
    <s v="N/A"/>
    <s v="Cumberland Co. Rail Auth - SFY 2020 - Rehab - Tie Replacement / Gauge Repair MPs 146-157"/>
    <m/>
    <s v="Rail"/>
    <m/>
    <m/>
    <x v="1"/>
    <x v="1"/>
    <s v=""/>
    <m/>
    <m/>
    <x v="6"/>
    <m/>
    <m/>
    <n v="0"/>
    <n v="0"/>
    <n v="388418"/>
    <n v="0"/>
    <n v="388418"/>
  </r>
  <r>
    <n v="126396"/>
    <x v="1"/>
    <s v="Jefferson"/>
    <m/>
    <s v="SR"/>
    <s v="M18RMHQ_C45_Utility_Bills"/>
    <s v="To pay TDOT's utility bills"/>
    <s v="Maint - Reg"/>
    <s v="Maintenance"/>
    <m/>
    <x v="1"/>
    <x v="1"/>
    <s v=""/>
    <m/>
    <m/>
    <x v="2"/>
    <m/>
    <m/>
    <n v="0"/>
    <n v="0"/>
    <n v="387027.07"/>
    <n v="0"/>
    <n v="387027.07"/>
  </r>
  <r>
    <n v="122683"/>
    <x v="1"/>
    <s v="Campbell"/>
    <m/>
    <s v="L"/>
    <s v="Dossett Lane, Bridge over CSX Railroad, LM 0.26 in LaFollette (IA)"/>
    <s v="Dossett Lane, Bridge over CSX Railroad, LM 0.26 in LaFollette - Construct New Bridge"/>
    <s v="Bridge"/>
    <s v="Bridge-New Construction"/>
    <m/>
    <x v="3"/>
    <x v="3"/>
    <n v="0.14000000000000001"/>
    <m/>
    <m/>
    <x v="4"/>
    <s v="None"/>
    <s v="070B0010001"/>
    <n v="0"/>
    <n v="386595"/>
    <n v="0"/>
    <n v="0"/>
    <n v="386595"/>
  </r>
  <r>
    <n v="101204"/>
    <x v="1"/>
    <s v="Knox"/>
    <s v="SR-62"/>
    <s v="SR"/>
    <s v="Western Avenue, From Texas Avenue to Major Avenue in Knoxville"/>
    <s v="SR-62 (Western Avenue), From Texas Avenue to Major Avenue in Knoxville - Reconstruction - Widen 2 Lane to 5 Lane. Including Non-Participating costs for 200' of Mynderse Ave to the R/R Spur serving Gerdau Ameristeel."/>
    <s v="Legislative"/>
    <s v="Reconstruction"/>
    <m/>
    <x v="0"/>
    <x v="0"/>
    <n v="0.99"/>
    <d v="2016-10-07T00:00:00"/>
    <m/>
    <x v="0"/>
    <s v="NHS"/>
    <m/>
    <n v="87981.79"/>
    <n v="294542.96000000002"/>
    <n v="0"/>
    <n v="0"/>
    <n v="382524.75"/>
  </r>
  <r>
    <n v="101044"/>
    <x v="0"/>
    <s v="Cumberland"/>
    <s v="SR-28"/>
    <s v="SR"/>
    <s v="From SR-68 to Cleveland Street in Crossville"/>
    <s v="WIDEN TO A 5 LANE SECTION WITH A CONTINUOUS CENTER TURN LANE."/>
    <s v="Legislative"/>
    <s v="Right-of-Way"/>
    <m/>
    <x v="0"/>
    <x v="0"/>
    <n v="3.62"/>
    <m/>
    <m/>
    <x v="0"/>
    <s v="NHS"/>
    <m/>
    <n v="380200"/>
    <n v="0"/>
    <n v="0"/>
    <n v="0"/>
    <n v="380200"/>
  </r>
  <r>
    <n v="125539"/>
    <x v="0"/>
    <s v="Hamilton"/>
    <s v="Back Valley Rd"/>
    <s v="L"/>
    <s v="Back Valley Road at NS Railroad, LM 4.38 near Soddy-Daisy"/>
    <s v="Railroad crossing safety improvement project, Section 130"/>
    <s v="Section 130-Rail"/>
    <s v="Railroad Crossing Improvement"/>
    <m/>
    <x v="1"/>
    <x v="1"/>
    <n v="0.01"/>
    <m/>
    <m/>
    <x v="4"/>
    <s v="None"/>
    <m/>
    <n v="0"/>
    <n v="0"/>
    <n v="379930"/>
    <n v="0"/>
    <n v="379930"/>
  </r>
  <r>
    <n v="127828"/>
    <x v="2"/>
    <s v="Sumner"/>
    <m/>
    <s v="N/A"/>
    <s v="Gallatin:ROFA Land Acquisition"/>
    <m/>
    <s v="Aeronautics"/>
    <s v="Public Transportation"/>
    <m/>
    <x v="1"/>
    <x v="1"/>
    <s v=""/>
    <m/>
    <m/>
    <x v="6"/>
    <m/>
    <m/>
    <n v="0"/>
    <n v="0"/>
    <n v="378907"/>
    <n v="0"/>
    <n v="378907"/>
  </r>
  <r>
    <n v="126943"/>
    <x v="2"/>
    <s v="Cheatham"/>
    <s v="Old Clarksville Pike"/>
    <s v="L"/>
    <s v="SA 11011 (12), Old Clarksville Pk from Montgomery Co Line to Tula Pace Rd"/>
    <m/>
    <s v="State Aid - Resurf"/>
    <s v="Resurfacing"/>
    <m/>
    <x v="1"/>
    <x v="1"/>
    <n v="2.5289999999999999"/>
    <m/>
    <m/>
    <x v="4"/>
    <s v="None"/>
    <m/>
    <n v="0"/>
    <n v="0"/>
    <n v="0"/>
    <n v="378378"/>
    <n v="378378"/>
  </r>
  <r>
    <n v="130209"/>
    <x v="0"/>
    <s v="Marion"/>
    <m/>
    <s v="N/A"/>
    <s v="Jasper: Rehabilitate Terminal Hangar"/>
    <m/>
    <s v="Aeronautics"/>
    <s v="Public Transportation"/>
    <m/>
    <x v="1"/>
    <x v="1"/>
    <s v=""/>
    <m/>
    <m/>
    <x v="6"/>
    <m/>
    <m/>
    <n v="0"/>
    <n v="0"/>
    <n v="376639"/>
    <n v="0"/>
    <n v="376639"/>
  </r>
  <r>
    <n v="130306"/>
    <x v="0"/>
    <s v="Grundy"/>
    <m/>
    <s v="N/A"/>
    <s v="Mountain Goat Trail - Tracy City Rail-Trail Project Phase II"/>
    <s v="Mountain Goat Trail-Tracy City Rail-Trail Project, Phase II. Develop approx. 10,000 linear feet of 10'wide paved, multi-use trail, grant administration and architectural engineering fees. Diverse Use Funds, Non-Motorized, M940"/>
    <s v="Rec Trails - TDEC"/>
    <s v="Bicycles and Pedestrian Facility"/>
    <m/>
    <x v="1"/>
    <x v="1"/>
    <s v=""/>
    <m/>
    <m/>
    <x v="6"/>
    <m/>
    <m/>
    <n v="0"/>
    <n v="0"/>
    <n v="375000"/>
    <n v="0"/>
    <n v="375000"/>
  </r>
  <r>
    <n v="130091"/>
    <x v="5"/>
    <s v="Statewide"/>
    <m/>
    <s v="N/A"/>
    <s v="RLS &amp; Assoc., Inc. Task Order - RTAP Fed Funds - TN2016-011 (FFY16); TN2017-026-01 (FFY2017)"/>
    <m/>
    <s v="Mass Transit"/>
    <m/>
    <m/>
    <x v="1"/>
    <x v="1"/>
    <s v=""/>
    <m/>
    <m/>
    <x v="6"/>
    <m/>
    <m/>
    <n v="0"/>
    <n v="0"/>
    <n v="374261.37"/>
    <n v="0"/>
    <n v="374261.37"/>
  </r>
  <r>
    <n v="127480"/>
    <x v="2"/>
    <s v="Hickman"/>
    <s v="Totty's Bend Rd"/>
    <s v="L"/>
    <s v="SA 41025 (4), from SR 50 to Lewis Totty Rd"/>
    <m/>
    <s v="State Aid - Resurf"/>
    <s v="Resurfacing"/>
    <m/>
    <x v="1"/>
    <x v="1"/>
    <n v="3.86"/>
    <m/>
    <m/>
    <x v="4"/>
    <s v="None"/>
    <m/>
    <n v="0"/>
    <n v="0"/>
    <n v="0"/>
    <n v="373576"/>
    <n v="373576"/>
  </r>
  <r>
    <n v="126079"/>
    <x v="1"/>
    <s v="Campbell"/>
    <s v="SR-9"/>
    <s v="SR"/>
    <s v="From near SR-63 to near Cumberland Lane"/>
    <s v="Mill &amp; 411D"/>
    <s v="Resurfacing"/>
    <s v="Resurface &amp; Safety"/>
    <s v="Mill &amp; 411D"/>
    <x v="0"/>
    <x v="5"/>
    <n v="4.62"/>
    <d v="2018-05-11T00:00:00"/>
    <s v="CONV"/>
    <x v="0"/>
    <s v="NHS, Other"/>
    <m/>
    <n v="0"/>
    <n v="0"/>
    <n v="160000"/>
    <n v="212500"/>
    <n v="372500"/>
  </r>
  <r>
    <n v="127983.01"/>
    <x v="0"/>
    <s v="Region 2"/>
    <s v="SR"/>
    <s v="SR"/>
    <s v="M20LTHQ_D28SR_MOW_D28SOUTH"/>
    <m/>
    <s v="Maint - Reg"/>
    <s v="Mowing/Litter"/>
    <m/>
    <x v="1"/>
    <x v="1"/>
    <n v="404.02"/>
    <d v="2020-02-07T00:00:00"/>
    <m/>
    <x v="2"/>
    <m/>
    <m/>
    <n v="0"/>
    <n v="0"/>
    <n v="372251"/>
    <n v="0"/>
    <n v="372251"/>
  </r>
  <r>
    <n v="126203"/>
    <x v="2"/>
    <s v="Bedford"/>
    <s v="SR-16"/>
    <s v="SR"/>
    <s v="From Rutherford County line to SR-270"/>
    <s v="Mill &amp; 85 lbs/sy TLD"/>
    <s v="Resurfacing"/>
    <s v="Resurfacing"/>
    <s v="Profile Mill &amp; 85 lb/sy TLD"/>
    <x v="0"/>
    <x v="5"/>
    <n v="10.42"/>
    <d v="2018-02-09T00:00:00"/>
    <s v="CONV"/>
    <x v="2"/>
    <s v="Other"/>
    <m/>
    <n v="0"/>
    <n v="0"/>
    <n v="0"/>
    <n v="371457.46"/>
    <n v="371457.46"/>
  </r>
  <r>
    <n v="116339.08"/>
    <x v="0"/>
    <s v="Region 2"/>
    <s v="SR"/>
    <s v="SR"/>
    <s v="M20LTHQ_D28SR_M&amp;L_D28NORTH"/>
    <m/>
    <s v="Maint - Reg"/>
    <s v="Mowing/Litter"/>
    <m/>
    <x v="1"/>
    <x v="1"/>
    <n v="246.77"/>
    <d v="2019-11-08T00:00:00"/>
    <m/>
    <x v="2"/>
    <m/>
    <m/>
    <n v="0"/>
    <n v="0"/>
    <n v="370952"/>
    <n v="0"/>
    <n v="370952"/>
  </r>
  <r>
    <n v="125311"/>
    <x v="1"/>
    <s v="Blount"/>
    <m/>
    <s v="N/A"/>
    <s v="TYS FY 17 TEF Distribution (set-a-side)"/>
    <m/>
    <s v="Aeronautics"/>
    <s v="Public Transportation"/>
    <m/>
    <x v="1"/>
    <x v="1"/>
    <s v=""/>
    <m/>
    <m/>
    <x v="6"/>
    <m/>
    <m/>
    <n v="0"/>
    <n v="0"/>
    <n v="370276.29"/>
    <n v="0"/>
    <n v="370276.29"/>
  </r>
  <r>
    <n v="130032"/>
    <x v="1"/>
    <s v="Roane"/>
    <s v="Poplar Creek Rd"/>
    <s v="L"/>
    <s v="SA 7317 (6), from SR 327 to LM 2.86"/>
    <m/>
    <s v="State Aid - Resurf"/>
    <s v="Resurfacing"/>
    <m/>
    <x v="1"/>
    <x v="1"/>
    <n v="2.86"/>
    <m/>
    <m/>
    <x v="4"/>
    <s v="Other"/>
    <m/>
    <n v="0"/>
    <n v="0"/>
    <n v="0"/>
    <n v="369460"/>
    <n v="369460"/>
  </r>
  <r>
    <n v="114109.1"/>
    <x v="0"/>
    <s v="Region 2"/>
    <m/>
    <s v="IM"/>
    <s v="M20LTHQ_R2ISR_ATTENREP REGION 2"/>
    <s v="FY20 On-Call Impact Attenuator Repair - Region 2 Interstate and SRs"/>
    <s v="Maint - Reg"/>
    <s v="Maintenance"/>
    <m/>
    <x v="1"/>
    <x v="1"/>
    <s v=""/>
    <d v="2020-03-27T00:00:00"/>
    <m/>
    <x v="1"/>
    <m/>
    <m/>
    <n v="0"/>
    <n v="0"/>
    <n v="369408"/>
    <n v="0"/>
    <n v="369408"/>
  </r>
  <r>
    <n v="124495"/>
    <x v="1"/>
    <s v="Morgan"/>
    <s v="Sexton Loop"/>
    <s v="L"/>
    <s v="Sexton Loop Bridge over Whiteoak Creek (IA)"/>
    <m/>
    <s v="State Aid - BR Grant"/>
    <s v="Bridge Replacement"/>
    <m/>
    <x v="3"/>
    <x v="0"/>
    <n v="0.01"/>
    <m/>
    <m/>
    <x v="4"/>
    <s v="None"/>
    <s v="650A0190001"/>
    <n v="0"/>
    <n v="0"/>
    <n v="368043.33"/>
    <n v="0"/>
    <n v="368043.33"/>
  </r>
  <r>
    <n v="113466"/>
    <x v="3"/>
    <s v="Shelby"/>
    <m/>
    <s v="L"/>
    <s v="Airways Boulevard, Intersection at Ketchum Road in Memphis"/>
    <s v="Intersection Improvements and Signals"/>
    <s v="Safety"/>
    <s v="Intersection Improvements and Signals"/>
    <m/>
    <x v="0"/>
    <x v="0"/>
    <n v="4.4999999999999998E-2"/>
    <d v="2021-02-05T00:00:00"/>
    <m/>
    <x v="8"/>
    <s v="NHS"/>
    <m/>
    <n v="117000"/>
    <n v="250000"/>
    <n v="0"/>
    <n v="0"/>
    <n v="367000"/>
  </r>
  <r>
    <n v="112628.01"/>
    <x v="2"/>
    <s v="Smith"/>
    <s v="Old SR-25"/>
    <s v="SR"/>
    <s v="Old SR-25, Bridge over Cumberland River, LM 0.05"/>
    <m/>
    <s v="Maint - BR Repair"/>
    <s v="Bridge Repair"/>
    <m/>
    <x v="3"/>
    <x v="2"/>
    <n v="0.27"/>
    <d v="2020-03-27T00:00:00"/>
    <m/>
    <x v="2"/>
    <s v="None"/>
    <s v="800A3920001"/>
    <n v="0"/>
    <n v="0"/>
    <n v="366755"/>
    <n v="0"/>
    <n v="366755"/>
  </r>
  <r>
    <n v="129768"/>
    <x v="2"/>
    <s v="Region 3"/>
    <m/>
    <s v="N/A"/>
    <s v="MCHRA FFY17; SFY20 5311 TN201702601 (S&amp;F) Operating Funds"/>
    <m/>
    <s v="Mass Transit"/>
    <m/>
    <m/>
    <x v="1"/>
    <x v="1"/>
    <s v=""/>
    <m/>
    <m/>
    <x v="6"/>
    <m/>
    <m/>
    <n v="0"/>
    <n v="0"/>
    <n v="366575"/>
    <n v="0"/>
    <n v="366575"/>
  </r>
  <r>
    <n v="124671"/>
    <x v="2"/>
    <s v="Perry"/>
    <s v="South Mill Street"/>
    <s v="L"/>
    <s v="South Mill Street, Bridge over Buffalo River, LM 0.22 in Linden (IA)"/>
    <m/>
    <s v="Bridge"/>
    <s v="Bridge Replacement"/>
    <m/>
    <x v="3"/>
    <x v="0"/>
    <n v="0.13500000000000001"/>
    <d v="2022-08-19T00:00:00"/>
    <m/>
    <x v="4"/>
    <s v="None"/>
    <s v="68F02430001"/>
    <n v="366045"/>
    <n v="0"/>
    <n v="0"/>
    <n v="0"/>
    <n v="366045"/>
  </r>
  <r>
    <n v="127842"/>
    <x v="3"/>
    <s v="Weakley"/>
    <s v="SR-22"/>
    <s v="SR"/>
    <s v="From North of Latta Road to Near Hyndsver Road in Martin"/>
    <s v="Miscellaneous Safety Improvements"/>
    <s v="Safety"/>
    <s v="Miscellaneous Safety Improvements"/>
    <m/>
    <x v="1"/>
    <x v="1"/>
    <n v="4.5199999999999996"/>
    <d v="2020-06-26T00:00:00"/>
    <m/>
    <x v="0"/>
    <s v="NHS"/>
    <m/>
    <n v="5000"/>
    <n v="0"/>
    <n v="361000"/>
    <n v="0"/>
    <n v="366000"/>
  </r>
  <r>
    <n v="124418"/>
    <x v="3"/>
    <s v="Hardeman"/>
    <s v="New Stead Dr"/>
    <s v="L"/>
    <s v="Newstead Dr. Bridge over Branch (IA)"/>
    <m/>
    <s v="State Aid - BR Grant"/>
    <s v="Bridge Replacement"/>
    <m/>
    <x v="3"/>
    <x v="0"/>
    <n v="0.01"/>
    <m/>
    <m/>
    <x v="4"/>
    <s v="None"/>
    <s v="350A1910001"/>
    <n v="0"/>
    <n v="0"/>
    <n v="365814.55"/>
    <n v="0"/>
    <n v="365814.55"/>
  </r>
  <r>
    <n v="124450"/>
    <x v="3"/>
    <s v="Hardin"/>
    <s v="Burnt Church Rd"/>
    <s v="L"/>
    <s v="Burnt Church Rd. Bridge over Little Turkey Creek (IA)"/>
    <m/>
    <s v="State Aid - BR Grant"/>
    <s v="Bridge Replacement"/>
    <m/>
    <x v="3"/>
    <x v="0"/>
    <n v="0.01"/>
    <m/>
    <m/>
    <x v="4"/>
    <s v="None"/>
    <s v="36017230003"/>
    <n v="0"/>
    <n v="0"/>
    <n v="365299.57"/>
    <n v="0"/>
    <n v="365299.57"/>
  </r>
  <r>
    <n v="104027.37"/>
    <x v="2"/>
    <s v="Williamson"/>
    <m/>
    <s v="N/A"/>
    <s v="South Seward Hills Branch and an Unnamed Tributary near Fly Park/Trinity Elementary School, Stream Mitigation"/>
    <s v="South Seward Hills Branch and an Unnamed Tributary near Fly Park/Trinity Elementary School, Stream Mitigation"/>
    <s v="Other"/>
    <s v="Env Mitigation and Wildlife Connectivity"/>
    <m/>
    <x v="1"/>
    <x v="1"/>
    <s v=""/>
    <d v="2020-12-11T00:00:00"/>
    <m/>
    <x v="6"/>
    <m/>
    <m/>
    <n v="245000"/>
    <n v="119554"/>
    <n v="0"/>
    <n v="0"/>
    <n v="364554"/>
  </r>
  <r>
    <n v="104563.04"/>
    <x v="1"/>
    <s v="Union"/>
    <s v="SR-61"/>
    <s v="SR"/>
    <s v="From North of Archer Road to South of Jim Town Road (PHASE 2) (IA)"/>
    <s v="Spot Safety Improvements between LM 14.04 and 18.56"/>
    <s v="Safety"/>
    <s v="Miscellaneous Safety Improvements"/>
    <m/>
    <x v="1"/>
    <x v="1"/>
    <n v="4.5199999999999996"/>
    <d v="2023-12-15T00:00:00"/>
    <m/>
    <x v="2"/>
    <s v="Other"/>
    <m/>
    <n v="364000"/>
    <n v="0"/>
    <n v="0"/>
    <n v="0"/>
    <n v="364000"/>
  </r>
  <r>
    <n v="120121"/>
    <x v="2"/>
    <s v="Williamson, Davidson"/>
    <m/>
    <s v="L"/>
    <s v="Pasquo Road/Sneed Road West, From SR-100 to SR-106(Hillsboro Road) (RSAR)"/>
    <s v="Miscellaneous Safety Improvements"/>
    <s v="Safety"/>
    <s v="Miscellaneous Safety Improvements"/>
    <m/>
    <x v="1"/>
    <x v="1"/>
    <n v="5.08"/>
    <d v="2020-05-15T00:00:00"/>
    <m/>
    <x v="4"/>
    <s v="Other"/>
    <m/>
    <n v="0"/>
    <n v="0"/>
    <n v="363724"/>
    <n v="0"/>
    <n v="363724"/>
  </r>
  <r>
    <n v="129448"/>
    <x v="1"/>
    <s v="Knox"/>
    <m/>
    <s v="N/A"/>
    <s v="Knoxville-Knox Co. CAC 2020 - CRIT (S) Operating Funds"/>
    <m/>
    <s v="Mass Transit"/>
    <m/>
    <m/>
    <x v="1"/>
    <x v="1"/>
    <s v=""/>
    <m/>
    <m/>
    <x v="6"/>
    <m/>
    <m/>
    <n v="0"/>
    <n v="0"/>
    <n v="361764"/>
    <n v="0"/>
    <n v="361764"/>
  </r>
  <r>
    <n v="46227"/>
    <x v="0"/>
    <s v="Rhea"/>
    <s v="SR-29"/>
    <s v="SR"/>
    <s v="From Near SR-68 East to Spring City North City Limits"/>
    <m/>
    <s v="Legislative"/>
    <s v="Reconstruction"/>
    <m/>
    <x v="0"/>
    <x v="0"/>
    <n v="3.87"/>
    <d v="1999-10-22T00:00:00"/>
    <m/>
    <x v="2"/>
    <m/>
    <m/>
    <n v="0"/>
    <n v="361100"/>
    <n v="0"/>
    <n v="0"/>
    <n v="361100"/>
  </r>
  <r>
    <n v="122332"/>
    <x v="0"/>
    <s v="Polk"/>
    <s v="Easley Ford Road"/>
    <s v="L"/>
    <s v="Easley Ford Road, Bridge over Conasauga River, LM 1.53 (IA)"/>
    <m/>
    <s v="Bridge"/>
    <s v="Bridge Replacement"/>
    <m/>
    <x v="3"/>
    <x v="0"/>
    <n v="0.04"/>
    <d v="2023-02-03T00:00:00"/>
    <m/>
    <x v="4"/>
    <s v="None"/>
    <s v="70022680001"/>
    <n v="361000"/>
    <n v="0"/>
    <n v="0"/>
    <n v="0"/>
    <n v="361000"/>
  </r>
  <r>
    <n v="128669"/>
    <x v="1"/>
    <s v="Greene"/>
    <s v="SR-340"/>
    <s v="SR"/>
    <s v="near LM 6.52 (Slope Stabilization) (February 2019 Flood)"/>
    <s v="repair slope failure below road"/>
    <s v="Maint - Reg"/>
    <s v="Safety"/>
    <m/>
    <x v="2"/>
    <x v="2"/>
    <n v="0.01"/>
    <m/>
    <m/>
    <x v="2"/>
    <s v="Other"/>
    <m/>
    <n v="6999"/>
    <n v="11999"/>
    <n v="341999"/>
    <n v="0"/>
    <n v="360997"/>
  </r>
  <r>
    <n v="112919.01"/>
    <x v="2"/>
    <s v="Wilson"/>
    <s v="West Division Street"/>
    <s v="L"/>
    <s v="West Division Street Greenway (Town Center Trail), From South Greenhill Road to 4th Avenue"/>
    <s v="Construction of approximately 9,600 feet of trail from South Greenhill Road to 4th Avenue.  Project includes landscaping, signage, pedestrian crossings, ADA improvements and pedestrian amenities."/>
    <s v="Local Programs"/>
    <s v="Bicycles and Pedestrian Facility"/>
    <m/>
    <x v="1"/>
    <x v="1"/>
    <n v="1.7"/>
    <m/>
    <m/>
    <x v="4"/>
    <s v="Other"/>
    <m/>
    <n v="0"/>
    <n v="0"/>
    <n v="360770"/>
    <n v="0"/>
    <n v="360770"/>
  </r>
  <r>
    <n v="125450.43"/>
    <x v="0"/>
    <s v="Franklin"/>
    <m/>
    <s v="L"/>
    <s v="Various Local Roads in Franklin County (Local Roads Safety Initiative)"/>
    <m/>
    <s v="Safety"/>
    <s v="Miscellaneous Safety Improvements"/>
    <m/>
    <x v="1"/>
    <x v="1"/>
    <s v=""/>
    <d v="2020-02-07T00:00:00"/>
    <m/>
    <x v="4"/>
    <s v="None"/>
    <m/>
    <n v="0"/>
    <n v="0"/>
    <n v="359022"/>
    <n v="0"/>
    <n v="359022"/>
  </r>
  <r>
    <n v="100493.01"/>
    <x v="1"/>
    <s v="Union"/>
    <s v="SR-33"/>
    <s v="SR"/>
    <s v="Bridge over Clinch River, LM 15.67"/>
    <m/>
    <s v="Maint - BR Repair"/>
    <s v="Bridge Repair"/>
    <m/>
    <x v="3"/>
    <x v="2"/>
    <n v="0.01"/>
    <d v="2020-03-27T00:00:00"/>
    <m/>
    <x v="2"/>
    <s v="Other"/>
    <s v="100493.01"/>
    <n v="17450"/>
    <n v="0"/>
    <n v="341423"/>
    <n v="0"/>
    <n v="358873"/>
  </r>
  <r>
    <n v="128825"/>
    <x v="1"/>
    <s v="Morgan"/>
    <s v="Herbert Shannon Rd"/>
    <s v="L"/>
    <s v="A233-0.26, Herbert Shannon Rd, Bridge over Mill Creek"/>
    <m/>
    <s v="State Aid - BR Grant"/>
    <s v="Bridge Replacement"/>
    <m/>
    <x v="1"/>
    <x v="1"/>
    <n v="0.01"/>
    <m/>
    <m/>
    <x v="4"/>
    <s v="None"/>
    <m/>
    <n v="0"/>
    <n v="0"/>
    <n v="358418.04"/>
    <n v="0"/>
    <n v="358418.04"/>
  </r>
  <r>
    <n v="124597"/>
    <x v="3"/>
    <s v="Lauderdale"/>
    <s v="Dr Lewis Rd"/>
    <s v="L"/>
    <s v="Dr. Lewis Rd. Bridge over Branch (IA)"/>
    <m/>
    <s v="State Aid - BR Grant"/>
    <s v="Bridge Replacement"/>
    <m/>
    <x v="3"/>
    <x v="0"/>
    <n v="0.01"/>
    <m/>
    <m/>
    <x v="4"/>
    <s v="None"/>
    <s v="490A1010001"/>
    <n v="0"/>
    <n v="0"/>
    <n v="357788.18"/>
    <n v="0"/>
    <n v="357788.18"/>
  </r>
  <r>
    <n v="124078"/>
    <x v="0"/>
    <s v="Hamilton"/>
    <s v="SR-321"/>
    <s v="SR"/>
    <s v="From near SR-320 (East Brainerd Road) to near SR-317 (Apison Pike) (IA)"/>
    <s v="Widen existing facility from 2-lanes to a multi-lane facility"/>
    <s v="Legislative"/>
    <s v="Widen"/>
    <m/>
    <x v="0"/>
    <x v="0"/>
    <n v="4.4800000000000004"/>
    <d v="2024-05-17T00:00:00"/>
    <m/>
    <x v="2"/>
    <s v="Other"/>
    <m/>
    <n v="356800"/>
    <n v="0"/>
    <n v="0"/>
    <n v="0"/>
    <n v="356800"/>
  </r>
  <r>
    <n v="11030"/>
    <x v="1"/>
    <s v="Cocke"/>
    <s v="Briar Thicket Rd."/>
    <s v="L"/>
    <s v="Briarthicket Rd., bridge over Knob Creek, LM 2.95 (IA)"/>
    <m/>
    <s v="State Aid - BR Grant"/>
    <s v="Bridge Replacement"/>
    <m/>
    <x v="3"/>
    <x v="0"/>
    <n v="0.01"/>
    <m/>
    <m/>
    <x v="4"/>
    <s v="None"/>
    <s v="15025130001"/>
    <n v="0"/>
    <n v="0"/>
    <n v="356681.64"/>
    <n v="0"/>
    <n v="356681.64"/>
  </r>
  <r>
    <n v="119989.03"/>
    <x v="0"/>
    <s v="Hamilton"/>
    <m/>
    <s v="N/A"/>
    <s v="Chattanooga ITS Control Center - FY 2020-2022 (Utilities, Power and Communications)"/>
    <m/>
    <s v="Other"/>
    <s v="Intelligent Transportation System"/>
    <m/>
    <x v="1"/>
    <x v="1"/>
    <s v=""/>
    <m/>
    <m/>
    <x v="6"/>
    <m/>
    <m/>
    <n v="355000"/>
    <n v="0"/>
    <n v="0"/>
    <n v="0"/>
    <n v="355000"/>
  </r>
  <r>
    <n v="128894"/>
    <x v="0"/>
    <s v="White"/>
    <s v="Jared Road"/>
    <s v="L"/>
    <s v="A438-0.74, Jared Road, bridge over branch"/>
    <m/>
    <s v="State Aid - BR Grant"/>
    <s v="Bridge Replacement"/>
    <m/>
    <x v="1"/>
    <x v="1"/>
    <n v="0.01"/>
    <m/>
    <m/>
    <x v="4"/>
    <s v="None"/>
    <s v="A438-0.74"/>
    <n v="0"/>
    <n v="0"/>
    <n v="354792.72"/>
    <n v="0"/>
    <n v="354792.72"/>
  </r>
  <r>
    <n v="129973"/>
    <x v="3"/>
    <s v="Obion"/>
    <m/>
    <s v="N/A"/>
    <s v="Town of Troy, Trojan Park"/>
    <s v="Widen walking trail, grading, drainage and stabilization, fitness equipment area, ADA Accessibility improvements. Site Preparation and Demolition."/>
    <s v="Rec Trails - TDEC"/>
    <s v="Bicycles and Pedestrian Facility"/>
    <m/>
    <x v="1"/>
    <x v="1"/>
    <s v=""/>
    <m/>
    <m/>
    <x v="6"/>
    <m/>
    <m/>
    <n v="0"/>
    <n v="0"/>
    <n v="353000"/>
    <n v="0"/>
    <n v="353000"/>
  </r>
  <r>
    <n v="124128"/>
    <x v="1"/>
    <s v="Anderson"/>
    <s v="SR-9"/>
    <s v="SR"/>
    <s v="Bridge over Bull Run Creek, LM 16.10 (IA)"/>
    <m/>
    <s v="Bridge"/>
    <s v="Bridge Replacement"/>
    <m/>
    <x v="3"/>
    <x v="0"/>
    <n v="5.5E-2"/>
    <d v="2022-05-06T00:00:00"/>
    <m/>
    <x v="2"/>
    <s v="Other"/>
    <s v="01SR0090019"/>
    <n v="351000"/>
    <n v="0"/>
    <n v="0"/>
    <n v="0"/>
    <n v="351000"/>
  </r>
  <r>
    <n v="106659.06"/>
    <x v="5"/>
    <s v="Statewide"/>
    <m/>
    <s v="IM"/>
    <s v="M12-20OAHQ_SWISR_INM8SW (Inmate Labor Contract with TDOC)"/>
    <m/>
    <s v="Maint - Reg"/>
    <s v="Maintenance"/>
    <m/>
    <x v="1"/>
    <x v="1"/>
    <s v=""/>
    <m/>
    <m/>
    <x v="1"/>
    <m/>
    <m/>
    <n v="0"/>
    <n v="0"/>
    <n v="350000"/>
    <n v="0"/>
    <n v="350000"/>
  </r>
  <r>
    <n v="121040"/>
    <x v="2"/>
    <s v="Davidson"/>
    <s v="SR-1"/>
    <s v="SR"/>
    <s v="(Murfreesboro Road), From Vultee Boulevard to Jupiter Drive (Includes Intersection at Kermit Drive) in Nashville"/>
    <s v="Correct the drainage on SR-1 (Murfreesboro Pike) from Vultee Blvd. to Jupiter Dr., along with Vultee Blvd bridge removal, and improvements and signalization at the intersection of SR-1 and Kermit Dr."/>
    <s v="Local Programs"/>
    <s v="Miscellaneous Improvements"/>
    <m/>
    <x v="0"/>
    <x v="0"/>
    <n v="0.46400000000000002"/>
    <d v="2017-08-18T00:00:00"/>
    <m/>
    <x v="0"/>
    <s v="NHS"/>
    <m/>
    <n v="0"/>
    <n v="0"/>
    <n v="350000"/>
    <n v="0"/>
    <n v="350000"/>
  </r>
  <r>
    <n v="121998"/>
    <x v="1"/>
    <s v="Johnson"/>
    <m/>
    <s v="L"/>
    <s v="SR-67 (West Main St), From Hampton St to Shoun St; Hampton St, From SR-67 to Sunset Dr; and Sunset Dr, From SR-67 to Hampton St in Mountain City"/>
    <s v="Construction of .32 mile of sidewalks on SR-67 (West Main St), From Hampton St. to Shoun St.; Hampton St., From SR-67 to Sunset Dr.; and Sunset Dr., From SR-67 to Hampton St. in Mountain City."/>
    <s v="Local Programs"/>
    <s v="Bicycles and Pedestrian Facility"/>
    <m/>
    <x v="1"/>
    <x v="1"/>
    <s v=""/>
    <m/>
    <m/>
    <x v="4"/>
    <s v="None, Other"/>
    <m/>
    <n v="1778.72"/>
    <n v="0"/>
    <n v="347318.03"/>
    <n v="0"/>
    <n v="349096.75"/>
  </r>
  <r>
    <n v="118596"/>
    <x v="1"/>
    <s v="Scott"/>
    <s v="SR-63"/>
    <s v="SR"/>
    <s v="From Water Plant Road to Park Road in Huntsville"/>
    <m/>
    <s v="Other"/>
    <s v="Widen"/>
    <m/>
    <x v="0"/>
    <x v="0"/>
    <n v="0.156"/>
    <d v="2016-06-24T00:00:00"/>
    <m/>
    <x v="2"/>
    <s v="Other"/>
    <m/>
    <n v="152660.69"/>
    <n v="0"/>
    <n v="196391.84"/>
    <n v="0"/>
    <n v="349052.53"/>
  </r>
  <r>
    <n v="126423"/>
    <x v="0"/>
    <s v="McMinn"/>
    <m/>
    <s v="SR"/>
    <s v="M18RMHQ_C54_Utility_Bills"/>
    <s v="To pay TDOT's utility bills"/>
    <s v="Maint - Reg"/>
    <s v="Maintenance"/>
    <m/>
    <x v="1"/>
    <x v="1"/>
    <s v=""/>
    <m/>
    <m/>
    <x v="2"/>
    <m/>
    <m/>
    <n v="0"/>
    <n v="0"/>
    <n v="348500"/>
    <n v="0"/>
    <n v="348500"/>
  </r>
  <r>
    <n v="130466"/>
    <x v="5"/>
    <s v="Statewide"/>
    <m/>
    <s v="N/A"/>
    <s v="AWOS Maintenance"/>
    <m/>
    <s v="Aeronautics"/>
    <s v="Public Transportation"/>
    <m/>
    <x v="1"/>
    <x v="1"/>
    <s v=""/>
    <m/>
    <m/>
    <x v="6"/>
    <m/>
    <m/>
    <n v="0"/>
    <n v="0"/>
    <n v="348000"/>
    <n v="0"/>
    <n v="348000"/>
  </r>
  <r>
    <n v="116103"/>
    <x v="2"/>
    <s v="Davidson"/>
    <s v="SR-6"/>
    <s v="SR"/>
    <s v="(Franklin Road); Intersection at SR-255(Harding Place/Battery Lane), LM 3.69 in Oak Hill"/>
    <s v="Capacity improvements for the eastbound, westbound, and southbound approaches to the intersection consisting of lane additions, lane extensions, and lane widening to meet current standards and current traffic demands. (Oak Hill contract)."/>
    <s v="Local Programs"/>
    <s v="Intersection Improvements"/>
    <m/>
    <x v="0"/>
    <x v="0"/>
    <n v="0.02"/>
    <d v="2017-06-23T00:00:00"/>
    <m/>
    <x v="0"/>
    <s v="NHS"/>
    <m/>
    <n v="-30994.01"/>
    <n v="27914.68"/>
    <n v="349732.01"/>
    <n v="0"/>
    <n v="346652.68"/>
  </r>
  <r>
    <n v="126326"/>
    <x v="3"/>
    <s v="Gibson"/>
    <s v="SR-367"/>
    <s v="SR"/>
    <s v="From SR-5 to SR-5"/>
    <s v="Mill &amp; 411D"/>
    <s v="Resurfacing"/>
    <s v="Resurface &amp; Safety"/>
    <s v="Mill &amp; 411D"/>
    <x v="0"/>
    <x v="5"/>
    <n v="4.7300000000000004"/>
    <d v="2019-02-08T00:00:00"/>
    <s v="CONV"/>
    <x v="2"/>
    <s v="Other"/>
    <m/>
    <n v="0"/>
    <n v="0"/>
    <n v="27703"/>
    <n v="317929"/>
    <n v="345632"/>
  </r>
  <r>
    <n v="129178"/>
    <x v="2"/>
    <s v="Davidson"/>
    <s v="SR-65"/>
    <s v="SR"/>
    <s v="From south of Seymour Hollow Road to south of Eatons Creek Road"/>
    <s v="Mill &amp; 85 lb/sy TLD"/>
    <s v="Resurfacing"/>
    <s v="Resurface &amp; Safety"/>
    <s v="Mill &amp; 85 Lb/sy Tld"/>
    <x v="0"/>
    <x v="5"/>
    <n v="2.41"/>
    <d v="2020-02-07T00:00:00"/>
    <s v="CONV"/>
    <x v="0"/>
    <s v="NHS"/>
    <m/>
    <n v="0"/>
    <n v="0"/>
    <n v="20399"/>
    <n v="323181"/>
    <n v="343580"/>
  </r>
  <r>
    <n v="124627"/>
    <x v="3"/>
    <s v="Lauderdale"/>
    <s v="John Moorer Road"/>
    <s v="L"/>
    <s v="John Moorer Rd. Bridge over Branch (IA)"/>
    <m/>
    <s v="State Aid - BR Grant"/>
    <s v="Bridge Replacement"/>
    <m/>
    <x v="3"/>
    <x v="0"/>
    <n v="0.01"/>
    <m/>
    <m/>
    <x v="4"/>
    <s v="None"/>
    <s v="490A3160009"/>
    <n v="0"/>
    <n v="0"/>
    <n v="343133.67"/>
    <n v="0"/>
    <n v="343133.67"/>
  </r>
  <r>
    <n v="117229.07"/>
    <x v="1"/>
    <s v="Region 1"/>
    <m/>
    <s v="IM"/>
    <s v="M20LTHQ_R1ISR_RELSNPLMKS"/>
    <s v="Relensing of Snowplowable Pavement Markers"/>
    <s v="Maint - Reg"/>
    <s v="Pavement Marking"/>
    <m/>
    <x v="1"/>
    <x v="1"/>
    <s v=""/>
    <d v="2020-02-07T00:00:00"/>
    <m/>
    <x v="1"/>
    <m/>
    <m/>
    <n v="0"/>
    <n v="0"/>
    <n v="342739"/>
    <n v="0"/>
    <n v="342739"/>
  </r>
  <r>
    <n v="129451"/>
    <x v="1"/>
    <s v="Region 1"/>
    <m/>
    <s v="N/A"/>
    <s v="EHTRA, Inc. SFY 2020 CRIT (S) Operating Funds"/>
    <m/>
    <s v="Mass Transit"/>
    <m/>
    <m/>
    <x v="1"/>
    <x v="1"/>
    <s v=""/>
    <m/>
    <m/>
    <x v="6"/>
    <m/>
    <m/>
    <n v="0"/>
    <n v="0"/>
    <n v="340740"/>
    <n v="0"/>
    <n v="340740"/>
  </r>
  <r>
    <n v="129273"/>
    <x v="2"/>
    <s v="Rutherford"/>
    <m/>
    <s v="N/A"/>
    <s v="Smyrna: Preventive Maintenance of RWY 14/32/ Construction"/>
    <m/>
    <s v="Aeronautics"/>
    <s v="Public Transportation"/>
    <m/>
    <x v="1"/>
    <x v="1"/>
    <s v=""/>
    <m/>
    <m/>
    <x v="6"/>
    <m/>
    <m/>
    <n v="0"/>
    <n v="0"/>
    <n v="340581.48"/>
    <n v="0"/>
    <n v="340581.48"/>
  </r>
  <r>
    <n v="127258"/>
    <x v="2"/>
    <s v="Stewart"/>
    <s v="Gunson Ridge Rd"/>
    <s v="L"/>
    <s v="SA 81016 (3) , Gunson Ridge Road from Houston Co Line to SR-149"/>
    <m/>
    <s v="State Aid - Resurf"/>
    <s v="Resurfacing"/>
    <m/>
    <x v="1"/>
    <x v="1"/>
    <n v="2.3279999999999998"/>
    <m/>
    <m/>
    <x v="4"/>
    <s v="None"/>
    <m/>
    <n v="0"/>
    <n v="0"/>
    <n v="0"/>
    <n v="340454.19"/>
    <n v="340454.19"/>
  </r>
  <r>
    <n v="116349.08"/>
    <x v="0"/>
    <s v="Region 2"/>
    <s v="SR"/>
    <s v="SR"/>
    <s v="M20LTHQ_D28SR_M&amp;L_D28WEST"/>
    <m/>
    <s v="Maint - Reg"/>
    <s v="Mowing/Litter"/>
    <m/>
    <x v="1"/>
    <x v="1"/>
    <n v="253.81"/>
    <d v="2019-11-08T00:00:00"/>
    <m/>
    <x v="2"/>
    <m/>
    <m/>
    <n v="0"/>
    <n v="0"/>
    <n v="340009"/>
    <n v="0"/>
    <n v="340009"/>
  </r>
  <r>
    <n v="127445"/>
    <x v="2"/>
    <s v="Giles"/>
    <s v="Industrial Loop Road"/>
    <s v="L"/>
    <s v="SA 28019 (2), Industrial Loop Road from Pulaski City Limits to SR-7"/>
    <m/>
    <s v="State Aid - Resurf"/>
    <s v="Resurfacing"/>
    <m/>
    <x v="1"/>
    <x v="1"/>
    <n v="1.845"/>
    <m/>
    <m/>
    <x v="4"/>
    <s v="None, Other"/>
    <m/>
    <n v="0"/>
    <n v="0"/>
    <n v="0"/>
    <n v="339864"/>
    <n v="339864"/>
  </r>
  <r>
    <n v="128821"/>
    <x v="1"/>
    <s v="Greene"/>
    <s v="Old Baileyton Rd"/>
    <s v="L"/>
    <s v="SA 3026-3, Old Baileyton Rd from Babbs Mill Rd to Doc Hawkins Rd"/>
    <m/>
    <s v="State Aid - Resurf"/>
    <s v="Resurfacing"/>
    <m/>
    <x v="1"/>
    <x v="1"/>
    <n v="1.34"/>
    <m/>
    <m/>
    <x v="4"/>
    <s v="None"/>
    <m/>
    <n v="0"/>
    <n v="0"/>
    <n v="0"/>
    <n v="339668"/>
    <n v="339668"/>
  </r>
  <r>
    <n v="129450"/>
    <x v="1"/>
    <s v="Hamblen"/>
    <m/>
    <s v="N/A"/>
    <s v="ETHRA, Inc. (Morristown) SFY 2020 CRIT (S) Operating Funds"/>
    <m/>
    <s v="Mass Transit"/>
    <m/>
    <m/>
    <x v="1"/>
    <x v="1"/>
    <s v=""/>
    <m/>
    <m/>
    <x v="6"/>
    <m/>
    <m/>
    <n v="0"/>
    <n v="0"/>
    <n v="339000"/>
    <n v="0"/>
    <n v="339000"/>
  </r>
  <r>
    <n v="128647"/>
    <x v="0"/>
    <s v="Van Buren"/>
    <s v="Brockdell Road"/>
    <s v="L"/>
    <s v="SA 88032-2, Brockdell Road from Old 111 to Bledsoe Co. Line"/>
    <m/>
    <s v="State Aid - Resurf"/>
    <s v="Resurfacing"/>
    <m/>
    <x v="1"/>
    <x v="1"/>
    <n v="3.88"/>
    <m/>
    <m/>
    <x v="4"/>
    <s v="None"/>
    <m/>
    <n v="0"/>
    <n v="0"/>
    <n v="0"/>
    <n v="338697.28"/>
    <n v="338697.28"/>
  </r>
  <r>
    <n v="124324"/>
    <x v="1"/>
    <s v="Grainger"/>
    <s v="Cherry St"/>
    <s v="L"/>
    <s v="Cherry St. Bridge over Branch (IA)"/>
    <m/>
    <s v="State Aid - BR Grant"/>
    <s v="Bridge Replacement"/>
    <m/>
    <x v="3"/>
    <x v="0"/>
    <n v="0.01"/>
    <m/>
    <m/>
    <x v="4"/>
    <s v="None"/>
    <s v="29025400001"/>
    <n v="0"/>
    <n v="0"/>
    <n v="337127.67999999999"/>
    <n v="0"/>
    <n v="337127.67999999999"/>
  </r>
  <r>
    <n v="82321.009999999995"/>
    <x v="3"/>
    <s v="Dyer"/>
    <s v="SR-3"/>
    <s v="SR"/>
    <s v="Bridges over South Fork Forked Deer River, LM 0.06"/>
    <s v="Repairs on first 7 spans of these bridges"/>
    <s v="Maint - BR Repair"/>
    <s v="Bridge Repair"/>
    <m/>
    <x v="3"/>
    <x v="2"/>
    <n v="0"/>
    <d v="2017-12-08T00:00:00"/>
    <m/>
    <x v="0"/>
    <s v="NHS"/>
    <s v="23SR0030001, 23SR0030002"/>
    <n v="0"/>
    <n v="0"/>
    <n v="336100"/>
    <n v="0"/>
    <n v="336100"/>
  </r>
  <r>
    <n v="130128"/>
    <x v="5"/>
    <s v="Statewide"/>
    <m/>
    <s v="N/A"/>
    <s v="Modern Roundabout Design Standards Update"/>
    <s v="Revision of Chapter 2, &quot;Geometric Design Criteria&quot; of the Roadway Design Guidelines to update the Roundabout design guidelines and to include Innovative Intersection and Interchange Design, as well as supplemental training materials."/>
    <s v="Other"/>
    <s v="Preliminary Engineering"/>
    <m/>
    <x v="1"/>
    <x v="1"/>
    <s v=""/>
    <m/>
    <m/>
    <x v="6"/>
    <m/>
    <m/>
    <n v="335905.02"/>
    <n v="0"/>
    <n v="0"/>
    <n v="0"/>
    <n v="335905.02"/>
  </r>
  <r>
    <n v="125401"/>
    <x v="1"/>
    <s v="Carter"/>
    <s v="Big Sandy Road"/>
    <s v="L"/>
    <s v="Big Sandy Road, Bridge over Stoney Creek, LM 0.06 (IA)"/>
    <m/>
    <s v="State Aid - BR Grant"/>
    <s v="Bridge Replacement"/>
    <m/>
    <x v="3"/>
    <x v="0"/>
    <n v="0.01"/>
    <m/>
    <m/>
    <x v="4"/>
    <s v="None"/>
    <s v="100A9840001"/>
    <n v="0"/>
    <n v="0"/>
    <n v="334532.11"/>
    <n v="0"/>
    <n v="334532.11"/>
  </r>
  <r>
    <n v="116375.08"/>
    <x v="2"/>
    <s v="Region 3"/>
    <s v="SR"/>
    <s v="SR"/>
    <s v="M20LTHQ_D37SR_MOW_D37EAST"/>
    <m/>
    <s v="Maint - Reg"/>
    <s v="Mowing/Litter"/>
    <m/>
    <x v="1"/>
    <x v="1"/>
    <n v="249"/>
    <d v="2019-11-08T00:00:00"/>
    <m/>
    <x v="2"/>
    <m/>
    <m/>
    <n v="0"/>
    <n v="0"/>
    <n v="333256"/>
    <n v="0"/>
    <n v="333256"/>
  </r>
  <r>
    <n v="125450.36"/>
    <x v="3"/>
    <s v="Weakley"/>
    <m/>
    <s v="L"/>
    <s v="Various Local Roads in Weakley County (Local Roads Safety Initiative)"/>
    <m/>
    <s v="Safety"/>
    <s v="Miscellaneous Safety Improvements"/>
    <m/>
    <x v="1"/>
    <x v="1"/>
    <s v=""/>
    <d v="2019-10-04T00:00:00"/>
    <m/>
    <x v="4"/>
    <s v="None, Other"/>
    <m/>
    <n v="0"/>
    <n v="0"/>
    <n v="333060"/>
    <n v="0"/>
    <n v="333060"/>
  </r>
  <r>
    <n v="129035"/>
    <x v="0"/>
    <s v="Dekalb"/>
    <s v="Whorton Spring Rd"/>
    <s v="L"/>
    <s v="SA 21036-1, Whorton Spring Rd from SR 56 to SR 146"/>
    <m/>
    <s v="State Aid - Resurf"/>
    <s v="Resurfacing"/>
    <m/>
    <x v="1"/>
    <x v="1"/>
    <n v="2.1259999999999999"/>
    <m/>
    <m/>
    <x v="4"/>
    <s v="None"/>
    <m/>
    <n v="0"/>
    <n v="0"/>
    <n v="0"/>
    <n v="330338.33"/>
    <n v="330338.33"/>
  </r>
  <r>
    <n v="123838"/>
    <x v="2"/>
    <s v="Davidson"/>
    <s v="SR-6"/>
    <s v="SR"/>
    <s v="From Alta Loma Road to Liberty Lane in Nashville"/>
    <s v="Implementation of Complete Street elements along the Gallatin Pike BRT line corridor in Nashville. Elements may include a multi-use path, strategic pedestrian connections, improved signalized intersections with crosswalks and pedestrian countdown times, reconfigured or repositioned transit stations, station amenities, bike lockers and benches."/>
    <s v="Local Programs"/>
    <s v="Bi-Ped Safety Activities"/>
    <m/>
    <x v="1"/>
    <x v="1"/>
    <n v="1.1100000000000001"/>
    <m/>
    <m/>
    <x v="0"/>
    <s v="NHS"/>
    <m/>
    <n v="329920"/>
    <n v="0"/>
    <n v="0"/>
    <n v="0"/>
    <n v="329920"/>
  </r>
  <r>
    <n v="126392"/>
    <x v="1"/>
    <s v="Greene"/>
    <m/>
    <s v="SR"/>
    <s v="M18RMHQ_C30_Utility_Bills"/>
    <s v="To pay TDOT's utility bills"/>
    <s v="Maint - Reg"/>
    <s v="Maintenance"/>
    <m/>
    <x v="1"/>
    <x v="1"/>
    <s v=""/>
    <m/>
    <m/>
    <x v="2"/>
    <m/>
    <m/>
    <n v="0"/>
    <n v="0"/>
    <n v="329089.33"/>
    <n v="0"/>
    <n v="329089.33"/>
  </r>
  <r>
    <n v="118302.07"/>
    <x v="1"/>
    <s v="Region 1"/>
    <m/>
    <s v="IM"/>
    <s v="M20LTHQ_R1ISR_OCPAVMKG"/>
    <s v="On-Call Pavement Marking on Various Interstate and State Routes"/>
    <s v="Maint - Reg"/>
    <s v="Pavement Marking"/>
    <m/>
    <x v="1"/>
    <x v="1"/>
    <s v=""/>
    <d v="2020-02-07T00:00:00"/>
    <m/>
    <x v="1"/>
    <m/>
    <m/>
    <n v="0"/>
    <n v="0"/>
    <n v="327779"/>
    <n v="0"/>
    <n v="327779"/>
  </r>
  <r>
    <n v="100282.02"/>
    <x v="2"/>
    <s v="Rutherford"/>
    <s v="SR-96"/>
    <s v="SR"/>
    <s v="From Veterans Parkway to East of Overall Creek"/>
    <s v="Widen from 2-ln to 5-ln curb &amp; gutter section with sidewalks"/>
    <s v="Legislative"/>
    <s v="Reconstruction"/>
    <m/>
    <x v="0"/>
    <x v="0"/>
    <n v="0.34799999999999998"/>
    <d v="2017-10-06T00:00:00"/>
    <m/>
    <x v="0"/>
    <s v="NHS"/>
    <m/>
    <n v="0"/>
    <n v="0"/>
    <n v="327350"/>
    <n v="0"/>
    <n v="327350"/>
  </r>
  <r>
    <n v="124873"/>
    <x v="2"/>
    <s v="Williamson"/>
    <s v="SR-6"/>
    <s v="SR"/>
    <s v="(East Main Street), Bridge over Harpeth River, LM 12.51 (IA)"/>
    <m/>
    <s v="Bridge"/>
    <s v="Bridge Replacement"/>
    <m/>
    <x v="3"/>
    <x v="0"/>
    <n v="0.06"/>
    <d v="2023-02-13T00:00:00"/>
    <m/>
    <x v="0"/>
    <s v="NHS"/>
    <s v="94SR0060013"/>
    <n v="327110"/>
    <n v="0"/>
    <n v="0"/>
    <n v="0"/>
    <n v="327110"/>
  </r>
  <r>
    <n v="128340"/>
    <x v="3"/>
    <s v="Chester"/>
    <m/>
    <s v="SP"/>
    <s v="Chickasaw State Park Resurfacing"/>
    <m/>
    <s v="Maint - Reg"/>
    <s v="Resurfacing"/>
    <e v="#N/A"/>
    <x v="0"/>
    <x v="5"/>
    <s v=""/>
    <m/>
    <m/>
    <x v="10"/>
    <m/>
    <m/>
    <n v="0"/>
    <n v="0"/>
    <n v="0"/>
    <n v="326939.23"/>
    <n v="326939.23"/>
  </r>
  <r>
    <n v="124040"/>
    <x v="0"/>
    <s v="Coffee"/>
    <s v="Wattendorf Memorial Hwy"/>
    <s v="L"/>
    <s v="Wattendorf Memorial Highway/A.E.D.C. Road, Bridge over I-24, LM 7.67 (IA)"/>
    <m/>
    <s v="Bridge"/>
    <s v="Bridge Replacement"/>
    <m/>
    <x v="3"/>
    <x v="0"/>
    <n v="7.4999999999999997E-2"/>
    <d v="2023-05-05T00:00:00"/>
    <m/>
    <x v="4"/>
    <s v="Other"/>
    <s v="16I00240039"/>
    <n v="326000"/>
    <n v="0"/>
    <n v="0"/>
    <n v="0"/>
    <n v="326000"/>
  </r>
  <r>
    <n v="124469"/>
    <x v="3"/>
    <s v="Hardin"/>
    <s v="Lebanon Loop"/>
    <s v="L"/>
    <s v="Lebanon Loop Bridge over Flats Creek (IA)"/>
    <m/>
    <s v="State Aid - BR Grant"/>
    <s v="Bridge Replacement"/>
    <m/>
    <x v="3"/>
    <x v="0"/>
    <n v="0.01"/>
    <m/>
    <m/>
    <x v="4"/>
    <s v="None"/>
    <s v="360A0980001"/>
    <n v="0"/>
    <n v="0"/>
    <n v="324565.46000000002"/>
    <n v="0"/>
    <n v="324565.46000000002"/>
  </r>
  <r>
    <n v="123105"/>
    <x v="0"/>
    <s v="Hamilton"/>
    <s v="I-75"/>
    <s v="IM"/>
    <s v="Interchange Modifications at Hamilton Place Mall (IA)"/>
    <s v="Expand the interchange to a full access facility by providing for a southbound I-75 exit to and a northbound I-75 access from Hamilton Place Boulevard."/>
    <s v="Legislative"/>
    <s v="Modify Interchange"/>
    <m/>
    <x v="0"/>
    <x v="0"/>
    <n v="1.67"/>
    <d v="2023-03-24T00:00:00"/>
    <m/>
    <x v="1"/>
    <s v="Int"/>
    <m/>
    <n v="323800"/>
    <n v="0"/>
    <n v="0"/>
    <n v="0"/>
    <n v="323800"/>
  </r>
  <r>
    <n v="128970"/>
    <x v="0"/>
    <s v="Putnam"/>
    <s v="SIA"/>
    <s v="L"/>
    <s v="State Industrial Access Serving Project Sim (Portobello America, Inc)"/>
    <m/>
    <s v="Economic Development"/>
    <s v="Construction-New"/>
    <m/>
    <x v="0"/>
    <x v="3"/>
    <s v=""/>
    <d v="2022-03-25T00:00:00"/>
    <m/>
    <x v="4"/>
    <m/>
    <m/>
    <n v="323800"/>
    <n v="0"/>
    <n v="0"/>
    <n v="0"/>
    <n v="323800"/>
  </r>
  <r>
    <n v="112825.02"/>
    <x v="3"/>
    <s v="Shelby"/>
    <s v="SR-57"/>
    <s v="SR"/>
    <s v="SR-57 (Poplar Avenue) Culvert Replacement - Phase IV"/>
    <s v="Design and construction of five drainage culverts categorized as priority 1 and 2, along Poplar Avenue within the Germantown city limits. Culverts to be replaced are numbers 22, 33, 35, 36 and 41A on the map in project file."/>
    <s v="Local Programs"/>
    <s v="Culvert Replacement"/>
    <m/>
    <x v="5"/>
    <x v="0"/>
    <n v="6.99"/>
    <m/>
    <m/>
    <x v="0"/>
    <s v="NHS"/>
    <m/>
    <n v="0"/>
    <n v="0"/>
    <n v="322800"/>
    <n v="0"/>
    <n v="322800"/>
  </r>
  <r>
    <n v="122316"/>
    <x v="0"/>
    <s v="Putnam"/>
    <s v="Elmore Town Rd"/>
    <s v="L"/>
    <s v="BG A122-0.23,  Elmore Town Rd  over Mine Lick Creek"/>
    <m/>
    <s v="State Aid - BR Grant"/>
    <s v="Bridge Rehabilitation"/>
    <m/>
    <x v="3"/>
    <x v="0"/>
    <n v="0.01"/>
    <m/>
    <m/>
    <x v="4"/>
    <s v="None"/>
    <s v="710A1220001"/>
    <n v="0"/>
    <n v="0"/>
    <n v="321912.33"/>
    <n v="0"/>
    <n v="321912.33"/>
  </r>
  <r>
    <n v="123628"/>
    <x v="1"/>
    <s v="Sevier"/>
    <s v="SR-73"/>
    <s v="SR"/>
    <s v="(US-321, East Parkway), From L.R. Reagan Way to Silverbell Lane; SR-73, Intersection at Newman Road; and SR-73 at Rocky Top Sports World in Gatlinburg (Multimodal Access Project)"/>
    <s v="Construction of a trolley stop, 5 crosswalks, 2 pedestrian crosswalk signals, and 300 linear feet of sidewalk in various locations along SR-73/East Parkway in Gatlinburg."/>
    <s v="Local Programs"/>
    <s v="Bicycles and Pedestrian Facility"/>
    <m/>
    <x v="1"/>
    <x v="1"/>
    <n v="3.9380000000000002"/>
    <m/>
    <m/>
    <x v="2"/>
    <s v="Other"/>
    <m/>
    <n v="-3197.64"/>
    <n v="0"/>
    <n v="324007.64"/>
    <n v="0"/>
    <n v="320810"/>
  </r>
  <r>
    <n v="122977"/>
    <x v="1"/>
    <s v="Knox"/>
    <m/>
    <s v="L"/>
    <s v="Liberty Street Multimodal Project"/>
    <s v="Construction of sidewalks and bike lanes along Liberty and Division Streets. Project also includes a road diet,  RR upgrades, ADA, pavement markings, bus stops and pedestrian signalization."/>
    <s v="Local Programs"/>
    <s v="Bicycles and Pedestrian Facility"/>
    <m/>
    <x v="1"/>
    <x v="1"/>
    <s v=""/>
    <m/>
    <m/>
    <x v="4"/>
    <s v="Other"/>
    <m/>
    <n v="0"/>
    <n v="320000"/>
    <n v="0"/>
    <n v="0"/>
    <n v="320000"/>
  </r>
  <r>
    <n v="127157"/>
    <x v="0"/>
    <s v="Cumberland"/>
    <s v="SR-24"/>
    <s v="SR"/>
    <s v="From SR-1 to SR-28"/>
    <s v="Mill &amp; 411D"/>
    <s v="Resurfacing"/>
    <s v="Resurface &amp; Safety"/>
    <s v="Mill &amp; 411d"/>
    <x v="0"/>
    <x v="5"/>
    <n v="0.33"/>
    <d v="2020-03-27T00:00:00"/>
    <s v="CONV"/>
    <x v="0"/>
    <s v="NHS"/>
    <m/>
    <n v="0"/>
    <n v="0"/>
    <n v="63520"/>
    <n v="256252"/>
    <n v="319772"/>
  </r>
  <r>
    <n v="123747"/>
    <x v="2"/>
    <s v="Montgomery"/>
    <m/>
    <s v="L"/>
    <s v="Kenwood Middle School in Clarksville"/>
    <s v="Reconstruction and construction of sidewalks along E. Pine Mountain Road bisecting Heritage Park to link the Middle and High Schools to the existing greenway. Project includes ADA, crosswalks and signage."/>
    <s v="Local Programs"/>
    <s v="Bicycles and Pedestrian Facility"/>
    <m/>
    <x v="1"/>
    <x v="1"/>
    <n v="0.51"/>
    <m/>
    <m/>
    <x v="4"/>
    <s v="None"/>
    <m/>
    <n v="0"/>
    <n v="0"/>
    <n v="319464"/>
    <n v="0"/>
    <n v="319464"/>
  </r>
  <r>
    <n v="125450.62"/>
    <x v="0"/>
    <s v="Dekalb"/>
    <m/>
    <s v="L"/>
    <s v="Various Local Roads in Dekalb County (Local Roads Safety Initiative)"/>
    <m/>
    <s v="Safety"/>
    <s v="Miscellaneous Safety Improvements"/>
    <m/>
    <x v="1"/>
    <x v="1"/>
    <s v=""/>
    <d v="2020-05-15T00:00:00"/>
    <m/>
    <x v="4"/>
    <s v="None"/>
    <m/>
    <n v="0"/>
    <n v="0"/>
    <n v="318819"/>
    <n v="0"/>
    <n v="318819"/>
  </r>
  <r>
    <n v="120290"/>
    <x v="2"/>
    <s v="Robertson"/>
    <s v="SR-76"/>
    <s v="SR"/>
    <s v="From West of Industrial Road to East of Hester Drive in White House (RSAR)"/>
    <m/>
    <s v="Safety"/>
    <s v="Miscellaneous Safety Improvements"/>
    <m/>
    <x v="1"/>
    <x v="1"/>
    <n v="0.6"/>
    <d v="2019-06-21T00:00:00"/>
    <m/>
    <x v="2"/>
    <s v="Other"/>
    <m/>
    <n v="0"/>
    <n v="0"/>
    <n v="316184"/>
    <n v="0"/>
    <n v="316184"/>
  </r>
  <r>
    <n v="113433"/>
    <x v="0"/>
    <s v="Marion"/>
    <s v="SR-156"/>
    <s v="SR"/>
    <s v="Bridge over Running Water Creek, LM 25.58"/>
    <s v="SR-156, Bridge over Running Water Creek, LM 25.58 - Bridge Repair"/>
    <s v="Bridge"/>
    <s v="Bridge Rehabilitation"/>
    <m/>
    <x v="3"/>
    <x v="2"/>
    <n v="0.03"/>
    <d v="2018-05-11T00:00:00"/>
    <m/>
    <x v="2"/>
    <s v="Other"/>
    <s v="58SR1560013"/>
    <n v="24700"/>
    <n v="0"/>
    <n v="287500"/>
    <n v="0"/>
    <n v="312200"/>
  </r>
  <r>
    <n v="125450.41"/>
    <x v="0"/>
    <s v="Rhea"/>
    <m/>
    <s v="L"/>
    <s v="Various Local Roads in Rhea County (Local Roads Safety Initiative)"/>
    <m/>
    <s v="Safety"/>
    <s v="Miscellaneous Safety Improvements"/>
    <m/>
    <x v="1"/>
    <x v="1"/>
    <s v=""/>
    <d v="2019-10-04T00:00:00"/>
    <m/>
    <x v="4"/>
    <s v="None"/>
    <m/>
    <n v="5000"/>
    <n v="0"/>
    <n v="306585"/>
    <n v="0"/>
    <n v="311585"/>
  </r>
  <r>
    <n v="128096"/>
    <x v="1"/>
    <s v="Greene"/>
    <s v="Bright Hope Road"/>
    <s v="L"/>
    <s v="SA 3085-1, Bright Hope Road from Warrensburg Road to SR 35"/>
    <m/>
    <s v="State Aid - Resurf"/>
    <s v="Resurfacing"/>
    <m/>
    <x v="0"/>
    <x v="5"/>
    <n v="3.6"/>
    <m/>
    <m/>
    <x v="4"/>
    <m/>
    <m/>
    <n v="0"/>
    <n v="0"/>
    <n v="0"/>
    <n v="309838.57"/>
    <n v="309838.57"/>
  </r>
  <r>
    <n v="128144"/>
    <x v="1"/>
    <s v="Knox"/>
    <m/>
    <s v="N/A"/>
    <s v="Knoxville (DKX) - DKX Obstruction Removal - Construction"/>
    <m/>
    <s v="Aeronautics"/>
    <s v="Public Transportation"/>
    <m/>
    <x v="1"/>
    <x v="1"/>
    <s v=""/>
    <m/>
    <m/>
    <x v="6"/>
    <m/>
    <m/>
    <n v="0"/>
    <n v="0"/>
    <n v="308805"/>
    <n v="0"/>
    <n v="308805"/>
  </r>
  <r>
    <n v="114547.08"/>
    <x v="2"/>
    <s v="Region 3"/>
    <m/>
    <s v="IM"/>
    <s v="M19LTHQ_R3ISR_OCCABLEREP Various Interstate and SRs - Cable Barrier Repair"/>
    <s v="FY19 On-Call Cable Barrier Repair-Region 3 Interstate and SRs"/>
    <s v="Maint - Reg"/>
    <s v="Maintenance"/>
    <m/>
    <x v="1"/>
    <x v="1"/>
    <s v=""/>
    <d v="2018-08-17T00:00:00"/>
    <m/>
    <x v="1"/>
    <m/>
    <m/>
    <n v="0"/>
    <n v="0"/>
    <n v="308500"/>
    <n v="0"/>
    <n v="308500"/>
  </r>
  <r>
    <n v="125624"/>
    <x v="1"/>
    <s v="Anderson"/>
    <m/>
    <s v="L"/>
    <s v="Rails to Trails Project in Oak Ridge"/>
    <s v="Construction of a greenway along old rail line along Belgrade Road, Warehouse Road, Fairbanks Road and Lafayette Drive beginning at the intersection of Oak Ridge Turnpike and Elza Gate and terminating at the Department of Energy Y-12 National Security Complex."/>
    <s v="Local Programs"/>
    <s v="Bicycles and Pedestrian Facility"/>
    <m/>
    <x v="1"/>
    <x v="1"/>
    <n v="0"/>
    <m/>
    <m/>
    <x v="4"/>
    <s v="Other"/>
    <m/>
    <n v="308317"/>
    <n v="0"/>
    <n v="0"/>
    <n v="0"/>
    <n v="308317"/>
  </r>
  <r>
    <n v="127449"/>
    <x v="5"/>
    <s v="Statewide"/>
    <m/>
    <s v="IM"/>
    <s v="M18LTHQ_ISR_COASTGUARDSIGNS"/>
    <s v="United States Coast Guard (USCG) sign placement project"/>
    <s v="Maint - Reg"/>
    <s v="Signs"/>
    <m/>
    <x v="1"/>
    <x v="1"/>
    <s v=""/>
    <d v="2019-05-10T00:00:00"/>
    <m/>
    <x v="1"/>
    <m/>
    <m/>
    <n v="0"/>
    <n v="0"/>
    <n v="307833"/>
    <n v="0"/>
    <n v="307833"/>
  </r>
  <r>
    <n v="129062"/>
    <x v="2"/>
    <s v="Dickson"/>
    <s v="Old SR 46"/>
    <s v="L"/>
    <s v="SA 22029-2, Old SR-46 from SR-46 to Hickman Co. Line"/>
    <m/>
    <s v="State Aid - Resurf"/>
    <s v="Resurfacing"/>
    <m/>
    <x v="1"/>
    <x v="1"/>
    <n v="1.948"/>
    <m/>
    <m/>
    <x v="4"/>
    <s v="None"/>
    <m/>
    <n v="0"/>
    <n v="0"/>
    <n v="0"/>
    <n v="307818"/>
    <n v="307818"/>
  </r>
  <r>
    <n v="127339"/>
    <x v="3"/>
    <s v="Shelby"/>
    <s v="SR-385"/>
    <s v="SR"/>
    <s v="From near Hacks Cross Road to Byhalia Road"/>
    <s v="Mill &amp; 411D"/>
    <s v="Resurfacing"/>
    <s v="Resurface &amp; Safety"/>
    <s v="Mill &amp; 411D"/>
    <x v="0"/>
    <x v="5"/>
    <n v="6.3"/>
    <d v="2019-03-29T00:00:00"/>
    <s v="CONV"/>
    <x v="0"/>
    <s v="NHS"/>
    <m/>
    <n v="0"/>
    <n v="0"/>
    <n v="0"/>
    <n v="306250"/>
    <n v="306250"/>
  </r>
  <r>
    <n v="104123"/>
    <x v="3"/>
    <s v="Gibson, Dyer"/>
    <s v="SR-104"/>
    <s v="SR"/>
    <s v="From SR-20 (US 412) in Dyersburg to SR-5 (US 45W)  in Trenton"/>
    <s v="Env. Study only"/>
    <s v="Legislative"/>
    <s v="Location and Environmental Study"/>
    <m/>
    <x v="0"/>
    <x v="0"/>
    <s v=""/>
    <m/>
    <m/>
    <x v="0"/>
    <s v="NHS, Other"/>
    <m/>
    <n v="306200"/>
    <n v="0"/>
    <n v="0"/>
    <n v="0"/>
    <n v="306200"/>
  </r>
  <r>
    <n v="102619"/>
    <x v="3"/>
    <s v="Shelby"/>
    <s v="Plough Boulevard"/>
    <s v="L"/>
    <s v="Memphis Airport, Plough Boulevard Access Road in Memphis"/>
    <s v="Redesign and Reconstruct the Plough Blvd. Interchange Making Connections among Plough Blvd., Winchester Rd., and Airways Blvd. in All Directions  TN059"/>
    <s v="Local Programs"/>
    <s v="Modify Interchange"/>
    <m/>
    <x v="0"/>
    <x v="0"/>
    <n v="0"/>
    <m/>
    <m/>
    <x v="8"/>
    <s v="NHS"/>
    <m/>
    <n v="305841.28999999998"/>
    <n v="0"/>
    <n v="0"/>
    <n v="0"/>
    <n v="305841.28999999998"/>
  </r>
  <r>
    <n v="123750"/>
    <x v="2"/>
    <s v="Wilson"/>
    <m/>
    <s v="L"/>
    <s v="Eliza Patton Elementary and Mt Juliet Middle School in Mount Juliet"/>
    <s v="Construction of sidewalks on the north side of Woodridge Place. Project also includes ADA, radar feedback warning signs, curb and gutter, pavement markings, signage and drainage"/>
    <s v="Local Programs"/>
    <s v="Bicycles and Pedestrian Facility"/>
    <m/>
    <x v="1"/>
    <x v="1"/>
    <n v="0.52"/>
    <m/>
    <m/>
    <x v="4"/>
    <s v="None, Other"/>
    <m/>
    <n v="-20000"/>
    <n v="0"/>
    <n v="324791"/>
    <n v="0"/>
    <n v="304791"/>
  </r>
  <r>
    <n v="118491"/>
    <x v="5"/>
    <s v="Statewide"/>
    <m/>
    <s v="N/A"/>
    <s v="Quality Assurance Plans Review"/>
    <m/>
    <s v="Other"/>
    <s v="Preliminary Engineering"/>
    <m/>
    <x v="1"/>
    <x v="1"/>
    <s v=""/>
    <m/>
    <m/>
    <x v="6"/>
    <m/>
    <m/>
    <n v="303700"/>
    <n v="0"/>
    <n v="0"/>
    <n v="0"/>
    <n v="303700"/>
  </r>
  <r>
    <n v="129023"/>
    <x v="1"/>
    <s v="Washington"/>
    <m/>
    <s v="SR"/>
    <s v="M20CMHQ_C90SR_ROUJOHNSONCITY"/>
    <m/>
    <s v="Maint - Reg"/>
    <s v="Maintenance"/>
    <m/>
    <x v="1"/>
    <x v="1"/>
    <s v=""/>
    <m/>
    <m/>
    <x v="2"/>
    <m/>
    <m/>
    <n v="0"/>
    <n v="0"/>
    <n v="302793.75"/>
    <n v="0"/>
    <n v="302793.75"/>
  </r>
  <r>
    <n v="129172"/>
    <x v="2"/>
    <s v="Rutherford"/>
    <m/>
    <s v="SR"/>
    <s v="M20CMHQ_C75SR_ROUMURFREESBORO"/>
    <m/>
    <s v="Maint - Reg"/>
    <s v="Maintenance"/>
    <m/>
    <x v="1"/>
    <x v="1"/>
    <s v=""/>
    <m/>
    <m/>
    <x v="2"/>
    <m/>
    <m/>
    <n v="0"/>
    <n v="0"/>
    <n v="302692.34999999998"/>
    <n v="0"/>
    <n v="302692.34999999998"/>
  </r>
  <r>
    <n v="129058"/>
    <x v="1"/>
    <s v="Monroe"/>
    <s v="Old SR 68"/>
    <s v="L"/>
    <s v="SA 6209-3, Old SR 68 from Madisonville City limits to LM 3.0"/>
    <m/>
    <s v="State Aid - Resurf"/>
    <s v="Resurfacing"/>
    <m/>
    <x v="1"/>
    <x v="1"/>
    <n v="3"/>
    <m/>
    <m/>
    <x v="4"/>
    <s v="None, Other"/>
    <m/>
    <n v="0"/>
    <n v="0"/>
    <n v="0"/>
    <n v="301400.33"/>
    <n v="301400.33"/>
  </r>
  <r>
    <n v="128702"/>
    <x v="0"/>
    <s v="Fentress"/>
    <s v="SR-85"/>
    <s v="SR"/>
    <s v="near LM 3.9 (Slope Stabilization) (February 2019 Flood)"/>
    <s v="repair slope failure below road (Emergency Let Contract)"/>
    <s v="Maint - Reg"/>
    <s v="Safety"/>
    <m/>
    <x v="2"/>
    <x v="2"/>
    <n v="0.01"/>
    <d v="2019-03-15T00:00:00"/>
    <m/>
    <x v="2"/>
    <s v="Other"/>
    <m/>
    <n v="1999"/>
    <n v="0"/>
    <n v="299361"/>
    <n v="0"/>
    <n v="301360"/>
  </r>
  <r>
    <n v="125450.78"/>
    <x v="3"/>
    <s v="Lauderdale"/>
    <m/>
    <s v="L"/>
    <s v="Various Local Roads in Lauderdale County (Local Roads Safety Initiative)"/>
    <s v="LR 00819, Edith-Nankipoo Rd from LM 5.44 to LM 11.69, LR 01492, Dry Hill Rd W from LM 0.00 to LM 3.00 and LR 01486, Williams Switch Rd from LM 0.00 to LM 2.65."/>
    <s v="Safety"/>
    <s v="Miscellaneous Safety Improvements"/>
    <m/>
    <x v="1"/>
    <x v="1"/>
    <s v=""/>
    <d v="2019-10-04T00:00:00"/>
    <m/>
    <x v="4"/>
    <s v="None"/>
    <m/>
    <n v="0"/>
    <n v="0"/>
    <n v="300720"/>
    <n v="0"/>
    <n v="300720"/>
  </r>
  <r>
    <n v="127247"/>
    <x v="2"/>
    <s v="Sumner"/>
    <s v="East Robertson Road"/>
    <s v="L"/>
    <s v="BG B750-3.38, East Robertson Road, Bridge over Branch"/>
    <s v="Replace Culvert"/>
    <s v="State Aid - BR Grant"/>
    <s v="Bridge Replacement"/>
    <m/>
    <x v="1"/>
    <x v="1"/>
    <n v="0.01"/>
    <m/>
    <m/>
    <x v="4"/>
    <s v="None"/>
    <m/>
    <n v="0"/>
    <n v="0"/>
    <n v="300511.40000000002"/>
    <n v="0"/>
    <n v="300511.40000000002"/>
  </r>
  <r>
    <n v="128646"/>
    <x v="1"/>
    <s v="Campbell"/>
    <s v="Barid Creek Road"/>
    <s v="L"/>
    <s v="A004-1.06, Baird Creek Road over Hatfield Creek"/>
    <m/>
    <s v="State Aid - BR Grant"/>
    <s v="Bridge Replacement"/>
    <m/>
    <x v="1"/>
    <x v="1"/>
    <n v="0"/>
    <m/>
    <m/>
    <x v="4"/>
    <s v="None"/>
    <s v="A004"/>
    <n v="0"/>
    <n v="0"/>
    <n v="300305"/>
    <n v="0"/>
    <n v="300305"/>
  </r>
  <r>
    <n v="107349"/>
    <x v="1"/>
    <s v="Cocke"/>
    <s v="SR-32"/>
    <s v="SR"/>
    <s v="From SR-73(Wilton Springs) to South of I-40"/>
    <m/>
    <s v="Legislative"/>
    <s v="Reconstruction"/>
    <m/>
    <x v="0"/>
    <x v="0"/>
    <n v="5.15"/>
    <d v="2015-02-13T00:00:00"/>
    <m/>
    <x v="0"/>
    <s v="NHS, Other"/>
    <m/>
    <n v="0"/>
    <n v="0"/>
    <n v="300000"/>
    <n v="0"/>
    <n v="300000"/>
  </r>
  <r>
    <n v="108082"/>
    <x v="3"/>
    <s v="Shelby"/>
    <m/>
    <s v="N/A"/>
    <s v="Church Street at Illinois Central Railroad, LM 9.39 in Millington"/>
    <s v="Active equipment install &amp; upgrade"/>
    <s v="Section 130-Rail"/>
    <s v="Railroad Crossing Improvement"/>
    <m/>
    <x v="1"/>
    <x v="1"/>
    <n v="0.01"/>
    <m/>
    <m/>
    <x v="6"/>
    <s v="Other"/>
    <m/>
    <n v="0"/>
    <n v="300000"/>
    <n v="0"/>
    <n v="0"/>
    <n v="300000"/>
  </r>
  <r>
    <n v="129373"/>
    <x v="3"/>
    <s v="Henderson"/>
    <s v="Corinth Road"/>
    <s v="L"/>
    <s v="SA 39014-3, Corinth Road from SR-20 to 3.40 miles north of SR-20"/>
    <m/>
    <s v="State Aid - Resurf"/>
    <s v="Resurfacing"/>
    <m/>
    <x v="1"/>
    <x v="1"/>
    <n v="3.4"/>
    <m/>
    <m/>
    <x v="4"/>
    <s v="None"/>
    <m/>
    <n v="0"/>
    <n v="0"/>
    <n v="0"/>
    <n v="297132.39"/>
    <n v="297132.39"/>
  </r>
  <r>
    <n v="129061"/>
    <x v="2"/>
    <s v="Wilson"/>
    <m/>
    <s v="N/A"/>
    <s v="NERA / Nash &amp; Eastern RR Corp SFY 2020 Rail Connectivity - Install 2 Switches &amp; 290' 136# Track"/>
    <m/>
    <s v="Rail"/>
    <m/>
    <m/>
    <x v="1"/>
    <x v="1"/>
    <s v=""/>
    <m/>
    <m/>
    <x v="6"/>
    <m/>
    <m/>
    <n v="0"/>
    <n v="0"/>
    <n v="297000"/>
    <n v="0"/>
    <n v="297000"/>
  </r>
  <r>
    <n v="124259"/>
    <x v="3"/>
    <s v="Fayette"/>
    <s v="Sardis Dr"/>
    <s v="L"/>
    <s v="Sardis Dr. Bridge over Branch N. Fk. Wolf River, LM 2.45 (IA)"/>
    <m/>
    <s v="State Aid - BR Grant"/>
    <s v="Bridge Replacement"/>
    <m/>
    <x v="3"/>
    <x v="0"/>
    <n v="0.01"/>
    <m/>
    <m/>
    <x v="4"/>
    <s v="None"/>
    <s v="240A1290003"/>
    <n v="0"/>
    <n v="0"/>
    <n v="296950.13"/>
    <n v="0"/>
    <n v="296950.13"/>
  </r>
  <r>
    <n v="120361"/>
    <x v="0"/>
    <s v="Hamilton"/>
    <s v="SIA"/>
    <s v="L"/>
    <s v="Industrial Access Road serving Volkswagen Group of America Supplier Park in Chattanooga"/>
    <s v="Construction of a four-lane Roadway with bicycle and pedestrian facilities."/>
    <s v="Economic Development"/>
    <s v="Construction-New"/>
    <m/>
    <x v="0"/>
    <x v="3"/>
    <n v="1.34"/>
    <d v="2020-08-14T00:00:00"/>
    <m/>
    <x v="4"/>
    <m/>
    <m/>
    <n v="296000"/>
    <n v="0"/>
    <n v="0"/>
    <n v="0"/>
    <n v="296000"/>
  </r>
  <r>
    <n v="117234.03"/>
    <x v="3"/>
    <s v="Region 4"/>
    <m/>
    <s v="IM"/>
    <s v="M19LTHQ_R4ISR_FENREP"/>
    <s v="On-Call Fence Repair"/>
    <s v="Maint - Reg"/>
    <s v="Maintenance"/>
    <m/>
    <x v="1"/>
    <x v="1"/>
    <s v=""/>
    <d v="2018-08-17T00:00:00"/>
    <m/>
    <x v="1"/>
    <m/>
    <m/>
    <n v="0"/>
    <n v="0"/>
    <n v="295000"/>
    <n v="0"/>
    <n v="295000"/>
  </r>
  <r>
    <n v="124927"/>
    <x v="2"/>
    <s v="Smith"/>
    <s v="SR-263"/>
    <s v="SR"/>
    <s v="From SR-25 (Dixon Springs Hwy) to SR-85 (Defeated Creek Hwy)"/>
    <s v="High friction surface treatment"/>
    <s v="Safety"/>
    <s v="Miscellaneous Safety Improvements"/>
    <m/>
    <x v="0"/>
    <x v="5"/>
    <n v="5.12"/>
    <d v="2020-02-07T00:00:00"/>
    <m/>
    <x v="2"/>
    <s v="Other"/>
    <m/>
    <n v="15000"/>
    <n v="0"/>
    <n v="279097"/>
    <n v="0"/>
    <n v="294097"/>
  </r>
  <r>
    <n v="118256"/>
    <x v="0"/>
    <s v="Pickett"/>
    <s v="SR-111"/>
    <s v="SR"/>
    <s v="Bridge over Obey River, LM 3.21"/>
    <m/>
    <s v="Maint - BR Repair"/>
    <s v="Bridge Repair"/>
    <m/>
    <x v="3"/>
    <x v="2"/>
    <n v="0.31"/>
    <m/>
    <m/>
    <x v="0"/>
    <s v="NHS"/>
    <s v="69SR0420001"/>
    <n v="0"/>
    <n v="0"/>
    <n v="294000"/>
    <n v="0"/>
    <n v="294000"/>
  </r>
  <r>
    <n v="124928"/>
    <x v="1"/>
    <s v="Greene"/>
    <s v="SR-34"/>
    <s v="SR"/>
    <s v="From South of Tusculum Heights Drive to South of Ball Road"/>
    <s v="SR-34, From South of Tusculum Heights Drive to South of Ball Road-Safety"/>
    <s v="Safety"/>
    <s v="Intersection Improvements and Signals"/>
    <m/>
    <x v="0"/>
    <x v="0"/>
    <n v="0.38100000000000001"/>
    <d v="2019-10-04T00:00:00"/>
    <m/>
    <x v="0"/>
    <s v="NHS"/>
    <m/>
    <n v="4000"/>
    <n v="0"/>
    <n v="290000"/>
    <n v="0"/>
    <n v="294000"/>
  </r>
  <r>
    <n v="130230"/>
    <x v="1"/>
    <s v="Region 1"/>
    <m/>
    <s v="N/A"/>
    <s v="Oak Ridge - Heritage RR, SFY 2020 Rail Preservation - Rail, Tie and Surfacing replacement, MP 0.8 to MP 0.0 and MP K0.0 to MP K0.5"/>
    <m/>
    <s v="Rail"/>
    <m/>
    <m/>
    <x v="1"/>
    <x v="1"/>
    <s v=""/>
    <m/>
    <m/>
    <x v="6"/>
    <m/>
    <m/>
    <n v="0"/>
    <n v="0"/>
    <n v="293753"/>
    <n v="0"/>
    <n v="293753"/>
  </r>
  <r>
    <n v="129789"/>
    <x v="3"/>
    <s v="Decatur"/>
    <s v="Old SR-69"/>
    <s v="L"/>
    <s v="SA 20009(5), Old SR-69 From: W.O. Baker Road To: 3.0 miles north of W.O. Baker Road"/>
    <m/>
    <s v="State Aid - Resurf"/>
    <s v="Resurfacing"/>
    <m/>
    <x v="1"/>
    <x v="1"/>
    <n v="3"/>
    <m/>
    <m/>
    <x v="4"/>
    <s v="None"/>
    <m/>
    <n v="0"/>
    <n v="0"/>
    <n v="0"/>
    <n v="291717.38"/>
    <n v="291717.38"/>
  </r>
  <r>
    <n v="124072"/>
    <x v="0"/>
    <s v="Hamilton"/>
    <s v="I-24"/>
    <s v="IM"/>
    <s v="From near I-59 to near US-27 (IA)"/>
    <s v="Widen the existing facility to accommodate an additional thru lane in each direction. (Split into three sections/child PINs)"/>
    <s v="Legislative"/>
    <s v="Location and Environmental Study"/>
    <m/>
    <x v="0"/>
    <x v="0"/>
    <n v="10.029999999999999"/>
    <d v="2022-10-07T00:00:00"/>
    <m/>
    <x v="1"/>
    <s v="Int"/>
    <m/>
    <n v="290800"/>
    <n v="0"/>
    <n v="0"/>
    <n v="0"/>
    <n v="290800"/>
  </r>
  <r>
    <n v="116335.08"/>
    <x v="0"/>
    <s v="Region 2"/>
    <s v="SR"/>
    <s v="SR"/>
    <s v="M20LTHQ_D28SR_MOW_D28EAST"/>
    <m/>
    <s v="Maint - Reg"/>
    <s v="Mowing/Litter"/>
    <m/>
    <x v="1"/>
    <x v="1"/>
    <n v="136.03"/>
    <d v="2020-02-07T00:00:00"/>
    <m/>
    <x v="2"/>
    <m/>
    <m/>
    <n v="0"/>
    <n v="0"/>
    <n v="290222"/>
    <n v="0"/>
    <n v="290222"/>
  </r>
  <r>
    <n v="127827"/>
    <x v="1"/>
    <s v="Hancock"/>
    <s v="SR-31"/>
    <s v="SR"/>
    <s v="From near Ben Bloomer Road to SR-66"/>
    <s v="411 D Overlay"/>
    <s v="Resurfacing"/>
    <s v="Resurface &amp; Safety"/>
    <s v="411 D Overlay"/>
    <x v="0"/>
    <x v="5"/>
    <n v="1.48"/>
    <d v="2020-02-07T00:00:00"/>
    <s v="THIN"/>
    <x v="2"/>
    <s v="Other"/>
    <m/>
    <n v="0"/>
    <n v="0"/>
    <n v="0"/>
    <n v="290140"/>
    <n v="290140"/>
  </r>
  <r>
    <n v="123768"/>
    <x v="0"/>
    <s v="Polk"/>
    <s v="Benton Station Rd"/>
    <s v="L"/>
    <s v="SA 70005(3), Benton Station Rd from Bradley Co Line to Upper River Rd"/>
    <m/>
    <s v="State Aid - Resurf"/>
    <s v="Resurfacing"/>
    <m/>
    <x v="1"/>
    <x v="1"/>
    <n v="2.31"/>
    <m/>
    <m/>
    <x v="4"/>
    <s v="None"/>
    <m/>
    <n v="0"/>
    <n v="0"/>
    <n v="0"/>
    <n v="289622.49"/>
    <n v="289622.49"/>
  </r>
  <r>
    <n v="129885"/>
    <x v="1"/>
    <s v="Washington"/>
    <m/>
    <s v="N/A"/>
    <s v="JCTS - FFY17; SFY20 5339 TN2019-017 (S) Capital Funds"/>
    <m/>
    <s v="Mass Transit"/>
    <m/>
    <m/>
    <x v="1"/>
    <x v="1"/>
    <s v=""/>
    <m/>
    <m/>
    <x v="6"/>
    <m/>
    <m/>
    <n v="0"/>
    <n v="0"/>
    <n v="288877"/>
    <n v="0"/>
    <n v="288877"/>
  </r>
  <r>
    <n v="124034"/>
    <x v="0"/>
    <s v="Cannon"/>
    <s v="Curtis George Rd"/>
    <s v="L"/>
    <s v="Curtis George Rd. Bridge over Wilmore Creek, LM 0.01 (IA)"/>
    <m/>
    <s v="State Aid - BR Grant"/>
    <s v="Bridge Replacement"/>
    <m/>
    <x v="3"/>
    <x v="0"/>
    <n v="0.01"/>
    <d v="2022-05-26T00:00:00"/>
    <m/>
    <x v="4"/>
    <s v="None"/>
    <s v="080A3320001"/>
    <n v="0"/>
    <n v="0"/>
    <n v="288808.34000000003"/>
    <n v="0"/>
    <n v="288808.34000000003"/>
  </r>
  <r>
    <n v="118822"/>
    <x v="3"/>
    <s v="Shelby"/>
    <s v="Holmes Rd."/>
    <s v="L"/>
    <s v="Holmes Road, Intersection at Horn Lake Road, LM 2.08 (RSA)"/>
    <s v="Miscellaneous safety Improvements."/>
    <s v="Safety"/>
    <s v="Miscellaneous Safety Improvements"/>
    <m/>
    <x v="1"/>
    <x v="1"/>
    <n v="0"/>
    <d v="2019-12-13T00:00:00"/>
    <m/>
    <x v="4"/>
    <s v="Other"/>
    <m/>
    <n v="2500"/>
    <n v="0"/>
    <n v="286268"/>
    <n v="0"/>
    <n v="288768"/>
  </r>
  <r>
    <n v="129365"/>
    <x v="3"/>
    <s v="Region 4"/>
    <m/>
    <s v="N/A"/>
    <s v="DHRA FFY16-17, SFY20 5339 TN2019-011 S&amp;F Capital Funds"/>
    <m/>
    <s v="Mass Transit"/>
    <m/>
    <m/>
    <x v="1"/>
    <x v="1"/>
    <s v=""/>
    <m/>
    <m/>
    <x v="6"/>
    <m/>
    <m/>
    <n v="0"/>
    <n v="0"/>
    <n v="288720"/>
    <n v="0"/>
    <n v="288720"/>
  </r>
  <r>
    <n v="125212"/>
    <x v="0"/>
    <s v="Coffee"/>
    <s v="I-24"/>
    <s v="IM"/>
    <s v="Interchange at SR-55"/>
    <s v="I-24,Interchange at SR-55 - Safety- Replacing lights on the existing ramps in 3 quadrants and adding lights to the new ramp in the 4th quadrant"/>
    <s v="Safety"/>
    <s v="Interchange Lighting"/>
    <m/>
    <x v="1"/>
    <x v="1"/>
    <n v="0.68"/>
    <d v="2020-05-15T00:00:00"/>
    <m/>
    <x v="1"/>
    <s v="Int"/>
    <m/>
    <n v="15000"/>
    <n v="0"/>
    <n v="271550"/>
    <n v="0"/>
    <n v="286550"/>
  </r>
  <r>
    <n v="130069"/>
    <x v="5"/>
    <s v="Statewide"/>
    <m/>
    <s v="N/A"/>
    <s v="Ridgeview Psych Hosp/Ctr  FFY18; SFY20 5310 - TN2018-042-01 (S,F,L) Capital Funds"/>
    <m/>
    <s v="Mass Transit"/>
    <m/>
    <m/>
    <x v="1"/>
    <x v="1"/>
    <s v=""/>
    <m/>
    <m/>
    <x v="6"/>
    <m/>
    <m/>
    <n v="0"/>
    <n v="0"/>
    <n v="285728"/>
    <n v="0"/>
    <n v="285728"/>
  </r>
  <r>
    <n v="127838"/>
    <x v="1"/>
    <s v="Sevier"/>
    <s v="SR-339"/>
    <s v="SR"/>
    <s v="From SR-35 to near Jones Cove Road"/>
    <s v="411TL Overlay @ 65 lb/sy"/>
    <s v="Resurfacing"/>
    <s v="Resurface &amp; Safety"/>
    <s v="411TL Overlay @ 65 lb/sy"/>
    <x v="0"/>
    <x v="5"/>
    <n v="2"/>
    <d v="2019-05-10T00:00:00"/>
    <s v="THIN"/>
    <x v="2"/>
    <s v="Other"/>
    <m/>
    <n v="0"/>
    <n v="0"/>
    <n v="0"/>
    <n v="285595"/>
    <n v="285595"/>
  </r>
  <r>
    <n v="117232.07"/>
    <x v="2"/>
    <s v="Region 3"/>
    <m/>
    <s v="IM"/>
    <s v="M20LTHQ_R3ISR_RELSNPLMKS"/>
    <s v="Relensing Snowplowable Pavement Markers"/>
    <s v="Maint - Reg"/>
    <s v="Pavement Marking"/>
    <m/>
    <x v="1"/>
    <x v="1"/>
    <s v=""/>
    <d v="2020-02-07T00:00:00"/>
    <m/>
    <x v="1"/>
    <m/>
    <m/>
    <n v="0"/>
    <n v="0"/>
    <n v="284383"/>
    <n v="0"/>
    <n v="284383"/>
  </r>
  <r>
    <n v="114543.07"/>
    <x v="1"/>
    <s v="Region 1"/>
    <m/>
    <s v="IM"/>
    <s v="M18LTHQ_R1ISR_OCCABLEREP Various Interstate and SR's - Cable Barrier Repair"/>
    <m/>
    <s v="Maint - Reg"/>
    <s v="Maintenance"/>
    <m/>
    <x v="1"/>
    <x v="1"/>
    <s v=""/>
    <d v="2017-08-18T00:00:00"/>
    <m/>
    <x v="1"/>
    <m/>
    <m/>
    <n v="0"/>
    <n v="0"/>
    <n v="282557.23"/>
    <n v="0"/>
    <n v="282557.23"/>
  </r>
  <r>
    <n v="130153"/>
    <x v="3"/>
    <s v="Region 4"/>
    <m/>
    <s v="N/A"/>
    <s v="Tennessee Southern RR FY2020 Preservation - Switch Tie Install, Rehabilitation of Rail &amp; Tie, Bridge, and Crossing"/>
    <m/>
    <s v="Rail"/>
    <m/>
    <m/>
    <x v="1"/>
    <x v="1"/>
    <s v=""/>
    <m/>
    <m/>
    <x v="6"/>
    <m/>
    <m/>
    <n v="0"/>
    <n v="0"/>
    <n v="282520.51"/>
    <n v="0"/>
    <n v="282520.51"/>
  </r>
  <r>
    <n v="125450.52"/>
    <x v="0"/>
    <s v="Bledsoe"/>
    <m/>
    <s v="L"/>
    <s v="Various Local Roads in Bledsoe County (Local Roads Safety Initiative)"/>
    <m/>
    <s v="Safety"/>
    <s v="Miscellaneous Safety Improvements"/>
    <m/>
    <x v="1"/>
    <x v="1"/>
    <s v=""/>
    <d v="2020-02-07T00:00:00"/>
    <m/>
    <x v="4"/>
    <s v="None"/>
    <m/>
    <n v="5000"/>
    <n v="0"/>
    <n v="277309"/>
    <n v="0"/>
    <n v="282309"/>
  </r>
  <r>
    <n v="130121"/>
    <x v="0"/>
    <s v="Clay"/>
    <s v="Fire Hall Rd"/>
    <s v="L"/>
    <s v="SA 14029 (1) Fire Hall Rd from SR-53 to State Line"/>
    <m/>
    <s v="State Aid - Resurf"/>
    <s v="Resurfacing"/>
    <m/>
    <x v="1"/>
    <x v="1"/>
    <n v="1.5"/>
    <m/>
    <m/>
    <x v="4"/>
    <s v="None"/>
    <m/>
    <n v="0"/>
    <n v="0"/>
    <n v="0"/>
    <n v="282151.64"/>
    <n v="282151.64"/>
  </r>
  <r>
    <n v="124660"/>
    <x v="1"/>
    <s v="Washington"/>
    <s v="SR-353"/>
    <s v="SR"/>
    <s v="(Old SR-34), Bridge over Little Limestone Creek, LM 11.72 (IA)"/>
    <m/>
    <s v="Bridge"/>
    <s v="Bridge Replacement"/>
    <m/>
    <x v="3"/>
    <x v="0"/>
    <n v="0.01"/>
    <d v="2021-03-26T00:00:00"/>
    <m/>
    <x v="2"/>
    <s v="Other"/>
    <s v="90S24520005"/>
    <n v="50000"/>
    <n v="232000"/>
    <n v="0"/>
    <n v="0"/>
    <n v="282000"/>
  </r>
  <r>
    <n v="123428"/>
    <x v="1"/>
    <s v="Monroe"/>
    <s v="College St"/>
    <s v="L"/>
    <s v="College Street at CSX Railroad, LM 2.20 in Madisonville"/>
    <s v="Railroad Crossing Safety Improvement Project, Section 130"/>
    <s v="Section 130-Rail"/>
    <s v="Railroad Crossing Improvement"/>
    <m/>
    <x v="1"/>
    <x v="1"/>
    <n v="0.01"/>
    <m/>
    <m/>
    <x v="4"/>
    <s v="Other"/>
    <m/>
    <n v="8000"/>
    <n v="0"/>
    <n v="273687"/>
    <n v="0"/>
    <n v="281687"/>
  </r>
  <r>
    <n v="45315"/>
    <x v="1"/>
    <s v="Johnson"/>
    <s v="SR-91"/>
    <s v="SR"/>
    <s v="From SR-34/67 to North of Cole Springs Road (Wills Road)"/>
    <m/>
    <s v="Legislative"/>
    <s v="Construction-New"/>
    <m/>
    <x v="0"/>
    <x v="3"/>
    <n v="5"/>
    <d v="2002-09-13T00:00:00"/>
    <m/>
    <x v="2"/>
    <m/>
    <m/>
    <n v="0"/>
    <n v="0"/>
    <n v="281601.15999999997"/>
    <n v="0"/>
    <n v="281601.15999999997"/>
  </r>
  <r>
    <n v="118492"/>
    <x v="3"/>
    <s v="Shelby"/>
    <s v="Donelson Farms Parkway"/>
    <s v="L"/>
    <s v="Donelson Farms Parkway, From SR-385 (Proposed I-269)  to SR-205 (Airline Road) in Arlington"/>
    <s v="This project consists of the design and construction of approximately 2,400 linear feet of 2-lanes of the Donelson Farms Parkway. The ultimate roadway is intended to be a 4-lane urban collector with a median, bike  and pedestrian facilities. Donelson Farms Parkway is classified as an urban collector."/>
    <s v="Local Programs"/>
    <s v="Construction-New"/>
    <m/>
    <x v="0"/>
    <x v="3"/>
    <n v="0.73"/>
    <m/>
    <m/>
    <x v="4"/>
    <s v="Other"/>
    <m/>
    <n v="0"/>
    <n v="281000"/>
    <n v="0"/>
    <n v="0"/>
    <n v="281000"/>
  </r>
  <r>
    <n v="129251"/>
    <x v="0"/>
    <s v="Jackson"/>
    <s v="SR-151"/>
    <s v="SR"/>
    <s v="From SR-56 to Clay County Line"/>
    <s v="Scrub Seal"/>
    <s v="Resurfacing"/>
    <s v="Resurface &amp; Safety"/>
    <s v="Scrub Seal"/>
    <x v="0"/>
    <x v="5"/>
    <n v="3.86"/>
    <d v="2020-03-27T00:00:00"/>
    <s v="PRESV"/>
    <x v="2"/>
    <s v="Other"/>
    <m/>
    <n v="0"/>
    <n v="0"/>
    <n v="22575"/>
    <n v="258089"/>
    <n v="280664"/>
  </r>
  <r>
    <n v="125450.27"/>
    <x v="0"/>
    <s v="Marion"/>
    <m/>
    <s v="L"/>
    <s v="Various Local Roads in Marion County (Local Roads Safety Initiative)"/>
    <m/>
    <s v="Safety"/>
    <s v="Miscellaneous Safety Improvements"/>
    <m/>
    <x v="1"/>
    <x v="1"/>
    <s v=""/>
    <d v="2019-10-04T00:00:00"/>
    <m/>
    <x v="4"/>
    <s v="None"/>
    <m/>
    <n v="5000"/>
    <n v="0"/>
    <n v="275554"/>
    <n v="0"/>
    <n v="280554"/>
  </r>
  <r>
    <n v="125450.28"/>
    <x v="0"/>
    <s v="Grundy"/>
    <m/>
    <s v="L"/>
    <s v="Various Local Roads in Grundy County (Local Roads Safety Initiative)"/>
    <m/>
    <s v="Safety"/>
    <s v="Miscellaneous Safety Improvements"/>
    <m/>
    <x v="1"/>
    <x v="1"/>
    <s v=""/>
    <d v="2019-10-04T00:00:00"/>
    <m/>
    <x v="4"/>
    <s v="None"/>
    <m/>
    <n v="5000"/>
    <n v="0"/>
    <n v="275489"/>
    <n v="0"/>
    <n v="280489"/>
  </r>
  <r>
    <n v="129909"/>
    <x v="2"/>
    <s v="Sumner"/>
    <s v="New Deal Potts Rd"/>
    <s v="L"/>
    <s v="SA 83013-6, New Deal-Potts Road from SR-76 to SR-52"/>
    <m/>
    <s v="State Aid - Resurf"/>
    <s v="Resurfacing"/>
    <m/>
    <x v="1"/>
    <x v="1"/>
    <n v="4.8899999999999997"/>
    <m/>
    <m/>
    <x v="4"/>
    <s v="None, Other"/>
    <m/>
    <n v="0"/>
    <n v="0"/>
    <n v="0"/>
    <n v="280050"/>
    <n v="280050"/>
  </r>
  <r>
    <n v="130154"/>
    <x v="3"/>
    <s v="Region 4"/>
    <m/>
    <s v="N/A"/>
    <s v="NWTHRA - FFY 2018; SFY 2020 - 5310 (S&amp;F) TN2018-042-01 Capital Funds"/>
    <m/>
    <s v="Mass Transit"/>
    <m/>
    <m/>
    <x v="1"/>
    <x v="1"/>
    <s v=""/>
    <m/>
    <m/>
    <x v="6"/>
    <m/>
    <m/>
    <n v="0"/>
    <n v="0"/>
    <n v="279921.7"/>
    <n v="0"/>
    <n v="279921.7"/>
  </r>
  <r>
    <n v="128996"/>
    <x v="2"/>
    <s v="Giles"/>
    <s v="SIA"/>
    <s v="L"/>
    <s v="State Industrial Access Serving Integrity Mold and Murco Wall Products"/>
    <s v="Widen Tarpley Shop Road 0.78 miles"/>
    <s v="Economic Development"/>
    <s v="Construction-New"/>
    <m/>
    <x v="0"/>
    <x v="3"/>
    <s v=""/>
    <d v="2022-06-17T00:00:00"/>
    <m/>
    <x v="4"/>
    <m/>
    <m/>
    <n v="279400"/>
    <n v="0"/>
    <n v="0"/>
    <n v="0"/>
    <n v="279400"/>
  </r>
  <r>
    <n v="129737"/>
    <x v="0"/>
    <s v="Grundy"/>
    <s v="Chapman Chapel Road"/>
    <s v="L"/>
    <s v="SA 31034(1), Chapman Chapel Road From: LM 0.413 To: Clouse Hill Road"/>
    <m/>
    <s v="State Aid - Resurf"/>
    <s v="Resurfacing"/>
    <m/>
    <x v="1"/>
    <x v="1"/>
    <n v="2.4"/>
    <m/>
    <m/>
    <x v="4"/>
    <s v="None"/>
    <m/>
    <n v="0"/>
    <n v="0"/>
    <n v="0"/>
    <n v="277522.59999999998"/>
    <n v="277522.59999999998"/>
  </r>
  <r>
    <n v="127190"/>
    <x v="0"/>
    <s v="Region 2"/>
    <m/>
    <s v="SR"/>
    <s v="Various State Routes in Region 2 (Crack Seal)"/>
    <s v="Crack Seal"/>
    <s v="Resurfacing"/>
    <s v="Resurfacing"/>
    <s v="Crack Seal"/>
    <x v="0"/>
    <x v="5"/>
    <n v="87.81"/>
    <d v="2019-08-09T00:00:00"/>
    <s v="PRESV"/>
    <x v="2"/>
    <s v="Other"/>
    <m/>
    <n v="0"/>
    <n v="0"/>
    <n v="0"/>
    <n v="276222"/>
    <n v="276222"/>
  </r>
  <r>
    <n v="111281.09"/>
    <x v="1"/>
    <s v="Knox"/>
    <m/>
    <s v="N/A"/>
    <s v="Chickamauga Avenue at Norfolk Southern Railroad, LM 0.47 in Knoxville"/>
    <m/>
    <s v="Section 130-Rail"/>
    <s v="Railroad Crossing Improvement"/>
    <m/>
    <x v="1"/>
    <x v="1"/>
    <n v="0.01"/>
    <m/>
    <m/>
    <x v="6"/>
    <s v="None"/>
    <m/>
    <n v="0"/>
    <n v="275000"/>
    <n v="0"/>
    <n v="0"/>
    <n v="275000"/>
  </r>
  <r>
    <n v="114547.09"/>
    <x v="2"/>
    <s v="Region 3"/>
    <m/>
    <s v="IM"/>
    <s v="M20LTHQ_R3ISR_OCCABLEREP Various Interstate and SRs - Cable Barrier Repair"/>
    <s v="FY20 On-Call Cable Barrier Repair-Region 3 Interstate and SRs"/>
    <s v="Maint - Reg"/>
    <s v="Maintenance"/>
    <m/>
    <x v="1"/>
    <x v="1"/>
    <s v=""/>
    <d v="2019-08-09T00:00:00"/>
    <m/>
    <x v="1"/>
    <m/>
    <m/>
    <n v="0"/>
    <n v="0"/>
    <n v="272082"/>
    <n v="0"/>
    <n v="272082"/>
  </r>
  <r>
    <n v="123294"/>
    <x v="0"/>
    <s v="Putnam"/>
    <s v="Rocky Point Road"/>
    <s v="L"/>
    <s v="Rocky Point Road (0A305), Bridge over I-40, LM 9.31"/>
    <m/>
    <s v="Maint - BR Repair"/>
    <s v="Bridge Repair"/>
    <m/>
    <x v="3"/>
    <x v="2"/>
    <n v="0"/>
    <d v="2018-12-07T00:00:00"/>
    <m/>
    <x v="4"/>
    <s v="None"/>
    <s v="71I00400045"/>
    <n v="0"/>
    <n v="0"/>
    <n v="271600"/>
    <n v="0"/>
    <n v="271600"/>
  </r>
  <r>
    <n v="120406"/>
    <x v="0"/>
    <s v="Warren"/>
    <s v="SR-8"/>
    <s v="SR"/>
    <s v="Bridge over Collins River, LM 8.14"/>
    <m/>
    <s v="Maint - BR Repair"/>
    <s v="Bridge Repair"/>
    <m/>
    <x v="3"/>
    <x v="2"/>
    <n v="0"/>
    <d v="2018-06-22T00:00:00"/>
    <m/>
    <x v="2"/>
    <s v="Other"/>
    <s v="89SR0080001"/>
    <n v="0"/>
    <n v="0"/>
    <n v="270200"/>
    <n v="0"/>
    <n v="270200"/>
  </r>
  <r>
    <n v="129552"/>
    <x v="1"/>
    <s v="Washington"/>
    <m/>
    <s v="N/A"/>
    <s v="East TN Railroad Auth. SFY 2020 Rehab - 1,729'  Rail; Install 700 Ties; Surface 4 Miles; Ditch 800' &amp; Distribute 400 Tons Ballast"/>
    <m/>
    <s v="Rail"/>
    <m/>
    <m/>
    <x v="1"/>
    <x v="1"/>
    <s v=""/>
    <m/>
    <m/>
    <x v="6"/>
    <m/>
    <m/>
    <n v="0"/>
    <n v="0"/>
    <n v="270000"/>
    <n v="0"/>
    <n v="270000"/>
  </r>
  <r>
    <n v="128737"/>
    <x v="3"/>
    <s v="Lauderdale"/>
    <s v="Dry Creek Rd"/>
    <s v="L"/>
    <s v="SA 49022-2, Dry Creek Rd from SA-49015 to SA-49023"/>
    <m/>
    <s v="State Aid - Resurf"/>
    <s v="Resurfacing"/>
    <m/>
    <x v="1"/>
    <x v="1"/>
    <n v="3.09"/>
    <m/>
    <m/>
    <x v="4"/>
    <s v="None"/>
    <m/>
    <n v="0"/>
    <n v="0"/>
    <n v="0"/>
    <n v="269535.18"/>
    <n v="269535.18"/>
  </r>
  <r>
    <n v="124443"/>
    <x v="1"/>
    <s v="Knox"/>
    <s v="I-75"/>
    <s v="IM"/>
    <s v="Interchange at I-640/275 (Sharps Gap) (IA)"/>
    <s v="Interchange reconstruction along with addition of auxiliary lanes in each direction on I-75"/>
    <s v="Legislative"/>
    <s v="Modify Interchange"/>
    <m/>
    <x v="0"/>
    <x v="0"/>
    <n v="0.56999999999999995"/>
    <d v="2024-03-22T00:00:00"/>
    <m/>
    <x v="1"/>
    <s v="Int"/>
    <m/>
    <n v="269500"/>
    <n v="0"/>
    <n v="0"/>
    <n v="0"/>
    <n v="269500"/>
  </r>
  <r>
    <n v="105198.16"/>
    <x v="3"/>
    <s v="Shelby"/>
    <m/>
    <s v="L"/>
    <s v="Litter Grant FY2020/21"/>
    <m/>
    <s v="Maint - Litter"/>
    <s v="Mowing/Litter"/>
    <m/>
    <x v="1"/>
    <x v="1"/>
    <s v=""/>
    <m/>
    <m/>
    <x v="4"/>
    <m/>
    <m/>
    <n v="0"/>
    <n v="0"/>
    <n v="269400"/>
    <n v="0"/>
    <n v="269400"/>
  </r>
  <r>
    <n v="129221"/>
    <x v="2"/>
    <s v="Lewis"/>
    <s v="SR-241"/>
    <s v="SR"/>
    <s v="From Lawrence County Line to Natchez Trace Parkway"/>
    <s v="411 D Overlay"/>
    <s v="Resurfacing"/>
    <s v="Resurfacing"/>
    <s v="411 D Overlay"/>
    <x v="0"/>
    <x v="5"/>
    <n v="1.2"/>
    <d v="2020-06-26T00:00:00"/>
    <s v="CONV"/>
    <x v="2"/>
    <s v="Other"/>
    <m/>
    <n v="0"/>
    <n v="0"/>
    <n v="0"/>
    <n v="268740"/>
    <n v="268740"/>
  </r>
  <r>
    <n v="45820.05"/>
    <x v="0"/>
    <s v="Marion"/>
    <s v="I-24"/>
    <s v="IM"/>
    <s v="M17-20OAHQ_CO58I_RAOPS MARION CO - EASTER SEALS, INC"/>
    <m/>
    <s v="Maint - Reg"/>
    <s v="Weigh Station or Rest Area Improvements"/>
    <m/>
    <x v="1"/>
    <x v="1"/>
    <s v=""/>
    <m/>
    <m/>
    <x v="1"/>
    <m/>
    <m/>
    <n v="0"/>
    <n v="0"/>
    <n v="268481.84000000003"/>
    <n v="0"/>
    <n v="268481.84000000003"/>
  </r>
  <r>
    <n v="125480"/>
    <x v="2"/>
    <s v="Sumner"/>
    <s v="SR-25"/>
    <s v="SR"/>
    <s v="Intersection at SR-109"/>
    <s v="Safety Improvements"/>
    <s v="Safety"/>
    <s v="Safety"/>
    <m/>
    <x v="1"/>
    <x v="1"/>
    <n v="0.1"/>
    <d v="2019-12-13T00:00:00"/>
    <m/>
    <x v="2"/>
    <s v="Other"/>
    <m/>
    <n v="5000"/>
    <n v="0"/>
    <n v="262605"/>
    <n v="0"/>
    <n v="267605"/>
  </r>
  <r>
    <n v="119898"/>
    <x v="1"/>
    <s v="Greene"/>
    <m/>
    <s v="L"/>
    <s v="Walters State Community College Pedestrian Facililties - Phase 1"/>
    <s v="Construction of walkways within the WSCC campus area connecting downtown and the Greeneville Historical Walkway. Project also includes landscaping, retaining walls, crosswalks, crosswalk lighting, pedestrian plaza, ADA upgrades, drainage and bike racks."/>
    <s v="Local Programs"/>
    <s v="Bicycles and Pedestrian Facility"/>
    <m/>
    <x v="1"/>
    <x v="1"/>
    <s v=""/>
    <m/>
    <m/>
    <x v="8"/>
    <s v="NHS"/>
    <m/>
    <n v="0"/>
    <n v="0"/>
    <n v="267455"/>
    <n v="0"/>
    <n v="267455"/>
  </r>
  <r>
    <n v="127344"/>
    <x v="3"/>
    <s v="Gibson"/>
    <s v="SR-43"/>
    <s v="SR"/>
    <s v="From Madison County Line to SR-187 (Excluding LM 4.72 - 4.88)"/>
    <s v="HIR w/ TLD overlay"/>
    <s v="Resurfacing"/>
    <s v="Resurface &amp; Safety"/>
    <s v="HIR w/ TLD overlay"/>
    <x v="0"/>
    <x v="2"/>
    <n v="6.88"/>
    <d v="2019-05-10T00:00:00"/>
    <s v="REC"/>
    <x v="0"/>
    <s v="NHS"/>
    <s v="27SR0430003"/>
    <n v="0"/>
    <n v="0"/>
    <n v="-3310"/>
    <n v="269663"/>
    <n v="266353"/>
  </r>
  <r>
    <n v="123763"/>
    <x v="3"/>
    <s v="Madison"/>
    <s v="SIA"/>
    <s v="L"/>
    <s v="Industrial Access Road serving Central Distributors"/>
    <m/>
    <s v="Economic Development"/>
    <s v="Construction-New"/>
    <m/>
    <x v="0"/>
    <x v="3"/>
    <s v=""/>
    <d v="2018-12-07T00:00:00"/>
    <m/>
    <x v="4"/>
    <s v="None"/>
    <m/>
    <n v="45100"/>
    <n v="27750"/>
    <n v="193000"/>
    <n v="0"/>
    <n v="265850"/>
  </r>
  <r>
    <n v="116350.08"/>
    <x v="0"/>
    <s v="Region 2"/>
    <s v="I"/>
    <s v="IM"/>
    <s v="M20LTHQ_R2I_M&amp;L_R2INTERSTATE"/>
    <m/>
    <s v="Maint - Reg"/>
    <s v="Mowing/Litter"/>
    <m/>
    <x v="1"/>
    <x v="1"/>
    <n v="69.97"/>
    <d v="2020-02-07T00:00:00"/>
    <m/>
    <x v="1"/>
    <m/>
    <m/>
    <n v="0"/>
    <n v="0"/>
    <n v="265446"/>
    <n v="0"/>
    <n v="265446"/>
  </r>
  <r>
    <n v="126321"/>
    <x v="3"/>
    <s v="Shelby"/>
    <s v="SR-385"/>
    <s v="SR"/>
    <s v="From Ridgeway Road to near Hacks Cross Road"/>
    <s v="Mill &amp; 411D"/>
    <s v="Resurfacing"/>
    <s v="Resurface &amp; Safety"/>
    <s v="Mill &amp; 411D"/>
    <x v="0"/>
    <x v="5"/>
    <n v="4.87"/>
    <d v="2018-05-11T00:00:00"/>
    <s v="CONV"/>
    <x v="0"/>
    <s v="NHS"/>
    <m/>
    <n v="0"/>
    <n v="0"/>
    <n v="0"/>
    <n v="262500"/>
    <n v="262500"/>
  </r>
  <r>
    <n v="130216"/>
    <x v="2"/>
    <s v="Davidson"/>
    <s v="I-40"/>
    <s v="IM"/>
    <s v="Bridge over Harpeth River, LM 3.23"/>
    <m/>
    <s v="Maint - BR Repair"/>
    <s v="Bridge Repair"/>
    <m/>
    <x v="3"/>
    <x v="2"/>
    <n v="0.08"/>
    <m/>
    <m/>
    <x v="1"/>
    <s v="Int"/>
    <s v="19I00400007"/>
    <n v="0"/>
    <n v="0"/>
    <n v="262500"/>
    <n v="0"/>
    <n v="262500"/>
  </r>
  <r>
    <n v="103801"/>
    <x v="0"/>
    <s v="Bradley"/>
    <s v="Brymer Creek Road"/>
    <s v="L"/>
    <s v="Brymer Creek Road, Bridge over Brymer Creek, LM 2.98 (IA)"/>
    <m/>
    <s v="Bridge"/>
    <s v="Bridge Replacement"/>
    <m/>
    <x v="3"/>
    <x v="0"/>
    <n v="0.01"/>
    <d v="2021-12-10T00:00:00"/>
    <m/>
    <x v="4"/>
    <s v="None"/>
    <s v="060A0620001"/>
    <n v="25000"/>
    <n v="237425"/>
    <n v="0"/>
    <n v="0"/>
    <n v="262425"/>
  </r>
  <r>
    <n v="129379"/>
    <x v="3"/>
    <s v="Henderson"/>
    <s v="Piney Creek Road"/>
    <s v="L"/>
    <s v="SA 39045-1, Piney Creek Road from SR-22 to SR-22A"/>
    <m/>
    <s v="State Aid - Resurf"/>
    <s v="Resurfacing"/>
    <m/>
    <x v="1"/>
    <x v="1"/>
    <n v="3.1110000000000002"/>
    <m/>
    <m/>
    <x v="4"/>
    <s v="None"/>
    <m/>
    <n v="0"/>
    <n v="0"/>
    <n v="0"/>
    <n v="262406.46000000002"/>
    <n v="262406.46000000002"/>
  </r>
  <r>
    <n v="125450.1"/>
    <x v="0"/>
    <s v="Bradley"/>
    <m/>
    <s v="L"/>
    <s v="Various Local Roads in Bradley County (Local Roads Safety Initiative)"/>
    <m/>
    <s v="Safety"/>
    <s v="Miscellaneous Safety Improvements"/>
    <m/>
    <x v="1"/>
    <x v="1"/>
    <s v=""/>
    <d v="2019-10-04T00:00:00"/>
    <m/>
    <x v="4"/>
    <s v="None, Other"/>
    <m/>
    <n v="7000"/>
    <n v="0"/>
    <n v="255180"/>
    <n v="0"/>
    <n v="262180"/>
  </r>
  <r>
    <n v="114116.09"/>
    <x v="1"/>
    <s v="Region 1"/>
    <m/>
    <s v="IM"/>
    <s v="M19LTHQ_R1ISR_SIGNREP Reg. 1 FY19 On-Call Signing - Interstate and SRs"/>
    <m/>
    <s v="Maint - Reg"/>
    <s v="Signs"/>
    <m/>
    <x v="1"/>
    <x v="1"/>
    <s v=""/>
    <d v="2019-05-10T00:00:00"/>
    <m/>
    <x v="1"/>
    <m/>
    <m/>
    <n v="0"/>
    <n v="0"/>
    <n v="262158"/>
    <n v="0"/>
    <n v="262158"/>
  </r>
  <r>
    <n v="129736.02"/>
    <x v="5"/>
    <s v="Statewide"/>
    <m/>
    <s v="N/A"/>
    <s v="ITS Research and Development (Consultant Services &amp; Equipment)"/>
    <m/>
    <s v="Other"/>
    <s v="Intelligent Transportation System"/>
    <m/>
    <x v="1"/>
    <x v="1"/>
    <s v=""/>
    <m/>
    <m/>
    <x v="6"/>
    <m/>
    <m/>
    <n v="0"/>
    <n v="0"/>
    <n v="260149"/>
    <n v="0"/>
    <n v="260149"/>
  </r>
  <r>
    <n v="126688"/>
    <x v="1"/>
    <s v="Loudon"/>
    <m/>
    <s v="L"/>
    <s v="Highland Avenue, From Carding Machine Road to SR-2 (US-11, Mulberry Street)"/>
    <s v="Milling, resurfacing, sidewalk improvements, stripping and warning/safety signs."/>
    <s v="Local Programs"/>
    <s v="Resurface &amp; Safety"/>
    <e v="#N/A"/>
    <x v="0"/>
    <x v="5"/>
    <n v="0.56000000000000005"/>
    <m/>
    <m/>
    <x v="4"/>
    <s v="Other"/>
    <m/>
    <n v="0"/>
    <n v="0"/>
    <n v="259050"/>
    <n v="0"/>
    <n v="259050"/>
  </r>
  <r>
    <n v="104027.33"/>
    <x v="1"/>
    <s v="Blount"/>
    <m/>
    <s v="N/A"/>
    <s v="McGhee Tyson Airport Site in Alcoa, Stream Mitigation"/>
    <s v="McGhee Tyson Airport Site in Alcoa, Stream Mitigation"/>
    <s v="Other"/>
    <s v="Env Mitigation and Wildlife Connectivity"/>
    <m/>
    <x v="1"/>
    <x v="1"/>
    <n v="0"/>
    <d v="2021-10-08T00:00:00"/>
    <m/>
    <x v="6"/>
    <m/>
    <m/>
    <n v="259000"/>
    <n v="0"/>
    <n v="0"/>
    <n v="0"/>
    <n v="259000"/>
  </r>
  <r>
    <n v="125450.3"/>
    <x v="1"/>
    <s v="Monroe"/>
    <m/>
    <s v="L"/>
    <s v="Various Local Roads in Monroe County (Local Roads Safety Initiative)"/>
    <m/>
    <s v="Safety"/>
    <s v="Miscellaneous Safety Improvements"/>
    <m/>
    <x v="1"/>
    <x v="1"/>
    <n v="0"/>
    <d v="2020-02-07T00:00:00"/>
    <m/>
    <x v="4"/>
    <s v="None"/>
    <m/>
    <n v="7000"/>
    <n v="0"/>
    <n v="251000"/>
    <n v="0"/>
    <n v="258000"/>
  </r>
  <r>
    <n v="123258"/>
    <x v="2"/>
    <s v="Macon"/>
    <s v="Hawins Rd"/>
    <s v="L"/>
    <s v="BG 2066-1.51, Hawkins Road bridge over Branch"/>
    <m/>
    <s v="State Aid - BR Grant"/>
    <s v="Bridge Replacement"/>
    <m/>
    <x v="3"/>
    <x v="0"/>
    <n v="0"/>
    <m/>
    <m/>
    <x v="4"/>
    <s v="None"/>
    <m/>
    <n v="0"/>
    <n v="0"/>
    <n v="257607.83"/>
    <n v="0"/>
    <n v="257607.83"/>
  </r>
  <r>
    <n v="124327"/>
    <x v="1"/>
    <s v="Grainger"/>
    <s v="Bluff Road"/>
    <s v="L"/>
    <s v="Bluff Road (0A365), Bridge over Richland Creek, LM 0.93 in Rutledge (IA)"/>
    <m/>
    <s v="State Aid - BR Grant"/>
    <s v="Bridge Replacement"/>
    <m/>
    <x v="3"/>
    <x v="0"/>
    <n v="1E-3"/>
    <m/>
    <m/>
    <x v="4"/>
    <s v="None"/>
    <s v="290A3650001"/>
    <n v="0"/>
    <n v="0"/>
    <n v="257573.96"/>
    <n v="0"/>
    <n v="257573.96"/>
  </r>
  <r>
    <n v="128411"/>
    <x v="1"/>
    <s v="Blount"/>
    <s v="West Millers Cove Road"/>
    <s v="L"/>
    <s v="SA 0552-1, West Millers Cove Road from SR 73 to Great Smoky Mountains National Park"/>
    <m/>
    <s v="State Aid - Resurf"/>
    <s v="Resurfacing"/>
    <m/>
    <x v="1"/>
    <x v="1"/>
    <n v="3.1"/>
    <m/>
    <m/>
    <x v="4"/>
    <s v="None"/>
    <m/>
    <n v="0"/>
    <n v="0"/>
    <n v="0"/>
    <n v="257250"/>
    <n v="257250"/>
  </r>
  <r>
    <n v="129020"/>
    <x v="1"/>
    <s v="Sullivan"/>
    <m/>
    <s v="SR"/>
    <s v="M20CMHQ_C82SR_ROUKINGSPORT"/>
    <m/>
    <s v="Maint - Reg"/>
    <s v="Maintenance"/>
    <m/>
    <x v="1"/>
    <x v="1"/>
    <s v=""/>
    <m/>
    <m/>
    <x v="2"/>
    <m/>
    <m/>
    <n v="0"/>
    <n v="0"/>
    <n v="255426.15"/>
    <n v="0"/>
    <n v="255426.15"/>
  </r>
  <r>
    <n v="114119.09"/>
    <x v="3"/>
    <s v="Region 4"/>
    <m/>
    <s v="IM"/>
    <s v="M19LTHQ_R4ISR_SIGNREP Reg. 4 FY19 On-Call Signing - Interstate and SRs"/>
    <m/>
    <s v="Maint - Reg"/>
    <s v="Signs"/>
    <m/>
    <x v="1"/>
    <x v="1"/>
    <s v=""/>
    <d v="2019-05-10T00:00:00"/>
    <m/>
    <x v="1"/>
    <m/>
    <m/>
    <n v="0"/>
    <n v="0"/>
    <n v="254923.67"/>
    <n v="0"/>
    <n v="254923.67"/>
  </r>
  <r>
    <n v="125508"/>
    <x v="2"/>
    <s v="Wilson"/>
    <m/>
    <s v="L"/>
    <s v="Lebanon Intelligent Transportation System - Phase 1"/>
    <s v="PODI: Design and Installation of ITS components capable of coordination and monitoring of traffic and traffic signals along the South Cumberland Street (US 231 South) and West Main Street (US 70) within the City of Lebanon."/>
    <s v="Local Programs"/>
    <s v="Intelligent Transportation System"/>
    <m/>
    <x v="1"/>
    <x v="1"/>
    <s v=""/>
    <m/>
    <m/>
    <x v="4"/>
    <m/>
    <m/>
    <n v="254000"/>
    <n v="0"/>
    <n v="0"/>
    <n v="0"/>
    <n v="254000"/>
  </r>
  <r>
    <n v="123079"/>
    <x v="2"/>
    <s v="Hickman"/>
    <s v="SR-100"/>
    <s v="SR"/>
    <s v="Intersection at SR-48, LM 14.90 in Centerville (IA)"/>
    <s v="Intersection improvements; install signal warning signs, restripe existing edge lines and centerlines, install span wire traffic signal. Provide for right turn lane from SR-100 westbound to SR-48."/>
    <s v="Legislative"/>
    <s v="Intersection Improvements"/>
    <m/>
    <x v="0"/>
    <x v="0"/>
    <n v="0.1"/>
    <d v="2020-03-27T00:00:00"/>
    <m/>
    <x v="2"/>
    <s v="Other"/>
    <m/>
    <n v="0"/>
    <n v="0"/>
    <n v="253747"/>
    <n v="0"/>
    <n v="253747"/>
  </r>
  <r>
    <n v="125309"/>
    <x v="2"/>
    <s v="Davidson"/>
    <s v="SR-1"/>
    <s v="SR"/>
    <s v="From Ramp to I-24 Westbound to Foothill Drive"/>
    <s v="Implementation of Complete Streets elements along the Murfreesboro Pike brt lite corridor in Nashville. Proposed work and elements will include upgrading signalized intersections along the Murfreesboro Pike BRT route to include Signal Prioritization for transit vehicles, signal reconstruction and/or replacement of controllers, Central Signal Control Software, computers, work stations, and integration. Include pedestrian infrastructure improvements in the Plus Park Station areas from the I-24 ramps south to Foothill Drive, a high priority need area along Murfreesboro Pike."/>
    <s v="Local Programs"/>
    <s v="Miscellaneous Improvements"/>
    <m/>
    <x v="1"/>
    <x v="1"/>
    <n v="0.69"/>
    <m/>
    <m/>
    <x v="0"/>
    <s v="NHS"/>
    <m/>
    <n v="252500"/>
    <n v="0"/>
    <n v="0"/>
    <n v="0"/>
    <n v="252500"/>
  </r>
  <r>
    <n v="127630"/>
    <x v="2"/>
    <s v="Davidson"/>
    <s v="SR-45"/>
    <s v="SR"/>
    <s v="(Old Hickory Boulevard) at Nashville and Eastern R/R, LM 16.59 in Nashville"/>
    <s v="Railroad crossing safety improvement project, Section 130"/>
    <s v="Section 130-Rail"/>
    <s v="Railroad Crossing Improvement"/>
    <m/>
    <x v="1"/>
    <x v="1"/>
    <n v="0.01"/>
    <m/>
    <m/>
    <x v="0"/>
    <s v="NHS"/>
    <m/>
    <n v="0"/>
    <n v="0"/>
    <n v="252441"/>
    <n v="0"/>
    <n v="252441"/>
  </r>
  <r>
    <n v="129242"/>
    <x v="0"/>
    <s v="Polk"/>
    <s v="SR-163"/>
    <s v="SR"/>
    <s v="From McMinn County Line to SR-30"/>
    <s v="Mill &amp; 411D"/>
    <s v="Resurfacing"/>
    <s v="Resurface &amp; Safety"/>
    <s v="Mill &amp; 411d"/>
    <x v="0"/>
    <x v="5"/>
    <n v="0.93"/>
    <d v="2020-05-15T00:00:00"/>
    <s v="CONV"/>
    <x v="2"/>
    <s v="Other"/>
    <m/>
    <n v="0"/>
    <n v="0"/>
    <n v="0"/>
    <n v="251751"/>
    <n v="251751"/>
  </r>
  <r>
    <n v="130129"/>
    <x v="0"/>
    <s v="Bledsoe"/>
    <s v="SIA"/>
    <s v="L"/>
    <s v="State Industrial Access serving Project Protein"/>
    <s v="The roadway will consist of 2 x 12' lanes with 4' gravel shoulders. The proposed road improvements will be constructed on a 10&quot; stone base with 3&quot; of base (&quot;A&quot; mix), 2&quot; of binder (&quot;BM-2&quot; mix) and 1.25&quot; of asphalt surface (&quot;D&quot; mix). The construction phase will include all striping, signing, and installation of safety features."/>
    <s v="Economic Development"/>
    <s v="Reconstruction"/>
    <m/>
    <x v="0"/>
    <x v="0"/>
    <s v=""/>
    <d v="2022-03-25T00:00:00"/>
    <m/>
    <x v="4"/>
    <m/>
    <m/>
    <n v="251000"/>
    <n v="0"/>
    <n v="0"/>
    <n v="0"/>
    <n v="251000"/>
  </r>
  <r>
    <n v="115598"/>
    <x v="3"/>
    <s v="Shelby"/>
    <s v="SIA"/>
    <s v="L"/>
    <s v="Industrial Access Road serving Smith &amp; Nephew"/>
    <m/>
    <s v="Economic Development"/>
    <s v="Construction-New"/>
    <m/>
    <x v="0"/>
    <x v="3"/>
    <n v="0.36"/>
    <d v="2015-08-28T00:00:00"/>
    <m/>
    <x v="4"/>
    <s v="None"/>
    <m/>
    <n v="86303.21"/>
    <n v="0"/>
    <n v="164263"/>
    <n v="0"/>
    <n v="250566.21000000002"/>
  </r>
  <r>
    <n v="127836"/>
    <x v="1"/>
    <s v="Blount"/>
    <s v="SR-73"/>
    <s v="SR"/>
    <s v="From SR-335 to near Court Street"/>
    <s v="Mill &amp; 411D"/>
    <s v="Resurfacing"/>
    <s v="Resurface &amp; Safety"/>
    <s v="Mill &amp; 411D"/>
    <x v="0"/>
    <x v="5"/>
    <n v="4.5"/>
    <d v="2019-05-10T00:00:00"/>
    <s v="CONV"/>
    <x v="0"/>
    <s v="NHS"/>
    <m/>
    <n v="0"/>
    <n v="0"/>
    <n v="39710"/>
    <n v="210510"/>
    <n v="250220"/>
  </r>
  <r>
    <n v="101407"/>
    <x v="1"/>
    <s v="Campbell"/>
    <s v="SR-63"/>
    <s v="SR"/>
    <s v="From LaFollette Urban Boundary to Claiborne County Line"/>
    <m/>
    <s v="Legislative"/>
    <s v="Preliminary Engineering"/>
    <m/>
    <x v="0"/>
    <x v="0"/>
    <n v="10.119999999999999"/>
    <m/>
    <m/>
    <x v="0"/>
    <s v="NHS"/>
    <m/>
    <n v="250000"/>
    <n v="0"/>
    <n v="0"/>
    <n v="0"/>
    <n v="250000"/>
  </r>
  <r>
    <n v="102420.08"/>
    <x v="0"/>
    <s v="Polk"/>
    <s v="SR-40"/>
    <s v="SR"/>
    <s v="From West of Ocoee River to SR-68 in Ducktown (IA)"/>
    <s v="Construct 2 at 12' lanes with 8' shoulders (6' paved) on new alighnment"/>
    <s v="Legislative"/>
    <s v="Widen"/>
    <m/>
    <x v="0"/>
    <x v="0"/>
    <n v="23.3"/>
    <m/>
    <m/>
    <x v="0"/>
    <s v="NHS"/>
    <m/>
    <n v="250000"/>
    <n v="0"/>
    <n v="0"/>
    <n v="0"/>
    <n v="250000"/>
  </r>
  <r>
    <n v="40597.279999999999"/>
    <x v="5"/>
    <s v="Statewide"/>
    <m/>
    <s v="IM"/>
    <s v="Statewide Weigh-in-Motion"/>
    <m/>
    <s v="Other"/>
    <s v="Miscellaneous Improvements"/>
    <m/>
    <x v="0"/>
    <x v="3"/>
    <n v="0"/>
    <m/>
    <m/>
    <x v="1"/>
    <m/>
    <m/>
    <n v="250000"/>
    <n v="0"/>
    <n v="0"/>
    <n v="0"/>
    <n v="250000"/>
  </r>
  <r>
    <n v="128408"/>
    <x v="1"/>
    <s v="Knox"/>
    <m/>
    <s v="L"/>
    <s v="SR-1(US-11 and US-70, East Magnolia Avenue and Rutledge Pike), Intersection at SR-168 (US-11 and US-70, Asheville Highway)"/>
    <s v="This study will investigate multi-modal improvement options at the intersection of E. Magnolia, Rutledge Pike, and Asheville Highway."/>
    <s v="Local Programs"/>
    <s v="Study"/>
    <m/>
    <x v="1"/>
    <x v="1"/>
    <s v=""/>
    <m/>
    <m/>
    <x v="8"/>
    <s v="NHS"/>
    <m/>
    <n v="250000"/>
    <n v="0"/>
    <n v="0"/>
    <n v="0"/>
    <n v="250000"/>
  </r>
  <r>
    <n v="129736.04"/>
    <x v="5"/>
    <s v="Statewide"/>
    <m/>
    <s v="N/A"/>
    <s v="Spot Operations Improvement and Pilots (Statewide)"/>
    <m/>
    <s v="Other"/>
    <s v="Intelligent Transportation System"/>
    <m/>
    <x v="1"/>
    <x v="1"/>
    <s v=""/>
    <m/>
    <m/>
    <x v="6"/>
    <m/>
    <m/>
    <n v="0"/>
    <n v="0"/>
    <n v="250000"/>
    <n v="0"/>
    <n v="250000"/>
  </r>
  <r>
    <n v="130093"/>
    <x v="0"/>
    <s v="Jackson"/>
    <m/>
    <s v="N/A"/>
    <s v="Cummins Falls State Park Overlook"/>
    <s v="Construction of an overlook over the existing observation points of Cummins Falls and ADA compliance and grant administration."/>
    <s v="Rec Trails - TDEC"/>
    <s v="Bicycles and Pedestrian Facility"/>
    <m/>
    <x v="1"/>
    <x v="1"/>
    <s v=""/>
    <m/>
    <m/>
    <x v="6"/>
    <m/>
    <m/>
    <n v="0"/>
    <n v="0"/>
    <n v="250000"/>
    <n v="0"/>
    <n v="250000"/>
  </r>
  <r>
    <n v="130096"/>
    <x v="3"/>
    <s v="Haywood"/>
    <m/>
    <s v="N/A"/>
    <s v="2016 RTP Brownsville"/>
    <s v="Site preparation, approx. 1/4 mile of hard surface trail, trailhead pavilion, concrete pad and walkways for pavilion, fitness equipment cluster with mulch, pavilion &amp; fitness equipment installation parking lot, signage and site work, amenities, and approx. 2 acres of land, grant administration and A/E Services."/>
    <s v="Rec Trails - TDEC"/>
    <m/>
    <m/>
    <x v="1"/>
    <x v="1"/>
    <s v=""/>
    <m/>
    <m/>
    <x v="6"/>
    <m/>
    <m/>
    <n v="0"/>
    <n v="0"/>
    <n v="250000"/>
    <n v="0"/>
    <n v="250000"/>
  </r>
  <r>
    <n v="130124"/>
    <x v="1"/>
    <s v="Knox"/>
    <m/>
    <s v="N/A"/>
    <s v="Legacy Parks Foundation-Collier Preserve"/>
    <s v="Approx. 2,100 lf x 4 ft. wide natural surface multi use trail, 120 lf x 6 ft. wide treated wood boardwalk, 12 ft. x 4 ft. wide long treated wood footbridge, Trail kiosk and signage, Trailhead and trailside amenities such as wood benches and litter receptacle(s), ADA complaint trail approx. 300 ft. x 8 ft. wide hard surface trail to the 700 sf terminus land, architectural engineering and grant administration"/>
    <s v="Rec Trails - TDEC"/>
    <s v="Bicycles and Pedestrian Facility"/>
    <m/>
    <x v="1"/>
    <x v="1"/>
    <s v=""/>
    <m/>
    <m/>
    <x v="6"/>
    <m/>
    <m/>
    <n v="0"/>
    <n v="0"/>
    <n v="250000"/>
    <n v="0"/>
    <n v="250000"/>
  </r>
  <r>
    <n v="130218"/>
    <x v="1"/>
    <s v="Anderson"/>
    <m/>
    <s v="N/A"/>
    <s v="Property Acquisition for Relocation of Anderson County Maintenance Complex"/>
    <m/>
    <s v="Other"/>
    <m/>
    <m/>
    <x v="1"/>
    <x v="1"/>
    <s v=""/>
    <m/>
    <m/>
    <x v="6"/>
    <m/>
    <m/>
    <n v="0"/>
    <n v="0"/>
    <n v="250000"/>
    <n v="0"/>
    <n v="250000"/>
  </r>
  <r>
    <n v="124509"/>
    <x v="2"/>
    <s v="Marshall"/>
    <s v="SR-11"/>
    <s v="SR"/>
    <s v="(Nashville Highway) Bridge over Rock Creek, LM 13.18 in Lewisburg (IA)"/>
    <m/>
    <s v="Bridge"/>
    <s v="Bridge Replacement"/>
    <m/>
    <x v="3"/>
    <x v="0"/>
    <n v="0.05"/>
    <d v="2021-08-20T00:00:00"/>
    <m/>
    <x v="2"/>
    <s v="Other"/>
    <s v="59SR0110019"/>
    <n v="250000"/>
    <n v="0"/>
    <n v="0"/>
    <n v="0"/>
    <n v="250000"/>
  </r>
  <r>
    <n v="126539"/>
    <x v="0"/>
    <s v="Polk"/>
    <s v="SR-30"/>
    <s v="SR"/>
    <s v="From SR-33 to west of Tellico Reliance Road"/>
    <s v="Mill &amp; 411D"/>
    <s v="Resurfacing"/>
    <s v="Resurface &amp; Safety"/>
    <s v="Mill &amp; 411D"/>
    <x v="0"/>
    <x v="5"/>
    <n v="5.35"/>
    <d v="2018-06-22T00:00:00"/>
    <s v="CONV"/>
    <x v="2"/>
    <s v="Other"/>
    <m/>
    <n v="0"/>
    <n v="0"/>
    <n v="0"/>
    <n v="250000"/>
    <n v="250000"/>
  </r>
  <r>
    <n v="128871"/>
    <x v="3"/>
    <s v="Madison"/>
    <s v="SIA"/>
    <s v="L"/>
    <s v="Industrial Access Road serving Highway 223 East Site"/>
    <m/>
    <s v="Economic Development"/>
    <s v="Construction-New"/>
    <m/>
    <x v="0"/>
    <x v="3"/>
    <s v=""/>
    <m/>
    <m/>
    <x v="4"/>
    <m/>
    <m/>
    <n v="250000"/>
    <n v="0"/>
    <n v="0"/>
    <n v="0"/>
    <n v="250000"/>
  </r>
  <r>
    <n v="129033"/>
    <x v="1"/>
    <s v="Jefferson"/>
    <s v="SR-66 REL"/>
    <s v="SR"/>
    <s v="Various Locations along relocated SR-66 (Slope Stabilization) (February 2019 Flood)"/>
    <s v="Repair slope failures below road"/>
    <s v="Maint - Reg"/>
    <s v="Safety"/>
    <m/>
    <x v="2"/>
    <x v="2"/>
    <s v=""/>
    <m/>
    <m/>
    <x v="2"/>
    <s v="Other"/>
    <m/>
    <n v="0"/>
    <n v="0"/>
    <n v="250000"/>
    <n v="0"/>
    <n v="250000"/>
  </r>
  <r>
    <n v="129986"/>
    <x v="1"/>
    <s v="Washington"/>
    <s v="SIA"/>
    <s v="L"/>
    <s v="State Industrial Access Serving Project Starlight"/>
    <m/>
    <s v="Economic Development"/>
    <s v="Construction-New"/>
    <m/>
    <x v="0"/>
    <x v="3"/>
    <s v=""/>
    <d v="2022-05-06T00:00:00"/>
    <m/>
    <x v="4"/>
    <s v="None"/>
    <m/>
    <n v="250000"/>
    <n v="0"/>
    <n v="0"/>
    <n v="0"/>
    <n v="250000"/>
  </r>
  <r>
    <n v="113823"/>
    <x v="3"/>
    <s v="Haywood"/>
    <s v="I-40"/>
    <s v="IM"/>
    <s v="Solar Farm Interchange - Phase 1"/>
    <s v="I-40, Solar Farm Interchange - Phase 1 - Grade,Drain,Bridge Demolition, Pave, Sign, Lighting and Marking"/>
    <s v="Legislative"/>
    <s v="Reconstruction"/>
    <m/>
    <x v="0"/>
    <x v="0"/>
    <n v="0.45500000000000002"/>
    <d v="2013-07-12T00:00:00"/>
    <m/>
    <x v="1"/>
    <s v="Int"/>
    <m/>
    <n v="249639.01"/>
    <n v="0"/>
    <n v="0"/>
    <n v="0"/>
    <n v="249639.01"/>
  </r>
  <r>
    <n v="128639"/>
    <x v="2"/>
    <s v="Williamson"/>
    <s v="Murray Lane"/>
    <s v="L"/>
    <s v="SA 94028-2, Murray Lane from SR-106 to Brentwood City Limits"/>
    <m/>
    <s v="State Aid - Resurf"/>
    <s v="Resurfacing"/>
    <m/>
    <x v="1"/>
    <x v="1"/>
    <n v="1.3720000000000001"/>
    <m/>
    <m/>
    <x v="4"/>
    <s v="Other"/>
    <m/>
    <n v="0"/>
    <n v="0"/>
    <n v="0"/>
    <n v="249606"/>
    <n v="249606"/>
  </r>
  <r>
    <n v="112818"/>
    <x v="2"/>
    <s v="Sumner"/>
    <s v="SIA"/>
    <s v="L"/>
    <s v="Relocated Airport Road, North of Cairo Road to East of Steam Plant Road"/>
    <s v="Airport Road serving Sumner County Regional Airport, From North of Cairo Road to East of Steam Plant Road - Relocate and Widen"/>
    <s v="Economic Development"/>
    <s v="Construction-New"/>
    <m/>
    <x v="0"/>
    <x v="3"/>
    <n v="1.474"/>
    <d v="2016-12-02T00:00:00"/>
    <m/>
    <x v="4"/>
    <s v="None"/>
    <m/>
    <n v="249000"/>
    <n v="0"/>
    <n v="0"/>
    <n v="0"/>
    <n v="249000"/>
  </r>
  <r>
    <n v="125450.53"/>
    <x v="0"/>
    <s v="Cumberland"/>
    <m/>
    <s v="L"/>
    <s v="Various Local Roads in Cumberland County (Local Roads Safety Initiative)"/>
    <m/>
    <s v="Safety"/>
    <s v="Miscellaneous Safety Improvements"/>
    <m/>
    <x v="1"/>
    <x v="1"/>
    <s v=""/>
    <d v="2019-10-04T00:00:00"/>
    <m/>
    <x v="4"/>
    <s v="None"/>
    <m/>
    <n v="0"/>
    <n v="0"/>
    <n v="248320"/>
    <n v="0"/>
    <n v="248320"/>
  </r>
  <r>
    <n v="127494"/>
    <x v="0"/>
    <s v="Hamilton"/>
    <s v="Standifer Gap Road"/>
    <s v="L"/>
    <s v="Standifer Gap Road, Bridge at Friar Branch, LM 0.700"/>
    <s v="* * * E-GRANTS #090 * * * Bridge Replacement"/>
    <s v="Local Programs"/>
    <s v="Bridge Replacement"/>
    <m/>
    <x v="3"/>
    <x v="0"/>
    <n v="0"/>
    <m/>
    <m/>
    <x v="4"/>
    <s v="Other"/>
    <m/>
    <n v="248195"/>
    <n v="0"/>
    <n v="0"/>
    <n v="0"/>
    <n v="248195"/>
  </r>
  <r>
    <n v="128962"/>
    <x v="1"/>
    <s v="Anderson"/>
    <s v="SIA"/>
    <s v="L"/>
    <s v="State Industrial Access Serving Norris Industrial Park"/>
    <m/>
    <s v="Economic Development"/>
    <s v="Construction-New"/>
    <m/>
    <x v="0"/>
    <x v="3"/>
    <s v=""/>
    <d v="2021-12-10T00:00:00"/>
    <m/>
    <x v="4"/>
    <m/>
    <m/>
    <n v="248100"/>
    <n v="0"/>
    <n v="0"/>
    <n v="0"/>
    <n v="248100"/>
  </r>
  <r>
    <n v="106309.07"/>
    <x v="3"/>
    <s v="Lauderdale"/>
    <m/>
    <s v="IM"/>
    <s v="M13-20OAHQ_CO49_RAOPS LAUDERDALE CO - GOODWILL-MEMPHIS"/>
    <m/>
    <s v="Maint - Reg"/>
    <s v="Weigh Station or Rest Area Improvements"/>
    <m/>
    <x v="1"/>
    <x v="1"/>
    <s v=""/>
    <m/>
    <m/>
    <x v="1"/>
    <m/>
    <m/>
    <n v="0"/>
    <n v="0"/>
    <n v="247910.89"/>
    <n v="0"/>
    <n v="247910.89"/>
  </r>
  <r>
    <n v="125450.34"/>
    <x v="3"/>
    <s v="Fayette"/>
    <m/>
    <s v="L"/>
    <s v="Various Local Roads in Fayette County (Local Roads Safety Initiative)"/>
    <s v="00840a Old Jackson Road from LM 0.317 to LM 3.00;  01474 Thorpe Drive from LM 3.00 to LM 5.00;  02706 Bobbitt Road from LM 0.00 to LM 5.00;   OA245 Canadaville from LM 0.923 to 4.791  Misc. Safety Improvements"/>
    <s v="Safety"/>
    <s v="Miscellaneous Safety Improvements"/>
    <m/>
    <x v="1"/>
    <x v="1"/>
    <n v="0"/>
    <d v="2020-05-15T00:00:00"/>
    <m/>
    <x v="4"/>
    <s v="None"/>
    <m/>
    <n v="9000"/>
    <n v="0"/>
    <n v="238000"/>
    <n v="0"/>
    <n v="247000"/>
  </r>
  <r>
    <n v="130029"/>
    <x v="0"/>
    <s v="McMinn"/>
    <s v="CR 316"/>
    <s v="L"/>
    <s v="SA 54029(1), CR 316 from SR 68 to SR 309"/>
    <m/>
    <s v="State Aid - Resurf"/>
    <s v="Resurfacing"/>
    <m/>
    <x v="1"/>
    <x v="1"/>
    <n v="4.76"/>
    <m/>
    <m/>
    <x v="4"/>
    <s v="None"/>
    <m/>
    <n v="0"/>
    <n v="0"/>
    <n v="0"/>
    <n v="246029.28"/>
    <n v="246029.28"/>
  </r>
  <r>
    <n v="129554"/>
    <x v="1"/>
    <s v="Carter"/>
    <s v="Tiger Creek Road"/>
    <s v="L"/>
    <s v="SA 1002(4), Tiger Creek Road From: SR-37 at LM 0.00 To: LM 2.51"/>
    <m/>
    <s v="State Aid - Resurf"/>
    <s v="Resurfacing"/>
    <m/>
    <x v="1"/>
    <x v="1"/>
    <n v="2.5099999999999998"/>
    <m/>
    <m/>
    <x v="4"/>
    <s v="None"/>
    <m/>
    <n v="0"/>
    <n v="0"/>
    <n v="0"/>
    <n v="245196"/>
    <n v="245196"/>
  </r>
  <r>
    <n v="127039"/>
    <x v="1"/>
    <s v="Roane"/>
    <s v="I-40"/>
    <s v="IM"/>
    <s v="Eastbound near LM 1.1 (MM 341.5) (Rockfall Mitigation)"/>
    <s v="Rockfall Mitigation"/>
    <s v="Maint - Reg"/>
    <m/>
    <m/>
    <x v="4"/>
    <x v="7"/>
    <n v="0"/>
    <m/>
    <m/>
    <x v="1"/>
    <s v="Int"/>
    <m/>
    <n v="245100"/>
    <n v="0"/>
    <n v="0"/>
    <n v="0"/>
    <n v="245100"/>
  </r>
  <r>
    <n v="128822"/>
    <x v="1"/>
    <s v="Greene"/>
    <s v="West Allens Bridge Rd"/>
    <s v="L"/>
    <s v="SA 3003-2, West Allens Bridge Rd from W. Bridge Rd to SR 321"/>
    <m/>
    <s v="State Aid - Resurf"/>
    <s v="Resurfacing"/>
    <m/>
    <x v="1"/>
    <x v="1"/>
    <n v="2.9"/>
    <m/>
    <m/>
    <x v="4"/>
    <s v="None, Other"/>
    <m/>
    <n v="0"/>
    <n v="0"/>
    <n v="0"/>
    <n v="245059.20000000001"/>
    <n v="245059.20000000001"/>
  </r>
  <r>
    <n v="129454"/>
    <x v="2"/>
    <s v="Maury"/>
    <s v="Haley Lane"/>
    <s v="L"/>
    <s v="SA 60055(1) Haley Lane From: SR-245 To: Southport Road"/>
    <m/>
    <s v="State Aid - Resurf"/>
    <s v="Resurfacing"/>
    <m/>
    <x v="1"/>
    <x v="1"/>
    <n v="2.3319999999999999"/>
    <m/>
    <m/>
    <x v="4"/>
    <s v="None"/>
    <m/>
    <n v="0"/>
    <n v="0"/>
    <n v="0"/>
    <n v="244020"/>
    <n v="244020"/>
  </r>
  <r>
    <n v="126267"/>
    <x v="2"/>
    <s v="Dickson"/>
    <m/>
    <s v="SR"/>
    <s v="M18RMHQ_C22_Utility_Bills"/>
    <s v="To pay TDOT's Utility bills"/>
    <s v="Maint - Reg"/>
    <s v="Maintenance"/>
    <m/>
    <x v="1"/>
    <x v="1"/>
    <s v=""/>
    <m/>
    <m/>
    <x v="2"/>
    <m/>
    <m/>
    <n v="0"/>
    <n v="0"/>
    <n v="243862.2"/>
    <n v="0"/>
    <n v="243862.2"/>
  </r>
  <r>
    <n v="128094"/>
    <x v="2"/>
    <s v="Davidson"/>
    <s v="SR-45"/>
    <s v="SR"/>
    <s v="(Old Hickory Boulevard) at Nashville and Eastern R/R, LM 15.79 in Nashville"/>
    <s v="Railroad Crossing Safety Improvement Project, Section 130."/>
    <s v="Section 130-Rail"/>
    <s v="Other"/>
    <m/>
    <x v="1"/>
    <x v="1"/>
    <n v="0.01"/>
    <m/>
    <m/>
    <x v="0"/>
    <s v="NHS"/>
    <m/>
    <n v="0"/>
    <n v="0"/>
    <n v="243737"/>
    <n v="0"/>
    <n v="243737"/>
  </r>
  <r>
    <n v="127191"/>
    <x v="0"/>
    <s v="Region 2"/>
    <m/>
    <s v="SR"/>
    <s v="Various State Routes in Region 2 (Joint Stabilization)"/>
    <m/>
    <s v="Resurfacing"/>
    <s v="Resurfacing"/>
    <s v="Longitudinal Joint Stabilization"/>
    <x v="0"/>
    <x v="5"/>
    <n v="240.68"/>
    <d v="2019-05-10T00:00:00"/>
    <s v="PRESV"/>
    <x v="0"/>
    <s v="NHS, Other"/>
    <m/>
    <n v="0"/>
    <n v="0"/>
    <n v="0"/>
    <n v="243687"/>
    <n v="243687"/>
  </r>
  <r>
    <n v="120327"/>
    <x v="2"/>
    <s v="Davidson"/>
    <s v="Conference Drive"/>
    <s v="L"/>
    <s v="Conference Drive, From SR-174 (Long Hollow Pike) to SR-6 (Gallatin Pike)"/>
    <s v="Project would allow for the enhancement of Conference Drive through streetscape, hardscape and lighting improvements."/>
    <s v="Local Programs"/>
    <s v="Miscellaneous Improvements"/>
    <m/>
    <x v="1"/>
    <x v="1"/>
    <n v="1.37"/>
    <m/>
    <m/>
    <x v="4"/>
    <s v="Other"/>
    <m/>
    <n v="0"/>
    <n v="0"/>
    <n v="243600"/>
    <n v="0"/>
    <n v="243600"/>
  </r>
  <r>
    <n v="127246"/>
    <x v="2"/>
    <s v="Sumner"/>
    <s v="Rock Bridge Road"/>
    <s v="L"/>
    <s v="BG 2045-1.41, Rock Bridge Road, Bridge over Branch"/>
    <s v="Replace Bridge No. 83020150003"/>
    <s v="State Aid - BR Grant"/>
    <s v="Bridge Replacement"/>
    <m/>
    <x v="1"/>
    <x v="1"/>
    <n v="0.01"/>
    <m/>
    <m/>
    <x v="4"/>
    <s v="None"/>
    <s v="83020150003"/>
    <n v="0"/>
    <n v="0"/>
    <n v="242926.59"/>
    <n v="0"/>
    <n v="242926.59"/>
  </r>
  <r>
    <n v="125210"/>
    <x v="2"/>
    <s v="Robertson"/>
    <m/>
    <s v="L"/>
    <s v="William A. Batson Parkway, from Black Patch Drive to SR-11 (US-41)"/>
    <s v="**E-Grants 065** Construction of an extension of William A. Batson Parkway, from Black Patch Drive to SR-11 (US-41). The proposed road on new alignment will consist of two 12-foot travel lanes separated by 14-foot landscaped median, with 10-foot shoulders."/>
    <s v="Local Programs"/>
    <s v="Construction-New"/>
    <m/>
    <x v="0"/>
    <x v="3"/>
    <s v=""/>
    <m/>
    <m/>
    <x v="4"/>
    <m/>
    <m/>
    <n v="242500"/>
    <n v="0"/>
    <n v="0"/>
    <n v="0"/>
    <n v="242500"/>
  </r>
  <r>
    <n v="125450.22"/>
    <x v="2"/>
    <s v="Stewart"/>
    <m/>
    <s v="L"/>
    <s v="Various Local Roads in Stewart County (Local Roads Safety Initiative)"/>
    <m/>
    <s v="Safety"/>
    <s v="Miscellaneous Safety Improvements"/>
    <m/>
    <x v="1"/>
    <x v="1"/>
    <s v=""/>
    <d v="2020-06-26T00:00:00"/>
    <m/>
    <x v="4"/>
    <s v="None"/>
    <m/>
    <n v="20000"/>
    <n v="0"/>
    <n v="222338"/>
    <n v="0"/>
    <n v="242338"/>
  </r>
  <r>
    <n v="125450.71"/>
    <x v="3"/>
    <s v="McNairy"/>
    <m/>
    <s v="L"/>
    <s v="Various Local Roads in McNairy County (Local Roads Safety Initiative)"/>
    <m/>
    <s v="Safety"/>
    <s v="Miscellaneous Safety Improvements"/>
    <m/>
    <x v="1"/>
    <x v="1"/>
    <s v=""/>
    <d v="2019-12-13T00:00:00"/>
    <m/>
    <x v="4"/>
    <s v="None"/>
    <m/>
    <n v="6000"/>
    <n v="0"/>
    <n v="236336"/>
    <n v="0"/>
    <n v="242336"/>
  </r>
  <r>
    <n v="129377"/>
    <x v="3"/>
    <s v="Henderson"/>
    <s v="Wake Forrest/McBride Cemetary Road"/>
    <s v="L"/>
    <s v="SA 39033-2, Wake Forrest Road / McBride Cemetary Road from Chester County line to SA-39023 (Pitts Road)"/>
    <m/>
    <s v="State Aid - Resurf"/>
    <s v="Resurfacing"/>
    <m/>
    <x v="1"/>
    <x v="1"/>
    <n v="2.8490000000000002"/>
    <m/>
    <m/>
    <x v="4"/>
    <s v="None"/>
    <m/>
    <n v="0"/>
    <n v="0"/>
    <n v="0"/>
    <n v="241852.56"/>
    <n v="241852.56"/>
  </r>
  <r>
    <n v="124171"/>
    <x v="3"/>
    <s v="Crockett"/>
    <s v="Beaver Rd"/>
    <s v="L"/>
    <s v="Beaver Rd. Bridge over Branch, LM 2.78 (IA)"/>
    <m/>
    <s v="State Aid - BR Grant"/>
    <s v="Bridge Replacement"/>
    <m/>
    <x v="3"/>
    <x v="0"/>
    <n v="0.01"/>
    <m/>
    <m/>
    <x v="4"/>
    <s v="None"/>
    <s v="170A0810003"/>
    <n v="0"/>
    <n v="0"/>
    <n v="241714.25"/>
    <n v="0"/>
    <n v="241714.25"/>
  </r>
  <r>
    <n v="126416"/>
    <x v="0"/>
    <s v="Cumberland"/>
    <m/>
    <s v="SR"/>
    <s v="M18RMHQ_C18_Utility_Bills"/>
    <s v="To pay TDOT's utility bills"/>
    <s v="Maint - Reg"/>
    <s v="Maintenance"/>
    <m/>
    <x v="1"/>
    <x v="1"/>
    <s v=""/>
    <m/>
    <m/>
    <x v="2"/>
    <m/>
    <m/>
    <n v="0"/>
    <n v="0"/>
    <n v="240177.96"/>
    <n v="0"/>
    <n v="240177.96"/>
  </r>
  <r>
    <n v="114117.09"/>
    <x v="0"/>
    <s v="Region 2"/>
    <m/>
    <s v="IM"/>
    <s v="M19LTHQ_R2ISR_SIGNREP Reg. 2 FY19 On-Call Signing - Interstate and SRs"/>
    <m/>
    <s v="Maint - Reg"/>
    <s v="Signs"/>
    <m/>
    <x v="1"/>
    <x v="1"/>
    <s v=""/>
    <d v="2019-05-10T00:00:00"/>
    <m/>
    <x v="1"/>
    <m/>
    <m/>
    <n v="0"/>
    <n v="0"/>
    <n v="239966"/>
    <n v="0"/>
    <n v="239966"/>
  </r>
  <r>
    <n v="126205"/>
    <x v="2"/>
    <s v="Maury"/>
    <s v="SR-7"/>
    <s v="SR"/>
    <s v="From Dyer Street to SR-6/SR-99"/>
    <s v="Mill &amp; 411D"/>
    <s v="Resurfacing"/>
    <s v="Resurface &amp; Safety"/>
    <s v="Mill &amp; 411D"/>
    <x v="0"/>
    <x v="5"/>
    <n v="3.62"/>
    <d v="2018-02-09T00:00:00"/>
    <s v="CONV"/>
    <x v="0"/>
    <s v="NHS"/>
    <m/>
    <n v="0"/>
    <n v="0"/>
    <n v="85979.199999999997"/>
    <n v="153499.88"/>
    <n v="239479.08000000002"/>
  </r>
  <r>
    <n v="125450.18"/>
    <x v="2"/>
    <s v="Houston"/>
    <m/>
    <s v="L"/>
    <s v="Various Local Roads in Houston County (Local Roads Safety Initiative)"/>
    <m/>
    <s v="Safety"/>
    <s v="Miscellaneous Safety Improvements"/>
    <m/>
    <x v="1"/>
    <x v="1"/>
    <s v=""/>
    <d v="2020-05-15T00:00:00"/>
    <m/>
    <x v="4"/>
    <s v="None"/>
    <m/>
    <n v="8000"/>
    <n v="0"/>
    <n v="230691"/>
    <n v="0"/>
    <n v="238691"/>
  </r>
  <r>
    <n v="116361.08"/>
    <x v="2"/>
    <s v="Region 3"/>
    <m/>
    <s v="IM"/>
    <s v="M20LTHQ_D39ISR_M&amp;L_D39INTERSTATE"/>
    <m/>
    <s v="Maint - Reg"/>
    <s v="Mowing/Litter"/>
    <m/>
    <x v="1"/>
    <x v="1"/>
    <n v="57.47"/>
    <d v="2019-11-08T00:00:00"/>
    <m/>
    <x v="1"/>
    <m/>
    <m/>
    <n v="0"/>
    <n v="0"/>
    <n v="238416"/>
    <n v="0"/>
    <n v="238416"/>
  </r>
  <r>
    <n v="128766"/>
    <x v="0"/>
    <s v="Hamilton"/>
    <s v="SR-153"/>
    <s v="SR"/>
    <s v="near LM 7.1 (Slope Stabilization) (February 2019 Flood)"/>
    <s v="repair slope failure below road (Emergency Let Project)"/>
    <s v="Maint - Reg"/>
    <s v="Safety"/>
    <m/>
    <x v="2"/>
    <x v="2"/>
    <n v="0.01"/>
    <d v="2019-05-10T00:00:00"/>
    <m/>
    <x v="0"/>
    <s v="NHS"/>
    <m/>
    <n v="0"/>
    <n v="0"/>
    <n v="238260"/>
    <n v="0"/>
    <n v="238260"/>
  </r>
  <r>
    <n v="70048"/>
    <x v="3"/>
    <s v="Lake"/>
    <m/>
    <s v="SR"/>
    <s v="Lake County Routine Maintenance"/>
    <m/>
    <s v="Maint - Reg"/>
    <s v="Maintenance"/>
    <m/>
    <x v="1"/>
    <x v="1"/>
    <s v=""/>
    <m/>
    <m/>
    <x v="2"/>
    <m/>
    <m/>
    <n v="0"/>
    <n v="0"/>
    <n v="238201.34"/>
    <n v="0"/>
    <n v="238201.34"/>
  </r>
  <r>
    <n v="70064"/>
    <x v="2"/>
    <s v="Moore"/>
    <m/>
    <s v="SR"/>
    <s v="Moore County Routine Maintenance"/>
    <m/>
    <s v="Maint - Reg"/>
    <s v="Maintenance"/>
    <m/>
    <x v="1"/>
    <x v="1"/>
    <s v=""/>
    <m/>
    <m/>
    <x v="2"/>
    <m/>
    <m/>
    <n v="0"/>
    <n v="0"/>
    <n v="237480.28"/>
    <n v="0"/>
    <n v="237480.28"/>
  </r>
  <r>
    <n v="114118.09"/>
    <x v="2"/>
    <s v="Region 3"/>
    <m/>
    <s v="IM"/>
    <s v="M19LTHQ_R3ISR_SIGNREP Reg. 3 FY19 On-Call Sign Repair - Interstate and SRs"/>
    <m/>
    <s v="Maint - Reg"/>
    <s v="Signs"/>
    <m/>
    <x v="1"/>
    <x v="1"/>
    <s v=""/>
    <d v="2019-05-10T00:00:00"/>
    <m/>
    <x v="1"/>
    <m/>
    <m/>
    <n v="0"/>
    <n v="0"/>
    <n v="237313"/>
    <n v="0"/>
    <n v="237313"/>
  </r>
  <r>
    <n v="129775"/>
    <x v="3"/>
    <s v="Henderson"/>
    <s v="SR-421"/>
    <s v="SR"/>
    <s v="From Hardin County Line to SR-201"/>
    <s v="Double Chip Seal"/>
    <s v="Resurfacing"/>
    <s v="Resurface &amp; Safety"/>
    <s v="Double Chip Seal"/>
    <x v="0"/>
    <x v="5"/>
    <n v="2"/>
    <d v="2020-05-15T00:00:00"/>
    <s v="PRESV"/>
    <x v="2"/>
    <s v="Other"/>
    <m/>
    <n v="0"/>
    <n v="0"/>
    <n v="48720"/>
    <n v="187000"/>
    <n v="235720"/>
  </r>
  <r>
    <n v="129985"/>
    <x v="2"/>
    <s v="Humphreys"/>
    <s v="Hemby Branch Rd"/>
    <s v="L"/>
    <s v="SA 43027 (1) From W Little Richland Creek Rd to Lucas Ridge Rd"/>
    <m/>
    <s v="State Aid - Resurf"/>
    <s v="Resurfacing"/>
    <m/>
    <x v="1"/>
    <x v="1"/>
    <n v="2.5489999999999999"/>
    <m/>
    <m/>
    <x v="4"/>
    <s v="None"/>
    <m/>
    <n v="0"/>
    <n v="0"/>
    <n v="0"/>
    <n v="235592"/>
    <n v="235592"/>
  </r>
  <r>
    <n v="100520"/>
    <x v="2"/>
    <s v="Smith"/>
    <s v="SR-24"/>
    <s v="SR"/>
    <s v="Bridge over Caney Fork River, LM 13.38"/>
    <s v="SR-24, Bridge over Caney Fork River, LM 13.38 - Bridge Replacement"/>
    <s v="Bridge"/>
    <s v="Bridge Replacement"/>
    <m/>
    <x v="3"/>
    <x v="0"/>
    <n v="0.67600000000000005"/>
    <d v="2012-09-14T00:00:00"/>
    <m/>
    <x v="2"/>
    <s v="Other"/>
    <s v="80SR0240013"/>
    <n v="0"/>
    <n v="0"/>
    <n v="235215.98"/>
    <n v="0"/>
    <n v="235215.98"/>
  </r>
  <r>
    <n v="105739.14"/>
    <x v="0"/>
    <s v="Hamilton"/>
    <m/>
    <s v="SR"/>
    <s v="M19LTHQ_C33SR_TUNLCLN Hamilton - McCallie, Bachman and Stringers Ridge - Tunnel Cleaning (FY19)"/>
    <m/>
    <s v="Maint - Reg"/>
    <s v="Maintenance"/>
    <m/>
    <x v="1"/>
    <x v="1"/>
    <s v=""/>
    <d v="2019-05-10T00:00:00"/>
    <m/>
    <x v="2"/>
    <m/>
    <m/>
    <n v="0"/>
    <n v="0"/>
    <n v="234964"/>
    <n v="0"/>
    <n v="234964"/>
  </r>
  <r>
    <n v="129600"/>
    <x v="0"/>
    <s v="Cumberland"/>
    <m/>
    <s v="N/A"/>
    <s v="Crossville: Maintenance Building Upgrades"/>
    <m/>
    <s v="Aeronautics"/>
    <s v="Public Transportation"/>
    <m/>
    <x v="1"/>
    <x v="1"/>
    <s v=""/>
    <m/>
    <m/>
    <x v="6"/>
    <m/>
    <m/>
    <n v="0"/>
    <n v="0"/>
    <n v="234554"/>
    <n v="0"/>
    <n v="234554"/>
  </r>
  <r>
    <n v="130201"/>
    <x v="3"/>
    <s v="Region 4"/>
    <m/>
    <s v="N/A"/>
    <s v="Cheatham Cty RR FY2020 Preservation - Bridge Rehab at MP 2.81, 2.9, 4.45, 6.7, 7.1, 9.3, 9.5 &amp; 10.6"/>
    <m/>
    <s v="Rail"/>
    <m/>
    <m/>
    <x v="1"/>
    <x v="1"/>
    <s v=""/>
    <m/>
    <m/>
    <x v="6"/>
    <m/>
    <m/>
    <n v="0"/>
    <n v="0"/>
    <n v="233933"/>
    <n v="0"/>
    <n v="233933"/>
  </r>
  <r>
    <n v="126903"/>
    <x v="2"/>
    <s v="Rutherford"/>
    <s v="SR-96"/>
    <s v="SR"/>
    <s v="From East of Camden Court to East of Gresham Lane in Murfreesboro"/>
    <s v="Construction of 3,000 feet of 5-foot sidewalk on the North side of SR-96 from East of Camden Court to East of Gresham Lane.  Project also includes striping and pedestrian signals."/>
    <s v="Local Programs"/>
    <s v="Bicycles and Pedestrian Facility"/>
    <m/>
    <x v="1"/>
    <x v="1"/>
    <n v="0.28000000000000003"/>
    <d v="2019-08-09T00:00:00"/>
    <m/>
    <x v="0"/>
    <s v="NHS"/>
    <m/>
    <n v="45000"/>
    <n v="0"/>
    <n v="188815"/>
    <n v="0"/>
    <n v="233815"/>
  </r>
  <r>
    <n v="125450.69"/>
    <x v="3"/>
    <s v="Decatur"/>
    <m/>
    <s v="L"/>
    <s v="Various Local Roads in Decatur County (Local Roads Safety Initiative)"/>
    <s v="01739  Davis Mill/Bunches Chapel/Mouse Tail Road LM 0.00 to LM 5.00;  01706 Crawford School Road LM 0.00 to LM 5.00;  0A511 Perryville Road LM 0.0 to LM 1.42"/>
    <s v="Safety"/>
    <s v="Miscellaneous Safety Improvements"/>
    <m/>
    <x v="1"/>
    <x v="1"/>
    <s v=""/>
    <d v="2019-10-04T00:00:00"/>
    <m/>
    <x v="4"/>
    <s v="None"/>
    <m/>
    <n v="8100"/>
    <n v="0"/>
    <n v="225550"/>
    <n v="0"/>
    <n v="233650"/>
  </r>
  <r>
    <n v="121407.05"/>
    <x v="1"/>
    <s v="Region 1"/>
    <s v="SR"/>
    <s v="SR"/>
    <s v="M20LTHQ_D18SR_M&amp;L_D18NORTH"/>
    <m/>
    <s v="Maint - Reg"/>
    <s v="Mowing/Litter"/>
    <m/>
    <x v="1"/>
    <x v="1"/>
    <n v="145.12"/>
    <d v="2019-11-08T00:00:00"/>
    <m/>
    <x v="2"/>
    <m/>
    <m/>
    <n v="0"/>
    <n v="0"/>
    <n v="232936"/>
    <n v="0"/>
    <n v="232936"/>
  </r>
  <r>
    <n v="129057"/>
    <x v="2"/>
    <s v="Houston"/>
    <s v="Herman Adams Road"/>
    <s v="L"/>
    <s v="SA 42025-1, Herman Adams Road from SR-46 to Barber Highway"/>
    <m/>
    <s v="State Aid - Resurf"/>
    <s v="Resurfacing"/>
    <m/>
    <x v="1"/>
    <x v="1"/>
    <n v="1.444"/>
    <m/>
    <m/>
    <x v="4"/>
    <s v="None"/>
    <m/>
    <n v="0"/>
    <n v="0"/>
    <n v="0"/>
    <n v="230427.86"/>
    <n v="230427.86"/>
  </r>
  <r>
    <n v="128409"/>
    <x v="3"/>
    <s v="Shelby"/>
    <m/>
    <s v="L"/>
    <s v="Shelby Road, Bridge over Royster Creek (Local ER - February 2019 Flood Event)"/>
    <s v="Restoration of the existing bridge on Shelby Road over Royster Creek"/>
    <s v="Local Programs"/>
    <s v="Bridge Repair"/>
    <m/>
    <x v="3"/>
    <x v="2"/>
    <n v="0.01"/>
    <m/>
    <m/>
    <x v="9"/>
    <s v="Other"/>
    <s v="79002090001"/>
    <n v="230275"/>
    <n v="0"/>
    <n v="0"/>
    <n v="0"/>
    <n v="230275"/>
  </r>
  <r>
    <n v="122627"/>
    <x v="2"/>
    <s v="Wilson"/>
    <s v="Belinda Parkway"/>
    <s v="L"/>
    <s v="Belinda Parkway, From West of Providence Trail to Sgt. Jerry Mundy Memorial Park in Mt. Juliet"/>
    <s v="Construction of a sidewalk and shared bike lanes on Belinda Pky from Two Rivers Ford west of Providence Trail to Jerry Mundy Memorial Park's trail connection to Belinda Pkwy including a connection on SE Springdale Dr to the pedestrian access to Rutland Elementary School."/>
    <s v="Local Programs"/>
    <s v="Bicycles and Pedestrian Facility"/>
    <m/>
    <x v="1"/>
    <x v="1"/>
    <n v="1.5660000000000001"/>
    <m/>
    <m/>
    <x v="4"/>
    <s v="Other"/>
    <m/>
    <n v="0"/>
    <n v="0"/>
    <n v="230000"/>
    <n v="0"/>
    <n v="230000"/>
  </r>
  <r>
    <n v="117457"/>
    <x v="2"/>
    <s v="Williamson"/>
    <s v="SIA"/>
    <s v="L"/>
    <s v="Industrial Access Road serving Mars Petcare in Thompson's Station"/>
    <m/>
    <s v="Economic Development"/>
    <s v="Widen and Resurfacing"/>
    <m/>
    <x v="0"/>
    <x v="0"/>
    <s v=""/>
    <d v="2016-08-19T00:00:00"/>
    <m/>
    <x v="8"/>
    <s v="NHS"/>
    <m/>
    <n v="-110668.04"/>
    <n v="0"/>
    <n v="340622.51"/>
    <n v="0"/>
    <n v="229954.47000000003"/>
  </r>
  <r>
    <n v="129861"/>
    <x v="0"/>
    <s v="Region 2"/>
    <m/>
    <s v="N/A"/>
    <s v="UCHRA FFY18; SFY20 5311 TN18X032 (S&amp;F) Operating Funds"/>
    <m/>
    <s v="Mass Transit"/>
    <m/>
    <m/>
    <x v="1"/>
    <x v="1"/>
    <s v=""/>
    <m/>
    <m/>
    <x v="6"/>
    <m/>
    <m/>
    <n v="0"/>
    <n v="0"/>
    <n v="229500"/>
    <n v="0"/>
    <n v="229500"/>
  </r>
  <r>
    <n v="123983"/>
    <x v="1"/>
    <s v="Campbell"/>
    <s v="SR-9"/>
    <s v="SR"/>
    <s v="From Kentucky State Line to near West Davis Lane"/>
    <s v="Shoulders, Curb Ramp and Pavement Marking"/>
    <s v="Resurfacing"/>
    <s v="Resurface &amp; Safety"/>
    <s v="Mill &amp; 411D"/>
    <x v="0"/>
    <x v="5"/>
    <n v="1.79"/>
    <d v="2017-03-31T00:00:00"/>
    <s v="CONV"/>
    <x v="2"/>
    <s v="Other"/>
    <m/>
    <n v="0"/>
    <n v="0"/>
    <n v="134918.41"/>
    <n v="94146.96"/>
    <n v="229065.37"/>
  </r>
  <r>
    <n v="120234"/>
    <x v="2"/>
    <s v="Davidson"/>
    <s v="SR-11"/>
    <s v="SR"/>
    <s v="From Edmondson Pk to Paragon Mills Rd (RSAR)"/>
    <s v="Signalization"/>
    <s v="Safety"/>
    <s v="Signalization"/>
    <m/>
    <x v="1"/>
    <x v="1"/>
    <n v="0.55000000000000004"/>
    <d v="2019-12-13T00:00:00"/>
    <m/>
    <x v="0"/>
    <s v="NHS"/>
    <m/>
    <n v="23000"/>
    <n v="13000"/>
    <n v="192861"/>
    <n v="0"/>
    <n v="228861"/>
  </r>
  <r>
    <n v="119711.06"/>
    <x v="2"/>
    <s v="Region 3"/>
    <s v="SR"/>
    <s v="SR"/>
    <s v="M20LTHQ_D39SR_M&amp;L_D39SOUTH"/>
    <m/>
    <s v="Maint - Reg"/>
    <s v="Mowing/Litter"/>
    <m/>
    <x v="1"/>
    <x v="1"/>
    <n v="150.81"/>
    <d v="2019-11-08T00:00:00"/>
    <m/>
    <x v="2"/>
    <m/>
    <m/>
    <n v="0"/>
    <n v="0"/>
    <n v="228557"/>
    <n v="0"/>
    <n v="228557"/>
  </r>
  <r>
    <n v="120390"/>
    <x v="2"/>
    <s v="Davidson"/>
    <s v="I-24"/>
    <s v="IM"/>
    <s v="Eastbound Exit Ramp at SR-254 (Bell Road, Exit 59) (Ramp Queue Project)"/>
    <s v="Ramp Improvements"/>
    <s v="Safety"/>
    <s v="Ramp Improvements"/>
    <m/>
    <x v="0"/>
    <x v="0"/>
    <n v="1.05"/>
    <d v="2021-05-07T00:00:00"/>
    <m/>
    <x v="1"/>
    <s v="Int"/>
    <m/>
    <n v="8500"/>
    <n v="219731"/>
    <n v="0"/>
    <n v="0"/>
    <n v="228231"/>
  </r>
  <r>
    <n v="104459.09"/>
    <x v="5"/>
    <s v="Statewide"/>
    <m/>
    <s v="N/A"/>
    <s v="DISADVANTAGED BUSINESS ENTERPRISE SUPPORTIVE SERVICE FUND, FY 2015-2019"/>
    <s v="DISADVANTAGED BUSINESS ENTERPRISE SUPPORTIVE SERVICE FUND, FY 2015-2019-Training"/>
    <s v="Other"/>
    <s v="Training"/>
    <m/>
    <x v="1"/>
    <x v="1"/>
    <s v=""/>
    <m/>
    <m/>
    <x v="6"/>
    <m/>
    <m/>
    <n v="228010"/>
    <n v="0"/>
    <n v="0"/>
    <n v="0"/>
    <n v="228010"/>
  </r>
  <r>
    <n v="125450.35"/>
    <x v="3"/>
    <s v="Hardeman"/>
    <m/>
    <s v="L"/>
    <s v="Various Local Roads in Hardeman County (Local Roads Safety Initiative)"/>
    <s v="01615a Pea Vine Road from LM 0.00 to LM 5.00    01613 Pocahontas Road/Alcorn Road from LM 0.00 to LM 4.00    01609 Park Swain Road from LM 0.478 to LM 4.18"/>
    <s v="Safety"/>
    <s v="Miscellaneous Safety Improvements"/>
    <m/>
    <x v="1"/>
    <x v="1"/>
    <s v=""/>
    <d v="2020-06-26T00:00:00"/>
    <m/>
    <x v="4"/>
    <s v="None"/>
    <m/>
    <n v="7000"/>
    <n v="0"/>
    <n v="221000"/>
    <n v="0"/>
    <n v="228000"/>
  </r>
  <r>
    <n v="125786"/>
    <x v="0"/>
    <s v="Coffee"/>
    <s v="Shady Grove Rd / Summitville Rd"/>
    <s v="L"/>
    <s v="SA 16021(2), Shady Grove Rd / Summitville Rd From: Casey Rd To: SR-55"/>
    <m/>
    <s v="State Aid - Resurf"/>
    <s v="Resurfacing"/>
    <m/>
    <x v="1"/>
    <x v="1"/>
    <n v="6.1"/>
    <m/>
    <m/>
    <x v="4"/>
    <s v="None"/>
    <m/>
    <n v="0"/>
    <n v="0"/>
    <n v="0"/>
    <n v="227937.08"/>
    <n v="227937.08"/>
  </r>
  <r>
    <n v="127171"/>
    <x v="0"/>
    <s v="Jackson"/>
    <s v="SR-53"/>
    <s v="SR"/>
    <s v="From Smith County Line to North of New Salem Road"/>
    <s v="Micro-surfacing @ 32 lbs/sy OR 411TL Overlay @ 85 lb/sy"/>
    <s v="Resurfacing"/>
    <s v="Resurfacing"/>
    <s v="Micro-surfacing @ 32 lbs/sy OR 411TL Overlay @ 85 lb/sy"/>
    <x v="0"/>
    <x v="5"/>
    <n v="9.02"/>
    <d v="2019-02-08T00:00:00"/>
    <s v="PRESV"/>
    <x v="2"/>
    <s v="Other"/>
    <m/>
    <n v="0"/>
    <n v="0"/>
    <n v="0"/>
    <n v="227626"/>
    <n v="227626"/>
  </r>
  <r>
    <n v="120460"/>
    <x v="0"/>
    <s v="Putnam"/>
    <s v="SIA"/>
    <s v="L"/>
    <s v="Mine Lick Creek Road, Industrial Access Road serving Project Victor in Cookeville"/>
    <s v="Reconstruct approx. 3500 ft. of Mine Lick Creek Road from near Heartland Lane to north of Old Stewart Road"/>
    <s v="Economic Development"/>
    <s v="Reconstruction"/>
    <m/>
    <x v="0"/>
    <x v="0"/>
    <n v="0.66"/>
    <d v="2015-12-04T00:00:00"/>
    <m/>
    <x v="4"/>
    <s v="None"/>
    <m/>
    <n v="-28459.360000000001"/>
    <n v="0"/>
    <n v="256000"/>
    <n v="0"/>
    <n v="227540.64"/>
  </r>
  <r>
    <n v="120046"/>
    <x v="1"/>
    <s v="Cocke"/>
    <s v="SR-32"/>
    <s v="SR"/>
    <s v="From New Cave Church Road to Heritage Blvd in Newport (RSAR)"/>
    <s v="Signing, Pavement Markings and Signalization"/>
    <s v="Safety"/>
    <s v="Intersection Improvements and Signals"/>
    <m/>
    <x v="0"/>
    <x v="0"/>
    <n v="0.43"/>
    <d v="2019-10-04T00:00:00"/>
    <m/>
    <x v="0"/>
    <s v="NHS"/>
    <m/>
    <n v="0"/>
    <n v="0"/>
    <n v="227500"/>
    <n v="0"/>
    <n v="227500"/>
  </r>
  <r>
    <n v="125450.8"/>
    <x v="3"/>
    <s v="Gibson"/>
    <m/>
    <s v="L"/>
    <s v="Various Local Roads in Gibson County (Local Roads Safety Initiative)"/>
    <m/>
    <s v="Safety"/>
    <s v="Miscellaneous Safety Improvements"/>
    <m/>
    <x v="1"/>
    <x v="1"/>
    <s v=""/>
    <d v="2020-05-15T00:00:00"/>
    <m/>
    <x v="4"/>
    <s v="None"/>
    <m/>
    <n v="14000"/>
    <n v="0"/>
    <n v="213000"/>
    <n v="0"/>
    <n v="227000"/>
  </r>
  <r>
    <n v="130221"/>
    <x v="1"/>
    <s v="Hamblen"/>
    <s v="Mountain Valley Rd"/>
    <s v="L"/>
    <s v="SA 3218(1) Mountain Valley Rd  from  SR-113 to Ralph Ray Rd"/>
    <m/>
    <s v="State Aid - Resurf"/>
    <s v="Resurfacing"/>
    <m/>
    <x v="1"/>
    <x v="1"/>
    <n v="2"/>
    <m/>
    <m/>
    <x v="4"/>
    <s v="None"/>
    <m/>
    <n v="0"/>
    <n v="0"/>
    <n v="0"/>
    <n v="226674"/>
    <n v="226674"/>
  </r>
  <r>
    <n v="128243"/>
    <x v="2"/>
    <s v="Sumner"/>
    <s v="I-65"/>
    <s v="IM"/>
    <s v="Bridges over Cartwright Circle (R&amp;L) at LM 2.46 and Williamson Road (R&amp;L) at LM 3.50"/>
    <m/>
    <s v="Maint - BR Repair"/>
    <s v="Bridge Repair"/>
    <m/>
    <x v="3"/>
    <x v="2"/>
    <s v=""/>
    <d v="2019-12-13T00:00:00"/>
    <m/>
    <x v="1"/>
    <s v="Int"/>
    <s v="83I00650005, 83I00650006, 83I00650007, 83I00650008"/>
    <n v="0"/>
    <n v="0"/>
    <n v="225408"/>
    <n v="0"/>
    <n v="225408"/>
  </r>
  <r>
    <n v="129736.03"/>
    <x v="5"/>
    <s v="Statewide"/>
    <m/>
    <s v="N/A"/>
    <s v="Traffic Engineering Consultant Services"/>
    <m/>
    <s v="Other"/>
    <s v="Intelligent Transportation System"/>
    <m/>
    <x v="1"/>
    <x v="1"/>
    <s v=""/>
    <m/>
    <m/>
    <x v="6"/>
    <m/>
    <m/>
    <n v="0"/>
    <n v="0"/>
    <n v="225000"/>
    <n v="0"/>
    <n v="225000"/>
  </r>
  <r>
    <n v="130315"/>
    <x v="0"/>
    <s v="Region 2"/>
    <m/>
    <s v="N/A"/>
    <s v="UCHRA - SFY 2021 IMPROVE Capital Funds"/>
    <m/>
    <s v="Mass Transit"/>
    <m/>
    <m/>
    <x v="1"/>
    <x v="1"/>
    <s v=""/>
    <m/>
    <m/>
    <x v="6"/>
    <m/>
    <m/>
    <n v="0"/>
    <n v="0"/>
    <n v="225000"/>
    <n v="0"/>
    <n v="225000"/>
  </r>
  <r>
    <n v="119962"/>
    <x v="3"/>
    <s v="Fayette"/>
    <m/>
    <s v="SR"/>
    <s v="SR-1 (US-70/79), Bridge over Branch, LM 5.66; and SR-59, Bridge over I-40, LM 3.77"/>
    <m/>
    <s v="Maint - BR Repair"/>
    <s v="Bridge Repair"/>
    <m/>
    <x v="3"/>
    <x v="2"/>
    <s v=""/>
    <d v="2017-08-18T00:00:00"/>
    <m/>
    <x v="0"/>
    <s v="NHS, Other"/>
    <s v="24I00400019, 24SR0010003"/>
    <n v="0"/>
    <n v="0"/>
    <n v="224700"/>
    <n v="0"/>
    <n v="224700"/>
  </r>
  <r>
    <n v="129287"/>
    <x v="2"/>
    <s v="Davidson"/>
    <m/>
    <s v="N/A"/>
    <s v="MTA SFY20, FFY15 Op; FFY15-16 Cap 5307 TN2018-028"/>
    <m/>
    <s v="Mass Transit"/>
    <m/>
    <m/>
    <x v="1"/>
    <x v="1"/>
    <s v=""/>
    <m/>
    <m/>
    <x v="6"/>
    <m/>
    <m/>
    <n v="0"/>
    <n v="0"/>
    <n v="224418.5"/>
    <n v="0"/>
    <n v="224418.5"/>
  </r>
  <r>
    <n v="129070"/>
    <x v="2"/>
    <s v="Lawrence"/>
    <s v="Waterloo Road2.285"/>
    <s v="L"/>
    <s v="SA 50028-3, Waterloo Road from Lodi Road to 3.00 miles east"/>
    <m/>
    <s v="State Aid - Resurf"/>
    <s v="Resurfacing"/>
    <m/>
    <x v="0"/>
    <x v="5"/>
    <n v="3"/>
    <m/>
    <m/>
    <x v="4"/>
    <m/>
    <m/>
    <n v="0"/>
    <n v="0"/>
    <n v="0"/>
    <n v="223944.4"/>
    <n v="223944.4"/>
  </r>
  <r>
    <n v="101590"/>
    <x v="2"/>
    <s v="Marshall"/>
    <s v="SR-106"/>
    <s v="SR"/>
    <s v="Ellington Parkway, South of SR-272 (Spring Place Road) to North of SR-50 (US-431, Commerce Street)"/>
    <m/>
    <s v="Legislative"/>
    <s v="Reconstruction"/>
    <m/>
    <x v="0"/>
    <x v="0"/>
    <n v="1.224"/>
    <d v="2010-10-29T00:00:00"/>
    <m/>
    <x v="2"/>
    <s v="Other"/>
    <m/>
    <n v="41504.83"/>
    <n v="9428.8799999999992"/>
    <n v="172002.48"/>
    <n v="0"/>
    <n v="222936.19"/>
  </r>
  <r>
    <n v="130064"/>
    <x v="5"/>
    <s v="Statewide"/>
    <m/>
    <s v="N/A"/>
    <s v="Heartland Services FFY18; SFY20  5310  TN2018-042-01 (S,F,L) Capital Funds"/>
    <m/>
    <s v="Mass Transit"/>
    <m/>
    <m/>
    <x v="1"/>
    <x v="1"/>
    <s v=""/>
    <m/>
    <m/>
    <x v="6"/>
    <m/>
    <m/>
    <n v="0"/>
    <n v="0"/>
    <n v="222320"/>
    <n v="0"/>
    <n v="222320"/>
  </r>
  <r>
    <n v="127621"/>
    <x v="3"/>
    <s v="Shelby"/>
    <s v="I-40"/>
    <s v="IM"/>
    <s v="From end of Hernando Desoto Bridge to near Wolf River Bridge"/>
    <s v="Mill &amp; 411D"/>
    <s v="Resurfacing"/>
    <s v="Resurfacing"/>
    <s v="Mill &amp; 411D"/>
    <x v="0"/>
    <x v="5"/>
    <n v="3.85"/>
    <d v="2018-12-07T00:00:00"/>
    <m/>
    <x v="1"/>
    <s v="Int"/>
    <s v="79I00400003, 79I00400007, 79I00400011, 79I00400013, 79I00400014"/>
    <n v="0"/>
    <n v="0"/>
    <n v="0"/>
    <n v="222222"/>
    <n v="222222"/>
  </r>
  <r>
    <n v="128670"/>
    <x v="1"/>
    <s v="Blount"/>
    <s v="SR-73"/>
    <s v="SR"/>
    <s v="near LM 25.8 (Slope Stabilization) (February 2019 Flood)"/>
    <s v="repair slope failure above road (Emergency Let Contract)"/>
    <s v="Maint - Reg"/>
    <s v="Safety"/>
    <m/>
    <x v="2"/>
    <x v="2"/>
    <n v="0.01"/>
    <d v="2019-03-15T00:00:00"/>
    <m/>
    <x v="0"/>
    <s v="NHS"/>
    <m/>
    <n v="1999"/>
    <n v="0"/>
    <n v="219999"/>
    <n v="0"/>
    <n v="221998"/>
  </r>
  <r>
    <n v="127888"/>
    <x v="0"/>
    <s v="Putnam"/>
    <s v="SR-136"/>
    <s v="SR"/>
    <s v="From SR-24 to North of Whiteaker Springs Road (Excluding LM 5.28 - 5.35)"/>
    <s v="Mill &amp; 411D"/>
    <s v="Resurfacing"/>
    <s v="Resurface &amp; Safety"/>
    <s v="Mill &amp; 411D"/>
    <x v="0"/>
    <x v="5"/>
    <n v="2.85"/>
    <d v="2019-06-21T00:00:00"/>
    <s v="CONV"/>
    <x v="0"/>
    <s v="NHS, Other"/>
    <m/>
    <n v="0"/>
    <n v="0"/>
    <n v="107583"/>
    <n v="114409"/>
    <n v="221992"/>
  </r>
  <r>
    <n v="120408"/>
    <x v="3"/>
    <s v="Dyer"/>
    <s v="SR-20"/>
    <s v="SR"/>
    <s v="Bridges over Lewis Creek, LM 2.24"/>
    <m/>
    <s v="Maint - BR Repair"/>
    <s v="Bridge Repair"/>
    <m/>
    <x v="3"/>
    <x v="2"/>
    <n v="0"/>
    <d v="2018-02-09T00:00:00"/>
    <m/>
    <x v="0"/>
    <s v="NHS"/>
    <s v="23SR0200025, 23SR0200026"/>
    <n v="0"/>
    <n v="0"/>
    <n v="220700"/>
    <n v="0"/>
    <n v="220700"/>
  </r>
  <r>
    <n v="130185"/>
    <x v="3"/>
    <s v="Gibson"/>
    <s v="Layman Rd"/>
    <s v="L"/>
    <s v="SA 27077(1), Layman Road From SR-54 to Edison Frog Jump Rd."/>
    <m/>
    <s v="State Aid - Resurf"/>
    <s v="Resurfacing"/>
    <m/>
    <x v="1"/>
    <x v="1"/>
    <n v="2.27"/>
    <m/>
    <m/>
    <x v="4"/>
    <s v="None"/>
    <m/>
    <n v="0"/>
    <n v="0"/>
    <n v="0"/>
    <n v="220624.39"/>
    <n v="220624.39"/>
  </r>
  <r>
    <n v="125450.23"/>
    <x v="1"/>
    <s v="Jefferson"/>
    <m/>
    <s v="L"/>
    <s v="Various Local Roads in Jefferson County (Local Roads Safety Initiative)"/>
    <m/>
    <s v="Safety"/>
    <s v="Miscellaneous Safety Improvements"/>
    <m/>
    <x v="1"/>
    <x v="1"/>
    <s v=""/>
    <d v="2019-12-13T00:00:00"/>
    <m/>
    <x v="4"/>
    <s v="None"/>
    <m/>
    <n v="10400"/>
    <n v="0"/>
    <n v="210200"/>
    <n v="0"/>
    <n v="220600"/>
  </r>
  <r>
    <n v="128665.01"/>
    <x v="0"/>
    <s v="Van Buren"/>
    <s v="SR-30"/>
    <s v="SR"/>
    <s v="near LM 16.1 (Slope Stabilization) (February 2020 Flood)"/>
    <m/>
    <s v="Maint - Reg"/>
    <s v="Safety"/>
    <m/>
    <x v="2"/>
    <x v="2"/>
    <n v="0.01"/>
    <m/>
    <m/>
    <x v="2"/>
    <s v="Other"/>
    <m/>
    <n v="0"/>
    <n v="0"/>
    <n v="220576"/>
    <n v="0"/>
    <n v="220576"/>
  </r>
  <r>
    <n v="104027.32"/>
    <x v="0"/>
    <s v="Bledsoe"/>
    <m/>
    <s v="N/A"/>
    <s v="Bledsoe County Correctional Complex Stream Mitigation"/>
    <s v="Bledsoe County Correctional Complex Stream Mitigation"/>
    <s v="Other"/>
    <s v="Env Mitigation and Wildlife Connectivity"/>
    <m/>
    <x v="1"/>
    <x v="1"/>
    <s v=""/>
    <m/>
    <m/>
    <x v="6"/>
    <m/>
    <m/>
    <n v="220000"/>
    <n v="0"/>
    <n v="0"/>
    <n v="0"/>
    <n v="220000"/>
  </r>
  <r>
    <n v="129449"/>
    <x v="1"/>
    <s v="Region 1"/>
    <m/>
    <s v="N/A"/>
    <s v="FTHRA - SFY 2020 CRIT (S) Operating Funds"/>
    <m/>
    <s v="Mass Transit"/>
    <m/>
    <m/>
    <x v="1"/>
    <x v="1"/>
    <s v=""/>
    <m/>
    <m/>
    <x v="6"/>
    <m/>
    <m/>
    <n v="0"/>
    <n v="0"/>
    <n v="220000"/>
    <n v="0"/>
    <n v="220000"/>
  </r>
  <r>
    <n v="124519"/>
    <x v="1"/>
    <s v="Roane"/>
    <s v="Caney Creek Road"/>
    <s v="L"/>
    <s v="Caney Creek Road, Bridge over Caney Creek, LM 3.94 (IA)"/>
    <m/>
    <s v="Bridge"/>
    <s v="Bridge Replacement"/>
    <m/>
    <x v="3"/>
    <x v="0"/>
    <n v="7.0000000000000007E-2"/>
    <d v="2021-12-10T00:00:00"/>
    <m/>
    <x v="4"/>
    <s v="None, Other"/>
    <s v="73014250001"/>
    <n v="220000"/>
    <n v="0"/>
    <n v="0"/>
    <n v="0"/>
    <n v="220000"/>
  </r>
  <r>
    <n v="124717"/>
    <x v="2"/>
    <s v="Sumner"/>
    <s v="SR-174"/>
    <s v="SR"/>
    <s v="(Old US-31 East) Bridge over Little Trammel Creek, LM 39.41 (IA)"/>
    <m/>
    <s v="Bridge"/>
    <s v="Bridge Replacement"/>
    <m/>
    <x v="3"/>
    <x v="0"/>
    <n v="0.03"/>
    <d v="2022-02-04T00:00:00"/>
    <m/>
    <x v="2"/>
    <s v="Other"/>
    <s v="83E00270011"/>
    <n v="220000"/>
    <n v="0"/>
    <n v="0"/>
    <n v="0"/>
    <n v="220000"/>
  </r>
  <r>
    <n v="125450.32"/>
    <x v="0"/>
    <s v="Meigs"/>
    <m/>
    <s v="L"/>
    <s v="Various Local Roads in Meigs County (Local Roads Safety Initiative)"/>
    <m/>
    <s v="Safety"/>
    <s v="Miscellaneous Safety Improvements"/>
    <m/>
    <x v="1"/>
    <x v="1"/>
    <s v=""/>
    <d v="2019-10-04T00:00:00"/>
    <m/>
    <x v="4"/>
    <s v="None"/>
    <m/>
    <n v="5000"/>
    <n v="0"/>
    <n v="214601"/>
    <n v="0"/>
    <n v="219601"/>
  </r>
  <r>
    <n v="125450.59"/>
    <x v="0"/>
    <s v="White"/>
    <m/>
    <s v="L"/>
    <s v="Various Local Roads in White County (Local Roads Safety Initiative)"/>
    <m/>
    <s v="Safety"/>
    <s v="Miscellaneous Safety Improvements"/>
    <m/>
    <x v="1"/>
    <x v="1"/>
    <s v=""/>
    <d v="2020-05-15T00:00:00"/>
    <m/>
    <x v="4"/>
    <s v="None"/>
    <m/>
    <n v="6000"/>
    <n v="0"/>
    <n v="213030"/>
    <n v="0"/>
    <n v="219030"/>
  </r>
  <r>
    <n v="125450.07"/>
    <x v="2"/>
    <s v="Bedford"/>
    <m/>
    <s v="L"/>
    <s v="Various Local Roads in Bedford County (Local Roads Safety Initiative)"/>
    <m/>
    <s v="Safety"/>
    <s v="Miscellaneous Safety Improvements"/>
    <m/>
    <x v="1"/>
    <x v="1"/>
    <s v=""/>
    <d v="2020-06-26T00:00:00"/>
    <m/>
    <x v="4"/>
    <s v="None"/>
    <m/>
    <n v="10000"/>
    <n v="0"/>
    <n v="208565"/>
    <n v="0"/>
    <n v="218565"/>
  </r>
  <r>
    <n v="125450.16"/>
    <x v="0"/>
    <s v="McMinn"/>
    <m/>
    <s v="L"/>
    <s v="Various Local Roads in McMinn County (Local Roads Safety Initiative)"/>
    <m/>
    <s v="Safety"/>
    <s v="Miscellaneous Safety Improvements"/>
    <m/>
    <x v="1"/>
    <x v="1"/>
    <s v=""/>
    <d v="2019-10-04T00:00:00"/>
    <m/>
    <x v="4"/>
    <s v="None"/>
    <m/>
    <n v="0"/>
    <n v="0"/>
    <n v="217907"/>
    <n v="0"/>
    <n v="217907"/>
  </r>
  <r>
    <n v="100998"/>
    <x v="1"/>
    <s v="Knox"/>
    <s v="SR-131"/>
    <s v="SR"/>
    <s v="Emory Road, From North of Bishop Road to SR-71 (US-441/Norris Freeway)"/>
    <m/>
    <s v="Legislative"/>
    <s v="Widen"/>
    <m/>
    <x v="0"/>
    <x v="0"/>
    <n v="3.39"/>
    <d v="2006-02-03T00:00:00"/>
    <m/>
    <x v="2"/>
    <s v="Other"/>
    <m/>
    <n v="0"/>
    <n v="0"/>
    <n v="217600"/>
    <n v="0"/>
    <n v="217600"/>
  </r>
  <r>
    <n v="124440"/>
    <x v="1"/>
    <s v="Knox"/>
    <s v="I-40"/>
    <s v="IM"/>
    <s v="Interchange at I-275 (I-40 Westbound Approach) (IA)"/>
    <s v="Interchange improvements on I-40W from I-275 to near SR-115 (US-129)."/>
    <s v="Legislative"/>
    <s v="Modify Interchange"/>
    <m/>
    <x v="0"/>
    <x v="0"/>
    <n v="0.66"/>
    <d v="2024-02-09T00:00:00"/>
    <m/>
    <x v="1"/>
    <s v="Int"/>
    <m/>
    <n v="216900"/>
    <n v="0"/>
    <n v="0"/>
    <n v="0"/>
    <n v="216900"/>
  </r>
  <r>
    <n v="128620"/>
    <x v="0"/>
    <s v="Bledsoe"/>
    <s v="Old Spencer Rd"/>
    <s v="L"/>
    <s v="SA 04016-5, Old Spencer Road from Will Blankenship Rd to Watson Loop Rd"/>
    <m/>
    <s v="State Aid - Resurf"/>
    <s v="Resurfacing"/>
    <m/>
    <x v="1"/>
    <x v="1"/>
    <n v="1.7549999999999999"/>
    <m/>
    <m/>
    <x v="4"/>
    <s v="None"/>
    <m/>
    <n v="0"/>
    <n v="0"/>
    <n v="0"/>
    <n v="216824.21"/>
    <n v="216824.21"/>
  </r>
  <r>
    <n v="116922"/>
    <x v="1"/>
    <s v="Claiborne"/>
    <s v="Hoop Creek Road"/>
    <s v="L"/>
    <s v="Hoop Creek Rd., Bridge over Hoop Creek, LM 1.58 (IA)"/>
    <m/>
    <s v="State Aid - BR Grant"/>
    <s v="Bridge Replacement"/>
    <m/>
    <x v="3"/>
    <x v="0"/>
    <n v="0.01"/>
    <m/>
    <m/>
    <x v="4"/>
    <s v="None"/>
    <s v="13025030001"/>
    <n v="0"/>
    <n v="0"/>
    <n v="216097.31"/>
    <n v="0"/>
    <n v="216097.31"/>
  </r>
  <r>
    <n v="130067"/>
    <x v="5"/>
    <s v="Statewide"/>
    <m/>
    <s v="N/A"/>
    <s v="Michael Dunn Ctr FFY18; SFY20 5310 TN2018-042-01 (S,F,L) Capital Funds"/>
    <m/>
    <s v="Mass Transit"/>
    <m/>
    <m/>
    <x v="1"/>
    <x v="1"/>
    <s v=""/>
    <m/>
    <m/>
    <x v="6"/>
    <m/>
    <m/>
    <n v="0"/>
    <n v="0"/>
    <n v="216000"/>
    <n v="0"/>
    <n v="216000"/>
  </r>
  <r>
    <n v="123879"/>
    <x v="2"/>
    <s v="Giles"/>
    <m/>
    <s v="L"/>
    <s v="Various Roads in Pulaski"/>
    <s v="Resurfacing of West College Street from Tennessee Southern Railroad overpass to Mill Street, South 3rd Street from College Street to Washington Street, Magazine Road from Shelia Foster Drive to Cedar Lane, Cedar Lane from Magazine Road to East College Street , West Madison Street from Rose Street to 8th Street"/>
    <s v="Local Programs"/>
    <s v="Resurfacing"/>
    <e v="#N/A"/>
    <x v="0"/>
    <x v="5"/>
    <s v=""/>
    <m/>
    <m/>
    <x v="4"/>
    <s v="Other"/>
    <m/>
    <n v="11000"/>
    <n v="0"/>
    <n v="202095"/>
    <n v="0"/>
    <n v="213095"/>
  </r>
  <r>
    <n v="115362.01"/>
    <x v="3"/>
    <s v="Shelby"/>
    <s v="I-55"/>
    <s v="IM"/>
    <s v="ICG R/R Bridge over I-55, LM 7.23"/>
    <s v="construction will consist of adding a splice plate to the exterior flange"/>
    <s v="Maint - BR Repair"/>
    <s v="Bridge Repair"/>
    <m/>
    <x v="3"/>
    <x v="2"/>
    <n v="0.01"/>
    <d v="2019-06-21T00:00:00"/>
    <m/>
    <x v="1"/>
    <s v="Int"/>
    <s v="79I00550049"/>
    <n v="28500"/>
    <n v="0"/>
    <n v="184569"/>
    <n v="0"/>
    <n v="213069"/>
  </r>
  <r>
    <n v="122644"/>
    <x v="3"/>
    <s v="Lauderdale"/>
    <s v="SR-3"/>
    <s v="SR"/>
    <s v="From Near SR-19 (Lake Drive) to Near New Wilson Road"/>
    <s v="Mill, CS, 85 lbs/sy &quot;D&quot;"/>
    <s v="Resurfacing"/>
    <s v="Resurface &amp; Safety"/>
    <s v="Mill, CS, 85 lbs/sy &quot;D&quot;"/>
    <x v="0"/>
    <x v="5"/>
    <n v="6.59"/>
    <d v="2016-05-13T00:00:00"/>
    <s v="CONV"/>
    <x v="0"/>
    <s v="NHS"/>
    <m/>
    <n v="0"/>
    <n v="0"/>
    <n v="14937.23"/>
    <n v="198050.05"/>
    <n v="212987.28"/>
  </r>
  <r>
    <n v="126160"/>
    <x v="0"/>
    <s v="Jackson"/>
    <s v="SR-56"/>
    <s v="SR"/>
    <s v="From SR-53 to near Bridge over Germany Branch"/>
    <s v="Mill &amp; 411TL @132.5 lb/sy"/>
    <s v="Resurfacing"/>
    <s v="Resurface &amp; Safety"/>
    <s v="Mill &amp; 411TL @132.5 lb/sy"/>
    <x v="0"/>
    <x v="5"/>
    <n v="6.21"/>
    <d v="2018-05-11T00:00:00"/>
    <s v="CONV"/>
    <x v="2"/>
    <s v="Other"/>
    <m/>
    <n v="0"/>
    <n v="0"/>
    <n v="-4023.64"/>
    <n v="216903.72"/>
    <n v="212880.08"/>
  </r>
  <r>
    <n v="129171"/>
    <x v="2"/>
    <s v="Rutherford"/>
    <m/>
    <s v="SR"/>
    <s v="M20CMHQ_C75SR_ROUSMYRNA"/>
    <m/>
    <s v="Maint - Reg"/>
    <s v="Maintenance"/>
    <m/>
    <x v="1"/>
    <x v="1"/>
    <s v=""/>
    <m/>
    <m/>
    <x v="2"/>
    <m/>
    <m/>
    <n v="0"/>
    <n v="0"/>
    <n v="212486.64"/>
    <n v="0"/>
    <n v="212486.64"/>
  </r>
  <r>
    <n v="125058"/>
    <x v="0"/>
    <s v="Coffee"/>
    <m/>
    <s v="L"/>
    <s v="Interstate Drive, From SR-53 to west of the Caney Fork and Western Railroad (LM 0.820)"/>
    <s v="Widening Interstate Drive from two lanes to three lanes with shoulders on Interstate Drive from SR-53 to West of the Caney Fork and Western Railroad (LM 0.820)"/>
    <s v="Local Programs"/>
    <s v="Widen"/>
    <m/>
    <x v="0"/>
    <x v="0"/>
    <n v="0.82"/>
    <d v="2021-03-26T00:00:00"/>
    <m/>
    <x v="4"/>
    <s v="Other"/>
    <m/>
    <n v="55000"/>
    <n v="157085"/>
    <n v="0"/>
    <n v="0"/>
    <n v="212085"/>
  </r>
  <r>
    <n v="126538"/>
    <x v="0"/>
    <s v="Hamilton"/>
    <s v="SR-153"/>
    <s v="SR"/>
    <s v="From I-75 Interchange to bridge under Shallowford Road"/>
    <s v="Mill &amp; 411D"/>
    <s v="Resurfacing"/>
    <s v="Resurf, Safety &amp; Br Repair"/>
    <s v="Mill &amp; 411D"/>
    <x v="0"/>
    <x v="5"/>
    <n v="2.6"/>
    <d v="2018-06-22T00:00:00"/>
    <s v="CONV"/>
    <x v="0"/>
    <s v="NHS"/>
    <s v="33SR1530003, 33SR1530004, 33SR1530009"/>
    <n v="0"/>
    <n v="0"/>
    <n v="11704"/>
    <n v="200000"/>
    <n v="211704"/>
  </r>
  <r>
    <n v="101394"/>
    <x v="1"/>
    <s v="Hawkins"/>
    <s v="SR-31"/>
    <s v="SR"/>
    <s v="From Mooresburg to Adams Lane (EPD) (IA)"/>
    <s v="Widen 2-ln to 3-ln"/>
    <s v="Legislative"/>
    <s v="Reconstruction"/>
    <m/>
    <x v="0"/>
    <x v="0"/>
    <n v="4.3"/>
    <d v="2021-12-10T00:00:00"/>
    <m/>
    <x v="2"/>
    <s v="Other"/>
    <s v="37SR0310005"/>
    <n v="211700"/>
    <n v="0"/>
    <n v="0"/>
    <n v="0"/>
    <n v="211700"/>
  </r>
  <r>
    <n v="129196"/>
    <x v="2"/>
    <s v="Lincoln"/>
    <s v="SR-7"/>
    <s v="SR"/>
    <s v="From Alabama State Line to Giles County Line"/>
    <s v="Mill &amp; 411D"/>
    <s v="Resurfacing"/>
    <s v="Resurfacing"/>
    <s v="Mill &amp; 411d"/>
    <x v="0"/>
    <x v="5"/>
    <n v="0.91"/>
    <d v="2021-01-01T00:00:00"/>
    <s v="CONV"/>
    <x v="2"/>
    <s v="Other"/>
    <m/>
    <n v="0"/>
    <n v="0"/>
    <n v="0"/>
    <n v="210876"/>
    <n v="210876"/>
  </r>
  <r>
    <n v="115752"/>
    <x v="5"/>
    <s v="Statewide"/>
    <m/>
    <s v="N/A"/>
    <s v="Statewide Crash Data Improvements"/>
    <s v="Highway Safety Improvement Program funds to update and maintain crash reports in TDOT's Linear Referencing System ."/>
    <s v="Other"/>
    <s v="Other"/>
    <m/>
    <x v="1"/>
    <x v="1"/>
    <n v="0"/>
    <m/>
    <m/>
    <x v="6"/>
    <m/>
    <m/>
    <n v="210542.37"/>
    <n v="0"/>
    <n v="0"/>
    <n v="0"/>
    <n v="210542.37"/>
  </r>
  <r>
    <n v="130097"/>
    <x v="1"/>
    <s v="Union"/>
    <m/>
    <s v="N/A"/>
    <s v="Luttrell City Park Trail Development"/>
    <s v="Trail Extension, trail resurfacing, parking lot, stone base and curbing, site work, engineering and grant administration."/>
    <s v="Rec Trails - TDEC"/>
    <s v="Bicycles and Pedestrian Facility"/>
    <m/>
    <x v="1"/>
    <x v="1"/>
    <s v=""/>
    <m/>
    <m/>
    <x v="6"/>
    <m/>
    <m/>
    <n v="0"/>
    <n v="0"/>
    <n v="210450"/>
    <n v="0"/>
    <n v="210450"/>
  </r>
  <r>
    <n v="81869.009999999995"/>
    <x v="2"/>
    <s v="Trousdale"/>
    <s v="SR-141"/>
    <s v="SR"/>
    <s v="Bridge over Little Goose Creek, LM 4.82 in Hartsville"/>
    <m/>
    <s v="Maint - BR Repair"/>
    <s v="Bridge Repair"/>
    <m/>
    <x v="3"/>
    <x v="2"/>
    <n v="0.01"/>
    <m/>
    <m/>
    <x v="2"/>
    <s v="Other"/>
    <s v="85SR1410003"/>
    <n v="0"/>
    <n v="0"/>
    <n v="210000"/>
    <n v="0"/>
    <n v="210000"/>
  </r>
  <r>
    <n v="128150.02"/>
    <x v="2"/>
    <s v="Williamson"/>
    <m/>
    <s v="L"/>
    <s v="Harvey Park Greenway Phase 1"/>
    <s v="Design and construction of a greenway along McCutcheon Creek. Project also includes signage, landscaping, crosswalk, median islands, ADA Compliance, pedestrian bridges and pedestrian amenities."/>
    <s v="Local Programs"/>
    <s v="Bicycles and Pedestrian Facility"/>
    <m/>
    <x v="1"/>
    <x v="1"/>
    <s v=""/>
    <m/>
    <m/>
    <x v="4"/>
    <s v="None"/>
    <m/>
    <n v="210000"/>
    <n v="0"/>
    <n v="0"/>
    <n v="0"/>
    <n v="210000"/>
  </r>
  <r>
    <n v="128730.01"/>
    <x v="1"/>
    <s v="Unicoi"/>
    <s v="SR-36"/>
    <s v="SR"/>
    <s v="(US-19W, Spivey Mountain Road) at LM 6.3 Rockfall"/>
    <m/>
    <s v="Maint - Reg"/>
    <s v="Mitigation - Rockfall"/>
    <m/>
    <x v="2"/>
    <x v="2"/>
    <n v="0"/>
    <d v="2022-05-06T00:00:00"/>
    <m/>
    <x v="2"/>
    <s v="Other"/>
    <m/>
    <n v="210000"/>
    <n v="0"/>
    <n v="0"/>
    <n v="0"/>
    <n v="210000"/>
  </r>
  <r>
    <n v="128681"/>
    <x v="1"/>
    <s v="Hancock"/>
    <s v="SR-63"/>
    <s v="SR"/>
    <s v="near LM 14.1 (Slope Stabilization) (February 2019 Flood)"/>
    <s v="repair slope failure below road (Emergency Let Contract)"/>
    <s v="Maint - Reg"/>
    <s v="Safety"/>
    <m/>
    <x v="2"/>
    <x v="2"/>
    <n v="0.01"/>
    <m/>
    <m/>
    <x v="2"/>
    <s v="Other"/>
    <m/>
    <n v="6499"/>
    <n v="34999"/>
    <n v="167999"/>
    <n v="0"/>
    <n v="209497"/>
  </r>
  <r>
    <n v="120384"/>
    <x v="1"/>
    <s v="Knox"/>
    <s v="SR-169"/>
    <s v="SR"/>
    <s v="Intersection at Weisgarber Road, LM 6.76 in Knoxville"/>
    <s v="SR-169, Intersection at Weisgarber Road, LM 6.76 in Knoxville - Intersection Improvements and Signals"/>
    <s v="Safety"/>
    <s v="Intersection Improvements and Signals"/>
    <m/>
    <x v="0"/>
    <x v="0"/>
    <n v="0"/>
    <d v="2017-02-10T00:00:00"/>
    <m/>
    <x v="2"/>
    <s v="Other"/>
    <m/>
    <n v="3906.02"/>
    <n v="0"/>
    <n v="205419.06"/>
    <n v="0"/>
    <n v="209325.08"/>
  </r>
  <r>
    <n v="130036"/>
    <x v="1"/>
    <s v="Unicoi"/>
    <m/>
    <s v="N/A"/>
    <s v="Rocky Fork State Park - Rocky Fork Creek Bridge"/>
    <s v="Bridges, bridge assembly, bridge building supplies and safety supplies, gravel, equipment rental, engineering and administration."/>
    <s v="Rec Trails - TDEC"/>
    <s v="Bicycles and Pedestrian Facility"/>
    <m/>
    <x v="1"/>
    <x v="1"/>
    <s v=""/>
    <m/>
    <m/>
    <x v="6"/>
    <m/>
    <m/>
    <n v="0"/>
    <n v="0"/>
    <n v="208750"/>
    <n v="0"/>
    <n v="208750"/>
  </r>
  <r>
    <n v="124793"/>
    <x v="1"/>
    <s v="Sullivan"/>
    <s v="I-81"/>
    <s v="IM"/>
    <s v="Bridges over CSX R/R, LM 5.41 in Kingsport"/>
    <m/>
    <s v="Maint - BR Repair"/>
    <s v="Bridge Repair"/>
    <m/>
    <x v="3"/>
    <x v="2"/>
    <n v="0.01"/>
    <d v="2020-06-26T00:00:00"/>
    <m/>
    <x v="1"/>
    <s v="Int"/>
    <s v="82I00810013, 82I00810014"/>
    <n v="0"/>
    <n v="0"/>
    <n v="208400"/>
    <n v="0"/>
    <n v="208400"/>
  </r>
  <r>
    <n v="125450.6"/>
    <x v="0"/>
    <s v="Overton"/>
    <m/>
    <s v="L"/>
    <s v="Various Local Roads in Overton County (Local Roads Safety Initiative)"/>
    <m/>
    <s v="Safety"/>
    <s v="Miscellaneous Safety Improvements"/>
    <m/>
    <x v="1"/>
    <x v="1"/>
    <s v=""/>
    <d v="2020-06-26T00:00:00"/>
    <m/>
    <x v="4"/>
    <s v="None"/>
    <m/>
    <n v="5000"/>
    <n v="0"/>
    <n v="203309"/>
    <n v="0"/>
    <n v="208309"/>
  </r>
  <r>
    <n v="118429"/>
    <x v="1"/>
    <s v="Campbell"/>
    <s v="SR-9"/>
    <s v="SR"/>
    <s v="Bridge Over Big Creek, LM 24.15 in LaFollette"/>
    <s v="Bridge rehabilitation"/>
    <s v="Bridge"/>
    <s v="Bridge Rehabilitation"/>
    <m/>
    <x v="3"/>
    <x v="2"/>
    <n v="1.6E-2"/>
    <d v="2019-06-21T00:00:00"/>
    <m/>
    <x v="0"/>
    <s v="NHS"/>
    <s v="07SR0090013"/>
    <n v="0"/>
    <n v="0"/>
    <n v="208063"/>
    <n v="0"/>
    <n v="208063"/>
  </r>
  <r>
    <n v="122051"/>
    <x v="0"/>
    <s v="Clay"/>
    <s v="SR-53"/>
    <s v="SR"/>
    <s v="Bridge over Obey River, LM 8.89"/>
    <m/>
    <s v="Maint - BR Repair"/>
    <s v="Bridge Repair"/>
    <m/>
    <x v="3"/>
    <x v="2"/>
    <n v="0"/>
    <d v="2017-10-06T00:00:00"/>
    <m/>
    <x v="2"/>
    <s v="Other"/>
    <s v="14SR0530007"/>
    <n v="0"/>
    <n v="0"/>
    <n v="207992.47"/>
    <n v="0"/>
    <n v="207992.47"/>
  </r>
  <r>
    <n v="128341"/>
    <x v="3"/>
    <s v="Henry"/>
    <m/>
    <s v="SP"/>
    <s v="Paris Landing State Park Resurfacing"/>
    <m/>
    <s v="Maint - Reg"/>
    <s v="Resurfacing"/>
    <e v="#N/A"/>
    <x v="0"/>
    <x v="5"/>
    <s v=""/>
    <m/>
    <m/>
    <x v="10"/>
    <m/>
    <m/>
    <n v="0"/>
    <n v="0"/>
    <n v="0"/>
    <n v="207500"/>
    <n v="207500"/>
  </r>
  <r>
    <n v="126105"/>
    <x v="1"/>
    <s v="Hamblen"/>
    <s v="SR-342"/>
    <s v="SR"/>
    <s v="From near SR-160 to near SR-66"/>
    <s v="411TLD Overlay @ 85 lb/sy"/>
    <s v="Resurfacing"/>
    <s v="Resurface &amp; Safety"/>
    <s v="411TLD Overlay @ 85 lb/sy"/>
    <x v="0"/>
    <x v="5"/>
    <n v="2.09"/>
    <d v="2018-05-11T00:00:00"/>
    <s v="THIN"/>
    <x v="2"/>
    <s v="Other"/>
    <m/>
    <n v="0"/>
    <n v="0"/>
    <n v="0"/>
    <n v="206630.03"/>
    <n v="206630.03"/>
  </r>
  <r>
    <n v="126335"/>
    <x v="3"/>
    <s v="Shelby"/>
    <s v="SR-177"/>
    <s v="SR"/>
    <s v="From near Raleigh-LaGrange Road to Woodchase Drive"/>
    <s v="Mill &amp; 411D"/>
    <s v="Resurfacing"/>
    <s v="Resurface &amp; Safety"/>
    <s v="Mill &amp; 411D"/>
    <x v="0"/>
    <x v="5"/>
    <n v="2.98"/>
    <d v="2018-05-11T00:00:00"/>
    <s v="CONV"/>
    <x v="0"/>
    <s v="NHS"/>
    <m/>
    <n v="0"/>
    <n v="0"/>
    <n v="200000"/>
    <n v="6250"/>
    <n v="206250"/>
  </r>
  <r>
    <n v="104444"/>
    <x v="2"/>
    <s v="Sumner"/>
    <s v="Big Station Camp Blvd"/>
    <s v="L"/>
    <s v="Big Station Camp Blvd, Fr 0.2 mile North of SR-6 to SR-6 in Gallatin"/>
    <s v="from 0.2 mile north of SR-6 to SR-6 in Gallatin"/>
    <s v="Local Programs"/>
    <s v="Reconstruction"/>
    <m/>
    <x v="0"/>
    <x v="0"/>
    <n v="0.2"/>
    <m/>
    <m/>
    <x v="4"/>
    <m/>
    <m/>
    <n v="75794.06"/>
    <n v="0"/>
    <n v="130222"/>
    <n v="0"/>
    <n v="206016.06"/>
  </r>
  <r>
    <n v="126227"/>
    <x v="2"/>
    <s v="Rutherford"/>
    <s v="SR-10"/>
    <s v="SR"/>
    <s v="From SR-268 to Wilson County Line"/>
    <s v="Mill &amp; 85 lbs/sy TLD"/>
    <s v="Resurfacing"/>
    <s v="Resurface &amp; Safety"/>
    <s v="Profile Mill &amp; 85 lb/sy TLD"/>
    <x v="0"/>
    <x v="5"/>
    <n v="7.07"/>
    <d v="2018-05-11T00:00:00"/>
    <s v="THIN"/>
    <x v="0"/>
    <s v="NHS"/>
    <s v="75SR0100013"/>
    <n v="0"/>
    <n v="0"/>
    <n v="62699.96"/>
    <n v="143255.62"/>
    <n v="205955.58"/>
  </r>
  <r>
    <n v="125450.75"/>
    <x v="0"/>
    <s v="Jackson"/>
    <m/>
    <s v="L"/>
    <s v="Various Local Roads in Jackson County (Local Roads Safety Initiative)"/>
    <m/>
    <s v="Safety"/>
    <s v="Miscellaneous Safety Improvements"/>
    <m/>
    <x v="1"/>
    <x v="1"/>
    <s v=""/>
    <d v="2020-05-15T00:00:00"/>
    <m/>
    <x v="4"/>
    <s v="None"/>
    <m/>
    <n v="5000"/>
    <n v="0"/>
    <n v="200892"/>
    <n v="0"/>
    <n v="205892"/>
  </r>
  <r>
    <n v="129085"/>
    <x v="1"/>
    <s v="Sullivan"/>
    <m/>
    <s v="SR"/>
    <s v="M20CMHQ_C82SR_ROUBRISTOL"/>
    <m/>
    <s v="Maint - Reg"/>
    <s v="Maintenance"/>
    <m/>
    <x v="1"/>
    <x v="1"/>
    <s v=""/>
    <m/>
    <m/>
    <x v="2"/>
    <m/>
    <m/>
    <n v="0"/>
    <n v="0"/>
    <n v="205861.2"/>
    <n v="0"/>
    <n v="205861.2"/>
  </r>
  <r>
    <n v="119542"/>
    <x v="3"/>
    <s v="Shelby"/>
    <m/>
    <s v="L"/>
    <s v="Various Intersections in Memphis - Group 3"/>
    <s v="Isolated signal improvements for McCrory Avenue at Stratford Road, South Parkway at Latham Street, Bayliss Avenue at National Street, Knight Arnold Road at Hickory Hill Road, Central Avenue at McLean Boulevard, Union Avenue at South Dunlap Street and North Parkway at North Watkins Street"/>
    <s v="Local Programs"/>
    <s v="Signalization"/>
    <m/>
    <x v="1"/>
    <x v="1"/>
    <n v="0"/>
    <m/>
    <m/>
    <x v="8"/>
    <s v="NHS, None, Other"/>
    <m/>
    <n v="0"/>
    <n v="0"/>
    <n v="205819"/>
    <n v="0"/>
    <n v="205819"/>
  </r>
  <r>
    <n v="116359.08"/>
    <x v="3"/>
    <s v="Region 4"/>
    <s v="I"/>
    <s v="IM"/>
    <s v="M20LTHQ_R4I_M&amp;L_SWATHWEST"/>
    <m/>
    <s v="Maint - Reg"/>
    <s v="Mowing/Litter"/>
    <m/>
    <x v="1"/>
    <x v="1"/>
    <n v="52.95"/>
    <d v="2019-11-08T00:00:00"/>
    <m/>
    <x v="1"/>
    <m/>
    <m/>
    <n v="0"/>
    <n v="0"/>
    <n v="205650"/>
    <n v="0"/>
    <n v="205650"/>
  </r>
  <r>
    <n v="82767.009999999995"/>
    <x v="0"/>
    <s v="White"/>
    <s v="SR-1"/>
    <s v="SR"/>
    <s v="Bridge over Calfkiller River, LM 9.35 in Sparta"/>
    <m/>
    <s v="Maint - BR Repair"/>
    <s v="Bridge Repair"/>
    <m/>
    <x v="3"/>
    <x v="2"/>
    <n v="0"/>
    <d v="2019-03-29T00:00:00"/>
    <m/>
    <x v="0"/>
    <s v="NHS"/>
    <s v="93SR0010007"/>
    <n v="0"/>
    <n v="0"/>
    <n v="205250"/>
    <n v="0"/>
    <n v="205250"/>
  </r>
  <r>
    <n v="125450.24000000001"/>
    <x v="1"/>
    <s v="Loudon"/>
    <m/>
    <s v="L"/>
    <s v="Various Local Roads in Loudon County (Local Roads Safety Initiative)"/>
    <m/>
    <s v="Safety"/>
    <s v="Miscellaneous Safety Improvements"/>
    <m/>
    <x v="1"/>
    <x v="1"/>
    <n v="0"/>
    <d v="2019-12-13T00:00:00"/>
    <m/>
    <x v="4"/>
    <s v="None, Other"/>
    <m/>
    <n v="6000"/>
    <n v="0"/>
    <n v="199000"/>
    <n v="0"/>
    <n v="205000"/>
  </r>
  <r>
    <n v="129378"/>
    <x v="3"/>
    <s v="Henderson"/>
    <s v="Franklin Store Road"/>
    <s v="L"/>
    <s v="SA 39044-1, Franklin Store Road from Sand Ridge-Bargerton Road to SR 104"/>
    <m/>
    <s v="State Aid - Resurf"/>
    <s v="Resurfacing"/>
    <m/>
    <x v="1"/>
    <x v="1"/>
    <n v="2.452"/>
    <m/>
    <m/>
    <x v="4"/>
    <s v="None"/>
    <m/>
    <n v="0"/>
    <n v="0"/>
    <n v="0"/>
    <n v="204712.98"/>
    <n v="204712.98"/>
  </r>
  <r>
    <n v="127634"/>
    <x v="2"/>
    <s v="Davidson"/>
    <s v="Andrew Jackson Parkway"/>
    <s v="L"/>
    <s v="Andrew Jackson Parkway at Nashville and Eastern R/R, LM 0.06 in Nashville"/>
    <s v="Railroad crossing safety improvement project, Section 130"/>
    <s v="Section 130-Rail"/>
    <s v="Railroad Crossing Improvement"/>
    <m/>
    <x v="1"/>
    <x v="1"/>
    <n v="0.01"/>
    <m/>
    <m/>
    <x v="4"/>
    <s v="Other"/>
    <m/>
    <n v="0"/>
    <n v="0"/>
    <n v="204584"/>
    <n v="0"/>
    <n v="204584"/>
  </r>
  <r>
    <n v="129553"/>
    <x v="1"/>
    <s v="Claiborne"/>
    <s v="Chumley Road"/>
    <s v="L"/>
    <s v="SA 1307(2), Chumley Road From SR-33 at LM 0.00 To LM 2.00"/>
    <m/>
    <s v="State Aid - Resurf"/>
    <s v="Resurfacing"/>
    <m/>
    <x v="1"/>
    <x v="1"/>
    <n v="2"/>
    <m/>
    <m/>
    <x v="4"/>
    <s v="None"/>
    <m/>
    <n v="0"/>
    <n v="0"/>
    <n v="0"/>
    <n v="204036"/>
    <n v="204036"/>
  </r>
  <r>
    <n v="128828"/>
    <x v="0"/>
    <s v="Dekalb"/>
    <s v="Banks Pisgah Rd"/>
    <s v="L"/>
    <s v="SA 21001-5, Banks Pisgah Rd from SR 146 to Bethel Rd"/>
    <m/>
    <s v="State Aid - Resurf"/>
    <s v="Resurfacing"/>
    <m/>
    <x v="1"/>
    <x v="1"/>
    <n v="2.94"/>
    <m/>
    <m/>
    <x v="4"/>
    <s v="None"/>
    <m/>
    <n v="0"/>
    <n v="0"/>
    <n v="0"/>
    <n v="203890.68"/>
    <n v="203890.68"/>
  </r>
  <r>
    <n v="125450.54"/>
    <x v="0"/>
    <s v="Sequatchie"/>
    <m/>
    <s v="L"/>
    <s v="Various Local Roads in Sequatchie County (Local Roads Safety Initiative)"/>
    <m/>
    <s v="Safety"/>
    <s v="Miscellaneous Safety Improvements"/>
    <m/>
    <x v="1"/>
    <x v="1"/>
    <s v=""/>
    <d v="2019-10-04T00:00:00"/>
    <m/>
    <x v="4"/>
    <s v="None"/>
    <m/>
    <n v="5000"/>
    <n v="0"/>
    <n v="198609"/>
    <n v="0"/>
    <n v="203609"/>
  </r>
  <r>
    <n v="127343"/>
    <x v="3"/>
    <s v="Henderson"/>
    <s v="SR-201"/>
    <s v="SR"/>
    <s v="From Chester County Line to SR-104"/>
    <s v="Scrub Seal w/ TLD"/>
    <s v="Resurfacing"/>
    <s v="Resurface &amp; Safety"/>
    <s v="Scrub Seal w/ TLD"/>
    <x v="0"/>
    <x v="5"/>
    <n v="4.5999999999999996"/>
    <d v="2019-03-29T00:00:00"/>
    <s v="PRESV"/>
    <x v="2"/>
    <s v="Other"/>
    <m/>
    <n v="0"/>
    <n v="0"/>
    <n v="-150"/>
    <n v="203617"/>
    <n v="203467"/>
  </r>
  <r>
    <n v="125450"/>
    <x v="1"/>
    <s v="Blount"/>
    <m/>
    <s v="L"/>
    <s v="Various Local Roads in Blount County (Local Roads Safety Initiative)"/>
    <m/>
    <s v="Safety"/>
    <s v="Miscellaneous Safety Improvements"/>
    <m/>
    <x v="1"/>
    <x v="1"/>
    <s v=""/>
    <d v="2019-10-04T00:00:00"/>
    <m/>
    <x v="4"/>
    <s v="None"/>
    <m/>
    <n v="500"/>
    <n v="0"/>
    <n v="202400"/>
    <n v="0"/>
    <n v="202900"/>
  </r>
  <r>
    <n v="121934"/>
    <x v="2"/>
    <s v="Maury"/>
    <s v="SR-246"/>
    <s v="SR"/>
    <s v="(Carters Creek Road), Bridges over Carters Creek, LM 1.07 and Mayhorn Branch, LM 2.34"/>
    <m/>
    <s v="Maint - BR Repair"/>
    <s v="Bridge Repair"/>
    <m/>
    <x v="3"/>
    <x v="2"/>
    <s v=""/>
    <d v="2016-12-02T00:00:00"/>
    <m/>
    <x v="2"/>
    <s v="Other"/>
    <s v="60S61810003, 60S61810005"/>
    <n v="0"/>
    <n v="0"/>
    <n v="202784.21"/>
    <n v="0"/>
    <n v="202784.21"/>
  </r>
  <r>
    <n v="128824"/>
    <x v="1"/>
    <s v="Scott"/>
    <s v="Phillips Flat Rd"/>
    <s v="L"/>
    <s v="SA 7612-8, Phillips Flat Rd from Buffalo Rd to Samuel Cross Rd"/>
    <m/>
    <s v="State Aid - Resurf"/>
    <s v="Resurfacing"/>
    <m/>
    <x v="1"/>
    <x v="1"/>
    <n v="4.25"/>
    <m/>
    <m/>
    <x v="4"/>
    <s v="None"/>
    <m/>
    <n v="0"/>
    <n v="0"/>
    <n v="0"/>
    <n v="202566"/>
    <n v="202566"/>
  </r>
  <r>
    <n v="121650"/>
    <x v="2"/>
    <s v="Hickman"/>
    <s v="SIA"/>
    <s v="L"/>
    <s v="Industrial Access Road serving Tubular Steel in Centerville"/>
    <m/>
    <s v="Economic Development"/>
    <s v="Reconstruction"/>
    <m/>
    <x v="0"/>
    <x v="0"/>
    <s v=""/>
    <d v="2018-08-17T00:00:00"/>
    <m/>
    <x v="4"/>
    <s v="None"/>
    <m/>
    <n v="127023.46"/>
    <n v="0"/>
    <n v="75500"/>
    <n v="0"/>
    <n v="202523.46000000002"/>
  </r>
  <r>
    <n v="126197"/>
    <x v="2"/>
    <s v="Davidson"/>
    <s v="SR-386"/>
    <s v="SR"/>
    <s v="From I-65 to Sumner County Line"/>
    <s v="Mill &amp; 411D"/>
    <s v="Resurfacing"/>
    <s v="Resurface &amp; Safety"/>
    <s v="Mill &amp; 411D"/>
    <x v="0"/>
    <x v="5"/>
    <n v="2.34"/>
    <d v="2018-02-09T00:00:00"/>
    <s v="CONV"/>
    <x v="0"/>
    <s v="NHS"/>
    <s v="19I00650115"/>
    <n v="0"/>
    <n v="0"/>
    <n v="97904.44"/>
    <n v="104585.96"/>
    <n v="202490.40000000002"/>
  </r>
  <r>
    <n v="129119"/>
    <x v="1"/>
    <s v="Campbell"/>
    <s v="Cedar Creek Road"/>
    <s v="L"/>
    <s v="SA 07008(10), Cedar Creek Road from Sugar Hollow Road to Cedar Creek Bridge"/>
    <m/>
    <s v="State Aid - Resurf"/>
    <s v="Resurfacing"/>
    <m/>
    <x v="1"/>
    <x v="1"/>
    <n v="2.2999999999999998"/>
    <m/>
    <m/>
    <x v="4"/>
    <s v="None, Other"/>
    <m/>
    <n v="0"/>
    <n v="0"/>
    <n v="0"/>
    <n v="202029.24"/>
    <n v="202029.24"/>
  </r>
  <r>
    <n v="125450.03"/>
    <x v="1"/>
    <s v="Unicoi"/>
    <m/>
    <s v="L"/>
    <s v="Various Local Roads in Unicoi County (Local Roads Safety Initiative)"/>
    <m/>
    <s v="Safety"/>
    <s v="Miscellaneous Safety Improvements"/>
    <m/>
    <x v="1"/>
    <x v="1"/>
    <s v=""/>
    <d v="2019-10-04T00:00:00"/>
    <m/>
    <x v="4"/>
    <s v="None"/>
    <m/>
    <n v="5000"/>
    <n v="0"/>
    <n v="197000"/>
    <n v="0"/>
    <n v="202000"/>
  </r>
  <r>
    <n v="120056"/>
    <x v="1"/>
    <s v="Knox"/>
    <s v="Cedar Bluff Rd."/>
    <s v="L"/>
    <s v="Cedar Bluff Road From Executive Park Drive to North Peters Road"/>
    <s v="Cedar Bluff Rd, Executive Park Dr to North Peters Rd -Restriping, signal modifications, sidewalk, and pedestrian improvements, turn lanes (SMA Cedar Bluff at N Peters, LM 0.273)"/>
    <s v="Safety"/>
    <s v="Intersection Improvements and Signals"/>
    <m/>
    <x v="0"/>
    <x v="0"/>
    <n v="0.37"/>
    <d v="2018-12-07T00:00:00"/>
    <m/>
    <x v="4"/>
    <s v="Other"/>
    <m/>
    <n v="0"/>
    <n v="0"/>
    <n v="201735"/>
    <n v="0"/>
    <n v="201735"/>
  </r>
  <r>
    <n v="129979"/>
    <x v="0"/>
    <s v="Region 2"/>
    <m/>
    <s v="N/A"/>
    <s v="UCHRA FFY18; SFY20 5311 TN18X034 (S&amp;F) Operating Funds"/>
    <m/>
    <s v="Mass Transit"/>
    <m/>
    <m/>
    <x v="1"/>
    <x v="1"/>
    <s v=""/>
    <m/>
    <m/>
    <x v="6"/>
    <m/>
    <m/>
    <n v="0"/>
    <n v="0"/>
    <n v="201375"/>
    <n v="0"/>
    <n v="201375"/>
  </r>
  <r>
    <n v="125450.15"/>
    <x v="1"/>
    <s v="Carter"/>
    <m/>
    <s v="L"/>
    <s v="Various Local Roads in Carter County (Local Roads Safety Initiative)"/>
    <m/>
    <s v="Safety"/>
    <s v="Miscellaneous Safety Improvements"/>
    <m/>
    <x v="1"/>
    <x v="1"/>
    <n v="0"/>
    <d v="2019-10-04T00:00:00"/>
    <m/>
    <x v="4"/>
    <s v="None"/>
    <m/>
    <n v="5000"/>
    <n v="0"/>
    <n v="196200"/>
    <n v="0"/>
    <n v="201200"/>
  </r>
  <r>
    <n v="100301"/>
    <x v="2"/>
    <s v="Lewis, Maury"/>
    <s v="SR-99"/>
    <s v="SR"/>
    <s v="West of Natchez Trace Parkway to East of Maury County Line"/>
    <s v="SR-99, West of Natchez Trace Parkway to East of Maury County Line - Reconstruction"/>
    <s v="Legislative"/>
    <s v="Right-of-Way"/>
    <m/>
    <x v="0"/>
    <x v="0"/>
    <n v="6.5"/>
    <m/>
    <m/>
    <x v="0"/>
    <s v="NHS"/>
    <m/>
    <n v="201088.68"/>
    <n v="0"/>
    <n v="0"/>
    <n v="0"/>
    <n v="201088.68"/>
  </r>
  <r>
    <n v="125450.25"/>
    <x v="1"/>
    <s v="Hawkins"/>
    <m/>
    <s v="L"/>
    <s v="Various Local Roads in Hawkins County (Local Roads Safety Initiative)"/>
    <m/>
    <s v="Safety"/>
    <s v="Miscellaneous Safety Improvements"/>
    <m/>
    <x v="1"/>
    <x v="1"/>
    <n v="0"/>
    <d v="2020-03-27T00:00:00"/>
    <m/>
    <x v="4"/>
    <s v="None"/>
    <m/>
    <n v="8200"/>
    <n v="0"/>
    <n v="192700"/>
    <n v="0"/>
    <n v="200900"/>
  </r>
  <r>
    <n v="123754"/>
    <x v="3"/>
    <s v="Carroll"/>
    <m/>
    <s v="L"/>
    <s v="Huntingdon Middle School"/>
    <s v="Construction of sidewalks along Clark Street from approximately 5th Avenue to SR-22. Project also includes ADA accessibility, curb and gutter, drainage, crosswalks and signage."/>
    <s v="Local Programs"/>
    <s v="Bicycles and Pedestrian Facility"/>
    <m/>
    <x v="1"/>
    <x v="1"/>
    <n v="0.21"/>
    <m/>
    <m/>
    <x v="4"/>
    <s v="None"/>
    <m/>
    <n v="0"/>
    <n v="0"/>
    <n v="200772"/>
    <n v="0"/>
    <n v="200772"/>
  </r>
  <r>
    <n v="105360.01"/>
    <x v="2"/>
    <s v="Perry"/>
    <s v="SR-13"/>
    <s v="SR"/>
    <s v="Bridge over Buffalo River, LM 28.33"/>
    <m/>
    <s v="Bridge"/>
    <s v="Bridge Replacement"/>
    <m/>
    <x v="3"/>
    <x v="0"/>
    <n v="0.2"/>
    <d v="2020-12-11T00:00:00"/>
    <m/>
    <x v="2"/>
    <s v="Other"/>
    <s v="68SR0130017"/>
    <n v="0"/>
    <n v="200753"/>
    <n v="0"/>
    <n v="0"/>
    <n v="200753"/>
  </r>
  <r>
    <n v="129821"/>
    <x v="1"/>
    <s v="Knox"/>
    <m/>
    <s v="N/A"/>
    <s v="Knoxville-Knox Co. MPC - SFY20 CRIT Operating Funds"/>
    <m/>
    <s v="Mass Transit"/>
    <m/>
    <m/>
    <x v="1"/>
    <x v="1"/>
    <s v=""/>
    <m/>
    <m/>
    <x v="6"/>
    <m/>
    <m/>
    <n v="0"/>
    <n v="0"/>
    <n v="200735"/>
    <n v="0"/>
    <n v="200735"/>
  </r>
  <r>
    <n v="117357"/>
    <x v="3"/>
    <s v="Fayette"/>
    <s v="SIA"/>
    <s v="L"/>
    <s v="Industrial Access Road serving MCR Safety in Piperton"/>
    <m/>
    <s v="Economic Development"/>
    <s v="Construction-New"/>
    <m/>
    <x v="0"/>
    <x v="3"/>
    <n v="0.69399999999999995"/>
    <d v="2015-03-27T00:00:00"/>
    <m/>
    <x v="4"/>
    <s v="None"/>
    <m/>
    <n v="111137.62"/>
    <n v="0"/>
    <n v="89000"/>
    <n v="0"/>
    <n v="200137.62"/>
  </r>
  <r>
    <n v="130325"/>
    <x v="0"/>
    <s v="Region 2"/>
    <m/>
    <s v="N/A"/>
    <s v="SETHRA - SFY 2021 IMPROVE Act Capital Funds"/>
    <m/>
    <s v="Mass Transit"/>
    <m/>
    <m/>
    <x v="1"/>
    <x v="1"/>
    <s v=""/>
    <m/>
    <m/>
    <x v="6"/>
    <m/>
    <m/>
    <n v="0"/>
    <n v="0"/>
    <n v="200084"/>
    <n v="0"/>
    <n v="200084"/>
  </r>
  <r>
    <n v="118363"/>
    <x v="2"/>
    <s v="Davidson"/>
    <s v="I-24"/>
    <s v="IM"/>
    <s v="From SR-6 (Main Street) to I-40 Westbound Ramps"/>
    <s v="Miscellaneous Safety Improvements"/>
    <s v="Safety"/>
    <s v="Miscellaneous Safety Improvements"/>
    <m/>
    <x v="1"/>
    <x v="1"/>
    <n v="1.52"/>
    <d v="2017-03-10T00:00:00"/>
    <m/>
    <x v="1"/>
    <s v="Int"/>
    <m/>
    <n v="0"/>
    <n v="0"/>
    <n v="200006"/>
    <n v="0"/>
    <n v="200006"/>
  </r>
  <r>
    <n v="48250"/>
    <x v="5"/>
    <s v="Statewide"/>
    <m/>
    <s v="N/A"/>
    <s v="RENOVATE WEIGH SCALE BUILDINGS"/>
    <m/>
    <s v="Other"/>
    <m/>
    <m/>
    <x v="1"/>
    <x v="1"/>
    <n v="0"/>
    <m/>
    <m/>
    <x v="6"/>
    <m/>
    <m/>
    <n v="0"/>
    <n v="0"/>
    <n v="200000"/>
    <n v="0"/>
    <n v="200000"/>
  </r>
  <r>
    <n v="128762"/>
    <x v="2"/>
    <s v="Williamson"/>
    <m/>
    <s v="L"/>
    <s v="Thompson's Station Greenways - Phase 2"/>
    <s v="(E-Grants) The proposed scope of the Thompson's Station Connectivity Project will extend the Town's existing greenway by 1.75 miles, connecting Tollgate Village to the Town Center. The project will begin where the existing trail ends near Nutro Dog Park and traverses through Preservation Park to the existing south trailhead at Thompson's Station Road West. The final deliverable for the Thompson's Station Connectivity Project will be a paved 12-foot wide multi-use trail through Preservation Park to the south trailhead, and a 5-foot wide concrete sidewalk from the south trailhead to the Town Center. The trail will provide an alternative means of transportation."/>
    <s v="Local Programs"/>
    <s v="Bicycles and Pedestrian Facility"/>
    <m/>
    <x v="1"/>
    <x v="1"/>
    <n v="0"/>
    <m/>
    <m/>
    <x v="4"/>
    <m/>
    <m/>
    <n v="200000"/>
    <n v="0"/>
    <n v="0"/>
    <n v="0"/>
    <n v="200000"/>
  </r>
  <r>
    <n v="128974"/>
    <x v="3"/>
    <s v="Obion"/>
    <m/>
    <s v="L"/>
    <s v="Union City ADA Transition Plan"/>
    <s v="Evaluation of existing facilities, development of internal design standards, specifications and details, public input meetings, development of the Transition Plan, and development of a schedule and budget for the Transition Plan. *e-grant 192*"/>
    <s v="Local Programs"/>
    <s v="Study"/>
    <m/>
    <x v="1"/>
    <x v="1"/>
    <s v=""/>
    <m/>
    <m/>
    <x v="4"/>
    <m/>
    <m/>
    <n v="200000"/>
    <n v="0"/>
    <n v="0"/>
    <n v="0"/>
    <n v="200000"/>
  </r>
  <r>
    <n v="129736.07"/>
    <x v="5"/>
    <s v="Statewide"/>
    <m/>
    <s v="N/A"/>
    <s v="Mobile Radio Installation Support"/>
    <m/>
    <s v="Other"/>
    <s v="Intelligent Transportation System"/>
    <m/>
    <x v="1"/>
    <x v="1"/>
    <s v=""/>
    <m/>
    <m/>
    <x v="6"/>
    <m/>
    <m/>
    <n v="0"/>
    <n v="0"/>
    <n v="200000"/>
    <n v="0"/>
    <n v="200000"/>
  </r>
  <r>
    <n v="129763"/>
    <x v="0"/>
    <s v="Cumberland"/>
    <m/>
    <s v="N/A"/>
    <s v="Crossville: ALP Update"/>
    <m/>
    <s v="Aeronautics"/>
    <s v="Public Transportation"/>
    <m/>
    <x v="1"/>
    <x v="1"/>
    <s v=""/>
    <m/>
    <m/>
    <x v="6"/>
    <m/>
    <m/>
    <n v="0"/>
    <n v="0"/>
    <n v="200000"/>
    <n v="0"/>
    <n v="200000"/>
  </r>
  <r>
    <n v="129862"/>
    <x v="5"/>
    <s v="Statewide"/>
    <m/>
    <s v="N/A"/>
    <s v="Review Department's Project Development Procedures"/>
    <s v="Consultant assistance in reviewing TDOT's Project Development Procedures"/>
    <s v="Other"/>
    <s v="Preliminary Engineering"/>
    <m/>
    <x v="1"/>
    <x v="1"/>
    <s v=""/>
    <m/>
    <m/>
    <x v="6"/>
    <m/>
    <m/>
    <n v="200000"/>
    <n v="0"/>
    <n v="0"/>
    <n v="0"/>
    <n v="200000"/>
  </r>
  <r>
    <n v="129887"/>
    <x v="1"/>
    <s v="Campbell"/>
    <m/>
    <s v="N/A"/>
    <s v="Jacksboro: Relocate Taxiway Design and Replace Existing Lighting System"/>
    <m/>
    <s v="Aeronautics"/>
    <s v="Public Transportation"/>
    <m/>
    <x v="1"/>
    <x v="1"/>
    <s v=""/>
    <m/>
    <m/>
    <x v="6"/>
    <m/>
    <m/>
    <n v="0"/>
    <n v="0"/>
    <n v="200000"/>
    <n v="0"/>
    <n v="200000"/>
  </r>
  <r>
    <n v="130053"/>
    <x v="0"/>
    <s v="Overton"/>
    <m/>
    <s v="N/A"/>
    <s v="Livingston: ALP Update"/>
    <m/>
    <s v="Aeronautics"/>
    <s v="Public Transportation"/>
    <m/>
    <x v="1"/>
    <x v="1"/>
    <s v=""/>
    <m/>
    <m/>
    <x v="6"/>
    <m/>
    <m/>
    <n v="0"/>
    <n v="0"/>
    <n v="200000"/>
    <n v="0"/>
    <n v="200000"/>
  </r>
  <r>
    <n v="118734"/>
    <x v="1"/>
    <s v="Claiborne"/>
    <s v="SR-32"/>
    <s v="SR"/>
    <s v="Interchange at SR-345 (IA)"/>
    <s v="Construct new interchange"/>
    <s v="Legislative"/>
    <s v="New Interchange"/>
    <m/>
    <x v="0"/>
    <x v="3"/>
    <n v="0.01"/>
    <m/>
    <m/>
    <x v="0"/>
    <s v="NHS"/>
    <m/>
    <n v="200000"/>
    <n v="0"/>
    <n v="0"/>
    <n v="0"/>
    <n v="200000"/>
  </r>
  <r>
    <n v="124583"/>
    <x v="3"/>
    <s v="Lake, Obion"/>
    <s v="SR-21"/>
    <s v="SR"/>
    <s v="From SR-78 to SR-22 (IA)"/>
    <s v="Widen Existing 2-Lane to 2 12-Foot Travel Lanes, 8-Foot Shoulders Compatible with Pedestrian and Bicycle use, and Spot Improvement at Intersections"/>
    <s v="Legislative"/>
    <s v="Widen"/>
    <m/>
    <x v="0"/>
    <x v="0"/>
    <n v="5.6"/>
    <d v="2025-02-07T00:00:00"/>
    <m/>
    <x v="2"/>
    <s v="Other"/>
    <m/>
    <n v="200000"/>
    <n v="0"/>
    <n v="0"/>
    <n v="0"/>
    <n v="200000"/>
  </r>
  <r>
    <n v="126602"/>
    <x v="3"/>
    <s v="Fayette"/>
    <s v="SIA"/>
    <s v="L"/>
    <s v="Industrial Access Road Serving Project Haven (Pyramex)"/>
    <s v="Improvements to Keough Dr, including turn lanes"/>
    <s v="Economic Development"/>
    <s v="Miscellaneous Improvements"/>
    <m/>
    <x v="0"/>
    <x v="0"/>
    <n v="0.25"/>
    <d v="2021-03-26T00:00:00"/>
    <m/>
    <x v="4"/>
    <s v="Other"/>
    <m/>
    <n v="200000"/>
    <n v="0"/>
    <n v="0"/>
    <n v="0"/>
    <n v="200000"/>
  </r>
  <r>
    <n v="119712.06"/>
    <x v="2"/>
    <s v="Region 3"/>
    <s v="SR"/>
    <s v="SR"/>
    <s v="M20LTHQ_D39SR_MOW_D39WEST"/>
    <m/>
    <s v="Maint - Reg"/>
    <s v="Mowing/Litter"/>
    <m/>
    <x v="1"/>
    <x v="1"/>
    <n v="152.09"/>
    <d v="2019-11-08T00:00:00"/>
    <m/>
    <x v="2"/>
    <m/>
    <m/>
    <n v="0"/>
    <n v="0"/>
    <n v="199940"/>
    <n v="0"/>
    <n v="199940"/>
  </r>
  <r>
    <n v="130371"/>
    <x v="2"/>
    <s v="Wilson"/>
    <m/>
    <s v="N/A"/>
    <s v="Nashville &amp; Eastern RR Auth., SFY2020 - Track Rehab / Mainline between MP 60 and 95"/>
    <m/>
    <s v="Rail"/>
    <m/>
    <m/>
    <x v="1"/>
    <x v="1"/>
    <s v=""/>
    <m/>
    <m/>
    <x v="6"/>
    <m/>
    <m/>
    <n v="0"/>
    <n v="0"/>
    <n v="199391"/>
    <n v="0"/>
    <n v="199391"/>
  </r>
  <r>
    <n v="117233.07"/>
    <x v="3"/>
    <s v="Region 4"/>
    <m/>
    <s v="IM"/>
    <s v="M20LTHQ_R4ISR_RELSNPLMKS"/>
    <m/>
    <s v="Maint - Reg"/>
    <s v="Pavement Marking"/>
    <m/>
    <x v="1"/>
    <x v="1"/>
    <s v=""/>
    <d v="2020-02-07T00:00:00"/>
    <m/>
    <x v="1"/>
    <m/>
    <m/>
    <n v="0"/>
    <n v="0"/>
    <n v="199050"/>
    <n v="0"/>
    <n v="199050"/>
  </r>
  <r>
    <n v="122437"/>
    <x v="0"/>
    <s v="Putnam"/>
    <s v="I-40"/>
    <s v="IM"/>
    <s v="Interchange at Mine Lick Creek Road"/>
    <s v="2-LED high mast poles with 4 luminaires on either side of Mine Lick Crk Rd (Bennett Rd) bridge crossing over I-40 and 75-LED Navion (offset) luminaires along I-40, the ramps and Mine Lick Crk Rd (Bennett Rd)."/>
    <s v="Local Programs"/>
    <s v="Interchange Lighting"/>
    <m/>
    <x v="1"/>
    <x v="1"/>
    <n v="0"/>
    <d v="2018-06-22T00:00:00"/>
    <m/>
    <x v="1"/>
    <m/>
    <m/>
    <n v="48444.92"/>
    <n v="0"/>
    <n v="150469.82"/>
    <n v="0"/>
    <n v="198914.74"/>
  </r>
  <r>
    <n v="129698"/>
    <x v="2"/>
    <s v="Montgomery"/>
    <m/>
    <s v="N/A"/>
    <s v="Clarksville FFY17; SFY20 5307 CMAQ TN2019-014 Capital Funds"/>
    <m/>
    <s v="Mass Transit"/>
    <m/>
    <m/>
    <x v="1"/>
    <x v="1"/>
    <s v=""/>
    <m/>
    <m/>
    <x v="6"/>
    <m/>
    <m/>
    <n v="0"/>
    <n v="0"/>
    <n v="198000"/>
    <n v="0"/>
    <n v="198000"/>
  </r>
  <r>
    <n v="123336"/>
    <x v="0"/>
    <s v="Hamilton"/>
    <s v="SR-111"/>
    <s v="SR"/>
    <s v="Bridges over SR-29, LM 0.02 and SR-29 (SBL), LM 0.15"/>
    <m/>
    <s v="Maint - BR Repair"/>
    <s v="Bridge Repair"/>
    <m/>
    <x v="3"/>
    <x v="2"/>
    <n v="0.18"/>
    <d v="2019-03-29T00:00:00"/>
    <m/>
    <x v="0"/>
    <s v="NHS"/>
    <s v="33SR0290095, 33SR0290097"/>
    <n v="0"/>
    <n v="0"/>
    <n v="198000"/>
    <n v="0"/>
    <n v="198000"/>
  </r>
  <r>
    <n v="129249"/>
    <x v="0"/>
    <s v="Fentress"/>
    <s v="SR-296"/>
    <s v="SR"/>
    <s v="From SR-28 to SR-52"/>
    <s v="Micro-surfacing @ 22 lbs/sy"/>
    <s v="Resurfacing"/>
    <s v="Resurface &amp; Safety"/>
    <s v="Micro-surfacing @ 22 Lbs/sy"/>
    <x v="0"/>
    <x v="5"/>
    <n v="3.02"/>
    <d v="2020-02-07T00:00:00"/>
    <s v="MICRO"/>
    <x v="2"/>
    <s v="Other"/>
    <m/>
    <n v="0"/>
    <n v="0"/>
    <n v="0"/>
    <n v="197971"/>
    <n v="197971"/>
  </r>
  <r>
    <n v="129795"/>
    <x v="3"/>
    <s v="Region 4"/>
    <m/>
    <s v="N/A"/>
    <s v="SWHRA - FFY19; SFY20 5311 TN2019037 (S) Operating Funds"/>
    <m/>
    <s v="Mass Transit"/>
    <m/>
    <m/>
    <x v="1"/>
    <x v="1"/>
    <s v=""/>
    <m/>
    <m/>
    <x v="6"/>
    <m/>
    <m/>
    <n v="0"/>
    <n v="0"/>
    <n v="197918"/>
    <n v="0"/>
    <n v="197918"/>
  </r>
  <r>
    <n v="123253"/>
    <x v="1"/>
    <s v="Roane"/>
    <s v="Warrior Drive"/>
    <s v="L"/>
    <s v="Warrior Drive, Bridge over I-40, LM 1.20 in Harriman"/>
    <m/>
    <s v="Maint - BR Repair"/>
    <s v="Bridge Repair"/>
    <m/>
    <x v="3"/>
    <x v="2"/>
    <n v="0"/>
    <d v="2018-03-23T00:00:00"/>
    <m/>
    <x v="4"/>
    <m/>
    <m/>
    <n v="0"/>
    <n v="0"/>
    <n v="197492.2"/>
    <n v="0"/>
    <n v="197492.2"/>
  </r>
  <r>
    <n v="127138"/>
    <x v="1"/>
    <s v="Blount"/>
    <s v="SR-73"/>
    <s v="SR"/>
    <s v="From near Court Street to near Tuckalechee Pike"/>
    <s v="Mill &amp; 411D"/>
    <s v="Resurfacing"/>
    <s v="Resurface &amp; Safety"/>
    <s v="Mill &amp; 411D"/>
    <x v="0"/>
    <x v="5"/>
    <n v="4.8"/>
    <d v="2019-05-10T00:00:00"/>
    <s v="CONV"/>
    <x v="0"/>
    <s v="NHS"/>
    <m/>
    <n v="0"/>
    <n v="0"/>
    <n v="6700"/>
    <n v="190400"/>
    <n v="197100"/>
  </r>
  <r>
    <n v="130313"/>
    <x v="2"/>
    <s v="Giles"/>
    <s v="SR-129"/>
    <s v="SR"/>
    <s v="Bridge over Trigg Branch, LM 3.05"/>
    <m/>
    <s v="Maint - BR Repair"/>
    <s v="Bridge Repair"/>
    <m/>
    <x v="3"/>
    <x v="2"/>
    <n v="0"/>
    <m/>
    <m/>
    <x v="2"/>
    <s v="Other"/>
    <s v="28SR1290005"/>
    <n v="0"/>
    <n v="0"/>
    <n v="197000"/>
    <n v="0"/>
    <n v="197000"/>
  </r>
  <r>
    <n v="100332"/>
    <x v="3"/>
    <s v="Shelby"/>
    <s v="I-55"/>
    <s v="IM"/>
    <s v="Interchange at Mallory Avenue, LM 8.92 in Memphis"/>
    <s v="I-55, Interchange at Mallory Avenue, LM 8.92 in Memphis - Modify Interchange"/>
    <s v="Legislative"/>
    <s v="Modify Interchange"/>
    <m/>
    <x v="0"/>
    <x v="0"/>
    <n v="0"/>
    <d v="2008-02-15T00:00:00"/>
    <m/>
    <x v="1"/>
    <s v="Int"/>
    <m/>
    <n v="0"/>
    <n v="0"/>
    <n v="196481.71"/>
    <n v="0"/>
    <n v="196481.71"/>
  </r>
  <r>
    <n v="129424"/>
    <x v="1"/>
    <s v="Sevier"/>
    <s v="Gists Creek Road"/>
    <s v="L"/>
    <s v="SA 7810(6), Gists Creek Road from Panther Creek Road to Sevierville City Limits"/>
    <m/>
    <s v="State Aid - Resurf"/>
    <s v="Resurfacing"/>
    <m/>
    <x v="0"/>
    <x v="5"/>
    <n v="2.79"/>
    <m/>
    <m/>
    <x v="4"/>
    <m/>
    <m/>
    <n v="0"/>
    <n v="0"/>
    <n v="0"/>
    <n v="195643.22"/>
    <n v="195643.22"/>
  </r>
  <r>
    <n v="128431"/>
    <x v="0"/>
    <s v="Marion"/>
    <s v="SR-2"/>
    <s v="SR"/>
    <s v="M19R2_C58SR_SLIDE_REPAIR_SR-2 AT LM 25.6"/>
    <s v="Slide Repair"/>
    <s v="Maint - Reg"/>
    <s v="Mitigation - Slide"/>
    <m/>
    <x v="2"/>
    <x v="2"/>
    <n v="0"/>
    <m/>
    <m/>
    <x v="2"/>
    <s v="Other"/>
    <m/>
    <n v="0"/>
    <n v="0"/>
    <n v="195000"/>
    <n v="0"/>
    <n v="195000"/>
  </r>
  <r>
    <n v="125450.61"/>
    <x v="0"/>
    <s v="Fentress"/>
    <m/>
    <s v="L"/>
    <s v="Various Local Roads in Fentress County (Local Roads Safety Initiative)"/>
    <m/>
    <s v="Safety"/>
    <s v="Miscellaneous Safety Improvements"/>
    <m/>
    <x v="1"/>
    <x v="1"/>
    <s v=""/>
    <d v="2020-05-15T00:00:00"/>
    <m/>
    <x v="4"/>
    <s v="None"/>
    <m/>
    <n v="5000"/>
    <n v="0"/>
    <n v="189655"/>
    <n v="0"/>
    <n v="194655"/>
  </r>
  <r>
    <n v="128407"/>
    <x v="0"/>
    <s v="Franklin"/>
    <s v="Otter Falls Road"/>
    <s v="L"/>
    <s v="SA 26043-4, Otter Falls Road from Otter Falls Road to SR 15"/>
    <m/>
    <s v="State Aid - Resurf"/>
    <s v="Resurfacing"/>
    <m/>
    <x v="1"/>
    <x v="1"/>
    <n v="2.2200000000000002"/>
    <m/>
    <m/>
    <x v="4"/>
    <s v="None"/>
    <m/>
    <n v="0"/>
    <n v="0"/>
    <n v="0"/>
    <n v="194615.16"/>
    <n v="194615.16"/>
  </r>
  <r>
    <n v="129782"/>
    <x v="1"/>
    <s v="Sevier"/>
    <m/>
    <s v="N/A"/>
    <s v="GMTS FFY15; SFY20 5311 TN2016001 (S&amp;F) Op, App Operating Funds"/>
    <m/>
    <s v="Mass Transit"/>
    <m/>
    <m/>
    <x v="1"/>
    <x v="1"/>
    <s v=""/>
    <m/>
    <m/>
    <x v="6"/>
    <m/>
    <m/>
    <n v="0"/>
    <n v="0"/>
    <n v="194093"/>
    <n v="0"/>
    <n v="194093"/>
  </r>
  <r>
    <n v="84799.01"/>
    <x v="3"/>
    <s v="Shelby"/>
    <s v="SR-205"/>
    <s v="SR"/>
    <s v="Bridge over Wolf River, LM 2.51"/>
    <m/>
    <s v="Bridge"/>
    <s v="Bridge Replacement"/>
    <m/>
    <x v="3"/>
    <x v="0"/>
    <n v="0.14000000000000001"/>
    <d v="2021-10-08T00:00:00"/>
    <m/>
    <x v="2"/>
    <s v="Other"/>
    <s v="79S80740005"/>
    <n v="193500"/>
    <n v="0"/>
    <n v="0"/>
    <n v="0"/>
    <n v="193500"/>
  </r>
  <r>
    <n v="125450.74"/>
    <x v="0"/>
    <s v="Clay"/>
    <m/>
    <s v="L"/>
    <s v="Various Local Roads in Clay County (Local Roads Safety Initiative)"/>
    <m/>
    <s v="Safety"/>
    <s v="Miscellaneous Safety Improvements"/>
    <m/>
    <x v="1"/>
    <x v="1"/>
    <s v=""/>
    <d v="2020-05-15T00:00:00"/>
    <m/>
    <x v="4"/>
    <s v="None"/>
    <m/>
    <n v="6000"/>
    <n v="0"/>
    <n v="187324"/>
    <n v="0"/>
    <n v="193324"/>
  </r>
  <r>
    <n v="129036"/>
    <x v="1"/>
    <s v="Cocke"/>
    <s v="Ottinger Road/Old Newport Road"/>
    <s v="L"/>
    <s v="SA 1544-1, Ottinger Road, Old Newport Road from Salem Rd to SR 35"/>
    <m/>
    <s v="State Aid - Resurf"/>
    <s v="Resurfacing"/>
    <m/>
    <x v="1"/>
    <x v="1"/>
    <n v="1.32"/>
    <m/>
    <m/>
    <x v="4"/>
    <s v="None"/>
    <m/>
    <n v="0"/>
    <n v="0"/>
    <n v="0"/>
    <n v="192168.14"/>
    <n v="192168.14"/>
  </r>
  <r>
    <n v="125377"/>
    <x v="5"/>
    <s v="Statewide"/>
    <m/>
    <s v="N/A"/>
    <s v="Automated Weather Specialties (Maintenance)"/>
    <m/>
    <s v="Aeronautics"/>
    <s v="Public Transportation"/>
    <m/>
    <x v="1"/>
    <x v="1"/>
    <s v=""/>
    <m/>
    <m/>
    <x v="6"/>
    <m/>
    <m/>
    <n v="0"/>
    <n v="0"/>
    <n v="192000"/>
    <n v="0"/>
    <n v="192000"/>
  </r>
  <r>
    <n v="124722"/>
    <x v="2"/>
    <s v="Sumner"/>
    <s v="SR-6"/>
    <s v="SR"/>
    <s v="(Nashville Pike) Bridge over West Fork Station Camp Creek, LM 9.84 in Gallatin (IA)"/>
    <m/>
    <s v="Bridge"/>
    <s v="Bridge Replacement"/>
    <m/>
    <x v="3"/>
    <x v="0"/>
    <n v="3.5000000000000003E-2"/>
    <d v="2022-08-19T00:00:00"/>
    <m/>
    <x v="0"/>
    <s v="NHS"/>
    <s v="83SR0060007"/>
    <n v="192000"/>
    <n v="0"/>
    <n v="0"/>
    <n v="0"/>
    <n v="192000"/>
  </r>
  <r>
    <n v="126163"/>
    <x v="0"/>
    <s v="Coffee"/>
    <s v="SR-55"/>
    <s v="SR"/>
    <s v="From North of Interstate Drive to north of Swan Rd"/>
    <s v="Mill &amp; 411D"/>
    <s v="Resurfacing"/>
    <s v="Resurface &amp; Safety"/>
    <s v="Mill &amp; 411D"/>
    <x v="0"/>
    <x v="5"/>
    <n v="3.96"/>
    <d v="2018-05-11T00:00:00"/>
    <s v="CONV"/>
    <x v="0"/>
    <s v="NHS"/>
    <m/>
    <n v="0"/>
    <n v="0"/>
    <n v="0"/>
    <n v="191946.84"/>
    <n v="191946.84"/>
  </r>
  <r>
    <n v="128771"/>
    <x v="2"/>
    <s v="Robertson"/>
    <s v="Fizer Road"/>
    <s v="L"/>
    <s v="SA 74043-2, Fizer Rd from Buzzard Creek Rd to SR-161"/>
    <m/>
    <s v="State Aid - Resurf"/>
    <s v="Resurfacing"/>
    <m/>
    <x v="1"/>
    <x v="1"/>
    <n v="2.536"/>
    <m/>
    <m/>
    <x v="4"/>
    <s v="None"/>
    <m/>
    <n v="0"/>
    <n v="0"/>
    <n v="0"/>
    <n v="191878.59"/>
    <n v="191878.59"/>
  </r>
  <r>
    <n v="116333.08"/>
    <x v="3"/>
    <s v="Region 4"/>
    <s v="I"/>
    <s v="IM"/>
    <s v="M20LTHQ_R4I_M&amp;L_SWATHEAST"/>
    <m/>
    <s v="Maint - Reg"/>
    <s v="Mowing/Litter"/>
    <m/>
    <x v="1"/>
    <x v="1"/>
    <n v="52.7"/>
    <d v="2019-11-08T00:00:00"/>
    <m/>
    <x v="1"/>
    <m/>
    <m/>
    <n v="0"/>
    <n v="0"/>
    <n v="191843"/>
    <n v="0"/>
    <n v="191843"/>
  </r>
  <r>
    <n v="122076"/>
    <x v="0"/>
    <s v="Bradley"/>
    <s v="SR-2"/>
    <s v="SR"/>
    <s v="From South Lee Hwy and Grove to 25th Street Intersection"/>
    <s v="Project involves lights, signs, changeable message sign, guardrail, and resurfacing."/>
    <s v="Resurfacing"/>
    <s v="Resurface &amp; Safety"/>
    <s v="Cold Plane @ 1.25&quot; &amp; &quot;D&quot; Mix @ 132.5#/sy (Roadway &amp; Shoulders) - Shuttle Buggy"/>
    <x v="0"/>
    <x v="5"/>
    <n v="1.86"/>
    <d v="2016-06-24T00:00:00"/>
    <s v="CONV"/>
    <x v="0"/>
    <s v="NHS"/>
    <m/>
    <n v="0"/>
    <n v="0"/>
    <n v="142253.42000000001"/>
    <n v="49052.55"/>
    <n v="191305.97000000003"/>
  </r>
  <r>
    <n v="129850"/>
    <x v="2"/>
    <s v="Rutherford"/>
    <m/>
    <s v="N/A"/>
    <s v="Smyrna: Obstruction Clearing for runway 14/32 Approaches"/>
    <m/>
    <s v="Aeronautics"/>
    <s v="Public Transportation"/>
    <m/>
    <x v="1"/>
    <x v="1"/>
    <s v=""/>
    <m/>
    <m/>
    <x v="6"/>
    <m/>
    <m/>
    <n v="0"/>
    <n v="0"/>
    <n v="190245"/>
    <n v="0"/>
    <n v="190245"/>
  </r>
  <r>
    <n v="130057"/>
    <x v="5"/>
    <s v="Statewide"/>
    <m/>
    <s v="N/A"/>
    <s v="Carey Counseling Ctr. FFY18; SFY20 5310 TN2018-042-01(S,F,L) Capital Funds"/>
    <m/>
    <s v="Mass Transit"/>
    <m/>
    <m/>
    <x v="1"/>
    <x v="1"/>
    <s v=""/>
    <m/>
    <m/>
    <x v="6"/>
    <m/>
    <m/>
    <n v="0"/>
    <n v="0"/>
    <n v="189128"/>
    <n v="0"/>
    <n v="189128"/>
  </r>
  <r>
    <n v="121441"/>
    <x v="1"/>
    <s v="Knox"/>
    <s v="I-40"/>
    <s v="IM"/>
    <s v="Interchange at SR-9/SR-168, Eastbound Off-Ramp - Exit 394(Ramp Queue Project)"/>
    <m/>
    <s v="Safety"/>
    <s v="Miscellaneous Safety Improvements"/>
    <m/>
    <x v="1"/>
    <x v="1"/>
    <n v="0.88"/>
    <d v="2019-10-04T00:00:00"/>
    <m/>
    <x v="1"/>
    <s v="Int"/>
    <m/>
    <n v="11500"/>
    <n v="0"/>
    <n v="177100"/>
    <n v="0"/>
    <n v="188600"/>
  </r>
  <r>
    <n v="122281"/>
    <x v="2"/>
    <s v="Rutherford"/>
    <s v="SR-16"/>
    <s v="SR"/>
    <s v="Bridge over Harpeth River, LM 1.71"/>
    <m/>
    <s v="Maint - BR Repair"/>
    <s v="Bridge Repair"/>
    <m/>
    <x v="3"/>
    <x v="2"/>
    <n v="0"/>
    <d v="2016-12-02T00:00:00"/>
    <m/>
    <x v="2"/>
    <s v="Other"/>
    <s v="75SR0160005"/>
    <n v="0"/>
    <n v="0"/>
    <n v="188491.8"/>
    <n v="0"/>
    <n v="188491.8"/>
  </r>
  <r>
    <n v="130061"/>
    <x v="5"/>
    <s v="Statewide"/>
    <m/>
    <s v="N/A"/>
    <s v="Emory Valley Ctr FFY18; SFY20 5310 TN2018-042-01 (S,F,L) Capital Funds"/>
    <m/>
    <s v="Mass Transit"/>
    <m/>
    <m/>
    <x v="1"/>
    <x v="1"/>
    <s v=""/>
    <m/>
    <m/>
    <x v="6"/>
    <m/>
    <m/>
    <n v="0"/>
    <n v="0"/>
    <n v="188432"/>
    <n v="0"/>
    <n v="188432"/>
  </r>
  <r>
    <n v="127885"/>
    <x v="0"/>
    <s v="Cumberland"/>
    <s v="SR-1"/>
    <s v="SR"/>
    <s v="From East of Pomona Road to West of SR-24"/>
    <s v="411TL Overlay @ 85 lb/sy"/>
    <s v="Resurfacing"/>
    <s v="Resurfacing"/>
    <s v="411TL Overlay @ 85 lb/sy"/>
    <x v="0"/>
    <x v="5"/>
    <n v="4.1100000000000003"/>
    <d v="2019-03-29T00:00:00"/>
    <s v="THIN"/>
    <x v="0"/>
    <s v="NHS, Other"/>
    <m/>
    <n v="0"/>
    <n v="0"/>
    <n v="0"/>
    <n v="187500"/>
    <n v="187500"/>
  </r>
  <r>
    <n v="125450.79"/>
    <x v="3"/>
    <s v="Obion"/>
    <m/>
    <s v="L"/>
    <s v="Various Local Roads in Obion County (Local Roads Safety Initiative)"/>
    <m/>
    <s v="Safety"/>
    <s v="Miscellaneous Safety Improvements"/>
    <m/>
    <x v="1"/>
    <x v="1"/>
    <s v=""/>
    <d v="2019-12-13T00:00:00"/>
    <m/>
    <x v="4"/>
    <s v="None, Other"/>
    <m/>
    <n v="7500"/>
    <n v="0"/>
    <n v="179798"/>
    <n v="0"/>
    <n v="187298"/>
  </r>
  <r>
    <n v="126896"/>
    <x v="1"/>
    <s v="Knox"/>
    <s v="SR-169"/>
    <s v="SR"/>
    <s v="Northwest of Cedar Bluff Road to Old Cedar Bluff Road"/>
    <s v="Construction of 1,200 feet of 5-foot sidewalk along the South side of SR169 from Northwest of Cedar Bluff Road to Old Cedar Bluff Road.  Project also includes overhead utility replacement, 14 ADA ramps and 1 pedestrian signal."/>
    <s v="Local Programs"/>
    <s v="Bicycles and Pedestrian Facility"/>
    <m/>
    <x v="1"/>
    <x v="1"/>
    <n v="0.18"/>
    <d v="2019-10-04T00:00:00"/>
    <m/>
    <x v="2"/>
    <s v="Other"/>
    <m/>
    <n v="0"/>
    <n v="0"/>
    <n v="187000"/>
    <n v="0"/>
    <n v="187000"/>
  </r>
  <r>
    <n v="128092"/>
    <x v="3"/>
    <s v="Carroll"/>
    <s v="SR-77"/>
    <s v="SR"/>
    <s v="M19LTR4_C09SR_Jack&amp;Bore_SR-77 at LM 14.8 in Huntingdon"/>
    <s v="emergency repair/replace of failed drainage pipe"/>
    <s v="Maint - Reg"/>
    <s v="Culvert Replacement"/>
    <m/>
    <x v="5"/>
    <x v="0"/>
    <n v="0"/>
    <d v="2018-11-29T00:00:00"/>
    <m/>
    <x v="2"/>
    <s v="Other"/>
    <m/>
    <n v="0"/>
    <n v="0"/>
    <n v="186940.06"/>
    <n v="0"/>
    <n v="186940.06"/>
  </r>
  <r>
    <n v="123766"/>
    <x v="0"/>
    <s v="Polk"/>
    <s v="Dentville Rd"/>
    <s v="L"/>
    <s v="SA 70009(2), Dentville Rd from Delano Rd to McMinn County Line"/>
    <m/>
    <s v="State Aid - Resurf"/>
    <s v="Resurfacing"/>
    <m/>
    <x v="1"/>
    <x v="1"/>
    <n v="1.64"/>
    <m/>
    <m/>
    <x v="4"/>
    <s v="None"/>
    <m/>
    <n v="0"/>
    <n v="0"/>
    <n v="0"/>
    <n v="186371.35"/>
    <n v="186371.35"/>
  </r>
  <r>
    <n v="128622"/>
    <x v="0"/>
    <s v="Bledsoe"/>
    <s v="Old Spencer Rd"/>
    <s v="L"/>
    <s v="SA 04016-6, Old Spencer Road from Griffith Rd to Watson Loop Rd"/>
    <m/>
    <s v="State Aid - Resurf"/>
    <s v="Resurfacing"/>
    <m/>
    <x v="1"/>
    <x v="1"/>
    <n v="2.42"/>
    <m/>
    <m/>
    <x v="4"/>
    <s v="None"/>
    <m/>
    <n v="0"/>
    <n v="0"/>
    <n v="0"/>
    <n v="186175.53"/>
    <n v="186175.53"/>
  </r>
  <r>
    <n v="127475"/>
    <x v="0"/>
    <s v="Marion"/>
    <s v="SR-156"/>
    <s v="SR"/>
    <s v="M18LTHQ_SR156_CCCPCULVERT_LM13.15"/>
    <s v="Repairing a 76&quot; x 67&quot; elliptical corrugated metal pipe culvert (no structure number) on SR-156 at LM 13.15. The repair will be accomplished by lining it with concrete."/>
    <s v="Other"/>
    <s v="Culvert Replacement"/>
    <m/>
    <x v="5"/>
    <x v="0"/>
    <n v="0"/>
    <d v="2019-05-10T00:00:00"/>
    <m/>
    <x v="2"/>
    <s v="Other"/>
    <m/>
    <n v="0"/>
    <n v="0"/>
    <n v="185185"/>
    <n v="0"/>
    <n v="185185"/>
  </r>
  <r>
    <n v="116325.07"/>
    <x v="3"/>
    <s v="Region 4"/>
    <m/>
    <s v="IM"/>
    <s v="M19LTHQ_R4ISR_CONCREP"/>
    <m/>
    <s v="Maint - Reg"/>
    <s v="Maintenance"/>
    <m/>
    <x v="0"/>
    <x v="2"/>
    <s v=""/>
    <d v="2018-12-07T00:00:00"/>
    <m/>
    <x v="1"/>
    <m/>
    <m/>
    <n v="0"/>
    <n v="0"/>
    <n v="184600"/>
    <n v="0"/>
    <n v="184600"/>
  </r>
  <r>
    <n v="123252"/>
    <x v="3"/>
    <s v="Dyer"/>
    <s v="SR-20"/>
    <s v="SR"/>
    <s v="Bridges over North Fork Forked Deer River, LM 4.80"/>
    <m/>
    <s v="Maint - BR Repair"/>
    <s v="Bridge Repair"/>
    <m/>
    <x v="3"/>
    <x v="2"/>
    <n v="0"/>
    <d v="2017-08-18T00:00:00"/>
    <m/>
    <x v="0"/>
    <s v="NHS"/>
    <m/>
    <n v="0"/>
    <n v="0"/>
    <n v="184500"/>
    <n v="0"/>
    <n v="184500"/>
  </r>
  <r>
    <n v="124369"/>
    <x v="1"/>
    <s v="Hawkins"/>
    <s v="AFG Road"/>
    <s v="L"/>
    <s v="AFG Road, Bridge over Southern Railway, LM 0.45 (IA)"/>
    <m/>
    <s v="Bridge"/>
    <s v="Bridge Replacement"/>
    <m/>
    <x v="3"/>
    <x v="0"/>
    <n v="3.5000000000000003E-2"/>
    <d v="2021-12-10T00:00:00"/>
    <m/>
    <x v="4"/>
    <s v="None"/>
    <s v="370A3520001"/>
    <n v="184140"/>
    <n v="0"/>
    <n v="0"/>
    <n v="0"/>
    <n v="184140"/>
  </r>
  <r>
    <n v="126660"/>
    <x v="2"/>
    <s v="Maury"/>
    <s v="SR-166"/>
    <s v="SR"/>
    <s v="(North Main Street) from Hay Long Avenue to Park Avenue in Mt. Pleasant (Downtown Revitalization Ph 1)"/>
    <s v="Construction of sidewalks along Main Street and Public Square through the intersection of Church Street. Project also includes ADA upgrades, signage, retaining wall, landscaping, pedestrian lighting and pedestrian amenities."/>
    <s v="Local Programs"/>
    <s v="Bicycles and Pedestrian Facility"/>
    <m/>
    <x v="1"/>
    <x v="1"/>
    <n v="0.151"/>
    <m/>
    <m/>
    <x v="2"/>
    <s v="Other"/>
    <m/>
    <n v="184095"/>
    <n v="0"/>
    <n v="0"/>
    <n v="0"/>
    <n v="184095"/>
  </r>
  <r>
    <n v="124013"/>
    <x v="0"/>
    <s v="Bradley"/>
    <s v="I-75"/>
    <s v="IM"/>
    <s v="Interchange Ramps at SR-308 (Lauderdale Highway) (IA)"/>
    <s v="Ramp Improvements at SR-308 Interchange (Exit 33), Extend Ramps"/>
    <s v="Legislative"/>
    <s v="Widen"/>
    <m/>
    <x v="0"/>
    <x v="0"/>
    <n v="0.45"/>
    <d v="2021-03-26T00:00:00"/>
    <m/>
    <x v="1"/>
    <s v="Int"/>
    <m/>
    <n v="183700"/>
    <n v="0"/>
    <n v="0"/>
    <n v="0"/>
    <n v="183700"/>
  </r>
  <r>
    <n v="127170"/>
    <x v="0"/>
    <s v="White"/>
    <s v="SR-1"/>
    <s v="SR"/>
    <s v="From the Van Buren County Line to SR-111"/>
    <s v="Micro-surfacing @ 22 lbs/sy"/>
    <s v="Resurfacing"/>
    <s v="Resurface &amp; Safety"/>
    <s v="Micro-surfacing @ 22 lbs/sy"/>
    <x v="0"/>
    <x v="5"/>
    <n v="7.69"/>
    <d v="2019-05-10T00:00:00"/>
    <s v="MICRO"/>
    <x v="0"/>
    <s v="NHS"/>
    <m/>
    <n v="0"/>
    <n v="0"/>
    <n v="0"/>
    <n v="182648"/>
    <n v="182648"/>
  </r>
  <r>
    <n v="125450.57"/>
    <x v="1"/>
    <s v="Union"/>
    <m/>
    <s v="L"/>
    <s v="Various Local Roads in Union County (Local Roads Safety Initiative)"/>
    <m/>
    <s v="Safety"/>
    <s v="Miscellaneous Safety Improvements"/>
    <m/>
    <x v="1"/>
    <x v="1"/>
    <n v="0"/>
    <d v="2019-12-13T00:00:00"/>
    <m/>
    <x v="4"/>
    <s v="None"/>
    <m/>
    <n v="7000"/>
    <n v="0"/>
    <n v="174000"/>
    <n v="0"/>
    <n v="181000"/>
  </r>
  <r>
    <n v="126144"/>
    <x v="0"/>
    <s v="Sequatchie"/>
    <s v="SR-8"/>
    <s v="SR"/>
    <s v="From Hamilton County Line to North of Progress Drive"/>
    <s v="Mill &amp; 411D"/>
    <s v="Resurfacing"/>
    <s v="Resurface &amp; Safety"/>
    <s v="Mill &amp; 411D"/>
    <x v="0"/>
    <x v="5"/>
    <n v="5.22"/>
    <d v="2018-03-23T00:00:00"/>
    <s v="CONV"/>
    <x v="2"/>
    <s v="Other"/>
    <m/>
    <n v="0"/>
    <n v="0"/>
    <n v="0"/>
    <n v="180074.5"/>
    <n v="180074.5"/>
  </r>
  <r>
    <n v="130316"/>
    <x v="0"/>
    <s v="Region 2"/>
    <m/>
    <s v="N/A"/>
    <s v="UCHRA - SFY 2021 IMPROVE Act Capital Funds"/>
    <m/>
    <s v="Mass Transit"/>
    <m/>
    <m/>
    <x v="1"/>
    <x v="1"/>
    <s v=""/>
    <m/>
    <m/>
    <x v="6"/>
    <m/>
    <m/>
    <n v="0"/>
    <n v="0"/>
    <n v="180000"/>
    <n v="0"/>
    <n v="180000"/>
  </r>
  <r>
    <n v="126469"/>
    <x v="2"/>
    <s v="Cheatham"/>
    <s v="SR-249"/>
    <s v="SR"/>
    <s v="From SR-49 to I-24"/>
    <s v="Mill &amp; 85 lbs/sy TLD"/>
    <s v="Resurfacing"/>
    <s v="Resurface &amp; Safety"/>
    <s v="Mill &amp; 85 lbs/sy TLD"/>
    <x v="0"/>
    <x v="5"/>
    <n v="9.49"/>
    <d v="2019-03-29T00:00:00"/>
    <s v="CONV"/>
    <x v="2"/>
    <s v="Other"/>
    <m/>
    <n v="0"/>
    <n v="0"/>
    <n v="180000"/>
    <n v="0"/>
    <n v="180000"/>
  </r>
  <r>
    <n v="105239.16"/>
    <x v="2"/>
    <s v="Davidson"/>
    <m/>
    <s v="L"/>
    <s v="Litter Grant FY2020/21"/>
    <m/>
    <s v="Maint - Litter"/>
    <s v="Mowing/Litter"/>
    <m/>
    <x v="1"/>
    <x v="1"/>
    <s v=""/>
    <m/>
    <m/>
    <x v="4"/>
    <m/>
    <m/>
    <n v="0"/>
    <n v="0"/>
    <n v="179800"/>
    <n v="0"/>
    <n v="179800"/>
  </r>
  <r>
    <n v="128763"/>
    <x v="0"/>
    <s v="Bledsoe"/>
    <s v="SR-28"/>
    <s v="SR"/>
    <s v="near LM 28.8 (Slope Stabilization) (February 2019 Flood)"/>
    <s v="repair slope failure below road (Emergency Let Contract)"/>
    <s v="Maint - Reg"/>
    <s v="Safety"/>
    <m/>
    <x v="2"/>
    <x v="2"/>
    <n v="0.01"/>
    <d v="2019-08-09T00:00:00"/>
    <m/>
    <x v="0"/>
    <s v="NHS"/>
    <m/>
    <n v="364345"/>
    <n v="0"/>
    <n v="-184785"/>
    <n v="0"/>
    <n v="179560"/>
  </r>
  <r>
    <n v="106005"/>
    <x v="3"/>
    <s v="Crockett"/>
    <s v="County Line Rd."/>
    <s v="L"/>
    <s v="County Line Road, Bridge over Branch, LM 0.27 (IA)"/>
    <s v="County Line Road, Bridge over Branch, LM 0.27 - Bridge Replacement"/>
    <s v="Bridge"/>
    <s v="Bridge Replacement"/>
    <m/>
    <x v="3"/>
    <x v="0"/>
    <n v="0.01"/>
    <m/>
    <m/>
    <x v="4"/>
    <s v="None"/>
    <s v="170A3080001"/>
    <n v="0"/>
    <n v="0"/>
    <n v="179312"/>
    <n v="0"/>
    <n v="179312"/>
  </r>
  <r>
    <n v="125450.09"/>
    <x v="1"/>
    <s v="Sevier"/>
    <m/>
    <s v="L"/>
    <s v="Various Local Roads in Sevier County (Local Roads Safety Initiative)"/>
    <m/>
    <s v="Safety"/>
    <s v="Miscellaneous Safety Improvements"/>
    <m/>
    <x v="1"/>
    <x v="1"/>
    <s v=""/>
    <d v="2020-03-27T00:00:00"/>
    <m/>
    <x v="4"/>
    <s v="None, Other"/>
    <m/>
    <n v="7300"/>
    <n v="0"/>
    <n v="170900"/>
    <n v="0"/>
    <n v="178200"/>
  </r>
  <r>
    <n v="128209"/>
    <x v="3"/>
    <s v="Fayette"/>
    <s v="SR-57"/>
    <s v="SR"/>
    <s v="Near Bethlehem Road to Sommerville Street"/>
    <s v="Miscellaneous Safety Improvements"/>
    <s v="Safety"/>
    <s v="Miscellaneous Safety Improvements"/>
    <m/>
    <x v="1"/>
    <x v="1"/>
    <n v="3.1"/>
    <d v="2020-06-26T00:00:00"/>
    <m/>
    <x v="2"/>
    <s v="Other"/>
    <m/>
    <n v="5000"/>
    <n v="0"/>
    <n v="173000"/>
    <n v="0"/>
    <n v="178000"/>
  </r>
  <r>
    <n v="120437"/>
    <x v="3"/>
    <s v="Shelby"/>
    <s v="I-240"/>
    <s v="IM"/>
    <s v="Bridges over Kerr Avenue, LM 3.09"/>
    <m/>
    <s v="Maint - BR Repair"/>
    <s v="Bridge Repair"/>
    <m/>
    <x v="3"/>
    <x v="2"/>
    <n v="0"/>
    <d v="2018-02-09T00:00:00"/>
    <m/>
    <x v="1"/>
    <s v="Int"/>
    <s v="79I02400045, 79I02400046"/>
    <n v="0"/>
    <n v="0"/>
    <n v="177970.01"/>
    <n v="0"/>
    <n v="177970.01"/>
  </r>
  <r>
    <n v="130161"/>
    <x v="3"/>
    <s v="Region 4"/>
    <m/>
    <s v="N/A"/>
    <s v="Cheatham Cty / RJ Corman Nash West FY2020 Preservation - Track Rehabilitation (Proj 2 of app)"/>
    <m/>
    <s v="Rail"/>
    <m/>
    <m/>
    <x v="1"/>
    <x v="1"/>
    <s v=""/>
    <m/>
    <m/>
    <x v="6"/>
    <m/>
    <m/>
    <n v="0"/>
    <n v="0"/>
    <n v="177480"/>
    <n v="0"/>
    <n v="177480"/>
  </r>
  <r>
    <n v="122252"/>
    <x v="3"/>
    <s v="Haywood"/>
    <m/>
    <s v="L"/>
    <s v="Haywood Elementary School in Brownsville"/>
    <s v="Construction of sidewalks along North Grand Avenue from Thomas Street to Cherokee Place. Project also includes ADA ramps, crosswalks, signage, drainage and solar powered flashing lights."/>
    <s v="Local Programs"/>
    <s v="Bicycles and Pedestrian Facility"/>
    <m/>
    <x v="1"/>
    <x v="1"/>
    <n v="0"/>
    <m/>
    <m/>
    <x v="4"/>
    <s v="None"/>
    <m/>
    <n v="0"/>
    <n v="0"/>
    <n v="177177"/>
    <n v="0"/>
    <n v="177177"/>
  </r>
  <r>
    <n v="48243"/>
    <x v="5"/>
    <s v="Statewide"/>
    <m/>
    <s v="N/A"/>
    <s v="Misc. Building Construction"/>
    <m/>
    <s v="Other"/>
    <s v="Construction-New"/>
    <m/>
    <x v="0"/>
    <x v="3"/>
    <n v="0"/>
    <m/>
    <m/>
    <x v="6"/>
    <m/>
    <m/>
    <n v="0"/>
    <n v="0"/>
    <n v="176823.27"/>
    <n v="0"/>
    <n v="176823.27"/>
  </r>
  <r>
    <n v="128965"/>
    <x v="0"/>
    <s v="Bledsoe"/>
    <s v="SIA"/>
    <s v="L"/>
    <s v="State Industrial Access serving Southern Valley"/>
    <m/>
    <s v="Economic Development"/>
    <s v="Reconstruction"/>
    <m/>
    <x v="0"/>
    <x v="0"/>
    <s v=""/>
    <d v="2022-04-18T00:00:00"/>
    <m/>
    <x v="4"/>
    <s v="None, Other"/>
    <m/>
    <n v="176300"/>
    <n v="0"/>
    <n v="0"/>
    <n v="0"/>
    <n v="176300"/>
  </r>
  <r>
    <n v="129443"/>
    <x v="1"/>
    <s v="Morgan"/>
    <s v="Fairview Road"/>
    <s v="L"/>
    <s v="SA 6518(2), Fairview Road From: Solomon Hollow Road To: Bridge at LM 3.4"/>
    <m/>
    <s v="State Aid - Resurf"/>
    <s v="Resurfacing"/>
    <m/>
    <x v="0"/>
    <x v="5"/>
    <n v="1.6"/>
    <m/>
    <m/>
    <x v="4"/>
    <m/>
    <m/>
    <n v="0"/>
    <n v="0"/>
    <n v="0"/>
    <n v="176106"/>
    <n v="176106"/>
  </r>
  <r>
    <n v="130062"/>
    <x v="5"/>
    <s v="Statewide"/>
    <m/>
    <s v="N/A"/>
    <s v="Greene Co. Skills FFY18; SFY20 5310 TN2018-042-01 (S,F,L) Capital Funds"/>
    <m/>
    <s v="Mass Transit"/>
    <m/>
    <m/>
    <x v="1"/>
    <x v="1"/>
    <s v=""/>
    <m/>
    <m/>
    <x v="6"/>
    <m/>
    <m/>
    <n v="0"/>
    <n v="0"/>
    <n v="175616"/>
    <n v="0"/>
    <n v="175616"/>
  </r>
  <r>
    <n v="129042"/>
    <x v="3"/>
    <s v="Madison"/>
    <m/>
    <s v="SR"/>
    <s v="M20CMHQ_C57SR_ROUJACKSON"/>
    <m/>
    <s v="Maint - Reg"/>
    <s v="Maintenance"/>
    <m/>
    <x v="1"/>
    <x v="1"/>
    <s v=""/>
    <m/>
    <m/>
    <x v="2"/>
    <m/>
    <m/>
    <n v="0"/>
    <n v="0"/>
    <n v="175117.05"/>
    <n v="0"/>
    <n v="175117.05"/>
  </r>
  <r>
    <n v="126154"/>
    <x v="0"/>
    <s v="McMinn"/>
    <s v="SR-305"/>
    <s v="SR"/>
    <s v="From West of SR-2 (Congress Parkway) to West of I-75 Interchange"/>
    <s v="Full Depth Reclamation (FDR) with 411D"/>
    <s v="Resurfacing"/>
    <s v="Resurfacing"/>
    <s v="Full Depth Reclamation (FDR) with 411D"/>
    <x v="0"/>
    <x v="2"/>
    <n v="2.14"/>
    <d v="2018-05-11T00:00:00"/>
    <s v="REC"/>
    <x v="2"/>
    <s v="Other"/>
    <m/>
    <n v="0"/>
    <n v="0"/>
    <n v="0"/>
    <n v="175100"/>
    <n v="175100"/>
  </r>
  <r>
    <n v="127334"/>
    <x v="3"/>
    <s v="Henderson"/>
    <s v="SR-104"/>
    <s v="SR"/>
    <s v="From Rock Milam Road to SR-20"/>
    <s v="Scrub Seal and 411 D overlay"/>
    <s v="Resurfacing"/>
    <s v="Resurface &amp; Safety"/>
    <s v="Scrub Seal and 411 D overlay"/>
    <x v="0"/>
    <x v="5"/>
    <n v="9.1999999999999993"/>
    <d v="2019-02-08T00:00:00"/>
    <s v="PRESV"/>
    <x v="2"/>
    <s v="Other"/>
    <m/>
    <n v="0"/>
    <n v="0"/>
    <n v="0"/>
    <n v="175000"/>
    <n v="175000"/>
  </r>
  <r>
    <n v="104027.48"/>
    <x v="1"/>
    <s v="Blount"/>
    <m/>
    <s v="N/A"/>
    <s v="Pistol Creek Dam in Alcoa, Stream Mitigation"/>
    <s v="Pistol Creek Dam in Alcoa, Stream Mitigation"/>
    <s v="Other"/>
    <s v="Env Mitigation and Wildlife Connectivity"/>
    <m/>
    <x v="1"/>
    <x v="1"/>
    <n v="0"/>
    <d v="2021-12-10T00:00:00"/>
    <m/>
    <x v="6"/>
    <m/>
    <m/>
    <n v="175000"/>
    <n v="0"/>
    <n v="0"/>
    <n v="0"/>
    <n v="175000"/>
  </r>
  <r>
    <n v="104152.05"/>
    <x v="1"/>
    <s v="Knox"/>
    <m/>
    <s v="N/A"/>
    <s v="Knoxville ITS Control Center - FY 2020-2022 (Utilities, Power and Communications)"/>
    <m/>
    <s v="Other"/>
    <s v="Intelligent Transportation System"/>
    <m/>
    <x v="1"/>
    <x v="1"/>
    <s v=""/>
    <m/>
    <m/>
    <x v="6"/>
    <m/>
    <m/>
    <n v="175000"/>
    <n v="0"/>
    <n v="0"/>
    <n v="0"/>
    <n v="175000"/>
  </r>
  <r>
    <n v="123413"/>
    <x v="2"/>
    <s v="Sumner"/>
    <s v="SR-6"/>
    <s v="SR"/>
    <s v="SR-6, From Big Station Camp Blvd to Airport Rd; Albert Gallatin Ave, From SR-6 to SR-174; Water Ave, From SR-6 to E. Bledsoe St in Gallatin"/>
    <s v="This project will improve traffic flow by installing an ITS signal system for 25 signalized intersections located primarily along the US 31-E/SR-6 corridor.  The project will also install fiber optic extensions and provide some signal system upgrades."/>
    <s v="Local Programs"/>
    <s v="Intelligent Transportation System"/>
    <m/>
    <x v="1"/>
    <x v="1"/>
    <n v="8.94"/>
    <m/>
    <m/>
    <x v="0"/>
    <s v="NHS, Other"/>
    <m/>
    <n v="175000"/>
    <n v="0"/>
    <n v="0"/>
    <n v="0"/>
    <n v="175000"/>
  </r>
  <r>
    <n v="128710"/>
    <x v="2"/>
    <s v="Bedford"/>
    <m/>
    <s v="N/A"/>
    <s v="Shelbyville: Runway and RSA Rehabilitation - Construction"/>
    <m/>
    <s v="Aeronautics"/>
    <s v="Public Transportation"/>
    <m/>
    <x v="1"/>
    <x v="1"/>
    <s v=""/>
    <m/>
    <m/>
    <x v="6"/>
    <m/>
    <m/>
    <n v="0"/>
    <n v="0"/>
    <n v="175000"/>
    <n v="0"/>
    <n v="175000"/>
  </r>
  <r>
    <n v="123298"/>
    <x v="2"/>
    <s v="Marshall"/>
    <s v="SR-373"/>
    <s v="SR"/>
    <s v="(Mooresville Highway), Bridge over Bear Creek, LM 0.06"/>
    <m/>
    <s v="Bridge"/>
    <s v="Bridge Repair"/>
    <m/>
    <x v="3"/>
    <x v="2"/>
    <n v="3.5000000000000003E-2"/>
    <d v="2022-12-09T00:00:00"/>
    <m/>
    <x v="2"/>
    <s v="Other"/>
    <s v="59SR0502001"/>
    <n v="0"/>
    <n v="0"/>
    <n v="175000"/>
    <n v="0"/>
    <n v="175000"/>
  </r>
  <r>
    <n v="128576"/>
    <x v="2"/>
    <s v="Williamson"/>
    <s v="I-65"/>
    <s v="IM"/>
    <s v="Interchange at Buckner Road in Spring Hill (Design Build)"/>
    <s v="The project will construct a new interchange on I-65 in Williamson County, Tennessee between Saturn Parkway (SR 396) and I-840 as well as an extension of Buckner Road from Buckner Lane to I-65 and from I-65 to SR-106 (US-431, Lewisburg Pike)."/>
    <s v="Legislative"/>
    <s v="New Interchange"/>
    <m/>
    <x v="0"/>
    <x v="3"/>
    <n v="0.5"/>
    <m/>
    <m/>
    <x v="1"/>
    <s v="Int"/>
    <m/>
    <n v="175000"/>
    <n v="0"/>
    <n v="0"/>
    <n v="0"/>
    <n v="175000"/>
  </r>
  <r>
    <n v="129063"/>
    <x v="2"/>
    <s v="Moore"/>
    <s v="Cobb Hollow Rd"/>
    <s v="L"/>
    <s v="SA 64010-3, Cobb Hollow Rd from Pleasant Hill Rd to Flippo Rd"/>
    <m/>
    <s v="State Aid - Resurf"/>
    <s v="Resurfacing"/>
    <m/>
    <x v="1"/>
    <x v="1"/>
    <n v="1.7270000000000001"/>
    <m/>
    <m/>
    <x v="4"/>
    <s v="None"/>
    <m/>
    <n v="0"/>
    <n v="0"/>
    <n v="0"/>
    <n v="174832"/>
    <n v="174832"/>
  </r>
  <r>
    <n v="128006"/>
    <x v="2"/>
    <s v="Williamson"/>
    <s v="Arno-College Grove Road"/>
    <s v="L"/>
    <s v="0980-6.34, Arno-College Grove Rd, Bridge over McClorys Branch"/>
    <m/>
    <s v="State Aid - BR Grant"/>
    <s v="Bridge Replacement"/>
    <m/>
    <x v="1"/>
    <x v="1"/>
    <n v="0"/>
    <m/>
    <m/>
    <x v="4"/>
    <s v="None"/>
    <s v="94F00290001"/>
    <n v="0"/>
    <n v="0"/>
    <n v="174161.54"/>
    <n v="0"/>
    <n v="174161.54"/>
  </r>
  <r>
    <n v="116381.08"/>
    <x v="2"/>
    <s v="Williamson"/>
    <s v="SR"/>
    <s v="SR"/>
    <s v="M20LTHQ_C94SR_MOW_WILLIAMSON"/>
    <m/>
    <s v="Maint - Reg"/>
    <s v="Mowing/Litter"/>
    <m/>
    <x v="1"/>
    <x v="1"/>
    <n v="168.87"/>
    <d v="2019-11-08T00:00:00"/>
    <m/>
    <x v="2"/>
    <m/>
    <m/>
    <n v="0"/>
    <n v="0"/>
    <n v="174133"/>
    <n v="0"/>
    <n v="174133"/>
  </r>
  <r>
    <n v="129735"/>
    <x v="3"/>
    <s v="Madison"/>
    <m/>
    <s v="N/A"/>
    <s v="Jackson: RPZ 29 Clearing: Construction"/>
    <m/>
    <s v="Aeronautics"/>
    <s v="Public Transportation"/>
    <m/>
    <x v="1"/>
    <x v="1"/>
    <s v=""/>
    <m/>
    <m/>
    <x v="6"/>
    <m/>
    <m/>
    <n v="0"/>
    <n v="0"/>
    <n v="174001"/>
    <n v="0"/>
    <n v="174001"/>
  </r>
  <r>
    <n v="120116"/>
    <x v="1"/>
    <s v="Blount"/>
    <m/>
    <s v="L"/>
    <s v="Pistol Creek Greenway - Phase 4"/>
    <s v="Construction of approximately 6,200 linear feet of greenway (ten-foot wide paved trail) connecting to the existing Alcoa Greenway Trail."/>
    <s v="Local Programs"/>
    <s v="Bicycles and Pedestrian Facility"/>
    <m/>
    <x v="1"/>
    <x v="1"/>
    <n v="0"/>
    <m/>
    <m/>
    <x v="4"/>
    <s v="Other"/>
    <m/>
    <n v="-5711"/>
    <n v="-42836"/>
    <n v="222103"/>
    <n v="0"/>
    <n v="173556"/>
  </r>
  <r>
    <n v="129064"/>
    <x v="2"/>
    <s v="Moore"/>
    <s v="Cobb Hollow Road"/>
    <s v="L"/>
    <s v="SA 64009-6, Cobb Hollow Rd from SR-55 to Pleasant Hill Road"/>
    <m/>
    <s v="State Aid - Resurf"/>
    <s v="Resurfacing"/>
    <m/>
    <x v="1"/>
    <x v="1"/>
    <n v="1.27"/>
    <m/>
    <m/>
    <x v="4"/>
    <s v="None"/>
    <m/>
    <n v="0"/>
    <n v="0"/>
    <n v="0"/>
    <n v="173166"/>
    <n v="173166"/>
  </r>
  <r>
    <n v="116378.08"/>
    <x v="2"/>
    <s v="Region 3"/>
    <s v="SR"/>
    <s v="SR"/>
    <s v="M20LTHQ_D37SR_MOW_D37RUTHERFORD&amp;WILLIAMSON"/>
    <m/>
    <s v="Maint - Reg"/>
    <s v="Mowing/Litter"/>
    <m/>
    <x v="1"/>
    <x v="1"/>
    <n v="126.3"/>
    <d v="2019-11-08T00:00:00"/>
    <m/>
    <x v="2"/>
    <m/>
    <m/>
    <n v="0"/>
    <n v="0"/>
    <n v="173112"/>
    <n v="0"/>
    <n v="173112"/>
  </r>
  <r>
    <n v="129968"/>
    <x v="0"/>
    <s v="Region 2"/>
    <m/>
    <s v="N/A"/>
    <s v="SETHRA FFY06; SFY20 5317 TN57X003 (S&amp;F) Capital Funds"/>
    <m/>
    <s v="Mass Transit"/>
    <m/>
    <m/>
    <x v="1"/>
    <x v="1"/>
    <s v=""/>
    <m/>
    <m/>
    <x v="6"/>
    <m/>
    <m/>
    <n v="0"/>
    <n v="0"/>
    <n v="172975.75"/>
    <n v="0"/>
    <n v="172975.75"/>
  </r>
  <r>
    <n v="128748"/>
    <x v="2"/>
    <s v="Rutherford"/>
    <s v="SIA"/>
    <s v="L"/>
    <s v="State Industrial Access Serving Project Bear"/>
    <m/>
    <s v="Economic Development"/>
    <s v="Construction-New"/>
    <m/>
    <x v="0"/>
    <x v="3"/>
    <s v=""/>
    <d v="2022-03-25T00:00:00"/>
    <m/>
    <x v="4"/>
    <m/>
    <m/>
    <n v="172600"/>
    <n v="0"/>
    <n v="0"/>
    <n v="0"/>
    <n v="172600"/>
  </r>
  <r>
    <n v="121755"/>
    <x v="1"/>
    <s v="Hamblen, Jefferson"/>
    <m/>
    <s v="L"/>
    <s v="Various safety projects around Hamblen and Jefferson County Schools within the LAMTPO region"/>
    <s v="Various safety projects around Hamblen and Jefferson County Schools within the LAMTPO region, consisting of crosswalks, signs, flashing beacons"/>
    <s v="Local Programs"/>
    <s v="Safety"/>
    <m/>
    <x v="1"/>
    <x v="1"/>
    <n v="0"/>
    <m/>
    <m/>
    <x v="4"/>
    <m/>
    <m/>
    <n v="0"/>
    <n v="0"/>
    <n v="172500"/>
    <n v="0"/>
    <n v="172500"/>
  </r>
  <r>
    <n v="130295"/>
    <x v="0"/>
    <s v="Bradley"/>
    <m/>
    <s v="SR"/>
    <s v="M21CMHQ_C06SR_ROUCLEVELAND"/>
    <m/>
    <s v="Maint - Reg"/>
    <s v="Maintenance"/>
    <m/>
    <x v="1"/>
    <x v="1"/>
    <s v=""/>
    <m/>
    <m/>
    <x v="2"/>
    <m/>
    <m/>
    <n v="0"/>
    <n v="0"/>
    <n v="171815.85"/>
    <n v="0"/>
    <n v="171815.85"/>
  </r>
  <r>
    <n v="129447"/>
    <x v="1"/>
    <s v="Anderson"/>
    <m/>
    <s v="N/A"/>
    <s v="City of Oak Ridge 2020 CRIT (S) Operating Funds"/>
    <m/>
    <s v="Mass Transit"/>
    <m/>
    <m/>
    <x v="1"/>
    <x v="1"/>
    <s v=""/>
    <m/>
    <m/>
    <x v="6"/>
    <m/>
    <m/>
    <n v="0"/>
    <n v="0"/>
    <n v="170500"/>
    <n v="0"/>
    <n v="170500"/>
  </r>
  <r>
    <n v="127179"/>
    <x v="0"/>
    <s v="Franklin"/>
    <s v="SR-50"/>
    <s v="SR"/>
    <s v="From East of SR-121 to near Dry Creek Road"/>
    <s v="Mill &amp; 1.25&quot; CW"/>
    <s v="Resurfacing"/>
    <s v="Resurface &amp; Safety"/>
    <s v="Mill &amp; 1.25&quot; CW"/>
    <x v="0"/>
    <x v="5"/>
    <n v="4.2"/>
    <d v="2019-05-10T00:00:00"/>
    <s v="CONV"/>
    <x v="2"/>
    <s v="Other"/>
    <m/>
    <n v="0"/>
    <n v="0"/>
    <n v="991"/>
    <n v="169360"/>
    <n v="170351"/>
  </r>
  <r>
    <n v="129802"/>
    <x v="2"/>
    <s v="Williamson"/>
    <m/>
    <s v="N/A"/>
    <s v="Franklin Transit Auth. - FFY16-17; SFY20 5307 TN2019-021 (S) Capital Funds"/>
    <m/>
    <s v="Mass Transit"/>
    <m/>
    <m/>
    <x v="1"/>
    <x v="1"/>
    <s v=""/>
    <m/>
    <m/>
    <x v="6"/>
    <m/>
    <m/>
    <n v="0"/>
    <n v="0"/>
    <n v="170078"/>
    <n v="0"/>
    <n v="170078"/>
  </r>
  <r>
    <n v="126122"/>
    <x v="0"/>
    <s v="Polk"/>
    <s v="SR-40"/>
    <s v="SR"/>
    <s v="From West of Ocoee River Recreation Area, Caney Creek Take Out To Mile Post 17.0"/>
    <s v="Mill &amp; 411D"/>
    <s v="Resurfacing"/>
    <s v="Resurface &amp; Safety"/>
    <s v="Mill &amp; 411D"/>
    <x v="0"/>
    <x v="5"/>
    <n v="4"/>
    <d v="2018-02-09T00:00:00"/>
    <s v="CONV"/>
    <x v="0"/>
    <s v="NHS"/>
    <m/>
    <n v="0"/>
    <n v="0"/>
    <n v="440.08"/>
    <n v="169213.45"/>
    <n v="169653.53"/>
  </r>
  <r>
    <n v="30314.06"/>
    <x v="1"/>
    <s v="Johnson"/>
    <m/>
    <s v="L"/>
    <s v="Goose Creek Trail - Phase I"/>
    <s v="4,500 linear feet of trail construction from the Visitor Center off Hwy 421 to Ralph Stout Park. Project also includes landscaping."/>
    <s v="Local Programs"/>
    <s v="Bicycles and Pedestrian Facility"/>
    <m/>
    <x v="1"/>
    <x v="1"/>
    <n v="1.1120000000000001"/>
    <m/>
    <m/>
    <x v="4"/>
    <s v="None"/>
    <m/>
    <n v="0"/>
    <n v="0"/>
    <n v="169644"/>
    <n v="0"/>
    <n v="169644"/>
  </r>
  <r>
    <n v="125610"/>
    <x v="0"/>
    <s v="Fentress"/>
    <s v="SR-62"/>
    <s v="SR"/>
    <s v="From Putnam County Line to West of SR-28"/>
    <s v="Mill &amp; 411D"/>
    <s v="Resurfacing"/>
    <s v="Resurface &amp; Safety"/>
    <s v="Mill &amp; 411D"/>
    <x v="0"/>
    <x v="5"/>
    <n v="5.8"/>
    <d v="2017-08-18T00:00:00"/>
    <s v="CONV"/>
    <x v="2"/>
    <s v="Other"/>
    <m/>
    <n v="0"/>
    <n v="0"/>
    <n v="30034.17"/>
    <n v="139584"/>
    <n v="169618.16999999998"/>
  </r>
  <r>
    <n v="121038"/>
    <x v="2"/>
    <s v="Montgomery"/>
    <s v="SR-76"/>
    <s v="SR"/>
    <s v="(Martin Luther King Jr. Pkwy), From SR-112 to I-24 Ramp (RSAR) in Clarksville"/>
    <m/>
    <s v="Safety"/>
    <s v="Miscellaneous Safety Improvements"/>
    <m/>
    <x v="1"/>
    <x v="1"/>
    <n v="3.1"/>
    <d v="2019-10-04T00:00:00"/>
    <m/>
    <x v="0"/>
    <s v="NHS"/>
    <m/>
    <n v="0"/>
    <n v="0"/>
    <n v="169520"/>
    <n v="0"/>
    <n v="169520"/>
  </r>
  <r>
    <n v="130043"/>
    <x v="0"/>
    <s v="Region 2"/>
    <m/>
    <s v="N/A"/>
    <s v="SETHRA (CUATS) FFY18; SFY20 5310 TN2018-050-01 (S&amp;F) Capital Funds"/>
    <m/>
    <s v="Mass Transit"/>
    <m/>
    <m/>
    <x v="1"/>
    <x v="1"/>
    <s v=""/>
    <m/>
    <m/>
    <x v="6"/>
    <m/>
    <m/>
    <n v="0"/>
    <n v="0"/>
    <n v="169384"/>
    <n v="0"/>
    <n v="169384"/>
  </r>
  <r>
    <n v="129431"/>
    <x v="0"/>
    <s v="Region 2"/>
    <m/>
    <s v="N/A"/>
    <s v="SETHRA FFY16-17 SFY20 5339 TN2019-011 (S&amp;F) Capital Funds"/>
    <m/>
    <s v="Mass Transit"/>
    <m/>
    <m/>
    <x v="1"/>
    <x v="1"/>
    <s v=""/>
    <m/>
    <m/>
    <x v="6"/>
    <m/>
    <m/>
    <n v="0"/>
    <n v="0"/>
    <n v="169152"/>
    <n v="0"/>
    <n v="169152"/>
  </r>
  <r>
    <n v="105019.16"/>
    <x v="1"/>
    <s v="Knox"/>
    <m/>
    <s v="N/A"/>
    <s v="Litter Grant FY2020/21"/>
    <m/>
    <s v="Maint - Litter"/>
    <s v="Mowing/Litter"/>
    <m/>
    <x v="1"/>
    <x v="1"/>
    <s v=""/>
    <m/>
    <m/>
    <x v="6"/>
    <m/>
    <m/>
    <n v="0"/>
    <n v="0"/>
    <n v="168600"/>
    <n v="0"/>
    <n v="168600"/>
  </r>
  <r>
    <n v="104318.01"/>
    <x v="2"/>
    <s v="Wilson"/>
    <s v="I-40"/>
    <s v="IM"/>
    <s v="Right Lane Bridge over SR-26 (US-70, Sparta Pike), LM 16.82"/>
    <s v="Repair damage to beams caused by vehicle collision"/>
    <s v="Maint - BR Repair"/>
    <s v="Bridge Repair"/>
    <m/>
    <x v="3"/>
    <x v="2"/>
    <n v="0"/>
    <d v="2019-06-21T00:00:00"/>
    <m/>
    <x v="1"/>
    <s v="Int"/>
    <s v="95I00400035"/>
    <n v="0"/>
    <n v="0"/>
    <n v="167907"/>
    <n v="0"/>
    <n v="167907"/>
  </r>
  <r>
    <n v="115459.01"/>
    <x v="5"/>
    <s v="Statewide"/>
    <m/>
    <s v="N/A"/>
    <s v="Local Programs Office Consulting Service(Ragan Smith and Associates)"/>
    <m/>
    <s v="Other"/>
    <s v="Preliminary Engineering"/>
    <m/>
    <x v="1"/>
    <x v="1"/>
    <s v=""/>
    <m/>
    <m/>
    <x v="6"/>
    <m/>
    <m/>
    <n v="167900"/>
    <n v="0"/>
    <n v="0"/>
    <n v="0"/>
    <n v="167900"/>
  </r>
  <r>
    <n v="130319"/>
    <x v="1"/>
    <s v="Washington"/>
    <m/>
    <s v="N/A"/>
    <s v="City of Johnson City - SFY2020 IMPROVE Act - Capital Funds"/>
    <m/>
    <s v="Mass Transit"/>
    <m/>
    <m/>
    <x v="1"/>
    <x v="1"/>
    <s v=""/>
    <m/>
    <m/>
    <x v="6"/>
    <m/>
    <m/>
    <n v="0"/>
    <n v="0"/>
    <n v="167860"/>
    <n v="0"/>
    <n v="167860"/>
  </r>
  <r>
    <n v="129913"/>
    <x v="5"/>
    <s v="Statewide"/>
    <m/>
    <s v="N/A"/>
    <s v="WSP FFY13; SFY20 5304 TO: PTASP-WSP002-023 TN800006 Planning"/>
    <m/>
    <s v="Mass Transit"/>
    <m/>
    <m/>
    <x v="1"/>
    <x v="1"/>
    <s v=""/>
    <m/>
    <m/>
    <x v="6"/>
    <m/>
    <m/>
    <n v="0"/>
    <n v="0"/>
    <n v="167812"/>
    <n v="0"/>
    <n v="167812"/>
  </r>
  <r>
    <n v="129368"/>
    <x v="1"/>
    <s v="Sullivan"/>
    <s v="N. Holston Drive"/>
    <s v="L"/>
    <s v="SA 8245-2, N. Holston Drive from N. Cloudford Road to SR 346"/>
    <m/>
    <s v="State Aid - Resurf"/>
    <s v="Resurfacing"/>
    <m/>
    <x v="0"/>
    <x v="5"/>
    <n v="1.22"/>
    <m/>
    <m/>
    <x v="4"/>
    <m/>
    <m/>
    <n v="0"/>
    <n v="0"/>
    <n v="0"/>
    <n v="167188"/>
    <n v="167188"/>
  </r>
  <r>
    <n v="127949"/>
    <x v="1"/>
    <s v="Anderson"/>
    <s v="SR-95"/>
    <s v="SR"/>
    <s v="(Oak Ridge Turnpike), From SR-62 (Illinois Avenue) to Fairbanks Avenue"/>
    <s v="2017 CMAQ Award: Connecting and improving 14 signalized intersections along SR-95, installing a fiber optic network,  replacement of loop detectors with radar detection equipment, and the  establishment of a Traffic Operations Center. Additional improvements include replacing signal heads, installing ADA compliant pedestrian signals, signing and marking upgrades, funding for dedicated short range detection equipment, and the installation of mast arms at 2 intersections."/>
    <s v="Local Programs"/>
    <s v="Intelligent Transportation System"/>
    <m/>
    <x v="1"/>
    <x v="1"/>
    <n v="2.71"/>
    <m/>
    <m/>
    <x v="0"/>
    <s v="NHS"/>
    <m/>
    <n v="167000"/>
    <n v="0"/>
    <n v="0"/>
    <n v="0"/>
    <n v="167000"/>
  </r>
  <r>
    <n v="127764"/>
    <x v="3"/>
    <s v="Henry"/>
    <s v="SR-69"/>
    <s v="SR"/>
    <s v="From near Hagler Ridge Road to Beasley Creek"/>
    <s v="Miscellaneous Safety Improvements"/>
    <s v="Safety"/>
    <s v="Miscellaneous Safety Improvements"/>
    <m/>
    <x v="1"/>
    <x v="1"/>
    <n v="5"/>
    <d v="2020-06-26T00:00:00"/>
    <m/>
    <x v="2"/>
    <s v="Other"/>
    <m/>
    <n v="5000"/>
    <n v="0"/>
    <n v="161000"/>
    <n v="0"/>
    <n v="166000"/>
  </r>
  <r>
    <n v="100489"/>
    <x v="1"/>
    <s v="Loudon"/>
    <s v="SR-73"/>
    <s v="SR"/>
    <s v="From SR-2(US-11) to East of Little Tennessee River (Ft Loudoun/Tellico Canal)"/>
    <m/>
    <s v="Legislative"/>
    <s v="Reconstruction"/>
    <m/>
    <x v="0"/>
    <x v="0"/>
    <n v="1.71"/>
    <d v="2012-06-15T00:00:00"/>
    <m/>
    <x v="0"/>
    <s v="NHS"/>
    <s v="53SR0950003, 53SR0950007"/>
    <n v="165900"/>
    <n v="0"/>
    <n v="0"/>
    <n v="0"/>
    <n v="165900"/>
  </r>
  <r>
    <n v="121943"/>
    <x v="3"/>
    <s v="Shelby"/>
    <s v="SR-385"/>
    <s v="SR"/>
    <s v="Westbound Ramp Bridge over I-240, LM 0.09"/>
    <m/>
    <s v="Maint - BR Repair"/>
    <s v="Bridge Repair"/>
    <m/>
    <x v="3"/>
    <x v="2"/>
    <n v="0"/>
    <d v="2016-08-19T00:00:00"/>
    <m/>
    <x v="0"/>
    <s v="NHS"/>
    <s v="79I02400123"/>
    <n v="0"/>
    <n v="0"/>
    <n v="165781.25"/>
    <n v="0"/>
    <n v="165781.25"/>
  </r>
  <r>
    <n v="101417"/>
    <x v="1"/>
    <s v="Union"/>
    <s v="SR-33"/>
    <s v="SR"/>
    <s v="South of SR-144 Left to SR-61 in Maynardville"/>
    <m/>
    <s v="Legislative"/>
    <s v="Widen"/>
    <m/>
    <x v="0"/>
    <x v="0"/>
    <n v="4.7720000000000002"/>
    <d v="2009-09-18T00:00:00"/>
    <m/>
    <x v="2"/>
    <s v="Other"/>
    <m/>
    <n v="165000"/>
    <n v="0"/>
    <n v="0"/>
    <n v="0"/>
    <n v="165000"/>
  </r>
  <r>
    <n v="121363"/>
    <x v="2"/>
    <s v="Humphreys"/>
    <s v="SR-230"/>
    <s v="SR"/>
    <s v="Bridges over Hurricane Creek at LM's 8.17 and 8.33"/>
    <m/>
    <s v="Bridge"/>
    <s v="Bridge Replacement"/>
    <m/>
    <x v="3"/>
    <x v="0"/>
    <n v="0.20499999999999999"/>
    <d v="2022-02-04T00:00:00"/>
    <m/>
    <x v="2"/>
    <s v="Other"/>
    <s v="43S62220005, 43S62220007"/>
    <n v="0"/>
    <n v="0"/>
    <n v="165000"/>
    <n v="0"/>
    <n v="165000"/>
  </r>
  <r>
    <n v="129871"/>
    <x v="1"/>
    <s v="Knox"/>
    <m/>
    <s v="N/A"/>
    <s v="Knoxville: Airfield Maintenance Equipment Replacement"/>
    <m/>
    <s v="Aeronautics"/>
    <s v="Public Transportation"/>
    <m/>
    <x v="1"/>
    <x v="1"/>
    <s v=""/>
    <m/>
    <m/>
    <x v="6"/>
    <m/>
    <m/>
    <n v="0"/>
    <n v="0"/>
    <n v="164111"/>
    <n v="0"/>
    <n v="164111"/>
  </r>
  <r>
    <n v="129054"/>
    <x v="2"/>
    <s v="Houston"/>
    <s v="Mitchell Road"/>
    <s v="L"/>
    <s v="SA 42026-1, Mitchell Road from Denmark Road to Green Shanty Road"/>
    <m/>
    <s v="State Aid - Resurf"/>
    <s v="Resurfacing"/>
    <m/>
    <x v="1"/>
    <x v="1"/>
    <n v="0.98899999999999999"/>
    <m/>
    <m/>
    <x v="4"/>
    <s v="None"/>
    <m/>
    <n v="0"/>
    <n v="0"/>
    <n v="0"/>
    <n v="163889.57"/>
    <n v="163889.57"/>
  </r>
  <r>
    <n v="126149"/>
    <x v="0"/>
    <s v="Franklin"/>
    <s v="SR-15"/>
    <s v="SR"/>
    <s v="From SR-16 to west of Money Lane"/>
    <s v="Mill &amp; 411D"/>
    <s v="Resurfacing"/>
    <s v="Resurface &amp; Safety"/>
    <s v="Mill &amp; 411D"/>
    <x v="0"/>
    <x v="5"/>
    <n v="4.59"/>
    <d v="2018-06-22T00:00:00"/>
    <s v="CONV"/>
    <x v="0"/>
    <s v="NHS, Other"/>
    <m/>
    <n v="0"/>
    <n v="0"/>
    <n v="139446.10999999999"/>
    <n v="24408.59"/>
    <n v="163854.69999999998"/>
  </r>
  <r>
    <n v="127183"/>
    <x v="0"/>
    <s v="Bledsoe"/>
    <s v="SR-30"/>
    <s v="SR"/>
    <s v="From SR-28 to near Cherokee Ridge Road"/>
    <s v="Mill &amp; 411D"/>
    <s v="Resurfacing"/>
    <s v="Resurface &amp; Safety"/>
    <s v="Mill &amp; 411D"/>
    <x v="0"/>
    <x v="5"/>
    <n v="2.94"/>
    <d v="2019-06-21T00:00:00"/>
    <s v="CONV"/>
    <x v="2"/>
    <s v="Other"/>
    <m/>
    <n v="0"/>
    <n v="0"/>
    <n v="4045"/>
    <n v="158793"/>
    <n v="162838"/>
  </r>
  <r>
    <n v="105766"/>
    <x v="2"/>
    <s v="Williamson, Davidson"/>
    <s v="SR-11"/>
    <s v="SR"/>
    <s v="South of Burkitt Road to Near SR-254(Old Hickory Boulevard)"/>
    <s v="Reconstruct and widen from existing 2 lanes to 5 lanes"/>
    <s v="Legislative"/>
    <s v="Environmental Studies"/>
    <m/>
    <x v="0"/>
    <x v="0"/>
    <n v="4.4000000000000004"/>
    <m/>
    <m/>
    <x v="0"/>
    <s v="NHS"/>
    <m/>
    <n v="162500"/>
    <n v="0"/>
    <n v="0"/>
    <n v="0"/>
    <n v="162500"/>
  </r>
  <r>
    <n v="127340"/>
    <x v="3"/>
    <s v="Shelby"/>
    <s v="SR-385"/>
    <s v="SR"/>
    <s v="From near Bridge over Memphis-Arlington Road to near Brunswick Road (Excluding LM 2.19 - 2.31)"/>
    <s v="Mill &amp; 411D"/>
    <s v="Resurfacing"/>
    <s v="Resurface &amp; Safety"/>
    <s v="Mill &amp; 411D"/>
    <x v="0"/>
    <x v="5"/>
    <n v="5.82"/>
    <d v="2019-05-10T00:00:00"/>
    <s v="CONV"/>
    <x v="0"/>
    <s v="NHS"/>
    <m/>
    <n v="0"/>
    <n v="0"/>
    <n v="-18620"/>
    <n v="181120"/>
    <n v="162500"/>
  </r>
  <r>
    <n v="46459"/>
    <x v="1"/>
    <s v="Sevier"/>
    <s v="SR-449"/>
    <s v="SR"/>
    <s v="(Middle Creek Road), From Teaster Lane to Center View Road in Pigeon Forge"/>
    <m/>
    <s v="Other"/>
    <s v="Widen"/>
    <m/>
    <x v="0"/>
    <x v="0"/>
    <n v="2.7"/>
    <d v="2001-03-16T00:00:00"/>
    <m/>
    <x v="2"/>
    <m/>
    <m/>
    <n v="0"/>
    <n v="0"/>
    <n v="162383.47"/>
    <n v="0"/>
    <n v="162383.47"/>
  </r>
  <r>
    <n v="119713.06"/>
    <x v="2"/>
    <s v="Region 3"/>
    <s v="SR"/>
    <s v="SR"/>
    <s v="M20LTHQ_D39SR_M&amp;L_D39SW"/>
    <m/>
    <s v="Maint - Reg"/>
    <s v="Mowing/Litter"/>
    <m/>
    <x v="1"/>
    <x v="1"/>
    <n v="170.76"/>
    <d v="2019-11-08T00:00:00"/>
    <m/>
    <x v="2"/>
    <m/>
    <m/>
    <n v="0"/>
    <n v="0"/>
    <n v="162339"/>
    <n v="0"/>
    <n v="162339"/>
  </r>
  <r>
    <n v="125450.05"/>
    <x v="2"/>
    <s v="Cheatham"/>
    <m/>
    <s v="L"/>
    <s v="Various Local Roads in Cheatham County (Local Roads Safety Initiative)"/>
    <m/>
    <s v="Safety"/>
    <s v="Miscellaneous Safety Improvements"/>
    <m/>
    <x v="1"/>
    <x v="1"/>
    <s v=""/>
    <d v="2019-12-13T00:00:00"/>
    <m/>
    <x v="4"/>
    <s v="None"/>
    <m/>
    <n v="9000"/>
    <n v="0"/>
    <n v="153227"/>
    <n v="0"/>
    <n v="162227"/>
  </r>
  <r>
    <n v="130058"/>
    <x v="5"/>
    <s v="Statewide"/>
    <m/>
    <s v="N/A"/>
    <s v="Chip Hale Ctr FFY18; SFY20 5310 TN2018-042-01 (S,F,L) Capital Funds"/>
    <m/>
    <s v="Mass Transit"/>
    <m/>
    <m/>
    <x v="1"/>
    <x v="1"/>
    <s v=""/>
    <m/>
    <m/>
    <x v="6"/>
    <m/>
    <m/>
    <n v="0"/>
    <n v="0"/>
    <n v="161602"/>
    <n v="0"/>
    <n v="161602"/>
  </r>
  <r>
    <n v="125046"/>
    <x v="0"/>
    <s v="Putnam"/>
    <s v="SR-111"/>
    <s v="SR"/>
    <s v="at I-40 Interchange in Cookeville"/>
    <s v="Signalization at I-40 East and West Bound Ramps"/>
    <s v="Safety"/>
    <s v="Signalization"/>
    <m/>
    <x v="1"/>
    <x v="1"/>
    <n v="0.23"/>
    <d v="2018-08-17T00:00:00"/>
    <m/>
    <x v="0"/>
    <s v="NHS"/>
    <m/>
    <n v="8383.7999999999993"/>
    <n v="0"/>
    <n v="153163.93"/>
    <n v="0"/>
    <n v="161547.72999999998"/>
  </r>
  <r>
    <n v="104206"/>
    <x v="3"/>
    <s v="Lake, Obion"/>
    <s v="SR-21"/>
    <s v="SR"/>
    <s v="Reelfoot Spillway (Phase 3)"/>
    <m/>
    <s v="Legislative"/>
    <s v="Construction-New"/>
    <m/>
    <x v="0"/>
    <x v="3"/>
    <n v="0.35699999999999998"/>
    <d v="2009-06-12T00:00:00"/>
    <m/>
    <x v="2"/>
    <s v="Other"/>
    <m/>
    <n v="20841.84"/>
    <n v="0"/>
    <n v="140700"/>
    <n v="0"/>
    <n v="161541.84"/>
  </r>
  <r>
    <n v="128975"/>
    <x v="3"/>
    <s v="Carroll"/>
    <s v="SIA"/>
    <s v="L"/>
    <s v="State Industrial Access Serving Pottery Direct International"/>
    <m/>
    <s v="Economic Development"/>
    <s v="Construction-New"/>
    <m/>
    <x v="0"/>
    <x v="3"/>
    <s v=""/>
    <m/>
    <m/>
    <x v="4"/>
    <m/>
    <m/>
    <n v="161300"/>
    <n v="0"/>
    <n v="0"/>
    <n v="0"/>
    <n v="161300"/>
  </r>
  <r>
    <n v="124063"/>
    <x v="0"/>
    <s v="Franklin"/>
    <s v="Old Decherd Road"/>
    <s v="L"/>
    <s v="Old Decherd Road, Bridge over Wagner Creek, LM 0.25 (IA)"/>
    <m/>
    <s v="Bridge"/>
    <s v="Bridge Replacement"/>
    <m/>
    <x v="3"/>
    <x v="0"/>
    <n v="0.04"/>
    <d v="2022-12-09T00:00:00"/>
    <m/>
    <x v="4"/>
    <s v="None"/>
    <s v="260A4060001"/>
    <n v="161280"/>
    <n v="0"/>
    <n v="0"/>
    <n v="0"/>
    <n v="161280"/>
  </r>
  <r>
    <n v="129050"/>
    <x v="2"/>
    <s v="Maury"/>
    <m/>
    <s v="N/A"/>
    <s v="Columbia: Obstruction Tree Clearing - Turf Runway"/>
    <m/>
    <s v="Aeronautics"/>
    <s v="Public Transportation"/>
    <m/>
    <x v="1"/>
    <x v="1"/>
    <s v=""/>
    <m/>
    <m/>
    <x v="6"/>
    <m/>
    <m/>
    <n v="0"/>
    <n v="0"/>
    <n v="160140"/>
    <n v="0"/>
    <n v="160140"/>
  </r>
  <r>
    <n v="124682"/>
    <x v="2"/>
    <s v="Rutherford"/>
    <s v="I-24"/>
    <s v="IM"/>
    <s v="Interchange Improvements Exits 74, 78, and 80 (IA)"/>
    <s v="Interchange Improvements"/>
    <s v="Legislative"/>
    <s v="Intersection Improvements"/>
    <m/>
    <x v="0"/>
    <x v="0"/>
    <n v="2.5"/>
    <d v="2024-03-08T00:00:00"/>
    <m/>
    <x v="1"/>
    <s v="Int"/>
    <m/>
    <n v="160000"/>
    <n v="0"/>
    <n v="0"/>
    <n v="0"/>
    <n v="160000"/>
  </r>
  <r>
    <n v="130150"/>
    <x v="2"/>
    <s v="Montgomery"/>
    <m/>
    <s v="N/A"/>
    <s v="Clarksville Transit System - FFY 2018 SFY 2020 - 5310 (S) TN2018-050-01 Capital Funds"/>
    <m/>
    <s v="Mass Transit"/>
    <m/>
    <m/>
    <x v="1"/>
    <x v="1"/>
    <s v=""/>
    <m/>
    <m/>
    <x v="6"/>
    <m/>
    <m/>
    <n v="0"/>
    <n v="0"/>
    <n v="159955.20000000001"/>
    <n v="0"/>
    <n v="159955.20000000001"/>
  </r>
  <r>
    <n v="123165"/>
    <x v="0"/>
    <s v="Bledsoe"/>
    <s v="SR-101"/>
    <s v="SR"/>
    <s v="Bridge over Bee Creek, LM 8.98"/>
    <m/>
    <s v="Maint - BR Repair"/>
    <s v="Bridge Repair"/>
    <m/>
    <x v="3"/>
    <x v="2"/>
    <n v="0.01"/>
    <d v="2018-08-17T00:00:00"/>
    <m/>
    <x v="2"/>
    <s v="Other"/>
    <s v="04S42530005"/>
    <n v="0"/>
    <n v="0"/>
    <n v="159450"/>
    <n v="0"/>
    <n v="159450"/>
  </r>
  <r>
    <n v="101328"/>
    <x v="3"/>
    <s v="Shelby"/>
    <s v="SR-57"/>
    <s v="SR"/>
    <s v="From Miller Farms Road to Dogwood Road in Germantown"/>
    <s v="From Miller Farms Road to Dogwood Road in Germantown - Reconstruction"/>
    <s v="Legislative"/>
    <s v="Reconstruction"/>
    <m/>
    <x v="0"/>
    <x v="0"/>
    <n v="1.2230000000000001"/>
    <d v="2010-12-10T00:00:00"/>
    <m/>
    <x v="0"/>
    <s v="NHS"/>
    <m/>
    <n v="0"/>
    <n v="0"/>
    <n v="159000"/>
    <n v="0"/>
    <n v="159000"/>
  </r>
  <r>
    <n v="129905"/>
    <x v="3"/>
    <s v="Shelby"/>
    <m/>
    <s v="N/A"/>
    <s v="MATA FFY19; SFY20 5337 TN2019-013 (S) Capital Funds"/>
    <m/>
    <s v="Mass Transit"/>
    <m/>
    <m/>
    <x v="1"/>
    <x v="1"/>
    <s v=""/>
    <m/>
    <m/>
    <x v="6"/>
    <m/>
    <m/>
    <n v="0"/>
    <n v="0"/>
    <n v="159000"/>
    <n v="0"/>
    <n v="159000"/>
  </r>
  <r>
    <n v="118546"/>
    <x v="0"/>
    <s v="White"/>
    <s v="SR-26"/>
    <s v="SR"/>
    <s v="Interchange at SR-111 in Sparta (RSAR)"/>
    <s v="SR-26, Interchange at SR-111 in Sparta - RSAR - Intersection Improvements and Signals"/>
    <s v="Safety"/>
    <s v="Intersection Improvements and Signals"/>
    <m/>
    <x v="0"/>
    <x v="0"/>
    <n v="0.01"/>
    <d v="2018-02-09T00:00:00"/>
    <m/>
    <x v="0"/>
    <s v="NHS"/>
    <m/>
    <n v="-29000"/>
    <n v="0"/>
    <n v="188000"/>
    <n v="0"/>
    <n v="159000"/>
  </r>
  <r>
    <n v="125450.49"/>
    <x v="3"/>
    <s v="Lake"/>
    <m/>
    <s v="L"/>
    <s v="Various Local Roads in Lake County (Local Roads Safety Initiative)"/>
    <m/>
    <s v="Safety"/>
    <s v="Miscellaneous Safety Improvements"/>
    <m/>
    <x v="1"/>
    <x v="1"/>
    <s v=""/>
    <d v="2020-08-14T00:00:00"/>
    <m/>
    <x v="4"/>
    <s v="None"/>
    <m/>
    <n v="22000"/>
    <n v="0"/>
    <n v="136000"/>
    <n v="0"/>
    <n v="158000"/>
  </r>
  <r>
    <n v="128214"/>
    <x v="3"/>
    <s v="Shelby"/>
    <m/>
    <s v="L"/>
    <s v="Chelsea-Hollywood Street Project"/>
    <s v="CMAQ 2017: Add protected bicycle-pedestrian facilities on and adjacent to 2 perpendicular streets in North Memphis, namely Chelsea Avenue from North McLean Blvd to N. Hollywood Street and Hollywood Street from Chelsea Avenue to Broad Avenue. The Chelsea section will be a continuation of the Chelsea Avenue Greenline. The Hollywood section will be an on-street protected bicycle facility"/>
    <s v="Local Programs"/>
    <s v="Bicycles and Pedestrian Facility"/>
    <m/>
    <x v="1"/>
    <x v="1"/>
    <s v=""/>
    <m/>
    <m/>
    <x v="4"/>
    <s v="Other"/>
    <m/>
    <n v="158000"/>
    <n v="0"/>
    <n v="0"/>
    <n v="0"/>
    <n v="158000"/>
  </r>
  <r>
    <n v="125647"/>
    <x v="2"/>
    <s v="Cheatham, Robertson"/>
    <s v="I-24"/>
    <s v="IM"/>
    <s v="From the Robertson COL in Cheatham County through Robertson and Cheatham Counties to the Davidson COL"/>
    <s v="Mill, CS &amp; OGFC"/>
    <s v="Resurfacing"/>
    <s v="Resurfacing"/>
    <s v="Mill, CS &amp; OGFC"/>
    <x v="0"/>
    <x v="5"/>
    <n v="6.55"/>
    <d v="2017-12-08T00:00:00"/>
    <s v="CONV"/>
    <x v="1"/>
    <s v="Int"/>
    <m/>
    <n v="0"/>
    <n v="0"/>
    <n v="0"/>
    <n v="157884.94"/>
    <n v="157884.94"/>
  </r>
  <r>
    <n v="124754"/>
    <x v="1"/>
    <s v="Blount"/>
    <s v="SR-115"/>
    <s v="SR"/>
    <s v="From SR-73 (Lamar Alexander Pkwy) to SR-35 (Hall Road) (IA)"/>
    <s v="Widen from four to six lanes"/>
    <s v="Legislative"/>
    <s v="Reconstruction"/>
    <m/>
    <x v="0"/>
    <x v="0"/>
    <n v="2.94"/>
    <d v="2022-12-09T00:00:00"/>
    <m/>
    <x v="0"/>
    <s v="NHS"/>
    <m/>
    <n v="156800"/>
    <n v="0"/>
    <n v="0"/>
    <n v="0"/>
    <n v="156800"/>
  </r>
  <r>
    <n v="123027.04"/>
    <x v="2"/>
    <s v="Wayne"/>
    <s v="SR"/>
    <s v="SR"/>
    <s v="M20LTHQ_C91SR_MOW_WAYNE"/>
    <m/>
    <s v="Maint - Reg"/>
    <s v="Mowing/Litter"/>
    <m/>
    <x v="1"/>
    <x v="1"/>
    <n v="137.43"/>
    <d v="2019-11-08T00:00:00"/>
    <m/>
    <x v="2"/>
    <m/>
    <m/>
    <n v="0"/>
    <n v="0"/>
    <n v="156773"/>
    <n v="0"/>
    <n v="156773"/>
  </r>
  <r>
    <n v="126530"/>
    <x v="0"/>
    <s v="Fentress"/>
    <s v="SR-52"/>
    <s v="SR"/>
    <s v="From east of Obey River Bridge to west of SR-154"/>
    <s v="Mill &amp; 411TL @132.5 lb/sy"/>
    <s v="Resurfacing"/>
    <s v="Resurface &amp; Safety"/>
    <s v="Mill &amp; 411TL @132.5 lb/sy"/>
    <x v="0"/>
    <x v="5"/>
    <n v="5.52"/>
    <d v="2018-06-22T00:00:00"/>
    <s v="CONV"/>
    <x v="2"/>
    <s v="Other"/>
    <m/>
    <n v="0"/>
    <n v="0"/>
    <n v="0"/>
    <n v="156700"/>
    <n v="156700"/>
  </r>
  <r>
    <n v="118307.07"/>
    <x v="0"/>
    <s v="Region 2"/>
    <m/>
    <s v="IM"/>
    <s v="M20LTHQ_R2ISR_RETRACP"/>
    <s v="Pavement Marking (Paint) Retracing"/>
    <s v="Maint - Reg"/>
    <s v="Pavement Marking"/>
    <m/>
    <x v="1"/>
    <x v="1"/>
    <s v=""/>
    <d v="2020-02-07T00:00:00"/>
    <m/>
    <x v="1"/>
    <m/>
    <m/>
    <n v="0"/>
    <n v="0"/>
    <n v="156018"/>
    <n v="0"/>
    <n v="156018"/>
  </r>
  <r>
    <n v="128206"/>
    <x v="3"/>
    <s v="Benton"/>
    <s v="SR-147"/>
    <s v="SR"/>
    <s v="From East of Lick Creek Road (near Lindsey Cemetery) to near Sugar Creek culvert"/>
    <s v="Misc. safety improvements"/>
    <s v="Safety"/>
    <s v="Miscellaneous Safety Improvements"/>
    <m/>
    <x v="1"/>
    <x v="1"/>
    <n v="2.6"/>
    <d v="2020-05-15T00:00:00"/>
    <m/>
    <x v="2"/>
    <s v="Other"/>
    <m/>
    <n v="5000"/>
    <n v="0"/>
    <n v="151000"/>
    <n v="0"/>
    <n v="156000"/>
  </r>
  <r>
    <n v="125450.17"/>
    <x v="2"/>
    <s v="Dickson"/>
    <m/>
    <s v="L"/>
    <s v="Various Local Roads in Dickson County (Local Roads Safety Initiative)"/>
    <m/>
    <s v="Safety"/>
    <s v="Miscellaneous Safety Improvements"/>
    <m/>
    <x v="1"/>
    <x v="1"/>
    <s v=""/>
    <d v="2019-10-04T00:00:00"/>
    <m/>
    <x v="4"/>
    <s v="None"/>
    <m/>
    <n v="5500"/>
    <n v="0"/>
    <n v="149818"/>
    <n v="0"/>
    <n v="155318"/>
  </r>
  <r>
    <n v="129404"/>
    <x v="1"/>
    <s v="Grainger"/>
    <s v="Jackson Hollow Road"/>
    <s v="L"/>
    <s v="SA 2917-2, Jackson Hollow Road from Indian Creek to SR 131"/>
    <m/>
    <s v="State Aid - Resurf"/>
    <s v="Resurfacing"/>
    <m/>
    <x v="1"/>
    <x v="1"/>
    <n v="2.1"/>
    <m/>
    <m/>
    <x v="4"/>
    <s v="None"/>
    <m/>
    <n v="0"/>
    <n v="0"/>
    <n v="0"/>
    <n v="155094.88"/>
    <n v="155094.88"/>
  </r>
  <r>
    <n v="119683"/>
    <x v="2"/>
    <s v="Lawrence"/>
    <s v="SR-6"/>
    <s v="SR"/>
    <s v="(North Locust Avenue), From Ellingson Street to Robins Street in Lawrenceburg (RSAR)"/>
    <s v="Signalization"/>
    <s v="Safety"/>
    <s v="Signalization"/>
    <m/>
    <x v="1"/>
    <x v="1"/>
    <n v="0.16"/>
    <d v="2019-12-13T00:00:00"/>
    <m/>
    <x v="0"/>
    <s v="NHS"/>
    <m/>
    <n v="16000"/>
    <n v="0"/>
    <n v="139050"/>
    <n v="0"/>
    <n v="155050"/>
  </r>
  <r>
    <n v="128203"/>
    <x v="3"/>
    <s v="Decatur"/>
    <s v="SR-20"/>
    <s v="SR"/>
    <s v="From Near Jeannie Bell Yarbro Road to Near SR-100"/>
    <s v="Misc. Safety improvements."/>
    <s v="Safety"/>
    <s v="Miscellaneous Safety Improvements"/>
    <m/>
    <x v="1"/>
    <x v="1"/>
    <n v="3.15"/>
    <d v="2020-02-07T00:00:00"/>
    <m/>
    <x v="0"/>
    <s v="NHS"/>
    <m/>
    <n v="5000"/>
    <n v="0"/>
    <n v="150000"/>
    <n v="0"/>
    <n v="155000"/>
  </r>
  <r>
    <n v="128783"/>
    <x v="1"/>
    <s v="Carter"/>
    <m/>
    <s v="L"/>
    <s v="City of Elizabethton ADA Transition Plan"/>
    <s v="This project will complete an ADA Transition Plan that will improve accessibility to those with disabilities to comply with ADA requirements."/>
    <s v="Local Programs"/>
    <s v="Planning"/>
    <m/>
    <x v="1"/>
    <x v="1"/>
    <n v="0"/>
    <m/>
    <m/>
    <x v="4"/>
    <m/>
    <m/>
    <n v="155000"/>
    <n v="0"/>
    <n v="0"/>
    <n v="0"/>
    <n v="155000"/>
  </r>
  <r>
    <n v="125450.21"/>
    <x v="2"/>
    <s v="Perry"/>
    <m/>
    <s v="L"/>
    <s v="Various Local Roads in Perry County (Local Roads Safety Initiative)"/>
    <m/>
    <s v="Safety"/>
    <s v="Miscellaneous Safety Improvements"/>
    <m/>
    <x v="1"/>
    <x v="1"/>
    <s v=""/>
    <d v="2020-06-26T00:00:00"/>
    <m/>
    <x v="4"/>
    <s v="None"/>
    <m/>
    <n v="13000"/>
    <n v="0"/>
    <n v="141819"/>
    <n v="0"/>
    <n v="154819"/>
  </r>
  <r>
    <n v="129116"/>
    <x v="1"/>
    <s v="Union"/>
    <s v="Leadmine Bend Road"/>
    <s v="L"/>
    <s v="SA 8712(9), Leadmine Bend Road from LM 2.6 to LM 5.3 Leadmine Bend Road"/>
    <m/>
    <s v="State Aid - Resurf"/>
    <s v="Resurfacing"/>
    <m/>
    <x v="1"/>
    <x v="1"/>
    <n v="2.7"/>
    <m/>
    <m/>
    <x v="4"/>
    <s v="None"/>
    <m/>
    <n v="0"/>
    <n v="0"/>
    <n v="0"/>
    <n v="154340.32"/>
    <n v="154340.32"/>
  </r>
  <r>
    <n v="122188"/>
    <x v="0"/>
    <s v="Warren"/>
    <s v="Mitchell Rd"/>
    <s v="L"/>
    <s v="SA 89024(2), Mitchell Rd from SR 56 to SR 56"/>
    <m/>
    <s v="State Aid - Resurf"/>
    <s v="Resurfacing"/>
    <m/>
    <x v="1"/>
    <x v="1"/>
    <n v="1.159"/>
    <m/>
    <m/>
    <x v="4"/>
    <s v="None"/>
    <m/>
    <n v="0"/>
    <n v="0"/>
    <n v="0"/>
    <n v="154256.64000000001"/>
    <n v="154256.64000000001"/>
  </r>
  <r>
    <n v="125450.47"/>
    <x v="3"/>
    <s v="Haywood"/>
    <m/>
    <s v="L"/>
    <s v="Various Local Roads in Haywood County (Local Roads Safety Initiative)"/>
    <m/>
    <s v="Safety"/>
    <s v="Miscellaneous Safety Improvements"/>
    <m/>
    <x v="1"/>
    <x v="1"/>
    <s v=""/>
    <d v="2019-12-13T00:00:00"/>
    <m/>
    <x v="4"/>
    <s v="None"/>
    <m/>
    <n v="14000"/>
    <n v="0"/>
    <n v="140178"/>
    <n v="0"/>
    <n v="154178"/>
  </r>
  <r>
    <n v="118776.01"/>
    <x v="1"/>
    <s v="Sullivan"/>
    <s v="SR-357"/>
    <s v="SR"/>
    <s v="From Hospitality Place/Flagship Drive to I-81 NB Ramps"/>
    <s v="Drainage, Pavement Removal, Paving, Roadway and Pavement Appurtenances Seeding, Sodding, Signing, Pavement Markings and Signalization"/>
    <s v="Safety"/>
    <s v="Intersection Improvements and Signals"/>
    <m/>
    <x v="0"/>
    <x v="0"/>
    <n v="0.12"/>
    <d v="2018-03-23T00:00:00"/>
    <m/>
    <x v="0"/>
    <s v="NHS"/>
    <m/>
    <n v="-2812.81"/>
    <n v="0"/>
    <n v="156781.92000000001"/>
    <n v="0"/>
    <n v="153969.11000000002"/>
  </r>
  <r>
    <n v="129734"/>
    <x v="3"/>
    <s v="Madison"/>
    <m/>
    <s v="N/A"/>
    <s v="Jackson: RPZ 20 Clearing and Fence: Construction"/>
    <m/>
    <s v="Aeronautics"/>
    <s v="Public Transportation"/>
    <m/>
    <x v="1"/>
    <x v="1"/>
    <s v=""/>
    <m/>
    <m/>
    <x v="6"/>
    <m/>
    <m/>
    <n v="0"/>
    <n v="0"/>
    <n v="153328"/>
    <n v="0"/>
    <n v="153328"/>
  </r>
  <r>
    <n v="125450.5"/>
    <x v="3"/>
    <s v="Henderson"/>
    <m/>
    <s v="L"/>
    <s v="Various Local Roads in Henderson County (Local Roads Safety Initiative)"/>
    <m/>
    <s v="Safety"/>
    <s v="Miscellaneous Safety Improvements"/>
    <m/>
    <x v="1"/>
    <x v="1"/>
    <s v=""/>
    <d v="2020-03-27T00:00:00"/>
    <m/>
    <x v="4"/>
    <s v="None, Other"/>
    <m/>
    <n v="10000"/>
    <n v="0"/>
    <n v="143115"/>
    <n v="0"/>
    <n v="153115"/>
  </r>
  <r>
    <n v="129844"/>
    <x v="2"/>
    <s v="Lewis"/>
    <m/>
    <s v="N/A"/>
    <s v="Hohenwald: Pre engineering and planning for RWY 02/20 Rehab"/>
    <m/>
    <s v="Aeronautics"/>
    <s v="Public Transportation"/>
    <m/>
    <x v="1"/>
    <x v="1"/>
    <s v=""/>
    <m/>
    <m/>
    <x v="6"/>
    <m/>
    <m/>
    <n v="0"/>
    <n v="0"/>
    <n v="152985"/>
    <n v="0"/>
    <n v="152985"/>
  </r>
  <r>
    <n v="120404"/>
    <x v="0"/>
    <s v="Overton"/>
    <s v="SR-84"/>
    <s v="SR"/>
    <s v="Bridge over Branch, LM 10.16"/>
    <m/>
    <s v="Maint - BR Repair"/>
    <s v="Bridge Repair"/>
    <m/>
    <x v="3"/>
    <x v="2"/>
    <n v="0"/>
    <d v="2016-12-02T00:00:00"/>
    <m/>
    <x v="2"/>
    <s v="Other"/>
    <s v="67SR0840005"/>
    <n v="0"/>
    <n v="0"/>
    <n v="152834.46"/>
    <n v="0"/>
    <n v="152834.46"/>
  </r>
  <r>
    <n v="129742"/>
    <x v="2"/>
    <s v="Sumner"/>
    <m/>
    <s v="N/A"/>
    <s v="Portland: T-Hangar Apron Reconstruction"/>
    <m/>
    <s v="Aeronautics"/>
    <s v="Public Transportation"/>
    <m/>
    <x v="1"/>
    <x v="1"/>
    <s v=""/>
    <m/>
    <m/>
    <x v="6"/>
    <m/>
    <m/>
    <n v="0"/>
    <n v="0"/>
    <n v="152544.06"/>
    <n v="0"/>
    <n v="152544.06"/>
  </r>
  <r>
    <n v="126420"/>
    <x v="0"/>
    <s v="Grundy"/>
    <m/>
    <s v="SR"/>
    <s v="M18RMHQ_C31_Utility_Bills"/>
    <s v="To pay TDOT's utility bills"/>
    <s v="Maint - Reg"/>
    <s v="Maintenance"/>
    <m/>
    <x v="1"/>
    <x v="1"/>
    <s v=""/>
    <m/>
    <m/>
    <x v="2"/>
    <m/>
    <m/>
    <n v="0"/>
    <n v="0"/>
    <n v="152513.82"/>
    <n v="0"/>
    <n v="152513.82"/>
  </r>
  <r>
    <n v="121399"/>
    <x v="1"/>
    <s v="Monroe"/>
    <s v="SR-2"/>
    <s v="SR"/>
    <s v="Bridges over Sweetwater Creek, LM 5.04 and Norfolk Southern R/R, LM 5.18"/>
    <m/>
    <s v="Maint - BR Repair"/>
    <s v="Bridge Repair"/>
    <m/>
    <x v="3"/>
    <x v="2"/>
    <s v=""/>
    <d v="2017-10-06T00:00:00"/>
    <m/>
    <x v="0"/>
    <s v="NHS, Other"/>
    <s v="62SR0020005, 62SR0020007"/>
    <n v="0"/>
    <n v="0"/>
    <n v="152215.35999999999"/>
    <n v="0"/>
    <n v="152215.35999999999"/>
  </r>
  <r>
    <n v="130116"/>
    <x v="1"/>
    <s v="Claiborne"/>
    <m/>
    <s v="N/A"/>
    <s v="New Tazewell: Hangar Door Replacement, Construction"/>
    <m/>
    <s v="Aeronautics"/>
    <s v="Public Transportation"/>
    <m/>
    <x v="1"/>
    <x v="1"/>
    <s v=""/>
    <m/>
    <m/>
    <x v="6"/>
    <m/>
    <m/>
    <n v="0"/>
    <n v="0"/>
    <n v="152084"/>
    <n v="0"/>
    <n v="152084"/>
  </r>
  <r>
    <n v="128204"/>
    <x v="3"/>
    <s v="Crockett"/>
    <s v="SR-20"/>
    <s v="SR"/>
    <s v="From near Ramp to SR-54 to near Ramp to Old SR-20 (South Cavalier Drive)"/>
    <s v="Misc. safety improvements"/>
    <s v="Safety"/>
    <s v="Miscellaneous Safety Improvements"/>
    <m/>
    <x v="1"/>
    <x v="1"/>
    <n v="2.4"/>
    <d v="2020-06-26T00:00:00"/>
    <m/>
    <x v="0"/>
    <s v="NHS"/>
    <m/>
    <n v="5000"/>
    <n v="0"/>
    <n v="146000"/>
    <n v="0"/>
    <n v="151000"/>
  </r>
  <r>
    <n v="128623"/>
    <x v="0"/>
    <s v="Coffee"/>
    <s v="Shady Grove Rd / Casey Rd"/>
    <s v="L"/>
    <s v="SA 16020-4, Shady Grove Rd / Casey Rd from Summitville Rd to Rigsby Road"/>
    <m/>
    <s v="State Aid - Resurf"/>
    <s v="Resurfacing"/>
    <m/>
    <x v="1"/>
    <x v="1"/>
    <n v="3.97"/>
    <m/>
    <m/>
    <x v="4"/>
    <s v="None"/>
    <m/>
    <n v="0"/>
    <n v="0"/>
    <n v="0"/>
    <n v="150037.1"/>
    <n v="150037.1"/>
  </r>
  <r>
    <n v="128742"/>
    <x v="1"/>
    <s v="Sullivan"/>
    <s v="Island Road"/>
    <s v="L"/>
    <s v="Island Road, From SR-126 (Memorial Boulevard) to the Kingsport City Limits"/>
    <s v="This project will realign Island Road to the southeast to improve vertical and horizontal roadway geometry for better traffic management and safety. The remaining now unused portion of Island Road will be converted into a separated buffered multi use path connecting residential and commercial properties along the former roadway."/>
    <s v="Local Programs"/>
    <s v="Realignment"/>
    <m/>
    <x v="0"/>
    <x v="0"/>
    <n v="1.04"/>
    <m/>
    <m/>
    <x v="4"/>
    <s v="Other"/>
    <m/>
    <n v="150000"/>
    <n v="0"/>
    <n v="0"/>
    <n v="0"/>
    <n v="150000"/>
  </r>
  <r>
    <n v="115677"/>
    <x v="1"/>
    <s v="Campbell"/>
    <s v="SR-297"/>
    <s v="SR"/>
    <s v="Bridge over Elk Fork Creek, LM 14.79"/>
    <s v="SR-297 - Bridge Over Elk Fork Creek, LM 14.79 - Bridge Replacement"/>
    <s v="Bridge"/>
    <s v="Bridge Replacement"/>
    <m/>
    <x v="3"/>
    <x v="0"/>
    <n v="0.06"/>
    <d v="2016-10-07T00:00:00"/>
    <m/>
    <x v="2"/>
    <s v="Other"/>
    <s v="07S23450013"/>
    <n v="0"/>
    <n v="0"/>
    <n v="150000"/>
    <n v="0"/>
    <n v="150000"/>
  </r>
  <r>
    <n v="126722"/>
    <x v="1"/>
    <s v="Knox"/>
    <m/>
    <s v="L"/>
    <s v="Knox County Greenway Corridor Study"/>
    <s v="Detailed greenway corridor study for four major corridors located in Knox County (Emory Road, Northshore Road, Chapman Highway, and John Sevier Highway).  The corridors will be major routes from west to east and north to south connecting surrounding counties.  The study will investigate how these routes will impact connections at schools, businesses and residential neighborhoods."/>
    <s v="Local Programs"/>
    <s v="Study"/>
    <m/>
    <x v="1"/>
    <x v="1"/>
    <n v="0"/>
    <m/>
    <m/>
    <x v="4"/>
    <m/>
    <m/>
    <n v="150000"/>
    <n v="0"/>
    <n v="0"/>
    <n v="0"/>
    <n v="150000"/>
  </r>
  <r>
    <n v="127913"/>
    <x v="2"/>
    <s v="Williamson"/>
    <s v="SR-96"/>
    <s v="SR"/>
    <s v="(Murfreesboro Road), From Eddy Lane to Arno Road"/>
    <s v="2017 CMAQ Award: This project will improve 13 signalized intersections along SR-96 between Eddy Lane and Arno Road. These improvements will include Automated Traffic Signal Performance Measures (ATSPMs), Signal Phase and Timing Broadcasts using Dedicated Short Range Communications, the installation of Flashing Yellow Arrows, Advanced Traffic Controllers, and improved vehicle detection."/>
    <s v="Local Programs"/>
    <s v="Intelligent Transportation System"/>
    <m/>
    <x v="1"/>
    <x v="1"/>
    <n v="3.456"/>
    <m/>
    <m/>
    <x v="0"/>
    <s v="NHS"/>
    <m/>
    <n v="150000"/>
    <n v="0"/>
    <n v="0"/>
    <n v="0"/>
    <n v="150000"/>
  </r>
  <r>
    <n v="128865"/>
    <x v="3"/>
    <s v="Weakley"/>
    <m/>
    <s v="L"/>
    <s v="Martin ADA Transition Plan"/>
    <s v="The evaluation of existing facilities, development of internal design standards, specifications and details, public input meetings, development of the Transition Plan, and development of a schedule and budget for the Transition Plan. eGrants #190."/>
    <s v="Local Programs"/>
    <s v="Study"/>
    <m/>
    <x v="1"/>
    <x v="1"/>
    <s v=""/>
    <m/>
    <m/>
    <x v="4"/>
    <m/>
    <m/>
    <n v="150000"/>
    <n v="0"/>
    <n v="0"/>
    <n v="0"/>
    <n v="150000"/>
  </r>
  <r>
    <n v="127961.01"/>
    <x v="2"/>
    <s v="Robertson"/>
    <s v="SIA"/>
    <s v="L"/>
    <s v="State Industrial Access Serving Project Commodore (Dorman Products)"/>
    <s v="Temporary Paving of Eubanks Rd (State Forces)"/>
    <s v="Economic Development"/>
    <s v="Paving"/>
    <m/>
    <x v="0"/>
    <x v="0"/>
    <s v=""/>
    <m/>
    <m/>
    <x v="4"/>
    <m/>
    <m/>
    <n v="0"/>
    <n v="0"/>
    <n v="0"/>
    <n v="150000"/>
    <n v="150000"/>
  </r>
  <r>
    <n v="128638"/>
    <x v="2"/>
    <s v="Williamson"/>
    <s v="SR-11"/>
    <s v="SR"/>
    <s v="(US-41A, Nolensville Road), From Old Clovercroft Road to Stonebrook Boulevard"/>
    <s v="(E-Grants) The Nolensville Historic District Street Improvement Project involves the addition of sidewalks, crosswalks, buffered bike lanes, signage, improved parking and access management, stormwater improvements, landscaping and pedestrian lighting from Old Clovercroft Road on the southern terminus through Nolensville's  Historic District along Nolensville Road (State Route 11 / US 41A) to Stonebrook Blvd on the north."/>
    <s v="Local Programs"/>
    <s v="Miscellaneous Improvements"/>
    <m/>
    <x v="0"/>
    <x v="0"/>
    <n v="0.38"/>
    <m/>
    <m/>
    <x v="0"/>
    <s v="NHS"/>
    <m/>
    <n v="150000"/>
    <n v="0"/>
    <n v="0"/>
    <n v="0"/>
    <n v="150000"/>
  </r>
  <r>
    <n v="129442"/>
    <x v="5"/>
    <s v="Statewide"/>
    <m/>
    <s v="N/A"/>
    <s v="Landslide Mitigation Study"/>
    <s v="study providing recommendations regarding how a Landslide Mitigation Program could be combined into the Rockfall Mitigation Program"/>
    <s v="Other"/>
    <s v="Mitigation - Slide"/>
    <m/>
    <x v="2"/>
    <x v="7"/>
    <s v=""/>
    <m/>
    <m/>
    <x v="6"/>
    <m/>
    <m/>
    <n v="150000"/>
    <n v="0"/>
    <n v="0"/>
    <n v="0"/>
    <n v="150000"/>
  </r>
  <r>
    <n v="130268"/>
    <x v="0"/>
    <s v="Marion"/>
    <s v="SR-27"/>
    <s v="SR"/>
    <s v="M21LTR2_C58SR_SML STR SR27 LM 28.0"/>
    <s v="Region 2 Project Development to design box culvert replacement; to be let to construction at a date to be determined by Region 2"/>
    <s v="Other"/>
    <s v="Culvert Replacement"/>
    <m/>
    <x v="5"/>
    <x v="0"/>
    <n v="0"/>
    <m/>
    <m/>
    <x v="2"/>
    <m/>
    <m/>
    <n v="150000"/>
    <n v="0"/>
    <n v="0"/>
    <n v="0"/>
    <n v="150000"/>
  </r>
  <r>
    <n v="128770"/>
    <x v="2"/>
    <s v="Dickson"/>
    <s v="Jones Creek Rd"/>
    <s v="L"/>
    <s v="1860-0.66, Jones Creek Rd, over branch"/>
    <m/>
    <s v="State Aid - BR Grant"/>
    <s v="Bridge Replacement"/>
    <m/>
    <x v="1"/>
    <x v="1"/>
    <n v="0.01"/>
    <m/>
    <m/>
    <x v="4"/>
    <s v="Other"/>
    <m/>
    <n v="0"/>
    <n v="0"/>
    <n v="149736.84"/>
    <n v="0"/>
    <n v="149736.84"/>
  </r>
  <r>
    <n v="122232"/>
    <x v="1"/>
    <s v="Campbell"/>
    <m/>
    <s v="L"/>
    <s v="Foothills Drive from West Morningside Park to LaFollette Middle School"/>
    <s v="Construction of 735 LF of sidewalk,culverts, drainage, seeding, 2 crosswalks and crosswalk cantileaver signalization"/>
    <s v="Local Programs"/>
    <s v="Bicycles and Pedestrian Facility"/>
    <m/>
    <x v="1"/>
    <x v="1"/>
    <n v="0"/>
    <m/>
    <m/>
    <x v="4"/>
    <s v="Other"/>
    <m/>
    <n v="-157"/>
    <n v="0"/>
    <n v="149794"/>
    <n v="0"/>
    <n v="149637"/>
  </r>
  <r>
    <n v="129914"/>
    <x v="5"/>
    <s v="Statewide"/>
    <m/>
    <s v="N/A"/>
    <s v="WSP SFY20 5304 TO:WSP001-022 FY15-TN800008;FY13-TN800006 - PFMT ITS/Planning"/>
    <m/>
    <s v="Mass Transit"/>
    <m/>
    <m/>
    <x v="1"/>
    <x v="1"/>
    <s v=""/>
    <m/>
    <m/>
    <x v="6"/>
    <m/>
    <m/>
    <n v="0"/>
    <n v="0"/>
    <n v="149601"/>
    <n v="0"/>
    <n v="149601"/>
  </r>
  <r>
    <n v="125391"/>
    <x v="3"/>
    <s v="Shelby, Fayette"/>
    <s v="SR-385"/>
    <s v="SR"/>
    <s v="Sign Conversion for I-269"/>
    <m/>
    <s v="Other"/>
    <s v="Signs"/>
    <m/>
    <x v="1"/>
    <x v="1"/>
    <s v=""/>
    <d v="2017-10-06T00:00:00"/>
    <m/>
    <x v="2"/>
    <m/>
    <m/>
    <n v="0"/>
    <n v="0"/>
    <n v="148600"/>
    <n v="0"/>
    <n v="148600"/>
  </r>
  <r>
    <n v="125450.33"/>
    <x v="3"/>
    <s v="Crockett"/>
    <m/>
    <s v="L"/>
    <s v="Various Local Roads in Crockett County (Local Roads Safety Initiative)"/>
    <m/>
    <s v="Safety"/>
    <s v="Miscellaneous Safety Improvements"/>
    <m/>
    <x v="1"/>
    <x v="1"/>
    <s v=""/>
    <d v="2019-12-13T00:00:00"/>
    <m/>
    <x v="4"/>
    <s v="None"/>
    <m/>
    <n v="6800"/>
    <n v="0"/>
    <n v="140000"/>
    <n v="0"/>
    <n v="146800"/>
  </r>
  <r>
    <n v="126078"/>
    <x v="1"/>
    <s v="Knox"/>
    <s v="SR-131"/>
    <s v="SR"/>
    <s v="From near Hardin Valley Drive to near SR-9"/>
    <s v="411TLD Overlay @ 85 lb/sy"/>
    <s v="Resurfacing"/>
    <s v="Resurface &amp; Safety"/>
    <s v="411TLD Overlay @ 85 lb/sy"/>
    <x v="0"/>
    <x v="5"/>
    <n v="6.68"/>
    <d v="2018-05-11T00:00:00"/>
    <s v="THIN"/>
    <x v="2"/>
    <s v="Other"/>
    <m/>
    <n v="0"/>
    <n v="0"/>
    <n v="-11495.7"/>
    <n v="158200.79"/>
    <n v="146705.09"/>
  </r>
  <r>
    <n v="129864"/>
    <x v="3"/>
    <s v="Shelby"/>
    <m/>
    <s v="N/A"/>
    <s v="Shelby Co. Gov't FFY14, SFY20 5303 TN800007 (S&amp;F) Planning"/>
    <m/>
    <s v="Mass Transit"/>
    <m/>
    <m/>
    <x v="1"/>
    <x v="1"/>
    <s v=""/>
    <m/>
    <m/>
    <x v="6"/>
    <m/>
    <m/>
    <n v="0"/>
    <n v="0"/>
    <n v="146318"/>
    <n v="0"/>
    <n v="146318"/>
  </r>
  <r>
    <n v="128008"/>
    <x v="1"/>
    <s v="Campbell"/>
    <s v="Stinking Creek Road"/>
    <s v="SR"/>
    <s v="Stinking Creek Road (01280), From SR-9 (US-25W) to I-75"/>
    <s v="Resurface 16.5 miles of Stinking Creek Road from SR-9 (US-25W) to I-75"/>
    <s v="Resurfacing"/>
    <s v="Resurfacing"/>
    <e v="#N/A"/>
    <x v="0"/>
    <x v="5"/>
    <n v="16.5"/>
    <d v="2018-12-07T00:00:00"/>
    <m/>
    <x v="2"/>
    <s v="None"/>
    <m/>
    <n v="-115993.91"/>
    <n v="0"/>
    <n v="0"/>
    <n v="262253.21000000002"/>
    <n v="146259.30000000002"/>
  </r>
  <r>
    <n v="101042"/>
    <x v="0"/>
    <s v="Clay"/>
    <s v="SR-52"/>
    <s v="SR"/>
    <s v="East of New Hope Branch to Bridge over Cumberland River, West of Celina"/>
    <s v="SR-52; East of New Hope Branch to Bridge over Cumberland River West of Celina - Construction - New."/>
    <s v="Legislative"/>
    <s v="Construction-New"/>
    <m/>
    <x v="0"/>
    <x v="3"/>
    <n v="1.7390000000000001"/>
    <d v="2009-08-07T00:00:00"/>
    <m/>
    <x v="0"/>
    <s v="NHS"/>
    <m/>
    <n v="145535.04000000001"/>
    <n v="0"/>
    <n v="0"/>
    <n v="0"/>
    <n v="145535.04000000001"/>
  </r>
  <r>
    <n v="120179"/>
    <x v="3"/>
    <s v="Shelby"/>
    <s v="Highland Rd."/>
    <s v="L"/>
    <s v="Highland Road, At Norfolk Southern Railroad, LM 2.68 in Memphis"/>
    <s v="Railroad Safety Improvement Project, Section 130 Program"/>
    <s v="Rail"/>
    <s v="Railroad Crossing Improvement"/>
    <m/>
    <x v="1"/>
    <x v="1"/>
    <n v="0.01"/>
    <m/>
    <m/>
    <x v="4"/>
    <s v="Other"/>
    <m/>
    <n v="0"/>
    <n v="0"/>
    <n v="145410"/>
    <n v="0"/>
    <n v="145410"/>
  </r>
  <r>
    <n v="112932"/>
    <x v="3"/>
    <s v="Shelby"/>
    <m/>
    <s v="N/A"/>
    <s v="Perkins Road at Norfolk Southern in Memphis"/>
    <m/>
    <s v="Rail"/>
    <s v="Railroad Crossing Improvement"/>
    <m/>
    <x v="1"/>
    <x v="1"/>
    <n v="0"/>
    <m/>
    <m/>
    <x v="6"/>
    <s v="Other"/>
    <m/>
    <n v="0"/>
    <n v="145410"/>
    <n v="0"/>
    <n v="0"/>
    <n v="145410"/>
  </r>
  <r>
    <n v="128652.06"/>
    <x v="1"/>
    <s v="Campbell"/>
    <m/>
    <s v="SR"/>
    <s v="Various Locations in Campbell County - February 2019 Flood Event"/>
    <m/>
    <s v="Maint - Reg"/>
    <s v="Maintenance"/>
    <m/>
    <x v="1"/>
    <x v="1"/>
    <s v=""/>
    <m/>
    <m/>
    <x v="2"/>
    <s v="Other"/>
    <m/>
    <n v="0"/>
    <n v="0"/>
    <n v="144998"/>
    <n v="0"/>
    <n v="144998"/>
  </r>
  <r>
    <n v="129408"/>
    <x v="0"/>
    <s v="Meigs"/>
    <s v="S. Nopone Valley Road"/>
    <s v="L"/>
    <s v="SA 61008-4, S. Nopone Valley Road from Lamontville Road to Roberts Road"/>
    <m/>
    <s v="State Aid - Resurf"/>
    <s v="Resurfacing"/>
    <m/>
    <x v="1"/>
    <x v="1"/>
    <n v="7.92"/>
    <m/>
    <m/>
    <x v="4"/>
    <s v="None"/>
    <m/>
    <n v="0"/>
    <n v="0"/>
    <n v="0"/>
    <n v="144901.76999999999"/>
    <n v="144901.76999999999"/>
  </r>
  <r>
    <n v="130204"/>
    <x v="2"/>
    <s v="Wilson"/>
    <s v="I-840"/>
    <s v="IM"/>
    <s v="Overhead Sign at LM 10.99"/>
    <m/>
    <s v="Maint - Reg"/>
    <s v="Signs"/>
    <m/>
    <x v="1"/>
    <x v="1"/>
    <n v="0.01"/>
    <d v="2020-06-26T00:00:00"/>
    <m/>
    <x v="1"/>
    <s v="Int"/>
    <m/>
    <n v="10000"/>
    <n v="0"/>
    <n v="134778"/>
    <n v="0"/>
    <n v="144778"/>
  </r>
  <r>
    <n v="128901"/>
    <x v="1"/>
    <s v="Sullivan"/>
    <m/>
    <s v="N/A"/>
    <s v="Tri-Cities: South Apron and Taxiway Paving - Phase 3"/>
    <m/>
    <s v="Aeronautics"/>
    <s v="Public Transportation"/>
    <m/>
    <x v="1"/>
    <x v="1"/>
    <s v=""/>
    <m/>
    <m/>
    <x v="6"/>
    <m/>
    <m/>
    <n v="0"/>
    <n v="0"/>
    <n v="144320"/>
    <n v="0"/>
    <n v="144320"/>
  </r>
  <r>
    <n v="130063"/>
    <x v="5"/>
    <s v="Statewide"/>
    <m/>
    <s v="N/A"/>
    <s v="HATS, Inc FFY18; SFY20 5310 TN2018-042-01 (S,F,L) Capital Funds"/>
    <m/>
    <s v="Mass Transit"/>
    <m/>
    <m/>
    <x v="1"/>
    <x v="1"/>
    <s v=""/>
    <m/>
    <m/>
    <x v="6"/>
    <m/>
    <m/>
    <n v="0"/>
    <n v="0"/>
    <n v="144000"/>
    <n v="0"/>
    <n v="144000"/>
  </r>
  <r>
    <n v="120854"/>
    <x v="2"/>
    <s v="Houston"/>
    <s v="Brigham Branch Rd"/>
    <s v="L"/>
    <s v="BG 1783-9.35 Brigham Branch Rd over Spring Creek"/>
    <m/>
    <s v="State Aid - BR Grant"/>
    <s v="Bridge Replacement"/>
    <m/>
    <x v="3"/>
    <x v="0"/>
    <n v="0.01"/>
    <m/>
    <m/>
    <x v="4"/>
    <s v="None"/>
    <m/>
    <n v="0"/>
    <n v="0"/>
    <n v="143712.14000000001"/>
    <n v="0"/>
    <n v="143712.14000000001"/>
  </r>
  <r>
    <n v="126456"/>
    <x v="3"/>
    <s v="Madison"/>
    <m/>
    <s v="SR"/>
    <s v="M18RMHQ_C57_Utility_Bills"/>
    <s v="To pay TDOT's utility bills"/>
    <s v="Maint - Reg"/>
    <s v="Maintenance"/>
    <m/>
    <x v="1"/>
    <x v="1"/>
    <s v=""/>
    <m/>
    <m/>
    <x v="2"/>
    <m/>
    <m/>
    <n v="0"/>
    <n v="0"/>
    <n v="143560.20000000001"/>
    <n v="0"/>
    <n v="143560.20000000001"/>
  </r>
  <r>
    <n v="123287"/>
    <x v="2"/>
    <s v="Rutherford"/>
    <s v="SR-1"/>
    <s v="SR"/>
    <s v="(S. Lowry Street) at Sam Griffin Road to serve Nissan Supplier Park in Smyrna"/>
    <s v="Signal modification, extend WB right turn lane on SR-1. Provide additional left turn on Sam Griffin."/>
    <s v="Economic Development"/>
    <s v="Intersection Improvements and Signals"/>
    <m/>
    <x v="0"/>
    <x v="0"/>
    <n v="7.0000000000000007E-2"/>
    <d v="2018-06-22T00:00:00"/>
    <m/>
    <x v="0"/>
    <s v="NHS"/>
    <m/>
    <n v="40500"/>
    <n v="0"/>
    <n v="102500"/>
    <n v="0"/>
    <n v="143000"/>
  </r>
  <r>
    <n v="129949"/>
    <x v="2"/>
    <s v="Davidson"/>
    <m/>
    <s v="N/A"/>
    <s v="MTA FFY17; SFY20  5307 TN2019024 (S) Operating Funds"/>
    <m/>
    <s v="Mass Transit"/>
    <m/>
    <m/>
    <x v="1"/>
    <x v="1"/>
    <s v=""/>
    <m/>
    <m/>
    <x v="6"/>
    <m/>
    <m/>
    <n v="0"/>
    <n v="0"/>
    <n v="142843.5"/>
    <n v="0"/>
    <n v="142843.5"/>
  </r>
  <r>
    <n v="127301"/>
    <x v="2"/>
    <s v="Montgomery"/>
    <s v="SR-374"/>
    <s v="SR"/>
    <s v="From bridge over SR-12 (US-41A) to SR-76 (US-79)"/>
    <s v="Mill &amp; 411D"/>
    <s v="Resurfacing"/>
    <s v="Resurface &amp; Safety"/>
    <s v="Mill &amp; 411D"/>
    <x v="0"/>
    <x v="5"/>
    <n v="4.5"/>
    <d v="2019-05-10T00:00:00"/>
    <s v="CONV"/>
    <x v="0"/>
    <s v="NHS"/>
    <m/>
    <n v="0"/>
    <n v="0"/>
    <n v="-12454"/>
    <n v="154988"/>
    <n v="142534"/>
  </r>
  <r>
    <n v="129872"/>
    <x v="5"/>
    <s v="Statewide"/>
    <m/>
    <s v="N/A"/>
    <s v="2020 Rec Trails Program Administrative Charges"/>
    <s v="These administrative funds will cover the salaries, benefits, travel, inspections, equipment, costs related to the Commissioner's Council on Greenways and Trails, printing, website-related costs and office and other expenses and supplies associated with the management of the Recreational Trails Program.  May include trail technical resources, greenways and trails plan, statewide trail planning, training, trail data required to develop websites or other publications, maps, and other development of trail publications or websites related to recreation trails."/>
    <s v="Rec Trails - TDEC"/>
    <s v="Other"/>
    <m/>
    <x v="1"/>
    <x v="1"/>
    <s v=""/>
    <m/>
    <m/>
    <x v="6"/>
    <m/>
    <m/>
    <n v="142118"/>
    <n v="0"/>
    <n v="0"/>
    <n v="0"/>
    <n v="142118"/>
  </r>
  <r>
    <n v="129972"/>
    <x v="2"/>
    <s v="Davidson"/>
    <m/>
    <s v="N/A"/>
    <s v="2019 Rec Trail Administration"/>
    <s v="These administrative funds will cover the salaries, benefits, travel, inspections, equipment, costs related to the Commissioner's Council on Greenways and Trails, printing, website-related costs and office and other expenses associated with the management of the Recreational Trails Program. May also include trail technical resources, greenways and trails plan, statewide trail planning, training trail data required to develop websites or other publications, and the development of trail publications or websites related to recreation trails."/>
    <s v="Rec Trails - TDEC"/>
    <s v="Bicycles and Pedestrian Facility"/>
    <m/>
    <x v="1"/>
    <x v="1"/>
    <s v=""/>
    <m/>
    <m/>
    <x v="6"/>
    <m/>
    <m/>
    <n v="142118"/>
    <n v="0"/>
    <n v="0"/>
    <n v="0"/>
    <n v="142118"/>
  </r>
  <r>
    <n v="122435"/>
    <x v="3"/>
    <s v="Shelby"/>
    <m/>
    <s v="L"/>
    <s v="Shelby Farms Greenline - Cordova Station to Lenow"/>
    <s v="Construction of a multi-modal greenway beginning at the Old Cordova Train Station and terminating at the TVA Cordova Substation. This project includes bicycle and pedestrian amenities, landscaping, a bridge replacement, striping and signage, trailhead improvements and upgrades necessary to comply with requirements of the Americans with Disabilities Act (ADA)."/>
    <s v="Local Programs"/>
    <s v="Bicycles and Pedestrian Facility"/>
    <m/>
    <x v="1"/>
    <x v="1"/>
    <n v="0"/>
    <m/>
    <m/>
    <x v="4"/>
    <s v="Other"/>
    <m/>
    <n v="0"/>
    <n v="141600"/>
    <n v="0"/>
    <n v="0"/>
    <n v="141600"/>
  </r>
  <r>
    <n v="118539"/>
    <x v="3"/>
    <s v="Shelby"/>
    <s v="SR-385"/>
    <s v="SR"/>
    <s v="6 Bridges (R &amp; L) over Various Crossings at LM's 8.98, 9.10 and 9.23"/>
    <m/>
    <s v="Maint - BR Repair"/>
    <s v="Bridge Repair"/>
    <m/>
    <x v="3"/>
    <x v="2"/>
    <s v=""/>
    <d v="2016-04-01T00:00:00"/>
    <m/>
    <x v="2"/>
    <m/>
    <s v="79SR0010045, 79SR0010046, 79SR3850037, 79SR3850038, 79SR3850039, 79SR3850040"/>
    <n v="0"/>
    <n v="0"/>
    <n v="141594.67000000001"/>
    <n v="0"/>
    <n v="141594.67000000001"/>
  </r>
  <r>
    <n v="130299"/>
    <x v="1"/>
    <s v="Blount"/>
    <m/>
    <s v="SR"/>
    <s v="M21CMHQ_C05SR_ROUMARYVILLE"/>
    <m/>
    <s v="Maint - Reg"/>
    <s v="Maintenance"/>
    <m/>
    <x v="1"/>
    <x v="1"/>
    <s v=""/>
    <m/>
    <m/>
    <x v="2"/>
    <m/>
    <m/>
    <n v="0"/>
    <n v="0"/>
    <n v="141424.35"/>
    <n v="0"/>
    <n v="141424.35"/>
  </r>
  <r>
    <n v="126545"/>
    <x v="3"/>
    <s v="Fayette"/>
    <s v="SR-194"/>
    <s v="SR"/>
    <s v="From SR-193 to Whispering Meadows Drive"/>
    <s v="Scrub Seal &amp; 85 lb/sy TLD"/>
    <s v="Resurfacing"/>
    <s v="Resurface &amp; Safety"/>
    <s v="Scrub Seal &amp; 85 lb/sy TLD"/>
    <x v="0"/>
    <x v="5"/>
    <n v="6"/>
    <d v="2018-03-23T00:00:00"/>
    <s v="PRESV"/>
    <x v="2"/>
    <s v="Other"/>
    <m/>
    <n v="0"/>
    <n v="0"/>
    <n v="64506.44"/>
    <n v="76413.06"/>
    <n v="140919.5"/>
  </r>
  <r>
    <n v="124590"/>
    <x v="1"/>
    <s v="Sullivan"/>
    <s v="I-81"/>
    <s v="IM"/>
    <s v="ITS Expansion along I-81 between I-26 (Exit 57) Interchange and Virginia State Line (IA)"/>
    <s v="Intelligent Transportation System Expansion"/>
    <s v="Legislative"/>
    <s v="Intelligent Transportation System"/>
    <m/>
    <x v="1"/>
    <x v="1"/>
    <n v="18.75"/>
    <d v="2022-05-06T00:00:00"/>
    <m/>
    <x v="1"/>
    <s v="Int"/>
    <m/>
    <n v="140000"/>
    <n v="0"/>
    <n v="0"/>
    <n v="0"/>
    <n v="140000"/>
  </r>
  <r>
    <n v="124572"/>
    <x v="2"/>
    <s v="Maury"/>
    <s v="Ashwood Road"/>
    <s v="L"/>
    <s v="Ashwood Road, Bridge over Big Bigby Creek, LM 1.31 (IA)"/>
    <m/>
    <s v="Bridge"/>
    <s v="Bridge Replacement"/>
    <m/>
    <x v="3"/>
    <x v="0"/>
    <n v="3.5000000000000003E-2"/>
    <d v="2021-10-08T00:00:00"/>
    <m/>
    <x v="4"/>
    <s v="None"/>
    <s v="600A4080001"/>
    <n v="140000"/>
    <n v="0"/>
    <n v="0"/>
    <n v="0"/>
    <n v="140000"/>
  </r>
  <r>
    <n v="128113.01"/>
    <x v="3"/>
    <s v="Carroll"/>
    <s v="SR-436"/>
    <s v="SR"/>
    <s v="Reedy Creek Road Bridge over Reedy Creek, LM 0.68 (IA)"/>
    <m/>
    <s v="Bridge"/>
    <s v="Bridge Replacement"/>
    <m/>
    <x v="3"/>
    <x v="0"/>
    <n v="0.01"/>
    <m/>
    <m/>
    <x v="2"/>
    <s v="Other"/>
    <s v="09S82330001"/>
    <n v="140000"/>
    <n v="0"/>
    <n v="0"/>
    <n v="0"/>
    <n v="140000"/>
  </r>
  <r>
    <n v="128570"/>
    <x v="2"/>
    <s v="Bedford"/>
    <s v="SR-64"/>
    <s v="SR"/>
    <s v="From Potts Road to Clyde Gleaves Road"/>
    <s v="Striping, Signage, Earthwork, guardrail, and other safety improvements"/>
    <s v="Safety"/>
    <s v="Miscellaneous Safety Improvements"/>
    <m/>
    <x v="0"/>
    <x v="0"/>
    <n v="2.25"/>
    <d v="2020-06-26T00:00:00"/>
    <m/>
    <x v="2"/>
    <s v="Other"/>
    <m/>
    <n v="5000"/>
    <n v="0"/>
    <n v="134771"/>
    <n v="0"/>
    <n v="139771"/>
  </r>
  <r>
    <n v="130360"/>
    <x v="3"/>
    <s v="McNairy"/>
    <m/>
    <s v="SR"/>
    <s v="M21CMHQ_C55SR_ROUSELMER"/>
    <m/>
    <s v="Maint - Reg"/>
    <s v="Maintenance"/>
    <m/>
    <x v="1"/>
    <x v="1"/>
    <s v=""/>
    <m/>
    <m/>
    <x v="2"/>
    <m/>
    <m/>
    <n v="0"/>
    <n v="0"/>
    <n v="139143"/>
    <n v="0"/>
    <n v="139143"/>
  </r>
  <r>
    <n v="124513"/>
    <x v="1"/>
    <s v="Morgan"/>
    <s v="SR-116"/>
    <s v="SR"/>
    <s v="(Petros Hwy), Bridge over Stockstill Creek, LM 2.26 (IA)"/>
    <m/>
    <s v="Bridge"/>
    <s v="Bridge Replacement"/>
    <m/>
    <x v="3"/>
    <x v="0"/>
    <n v="0.01"/>
    <d v="2021-08-20T00:00:00"/>
    <m/>
    <x v="2"/>
    <s v="Other"/>
    <s v="65SR1160003"/>
    <n v="71600"/>
    <n v="67000"/>
    <n v="0"/>
    <n v="0"/>
    <n v="138600"/>
  </r>
  <r>
    <n v="129245"/>
    <x v="0"/>
    <s v="Overton"/>
    <s v="SR-294"/>
    <s v="SR"/>
    <s v="From Oakley Allons Road to Clay County Line"/>
    <s v="Micro-surfacing @ 22 lbs/sy"/>
    <s v="Resurfacing"/>
    <s v="Resurface &amp; Safety"/>
    <s v="Micro-surfacing @ 22 Lbs/sy"/>
    <x v="0"/>
    <x v="5"/>
    <n v="2.12"/>
    <d v="2020-02-07T00:00:00"/>
    <s v="MICRO"/>
    <x v="2"/>
    <s v="Other"/>
    <m/>
    <n v="0"/>
    <n v="0"/>
    <n v="0"/>
    <n v="138242"/>
    <n v="138242"/>
  </r>
  <r>
    <n v="124720"/>
    <x v="2"/>
    <s v="Sumner, Davidson"/>
    <s v="SR-386"/>
    <s v="SR"/>
    <s v="(Vietnam Veterans Blvd), From near I-65 to near SR-6 (US-31E) (Phase 1) (IA)"/>
    <s v="Transit managed lanes and widening"/>
    <s v="Legislative"/>
    <s v="Widen"/>
    <m/>
    <x v="0"/>
    <x v="0"/>
    <n v="9.9700000000000006"/>
    <d v="2023-12-08T00:00:00"/>
    <m/>
    <x v="0"/>
    <s v="NHS"/>
    <m/>
    <n v="138000"/>
    <n v="0"/>
    <n v="0"/>
    <n v="0"/>
    <n v="138000"/>
  </r>
  <r>
    <n v="83157.009999999995"/>
    <x v="0"/>
    <s v="Putnam"/>
    <s v="Old Baxter Road"/>
    <s v="L"/>
    <s v="Old Baxter Road, Bridge over I-40, LM 2.89"/>
    <s v="Remove and replace superstructure; concrete repair to substructure; erosion repair at south abutment; epoxy inject cracks in substructure; install guardrail"/>
    <s v="Maint - BR Repair"/>
    <s v="Bridge Repair"/>
    <m/>
    <x v="3"/>
    <x v="0"/>
    <n v="0"/>
    <d v="2017-02-10T00:00:00"/>
    <m/>
    <x v="4"/>
    <s v="None"/>
    <m/>
    <n v="0"/>
    <n v="0"/>
    <n v="136916.12"/>
    <n v="0"/>
    <n v="136916.12"/>
  </r>
  <r>
    <n v="123661"/>
    <x v="0"/>
    <s v="McMinn"/>
    <m/>
    <s v="L"/>
    <s v="Various Streets in Athens"/>
    <s v="Resurfacing of Central Avenue from Sunset Drive to Slack Road; Slack Road from Madison Avenue to City Limits; Cedar Springs Road from Elizabeth Street to Keith Street; North Jackson Street from Fisher Street to Railroad Avenue; Westside Avenue from Frye Street to Cleveland Ave; Elizabeth Street from White Street to Cedar Springs Road; Dupitt Street from Tellico Avenue to Decatur Pike"/>
    <s v="Local Programs"/>
    <s v="Resurfacing"/>
    <e v="#N/A"/>
    <x v="0"/>
    <x v="5"/>
    <s v=""/>
    <m/>
    <m/>
    <x v="4"/>
    <m/>
    <m/>
    <n v="136500"/>
    <n v="0"/>
    <n v="0"/>
    <n v="0"/>
    <n v="136500"/>
  </r>
  <r>
    <n v="101599"/>
    <x v="3"/>
    <s v="Hardeman, Madison"/>
    <s v="SR-18"/>
    <s v="SR"/>
    <s v="From SR-100 in Hardeman County To North of Medon/Malesus Road (IA)"/>
    <s v="widen existing to a super 2-lane"/>
    <s v="Legislative"/>
    <s v="Environmental Studies"/>
    <m/>
    <x v="0"/>
    <x v="0"/>
    <n v="7.5"/>
    <m/>
    <m/>
    <x v="2"/>
    <s v="Other"/>
    <m/>
    <n v="136100"/>
    <n v="0"/>
    <n v="0"/>
    <n v="0"/>
    <n v="136100"/>
  </r>
  <r>
    <n v="120324"/>
    <x v="2"/>
    <s v="Montgomery"/>
    <s v="SR-12"/>
    <s v="SR"/>
    <s v="From Concord Drive to Quin Lane"/>
    <s v="Construction of 5' sidewalks/ADA ramps and 41 bus stop shelters on concrete landing pads"/>
    <s v="Local Programs"/>
    <s v="Bicycles and Pedestrian Facility"/>
    <m/>
    <x v="1"/>
    <x v="1"/>
    <n v="0.86"/>
    <d v="2020-10-09T00:00:00"/>
    <m/>
    <x v="0"/>
    <s v="NHS"/>
    <m/>
    <n v="0"/>
    <n v="0"/>
    <n v="135985"/>
    <n v="0"/>
    <n v="135985"/>
  </r>
  <r>
    <n v="129574"/>
    <x v="3"/>
    <s v="Hardin"/>
    <s v="Coffee Landing Road"/>
    <s v="L"/>
    <s v="SA 36006(7), Coffee Landing Road From: SR-15 To: 1.5 miles North"/>
    <m/>
    <s v="State Aid - Resurf"/>
    <s v="Resurfacing"/>
    <m/>
    <x v="1"/>
    <x v="1"/>
    <n v="1.45"/>
    <m/>
    <m/>
    <x v="4"/>
    <s v="None, Other"/>
    <m/>
    <n v="0"/>
    <n v="0"/>
    <n v="0"/>
    <n v="135857.84"/>
    <n v="135857.84"/>
  </r>
  <r>
    <n v="120269"/>
    <x v="1"/>
    <s v="Morgan"/>
    <s v="SR-29"/>
    <s v="SR"/>
    <s v="Bridge over Norfolk Southern R/R, LM 21.19"/>
    <m/>
    <s v="Maint - BR Repair"/>
    <s v="Bridge Repair"/>
    <m/>
    <x v="3"/>
    <x v="2"/>
    <n v="0"/>
    <d v="2016-12-02T00:00:00"/>
    <m/>
    <x v="0"/>
    <s v="NHS"/>
    <s v="65SR0290029"/>
    <n v="0"/>
    <n v="0"/>
    <n v="135700"/>
    <n v="0"/>
    <n v="135700"/>
  </r>
  <r>
    <n v="122660"/>
    <x v="2"/>
    <s v="Cheatham"/>
    <s v="SR-455"/>
    <s v="SR"/>
    <s v="From 1,500 ft south of SR-49 to SR-49"/>
    <s v="A.O. Smith Project-TDOT will be transferring jurisdiction of SR-455 from intersection of SR-455 and SR-49 travelling SE past A.O. Smith Facility to intersection of SR-12 and SR-455 to the local government. The city/county will assume full responsibility, including maintenance for this portion of SR-455.mgh"/>
    <s v="Economic Development"/>
    <s v="Reconstruction"/>
    <m/>
    <x v="0"/>
    <x v="0"/>
    <n v="0.28399999999999997"/>
    <d v="2020-10-09T00:00:00"/>
    <m/>
    <x v="2"/>
    <s v="Other"/>
    <m/>
    <n v="130500"/>
    <n v="5000"/>
    <n v="0"/>
    <n v="0"/>
    <n v="135500"/>
  </r>
  <r>
    <n v="126156"/>
    <x v="0"/>
    <s v="Overton"/>
    <s v="SR-136"/>
    <s v="SR"/>
    <s v="From SR-85 to SR-52"/>
    <s v="&quot;C-W&quot; Mix @ 165 lbs/sy"/>
    <s v="Resurfacing"/>
    <s v="Resurface &amp; Safety"/>
    <s v="Mill &amp; 307 CW"/>
    <x v="0"/>
    <x v="5"/>
    <n v="7.39"/>
    <d v="2018-05-11T00:00:00"/>
    <s v="CONV"/>
    <x v="2"/>
    <s v="Other"/>
    <m/>
    <n v="0"/>
    <n v="0"/>
    <n v="0"/>
    <n v="135000"/>
    <n v="135000"/>
  </r>
  <r>
    <n v="128651"/>
    <x v="1"/>
    <s v="Carter"/>
    <s v="SR-91"/>
    <s v="SR"/>
    <s v="From near Green Valley Road to Near Blue Springs Road"/>
    <s v="411 D Overlay"/>
    <s v="Resurfacing"/>
    <s v="Resurface &amp; Safety"/>
    <s v="411 D Overlay"/>
    <x v="0"/>
    <x v="5"/>
    <n v="4.13"/>
    <d v="2019-06-21T00:00:00"/>
    <s v="CONV"/>
    <x v="2"/>
    <s v="Other"/>
    <m/>
    <n v="0"/>
    <n v="0"/>
    <n v="22300"/>
    <n v="112660"/>
    <n v="134960"/>
  </r>
  <r>
    <n v="126061"/>
    <x v="1"/>
    <s v="Roane"/>
    <s v="SR-29"/>
    <s v="SR"/>
    <s v="From near Southern Railroad Bridge to the SR-61 Interchange"/>
    <s v="Mill, D, E"/>
    <s v="Resurfacing"/>
    <s v="Resurface &amp; Safety"/>
    <s v="Mill &amp; 411D"/>
    <x v="0"/>
    <x v="5"/>
    <n v="3.28"/>
    <d v="2018-02-09T00:00:00"/>
    <s v="CONV"/>
    <x v="0"/>
    <s v="NHS"/>
    <m/>
    <n v="0"/>
    <n v="0"/>
    <n v="0"/>
    <n v="134246.53"/>
    <n v="134246.53"/>
  </r>
  <r>
    <n v="130197"/>
    <x v="0"/>
    <s v="Fentress"/>
    <s v="Bamey Holt Rd"/>
    <s v="L"/>
    <s v="SA 25047 (1) Bamey Holt Rd from SR-154 to Hensley Rd"/>
    <m/>
    <s v="State Aid - Resurf"/>
    <s v="Resurfacing"/>
    <m/>
    <x v="1"/>
    <x v="1"/>
    <n v="0.80800000000000005"/>
    <m/>
    <m/>
    <x v="4"/>
    <s v="None"/>
    <m/>
    <n v="0"/>
    <n v="0"/>
    <n v="0"/>
    <n v="134095.64000000001"/>
    <n v="134095.64000000001"/>
  </r>
  <r>
    <n v="130033"/>
    <x v="1"/>
    <s v="Roane"/>
    <s v="Bluff Rd"/>
    <s v="L"/>
    <s v="SA 7323 (2), Bluff Road from Brown Ellis to Kingston City Limits"/>
    <m/>
    <s v="State Aid - Resurf"/>
    <s v="Resurfacing"/>
    <m/>
    <x v="1"/>
    <x v="1"/>
    <n v="1.56"/>
    <m/>
    <m/>
    <x v="4"/>
    <s v="None"/>
    <m/>
    <n v="0"/>
    <n v="0"/>
    <n v="0"/>
    <n v="134064"/>
    <n v="134064"/>
  </r>
  <r>
    <n v="130149"/>
    <x v="2"/>
    <s v="Wilson"/>
    <m/>
    <s v="N/A"/>
    <s v="NERA FY2020 RR20 Preservation Bridge Repairs"/>
    <m/>
    <s v="Rail"/>
    <m/>
    <m/>
    <x v="1"/>
    <x v="1"/>
    <s v=""/>
    <m/>
    <m/>
    <x v="6"/>
    <m/>
    <m/>
    <n v="0"/>
    <n v="0"/>
    <n v="133409.9"/>
    <n v="0"/>
    <n v="133409.9"/>
  </r>
  <r>
    <n v="129938"/>
    <x v="1"/>
    <s v="Knox"/>
    <s v="I-40"/>
    <s v="IM"/>
    <s v="M20LTHQ_C47I_SIGN REPAIR I-40 LM 17.83"/>
    <s v="Overhead Sign Repair/Replace"/>
    <s v="Maint - Reg"/>
    <s v="Signs"/>
    <m/>
    <x v="1"/>
    <x v="1"/>
    <n v="0.01"/>
    <d v="2020-02-07T00:00:00"/>
    <m/>
    <x v="1"/>
    <s v="Int"/>
    <m/>
    <n v="0"/>
    <n v="0"/>
    <n v="133107"/>
    <n v="0"/>
    <n v="133107"/>
  </r>
  <r>
    <n v="130202"/>
    <x v="2"/>
    <s v="Davidson"/>
    <s v="I-24"/>
    <s v="IM"/>
    <s v="Overhead Sign at LM 14.3"/>
    <m/>
    <s v="Maint - Reg"/>
    <s v="Signs"/>
    <m/>
    <x v="1"/>
    <x v="1"/>
    <n v="0"/>
    <d v="2020-06-26T00:00:00"/>
    <m/>
    <x v="1"/>
    <s v="Int"/>
    <m/>
    <n v="10000"/>
    <n v="0"/>
    <n v="123020"/>
    <n v="0"/>
    <n v="133020"/>
  </r>
  <r>
    <n v="128228"/>
    <x v="2"/>
    <s v="Lawrence"/>
    <s v="SIA"/>
    <s v="L"/>
    <s v="State Industrial Access (SR-15) Serving the Lawrence County Higher Education Center"/>
    <s v="Install median cut-through and accel/decal lane on SR-15 westbound. Scarify existing median opening and driveway."/>
    <s v="Economic Development"/>
    <s v="Reconstruction"/>
    <m/>
    <x v="0"/>
    <x v="0"/>
    <n v="0.3"/>
    <d v="2020-05-15T00:00:00"/>
    <m/>
    <x v="8"/>
    <s v="NHS"/>
    <m/>
    <n v="133000"/>
    <n v="0"/>
    <n v="0"/>
    <n v="0"/>
    <n v="133000"/>
  </r>
  <r>
    <n v="101230"/>
    <x v="1"/>
    <s v="Knox"/>
    <s v="SR-33"/>
    <s v="SR"/>
    <s v="From North of SR-71 to Union County Line"/>
    <m/>
    <s v="Legislative"/>
    <s v="Reconstruction"/>
    <m/>
    <x v="0"/>
    <x v="0"/>
    <n v="6.22"/>
    <d v="2013-10-18T00:00:00"/>
    <m/>
    <x v="0"/>
    <s v="NHS, Other"/>
    <m/>
    <n v="132951.85999999999"/>
    <n v="0"/>
    <n v="0"/>
    <n v="0"/>
    <n v="132951.85999999999"/>
  </r>
  <r>
    <n v="127757"/>
    <x v="1"/>
    <s v="Monroe"/>
    <s v="Hitch Street"/>
    <s v="L"/>
    <s v="Hitch Street at CSX Railroad, LM 0.01 in Vonore"/>
    <s v="Railroad Crossing Safety Improvement Project, Section 130"/>
    <s v="Section 130-Rail"/>
    <s v="Railroad Crossing Improvement"/>
    <m/>
    <x v="1"/>
    <x v="1"/>
    <n v="0.01"/>
    <m/>
    <m/>
    <x v="4"/>
    <s v="None"/>
    <m/>
    <n v="30000"/>
    <n v="0"/>
    <n v="102500"/>
    <n v="0"/>
    <n v="132500"/>
  </r>
  <r>
    <n v="104027.41"/>
    <x v="1"/>
    <s v="Morgan"/>
    <m/>
    <s v="N/A"/>
    <s v="Brushy Mountain State Penitentiary, Stream Mitigation"/>
    <s v="Brushy Mountain State Penitentiary, Stream Mitigation"/>
    <s v="Other"/>
    <s v="Env Mitigation and Wildlife Connectivity"/>
    <m/>
    <x v="1"/>
    <x v="1"/>
    <n v="0"/>
    <d v="2021-08-20T00:00:00"/>
    <m/>
    <x v="6"/>
    <m/>
    <m/>
    <n v="132000"/>
    <n v="0"/>
    <n v="0"/>
    <n v="0"/>
    <n v="132000"/>
  </r>
  <r>
    <n v="127824"/>
    <x v="0"/>
    <s v="Cannon"/>
    <s v="SR-1"/>
    <s v="SR"/>
    <s v="From Near Barker Road to East of Hoover Road"/>
    <s v="Project includes signs, guardrail, medians and pavement markings."/>
    <s v="Safety"/>
    <s v="Safety"/>
    <m/>
    <x v="1"/>
    <x v="1"/>
    <n v="1.35"/>
    <d v="2021-10-08T00:00:00"/>
    <m/>
    <x v="0"/>
    <s v="NHS"/>
    <m/>
    <n v="131500"/>
    <n v="0"/>
    <n v="0"/>
    <n v="0"/>
    <n v="131500"/>
  </r>
  <r>
    <n v="115679"/>
    <x v="3"/>
    <s v="Carroll"/>
    <s v="SR-423"/>
    <s v="SR"/>
    <s v="Bridge over Clear Creek, LM 2.61"/>
    <s v="SR-423, Bridge over Clear Creek, LM 2.61 - Bridge Replacement"/>
    <s v="Bridge"/>
    <s v="Bridge Replacement"/>
    <m/>
    <x v="3"/>
    <x v="0"/>
    <n v="0.01"/>
    <d v="2017-08-18T00:00:00"/>
    <m/>
    <x v="2"/>
    <s v="Other"/>
    <s v="09S80380001"/>
    <n v="6312"/>
    <n v="0"/>
    <n v="125000"/>
    <n v="0"/>
    <n v="131312"/>
  </r>
  <r>
    <n v="130467"/>
    <x v="5"/>
    <s v="Statewide"/>
    <m/>
    <s v="N/A"/>
    <s v="All Weather Inc. (Monitoring)"/>
    <m/>
    <s v="Aeronautics"/>
    <s v="Public Transportation"/>
    <m/>
    <x v="1"/>
    <x v="1"/>
    <s v=""/>
    <m/>
    <m/>
    <x v="6"/>
    <m/>
    <m/>
    <n v="0"/>
    <n v="0"/>
    <n v="131000"/>
    <n v="0"/>
    <n v="131000"/>
  </r>
  <r>
    <n v="117100.02"/>
    <x v="2"/>
    <s v="Region 3"/>
    <m/>
    <s v="N/A"/>
    <s v="Excess Land and Cost on Closed Projects"/>
    <m/>
    <s v="Other"/>
    <m/>
    <m/>
    <x v="1"/>
    <x v="1"/>
    <s v=""/>
    <m/>
    <m/>
    <x v="6"/>
    <m/>
    <m/>
    <n v="0"/>
    <n v="130800"/>
    <n v="0"/>
    <n v="0"/>
    <n v="130800"/>
  </r>
  <r>
    <n v="128333"/>
    <x v="0"/>
    <s v="Franklin"/>
    <m/>
    <s v="N/A"/>
    <s v="Winchester: Runway &amp; Apron Asphalt Rehabilitation - Phase I Preliminary Engineering"/>
    <m/>
    <s v="Aeronautics"/>
    <s v="Public Transportation"/>
    <m/>
    <x v="1"/>
    <x v="1"/>
    <s v=""/>
    <m/>
    <m/>
    <x v="6"/>
    <m/>
    <m/>
    <n v="0"/>
    <n v="0"/>
    <n v="130000"/>
    <n v="0"/>
    <n v="130000"/>
  </r>
  <r>
    <n v="124721"/>
    <x v="2"/>
    <s v="Sumner"/>
    <s v="SR-6"/>
    <s v="SR"/>
    <s v="(Nashville Pike) Bridge over East Fork Station Camp Creek, LM 11.91 in Gallatin (IA)"/>
    <m/>
    <s v="Bridge"/>
    <s v="Bridge Replacement"/>
    <m/>
    <x v="3"/>
    <x v="0"/>
    <n v="0.03"/>
    <d v="2022-08-19T00:00:00"/>
    <m/>
    <x v="0"/>
    <s v="NHS"/>
    <s v="83SR0060009"/>
    <n v="130000"/>
    <n v="0"/>
    <n v="0"/>
    <n v="0"/>
    <n v="130000"/>
  </r>
  <r>
    <n v="129415"/>
    <x v="0"/>
    <s v="Meigs"/>
    <s v="Upper Concord Road"/>
    <s v="L"/>
    <s v="SA 61017(1), Upper Concord Road From SR-68 To LM 3.21"/>
    <m/>
    <s v="State Aid - Resurf"/>
    <s v="Resurfacing"/>
    <m/>
    <x v="1"/>
    <x v="1"/>
    <n v="3.21"/>
    <m/>
    <m/>
    <x v="4"/>
    <s v="None"/>
    <m/>
    <n v="0"/>
    <n v="0"/>
    <n v="0"/>
    <n v="129887.69"/>
    <n v="129887.69"/>
  </r>
  <r>
    <n v="103635.15"/>
    <x v="1"/>
    <s v="Knox"/>
    <s v="SR-1"/>
    <s v="SR"/>
    <s v="M19LTHQ_C47SR_TUNLCLN Knox-Henley St Tunnel and SMARTFIX I-40 Ramp - Cleaning (FY19)"/>
    <m/>
    <s v="Maint - Reg"/>
    <s v="Maintenance"/>
    <m/>
    <x v="1"/>
    <x v="1"/>
    <s v=""/>
    <d v="2019-05-10T00:00:00"/>
    <m/>
    <x v="2"/>
    <m/>
    <m/>
    <n v="0"/>
    <n v="0"/>
    <n v="129884"/>
    <n v="0"/>
    <n v="129884"/>
  </r>
  <r>
    <n v="127304"/>
    <x v="2"/>
    <s v="Cheatham"/>
    <s v="SR-12"/>
    <s v="SR"/>
    <s v="From Davidson County Line to SR-455"/>
    <s v="Mill &amp; 411D"/>
    <s v="Resurfacing"/>
    <s v="Resurfacing"/>
    <s v="Mill &amp; 411D"/>
    <x v="0"/>
    <x v="5"/>
    <n v="5.85"/>
    <d v="2019-05-10T00:00:00"/>
    <s v="CONV"/>
    <x v="2"/>
    <s v="Other"/>
    <m/>
    <n v="0"/>
    <n v="0"/>
    <n v="0"/>
    <n v="129452"/>
    <n v="129452"/>
  </r>
  <r>
    <n v="126208"/>
    <x v="2"/>
    <s v="Houston"/>
    <s v="SR-147"/>
    <s v="SR"/>
    <s v="From Tennessee River(Eastbank) to Bridge over Cane Creek"/>
    <s v="411TLD Overlay @ 85 lb/sy"/>
    <s v="Resurfacing"/>
    <s v="Resurface &amp; Safety"/>
    <s v="411TLD Overlay @ 85 lb/sy"/>
    <x v="0"/>
    <x v="5"/>
    <n v="6.16"/>
    <d v="2018-02-09T00:00:00"/>
    <s v="THIN"/>
    <x v="2"/>
    <s v="Other"/>
    <m/>
    <n v="0"/>
    <n v="0"/>
    <n v="9076.2900000000009"/>
    <n v="120076.12"/>
    <n v="129152.41"/>
  </r>
  <r>
    <n v="127848"/>
    <x v="1"/>
    <s v="Blount"/>
    <s v="Burnett Station Road"/>
    <s v="L"/>
    <s v="Burnett Station Road, From I.C. King Road to Huskey Valley Road"/>
    <s v="Miscellaneous Safety Improvements"/>
    <s v="Safety"/>
    <s v="Miscellaneous Safety Improvements"/>
    <m/>
    <x v="1"/>
    <x v="1"/>
    <n v="1.78"/>
    <d v="2019-12-13T00:00:00"/>
    <m/>
    <x v="4"/>
    <s v="Other"/>
    <m/>
    <n v="5000"/>
    <n v="0"/>
    <n v="124000"/>
    <n v="0"/>
    <n v="129000"/>
  </r>
  <r>
    <n v="127184"/>
    <x v="0"/>
    <s v="Coffee"/>
    <s v="SR-2"/>
    <s v="SR"/>
    <s v="From SR-127 to Grundy County Line"/>
    <s v="Chip Seal &amp; 85 lb/sy TLD"/>
    <s v="Resurfacing"/>
    <s v="Resurface &amp; Safety"/>
    <s v="Chip Seal &amp; 85 lb/sy TLD"/>
    <x v="0"/>
    <x v="5"/>
    <n v="7.33"/>
    <d v="2019-03-29T00:00:00"/>
    <s v="THIN"/>
    <x v="2"/>
    <s v="Other"/>
    <m/>
    <n v="0"/>
    <n v="0"/>
    <n v="-198"/>
    <n v="129158"/>
    <n v="128960"/>
  </r>
  <r>
    <n v="125213"/>
    <x v="3"/>
    <s v="Shelby"/>
    <m/>
    <s v="L"/>
    <s v="Winchester Road, From Forest Hill-Irene Road to Eastern City Limits"/>
    <s v="Milling and resurfacing of Winchester Road, From Forest Hill-Irene Road to Eastern City Limits. Construction of 2,400 linear feet of sidewalk on the south side of Winchester Road, and possible sidewalk repairs on the north side as needed. ADA upgrades at intersections."/>
    <s v="Local Programs"/>
    <s v="Resurfacing"/>
    <e v="#N/A"/>
    <x v="0"/>
    <x v="5"/>
    <n v="1.02"/>
    <m/>
    <m/>
    <x v="8"/>
    <s v="NHS"/>
    <m/>
    <n v="0"/>
    <n v="0"/>
    <n v="128631"/>
    <n v="0"/>
    <n v="128631"/>
  </r>
  <r>
    <n v="123458"/>
    <x v="3"/>
    <s v="Gibson"/>
    <s v="Golden Eagle Rd"/>
    <s v="L"/>
    <s v="Golden Eagle Road at CSX Railroad, LM 0.01 near Milan"/>
    <s v="Railroad Crossing Safety Improvement Project, Section 130 Pavement Markings, Signs, Active Equipment Install/Upgrade"/>
    <s v="Section 130-Rail"/>
    <s v="Railroad Crossing Improvement"/>
    <m/>
    <x v="1"/>
    <x v="1"/>
    <n v="0.01"/>
    <m/>
    <m/>
    <x v="4"/>
    <s v="None"/>
    <m/>
    <n v="0"/>
    <n v="128621"/>
    <n v="0"/>
    <n v="0"/>
    <n v="128621"/>
  </r>
  <r>
    <n v="128864"/>
    <x v="3"/>
    <s v="Carroll"/>
    <s v="Westport Rd"/>
    <s v="L"/>
    <s v="SA 09013-14, Westport Rd from 2.8 miles East of SR-22 to 4.3 miles East SR-22"/>
    <m/>
    <s v="State Aid - Resurf"/>
    <s v="Resurfacing"/>
    <m/>
    <x v="1"/>
    <x v="1"/>
    <n v="1.5"/>
    <m/>
    <m/>
    <x v="4"/>
    <s v="None"/>
    <m/>
    <n v="0"/>
    <n v="0"/>
    <n v="0"/>
    <n v="128436.46"/>
    <n v="128436.46"/>
  </r>
  <r>
    <n v="121401"/>
    <x v="1"/>
    <s v="Monroe"/>
    <s v="Raby Road"/>
    <s v="L"/>
    <s v="Raby Road (0A059), Bridge over I-75, LM 2.79"/>
    <m/>
    <s v="Maint - BR Repair"/>
    <s v="Bridge Repair"/>
    <m/>
    <x v="3"/>
    <x v="2"/>
    <n v="0"/>
    <d v="2018-02-09T00:00:00"/>
    <m/>
    <x v="4"/>
    <s v="None"/>
    <s v="62I00750009"/>
    <n v="0"/>
    <n v="0"/>
    <n v="128224.61"/>
    <n v="0"/>
    <n v="128224.61"/>
  </r>
  <r>
    <n v="106269.04"/>
    <x v="2"/>
    <s v="Williamson"/>
    <s v="SR-248"/>
    <s v="SR"/>
    <s v="From SR-106(Lewisburg Pike) to West of I-65"/>
    <m/>
    <s v="Other"/>
    <s v="Widen"/>
    <m/>
    <x v="0"/>
    <x v="0"/>
    <n v="0.217"/>
    <d v="2013-08-30T00:00:00"/>
    <m/>
    <x v="2"/>
    <s v="Other"/>
    <m/>
    <n v="128111.35"/>
    <n v="0"/>
    <n v="0"/>
    <n v="0"/>
    <n v="128111.35"/>
  </r>
  <r>
    <n v="40908.06"/>
    <x v="3"/>
    <s v="Shelby, Fayette"/>
    <m/>
    <s v="N/A"/>
    <s v="Memphis ITS System Maintenance (June 1, 2015 - June 30, 2018)"/>
    <s v="Memphis ITS System Maintenance (June 1, 2015 - June 30, 2018) - Intelligent Transportation System"/>
    <s v="Other"/>
    <s v="Intelligent Transportation System"/>
    <m/>
    <x v="1"/>
    <x v="1"/>
    <n v="0"/>
    <d v="2015-08-28T00:00:00"/>
    <m/>
    <x v="6"/>
    <m/>
    <m/>
    <n v="0"/>
    <n v="0"/>
    <n v="127951.95"/>
    <n v="0"/>
    <n v="127951.95"/>
  </r>
  <r>
    <n v="122040"/>
    <x v="3"/>
    <s v="Madison"/>
    <m/>
    <s v="N/A"/>
    <s v="Jackson:  Property Appraisal/Purchase &amp; Tree Removal R/W 02 End"/>
    <m/>
    <s v="Aeronautics"/>
    <s v="Public Transportation"/>
    <m/>
    <x v="1"/>
    <x v="1"/>
    <s v=""/>
    <m/>
    <m/>
    <x v="6"/>
    <m/>
    <m/>
    <n v="0"/>
    <n v="0"/>
    <n v="127920"/>
    <n v="0"/>
    <n v="127920"/>
  </r>
  <r>
    <n v="124862"/>
    <x v="2"/>
    <s v="Robertson"/>
    <s v="SR-49"/>
    <s v="SR"/>
    <s v="SR-49 and York Road Improvements for Project Ally in Coopertown"/>
    <m/>
    <s v="Economic Development"/>
    <s v="Intersection Improvements"/>
    <m/>
    <x v="0"/>
    <x v="0"/>
    <s v=""/>
    <d v="2017-06-23T00:00:00"/>
    <m/>
    <x v="2"/>
    <s v="Other"/>
    <m/>
    <n v="68233.55"/>
    <n v="0"/>
    <n v="59500"/>
    <n v="0"/>
    <n v="127733.55"/>
  </r>
  <r>
    <n v="115778.01"/>
    <x v="1"/>
    <s v="Campbell"/>
    <s v="I-75"/>
    <s v="IM"/>
    <s v="Truck Climbing Lane, MP 144.9 to MP 147.6(NBL)"/>
    <m/>
    <s v="Legislative"/>
    <s v="Widen"/>
    <m/>
    <x v="0"/>
    <x v="0"/>
    <n v="2.7"/>
    <d v="2015-07-10T00:00:00"/>
    <m/>
    <x v="1"/>
    <s v="Int"/>
    <m/>
    <n v="2514.34"/>
    <n v="0"/>
    <n v="125110.44"/>
    <n v="0"/>
    <n v="127624.78"/>
  </r>
  <r>
    <n v="129271"/>
    <x v="2"/>
    <s v="Rutherford"/>
    <m/>
    <s v="N/A"/>
    <s v="Murfreesboro: Taxiway F Area Development"/>
    <m/>
    <s v="Aeronautics"/>
    <s v="Public Transportation"/>
    <m/>
    <x v="1"/>
    <x v="1"/>
    <s v=""/>
    <m/>
    <m/>
    <x v="6"/>
    <m/>
    <m/>
    <n v="0"/>
    <n v="0"/>
    <n v="127500"/>
    <n v="0"/>
    <n v="127500"/>
  </r>
  <r>
    <n v="105025.16"/>
    <x v="0"/>
    <s v="Hamilton"/>
    <m/>
    <s v="N/A"/>
    <s v="Litter Grant FY2020/21"/>
    <m/>
    <s v="Maint - Litter"/>
    <s v="Mowing/Litter"/>
    <m/>
    <x v="1"/>
    <x v="1"/>
    <s v=""/>
    <m/>
    <m/>
    <x v="6"/>
    <m/>
    <m/>
    <n v="0"/>
    <n v="0"/>
    <n v="127000"/>
    <n v="0"/>
    <n v="127000"/>
  </r>
  <r>
    <n v="125426.01"/>
    <x v="3"/>
    <s v="Region 4"/>
    <m/>
    <s v="IM"/>
    <s v="M18LTHQ_D47D48ISR_OCGRAILREP REGION 4"/>
    <s v="FY18 On-Call Guardrail Repair"/>
    <s v="Maint - Reg"/>
    <s v="Guardrail"/>
    <m/>
    <x v="1"/>
    <x v="1"/>
    <s v=""/>
    <d v="2018-03-23T00:00:00"/>
    <m/>
    <x v="1"/>
    <m/>
    <m/>
    <n v="0"/>
    <n v="0"/>
    <n v="126700"/>
    <n v="0"/>
    <n v="126700"/>
  </r>
  <r>
    <n v="118495"/>
    <x v="1"/>
    <s v="Roane"/>
    <s v="SR-95"/>
    <s v="SR"/>
    <s v="Culvert over Bear Creek, LM 4.19"/>
    <m/>
    <s v="Bridge"/>
    <s v="Widen"/>
    <m/>
    <x v="3"/>
    <x v="0"/>
    <n v="0"/>
    <d v="2017-10-06T00:00:00"/>
    <m/>
    <x v="0"/>
    <s v="NHS"/>
    <m/>
    <n v="126550"/>
    <n v="0"/>
    <n v="0"/>
    <n v="0"/>
    <n v="126550"/>
  </r>
  <r>
    <n v="122249"/>
    <x v="3"/>
    <s v="Carroll"/>
    <s v="Clark Street"/>
    <s v="L"/>
    <s v="Clark Street from 6th Avenue to Browning Avenue, near Huntingdon Middle School"/>
    <s v="Construction of 4,000 SF of sidewalk, curb and gutter, ADA ramps, drainage and pedestrian handrail on Clark Street; from 6th Avenue to Browning Avenue, near Huntingdon Middle School"/>
    <s v="Local Programs"/>
    <s v="Bicycles and Pedestrian Facility"/>
    <m/>
    <x v="1"/>
    <x v="1"/>
    <n v="0.19"/>
    <m/>
    <m/>
    <x v="4"/>
    <s v="None"/>
    <m/>
    <n v="85"/>
    <n v="-465"/>
    <n v="126879"/>
    <n v="0"/>
    <n v="126499"/>
  </r>
  <r>
    <n v="129870"/>
    <x v="1"/>
    <s v="Knox"/>
    <m/>
    <s v="N/A"/>
    <s v="Knoxville: Access Control Upgrade 2020"/>
    <m/>
    <s v="Aeronautics"/>
    <s v="Public Transportation"/>
    <m/>
    <x v="1"/>
    <x v="1"/>
    <s v=""/>
    <m/>
    <m/>
    <x v="6"/>
    <m/>
    <m/>
    <n v="0"/>
    <n v="0"/>
    <n v="126065"/>
    <n v="0"/>
    <n v="126065"/>
  </r>
  <r>
    <n v="128787"/>
    <x v="0"/>
    <s v="Overton"/>
    <s v="Sulpher Road"/>
    <s v="L"/>
    <s v="SA 67063-1, Sulpher Road from SR 111 to Windle Community Road"/>
    <m/>
    <s v="State Aid - Resurf"/>
    <s v="Resurfacing"/>
    <m/>
    <x v="1"/>
    <x v="1"/>
    <n v="1.8560000000000001"/>
    <m/>
    <m/>
    <x v="4"/>
    <s v="None"/>
    <m/>
    <n v="0"/>
    <n v="0"/>
    <n v="0"/>
    <n v="125775.72"/>
    <n v="125775.72"/>
  </r>
  <r>
    <n v="130210"/>
    <x v="0"/>
    <s v="Marion"/>
    <m/>
    <s v="N/A"/>
    <s v="Jasper: Construct Sanitary Sewer Line"/>
    <m/>
    <s v="Aeronautics"/>
    <s v="Public Transportation"/>
    <m/>
    <x v="1"/>
    <x v="1"/>
    <s v=""/>
    <m/>
    <m/>
    <x v="6"/>
    <m/>
    <m/>
    <n v="0"/>
    <n v="0"/>
    <n v="125729"/>
    <n v="0"/>
    <n v="125729"/>
  </r>
  <r>
    <n v="104027.34"/>
    <x v="3"/>
    <s v="Carroll"/>
    <m/>
    <s v="N/A"/>
    <s v="Reedy Creek in Carroll County, Stream Mitigation"/>
    <s v="Reedy Creek in Carroll County, Stream Mitigation"/>
    <s v="Other"/>
    <s v="Env Mitigation and Wildlife Connectivity"/>
    <m/>
    <x v="1"/>
    <x v="1"/>
    <n v="0"/>
    <d v="2021-12-10T00:00:00"/>
    <m/>
    <x v="6"/>
    <m/>
    <m/>
    <n v="125000"/>
    <n v="0"/>
    <n v="0"/>
    <n v="0"/>
    <n v="125000"/>
  </r>
  <r>
    <n v="122163.02"/>
    <x v="5"/>
    <s v="Statewide"/>
    <m/>
    <s v="N/A"/>
    <s v="Develop guidance for Intersection and Interchange Selection."/>
    <m/>
    <s v="Other"/>
    <s v="Training"/>
    <m/>
    <x v="1"/>
    <x v="1"/>
    <n v="0"/>
    <m/>
    <m/>
    <x v="6"/>
    <m/>
    <m/>
    <n v="125000"/>
    <n v="0"/>
    <n v="0"/>
    <n v="0"/>
    <n v="125000"/>
  </r>
  <r>
    <n v="101435"/>
    <x v="2"/>
    <s v="Williamson"/>
    <s v="SR-840 S"/>
    <s v="SR"/>
    <s v="From West of Bending Chestnut Road to East of Thompson Station Road"/>
    <m/>
    <s v="Legislative"/>
    <s v="Right-of-Way"/>
    <m/>
    <x v="0"/>
    <x v="0"/>
    <n v="10.3"/>
    <m/>
    <m/>
    <x v="2"/>
    <m/>
    <m/>
    <n v="124900"/>
    <n v="0"/>
    <n v="0"/>
    <n v="0"/>
    <n v="124900"/>
  </r>
  <r>
    <n v="128888"/>
    <x v="3"/>
    <s v="Carroll"/>
    <s v="Terry Rd"/>
    <s v="L"/>
    <s v="SA 09002-6, Terry Rd from McLemoresville City Limits to 1.5 Miles South"/>
    <m/>
    <s v="State Aid - Resurf"/>
    <s v="Resurfacing"/>
    <m/>
    <x v="1"/>
    <x v="1"/>
    <n v="1.5"/>
    <m/>
    <m/>
    <x v="4"/>
    <s v="None"/>
    <m/>
    <n v="0"/>
    <n v="0"/>
    <n v="0"/>
    <n v="124788.49"/>
    <n v="124788.49"/>
  </r>
  <r>
    <n v="114543.08"/>
    <x v="1"/>
    <s v="Region 1"/>
    <m/>
    <s v="IM"/>
    <s v="M19LTHQ_R1ISR_OCCABLEREP Various Interstate and SRs - Cable Barrier Repair"/>
    <s v="FY19 On-Call Cable Barrier Repair-Region 1 Interstate and SRs"/>
    <s v="Maint - Reg"/>
    <s v="Maintenance"/>
    <m/>
    <x v="1"/>
    <x v="1"/>
    <s v=""/>
    <d v="2018-08-17T00:00:00"/>
    <m/>
    <x v="1"/>
    <m/>
    <m/>
    <n v="0"/>
    <n v="0"/>
    <n v="124100"/>
    <n v="0"/>
    <n v="124100"/>
  </r>
  <r>
    <n v="126838"/>
    <x v="3"/>
    <s v="Shelby"/>
    <s v="Bethuel Rd"/>
    <s v="L"/>
    <s v="SA 79026(3), Bethuel Rd .40 miles North of SR 205 to 1.40 miles North of SR 205"/>
    <m/>
    <s v="State Aid - Resurf"/>
    <s v="Resurfacing"/>
    <m/>
    <x v="1"/>
    <x v="1"/>
    <n v="1"/>
    <m/>
    <m/>
    <x v="4"/>
    <s v="Other"/>
    <m/>
    <n v="0"/>
    <n v="0"/>
    <n v="0"/>
    <n v="123987.86"/>
    <n v="123987.86"/>
  </r>
  <r>
    <n v="130108"/>
    <x v="3"/>
    <s v="Tipton"/>
    <s v="Tracy Rd"/>
    <s v="L"/>
    <s v="SA 84049 (1)  Atoka City Limits to Atoka City Limuts"/>
    <m/>
    <s v="State Aid - Resurf"/>
    <s v="Resurfacing"/>
    <m/>
    <x v="1"/>
    <x v="1"/>
    <n v="1.7849999999999999"/>
    <m/>
    <m/>
    <x v="4"/>
    <s v="Other"/>
    <m/>
    <n v="0"/>
    <n v="0"/>
    <n v="0"/>
    <n v="123874.22"/>
    <n v="123874.22"/>
  </r>
  <r>
    <n v="124898"/>
    <x v="0"/>
    <s v="Bradley"/>
    <s v="SR-311"/>
    <s v="SR"/>
    <s v="From Exit Ramp to SR-2 to Goldstar Drive"/>
    <s v="Project involves guardrail, pavement marking, signs, and resurfacing."/>
    <s v="Resurfacing"/>
    <s v="Resurface &amp; Safety"/>
    <s v="Mill &amp; 411D"/>
    <x v="0"/>
    <x v="5"/>
    <n v="1.77"/>
    <d v="2017-05-12T00:00:00"/>
    <s v="CONV"/>
    <x v="0"/>
    <s v="NHS"/>
    <m/>
    <n v="0"/>
    <n v="0"/>
    <n v="-28910.799999999999"/>
    <n v="152620.07"/>
    <n v="123709.27"/>
  </r>
  <r>
    <n v="118453"/>
    <x v="3"/>
    <s v="Hardin"/>
    <s v="SR-57"/>
    <s v="SR"/>
    <s v="Intersection at SR-142(Kendrick Road)/Watkins Road, LM 1.73 (RSAR)"/>
    <s v="Intersection Improvements"/>
    <s v="Safety"/>
    <s v="Intersection Improvements"/>
    <m/>
    <x v="0"/>
    <x v="0"/>
    <n v="0.33300000000000002"/>
    <d v="2018-08-17T00:00:00"/>
    <m/>
    <x v="2"/>
    <s v="Other"/>
    <m/>
    <n v="53000"/>
    <n v="0"/>
    <n v="70377"/>
    <n v="0"/>
    <n v="123377"/>
  </r>
  <r>
    <n v="127957"/>
    <x v="1"/>
    <s v="Roane"/>
    <m/>
    <s v="L"/>
    <s v="Harriman Signal Timing and Equipment Upgrades"/>
    <s v="2017 CMAQ Award: The project will improve signal timing and replace traffic signal infrastructure components along 19 intersections  within Harriman to include SR-1, SR-29, SR-61 and SR-328. The project will also purchase dedicated short range communication equipment, computers, and software to optimize the signal timing. Additionally the project will establish a traffic operations center to control the signalized intersections and will perform ADA upgrades where necessary."/>
    <s v="Local Programs"/>
    <s v="Intelligent Transportation System"/>
    <m/>
    <x v="1"/>
    <x v="1"/>
    <n v="0"/>
    <m/>
    <m/>
    <x v="8"/>
    <s v="NHS, Other"/>
    <m/>
    <n v="123000"/>
    <n v="0"/>
    <n v="0"/>
    <n v="0"/>
    <n v="123000"/>
  </r>
  <r>
    <n v="130203"/>
    <x v="2"/>
    <s v="Davidson"/>
    <s v="I-24"/>
    <s v="IM"/>
    <s v="Overhead Sign at LM 14.5"/>
    <m/>
    <s v="Maint - Reg"/>
    <s v="Signs"/>
    <m/>
    <x v="1"/>
    <x v="1"/>
    <n v="0"/>
    <d v="2020-06-26T00:00:00"/>
    <m/>
    <x v="1"/>
    <s v="Int"/>
    <m/>
    <n v="10000"/>
    <n v="0"/>
    <n v="112677"/>
    <n v="0"/>
    <n v="122677"/>
  </r>
  <r>
    <n v="101401"/>
    <x v="1"/>
    <s v="Sevier, Jefferson"/>
    <s v="SR-35"/>
    <s v="SR"/>
    <s v="From Sims Road in Sevier County to Grapevine Hollow Road in Jefferson County"/>
    <m/>
    <s v="Legislative"/>
    <s v="Right-of-Way"/>
    <m/>
    <x v="0"/>
    <x v="0"/>
    <n v="6.18"/>
    <m/>
    <m/>
    <x v="2"/>
    <s v="Other"/>
    <m/>
    <n v="122500"/>
    <n v="0"/>
    <n v="0"/>
    <n v="0"/>
    <n v="122500"/>
  </r>
  <r>
    <n v="129733"/>
    <x v="2"/>
    <s v="Perry"/>
    <m/>
    <s v="N/A"/>
    <s v="Linden: Replace Rotating Beacon"/>
    <m/>
    <s v="Aeronautics"/>
    <s v="Public Transportation"/>
    <m/>
    <x v="1"/>
    <x v="1"/>
    <s v=""/>
    <m/>
    <m/>
    <x v="6"/>
    <m/>
    <m/>
    <n v="0"/>
    <n v="0"/>
    <n v="122000"/>
    <n v="0"/>
    <n v="122000"/>
  </r>
  <r>
    <n v="125450.44"/>
    <x v="2"/>
    <s v="Wayne"/>
    <m/>
    <s v="L"/>
    <s v="Various Local Roads in Wayne County (Local Roads Safety Initiative)"/>
    <m/>
    <s v="Safety"/>
    <s v="Miscellaneous Safety Improvements"/>
    <m/>
    <x v="1"/>
    <x v="1"/>
    <s v=""/>
    <d v="2020-05-15T00:00:00"/>
    <m/>
    <x v="4"/>
    <s v="None"/>
    <m/>
    <n v="15000"/>
    <n v="0"/>
    <n v="106654"/>
    <n v="0"/>
    <n v="121654"/>
  </r>
  <r>
    <n v="129150"/>
    <x v="0"/>
    <s v="Coffee"/>
    <m/>
    <s v="SR"/>
    <s v="M20CMHQ_C16SR_ROUTULLAHOMA"/>
    <m/>
    <s v="Maint - Reg"/>
    <s v="Maintenance"/>
    <m/>
    <x v="1"/>
    <x v="1"/>
    <s v=""/>
    <m/>
    <m/>
    <x v="2"/>
    <m/>
    <m/>
    <n v="0"/>
    <n v="0"/>
    <n v="121592.1"/>
    <n v="0"/>
    <n v="121592.1"/>
  </r>
  <r>
    <n v="130374"/>
    <x v="0"/>
    <s v="Coffee"/>
    <m/>
    <s v="SR"/>
    <s v="M21CMHQ_C16SR_ROUTULLAHOMA"/>
    <m/>
    <s v="Maint - Reg"/>
    <s v="Maintenance"/>
    <m/>
    <x v="1"/>
    <x v="1"/>
    <s v=""/>
    <m/>
    <m/>
    <x v="2"/>
    <m/>
    <m/>
    <n v="0"/>
    <n v="0"/>
    <n v="121592.1"/>
    <n v="0"/>
    <n v="121592.1"/>
  </r>
  <r>
    <n v="124119"/>
    <x v="3"/>
    <s v="Benton, Decatur"/>
    <s v="I-40"/>
    <s v="IM"/>
    <s v="From West of US-641/SR-69 in Decatur County to SR-191 (Birdsong Road) in Benton County (IA)"/>
    <s v="Widen from 4 to 6 lanes"/>
    <s v="Legislative"/>
    <s v="Widen"/>
    <m/>
    <x v="0"/>
    <x v="0"/>
    <n v="8.15"/>
    <d v="2022-08-19T00:00:00"/>
    <m/>
    <x v="1"/>
    <s v="Int"/>
    <m/>
    <n v="120800"/>
    <n v="0"/>
    <n v="0"/>
    <n v="0"/>
    <n v="120800"/>
  </r>
  <r>
    <n v="127200"/>
    <x v="0"/>
    <s v="Rhea"/>
    <s v="SR-29"/>
    <s v="SR"/>
    <s v="From North of SR-60 to Landes Way"/>
    <s v="Mill &amp; 411D"/>
    <s v="Resurfacing"/>
    <s v="Resurf, Safety &amp; Br Repair"/>
    <s v="Mill &amp; 411D"/>
    <x v="0"/>
    <x v="5"/>
    <n v="1.63"/>
    <d v="2019-05-10T00:00:00"/>
    <s v="CONV"/>
    <x v="0"/>
    <s v="NHS"/>
    <s v="72SR0290005, 72SR0290006"/>
    <n v="0"/>
    <n v="0"/>
    <n v="75342"/>
    <n v="45447"/>
    <n v="120789"/>
  </r>
  <r>
    <n v="114379.01"/>
    <x v="2"/>
    <s v="Hickman"/>
    <s v="SR-230"/>
    <s v="SR"/>
    <s v="Bridge over Piney River, LM 11.46"/>
    <m/>
    <s v="Bridge"/>
    <s v="Bridge Replacement"/>
    <m/>
    <x v="3"/>
    <x v="0"/>
    <n v="0.105"/>
    <d v="2021-10-08T00:00:00"/>
    <m/>
    <x v="2"/>
    <s v="Other"/>
    <s v="41S61730001"/>
    <n v="0"/>
    <n v="0"/>
    <n v="120500"/>
    <n v="0"/>
    <n v="120500"/>
  </r>
  <r>
    <n v="129575"/>
    <x v="3"/>
    <s v="Hardin"/>
    <s v="Robinson Road"/>
    <s v="L"/>
    <s v="SA 36069(1), Robinson Road From: SA 36001 To: SR-57"/>
    <m/>
    <s v="State Aid - Resurf"/>
    <s v="Resurfacing"/>
    <m/>
    <x v="1"/>
    <x v="1"/>
    <n v="1.46"/>
    <m/>
    <m/>
    <x v="4"/>
    <s v="None"/>
    <m/>
    <n v="0"/>
    <n v="0"/>
    <n v="0"/>
    <n v="120194.61"/>
    <n v="120194.61"/>
  </r>
  <r>
    <n v="130364"/>
    <x v="2"/>
    <s v="Williamson"/>
    <m/>
    <s v="N/A"/>
    <s v="Franklin Transit Auth FFY17-18; SFY20 5307 TN2020008 S Capital Funds"/>
    <m/>
    <s v="Mass Transit"/>
    <m/>
    <m/>
    <x v="1"/>
    <x v="1"/>
    <s v=""/>
    <m/>
    <m/>
    <x v="6"/>
    <m/>
    <m/>
    <n v="0"/>
    <n v="0"/>
    <n v="120133"/>
    <n v="0"/>
    <n v="120133"/>
  </r>
  <r>
    <n v="129270"/>
    <x v="1"/>
    <s v="Greene"/>
    <m/>
    <s v="SR"/>
    <s v="M20CMHQ_C30SR_ROUGREENEVILLE"/>
    <m/>
    <s v="Maint - Reg"/>
    <s v="Maintenance"/>
    <m/>
    <x v="1"/>
    <x v="1"/>
    <s v=""/>
    <m/>
    <m/>
    <x v="2"/>
    <m/>
    <m/>
    <n v="0"/>
    <n v="0"/>
    <n v="120114.45"/>
    <n v="0"/>
    <n v="120114.45"/>
  </r>
  <r>
    <n v="128215"/>
    <x v="3"/>
    <s v="Shelby"/>
    <m/>
    <s v="L"/>
    <s v="Bartlett Road, Intersection at Pleasant ViewRoad and Walnut Grove Road, Intersection at Timber Creek Road"/>
    <s v="CMAQ 2017: Install 2 new traffic signals, Bartlett Road at Pleasant ViewRoad and Walnut Grove Road at Timber Creek Road/County Square Lane. Improvements will include the installation of mast arm signal poles, video detection equipment, accessible pedestrian signals, countdown pedestrian signals, LED signal displays, battery backup system, etc."/>
    <s v="Local Programs"/>
    <s v="Signalization"/>
    <m/>
    <x v="1"/>
    <x v="1"/>
    <s v=""/>
    <m/>
    <m/>
    <x v="4"/>
    <s v="Other"/>
    <m/>
    <n v="120000"/>
    <n v="0"/>
    <n v="0"/>
    <n v="0"/>
    <n v="120000"/>
  </r>
  <r>
    <n v="110640"/>
    <x v="3"/>
    <s v="Shelby"/>
    <s v="Perkins St Ext"/>
    <s v="L"/>
    <s v="Perkins St Ext at NSR at LM 5.72 in Memphis"/>
    <m/>
    <s v="Rail"/>
    <s v="Railroad Crossing Improvement"/>
    <m/>
    <x v="1"/>
    <x v="1"/>
    <n v="0.01"/>
    <m/>
    <m/>
    <x v="8"/>
    <s v="NHS"/>
    <m/>
    <n v="0"/>
    <n v="119482"/>
    <n v="0"/>
    <n v="0"/>
    <n v="119482"/>
  </r>
  <r>
    <n v="125619"/>
    <x v="3"/>
    <s v="Shelby"/>
    <s v="CUBA MILLINGTON RD"/>
    <s v="L"/>
    <s v="SA-79019(5), Cuba Millington Rd, from Rankin Branch Rd to Woodstock Cuba Rd"/>
    <m/>
    <s v="State Aid - Resurf"/>
    <s v="Resurfacing"/>
    <m/>
    <x v="1"/>
    <x v="1"/>
    <n v="1.331"/>
    <m/>
    <m/>
    <x v="4"/>
    <s v="None"/>
    <m/>
    <n v="0"/>
    <n v="0"/>
    <n v="0"/>
    <n v="119473.35"/>
    <n v="119473.35"/>
  </r>
  <r>
    <n v="124071"/>
    <x v="0"/>
    <s v="Hamilton"/>
    <s v="I-24"/>
    <s v="IM"/>
    <s v="Bridge over Southern R/R (Abandoned), LM 10.36 (IA)"/>
    <m/>
    <s v="Bridge"/>
    <s v="Bridge Replacement"/>
    <m/>
    <x v="3"/>
    <x v="0"/>
    <n v="2.5000000000000001E-2"/>
    <d v="2022-12-09T00:00:00"/>
    <m/>
    <x v="1"/>
    <s v="Int"/>
    <s v="33I00240041"/>
    <n v="119350"/>
    <n v="0"/>
    <n v="0"/>
    <n v="0"/>
    <n v="119350"/>
  </r>
  <r>
    <n v="130072"/>
    <x v="5"/>
    <s v="Statewide"/>
    <m/>
    <s v="N/A"/>
    <s v="St Johns Community Services FFY18; SFY20 5310 TN2018-042-01  (S,F,L) Capital Funds"/>
    <m/>
    <s v="Mass Transit"/>
    <m/>
    <m/>
    <x v="1"/>
    <x v="1"/>
    <s v=""/>
    <m/>
    <m/>
    <x v="6"/>
    <m/>
    <m/>
    <n v="0"/>
    <n v="0"/>
    <n v="119282"/>
    <n v="0"/>
    <n v="119282"/>
  </r>
  <r>
    <n v="127549"/>
    <x v="3"/>
    <s v="Carroll"/>
    <m/>
    <s v="N/A"/>
    <s v="Huntingdon: Airfield Pavement Rehabilitation"/>
    <m/>
    <s v="Aeronautics"/>
    <s v="Public Transportation"/>
    <m/>
    <x v="1"/>
    <x v="1"/>
    <s v=""/>
    <m/>
    <m/>
    <x v="6"/>
    <m/>
    <m/>
    <n v="0"/>
    <n v="0"/>
    <n v="118725"/>
    <n v="0"/>
    <n v="118725"/>
  </r>
  <r>
    <n v="129426"/>
    <x v="2"/>
    <s v="Wilson"/>
    <m/>
    <s v="SR"/>
    <s v="M20CMHQ_C95SR_ROULEBANON"/>
    <m/>
    <s v="Maint - Reg"/>
    <s v="Maintenance"/>
    <m/>
    <x v="1"/>
    <x v="1"/>
    <s v=""/>
    <m/>
    <m/>
    <x v="2"/>
    <m/>
    <m/>
    <n v="0"/>
    <n v="0"/>
    <n v="118058.1"/>
    <n v="0"/>
    <n v="118058.1"/>
  </r>
  <r>
    <n v="125999"/>
    <x v="2"/>
    <s v="Davidson"/>
    <s v="Hamilton Church Road"/>
    <s v="L"/>
    <s v="Hamilton Church Road, From East of SR-1 to West of Calumet Drive in Nashville"/>
    <m/>
    <s v="Safety"/>
    <s v="RSAR"/>
    <m/>
    <x v="1"/>
    <x v="1"/>
    <n v="0.5"/>
    <d v="2021-08-20T00:00:00"/>
    <m/>
    <x v="4"/>
    <s v="Other"/>
    <m/>
    <n v="118000"/>
    <n v="0"/>
    <n v="0"/>
    <n v="0"/>
    <n v="118000"/>
  </r>
  <r>
    <n v="116324.05"/>
    <x v="3"/>
    <s v="Region 4"/>
    <m/>
    <s v="IM"/>
    <s v="M17LTHQ_R4ISR_SWNDRCLN"/>
    <s v="Sweeping and Drain Cleaning on Various Interstate and State Routes"/>
    <s v="Maint - Reg"/>
    <s v="Maintenance"/>
    <m/>
    <x v="1"/>
    <x v="1"/>
    <n v="345.58"/>
    <d v="2016-10-07T00:00:00"/>
    <m/>
    <x v="1"/>
    <m/>
    <m/>
    <n v="0"/>
    <n v="0"/>
    <n v="117900"/>
    <n v="0"/>
    <n v="117900"/>
  </r>
  <r>
    <n v="123585"/>
    <x v="1"/>
    <s v="Knox"/>
    <s v="SR-9"/>
    <s v="SR"/>
    <s v="(US-25W/70, Asheville Hwy), Bridge over SR-34 (Andrew Johnson Hwy), LM 13.39"/>
    <m/>
    <s v="Maint - BR Repair"/>
    <s v="Bridge Repair"/>
    <m/>
    <x v="3"/>
    <x v="2"/>
    <n v="0.01"/>
    <d v="2018-08-17T00:00:00"/>
    <m/>
    <x v="2"/>
    <s v="Other"/>
    <s v="47SR0030013"/>
    <n v="0"/>
    <n v="0"/>
    <n v="117800"/>
    <n v="0"/>
    <n v="117800"/>
  </r>
  <r>
    <n v="120686"/>
    <x v="0"/>
    <s v="Rhea"/>
    <s v="SR-302"/>
    <s v="SR"/>
    <s v="Bridge over Clear Creek, LM 2.57"/>
    <m/>
    <s v="Maint - BR Repair"/>
    <s v="Bridge Repair"/>
    <m/>
    <x v="3"/>
    <x v="2"/>
    <n v="0"/>
    <d v="2016-12-02T00:00:00"/>
    <m/>
    <x v="2"/>
    <s v="Other"/>
    <s v="72S42680001"/>
    <n v="0"/>
    <n v="0"/>
    <n v="117516.26"/>
    <n v="0"/>
    <n v="117516.26"/>
  </r>
  <r>
    <n v="129918"/>
    <x v="5"/>
    <s v="Statewide"/>
    <m/>
    <s v="N/A"/>
    <s v="AECOM FFY13, SFY20  5304 TO: AE002-021 5307 TN800006-00 Formula Redevopment Funds"/>
    <m/>
    <s v="Mass Transit"/>
    <m/>
    <m/>
    <x v="1"/>
    <x v="1"/>
    <s v=""/>
    <m/>
    <m/>
    <x v="6"/>
    <m/>
    <m/>
    <n v="0"/>
    <n v="0"/>
    <n v="117504"/>
    <n v="0"/>
    <n v="117504"/>
  </r>
  <r>
    <n v="126211"/>
    <x v="2"/>
    <s v="Hickman"/>
    <s v="SR-50"/>
    <s v="SR"/>
    <s v="From east of Hills Road to Collins Lane"/>
    <s v="411TLD Overlay @ 85 lb/sy"/>
    <s v="Resurfacing"/>
    <s v="Resurface &amp; Safety"/>
    <s v="411TLD Overlay @ 85 lb/sy"/>
    <x v="0"/>
    <x v="5"/>
    <n v="7.43"/>
    <d v="2018-02-09T00:00:00"/>
    <s v="THIN"/>
    <x v="2"/>
    <s v="Other"/>
    <m/>
    <n v="0"/>
    <n v="0"/>
    <n v="5901.01"/>
    <n v="111325.09"/>
    <n v="117226.09999999999"/>
  </r>
  <r>
    <n v="125559"/>
    <x v="2"/>
    <s v="Wilson"/>
    <s v="Tennessee Blvd"/>
    <s v="L"/>
    <s v="Tennessee Blvd at NERR, LM 0.461 in Lebanon"/>
    <s v="Railroad crossing safety improvement project, Section 130"/>
    <s v="Section 130-Rail"/>
    <s v="Railroad Crossing Improvement"/>
    <m/>
    <x v="1"/>
    <x v="1"/>
    <n v="0.01"/>
    <m/>
    <m/>
    <x v="4"/>
    <s v="None"/>
    <m/>
    <n v="0"/>
    <n v="0"/>
    <n v="117077"/>
    <n v="0"/>
    <n v="117077"/>
  </r>
  <r>
    <n v="125149"/>
    <x v="1"/>
    <s v="Loudon"/>
    <m/>
    <s v="L"/>
    <s v="Blair Bend Road, From SR-2(US-11, E. Lee Hwy.) to Blair Bend Road."/>
    <s v="Resurface existing roadway. Remove existing shoulder and add 5' shoulder with stone. Rework storm water conveyances and add reflectors and thermo plastic stripping."/>
    <s v="Local Programs"/>
    <s v="Resurface &amp; Safety"/>
    <e v="#N/A"/>
    <x v="0"/>
    <x v="5"/>
    <n v="1.9"/>
    <m/>
    <m/>
    <x v="4"/>
    <s v="Other"/>
    <m/>
    <n v="0"/>
    <n v="0"/>
    <n v="117000"/>
    <n v="0"/>
    <n v="117000"/>
  </r>
  <r>
    <n v="130084"/>
    <x v="5"/>
    <s v="Statewide"/>
    <m/>
    <s v="IM/SR/L"/>
    <s v="Processing and Analysis of Ground-Penetrating Radar (GPR) Data"/>
    <m/>
    <s v="Maint - Reg"/>
    <s v="Preliminary Engineering"/>
    <m/>
    <x v="0"/>
    <x v="6"/>
    <s v=""/>
    <m/>
    <m/>
    <x v="5"/>
    <m/>
    <m/>
    <n v="116851.49"/>
    <n v="0"/>
    <n v="0"/>
    <n v="0"/>
    <n v="116851.49"/>
  </r>
  <r>
    <n v="124287"/>
    <x v="1"/>
    <s v="Cocke"/>
    <s v="I-40"/>
    <s v="IM"/>
    <s v="Bridge over Green Corner Road (01321), LM 21.0 (IA)"/>
    <m/>
    <s v="Bridge"/>
    <s v="Bridge Replacement"/>
    <m/>
    <x v="3"/>
    <x v="0"/>
    <n v="2.5000000000000001E-2"/>
    <d v="2022-05-06T00:00:00"/>
    <m/>
    <x v="1"/>
    <s v="Int"/>
    <s v="15I00400037"/>
    <n v="116500"/>
    <n v="0"/>
    <n v="0"/>
    <n v="0"/>
    <n v="116500"/>
  </r>
  <r>
    <n v="108164"/>
    <x v="3"/>
    <s v="Shelby"/>
    <m/>
    <s v="N/A"/>
    <s v="Goodlett Street At Norfolk-Southern Railroad, LM 5.10 In Memphis"/>
    <m/>
    <s v="Rail"/>
    <s v="Railroad Crossing Improvement"/>
    <m/>
    <x v="1"/>
    <x v="1"/>
    <n v="0.01"/>
    <m/>
    <m/>
    <x v="6"/>
    <s v="Other"/>
    <m/>
    <n v="0"/>
    <n v="116348"/>
    <n v="0"/>
    <n v="0"/>
    <n v="116348"/>
  </r>
  <r>
    <n v="129385"/>
    <x v="0"/>
    <s v="Marion"/>
    <s v="1st St"/>
    <s v="L"/>
    <s v="1st Street at Sequatchie Valley Railroad, LM 0.11 in South Pittsburg"/>
    <s v="Railroad Crossing Safety Improvement Project, Section 130"/>
    <s v="Section 130-Rail"/>
    <s v="Railroad Crossing Improvement"/>
    <m/>
    <x v="1"/>
    <x v="1"/>
    <n v="0.01"/>
    <m/>
    <m/>
    <x v="4"/>
    <s v="None"/>
    <m/>
    <n v="15000"/>
    <n v="0"/>
    <n v="101195"/>
    <n v="0"/>
    <n v="116195"/>
  </r>
  <r>
    <n v="124514"/>
    <x v="1"/>
    <s v="Morgan"/>
    <s v="SR-116"/>
    <s v="SR"/>
    <s v="(Petros Hwy.), Bridge over Stockstill Creek, LM 2.60 (IA)"/>
    <s v="Bridge Replacement"/>
    <s v="Bridge"/>
    <s v="Bridge Replacement"/>
    <m/>
    <x v="3"/>
    <x v="0"/>
    <n v="0.01"/>
    <d v="2021-08-20T00:00:00"/>
    <m/>
    <x v="2"/>
    <s v="Other"/>
    <s v="65SR1160005"/>
    <n v="116000"/>
    <n v="0"/>
    <n v="0"/>
    <n v="0"/>
    <n v="116000"/>
  </r>
  <r>
    <n v="127181"/>
    <x v="0"/>
    <s v="Marion"/>
    <s v="SR-2"/>
    <s v="SR"/>
    <s v="From Ladds Cove Road to west of Nelson Lane"/>
    <s v="411TL Overlay @ 65 lb/sy"/>
    <s v="Resurfacing"/>
    <s v="Resurf, Safety &amp; Br Repair"/>
    <s v="411TL Overlay @ 65 lb/sy"/>
    <x v="0"/>
    <x v="5"/>
    <n v="9.36"/>
    <d v="2019-06-21T00:00:00"/>
    <s v="THIN"/>
    <x v="2"/>
    <s v="Other"/>
    <s v="58SR0020007"/>
    <n v="0"/>
    <n v="0"/>
    <n v="-50741"/>
    <n v="166143"/>
    <n v="115402"/>
  </r>
  <r>
    <n v="124053"/>
    <x v="0"/>
    <s v="Cumberland"/>
    <s v="SR-24"/>
    <s v="SR"/>
    <s v="Bridge over Obed River, LM 15.37 in Crossville (IA)"/>
    <m/>
    <s v="Bridge"/>
    <s v="Bridge Replacement"/>
    <m/>
    <x v="3"/>
    <x v="0"/>
    <n v="3.2000000000000001E-2"/>
    <d v="2021-12-10T00:00:00"/>
    <m/>
    <x v="2"/>
    <s v="Other"/>
    <s v="18SR0240003"/>
    <n v="115276.76"/>
    <n v="0"/>
    <n v="0"/>
    <n v="0"/>
    <n v="115276.76"/>
  </r>
  <r>
    <n v="128332"/>
    <x v="0"/>
    <s v="Coffee"/>
    <m/>
    <s v="N/A"/>
    <s v="Tullahoma: Airfield Drainage Improvements"/>
    <m/>
    <s v="Aeronautics"/>
    <s v="Public Transportation"/>
    <m/>
    <x v="1"/>
    <x v="1"/>
    <s v=""/>
    <m/>
    <m/>
    <x v="6"/>
    <m/>
    <m/>
    <n v="0"/>
    <n v="0"/>
    <n v="115273"/>
    <n v="0"/>
    <n v="115273"/>
  </r>
  <r>
    <n v="129874"/>
    <x v="2"/>
    <s v="Montgomery"/>
    <m/>
    <s v="N/A"/>
    <s v="Clarksville FFY19; SFY20 5307 TN2019-015 (S) Capital Funds"/>
    <m/>
    <s v="Mass Transit"/>
    <m/>
    <m/>
    <x v="1"/>
    <x v="1"/>
    <s v=""/>
    <m/>
    <m/>
    <x v="6"/>
    <m/>
    <m/>
    <n v="0"/>
    <n v="0"/>
    <n v="115125"/>
    <n v="0"/>
    <n v="115125"/>
  </r>
  <r>
    <n v="117530"/>
    <x v="1"/>
    <s v="Claiborne"/>
    <s v="SR-33"/>
    <s v="SR"/>
    <s v="From Main Street to Youngstown Road"/>
    <s v="Turn lanes with signal"/>
    <s v="Safety"/>
    <s v="Turn Lanes with Signal"/>
    <m/>
    <x v="0"/>
    <x v="0"/>
    <n v="1.1100000000000001"/>
    <d v="2018-02-09T00:00:00"/>
    <m/>
    <x v="2"/>
    <s v="Other"/>
    <m/>
    <n v="400"/>
    <n v="0"/>
    <n v="114600"/>
    <n v="0"/>
    <n v="115000"/>
  </r>
  <r>
    <n v="129375"/>
    <x v="3"/>
    <s v="Region 4"/>
    <m/>
    <s v="N/A"/>
    <s v="NWTHRA FFY16-17, SFY20 5339 N2019-011 S(&amp;F) Capital Funds"/>
    <m/>
    <s v="Mass Transit"/>
    <m/>
    <m/>
    <x v="1"/>
    <x v="1"/>
    <s v=""/>
    <m/>
    <m/>
    <x v="6"/>
    <m/>
    <m/>
    <n v="0"/>
    <n v="0"/>
    <n v="114890"/>
    <n v="0"/>
    <n v="114890"/>
  </r>
  <r>
    <n v="116317.08"/>
    <x v="1"/>
    <s v="Region 1"/>
    <m/>
    <s v="IM"/>
    <s v="M20LTHQ_R1ISR_SWEEP"/>
    <s v="Sweeping on Various Interstate and State Routes"/>
    <s v="Maint - Reg"/>
    <s v="Maintenance"/>
    <m/>
    <x v="1"/>
    <x v="1"/>
    <s v=""/>
    <d v="2019-10-04T00:00:00"/>
    <m/>
    <x v="1"/>
    <m/>
    <m/>
    <n v="0"/>
    <n v="0"/>
    <n v="114534"/>
    <n v="0"/>
    <n v="114534"/>
  </r>
  <r>
    <n v="105199.16"/>
    <x v="2"/>
    <s v="Rutherford"/>
    <m/>
    <s v="L"/>
    <s v="Litter Grant FY2020/21"/>
    <m/>
    <s v="Maint - Litter"/>
    <s v="Mowing/Litter"/>
    <m/>
    <x v="1"/>
    <x v="1"/>
    <s v=""/>
    <m/>
    <m/>
    <x v="4"/>
    <m/>
    <m/>
    <n v="0"/>
    <n v="0"/>
    <n v="113200"/>
    <n v="0"/>
    <n v="113200"/>
  </r>
  <r>
    <n v="102308"/>
    <x v="0"/>
    <s v="Fentress"/>
    <s v="SR-28"/>
    <s v="SR"/>
    <s v="North of Big Dry Creek to 1.7 miles North of Big Dry Creek, North of Jamestown"/>
    <s v="SR-28, From North of Big Dry Creek to North of Big Dry Creek, North of Jamestown - Reconstruction"/>
    <s v="Legislative"/>
    <s v="Reconstruction"/>
    <m/>
    <x v="0"/>
    <x v="0"/>
    <n v="1.6659999999999999"/>
    <d v="2006-04-28T00:00:00"/>
    <m/>
    <x v="0"/>
    <s v="NHS"/>
    <m/>
    <n v="113092.58"/>
    <n v="0"/>
    <n v="0"/>
    <n v="0"/>
    <n v="113092.58"/>
  </r>
  <r>
    <n v="128726"/>
    <x v="1"/>
    <s v="Hawkins"/>
    <s v="SR-70"/>
    <s v="SR"/>
    <s v="near LM 17.2 (Slope Stabilization) (February 2019 Flood)"/>
    <s v="repair slope failure below road (Emergency Let Contract)"/>
    <s v="Maint - Reg"/>
    <s v="Safety"/>
    <m/>
    <x v="2"/>
    <x v="2"/>
    <n v="0.01"/>
    <m/>
    <m/>
    <x v="2"/>
    <s v="Other"/>
    <m/>
    <n v="2999"/>
    <n v="0"/>
    <n v="109999"/>
    <n v="0"/>
    <n v="112998"/>
  </r>
  <r>
    <n v="130034"/>
    <x v="1"/>
    <s v="Roane"/>
    <s v="I-40"/>
    <s v="IM"/>
    <s v="I-40 Interchange at SR-61 (US-27) from S of I-40 at LM 4.801 to N of I-40 at LM 5.787."/>
    <s v="Non-Part: Install Interchange Lighting from South of I-40 at LM 4.801 to LM 5.216 and North of I-40 from LM 5.582 to LM 5.787."/>
    <s v="Local Programs"/>
    <s v="Interchange Lighting"/>
    <m/>
    <x v="1"/>
    <x v="1"/>
    <n v="0.99"/>
    <m/>
    <m/>
    <x v="1"/>
    <s v="NHS"/>
    <m/>
    <n v="112820"/>
    <n v="0"/>
    <n v="0"/>
    <n v="0"/>
    <n v="112820"/>
  </r>
  <r>
    <n v="120025"/>
    <x v="2"/>
    <s v="Smith"/>
    <s v="SR-80"/>
    <s v="SR"/>
    <s v="Bridges over Peyton's Creek at LM 5.75 and LM 7.00"/>
    <m/>
    <s v="Maint - BR Repair"/>
    <s v="Bridge Repair"/>
    <m/>
    <x v="3"/>
    <x v="2"/>
    <s v=""/>
    <d v="2015-10-16T00:00:00"/>
    <m/>
    <x v="2"/>
    <m/>
    <s v="80SR0800009, 80SR0800013"/>
    <n v="0"/>
    <n v="0"/>
    <n v="112777.21"/>
    <n v="0"/>
    <n v="112777.21"/>
  </r>
  <r>
    <n v="125215"/>
    <x v="3"/>
    <s v="Shelby"/>
    <m/>
    <s v="L"/>
    <s v="SR-57 (Poplar Avenue), Intersection at Kirby Pkwy; Poplar Pike, Intersections at Hacks Cross Rd and Germantown/Arthur Roads"/>
    <s v="Signal upgrades at three intersections, to include replacing existing span wires with mast arms, installation of pedestrian countdown timers and ADA improvements."/>
    <s v="Local Programs"/>
    <s v="Signalization"/>
    <m/>
    <x v="1"/>
    <x v="1"/>
    <n v="0"/>
    <m/>
    <m/>
    <x v="8"/>
    <s v="NHS, Other"/>
    <m/>
    <n v="0"/>
    <n v="0"/>
    <n v="112468"/>
    <n v="0"/>
    <n v="112468"/>
  </r>
  <r>
    <n v="115330"/>
    <x v="0"/>
    <s v="Bradley"/>
    <s v="SIA"/>
    <s v="L"/>
    <s v="Industrial Access Road serving Whirlpool Corporation"/>
    <m/>
    <s v="Economic Development"/>
    <s v="Widen and Resurfacing"/>
    <m/>
    <x v="0"/>
    <x v="0"/>
    <n v="1.95"/>
    <d v="2013-05-24T00:00:00"/>
    <m/>
    <x v="4"/>
    <s v="Other"/>
    <m/>
    <n v="0"/>
    <n v="-11.41"/>
    <n v="112361.9"/>
    <n v="0"/>
    <n v="112350.48999999999"/>
  </r>
  <r>
    <n v="126224"/>
    <x v="2"/>
    <s v="Wayne"/>
    <s v="SR-228"/>
    <s v="SR"/>
    <s v="From Beech Creek Road to SR-13"/>
    <s v="411 D Overlay"/>
    <s v="Resurfacing"/>
    <s v="Resurface &amp; Safety"/>
    <s v="411 D Overlay"/>
    <x v="0"/>
    <x v="5"/>
    <n v="6.1"/>
    <d v="2018-05-11T00:00:00"/>
    <s v="CONV"/>
    <x v="2"/>
    <s v="Other"/>
    <m/>
    <n v="0"/>
    <n v="0"/>
    <n v="0"/>
    <n v="112267.97"/>
    <n v="112267.97"/>
  </r>
  <r>
    <n v="130351"/>
    <x v="1"/>
    <s v="Cocke"/>
    <m/>
    <s v="N/A"/>
    <s v="Newport-Develop a Park and Float facility located on the Pigeon River. Development includes an access road &amp; parking lot, etc."/>
    <s v="Newport-Develop a Park and Float facility located on the Pigeon River. Development includes an access road &amp; parking lot, etc."/>
    <s v="Rec Trails - TDEC"/>
    <s v="Bicycles and Pedestrian Facility"/>
    <m/>
    <x v="1"/>
    <x v="1"/>
    <s v=""/>
    <m/>
    <m/>
    <x v="6"/>
    <m/>
    <m/>
    <n v="0"/>
    <n v="0"/>
    <n v="112000"/>
    <n v="0"/>
    <n v="112000"/>
  </r>
  <r>
    <n v="125704"/>
    <x v="2"/>
    <s v="Montgomery"/>
    <m/>
    <s v="N/A"/>
    <s v="Reconstruction of Primary Runway and Taxiway"/>
    <m/>
    <s v="Aeronautics"/>
    <s v="Public Transportation"/>
    <m/>
    <x v="1"/>
    <x v="1"/>
    <s v=""/>
    <m/>
    <m/>
    <x v="6"/>
    <m/>
    <m/>
    <n v="0"/>
    <n v="0"/>
    <n v="111302"/>
    <n v="0"/>
    <n v="111302"/>
  </r>
  <r>
    <n v="127054"/>
    <x v="2"/>
    <s v="Rutherford"/>
    <s v="I-840"/>
    <s v="IM"/>
    <s v="Ramp Bridge from I-840 WB to I-24 EB, LM 7.63"/>
    <s v="Project # 75840-4130-04 (PE-D for Emergency Bridge Repairs due to vehicle impact damage); Project # 4131 (State Forces Field Unit Costs for incident mgmt, admin response, bridge inspection, etc. related to Emergency response); Project # 4132 (Emergency Letting construction contract repairs and CEI project number); Project # 4133 (PE and Construction for non-emergency Bridge deck repairs); Project #4134 (DSSR and Final Cost preparation by consultant)"/>
    <s v="Maint - BR Repair"/>
    <s v="Bridge Repair"/>
    <m/>
    <x v="3"/>
    <x v="2"/>
    <s v=""/>
    <d v="2018-03-27T00:00:00"/>
    <m/>
    <x v="1"/>
    <s v="Int"/>
    <s v="75SR8400019"/>
    <n v="0"/>
    <n v="0"/>
    <n v="111170.62"/>
    <n v="0"/>
    <n v="111170.62"/>
  </r>
  <r>
    <n v="126239"/>
    <x v="2"/>
    <s v="Hickman"/>
    <s v="SR-438"/>
    <s v="SR"/>
    <s v="From east of Penny Lane to SR-50"/>
    <s v="411TLD Overlay @ 85 lb/sy"/>
    <s v="Resurfacing"/>
    <s v="Resurface &amp; Safety"/>
    <s v="411TLD Overlay @ 85 lb/sy"/>
    <x v="0"/>
    <x v="5"/>
    <n v="6.6"/>
    <d v="2018-05-11T00:00:00"/>
    <s v="THIN"/>
    <x v="2"/>
    <s v="Other"/>
    <m/>
    <n v="0"/>
    <n v="0"/>
    <n v="-235.84"/>
    <n v="111330.49"/>
    <n v="111094.65000000001"/>
  </r>
  <r>
    <n v="117497.08"/>
    <x v="2"/>
    <s v="Region 3"/>
    <m/>
    <s v="IM"/>
    <s v="M19SAHQ_R3ISR_MQAQC_JUL2019-JUN2020_REG3"/>
    <s v="MRI Quality Control Inspections"/>
    <s v="Maint - Reg"/>
    <s v="Preliminary Engineering"/>
    <m/>
    <x v="1"/>
    <x v="1"/>
    <s v=""/>
    <m/>
    <m/>
    <x v="1"/>
    <m/>
    <m/>
    <n v="110782"/>
    <n v="0"/>
    <n v="0"/>
    <n v="0"/>
    <n v="110782"/>
  </r>
  <r>
    <n v="115888"/>
    <x v="3"/>
    <s v="Region 4"/>
    <m/>
    <s v="SR"/>
    <s v="FLOOD REPAIR - WEST TENNESSEE STATE FORCES"/>
    <m/>
    <s v="Other"/>
    <s v="Miscellaneous Improvements"/>
    <m/>
    <x v="1"/>
    <x v="1"/>
    <n v="0"/>
    <m/>
    <m/>
    <x v="2"/>
    <m/>
    <m/>
    <n v="0"/>
    <n v="0"/>
    <n v="110429"/>
    <n v="0"/>
    <n v="110429"/>
  </r>
  <r>
    <n v="123517"/>
    <x v="0"/>
    <s v="Marion"/>
    <s v="Stage Coach Rd"/>
    <s v="L"/>
    <s v="SA 58030(3), Stage Coach Rd from Jackson Point Rd at LM 2.447 to SR-2 at LM 6.294"/>
    <m/>
    <s v="State Aid - Resurf"/>
    <s v="Resurfacing"/>
    <m/>
    <x v="1"/>
    <x v="1"/>
    <n v="3.847"/>
    <m/>
    <m/>
    <x v="4"/>
    <s v="None"/>
    <m/>
    <n v="0"/>
    <n v="0"/>
    <n v="0"/>
    <n v="110379.16"/>
    <n v="110379.16"/>
  </r>
  <r>
    <n v="117497.09"/>
    <x v="2"/>
    <s v="Region 3"/>
    <m/>
    <s v="IM"/>
    <s v="M20SAHQ_R3ISR_MQAQC_JUL2020-JUN2021_REG3"/>
    <m/>
    <s v="Maint - Reg"/>
    <s v="Preliminary Engineering"/>
    <m/>
    <x v="1"/>
    <x v="1"/>
    <s v=""/>
    <m/>
    <m/>
    <x v="1"/>
    <m/>
    <m/>
    <n v="110258"/>
    <n v="0"/>
    <n v="0"/>
    <n v="0"/>
    <n v="110258"/>
  </r>
  <r>
    <n v="128216"/>
    <x v="3"/>
    <s v="Shelby"/>
    <m/>
    <s v="L"/>
    <s v="Democrat Road, from Airways Boulevard to Lamar Avenue"/>
    <s v="CMAQ 2017: Install fiber optics communication cable along a 2.5 mile section of Democrat Road, from Airways to Lamar. Work will also include installation of video detection, emergency vehicle preemption, and DSRC at each intersection, and will implement signal coordination timing plans in this corridor to efficiently move traffic."/>
    <s v="Local Programs"/>
    <s v="Signal Timing Upgrade"/>
    <m/>
    <x v="1"/>
    <x v="1"/>
    <n v="2.4500000000000002"/>
    <m/>
    <m/>
    <x v="8"/>
    <s v="NHS, Other"/>
    <m/>
    <n v="110000"/>
    <n v="0"/>
    <n v="0"/>
    <n v="0"/>
    <n v="110000"/>
  </r>
  <r>
    <n v="129950"/>
    <x v="1"/>
    <s v="Washington"/>
    <m/>
    <s v="N/A"/>
    <s v="JCTS FFY06; SFY20 5317 TN57X003 (S&amp;F) Operating Funds"/>
    <m/>
    <s v="Mass Transit"/>
    <m/>
    <m/>
    <x v="1"/>
    <x v="1"/>
    <s v=""/>
    <m/>
    <m/>
    <x v="6"/>
    <m/>
    <m/>
    <n v="0"/>
    <n v="0"/>
    <n v="109925.05"/>
    <n v="0"/>
    <n v="109925.05"/>
  </r>
  <r>
    <n v="127896"/>
    <x v="2"/>
    <s v="Sumner"/>
    <m/>
    <s v="L"/>
    <s v="Various intersections in the City of Hendersonville"/>
    <s v="2017 CMAQ Award. Installation of improved vehicle detection equipment and Dedicated Short-Range Communication equipment and optimization of signal timings at 31 signalized intersections along 3 primary corridors and other adjacent roadways. US-31E/SR-6 (West Main Street/East Main Street), From Center Point Road to Winston Hills Parkway; Indian Lake Boulevard, From Maple Drive to SR-386 Southbound ramps; SR-258 (New Shackle Island Road), From Township Drive to Creekwood Lane. The adjacent roadways are Center Point Road, From SR-386 Northbound Ramps for Caldwell Drive; Saundersville Road, From SR-386 to Winston Hills Parkway;  Drakes Creek Road, Intersection at Stop 30 Road; Walton Ferry Road, Intersection at Imperial Boulevard"/>
    <s v="Local Programs"/>
    <s v="Intelligent Transportation System"/>
    <m/>
    <x v="1"/>
    <x v="1"/>
    <s v=""/>
    <m/>
    <m/>
    <x v="8"/>
    <s v="NHS, Other"/>
    <m/>
    <n v="109800"/>
    <n v="0"/>
    <n v="0"/>
    <n v="0"/>
    <n v="109800"/>
  </r>
  <r>
    <n v="127892"/>
    <x v="0"/>
    <s v="Overton"/>
    <s v="SR-111"/>
    <s v="SR"/>
    <s v="From South of Twin Oaks Road to North of Big Springs Road"/>
    <s v="Mill &amp; 411TL @ 132.5 lb/sy"/>
    <s v="Resurfacing"/>
    <s v="Resurface &amp; Safety"/>
    <s v="Mill &amp; 411TL @ 132.5 lb/sy"/>
    <x v="0"/>
    <x v="5"/>
    <n v="4.0999999999999996"/>
    <d v="2019-05-10T00:00:00"/>
    <s v="CONV"/>
    <x v="0"/>
    <s v="NHS"/>
    <m/>
    <n v="0"/>
    <n v="0"/>
    <n v="0"/>
    <n v="109671"/>
    <n v="109671"/>
  </r>
  <r>
    <n v="104591.23"/>
    <x v="5"/>
    <s v="Statewide"/>
    <m/>
    <s v="N/A"/>
    <s v="On-The-Job Training and Supportive Services Program, FY-2019"/>
    <m/>
    <s v="Other"/>
    <s v="Training"/>
    <m/>
    <x v="1"/>
    <x v="1"/>
    <s v=""/>
    <m/>
    <m/>
    <x v="6"/>
    <m/>
    <m/>
    <n v="109552"/>
    <n v="0"/>
    <n v="0"/>
    <n v="0"/>
    <n v="109552"/>
  </r>
  <r>
    <n v="127340.01"/>
    <x v="3"/>
    <s v="Shelby"/>
    <s v="SR-385"/>
    <s v="SR"/>
    <s v="From LM 2.19 to LM 2.31"/>
    <s v="Mill &amp; 411D"/>
    <s v="Resurfacing"/>
    <s v="Resurface &amp; Safety"/>
    <s v="Mill &amp; 411d"/>
    <x v="0"/>
    <x v="5"/>
    <n v="0.12"/>
    <d v="2020-05-15T00:00:00"/>
    <s v="CONV"/>
    <x v="0"/>
    <s v="NHS"/>
    <m/>
    <n v="0"/>
    <n v="0"/>
    <n v="0"/>
    <n v="109455"/>
    <n v="109455"/>
  </r>
  <r>
    <n v="124675"/>
    <x v="2"/>
    <s v="Robertson"/>
    <s v="Experiment Station Road"/>
    <s v="L"/>
    <s v="Experiment Station Road (05353), Bridge over Wartrace Creek, LM 0.61 in Springfield (IA)"/>
    <m/>
    <s v="Bridge"/>
    <s v="Bridge Replacement"/>
    <m/>
    <x v="3"/>
    <x v="0"/>
    <n v="0.01"/>
    <d v="2023-05-12T00:00:00"/>
    <m/>
    <x v="4"/>
    <s v="Other"/>
    <s v="740A3240001"/>
    <n v="109180"/>
    <n v="0"/>
    <n v="0"/>
    <n v="0"/>
    <n v="109180"/>
  </r>
  <r>
    <n v="120127"/>
    <x v="3"/>
    <s v="Shelby"/>
    <s v="A.W. Willis Ave."/>
    <s v="L"/>
    <s v="A.W. Willis Ave. at IC Railroad, LM 0.032 in Memphis"/>
    <s v="Section 130 Railroad Safety Improvement Project - A.W. Willis Ave. at IC Railroad, LM 0.032 in Memphis - Electronic Bell, LED Lights, Crossbucks, Rubber Crossing Surface,Signs"/>
    <s v="Other"/>
    <s v="Railroad Crossing Improvement"/>
    <m/>
    <x v="1"/>
    <x v="1"/>
    <n v="0.01"/>
    <m/>
    <m/>
    <x v="4"/>
    <s v="None"/>
    <m/>
    <n v="0"/>
    <n v="0"/>
    <n v="109112"/>
    <n v="0"/>
    <n v="109112"/>
  </r>
  <r>
    <n v="120312"/>
    <x v="1"/>
    <s v="Anderson"/>
    <s v="SR-170"/>
    <s v="SR"/>
    <s v="Bridge over Byrams Fork Creek, LM 1.17"/>
    <m/>
    <s v="Maint - BR Repair"/>
    <s v="Bridge Repair"/>
    <m/>
    <x v="3"/>
    <x v="2"/>
    <n v="0"/>
    <d v="2019-10-04T00:00:00"/>
    <m/>
    <x v="2"/>
    <s v="Other"/>
    <s v="01S23970009"/>
    <n v="0"/>
    <n v="0"/>
    <n v="108614"/>
    <n v="0"/>
    <n v="108614"/>
  </r>
  <r>
    <n v="118257.01"/>
    <x v="2"/>
    <s v="Cheatham"/>
    <m/>
    <s v="L"/>
    <s v="Beech Hill Road (0A363), Bridge over I-40, LM 0.96"/>
    <s v="Bridge Repairs"/>
    <s v="Maint - BR Repair"/>
    <s v="Bridge Repair"/>
    <m/>
    <x v="3"/>
    <x v="2"/>
    <n v="0"/>
    <d v="2019-03-29T00:00:00"/>
    <m/>
    <x v="4"/>
    <s v="None"/>
    <m/>
    <n v="0"/>
    <n v="0"/>
    <n v="108550"/>
    <n v="0"/>
    <n v="108550"/>
  </r>
  <r>
    <n v="127647.01"/>
    <x v="0"/>
    <s v="Putnam"/>
    <s v="SR-84"/>
    <s v="SR"/>
    <s v="(South Holly Street) at Nashville and Eastern R/R, LM 9.6 in Monterey"/>
    <s v="Railroad crossing safety improvement project, Section 130"/>
    <s v="Section 130-Rail"/>
    <s v="Railroad Crossing Improvement"/>
    <m/>
    <x v="1"/>
    <x v="1"/>
    <n v="0.01"/>
    <m/>
    <m/>
    <x v="2"/>
    <s v="Other"/>
    <m/>
    <n v="0"/>
    <n v="0"/>
    <n v="108521"/>
    <n v="0"/>
    <n v="108521"/>
  </r>
  <r>
    <n v="130198"/>
    <x v="0"/>
    <s v="Fentress"/>
    <s v="Roslin Rd"/>
    <s v="L"/>
    <s v="SA 25004(3), Roslin Rd  from Standing Rock Rd to Bicknell Rd"/>
    <m/>
    <s v="State Aid - Resurf"/>
    <s v="Resurfacing"/>
    <m/>
    <x v="1"/>
    <x v="1"/>
    <n v="0.94599999999999995"/>
    <m/>
    <m/>
    <x v="4"/>
    <s v="None"/>
    <m/>
    <n v="0"/>
    <n v="0"/>
    <n v="0"/>
    <n v="108283.63"/>
    <n v="108283.63"/>
  </r>
  <r>
    <n v="129285"/>
    <x v="2"/>
    <s v="Davidson"/>
    <m/>
    <s v="N/A"/>
    <s v="MTA FFY15-16; SFY20 5310 TN2017-041 (S) Operating Funds"/>
    <m/>
    <s v="Mass Transit"/>
    <m/>
    <m/>
    <x v="1"/>
    <x v="1"/>
    <s v=""/>
    <m/>
    <m/>
    <x v="6"/>
    <m/>
    <m/>
    <n v="0"/>
    <n v="0"/>
    <n v="108160.5"/>
    <n v="0"/>
    <n v="108160.5"/>
  </r>
  <r>
    <n v="130049"/>
    <x v="5"/>
    <s v="Statewide"/>
    <m/>
    <s v="N/A"/>
    <s v="Life Bridges FFY18; SFY20 5310 TN2018-050-01 (S,F,L) Capital Funds"/>
    <m/>
    <s v="Mass Transit"/>
    <m/>
    <m/>
    <x v="1"/>
    <x v="1"/>
    <s v=""/>
    <m/>
    <m/>
    <x v="6"/>
    <m/>
    <m/>
    <n v="0"/>
    <n v="0"/>
    <n v="108000"/>
    <n v="0"/>
    <n v="108000"/>
  </r>
  <r>
    <n v="118870"/>
    <x v="0"/>
    <s v="Bradley"/>
    <m/>
    <s v="L"/>
    <s v="17th Street, From SR-2(Keith Street NW) to SR-74(Ocoee Street) and 20th Street, From Harle Avenue NW to Neely Circle in Cleveland"/>
    <s v="Add curb and gutter with sidewalk with handicap ramps to left edge of existing pavement from Keith St to Harle Ave and to the right edge from Harle Ave to Ocoee St (TIP 2009-001), Milling, resurfacing, upgrading drainage system along entire route and replace box culvert at LM 0.18) (TIP 2010-02). Add 6-30 curb/gutter (2010-02), 5' sidewalk/handicap ramps to left/right edge of exiisting pavement from Harle Ave to Parker St and from Baugh St to Neely Circle(TIP 2009-001). Upgrading drainage system along entire route.(2010-02)"/>
    <s v="Local Programs"/>
    <s v="Miscellaneous Improvements"/>
    <m/>
    <x v="0"/>
    <x v="0"/>
    <s v=""/>
    <m/>
    <m/>
    <x v="4"/>
    <s v="Other"/>
    <m/>
    <n v="59898"/>
    <n v="48000"/>
    <n v="0"/>
    <n v="0"/>
    <n v="107898"/>
  </r>
  <r>
    <n v="127620.01"/>
    <x v="0"/>
    <s v="Putnam"/>
    <s v="SR-164"/>
    <s v="SR"/>
    <s v="(South Chestnut Street) at Nashville and Eastern R/R, LM 0.26 in Monterey"/>
    <s v="Railroad Crossing Safety Improvements Project, Section 130"/>
    <s v="Section 130-Rail"/>
    <s v="Railroad Crossing Improvement"/>
    <m/>
    <x v="1"/>
    <x v="1"/>
    <n v="0.01"/>
    <m/>
    <m/>
    <x v="2"/>
    <s v="Other"/>
    <m/>
    <n v="0"/>
    <n v="0"/>
    <n v="107801"/>
    <n v="0"/>
    <n v="107801"/>
  </r>
  <r>
    <n v="125550"/>
    <x v="2"/>
    <s v="Williamson"/>
    <s v="Wilson Pike Circle"/>
    <s v="L"/>
    <s v="Wilson Pike Circle at CSX railroad, LM 0.36 in Brentwood"/>
    <s v="Railroad crossing safety improvement project, Section 130"/>
    <s v="Section 130-Rail"/>
    <s v="Railroad Crossing Improvement"/>
    <m/>
    <x v="1"/>
    <x v="1"/>
    <n v="0.01"/>
    <m/>
    <m/>
    <x v="4"/>
    <s v="Other"/>
    <m/>
    <n v="0"/>
    <n v="0"/>
    <n v="107483"/>
    <n v="0"/>
    <n v="107483"/>
  </r>
  <r>
    <n v="129437"/>
    <x v="2"/>
    <s v="Williamson"/>
    <m/>
    <s v="N/A"/>
    <s v="Franklin Transit Auth FFY14; SFY20 5307 TN90X384 (S) Capital Funds"/>
    <m/>
    <s v="Mass Transit"/>
    <m/>
    <m/>
    <x v="1"/>
    <x v="1"/>
    <s v=""/>
    <m/>
    <m/>
    <x v="6"/>
    <m/>
    <m/>
    <n v="0"/>
    <n v="0"/>
    <n v="107286.65"/>
    <n v="0"/>
    <n v="107286.65"/>
  </r>
  <r>
    <n v="129374"/>
    <x v="2"/>
    <s v="Region 3"/>
    <m/>
    <s v="N/A"/>
    <s v="MCHRA FFY16-17, SFY20 5339 TN2019-011 (S&amp;F )Capital Funds"/>
    <m/>
    <s v="Mass Transit"/>
    <m/>
    <m/>
    <x v="1"/>
    <x v="1"/>
    <s v=""/>
    <m/>
    <m/>
    <x v="6"/>
    <m/>
    <m/>
    <n v="0"/>
    <n v="0"/>
    <n v="107176"/>
    <n v="0"/>
    <n v="107176"/>
  </r>
  <r>
    <n v="126837"/>
    <x v="3"/>
    <s v="Shelby"/>
    <s v="Shelby Rd"/>
    <s v="L"/>
    <s v="SA 79019(6), Shelby Rd from Epperson Mill Rd to Quito Rd"/>
    <m/>
    <s v="State Aid - Resurf"/>
    <s v="Resurfacing"/>
    <m/>
    <x v="1"/>
    <x v="1"/>
    <n v="1.03"/>
    <m/>
    <m/>
    <x v="4"/>
    <s v="Other"/>
    <m/>
    <n v="0"/>
    <n v="0"/>
    <n v="0"/>
    <n v="107015.17"/>
    <n v="107015.17"/>
  </r>
  <r>
    <n v="119046"/>
    <x v="1"/>
    <s v="Knox"/>
    <s v="SR-131"/>
    <s v="SR"/>
    <s v="Intersections at Fairview Road and Thompson School Road"/>
    <s v="Install turn lanes on SR-131, drainage modifications, realigning the intersection to meet design standards and widening the side roads to allow for left turn lanes and signalize the intersection."/>
    <s v="Safety"/>
    <s v="Intersection Improvements and Signals"/>
    <m/>
    <x v="0"/>
    <x v="0"/>
    <n v="0.32500000000000001"/>
    <d v="2018-12-07T00:00:00"/>
    <m/>
    <x v="2"/>
    <s v="Other"/>
    <m/>
    <n v="-34827.230000000003"/>
    <n v="0"/>
    <n v="141503.17000000001"/>
    <n v="0"/>
    <n v="106675.94"/>
  </r>
  <r>
    <n v="130151"/>
    <x v="2"/>
    <s v="Region 3"/>
    <m/>
    <s v="N/A"/>
    <s v="South Central RR Auth FY2020 Rail Preservation - Repaving Grade Crossings"/>
    <m/>
    <s v="Rail"/>
    <m/>
    <m/>
    <x v="1"/>
    <x v="1"/>
    <s v=""/>
    <m/>
    <m/>
    <x v="6"/>
    <m/>
    <m/>
    <n v="0"/>
    <n v="0"/>
    <n v="106565.58"/>
    <n v="0"/>
    <n v="106565.58"/>
  </r>
  <r>
    <n v="118787"/>
    <x v="2"/>
    <s v="Davidson"/>
    <s v="I-24"/>
    <s v="IM"/>
    <s v="Westbound Exit Ramp at SR-1(Murfreesboro Road), Exit 52 in Nashville (RSA)"/>
    <s v="Ramp Improvements"/>
    <s v="Safety"/>
    <s v="Ramp Improvements"/>
    <m/>
    <x v="0"/>
    <x v="0"/>
    <n v="0.1"/>
    <d v="2017-02-10T00:00:00"/>
    <m/>
    <x v="1"/>
    <s v="Int"/>
    <m/>
    <n v="-14501.16"/>
    <n v="0"/>
    <n v="121004.78"/>
    <n v="0"/>
    <n v="106503.62"/>
  </r>
  <r>
    <n v="128208"/>
    <x v="3"/>
    <s v="Decatur"/>
    <m/>
    <s v="L"/>
    <s v="Largo Road, From near Mary Jane Welch Road to near Decaturville City Limits"/>
    <s v="Misc. safety improvements"/>
    <s v="Safety"/>
    <s v="Miscellaneous Safety Improvements"/>
    <m/>
    <x v="1"/>
    <x v="1"/>
    <n v="3"/>
    <d v="2020-02-07T00:00:00"/>
    <m/>
    <x v="4"/>
    <s v="None"/>
    <m/>
    <n v="5000"/>
    <n v="0"/>
    <n v="101000"/>
    <n v="0"/>
    <n v="106000"/>
  </r>
  <r>
    <n v="120539"/>
    <x v="1"/>
    <s v="Sullivan"/>
    <s v="SR-36"/>
    <s v="SR"/>
    <s v="From Tranbarger Drive to Near Adams Avenue (RSA)"/>
    <s v="Signals: Walker St at Virgil Ave, Melvin St at Dellwood St and Virginia St at SR-36."/>
    <s v="Safety"/>
    <s v="Miscellaneous Safety Improvements"/>
    <m/>
    <x v="1"/>
    <x v="1"/>
    <n v="2.0299999999999998"/>
    <d v="2018-05-11T00:00:00"/>
    <m/>
    <x v="2"/>
    <s v="Other"/>
    <m/>
    <n v="1676.29"/>
    <n v="0"/>
    <n v="103806.23"/>
    <n v="0"/>
    <n v="105482.51999999999"/>
  </r>
  <r>
    <n v="126305"/>
    <x v="3"/>
    <s v="Tipton"/>
    <s v="SR-14"/>
    <s v="SR"/>
    <s v="From SR-59 to Near SR-179"/>
    <s v="Hot Recycle in Place w/ 411TLD"/>
    <s v="Resurfacing"/>
    <s v="Resurface &amp; Safety"/>
    <s v="Hot Recycle in Place w/ 411TLD"/>
    <x v="0"/>
    <x v="2"/>
    <n v="2.85"/>
    <d v="2018-03-23T00:00:00"/>
    <s v="REC"/>
    <x v="0"/>
    <s v="NHS"/>
    <m/>
    <n v="0"/>
    <n v="0"/>
    <n v="753.78"/>
    <n v="104700.95"/>
    <n v="105454.73"/>
  </r>
  <r>
    <n v="126039"/>
    <x v="1"/>
    <s v="Carter"/>
    <s v="SR-67"/>
    <s v="SR"/>
    <s v="From Washington County Line to Near SR-359"/>
    <s v="411 D Overlay &amp; E"/>
    <s v="Resurfacing"/>
    <s v="Resurface &amp; Safety"/>
    <s v="411 D Overlay"/>
    <x v="0"/>
    <x v="5"/>
    <n v="2.79"/>
    <d v="2018-02-09T00:00:00"/>
    <s v="CONV"/>
    <x v="0"/>
    <s v="NHS"/>
    <s v="10SR0670023, 10SR0670024"/>
    <n v="0"/>
    <n v="0"/>
    <n v="21967.7"/>
    <n v="83289.990000000005"/>
    <n v="105257.69"/>
  </r>
  <r>
    <n v="128745"/>
    <x v="1"/>
    <s v="Carter"/>
    <s v="SR-67"/>
    <s v="SR"/>
    <s v="From near SR-37 to near bridge over Watauga River"/>
    <s v="411TLD Overlay @ 85 lb/sy"/>
    <s v="Resurfacing"/>
    <s v="Safety"/>
    <m/>
    <x v="0"/>
    <x v="5"/>
    <n v="10.16"/>
    <d v="2020-06-26T00:00:00"/>
    <s v="THIN"/>
    <x v="0"/>
    <s v="NHS, Other"/>
    <m/>
    <n v="0"/>
    <n v="0"/>
    <n v="105000"/>
    <n v="0"/>
    <n v="105000"/>
  </r>
  <r>
    <n v="130050"/>
    <x v="5"/>
    <s v="Statewide"/>
    <m/>
    <s v="N/A"/>
    <s v="Easter Seals TN FFY15; SFY20 5310 TN2016-017 (S, F, L) Capital Funds"/>
    <m/>
    <s v="Mass Transit"/>
    <m/>
    <m/>
    <x v="1"/>
    <x v="1"/>
    <s v=""/>
    <m/>
    <m/>
    <x v="6"/>
    <m/>
    <m/>
    <n v="0"/>
    <n v="0"/>
    <n v="104815"/>
    <n v="0"/>
    <n v="104815"/>
  </r>
  <r>
    <n v="114936"/>
    <x v="3"/>
    <s v="Shelby"/>
    <m/>
    <s v="N/A"/>
    <s v="Spain - Parking Lot Overlay &amp; Expansion"/>
    <m/>
    <s v="Aeronautics"/>
    <s v="Public Transportation"/>
    <m/>
    <x v="1"/>
    <x v="1"/>
    <s v=""/>
    <m/>
    <m/>
    <x v="6"/>
    <m/>
    <m/>
    <n v="0"/>
    <n v="0"/>
    <n v="104259"/>
    <n v="0"/>
    <n v="104259"/>
  </r>
  <r>
    <n v="129120"/>
    <x v="3"/>
    <s v="Lauderdale"/>
    <m/>
    <s v="SR"/>
    <s v="M20CMHQ_C49SR_ROURIPLEY"/>
    <m/>
    <s v="Maint - Reg"/>
    <s v="Maintenance"/>
    <m/>
    <x v="1"/>
    <x v="1"/>
    <s v=""/>
    <m/>
    <m/>
    <x v="2"/>
    <m/>
    <m/>
    <n v="0"/>
    <n v="0"/>
    <n v="104173.65"/>
    <n v="0"/>
    <n v="104173.65"/>
  </r>
  <r>
    <n v="130490"/>
    <x v="3"/>
    <s v="Lauderdale"/>
    <m/>
    <s v="SR"/>
    <s v="M21CMHQ_C49SR_ROURIPLEY"/>
    <m/>
    <s v="Maint - Reg"/>
    <s v="Maintenance"/>
    <m/>
    <x v="1"/>
    <x v="1"/>
    <s v=""/>
    <m/>
    <m/>
    <x v="2"/>
    <m/>
    <m/>
    <n v="0"/>
    <n v="0"/>
    <n v="104173.65"/>
    <n v="0"/>
    <n v="104173.65"/>
  </r>
  <r>
    <n v="127192"/>
    <x v="0"/>
    <s v="Bradley"/>
    <s v="SR-306"/>
    <s v="SR"/>
    <s v="From SR-308 to Meigs County Line"/>
    <s v="Cape Seal - Chip Seal plus Micro-surfacing"/>
    <s v="Resurfacing"/>
    <s v="Resurface &amp; Safety"/>
    <s v="Cape Seal - Chip Seal plus Micro-surfacing"/>
    <x v="0"/>
    <x v="5"/>
    <n v="3.03"/>
    <d v="2019-02-08T00:00:00"/>
    <s v="PRESV"/>
    <x v="2"/>
    <s v="Other"/>
    <m/>
    <n v="0"/>
    <n v="0"/>
    <n v="0"/>
    <n v="104025"/>
    <n v="104025"/>
  </r>
  <r>
    <n v="125045"/>
    <x v="1"/>
    <s v="Knox"/>
    <m/>
    <s v="L"/>
    <s v="Union Road, From North Hobbs Road to Everett Road and North Hobbs Road, From Union Road to SR-1 (US-11, Kingston Pike)"/>
    <s v="Reconstruction of two 12' lanes on Union Rd. from N. Hobbs Rd. to Everett Rd. to include bike lanes, curb and gutter, sidewalks, greenways, and turning lanes as needed. Inclusive of the bridge replacement over Little Turkey Creek. N. Hobbs Rd. from Union Rd. to SR-1 (US-11, Kingston Pike). to include portions of curb and gutter and greenway connectivity to proposed pedestrian facilities. Existing roadway will be milled and resurfaced to tie the improvements to the existing roadway."/>
    <s v="Local Programs"/>
    <s v="Reconstruction"/>
    <m/>
    <x v="0"/>
    <x v="0"/>
    <s v=""/>
    <m/>
    <m/>
    <x v="4"/>
    <s v="Other"/>
    <m/>
    <n v="104000"/>
    <n v="0"/>
    <n v="0"/>
    <n v="0"/>
    <n v="104000"/>
  </r>
  <r>
    <n v="120521"/>
    <x v="1"/>
    <s v="Campbell"/>
    <s v="SR-9"/>
    <s v="SR"/>
    <s v="From Hunters Branch Road to Main Street (RSA)"/>
    <s v="SR-9, From Hunters Branch Road to Main Street (RSA) - Earthwork, paving, pavement appurtenances, signing, pavement markings, and signalization"/>
    <s v="Safety"/>
    <s v="Intersection Improvements and Signals"/>
    <m/>
    <x v="0"/>
    <x v="0"/>
    <n v="2.78"/>
    <d v="2016-12-02T00:00:00"/>
    <m/>
    <x v="0"/>
    <s v="NHS"/>
    <m/>
    <n v="-5196.88"/>
    <n v="0"/>
    <n v="108558.64"/>
    <n v="0"/>
    <n v="103361.76"/>
  </r>
  <r>
    <n v="125734"/>
    <x v="1"/>
    <s v="Knox"/>
    <s v="I-40"/>
    <s v="IM"/>
    <s v="From North Winston Road to Near Liberty Street"/>
    <s v="Mill, BM-2, &amp; 411D; and Bridge Deck Repairs (7 Bridges between LM 11.68 and LM 16.10)"/>
    <s v="Resurfacing"/>
    <s v="Resurfacing"/>
    <s v="Mill, BM-2, &amp; 411D"/>
    <x v="0"/>
    <x v="2"/>
    <n v="3.21"/>
    <d v="2017-12-08T00:00:00"/>
    <s v="CONV"/>
    <x v="1"/>
    <s v="Int"/>
    <s v="47I00400021, 47I00400023, 47I00400025, 47I00400029, 47I00400031, 47I00400037, 47I00400187"/>
    <n v="0"/>
    <n v="0"/>
    <n v="103155"/>
    <n v="0"/>
    <n v="103155"/>
  </r>
  <r>
    <n v="117496.09"/>
    <x v="0"/>
    <s v="Region 2"/>
    <m/>
    <s v="IM"/>
    <s v="M20SAHQ_R2ISR_MQAQC_JUL2020-JUN2021_REG2"/>
    <s v="MRI Quality Control Inspections"/>
    <s v="Maint - Reg"/>
    <s v="Preliminary Engineering"/>
    <m/>
    <x v="1"/>
    <x v="1"/>
    <s v=""/>
    <m/>
    <m/>
    <x v="1"/>
    <m/>
    <m/>
    <n v="103151"/>
    <n v="0"/>
    <n v="0"/>
    <n v="0"/>
    <n v="103151"/>
  </r>
  <r>
    <n v="46393"/>
    <x v="2"/>
    <s v="Rutherford"/>
    <s v="SIA"/>
    <s v="L"/>
    <s v="Industrial Access Road (Industrial Boulevard) serving Various industries in LaVergne"/>
    <m/>
    <s v="Other"/>
    <s v="Construction-New"/>
    <m/>
    <x v="0"/>
    <x v="3"/>
    <n v="1.8"/>
    <d v="2002-06-14T00:00:00"/>
    <m/>
    <x v="4"/>
    <m/>
    <m/>
    <n v="0"/>
    <n v="102828"/>
    <n v="0"/>
    <n v="0"/>
    <n v="102828"/>
  </r>
  <r>
    <n v="125199"/>
    <x v="1"/>
    <s v="Monroe"/>
    <s v="SR-68"/>
    <s v="SR"/>
    <s v="Intersection at SR-39 (Mecca Pike), LM 24.04 in Tellico Plains"/>
    <s v="Widening, deceleration lanes, curb &amp; gutter, basins"/>
    <s v="Safety"/>
    <s v="Safety"/>
    <m/>
    <x v="0"/>
    <x v="0"/>
    <n v="0.15"/>
    <d v="2021-05-07T00:00:00"/>
    <m/>
    <x v="2"/>
    <s v="Other"/>
    <m/>
    <n v="64000"/>
    <n v="38700"/>
    <n v="0"/>
    <n v="0"/>
    <n v="102700"/>
  </r>
  <r>
    <n v="109696"/>
    <x v="3"/>
    <s v="Shelby"/>
    <m/>
    <s v="N/A"/>
    <s v="White Station Road At Norfolk Southern Railroad, LM 5.18 in Memphis"/>
    <m/>
    <s v="Rail"/>
    <s v="Railroad Crossing Improvement"/>
    <m/>
    <x v="1"/>
    <x v="1"/>
    <n v="0.01"/>
    <m/>
    <m/>
    <x v="6"/>
    <s v="Other"/>
    <m/>
    <n v="0"/>
    <n v="101903"/>
    <n v="0"/>
    <n v="0"/>
    <n v="101903"/>
  </r>
  <r>
    <n v="130076"/>
    <x v="2"/>
    <s v="Cheatham"/>
    <s v="SR-12"/>
    <s v="SR"/>
    <s v="Industrial Access Supporting Nashville Fabricators and Engineers, From near LM 1.74 to near LM 2.37 in Ashland City"/>
    <s v="Roadway and Driveway access improvements"/>
    <s v="Economic Development"/>
    <s v="Miscellaneous Improvements"/>
    <m/>
    <x v="0"/>
    <x v="0"/>
    <n v="0.63"/>
    <m/>
    <m/>
    <x v="2"/>
    <s v="Other"/>
    <m/>
    <n v="101900"/>
    <n v="0"/>
    <n v="0"/>
    <n v="0"/>
    <n v="101900"/>
  </r>
  <r>
    <n v="117496.08"/>
    <x v="0"/>
    <s v="Region 2"/>
    <m/>
    <s v="IM"/>
    <s v="M19SAHQ_R2ISR_MQAQC_JUL2019-JUN2020_REG2"/>
    <s v="MRI Quality Control Inspections"/>
    <s v="Maint - Reg"/>
    <s v="Preliminary Engineering"/>
    <m/>
    <x v="1"/>
    <x v="1"/>
    <s v=""/>
    <m/>
    <m/>
    <x v="1"/>
    <m/>
    <m/>
    <n v="101769"/>
    <n v="0"/>
    <n v="0"/>
    <n v="0"/>
    <n v="101769"/>
  </r>
  <r>
    <n v="121765"/>
    <x v="1"/>
    <s v="Campbell"/>
    <s v="SR-9"/>
    <s v="SR"/>
    <s v="Intersection at Elkins Road (Phase II)"/>
    <s v="Install a right turn lane at the intersection, restriping, relocation of signal and utility poles in NE quardrant and relocate 500' of guardrail."/>
    <s v="Safety"/>
    <s v="Turn Lanes"/>
    <m/>
    <x v="0"/>
    <x v="0"/>
    <n v="0.4"/>
    <d v="2018-05-11T00:00:00"/>
    <m/>
    <x v="0"/>
    <s v="NHS"/>
    <m/>
    <n v="-13743.17"/>
    <n v="0"/>
    <n v="115470"/>
    <n v="0"/>
    <n v="101726.83"/>
  </r>
  <r>
    <n v="125450.7"/>
    <x v="0"/>
    <s v="Van Buren"/>
    <m/>
    <s v="L"/>
    <s v="Various Local Roads in Van Buren County (Local Roads Safety Initiative)"/>
    <m/>
    <s v="Safety"/>
    <s v="Miscellaneous Safety Improvements"/>
    <m/>
    <x v="1"/>
    <x v="1"/>
    <s v=""/>
    <d v="2019-10-04T00:00:00"/>
    <m/>
    <x v="4"/>
    <s v="None"/>
    <m/>
    <n v="5000"/>
    <n v="0"/>
    <n v="96724"/>
    <n v="0"/>
    <n v="101724"/>
  </r>
  <r>
    <n v="130047"/>
    <x v="1"/>
    <s v="Region 1"/>
    <m/>
    <s v="N/A"/>
    <s v="FTHRA FFY18; SFY20 5310 TN2018-050-01 (S&amp;F) Capital Funds"/>
    <m/>
    <s v="Mass Transit"/>
    <m/>
    <m/>
    <x v="1"/>
    <x v="1"/>
    <s v=""/>
    <m/>
    <m/>
    <x v="6"/>
    <m/>
    <m/>
    <n v="0"/>
    <n v="0"/>
    <n v="101576"/>
    <n v="0"/>
    <n v="101576"/>
  </r>
  <r>
    <n v="116966"/>
    <x v="1"/>
    <s v="Washington"/>
    <s v="SIA"/>
    <s v="L"/>
    <s v="Industrial Access Road serving Clinical Management Concepts in Johnson City"/>
    <m/>
    <s v="Economic Development"/>
    <s v="Construction-New"/>
    <m/>
    <x v="0"/>
    <x v="3"/>
    <n v="0.40300000000000002"/>
    <d v="2019-02-08T00:00:00"/>
    <m/>
    <x v="4"/>
    <s v="None"/>
    <m/>
    <n v="101100"/>
    <n v="0"/>
    <n v="0"/>
    <n v="0"/>
    <n v="101100"/>
  </r>
  <r>
    <n v="129462"/>
    <x v="3"/>
    <s v="Haywood"/>
    <m/>
    <s v="L"/>
    <s v="Brownsville ADA Self Evaluation and Transition Plan"/>
    <s v="Assessment of existing pedestrian facilities within the public right of way as well as public buildings to inventory needs for ADA compliance, produce recommendations, budgeting, and schedules for improvements - E-grants -193"/>
    <s v="Local Programs"/>
    <s v="Study"/>
    <m/>
    <x v="1"/>
    <x v="1"/>
    <s v=""/>
    <m/>
    <m/>
    <x v="4"/>
    <m/>
    <m/>
    <n v="101000"/>
    <n v="0"/>
    <n v="0"/>
    <n v="0"/>
    <n v="101000"/>
  </r>
  <r>
    <n v="130117"/>
    <x v="1"/>
    <s v="Sevier"/>
    <m/>
    <s v="N/A"/>
    <s v="Sevierville: Security Enhancements - Fencing"/>
    <m/>
    <s v="Aeronautics"/>
    <s v="Public Transportation"/>
    <m/>
    <x v="1"/>
    <x v="1"/>
    <s v=""/>
    <m/>
    <m/>
    <x v="6"/>
    <m/>
    <m/>
    <n v="0"/>
    <n v="0"/>
    <n v="100904"/>
    <n v="0"/>
    <n v="100904"/>
  </r>
  <r>
    <n v="130375"/>
    <x v="0"/>
    <s v="Cumberland"/>
    <m/>
    <s v="IM"/>
    <s v="M21CMHQ_C18ISR_SPCCUMBERLANDCO"/>
    <m/>
    <s v="Maint - Reg"/>
    <s v="Maintenance"/>
    <m/>
    <x v="1"/>
    <x v="1"/>
    <s v=""/>
    <m/>
    <m/>
    <x v="1"/>
    <m/>
    <m/>
    <n v="0"/>
    <n v="0"/>
    <n v="100620"/>
    <n v="0"/>
    <n v="100620"/>
  </r>
  <r>
    <n v="117628"/>
    <x v="5"/>
    <s v="Statewide"/>
    <m/>
    <s v="IM"/>
    <s v="TDEC Contingency Funds for Rest Areas"/>
    <m/>
    <s v="Maint - Reg"/>
    <s v="Weigh Station or Rest Area Improvements"/>
    <m/>
    <x v="1"/>
    <x v="1"/>
    <s v=""/>
    <m/>
    <m/>
    <x v="1"/>
    <m/>
    <m/>
    <n v="0"/>
    <n v="0"/>
    <n v="100617.08"/>
    <n v="0"/>
    <n v="100617.08"/>
  </r>
  <r>
    <n v="117498.09"/>
    <x v="3"/>
    <s v="Region 4"/>
    <m/>
    <s v="IM"/>
    <s v="M20SAHQ_R4ISR_MQAQC_JUL2020-JUN2021_REG4"/>
    <m/>
    <s v="Maint - Reg"/>
    <s v="Preliminary Engineering"/>
    <m/>
    <x v="1"/>
    <x v="1"/>
    <s v=""/>
    <m/>
    <m/>
    <x v="1"/>
    <m/>
    <m/>
    <n v="100601"/>
    <n v="0"/>
    <n v="0"/>
    <n v="0"/>
    <n v="100601"/>
  </r>
  <r>
    <n v="129573"/>
    <x v="2"/>
    <s v="Rutherford"/>
    <s v="I-24"/>
    <s v="IM"/>
    <s v="M20LTHQ_C75I_SIGN REPAIR I-24 LM 16.43"/>
    <s v="overhead sign replacement"/>
    <s v="Maint - Reg"/>
    <s v="Signs"/>
    <m/>
    <x v="1"/>
    <x v="1"/>
    <n v="0.01"/>
    <d v="2019-10-04T00:00:00"/>
    <m/>
    <x v="1"/>
    <s v="Int"/>
    <m/>
    <n v="0"/>
    <n v="0"/>
    <n v="100197"/>
    <n v="0"/>
    <n v="100197"/>
  </r>
  <r>
    <n v="128841"/>
    <x v="3"/>
    <s v="Shelby"/>
    <s v="Airways Boulevard"/>
    <s v="L"/>
    <s v="Airways Boulevard (02810), Bridge over BNSF R/R and Jonah Avenue, LM 2.97"/>
    <m/>
    <s v="Maint - BR Repair"/>
    <s v="Bridge Repair"/>
    <m/>
    <x v="3"/>
    <x v="2"/>
    <n v="0"/>
    <m/>
    <m/>
    <x v="8"/>
    <s v="NHS"/>
    <s v="79S80770007"/>
    <n v="0"/>
    <n v="0"/>
    <n v="100000"/>
    <n v="0"/>
    <n v="100000"/>
  </r>
  <r>
    <n v="101414"/>
    <x v="1"/>
    <s v="Scott"/>
    <s v="SR-29"/>
    <s v="SR"/>
    <s v="From near Wolf Creek Road to  near SR-63(EPD)"/>
    <s v="Construct 2 lanes with varying climb lanes for 3.2 miles; then 3-lanes for 1.1 miles, possible 5-lanes sections in the future."/>
    <s v="Legislative"/>
    <s v="Preliminary Engineering"/>
    <m/>
    <x v="0"/>
    <x v="0"/>
    <n v="9.0500000000000007"/>
    <m/>
    <m/>
    <x v="0"/>
    <s v="NHS"/>
    <m/>
    <n v="100000"/>
    <n v="0"/>
    <n v="0"/>
    <n v="0"/>
    <n v="100000"/>
  </r>
  <r>
    <n v="124131"/>
    <x v="1"/>
    <s v="Knox, Blount"/>
    <s v="I-140"/>
    <s v="IM"/>
    <s v="ITS Expansion from I-140 MM 2 to SR-115 (US-129, Alcoa HWY., Exit 11) (IA)"/>
    <s v="I-140 ITS Expansion to include the installation of a power and communication network and ITS devices such as CCTV cameras, DMS, and RDS."/>
    <s v="Legislative"/>
    <s v="Intelligent Transportation System"/>
    <m/>
    <x v="1"/>
    <x v="1"/>
    <n v="9.1999999999999993"/>
    <d v="2021-08-20T00:00:00"/>
    <m/>
    <x v="1"/>
    <s v="Int"/>
    <m/>
    <n v="100000"/>
    <n v="0"/>
    <n v="0"/>
    <n v="0"/>
    <n v="100000"/>
  </r>
  <r>
    <n v="125294"/>
    <x v="1"/>
    <s v="Sullivan"/>
    <m/>
    <s v="N/A"/>
    <s v="Tri-Cities: Professional Services FY17"/>
    <m/>
    <s v="Aeronautics"/>
    <s v="Public Transportation"/>
    <m/>
    <x v="1"/>
    <x v="1"/>
    <s v=""/>
    <m/>
    <m/>
    <x v="6"/>
    <m/>
    <m/>
    <n v="0"/>
    <n v="0"/>
    <n v="100000"/>
    <n v="0"/>
    <n v="100000"/>
  </r>
  <r>
    <n v="128634.04"/>
    <x v="1"/>
    <s v="Blount"/>
    <m/>
    <s v="N/A"/>
    <s v="Various Local Roads in Blount County (Local Roads Safety Initiative)"/>
    <s v="Miscellaneous Safety Improvements"/>
    <s v="Safety"/>
    <s v="Safety"/>
    <m/>
    <x v="1"/>
    <x v="1"/>
    <n v="0"/>
    <m/>
    <m/>
    <x v="6"/>
    <m/>
    <m/>
    <n v="100000"/>
    <n v="0"/>
    <n v="0"/>
    <n v="0"/>
    <n v="100000"/>
  </r>
  <r>
    <n v="128634.05"/>
    <x v="0"/>
    <s v="Bradley"/>
    <m/>
    <s v="N/A"/>
    <s v="Various Local Roads in Bradley County (Local Roads Safety Initiative)"/>
    <s v="Miscellaneous Safety Improvements"/>
    <s v="Safety"/>
    <s v="Safety"/>
    <m/>
    <x v="1"/>
    <x v="1"/>
    <s v=""/>
    <m/>
    <m/>
    <x v="6"/>
    <m/>
    <m/>
    <n v="100000"/>
    <n v="0"/>
    <n v="0"/>
    <n v="0"/>
    <n v="100000"/>
  </r>
  <r>
    <n v="128634.09"/>
    <x v="1"/>
    <s v="Carter"/>
    <m/>
    <s v="N/A"/>
    <s v="Various Local Roads in Carter County (Local Roads Safety Initiative)"/>
    <s v="Miscellaneous  Safety Improvements"/>
    <s v="Safety"/>
    <s v="Safety"/>
    <m/>
    <x v="1"/>
    <x v="1"/>
    <n v="0"/>
    <m/>
    <m/>
    <x v="6"/>
    <m/>
    <m/>
    <n v="100000"/>
    <n v="0"/>
    <n v="0"/>
    <n v="0"/>
    <n v="100000"/>
  </r>
  <r>
    <n v="128634.1"/>
    <x v="2"/>
    <s v="Cheatham"/>
    <m/>
    <s v="N/A"/>
    <s v="Various Local Roads in Cheatham County (Local Roads Safety Initiative)"/>
    <s v="Miscellaneous Safety Improvements"/>
    <s v="Safety"/>
    <s v="Safety"/>
    <m/>
    <x v="1"/>
    <x v="1"/>
    <s v=""/>
    <m/>
    <m/>
    <x v="6"/>
    <m/>
    <m/>
    <n v="100000"/>
    <n v="0"/>
    <n v="0"/>
    <n v="0"/>
    <n v="100000"/>
  </r>
  <r>
    <n v="128634.2"/>
    <x v="2"/>
    <s v="Dickson"/>
    <m/>
    <s v="N/A"/>
    <s v="Various Local Roads in Dickson County (Local Roads Safety Initiative)"/>
    <s v="Miscellaneous Safety Improvements"/>
    <s v="Safety"/>
    <s v="Safety"/>
    <m/>
    <x v="1"/>
    <x v="1"/>
    <s v=""/>
    <m/>
    <m/>
    <x v="6"/>
    <m/>
    <m/>
    <n v="100000"/>
    <n v="0"/>
    <n v="0"/>
    <n v="0"/>
    <n v="100000"/>
  </r>
  <r>
    <n v="128634.21"/>
    <x v="3"/>
    <s v="Dyer"/>
    <m/>
    <s v="N/A"/>
    <s v="Various Local Roads in Dyer County (Local Roads Safety Initiative)"/>
    <s v="Miscellaneous Safety Improvements"/>
    <s v="Safety"/>
    <s v="Safety"/>
    <m/>
    <x v="1"/>
    <x v="1"/>
    <s v=""/>
    <m/>
    <m/>
    <x v="6"/>
    <m/>
    <m/>
    <n v="100000"/>
    <n v="0"/>
    <n v="0"/>
    <n v="0"/>
    <n v="100000"/>
  </r>
  <r>
    <n v="128634.29"/>
    <x v="0"/>
    <s v="Grundy"/>
    <m/>
    <s v="N/A"/>
    <s v="Various Local Roads in Grundy County (Local Roads Safety Initiative)"/>
    <s v="Miscellaneous Safety Improvements"/>
    <s v="Safety"/>
    <s v="Safety"/>
    <m/>
    <x v="1"/>
    <x v="1"/>
    <s v=""/>
    <m/>
    <m/>
    <x v="6"/>
    <m/>
    <m/>
    <n v="100000"/>
    <n v="0"/>
    <n v="0"/>
    <n v="0"/>
    <n v="100000"/>
  </r>
  <r>
    <n v="128634.36"/>
    <x v="3"/>
    <s v="Henry"/>
    <m/>
    <s v="N/A"/>
    <s v="Various Local Roads in Henry County (Local Roads Safety Initiative)"/>
    <s v="Miscellaneous Safety Improvements"/>
    <s v="Safety"/>
    <s v="Safety"/>
    <m/>
    <x v="1"/>
    <x v="1"/>
    <s v=""/>
    <m/>
    <m/>
    <x v="6"/>
    <m/>
    <m/>
    <n v="100000"/>
    <n v="0"/>
    <n v="0"/>
    <n v="0"/>
    <n v="100000"/>
  </r>
  <r>
    <n v="128634.38"/>
    <x v="2"/>
    <s v="Houston"/>
    <m/>
    <s v="N/A"/>
    <s v="Various Local Roads in Houston County (Local Roads Safety Initiative)"/>
    <s v="Miscellaneous Safety Improvements"/>
    <s v="Safety"/>
    <s v="Safety"/>
    <m/>
    <x v="1"/>
    <x v="1"/>
    <s v=""/>
    <m/>
    <m/>
    <x v="6"/>
    <m/>
    <m/>
    <n v="100000"/>
    <n v="0"/>
    <n v="0"/>
    <n v="0"/>
    <n v="100000"/>
  </r>
  <r>
    <n v="128634.41"/>
    <x v="1"/>
    <s v="Jefferson"/>
    <m/>
    <s v="N/A"/>
    <s v="Various Local Roads in Jefferson County (Local Roads Safety Initiative)"/>
    <s v="Miscellaneous Safety Improvements"/>
    <s v="Safety"/>
    <s v="Safety"/>
    <m/>
    <x v="1"/>
    <x v="1"/>
    <n v="0"/>
    <m/>
    <m/>
    <x v="6"/>
    <m/>
    <m/>
    <n v="100000"/>
    <n v="0"/>
    <n v="0"/>
    <n v="0"/>
    <n v="100000"/>
  </r>
  <r>
    <n v="128634.5"/>
    <x v="0"/>
    <s v="Marion"/>
    <m/>
    <s v="N/A"/>
    <s v="Various Local Roads in Marion County (Local Roads Safety Initiative)"/>
    <s v="Miscellaneous Safety Improvements"/>
    <s v="Safety"/>
    <s v="Safety"/>
    <m/>
    <x v="1"/>
    <x v="1"/>
    <s v=""/>
    <m/>
    <m/>
    <x v="6"/>
    <m/>
    <m/>
    <n v="100000"/>
    <n v="0"/>
    <n v="0"/>
    <n v="0"/>
    <n v="100000"/>
  </r>
  <r>
    <n v="128634.52"/>
    <x v="0"/>
    <s v="McMinn"/>
    <m/>
    <s v="N/A"/>
    <s v="Various Local Roads in McMinn County (Local Roads Safety Initiative)"/>
    <s v="Miscellaneous Safety Improvements"/>
    <s v="Safety"/>
    <s v="Safety"/>
    <m/>
    <x v="1"/>
    <x v="1"/>
    <s v=""/>
    <m/>
    <m/>
    <x v="6"/>
    <m/>
    <m/>
    <n v="100000"/>
    <n v="0"/>
    <n v="0"/>
    <n v="0"/>
    <n v="100000"/>
  </r>
  <r>
    <n v="128634.72"/>
    <x v="3"/>
    <s v="Tipton"/>
    <m/>
    <s v="N/A"/>
    <s v="Various Local Roads in Tipton County (Local Roads Safety Initiative)"/>
    <s v="Miscellaneous Safety Improvements"/>
    <s v="Safety"/>
    <s v="Safety"/>
    <m/>
    <x v="1"/>
    <x v="1"/>
    <s v=""/>
    <m/>
    <m/>
    <x v="6"/>
    <m/>
    <m/>
    <n v="100000"/>
    <n v="0"/>
    <n v="0"/>
    <n v="0"/>
    <n v="100000"/>
  </r>
  <r>
    <n v="128634.74"/>
    <x v="1"/>
    <s v="Unicoi"/>
    <m/>
    <s v="N/A"/>
    <s v="Various Local Roads in Unicoi County (Local Roads Safety Initiative)"/>
    <s v="Miscellaneous  Safety Improvements"/>
    <s v="Safety"/>
    <s v="Safety"/>
    <m/>
    <x v="1"/>
    <x v="1"/>
    <n v="0"/>
    <m/>
    <m/>
    <x v="6"/>
    <m/>
    <m/>
    <n v="100000"/>
    <n v="0"/>
    <n v="0"/>
    <n v="0"/>
    <n v="100000"/>
  </r>
  <r>
    <n v="128634.79"/>
    <x v="2"/>
    <s v="Wayne"/>
    <m/>
    <s v="N/A"/>
    <s v="Various Local Roads in Wayne County (Local Roads Safety Initiative)"/>
    <s v="Miscellaneous Safety Improvements"/>
    <s v="Safety"/>
    <s v="Safety"/>
    <m/>
    <x v="1"/>
    <x v="1"/>
    <s v=""/>
    <m/>
    <m/>
    <x v="6"/>
    <m/>
    <m/>
    <n v="100000"/>
    <n v="0"/>
    <n v="0"/>
    <n v="0"/>
    <n v="100000"/>
  </r>
  <r>
    <n v="128634.8"/>
    <x v="3"/>
    <s v="Weakley"/>
    <m/>
    <s v="N/A"/>
    <s v="Various Local Roads in Weakley County (Local Roads Safety Initiative)"/>
    <s v="Miscellaneous Safety Improvements"/>
    <s v="Safety"/>
    <s v="Safety"/>
    <m/>
    <x v="1"/>
    <x v="1"/>
    <s v=""/>
    <m/>
    <m/>
    <x v="6"/>
    <m/>
    <m/>
    <n v="100000"/>
    <n v="0"/>
    <n v="0"/>
    <n v="0"/>
    <n v="100000"/>
  </r>
  <r>
    <n v="129440"/>
    <x v="2"/>
    <s v="Davidson"/>
    <m/>
    <s v="N/A"/>
    <s v="Various Interstates (I-65, I-24 and I-40)"/>
    <s v="traffic analysis and conceptual design (Nashville Inner Loop Study)"/>
    <s v="Other"/>
    <s v="Study"/>
    <m/>
    <x v="1"/>
    <x v="1"/>
    <s v=""/>
    <m/>
    <m/>
    <x v="6"/>
    <m/>
    <m/>
    <n v="100000"/>
    <n v="0"/>
    <n v="0"/>
    <n v="0"/>
    <n v="100000"/>
  </r>
  <r>
    <n v="129469"/>
    <x v="5"/>
    <s v="Statewide"/>
    <m/>
    <s v="N/A"/>
    <s v="TN Civil Air Patrol FY20 GF Direct Appropriation"/>
    <s v="State Fiscal Year 2020 Direct Appropriation Grant for Cadet Programs ($25,700.00) and Operations, Communications and Maintenance ($74,300.00)"/>
    <s v="Aeronautics"/>
    <m/>
    <m/>
    <x v="1"/>
    <x v="1"/>
    <s v=""/>
    <m/>
    <m/>
    <x v="6"/>
    <m/>
    <m/>
    <n v="100000"/>
    <n v="0"/>
    <n v="0"/>
    <n v="0"/>
    <n v="100000"/>
  </r>
  <r>
    <n v="129990"/>
    <x v="2"/>
    <s v="Maury"/>
    <s v="SR-246"/>
    <s v="SR"/>
    <s v="M20LTHQ_C60SR_CSXVertClearanceSign SR-246 LM 0.81"/>
    <s v="overhead sign installation"/>
    <s v="Maint - Reg"/>
    <s v="Signs"/>
    <m/>
    <x v="1"/>
    <x v="1"/>
    <n v="0"/>
    <m/>
    <m/>
    <x v="2"/>
    <s v="Other"/>
    <m/>
    <n v="25000"/>
    <n v="0"/>
    <n v="75000"/>
    <n v="0"/>
    <n v="100000"/>
  </r>
  <r>
    <n v="123816"/>
    <x v="2"/>
    <s v="Davidson"/>
    <s v="SR-24"/>
    <s v="SR"/>
    <s v="From Old Hickory Blvd to I-40 (IA)"/>
    <s v="Widen from 3 to 5 lanes"/>
    <s v="Legislative"/>
    <s v="Widen"/>
    <m/>
    <x v="0"/>
    <x v="0"/>
    <n v="1.68"/>
    <d v="2026-06-12T00:00:00"/>
    <m/>
    <x v="0"/>
    <s v="NHS"/>
    <m/>
    <n v="100000"/>
    <n v="0"/>
    <n v="0"/>
    <n v="0"/>
    <n v="100000"/>
  </r>
  <r>
    <n v="124038"/>
    <x v="0"/>
    <s v="Cannon"/>
    <s v="SR-1"/>
    <s v="SR"/>
    <s v="From West of Woodbury to New SR-1 (US-70S) East of Woodbury (IA)"/>
    <s v="Miscellaneous Safety Improvements"/>
    <s v="Legislative"/>
    <s v="Miscellaneous Safety Improvements"/>
    <m/>
    <x v="0"/>
    <x v="0"/>
    <n v="5.44"/>
    <d v="2024-03-22T00:00:00"/>
    <m/>
    <x v="0"/>
    <s v="NHS"/>
    <m/>
    <n v="100000"/>
    <n v="0"/>
    <n v="0"/>
    <n v="0"/>
    <n v="100000"/>
  </r>
  <r>
    <n v="124147"/>
    <x v="1"/>
    <s v="Campbell"/>
    <s v="I-75"/>
    <s v="IM"/>
    <s v="From Near Anderson-Campbell County Line to Near SR-9 (Appalachian HWY.) RT. and 2425 Royal Blue Rd. Lt. (IA)"/>
    <s v="Widen"/>
    <s v="Legislative"/>
    <s v="Widen"/>
    <m/>
    <x v="0"/>
    <x v="0"/>
    <n v="4.8"/>
    <d v="2024-02-09T00:00:00"/>
    <m/>
    <x v="1"/>
    <s v="Int"/>
    <m/>
    <n v="100000"/>
    <n v="0"/>
    <n v="0"/>
    <n v="0"/>
    <n v="100000"/>
  </r>
  <r>
    <n v="124160"/>
    <x v="3"/>
    <s v="Chester"/>
    <s v="SR-365"/>
    <s v="SR"/>
    <s v="(West Main Street), From SR-5 (US-45) to Church Avenue (IA)"/>
    <s v="Widen"/>
    <s v="Legislative"/>
    <s v="Widen"/>
    <m/>
    <x v="0"/>
    <x v="0"/>
    <n v="0.3"/>
    <d v="2023-05-12T00:00:00"/>
    <m/>
    <x v="2"/>
    <s v="Other"/>
    <m/>
    <n v="100000"/>
    <n v="0"/>
    <n v="0"/>
    <n v="0"/>
    <n v="100000"/>
  </r>
  <r>
    <n v="124164"/>
    <x v="3"/>
    <s v="Chester, Henderson, McNairy"/>
    <s v="SR-22"/>
    <s v="SR"/>
    <s v="From SR-69 in Milledgeville to SR-100 in Henderson County (IA)"/>
    <s v="Spot Safety Improvements"/>
    <s v="Legislative"/>
    <s v="Miscellaneous Safety Improvements"/>
    <m/>
    <x v="0"/>
    <x v="0"/>
    <n v="8.5500000000000007"/>
    <d v="2023-12-08T00:00:00"/>
    <m/>
    <x v="2"/>
    <s v="Other"/>
    <m/>
    <n v="100000"/>
    <n v="0"/>
    <n v="0"/>
    <n v="0"/>
    <n v="100000"/>
  </r>
  <r>
    <n v="124169"/>
    <x v="2"/>
    <s v="Davidson"/>
    <s v="I-24"/>
    <s v="IM"/>
    <s v="Harding Place Interchange Re-configuration (IA)"/>
    <s v="Harding Place Interchange Re-configuration"/>
    <s v="Legislative"/>
    <s v="Realignment"/>
    <m/>
    <x v="0"/>
    <x v="0"/>
    <n v="0.36"/>
    <d v="2027-12-03T00:00:00"/>
    <m/>
    <x v="1"/>
    <s v="Int"/>
    <m/>
    <n v="100000"/>
    <n v="0"/>
    <n v="0"/>
    <n v="0"/>
    <n v="100000"/>
  </r>
  <r>
    <n v="124211"/>
    <x v="2"/>
    <s v="Davidson"/>
    <s v="I-40"/>
    <s v="IM"/>
    <s v="From McCrory Lane (Exit 192) to Just West of SR-1/US-70S (Exit 196) (IA)"/>
    <s v="Widen I-40 from 4 lanes to 6 lanes"/>
    <s v="Legislative"/>
    <s v="Widen"/>
    <m/>
    <x v="0"/>
    <x v="0"/>
    <n v="3.78"/>
    <d v="2023-08-18T00:00:00"/>
    <m/>
    <x v="1"/>
    <s v="Int"/>
    <m/>
    <n v="100000"/>
    <n v="0"/>
    <n v="0"/>
    <n v="0"/>
    <n v="100000"/>
  </r>
  <r>
    <n v="124227"/>
    <x v="1"/>
    <s v="Carter"/>
    <s v="Gap Creek Rd."/>
    <s v="L"/>
    <s v="Gap Creek Road, Bridge over Gap Creek, LM 2.73 (IA)"/>
    <s v="Bridge Replacement"/>
    <s v="Bridge"/>
    <s v="Bridge Replacement"/>
    <m/>
    <x v="3"/>
    <x v="0"/>
    <n v="0.01"/>
    <d v="2021-08-20T00:00:00"/>
    <m/>
    <x v="4"/>
    <s v="Other"/>
    <s v="10023770003"/>
    <n v="100000"/>
    <n v="0"/>
    <n v="0"/>
    <n v="0"/>
    <n v="100000"/>
  </r>
  <r>
    <n v="124284"/>
    <x v="2"/>
    <s v="Dickson"/>
    <s v="I-840"/>
    <s v="IM"/>
    <s v="From I-40 to SR-96 (IA)"/>
    <s v="Construction-New"/>
    <s v="Legislative"/>
    <s v="Construction-New"/>
    <m/>
    <x v="0"/>
    <x v="3"/>
    <n v="2"/>
    <d v="2024-02-09T00:00:00"/>
    <m/>
    <x v="1"/>
    <m/>
    <m/>
    <n v="100000"/>
    <n v="0"/>
    <n v="0"/>
    <n v="0"/>
    <n v="100000"/>
  </r>
  <r>
    <n v="124480"/>
    <x v="1"/>
    <s v="Loudon"/>
    <s v="I-75"/>
    <s v="IM"/>
    <s v="From Pond Creek Road (SR-323) to the I-40/I-75 Junction (IA)"/>
    <m/>
    <s v="Legislative"/>
    <s v="Widen"/>
    <m/>
    <x v="0"/>
    <x v="0"/>
    <n v="16.11"/>
    <d v="2023-12-15T00:00:00"/>
    <m/>
    <x v="1"/>
    <s v="Int"/>
    <m/>
    <n v="100000"/>
    <n v="0"/>
    <n v="0"/>
    <n v="0"/>
    <n v="100000"/>
  </r>
  <r>
    <n v="124516.02"/>
    <x v="1"/>
    <s v="Morgan"/>
    <s v="SR-62"/>
    <s v="SR"/>
    <s v="(Knoxville Highway), From SR-116 to Rock Bridge Road (IA)"/>
    <m/>
    <s v="Legislative"/>
    <s v="Widen"/>
    <m/>
    <x v="0"/>
    <x v="0"/>
    <n v="3.26"/>
    <d v="2024-12-13T00:00:00"/>
    <m/>
    <x v="2"/>
    <s v="Other"/>
    <m/>
    <n v="100000"/>
    <n v="0"/>
    <n v="0"/>
    <n v="0"/>
    <n v="100000"/>
  </r>
  <r>
    <n v="124621"/>
    <x v="1"/>
    <s v="Sullivan"/>
    <m/>
    <s v="L"/>
    <s v="From US 11E (SR 34) Near Bristol Motor Speedway to US 11W(SR 1) Near Pinnacle Parkway (IA)"/>
    <s v="Widen existing Bethel Drive, Carden Hollow Road, and Walnut Hill Road to 12 foot lanes and 10 foot shoulders.  Widen Exide Drive and SR-126 to 3-12 foot lanes with 10 foot shoulders."/>
    <s v="Legislative"/>
    <s v="Construction-New"/>
    <m/>
    <x v="0"/>
    <x v="3"/>
    <n v="6"/>
    <d v="2023-12-15T00:00:00"/>
    <m/>
    <x v="4"/>
    <s v="Other"/>
    <m/>
    <n v="100000"/>
    <n v="0"/>
    <n v="0"/>
    <n v="0"/>
    <n v="100000"/>
  </r>
  <r>
    <n v="124656"/>
    <x v="2"/>
    <s v="Montgomery"/>
    <s v="I-24"/>
    <s v="IM"/>
    <s v="From TN State Line to SR-76 (Exit 11) (IA)"/>
    <s v="WIDEN INTERSTATE FROM 4 LANES TO 6 LANES"/>
    <s v="Legislative"/>
    <s v="Widen"/>
    <m/>
    <x v="0"/>
    <x v="0"/>
    <n v="10.63"/>
    <d v="2024-02-02T00:00:00"/>
    <m/>
    <x v="1"/>
    <s v="Int"/>
    <m/>
    <n v="100000"/>
    <n v="0"/>
    <n v="0"/>
    <n v="0"/>
    <n v="100000"/>
  </r>
  <r>
    <n v="124669"/>
    <x v="2"/>
    <s v="Moore"/>
    <s v="SR-55"/>
    <s v="SR"/>
    <s v="(Lynchburg Highway), From Riddle Road to Five Points Road (IA)"/>
    <s v="Spot Safety Improvements"/>
    <s v="Legislative"/>
    <s v="Miscellaneous Safety Improvements"/>
    <m/>
    <x v="0"/>
    <x v="0"/>
    <n v="1.82"/>
    <d v="2024-12-06T00:00:00"/>
    <m/>
    <x v="0"/>
    <s v="NHS"/>
    <m/>
    <n v="100000"/>
    <n v="0"/>
    <n v="0"/>
    <n v="0"/>
    <n v="100000"/>
  </r>
  <r>
    <n v="124782"/>
    <x v="0"/>
    <s v="Grundy"/>
    <s v="SR-50"/>
    <s v="SR"/>
    <s v="(Pelham Rd.) From LM 8.0, 7.5 miles East of I-24 (Exit 127), to LM 11.0 (IA)"/>
    <s v="Widen"/>
    <s v="Legislative"/>
    <s v="Widen"/>
    <m/>
    <x v="0"/>
    <x v="0"/>
    <n v="3"/>
    <d v="2024-03-22T00:00:00"/>
    <m/>
    <x v="2"/>
    <s v="Other"/>
    <m/>
    <n v="100000"/>
    <n v="0"/>
    <n v="0"/>
    <n v="0"/>
    <n v="100000"/>
  </r>
  <r>
    <n v="124785"/>
    <x v="0"/>
    <s v="Marion"/>
    <s v="SR-156"/>
    <s v="SR"/>
    <s v="From East of Patton School Road to West of First Street (IA)"/>
    <s v="Widen"/>
    <s v="Legislative"/>
    <s v="Widen"/>
    <m/>
    <x v="0"/>
    <x v="0"/>
    <n v="1.7"/>
    <d v="2024-03-22T00:00:00"/>
    <m/>
    <x v="2"/>
    <s v="Other"/>
    <m/>
    <n v="100000"/>
    <n v="0"/>
    <n v="0"/>
    <n v="0"/>
    <n v="100000"/>
  </r>
  <r>
    <n v="124786"/>
    <x v="2"/>
    <s v="Maury, Williamson"/>
    <s v="SR-6"/>
    <s v="SR"/>
    <s v="(US-31, Columbia Pike), From SR-247 (Duplex Road) in Spring Hill to I-840 in Thompson's Station (IA)"/>
    <s v="Widening of SR-6 from Duplex Road to I-840. Project also includes sidewalk construction, bike lanes, curb and gutter, ADA compliance, signage and pavement markings."/>
    <s v="Legislative"/>
    <s v="Widen"/>
    <m/>
    <x v="0"/>
    <x v="0"/>
    <n v="5.39"/>
    <d v="2023-03-24T00:00:00"/>
    <m/>
    <x v="0"/>
    <s v="NHS"/>
    <m/>
    <n v="100000"/>
    <n v="0"/>
    <n v="0"/>
    <n v="0"/>
    <n v="100000"/>
  </r>
  <r>
    <n v="124790"/>
    <x v="1"/>
    <s v="Washington"/>
    <s v="Knob Creek Road"/>
    <s v="L"/>
    <s v="Knob Creek Road (06040), From SR-354 (Boones Creek Road) to Mizpah Hills Drive (IA)"/>
    <s v="Reconstruct 2 lane roadway addressing geometric issues."/>
    <s v="Legislative"/>
    <s v="Widen"/>
    <m/>
    <x v="0"/>
    <x v="0"/>
    <n v="1.99"/>
    <d v="2024-05-10T00:00:00"/>
    <m/>
    <x v="4"/>
    <s v="Other"/>
    <m/>
    <n v="100000"/>
    <n v="0"/>
    <n v="0"/>
    <n v="0"/>
    <n v="100000"/>
  </r>
  <r>
    <n v="124792"/>
    <x v="2"/>
    <s v="Williamson"/>
    <s v="SR-6"/>
    <s v="SR"/>
    <s v="(Columbia Pike) From I-840 in Thompson's Station to Mack Hatcher Parkway in Franklin (IA)"/>
    <s v="Widen"/>
    <s v="Legislative"/>
    <s v="Widen"/>
    <m/>
    <x v="0"/>
    <x v="0"/>
    <n v="4.9400000000000004"/>
    <d v="2026-12-04T00:00:00"/>
    <m/>
    <x v="0"/>
    <s v="NHS"/>
    <m/>
    <n v="100000"/>
    <n v="0"/>
    <n v="0"/>
    <n v="0"/>
    <n v="100000"/>
  </r>
  <r>
    <n v="124868"/>
    <x v="2"/>
    <s v="Williamson"/>
    <s v="I-65"/>
    <s v="IM"/>
    <s v="Interchange at SR-441 (Moores Lane), Reconstruction (IA)"/>
    <s v="Intersection Improvements"/>
    <s v="Legislative"/>
    <s v="Intersection Improvements"/>
    <m/>
    <x v="0"/>
    <x v="0"/>
    <n v="0.02"/>
    <d v="2024-12-13T00:00:00"/>
    <m/>
    <x v="1"/>
    <s v="Int"/>
    <m/>
    <n v="100000"/>
    <n v="0"/>
    <n v="0"/>
    <n v="0"/>
    <n v="100000"/>
  </r>
  <r>
    <n v="124887"/>
    <x v="2"/>
    <s v="Wilson, Davidson"/>
    <s v="SR-265"/>
    <s v="SR"/>
    <s v="(Central Pike) from SR-45 (Old Hickory Boulevard) to SR-171 (Mt Juliet Road) (IA)"/>
    <s v="Widening from 2 to 5 lanes"/>
    <s v="Legislative"/>
    <s v="Widen"/>
    <m/>
    <x v="0"/>
    <x v="0"/>
    <n v="5.4"/>
    <d v="2026-12-04T00:00:00"/>
    <m/>
    <x v="2"/>
    <s v="Other"/>
    <m/>
    <n v="100000"/>
    <n v="0"/>
    <n v="0"/>
    <n v="0"/>
    <n v="100000"/>
  </r>
  <r>
    <n v="125028"/>
    <x v="0"/>
    <s v="Putnam"/>
    <s v="SR-135"/>
    <s v="SR"/>
    <s v="(N. Willow Ave.) From West Broad Street to West 12th Street (IA)"/>
    <s v="Widen to a 5-Lane Section"/>
    <s v="Legislative"/>
    <s v="Safety"/>
    <m/>
    <x v="0"/>
    <x v="0"/>
    <n v="1"/>
    <d v="2021-05-07T00:00:00"/>
    <m/>
    <x v="2"/>
    <s v="Other"/>
    <m/>
    <n v="100000"/>
    <n v="0"/>
    <n v="0"/>
    <n v="0"/>
    <n v="100000"/>
  </r>
  <r>
    <n v="127818.01"/>
    <x v="1"/>
    <s v="Blount"/>
    <s v="SR-335"/>
    <s v="SR"/>
    <s v="From LM 2.31 to LM 2.43"/>
    <s v="411 TLD Overlay @ 85lb/sy"/>
    <s v="Resurfacing"/>
    <s v="Resurf, Safety &amp; Br Repair"/>
    <s v="411 Tld Overlay @ 85lb/sy"/>
    <x v="0"/>
    <x v="5"/>
    <n v="0.12"/>
    <m/>
    <s v="THIN"/>
    <x v="2"/>
    <s v="Other"/>
    <m/>
    <n v="0"/>
    <n v="100000"/>
    <n v="0"/>
    <n v="0"/>
    <n v="100000"/>
  </r>
  <r>
    <n v="127134.01"/>
    <x v="1"/>
    <s v="Washington"/>
    <s v="SR-34"/>
    <s v="SR"/>
    <s v="From LM 10.98 - 11.18; LM 12.57 - 13.02; LM 15.46 - 15.65"/>
    <s v="Mill &amp; 411D"/>
    <s v="Resurfacing"/>
    <s v="Resurface &amp; Safety"/>
    <s v="Mill &amp; 411d"/>
    <x v="0"/>
    <x v="5"/>
    <n v="4.72"/>
    <m/>
    <s v="CONV"/>
    <x v="0"/>
    <s v="NHS"/>
    <m/>
    <n v="0"/>
    <n v="100000"/>
    <n v="0"/>
    <n v="0"/>
    <n v="100000"/>
  </r>
  <r>
    <n v="127819.01"/>
    <x v="1"/>
    <s v="Hawkins"/>
    <s v="SR-346"/>
    <s v="SR"/>
    <s v="From LM 8.17 - 8.31; LM 15.92 - 16.06; LM 16.15 - 16.31"/>
    <s v="Profile Mill &amp; 85 lb/sy TLD"/>
    <s v="Resurfacing"/>
    <s v="Resurfacing"/>
    <s v="Profile Mill &amp; 85 Lb/sy Tld"/>
    <x v="0"/>
    <x v="5"/>
    <n v="8.14"/>
    <m/>
    <s v="THIN"/>
    <x v="2"/>
    <s v="Other"/>
    <m/>
    <n v="0"/>
    <n v="100000"/>
    <n v="0"/>
    <n v="0"/>
    <n v="100000"/>
  </r>
  <r>
    <n v="129841"/>
    <x v="3"/>
    <s v="Gibson"/>
    <s v="SR-54"/>
    <s v="SR"/>
    <s v="Bridges over Davis Creek, LM 5.51 and Rutherford Fork/Obion River, LM 16.17"/>
    <m/>
    <s v="Maint - BR Repair"/>
    <s v="Bridge Repair"/>
    <m/>
    <x v="3"/>
    <x v="2"/>
    <s v=""/>
    <m/>
    <m/>
    <x v="2"/>
    <s v="Other"/>
    <s v="27SR0540007, 27SR0540019"/>
    <n v="0"/>
    <n v="0"/>
    <n v="100000"/>
    <n v="0"/>
    <n v="100000"/>
  </r>
  <r>
    <n v="130123"/>
    <x v="2"/>
    <s v="Wilson"/>
    <s v="SIA"/>
    <s v="L"/>
    <s v="Industrial Access Support, Signal at SR-109 and Callis Road"/>
    <s v="Signalization at SR-109 and Callis Road"/>
    <s v="Economic Development"/>
    <s v="Signalization"/>
    <m/>
    <x v="0"/>
    <x v="0"/>
    <n v="0"/>
    <m/>
    <m/>
    <x v="8"/>
    <s v="NHS"/>
    <m/>
    <n v="100000"/>
    <n v="0"/>
    <n v="0"/>
    <n v="0"/>
    <n v="100000"/>
  </r>
  <r>
    <n v="129997"/>
    <x v="1"/>
    <s v="Roane"/>
    <m/>
    <s v="N/A"/>
    <s v="Rockwood: Update Self-Service Fuel System"/>
    <m/>
    <s v="Aeronautics"/>
    <s v="Public Transportation"/>
    <m/>
    <x v="1"/>
    <x v="1"/>
    <s v=""/>
    <m/>
    <m/>
    <x v="6"/>
    <m/>
    <m/>
    <n v="0"/>
    <n v="0"/>
    <n v="99820"/>
    <n v="0"/>
    <n v="99820"/>
  </r>
  <r>
    <n v="122637"/>
    <x v="3"/>
    <s v="Tipton"/>
    <s v="SR-3"/>
    <s v="SR"/>
    <s v="From Shelby County Line to Near Woodlawn Avenue"/>
    <s v="Resurface, Pavement Markings"/>
    <s v="Resurfacing"/>
    <s v="Resurface &amp; Safety"/>
    <s v="Mill, CS, 85 lbs/sy &quot;D&quot;"/>
    <x v="0"/>
    <x v="5"/>
    <n v="9.6"/>
    <d v="2016-02-12T00:00:00"/>
    <s v="CONV"/>
    <x v="0"/>
    <s v="NHS"/>
    <m/>
    <n v="0"/>
    <n v="0"/>
    <n v="0"/>
    <n v="99745.71"/>
    <n v="99745.71"/>
  </r>
  <r>
    <n v="129920"/>
    <x v="2"/>
    <s v="Davidson"/>
    <s v="I-24"/>
    <s v="IM"/>
    <s v="M20LTHQ_C19I_SIGN REPAIR I-24 LM 19.5"/>
    <m/>
    <s v="Maint - Reg"/>
    <s v="Signs"/>
    <m/>
    <x v="1"/>
    <x v="1"/>
    <n v="0"/>
    <d v="2020-02-07T00:00:00"/>
    <m/>
    <x v="1"/>
    <s v="Int"/>
    <m/>
    <n v="0"/>
    <n v="0"/>
    <n v="99472"/>
    <n v="0"/>
    <n v="99472"/>
  </r>
  <r>
    <n v="125731"/>
    <x v="1"/>
    <s v="Jefferson"/>
    <s v="I-40"/>
    <s v="IM"/>
    <s v="From SR-9 to Junction with I-81"/>
    <s v="Mill, C, OGFC, Fog Sho"/>
    <s v="Resurfacing"/>
    <s v="Resurfacing"/>
    <s v="Mill, C &amp; OGFC"/>
    <x v="0"/>
    <x v="5"/>
    <n v="5.45"/>
    <d v="2017-12-08T00:00:00"/>
    <s v="CONV"/>
    <x v="1"/>
    <s v="Int"/>
    <s v="45I00400005, 45I00400007, 45I00400008, 45I00400009, 45I00400010"/>
    <n v="0"/>
    <n v="0"/>
    <n v="71455.3"/>
    <n v="27986.68"/>
    <n v="99441.98000000001"/>
  </r>
  <r>
    <n v="117495.09"/>
    <x v="1"/>
    <s v="Region 1"/>
    <m/>
    <s v="IM"/>
    <s v="M20SAHQ_R1ISR_MQAQC_JUL2020-JUN2021_REG1"/>
    <m/>
    <s v="Maint - Reg"/>
    <s v="Preliminary Engineering"/>
    <m/>
    <x v="1"/>
    <x v="1"/>
    <s v=""/>
    <m/>
    <m/>
    <x v="1"/>
    <m/>
    <m/>
    <n v="99102"/>
    <n v="0"/>
    <n v="0"/>
    <n v="0"/>
    <n v="99102"/>
  </r>
  <r>
    <n v="124012"/>
    <x v="0"/>
    <s v="Bradley"/>
    <s v="Tunnel Hill Road"/>
    <s v="L"/>
    <s v="Tunnel Hill Road, Bridge over Black Fox Creek, LM 6.157 (IA)"/>
    <m/>
    <s v="Bridge"/>
    <s v="Bridge Replacement"/>
    <m/>
    <x v="3"/>
    <x v="0"/>
    <n v="0.01"/>
    <d v="2021-08-20T00:00:00"/>
    <m/>
    <x v="4"/>
    <s v="None"/>
    <s v="060A0260001"/>
    <n v="99000"/>
    <n v="0"/>
    <n v="0"/>
    <n v="0"/>
    <n v="99000"/>
  </r>
  <r>
    <n v="125743"/>
    <x v="3"/>
    <s v="Shelby"/>
    <m/>
    <s v="L"/>
    <s v="0A035, Bridge over Branch, LM 2.51 in Meeman-Shelby Forest State Park"/>
    <m/>
    <s v="Maint - BR Repair"/>
    <s v="Bridge Repair"/>
    <m/>
    <x v="3"/>
    <x v="2"/>
    <n v="0.01"/>
    <m/>
    <m/>
    <x v="4"/>
    <s v="None"/>
    <s v="790A0210003"/>
    <n v="0"/>
    <n v="0"/>
    <n v="99000"/>
    <n v="0"/>
    <n v="99000"/>
  </r>
  <r>
    <n v="130241"/>
    <x v="1"/>
    <s v="Sullivan"/>
    <m/>
    <s v="N/A"/>
    <s v="Blountville: Airport Hangar 301 Upgrade and Rehab"/>
    <m/>
    <s v="Aeronautics"/>
    <s v="Public Transportation"/>
    <m/>
    <x v="1"/>
    <x v="1"/>
    <s v=""/>
    <m/>
    <m/>
    <x v="6"/>
    <m/>
    <m/>
    <n v="0"/>
    <n v="0"/>
    <n v="98500"/>
    <n v="0"/>
    <n v="98500"/>
  </r>
  <r>
    <n v="129791"/>
    <x v="3"/>
    <s v="Decatur"/>
    <s v="Old Perryville Road"/>
    <s v="L"/>
    <s v="SA 20029(1), Old Perryville Road From: Parson's City Limit To: McKenzie Road"/>
    <m/>
    <s v="State Aid - Resurf"/>
    <s v="Resurfacing"/>
    <m/>
    <x v="1"/>
    <x v="1"/>
    <n v="1.036"/>
    <m/>
    <m/>
    <x v="4"/>
    <s v="None"/>
    <m/>
    <n v="0"/>
    <n v="0"/>
    <n v="0"/>
    <n v="97987.19"/>
    <n v="97987.19"/>
  </r>
  <r>
    <n v="123295"/>
    <x v="0"/>
    <s v="Putnam"/>
    <s v="Rocky Point Road"/>
    <s v="L"/>
    <s v="Rocky Point Road (0A305), Bridge over I-40, LM 10.08"/>
    <m/>
    <s v="Maint - BR Repair"/>
    <s v="Bridge Repair"/>
    <m/>
    <x v="3"/>
    <x v="2"/>
    <n v="0"/>
    <d v="2018-12-07T00:00:00"/>
    <m/>
    <x v="4"/>
    <s v="None"/>
    <s v="71I00400047"/>
    <n v="0"/>
    <n v="0"/>
    <n v="97800"/>
    <n v="0"/>
    <n v="97800"/>
  </r>
  <r>
    <n v="130013"/>
    <x v="2"/>
    <s v="Macon"/>
    <m/>
    <s v="N/A"/>
    <s v="Lafayette: T-Hangar Door Refurbishing - Phase 2 Construction"/>
    <m/>
    <s v="Aeronautics"/>
    <s v="Public Transportation"/>
    <m/>
    <x v="1"/>
    <x v="1"/>
    <s v=""/>
    <m/>
    <m/>
    <x v="6"/>
    <m/>
    <m/>
    <n v="0"/>
    <n v="0"/>
    <n v="97741"/>
    <n v="0"/>
    <n v="97741"/>
  </r>
  <r>
    <n v="121613"/>
    <x v="2"/>
    <s v="Montgomery"/>
    <m/>
    <s v="SR"/>
    <s v="SR-76 Intersection at South Gateway Plaza Boulevard (Park and Ride Facility)"/>
    <s v="Construct new Park and Ride Facility serving the Clarksville area including improvements of left turn lanes and signalization on SR-76 and S Gateway Plaza Blvd/Hornbuckle Rd."/>
    <s v="Other"/>
    <s v="Construction-New"/>
    <m/>
    <x v="0"/>
    <x v="3"/>
    <s v=""/>
    <d v="2016-02-12T00:00:00"/>
    <m/>
    <x v="2"/>
    <m/>
    <m/>
    <n v="60349.51"/>
    <n v="0"/>
    <n v="36622.92"/>
    <n v="0"/>
    <n v="96972.43"/>
  </r>
  <r>
    <n v="122633"/>
    <x v="3"/>
    <s v="Fayette"/>
    <s v="SR-15"/>
    <s v="SR"/>
    <s v="From the Beginning of the 5-lane section to Near Tomlin Rd"/>
    <s v="SR-15-From the Beginning of the 5-lane section to Near Tomlin Rd-Resurfacing,Pavement Markings,Concrete Curb Ramp"/>
    <s v="Resurfacing"/>
    <s v="Resurface &amp; Safety"/>
    <s v="Mill and &quot;D&quot; Mix"/>
    <x v="0"/>
    <x v="5"/>
    <n v="2.6"/>
    <d v="2016-06-24T00:00:00"/>
    <s v="CONV"/>
    <x v="0"/>
    <s v="NHS"/>
    <m/>
    <n v="0"/>
    <n v="0"/>
    <n v="151424.82999999999"/>
    <n v="-54583.85"/>
    <n v="96840.979999999981"/>
  </r>
  <r>
    <n v="130136"/>
    <x v="5"/>
    <s v="Statewide"/>
    <m/>
    <s v="IM/SR/L"/>
    <s v="M20SAHQ_SWISR_Culvert_Management_Manual"/>
    <m/>
    <s v="Maint - Reg"/>
    <s v="Preliminary Engineering"/>
    <m/>
    <x v="5"/>
    <x v="6"/>
    <s v=""/>
    <m/>
    <m/>
    <x v="5"/>
    <m/>
    <m/>
    <n v="96423.84"/>
    <n v="0"/>
    <n v="0"/>
    <n v="0"/>
    <n v="96423.84"/>
  </r>
  <r>
    <n v="130094"/>
    <x v="1"/>
    <s v="Sullivan"/>
    <m/>
    <s v="N/A"/>
    <s v="KATS MTPO Bike/Ped Plan Tsk Ord TN800005/TN800007 Gresham Smith"/>
    <m/>
    <s v="Mass Transit"/>
    <m/>
    <m/>
    <x v="1"/>
    <x v="1"/>
    <s v=""/>
    <m/>
    <m/>
    <x v="6"/>
    <m/>
    <m/>
    <n v="0"/>
    <n v="0"/>
    <n v="96311"/>
    <n v="0"/>
    <n v="96311"/>
  </r>
  <r>
    <n v="126229"/>
    <x v="2"/>
    <s v="Maury"/>
    <s v="SR-247"/>
    <s v="SR"/>
    <s v="From SR-7 to east of bridge over Snow Creek"/>
    <s v="Mill &amp; 411D"/>
    <s v="Resurfacing"/>
    <s v="Resurface &amp; Safety"/>
    <s v="Mill &amp; 411D"/>
    <x v="0"/>
    <x v="5"/>
    <n v="5.73"/>
    <d v="2018-03-23T00:00:00"/>
    <s v="CONV"/>
    <x v="2"/>
    <s v="Other"/>
    <m/>
    <n v="0"/>
    <n v="0"/>
    <n v="-23937.09"/>
    <n v="119992.96000000001"/>
    <n v="96055.87000000001"/>
  </r>
  <r>
    <n v="129419"/>
    <x v="0"/>
    <s v="Clay"/>
    <s v="Turkeytown Road"/>
    <s v="L"/>
    <s v="SA 14023(1), Turkeytown Road, from Overton County Line to Dry Mill Creek Road"/>
    <m/>
    <s v="State Aid - Resurf"/>
    <s v="Resurfacing"/>
    <m/>
    <x v="1"/>
    <x v="1"/>
    <n v="3.8719999999999999"/>
    <m/>
    <m/>
    <x v="4"/>
    <s v="None"/>
    <m/>
    <n v="0"/>
    <n v="0"/>
    <n v="0"/>
    <n v="95830.85"/>
    <n v="95830.85"/>
  </r>
  <r>
    <n v="126920"/>
    <x v="0"/>
    <s v="Marion"/>
    <s v="SR-2"/>
    <s v="SR"/>
    <s v="at LM 22.57"/>
    <s v="Utility repairs (water well) due to retaining wall failure (SR-2 at LM 22.57)"/>
    <s v="Maint - Reg"/>
    <s v="Utilities"/>
    <m/>
    <x v="1"/>
    <x v="1"/>
    <n v="0"/>
    <m/>
    <m/>
    <x v="2"/>
    <s v="Other"/>
    <m/>
    <n v="0"/>
    <n v="95700"/>
    <n v="0"/>
    <n v="0"/>
    <n v="95700"/>
  </r>
  <r>
    <n v="112368"/>
    <x v="3"/>
    <s v="Hardeman"/>
    <s v="SR-18"/>
    <s v="SR"/>
    <s v="Bridge over Cypress Creek, LM 29.89"/>
    <m/>
    <s v="Bridge"/>
    <s v="Bridge Replacement"/>
    <m/>
    <x v="3"/>
    <x v="0"/>
    <n v="0.23899999999999999"/>
    <d v="2013-02-15T00:00:00"/>
    <m/>
    <x v="2"/>
    <s v="Other"/>
    <s v="35SR0180023"/>
    <n v="95589.22"/>
    <n v="0"/>
    <n v="0"/>
    <n v="0"/>
    <n v="95589.22"/>
  </r>
  <r>
    <n v="106940.01"/>
    <x v="2"/>
    <s v="Davidson"/>
    <s v="I-65"/>
    <s v="IM"/>
    <s v="From Bridge over Cumberland River to Trinity Lane in Nashville"/>
    <s v="I-65, From Bridge over Cumberland River to Trinity Lane - Resurfacing and Bridge Deck Repair"/>
    <s v="Resurfacing"/>
    <s v="Resurfacing"/>
    <s v="Mill 1.25&quot;, 65 lbs/sy Thin Lift CS, 110 lbs/sy OGFC"/>
    <x v="0"/>
    <x v="5"/>
    <n v="1.29"/>
    <d v="2015-12-04T00:00:00"/>
    <s v="CONV"/>
    <x v="1"/>
    <s v="Int"/>
    <s v="190I0024010, 19I00650063"/>
    <n v="0"/>
    <n v="0"/>
    <n v="82257.05"/>
    <n v="13037.26"/>
    <n v="95294.31"/>
  </r>
  <r>
    <n v="117495.08"/>
    <x v="1"/>
    <s v="Region 1"/>
    <m/>
    <s v="IM"/>
    <s v="M19SAHQ_R1ISR_MQAQC_JUL2019-JUN2020_REG1"/>
    <m/>
    <s v="Maint - Reg"/>
    <s v="Preliminary Engineering"/>
    <m/>
    <x v="1"/>
    <x v="1"/>
    <s v=""/>
    <m/>
    <m/>
    <x v="1"/>
    <m/>
    <m/>
    <n v="95101"/>
    <n v="0"/>
    <n v="0"/>
    <n v="0"/>
    <n v="95101"/>
  </r>
  <r>
    <n v="126129"/>
    <x v="0"/>
    <s v="Putnam"/>
    <s v="SR-62"/>
    <s v="SR"/>
    <s v="From East of Meadow Creek Bridge to Fentress County Line"/>
    <s v="411TL Overlay @ 85 lb/sy"/>
    <s v="Resurfacing"/>
    <s v="Resurface &amp; Safety"/>
    <s v="411TL Overlay @ 85 lb/sy"/>
    <x v="0"/>
    <x v="5"/>
    <n v="5.12"/>
    <d v="2018-06-22T00:00:00"/>
    <s v="THIN"/>
    <x v="2"/>
    <s v="Other"/>
    <m/>
    <n v="0"/>
    <n v="0"/>
    <n v="-10078.709999999999"/>
    <n v="104426.06"/>
    <n v="94347.35"/>
  </r>
  <r>
    <n v="83896.01"/>
    <x v="1"/>
    <s v="Hamblen"/>
    <s v="SR-32"/>
    <s v="SR"/>
    <s v="Bridge over Holston River (Cherokee Lake), LM 9.87"/>
    <m/>
    <s v="Maint - BR Repair"/>
    <s v="Bridge Repair"/>
    <m/>
    <x v="3"/>
    <x v="2"/>
    <n v="0"/>
    <d v="2017-12-08T00:00:00"/>
    <m/>
    <x v="0"/>
    <s v="NHS"/>
    <s v="32SR0320001"/>
    <n v="0"/>
    <n v="0"/>
    <n v="93476.74"/>
    <n v="0"/>
    <n v="93476.74"/>
  </r>
  <r>
    <n v="105189.16"/>
    <x v="2"/>
    <s v="Williamson"/>
    <m/>
    <s v="L"/>
    <s v="Litter Grant FY2020/21"/>
    <m/>
    <s v="Maint - Litter"/>
    <s v="Mowing/Litter"/>
    <m/>
    <x v="1"/>
    <x v="1"/>
    <s v=""/>
    <m/>
    <m/>
    <x v="4"/>
    <m/>
    <m/>
    <n v="0"/>
    <n v="0"/>
    <n v="93400"/>
    <n v="0"/>
    <n v="93400"/>
  </r>
  <r>
    <n v="124923"/>
    <x v="0"/>
    <s v="Putnam"/>
    <s v="SR-135"/>
    <s v="SR"/>
    <s v="From South of Jackson Street to North of SR-290"/>
    <s v="Project involves pavement marking, signs, and resurfacing."/>
    <s v="Resurfacing"/>
    <s v="Resurface &amp; Safety"/>
    <s v="Mill, BM-2, &amp; 411D"/>
    <x v="0"/>
    <x v="2"/>
    <n v="1.89"/>
    <d v="2017-05-12T00:00:00"/>
    <s v="CONV"/>
    <x v="0"/>
    <s v="NHS, Other"/>
    <m/>
    <n v="0"/>
    <n v="0"/>
    <n v="27357.45"/>
    <n v="66000.34"/>
    <n v="93357.79"/>
  </r>
  <r>
    <n v="127310"/>
    <x v="2"/>
    <s v="Dickson"/>
    <s v="SR-1"/>
    <s v="SR"/>
    <s v="From Corlew Drive to Cheatham County Line"/>
    <s v="411TLD Overlay @ 85 lb/sy"/>
    <s v="Resurfacing"/>
    <s v="Resurface &amp; Safety"/>
    <s v="411TLD Overlay @ 85 lb/sy"/>
    <x v="0"/>
    <x v="5"/>
    <n v="7.85"/>
    <d v="2019-05-10T00:00:00"/>
    <s v="CONV"/>
    <x v="2"/>
    <s v="Other"/>
    <m/>
    <n v="0"/>
    <n v="0"/>
    <n v="34720"/>
    <n v="58602"/>
    <n v="93322"/>
  </r>
  <r>
    <n v="129018"/>
    <x v="1"/>
    <s v="Region 1"/>
    <m/>
    <s v="N/A"/>
    <s v="ETHRA FFY06-07, SFY19 5310 TN16X001-02 (S&amp;F) Capital Funds"/>
    <m/>
    <s v="Mass Transit"/>
    <m/>
    <m/>
    <x v="1"/>
    <x v="1"/>
    <s v=""/>
    <m/>
    <m/>
    <x v="6"/>
    <m/>
    <m/>
    <n v="0"/>
    <n v="0"/>
    <n v="93281.18"/>
    <n v="0"/>
    <n v="93281.18"/>
  </r>
  <r>
    <n v="129884"/>
    <x v="1"/>
    <s v="Knox"/>
    <m/>
    <s v="N/A"/>
    <s v="Knoxville - FFY19 - SFY20 5339 TN2019-033 (S) Capital Funds"/>
    <m/>
    <s v="Mass Transit"/>
    <m/>
    <m/>
    <x v="1"/>
    <x v="1"/>
    <s v=""/>
    <m/>
    <m/>
    <x v="6"/>
    <m/>
    <m/>
    <n v="0"/>
    <n v="0"/>
    <n v="93112"/>
    <n v="0"/>
    <n v="93112"/>
  </r>
  <r>
    <n v="118773"/>
    <x v="1"/>
    <s v="Washington"/>
    <s v="SR-34"/>
    <s v="SR"/>
    <s v="From Big Limestone Road/McInturff Road to LM 2.02 (RSAR)"/>
    <s v="Clearing and Grubbing, Earthwork, Drainage, Pavement Removal, Paving, Signing, Pavement Markings"/>
    <s v="Safety"/>
    <s v="Miscellaneous Safety Improvements"/>
    <m/>
    <x v="0"/>
    <x v="0"/>
    <n v="0.1"/>
    <d v="2020-12-11T00:00:00"/>
    <m/>
    <x v="0"/>
    <s v="NHS"/>
    <m/>
    <n v="25000"/>
    <n v="68000"/>
    <n v="0"/>
    <n v="0"/>
    <n v="93000"/>
  </r>
  <r>
    <n v="129922"/>
    <x v="2"/>
    <s v="Lincoln"/>
    <s v="SR-10"/>
    <s v="SR"/>
    <s v="Bridges over Elk River, LM 10.57"/>
    <m/>
    <s v="Maint - BR Repair"/>
    <s v="Bridge Repair"/>
    <m/>
    <x v="3"/>
    <x v="2"/>
    <n v="0"/>
    <m/>
    <m/>
    <x v="0"/>
    <s v="NHS"/>
    <s v="52SR0100007, 52SR0100008"/>
    <n v="0"/>
    <n v="0"/>
    <n v="93000"/>
    <n v="0"/>
    <n v="93000"/>
  </r>
  <r>
    <n v="121356"/>
    <x v="3"/>
    <s v="Madison"/>
    <s v="SR-223"/>
    <s v="SR"/>
    <s v="From 0.74 Miles North of Old Denmark-Jackson Road to near Golden Drive"/>
    <s v="Extend the right turn lane on SR-223 in front of Nexus Corp., and add a center turn lane on SR-223 in front of Pacific Industries. Project now shows on contract as: Serving Pacific Industries and Project Nexus."/>
    <s v="Safety"/>
    <s v="Widen and Resurfacing"/>
    <m/>
    <x v="0"/>
    <x v="0"/>
    <n v="0.23"/>
    <d v="2018-12-07T00:00:00"/>
    <m/>
    <x v="2"/>
    <s v="Other"/>
    <m/>
    <n v="92718.81"/>
    <n v="0"/>
    <n v="0"/>
    <n v="0"/>
    <n v="92718.81"/>
  </r>
  <r>
    <n v="129406"/>
    <x v="1"/>
    <s v="Roane"/>
    <m/>
    <s v="SR"/>
    <s v="M20CMHQ_C73SR_ROUHARRIMAN"/>
    <m/>
    <s v="Maint - Reg"/>
    <s v="Maintenance"/>
    <m/>
    <x v="1"/>
    <x v="1"/>
    <s v=""/>
    <m/>
    <m/>
    <x v="2"/>
    <m/>
    <m/>
    <n v="0"/>
    <n v="0"/>
    <n v="92586"/>
    <n v="0"/>
    <n v="92586"/>
  </r>
  <r>
    <n v="128972"/>
    <x v="2"/>
    <s v="Davidson"/>
    <m/>
    <s v="IM"/>
    <s v="I-40, Bridge over Stones River, LM 28.01; and SR-171 (Hobson Pike), Bridge over Stones River, LM 5.88"/>
    <m/>
    <s v="Maint - BR Repair"/>
    <s v="Bridge Repair"/>
    <m/>
    <x v="3"/>
    <x v="2"/>
    <s v=""/>
    <d v="2020-08-14T00:00:00"/>
    <m/>
    <x v="1"/>
    <s v="Int, Other"/>
    <s v="19F00210005, 19I00400137"/>
    <n v="92500"/>
    <n v="0"/>
    <n v="0"/>
    <n v="0"/>
    <n v="92500"/>
  </r>
  <r>
    <n v="130156"/>
    <x v="5"/>
    <s v="Statewide"/>
    <m/>
    <s v="IM"/>
    <s v="M20SAHQ_SW_ER-TN20-1_DSSR/FINAL_COST"/>
    <s v="prepare DSSR &amp; Final Cost Report for the January/February 2020 Flood"/>
    <s v="Maint - Reg"/>
    <s v="Preliminary Engineering"/>
    <m/>
    <x v="2"/>
    <x v="2"/>
    <s v=""/>
    <m/>
    <m/>
    <x v="1"/>
    <m/>
    <m/>
    <n v="0"/>
    <n v="0"/>
    <n v="92200.81"/>
    <n v="0"/>
    <n v="92200.81"/>
  </r>
  <r>
    <n v="127916"/>
    <x v="3"/>
    <s v="Chester"/>
    <s v="Roby Road"/>
    <s v="L"/>
    <s v="SA 12020-4, Roby Road from 1.00 miles west of SR 22 to SR 22"/>
    <m/>
    <s v="State Aid - Resurf"/>
    <s v="Resurfacing"/>
    <m/>
    <x v="1"/>
    <x v="1"/>
    <n v="1"/>
    <m/>
    <m/>
    <x v="4"/>
    <s v="None"/>
    <m/>
    <n v="0"/>
    <n v="0"/>
    <n v="0"/>
    <n v="92180.91"/>
    <n v="92180.91"/>
  </r>
  <r>
    <n v="126479"/>
    <x v="1"/>
    <s v="Greene"/>
    <s v="SR-70"/>
    <s v="SR"/>
    <s v="From near Rollins Chapel Road to near East and West Allen Bridge Road"/>
    <s v="411TLD Overlay @ 85 lb/sy"/>
    <s v="Resurfacing"/>
    <s v="Resurface &amp; Safety"/>
    <s v="411TLD Overlay @ 85 lb/sy"/>
    <x v="0"/>
    <x v="5"/>
    <n v="6.42"/>
    <d v="2018-02-09T00:00:00"/>
    <s v="THIN"/>
    <x v="2"/>
    <s v="Other"/>
    <m/>
    <n v="0"/>
    <n v="0"/>
    <n v="371.22"/>
    <n v="91646.49"/>
    <n v="92017.71"/>
  </r>
  <r>
    <n v="117498.08"/>
    <x v="3"/>
    <s v="Region 4"/>
    <m/>
    <s v="IM"/>
    <s v="M19SAHQ_R4ISR_MQAQC_JUL2019-JUN2020_REG4"/>
    <s v="MRI Quality Control Inspections"/>
    <s v="Maint - Reg"/>
    <s v="Preliminary Engineering"/>
    <m/>
    <x v="1"/>
    <x v="1"/>
    <s v=""/>
    <m/>
    <m/>
    <x v="1"/>
    <m/>
    <m/>
    <n v="91798"/>
    <n v="0"/>
    <n v="0"/>
    <n v="0"/>
    <n v="91798"/>
  </r>
  <r>
    <n v="129030"/>
    <x v="3"/>
    <s v="Henderson"/>
    <m/>
    <s v="SR"/>
    <s v="M20CMHQ_C39SR_ROULEXINGTON"/>
    <m/>
    <s v="Maint - Reg"/>
    <s v="Maintenance"/>
    <m/>
    <x v="1"/>
    <x v="1"/>
    <s v=""/>
    <m/>
    <m/>
    <x v="2"/>
    <m/>
    <m/>
    <n v="0"/>
    <n v="0"/>
    <n v="91710.15"/>
    <n v="0"/>
    <n v="91710.15"/>
  </r>
  <r>
    <n v="130235"/>
    <x v="2"/>
    <s v="Davidson"/>
    <s v="I-65"/>
    <s v="IM"/>
    <s v="Bridge over Wedgewood Avenue, LM 7.27"/>
    <m/>
    <s v="Maint - BR Repair"/>
    <s v="Bridge Repair"/>
    <m/>
    <x v="3"/>
    <x v="2"/>
    <n v="0.03"/>
    <d v="2020-08-14T00:00:00"/>
    <m/>
    <x v="1"/>
    <s v="Int"/>
    <s v="19I00650029"/>
    <n v="0"/>
    <n v="0"/>
    <n v="91500"/>
    <n v="0"/>
    <n v="91500"/>
  </r>
  <r>
    <n v="125234"/>
    <x v="3"/>
    <s v="Shelby"/>
    <s v="SR-14"/>
    <s v="SR"/>
    <s v="Ramp &quot;D&quot; Bridge over SR-14, LM 20.94 in Memphis"/>
    <m/>
    <s v="Maint - BR Repair"/>
    <s v="Bridge Repair"/>
    <m/>
    <x v="3"/>
    <x v="2"/>
    <n v="0.01"/>
    <d v="2018-06-22T00:00:00"/>
    <m/>
    <x v="0"/>
    <s v="NHS"/>
    <s v="79SR0140067"/>
    <n v="0"/>
    <n v="0"/>
    <n v="91250"/>
    <n v="0"/>
    <n v="91250"/>
  </r>
  <r>
    <n v="129996"/>
    <x v="1"/>
    <s v="Monroe"/>
    <m/>
    <s v="N/A"/>
    <s v="Madisonville: Airport Development Program - Design"/>
    <m/>
    <s v="Aeronautics"/>
    <s v="Public Transportation"/>
    <m/>
    <x v="1"/>
    <x v="1"/>
    <s v=""/>
    <m/>
    <m/>
    <x v="6"/>
    <m/>
    <m/>
    <n v="0"/>
    <n v="0"/>
    <n v="91000"/>
    <n v="0"/>
    <n v="91000"/>
  </r>
  <r>
    <n v="126461"/>
    <x v="0"/>
    <s v="Putnam"/>
    <m/>
    <s v="L"/>
    <s v="Cookeville ADA Transition Plan"/>
    <s v="* * * E-GRANTS #048 * * * City of Cookeville ADA Transition Plan will include the assessment, transition plan and budget to accomplish ADA compliance in all city owned facilities, sidewalks, roads, public right-of-way, parks, etc."/>
    <s v="Local Programs"/>
    <s v="Study"/>
    <m/>
    <x v="1"/>
    <x v="1"/>
    <s v=""/>
    <m/>
    <m/>
    <x v="4"/>
    <m/>
    <m/>
    <n v="90900"/>
    <n v="0"/>
    <n v="0"/>
    <n v="0"/>
    <n v="90900"/>
  </r>
  <r>
    <n v="127121"/>
    <x v="1"/>
    <s v="Blount"/>
    <s v="SR-73"/>
    <s v="SR"/>
    <s v="Blount County Greenway - Phase 1"/>
    <s v="Construction of a greenway from the Mayrville City Limits on US 321 at the Northwestern corner of Helton Road (at Lem's Korner) to Perry's Mill with additional bike access link to Old Walland Highway. Project also includes drainage, pavement markings and signage."/>
    <s v="Local Programs"/>
    <s v="Bicycles and Pedestrian Facility"/>
    <m/>
    <x v="1"/>
    <x v="1"/>
    <n v="4.47"/>
    <m/>
    <m/>
    <x v="0"/>
    <s v="NHS"/>
    <m/>
    <n v="90551"/>
    <n v="0"/>
    <n v="0"/>
    <n v="0"/>
    <n v="90551"/>
  </r>
  <r>
    <n v="122632"/>
    <x v="3"/>
    <s v="Decatur"/>
    <s v="SR-114"/>
    <s v="SR"/>
    <s v="From End of Tennessee River Bridge to SR-69"/>
    <s v="Mill &amp; 411D"/>
    <s v="Resurfacing"/>
    <s v="Resurface &amp; Safety"/>
    <s v="Mill &amp; 411D"/>
    <x v="0"/>
    <x v="5"/>
    <n v="2.0299999999999998"/>
    <d v="2017-05-12T00:00:00"/>
    <s v="REC"/>
    <x v="0"/>
    <s v="NHS"/>
    <m/>
    <n v="0"/>
    <n v="0"/>
    <n v="816.15"/>
    <n v="89722.02"/>
    <n v="90538.17"/>
  </r>
  <r>
    <n v="129942"/>
    <x v="3"/>
    <s v="Madison"/>
    <s v="SR-20"/>
    <s v="SR"/>
    <s v="M20LTR4_C57SR_SAPL_SR20 at LM 3.34 (spray-applied pipe liner)"/>
    <s v="install spray-applied pipe liner"/>
    <s v="Maint - Reg"/>
    <s v="Maintenance"/>
    <m/>
    <x v="5"/>
    <x v="2"/>
    <n v="0"/>
    <d v="2020-03-27T00:00:00"/>
    <m/>
    <x v="0"/>
    <s v="NHS"/>
    <m/>
    <n v="0"/>
    <n v="0"/>
    <n v="90200"/>
    <n v="0"/>
    <n v="90200"/>
  </r>
  <r>
    <n v="128626"/>
    <x v="2"/>
    <s v="Davidson"/>
    <s v="SR-6"/>
    <s v="SR"/>
    <s v="(Franklin Pike), From SR-254 (Old Hickory Boulevard) to Woodmont Boulevard"/>
    <s v="The completion of a study for a Multimodal path along Franklin Pike (US-31/SR-6) between Berry Hill and Brentwood."/>
    <s v="Local Programs"/>
    <s v="Bicycles and Pedestrian Facility"/>
    <m/>
    <x v="1"/>
    <x v="1"/>
    <n v="5.26"/>
    <m/>
    <m/>
    <x v="0"/>
    <s v="NHS"/>
    <m/>
    <n v="90000"/>
    <n v="0"/>
    <n v="0"/>
    <n v="0"/>
    <n v="90000"/>
  </r>
  <r>
    <n v="130000"/>
    <x v="0"/>
    <s v="Warren"/>
    <m/>
    <s v="N/A"/>
    <s v="McMinnville: Obstruction Clearing: Design/Bid"/>
    <m/>
    <s v="Aeronautics"/>
    <s v="Public Transportation"/>
    <m/>
    <x v="1"/>
    <x v="1"/>
    <s v=""/>
    <m/>
    <m/>
    <x v="6"/>
    <m/>
    <m/>
    <n v="0"/>
    <n v="0"/>
    <n v="90000"/>
    <n v="0"/>
    <n v="90000"/>
  </r>
  <r>
    <n v="128113.05"/>
    <x v="3"/>
    <s v="Lauderdale"/>
    <s v="SR-87"/>
    <s v="SR"/>
    <s v="Bridge over Overflow, LM 3.88 (IA)"/>
    <s v="Project being developed under PIN 128113.00 (Design Build)."/>
    <s v="Bridge"/>
    <s v="Bridge Replacement"/>
    <m/>
    <x v="3"/>
    <x v="0"/>
    <n v="0.01"/>
    <m/>
    <m/>
    <x v="2"/>
    <s v="Other"/>
    <s v="49SR0870011"/>
    <n v="90000"/>
    <n v="0"/>
    <n v="0"/>
    <n v="0"/>
    <n v="90000"/>
  </r>
  <r>
    <n v="117459"/>
    <x v="2"/>
    <s v="Lincoln"/>
    <s v="SIA"/>
    <s v="L"/>
    <s v="Industrial Access Road serving PepsiCo Frito-Lay in Fayetteville"/>
    <m/>
    <s v="Other"/>
    <s v="Construction-New"/>
    <m/>
    <x v="0"/>
    <x v="3"/>
    <n v="0.56399999999999995"/>
    <d v="2015-05-15T00:00:00"/>
    <m/>
    <x v="4"/>
    <s v="Other"/>
    <m/>
    <n v="89387.89"/>
    <n v="0"/>
    <n v="0"/>
    <n v="0"/>
    <n v="89387.89"/>
  </r>
  <r>
    <n v="129009"/>
    <x v="3"/>
    <s v="Region 4"/>
    <m/>
    <s v="N/A"/>
    <s v="West TN RR Auth. SFY 2019 Short Line Rehab of 4 Crossings"/>
    <m/>
    <s v="Mass Transit"/>
    <m/>
    <m/>
    <x v="1"/>
    <x v="1"/>
    <s v=""/>
    <m/>
    <m/>
    <x v="6"/>
    <m/>
    <m/>
    <n v="0"/>
    <n v="0"/>
    <n v="89257"/>
    <n v="0"/>
    <n v="89257"/>
  </r>
  <r>
    <n v="107243.01"/>
    <x v="5"/>
    <s v="Statewide"/>
    <m/>
    <s v="N/A"/>
    <s v="Operate and Maintain On-site Gaging Stations (Oct 2015 - Sept 2020)"/>
    <m/>
    <s v="Other"/>
    <s v="Study"/>
    <m/>
    <x v="1"/>
    <x v="1"/>
    <s v=""/>
    <m/>
    <m/>
    <x v="6"/>
    <m/>
    <m/>
    <n v="89015"/>
    <n v="0"/>
    <n v="0"/>
    <n v="0"/>
    <n v="89015"/>
  </r>
  <r>
    <n v="128401"/>
    <x v="3"/>
    <s v="Hardeman"/>
    <m/>
    <s v="SP"/>
    <s v="Chickasaw State Park - TDEC Resurfacing"/>
    <m/>
    <s v="Other"/>
    <s v="Resurfacing"/>
    <e v="#N/A"/>
    <x v="0"/>
    <x v="5"/>
    <s v=""/>
    <m/>
    <m/>
    <x v="10"/>
    <m/>
    <m/>
    <n v="0"/>
    <n v="0"/>
    <n v="0"/>
    <n v="88869.9"/>
    <n v="88869.9"/>
  </r>
  <r>
    <n v="129757"/>
    <x v="1"/>
    <s v="Knox"/>
    <m/>
    <s v="N/A"/>
    <s v="Knoxville KnoxCoMPC FFY17-19, SFY20 5310 TN2019028 (S) Capital Funds"/>
    <m/>
    <s v="Mass Transit"/>
    <m/>
    <m/>
    <x v="1"/>
    <x v="1"/>
    <s v=""/>
    <m/>
    <m/>
    <x v="6"/>
    <m/>
    <m/>
    <n v="0"/>
    <n v="0"/>
    <n v="88500"/>
    <n v="0"/>
    <n v="88500"/>
  </r>
  <r>
    <n v="130130"/>
    <x v="2"/>
    <s v="Davidson"/>
    <s v="SR-1"/>
    <s v="SR"/>
    <s v="Bridge over Sugartree Creek, LM 12.95"/>
    <m/>
    <s v="Maint - BR Repair"/>
    <s v="Bridge Repair"/>
    <m/>
    <x v="3"/>
    <x v="2"/>
    <n v="0.02"/>
    <m/>
    <m/>
    <x v="0"/>
    <s v="NHS"/>
    <s v="19SR0010015"/>
    <n v="0"/>
    <n v="0"/>
    <n v="88500"/>
    <n v="0"/>
    <n v="88500"/>
  </r>
  <r>
    <n v="129269"/>
    <x v="2"/>
    <s v="Bedford"/>
    <m/>
    <s v="SR"/>
    <s v="M20CMHQ_C02SR_ROUSHELBYVILLE"/>
    <m/>
    <s v="Maint - Reg"/>
    <s v="Maintenance"/>
    <m/>
    <x v="1"/>
    <x v="1"/>
    <s v=""/>
    <m/>
    <m/>
    <x v="2"/>
    <m/>
    <m/>
    <n v="0"/>
    <n v="0"/>
    <n v="88258.8"/>
    <n v="0"/>
    <n v="88258.8"/>
  </r>
  <r>
    <n v="129796"/>
    <x v="1"/>
    <s v="Sevier"/>
    <m/>
    <s v="N/A"/>
    <s v="Pigeon Forge FFY17; SFY20 5311 TN2017-026-01 (S&amp;F) Cap, RTAP, App Operating Funds"/>
    <m/>
    <s v="Mass Transit"/>
    <m/>
    <m/>
    <x v="1"/>
    <x v="1"/>
    <s v=""/>
    <m/>
    <m/>
    <x v="6"/>
    <m/>
    <m/>
    <n v="0"/>
    <n v="0"/>
    <n v="88147"/>
    <n v="0"/>
    <n v="88147"/>
  </r>
  <r>
    <n v="105667.01"/>
    <x v="3"/>
    <s v="Shelby"/>
    <s v="SR-23"/>
    <s v="SR"/>
    <s v="Bridge over CSX and CNIC R/R, LM 2.61"/>
    <m/>
    <s v="Maint - BR Repair"/>
    <s v="Bridge Repair"/>
    <m/>
    <x v="3"/>
    <x v="2"/>
    <n v="0.36"/>
    <m/>
    <m/>
    <x v="0"/>
    <s v="NHS"/>
    <s v="79SR0230001"/>
    <n v="0"/>
    <n v="0"/>
    <n v="88000"/>
    <n v="0"/>
    <n v="88000"/>
  </r>
  <r>
    <n v="124242"/>
    <x v="1"/>
    <s v="Claiborne"/>
    <s v="SR-33"/>
    <s v="SR"/>
    <s v="Bridge over South Fork Sycamore Creek, LM 20.56 (IA)"/>
    <s v="Bridge Replacement"/>
    <s v="Bridge"/>
    <s v="Bridge Replacement"/>
    <m/>
    <x v="3"/>
    <x v="0"/>
    <n v="1.4999999999999999E-2"/>
    <d v="2021-08-20T00:00:00"/>
    <m/>
    <x v="2"/>
    <s v="Other"/>
    <s v="13SR0330009"/>
    <n v="88000"/>
    <n v="0"/>
    <n v="0"/>
    <n v="0"/>
    <n v="88000"/>
  </r>
  <r>
    <n v="125038"/>
    <x v="2"/>
    <s v="Bedford"/>
    <s v="Fairfield Pike"/>
    <s v="L"/>
    <s v="Fairfield Pike, Intersection at Deery Street/Gowen Drive"/>
    <s v="Add turn lanes to Fairfield Pike at intersection of Deery Street and Gowen Drive and upgrading existing signalization at the intersectio"/>
    <s v="Local Programs"/>
    <s v="Turn Lanes"/>
    <m/>
    <x v="0"/>
    <x v="0"/>
    <n v="0"/>
    <m/>
    <m/>
    <x v="4"/>
    <s v="Other"/>
    <m/>
    <n v="88000"/>
    <n v="0"/>
    <n v="0"/>
    <n v="0"/>
    <n v="88000"/>
  </r>
  <r>
    <n v="127193"/>
    <x v="0"/>
    <s v="Meigs"/>
    <s v="SR-306"/>
    <s v="SR"/>
    <s v="From the Bradley County Line to SR-58"/>
    <s v="Cape Seal - Chip Seal plus Micro-surfacing"/>
    <s v="Resurfacing"/>
    <s v="Resurface &amp; Safety"/>
    <s v="Cape Seal - Chip Seal plus Micro-surfacing"/>
    <x v="0"/>
    <x v="5"/>
    <n v="2.5"/>
    <d v="2019-02-08T00:00:00"/>
    <s v="PRESV"/>
    <x v="2"/>
    <s v="Other"/>
    <m/>
    <n v="0"/>
    <n v="0"/>
    <n v="0"/>
    <n v="87938"/>
    <n v="87938"/>
  </r>
  <r>
    <n v="130223"/>
    <x v="2"/>
    <s v="Hickman"/>
    <s v="SIA"/>
    <s v="L"/>
    <s v="State Industrial Access serving Farmer's Friends"/>
    <s v="The proposed road improvements will consist of the SIA standard of two 12'  lanes with 4' gravel shoulders on a 10&quot; stone base with 3&quot; of base (&quot;A&quot; mix), 2&quot; of  binder (&quot;BM-2&quot; mix) and 1.25&quot; of asphalt surface (&quot;D&quot; mix)."/>
    <s v="Economic Development"/>
    <s v="Reconstruction"/>
    <m/>
    <x v="0"/>
    <x v="0"/>
    <s v=""/>
    <m/>
    <m/>
    <x v="4"/>
    <m/>
    <m/>
    <n v="87800"/>
    <n v="0"/>
    <n v="0"/>
    <n v="0"/>
    <n v="87800"/>
  </r>
  <r>
    <n v="125455"/>
    <x v="1"/>
    <s v="Loudon"/>
    <s v="I-75"/>
    <s v="IM"/>
    <s v="Interchange at SR-73 (US-321), Exit 81"/>
    <m/>
    <s v="Local Programs"/>
    <s v="Interchange Lighting"/>
    <m/>
    <x v="1"/>
    <x v="1"/>
    <n v="0"/>
    <d v="2020-10-09T00:00:00"/>
    <m/>
    <x v="1"/>
    <s v="Int"/>
    <m/>
    <n v="87558"/>
    <n v="0"/>
    <n v="0"/>
    <n v="0"/>
    <n v="87558"/>
  </r>
  <r>
    <n v="126200"/>
    <x v="2"/>
    <s v="Perry"/>
    <s v="SR-13"/>
    <s v="SR"/>
    <s v="From Mudspring Hollow Road to Humphreys County Line"/>
    <s v="Mill &amp; 85 lbs/sy TLD"/>
    <s v="Resurfacing"/>
    <s v="Resurface &amp; Safety"/>
    <s v="Profile Mill &amp; 85 lb/sy TLD"/>
    <x v="0"/>
    <x v="5"/>
    <n v="6.2"/>
    <d v="2018-02-09T00:00:00"/>
    <s v="THIN"/>
    <x v="2"/>
    <s v="Other"/>
    <m/>
    <n v="0"/>
    <n v="0"/>
    <n v="13200.23"/>
    <n v="74340.149999999994"/>
    <n v="87540.37999999999"/>
  </r>
  <r>
    <n v="130326"/>
    <x v="3"/>
    <s v="Region 4"/>
    <m/>
    <s v="N/A"/>
    <s v="DHRA - SFY 2021 IMPROVE Act Capital Funds"/>
    <m/>
    <s v="Mass Transit"/>
    <m/>
    <m/>
    <x v="1"/>
    <x v="1"/>
    <s v=""/>
    <m/>
    <m/>
    <x v="6"/>
    <m/>
    <m/>
    <n v="0"/>
    <n v="0"/>
    <n v="87390"/>
    <n v="0"/>
    <n v="87390"/>
  </r>
  <r>
    <n v="126510"/>
    <x v="3"/>
    <s v="Madison"/>
    <s v="OLD BELLS RD"/>
    <s v="L"/>
    <s v="SA 57045-1, OLD BELLS RD FROM JACKSON CITY LIMITS TO SA-57031"/>
    <m/>
    <s v="State Aid - Resurf"/>
    <s v="Resurfacing"/>
    <m/>
    <x v="1"/>
    <x v="1"/>
    <n v="0.62"/>
    <m/>
    <m/>
    <x v="4"/>
    <s v="None"/>
    <m/>
    <n v="0"/>
    <n v="0"/>
    <n v="0"/>
    <n v="87242.5"/>
    <n v="87242.5"/>
  </r>
  <r>
    <n v="125484"/>
    <x v="2"/>
    <s v="Montgomery"/>
    <s v="SR-236"/>
    <s v="SR"/>
    <s v="From Tobacco Road to Needmore Road"/>
    <s v="Safety Improvements (new signal at LM 3.18 and replace school flashing lights at LM 2.77 and LM 3.11)"/>
    <s v="Safety"/>
    <s v="Safety"/>
    <m/>
    <x v="1"/>
    <x v="1"/>
    <n v="2.93"/>
    <d v="2021-08-20T00:00:00"/>
    <m/>
    <x v="2"/>
    <s v="Other"/>
    <m/>
    <n v="87000"/>
    <n v="0"/>
    <n v="0"/>
    <n v="0"/>
    <n v="87000"/>
  </r>
  <r>
    <n v="128544"/>
    <x v="0"/>
    <s v="Overton"/>
    <s v="Industrial Park Circle"/>
    <s v="L"/>
    <s v="SA 67061-1, Industrial Park Circle from SR 84 to Industrial Park Rd"/>
    <m/>
    <s v="State Aid - Resurf"/>
    <s v="Resurfacing"/>
    <m/>
    <x v="1"/>
    <x v="1"/>
    <n v="0.35599999999999998"/>
    <m/>
    <m/>
    <x v="4"/>
    <s v="None"/>
    <m/>
    <n v="0"/>
    <n v="0"/>
    <n v="0"/>
    <n v="86875.17"/>
    <n v="86875.17"/>
  </r>
  <r>
    <n v="129867"/>
    <x v="1"/>
    <s v="Knox"/>
    <m/>
    <s v="N/A"/>
    <s v="Knoxville: Access Control Equipment Replacements"/>
    <m/>
    <s v="Aeronautics"/>
    <s v="Public Transportation"/>
    <m/>
    <x v="1"/>
    <x v="1"/>
    <s v=""/>
    <m/>
    <m/>
    <x v="6"/>
    <m/>
    <m/>
    <n v="0"/>
    <n v="0"/>
    <n v="86735"/>
    <n v="0"/>
    <n v="86735"/>
  </r>
  <r>
    <n v="130451"/>
    <x v="0"/>
    <s v="Putnam"/>
    <m/>
    <s v="IM"/>
    <s v="M21CMHQ_C71ISR_SPCPUTNAMCO"/>
    <m/>
    <s v="Maint - Reg"/>
    <s v="Maintenance"/>
    <m/>
    <x v="1"/>
    <x v="1"/>
    <s v=""/>
    <m/>
    <m/>
    <x v="1"/>
    <m/>
    <m/>
    <n v="0"/>
    <n v="0"/>
    <n v="86645"/>
    <n v="0"/>
    <n v="86645"/>
  </r>
  <r>
    <n v="125964"/>
    <x v="0"/>
    <s v="Hamilton"/>
    <m/>
    <s v="L"/>
    <s v="Chattanooga Metropolitan Airport Authority Diesel Emissions Reductions"/>
    <m/>
    <s v="LRP Grants"/>
    <m/>
    <m/>
    <x v="1"/>
    <x v="1"/>
    <s v=""/>
    <m/>
    <m/>
    <x v="4"/>
    <m/>
    <m/>
    <n v="86610.1"/>
    <n v="0"/>
    <n v="0"/>
    <n v="0"/>
    <n v="86610.1"/>
  </r>
  <r>
    <n v="128898"/>
    <x v="3"/>
    <s v="Fayette"/>
    <s v="SR"/>
    <s v="SR"/>
    <s v="SR-194 at LMs 13.77, 14.49, and 18.08; and SR-196 at LMs 4.38 and 10.34 (spray-applied pipe liner)"/>
    <s v="install spray-applied pipe liner"/>
    <s v="Other"/>
    <s v="Maintenance"/>
    <m/>
    <x v="5"/>
    <x v="2"/>
    <s v=""/>
    <d v="2019-12-13T00:00:00"/>
    <m/>
    <x v="2"/>
    <s v="Other"/>
    <m/>
    <n v="0"/>
    <n v="0"/>
    <n v="86489"/>
    <n v="0"/>
    <n v="86489"/>
  </r>
  <r>
    <n v="126082"/>
    <x v="1"/>
    <s v="Sullivan"/>
    <s v="SR-34"/>
    <s v="SR"/>
    <s v="From near Holston River Bridge to Johnson County Line"/>
    <s v="411 D Overlay"/>
    <s v="Resurfacing"/>
    <s v="Resurface &amp; Safety"/>
    <s v="411 D Overlay"/>
    <x v="0"/>
    <x v="5"/>
    <n v="7.32"/>
    <d v="2018-05-11T00:00:00"/>
    <s v="CONV"/>
    <x v="2"/>
    <s v="Other"/>
    <m/>
    <n v="0"/>
    <n v="0"/>
    <n v="0"/>
    <n v="86342.1"/>
    <n v="86342.1"/>
  </r>
  <r>
    <n v="123745"/>
    <x v="1"/>
    <s v="Roane"/>
    <m/>
    <s v="L"/>
    <s v="Ridgeview Elementary SRTS"/>
    <s v="Construction of sidewalks along Pumphouse Road and Nelson Street from US21/SR29 to near Ridgeview Elementary School. Project includes realignment of ADA ramps, truncated domes and crosswalks."/>
    <s v="Local Programs"/>
    <s v="Bicycles and Pedestrian Facility"/>
    <m/>
    <x v="1"/>
    <x v="1"/>
    <n v="0"/>
    <m/>
    <m/>
    <x v="4"/>
    <s v="Other"/>
    <m/>
    <n v="0"/>
    <n v="0"/>
    <n v="86185"/>
    <n v="0"/>
    <n v="86185"/>
  </r>
  <r>
    <n v="124501"/>
    <x v="1"/>
    <s v="Morgan"/>
    <s v="Macedonia Road"/>
    <s v="L"/>
    <s v="Macedonia Road, Bridge over Emory River (IA)"/>
    <m/>
    <s v="Bridge"/>
    <s v="Bridge Replacement"/>
    <m/>
    <x v="3"/>
    <x v="0"/>
    <n v="0.01"/>
    <d v="2021-03-26T00:00:00"/>
    <m/>
    <x v="4"/>
    <s v="None"/>
    <s v="650A2530009"/>
    <n v="86030"/>
    <n v="0"/>
    <n v="0"/>
    <n v="0"/>
    <n v="86030"/>
  </r>
  <r>
    <n v="100992"/>
    <x v="1"/>
    <s v="Knox"/>
    <s v="SR-33"/>
    <s v="SR"/>
    <s v="(Henley Street), Bridge over Tennessee River and SR-158 &amp; Knoxville/Holston R/R, LM 6.68"/>
    <s v="SR-33(Henley St), Bridge ov Tennessee River and SR-158 &amp; Knoxville/Holston R/R, LM 6.68 - Bridge Rehabilitation"/>
    <s v="Bridge"/>
    <s v="Bridge Rehabilitation"/>
    <m/>
    <x v="3"/>
    <x v="2"/>
    <n v="0.44600000000000001"/>
    <d v="2010-09-17T00:00:00"/>
    <m/>
    <x v="0"/>
    <s v="NHS"/>
    <s v="47SR0330011"/>
    <n v="0"/>
    <n v="0"/>
    <n v="86018.85"/>
    <n v="0"/>
    <n v="86018.85"/>
  </r>
  <r>
    <n v="128607"/>
    <x v="0"/>
    <s v="Warren"/>
    <m/>
    <s v="N/A"/>
    <s v="McMinnville: Drainage Phase I - Preliminary Engineering"/>
    <m/>
    <s v="Aeronautics"/>
    <s v="Public Transportation"/>
    <m/>
    <x v="1"/>
    <x v="1"/>
    <s v=""/>
    <m/>
    <m/>
    <x v="6"/>
    <m/>
    <m/>
    <n v="0"/>
    <n v="0"/>
    <n v="86000"/>
    <n v="0"/>
    <n v="86000"/>
  </r>
  <r>
    <n v="129149"/>
    <x v="1"/>
    <s v="Hawkins"/>
    <m/>
    <s v="SR"/>
    <s v="M20CMHQ_C37SR_ROUCHURCHHILL"/>
    <m/>
    <s v="Maint - Reg"/>
    <s v="Maintenance"/>
    <m/>
    <x v="1"/>
    <x v="1"/>
    <s v=""/>
    <m/>
    <m/>
    <x v="2"/>
    <m/>
    <m/>
    <n v="0"/>
    <n v="0"/>
    <n v="85694.55"/>
    <n v="0"/>
    <n v="85694.55"/>
  </r>
  <r>
    <n v="127197"/>
    <x v="0"/>
    <s v="Polk"/>
    <s v="SR-40"/>
    <s v="SR"/>
    <s v="From West of SR-30 to near Little Caney Creek Bridge"/>
    <s v="Mill &amp; 411D"/>
    <s v="Resurfacing"/>
    <s v="Resurface &amp; Safety"/>
    <s v="Mill &amp; 411D"/>
    <x v="0"/>
    <x v="5"/>
    <n v="3.22"/>
    <d v="2019-03-29T00:00:00"/>
    <s v="CONV"/>
    <x v="0"/>
    <s v="NHS"/>
    <m/>
    <n v="0"/>
    <n v="0"/>
    <n v="16666.72"/>
    <n v="68968.759999999995"/>
    <n v="85635.48"/>
  </r>
  <r>
    <n v="129252"/>
    <x v="0"/>
    <s v="Clay"/>
    <s v="SR-151"/>
    <s v="SR"/>
    <s v="From Jackson County Line to Macon County Line"/>
    <s v="Scrub Seal"/>
    <s v="Resurfacing"/>
    <s v="Resurfacing"/>
    <s v="Scrub Seal"/>
    <x v="0"/>
    <x v="5"/>
    <n v="1.1299999999999999"/>
    <d v="2020-03-27T00:00:00"/>
    <s v="PRESV"/>
    <x v="2"/>
    <s v="Other"/>
    <m/>
    <n v="0"/>
    <n v="0"/>
    <n v="0"/>
    <n v="85557"/>
    <n v="85557"/>
  </r>
  <r>
    <n v="124159"/>
    <x v="3"/>
    <s v="Chester"/>
    <s v="SR-100"/>
    <s v="SR"/>
    <s v="Bridge over Dry Branch, LM 16.03 (IA)"/>
    <m/>
    <s v="Bridge"/>
    <s v="Bridge Replacement"/>
    <m/>
    <x v="3"/>
    <x v="0"/>
    <n v="0.03"/>
    <d v="2022-05-06T00:00:00"/>
    <m/>
    <x v="2"/>
    <s v="Other"/>
    <s v="12SR1000013"/>
    <n v="85000"/>
    <n v="0"/>
    <n v="0"/>
    <n v="0"/>
    <n v="85000"/>
  </r>
  <r>
    <n v="105003.16"/>
    <x v="1"/>
    <s v="Sullivan"/>
    <m/>
    <s v="N/A"/>
    <s v="Litter Grant FY2020/21"/>
    <m/>
    <s v="Maint - Litter"/>
    <s v="Mowing/Litter"/>
    <m/>
    <x v="1"/>
    <x v="1"/>
    <s v=""/>
    <m/>
    <m/>
    <x v="6"/>
    <m/>
    <m/>
    <n v="0"/>
    <n v="0"/>
    <n v="84900"/>
    <n v="0"/>
    <n v="84900"/>
  </r>
  <r>
    <n v="118505.02"/>
    <x v="2"/>
    <s v="Montgomery"/>
    <m/>
    <s v="L"/>
    <s v="Red River East Trail - Phase 1"/>
    <s v="Construction of a 3,200 linear foot multi-modal facility beginning at a vehicular/pedestrian bridge on US Highway 41-A and terminating at a proposed trailhead. Project also includes landscaping, signage, benches and trash receptacles."/>
    <s v="Local Programs"/>
    <s v="Bicycles and Pedestrian Facility"/>
    <m/>
    <x v="1"/>
    <x v="1"/>
    <s v=""/>
    <m/>
    <m/>
    <x v="8"/>
    <s v="NHS"/>
    <m/>
    <n v="0"/>
    <n v="0"/>
    <n v="84863"/>
    <n v="0"/>
    <n v="84863"/>
  </r>
  <r>
    <n v="126095"/>
    <x v="1"/>
    <s v="Grainger"/>
    <s v="SR-1"/>
    <s v="SR"/>
    <s v="From Knox County Line to near Promise Land Road"/>
    <s v="411 D Overlay"/>
    <s v="Resurfacing"/>
    <s v="Resurface &amp; Safety"/>
    <s v="411 D Overlay"/>
    <x v="0"/>
    <x v="5"/>
    <n v="6.06"/>
    <d v="2018-05-11T00:00:00"/>
    <s v="CONV"/>
    <x v="2"/>
    <s v="Other"/>
    <m/>
    <n v="0"/>
    <n v="0"/>
    <n v="41874.230000000003"/>
    <n v="42709.98"/>
    <n v="84584.21"/>
  </r>
  <r>
    <n v="123487"/>
    <x v="2"/>
    <s v="Dickson"/>
    <s v="SIA"/>
    <s v="L"/>
    <s v="Industrial Access Road Serving Truform"/>
    <m/>
    <s v="Economic Development"/>
    <s v="Construction-New"/>
    <m/>
    <x v="0"/>
    <x v="3"/>
    <s v=""/>
    <d v="2018-08-17T00:00:00"/>
    <m/>
    <x v="4"/>
    <s v="None"/>
    <m/>
    <n v="58500"/>
    <n v="0"/>
    <n v="26000"/>
    <n v="0"/>
    <n v="84500"/>
  </r>
  <r>
    <n v="126221"/>
    <x v="2"/>
    <s v="Robertson"/>
    <s v="SR-11"/>
    <s v="SR"/>
    <s v="From Davidson County Line to Lights Chapel Road"/>
    <s v="Mill &amp; 411D"/>
    <s v="Resurfacing"/>
    <s v="Resurface &amp; Safety"/>
    <s v="Mill &amp; 411D"/>
    <x v="0"/>
    <x v="5"/>
    <n v="4.33"/>
    <d v="2018-03-23T00:00:00"/>
    <s v="CONV"/>
    <x v="0"/>
    <s v="NHS"/>
    <m/>
    <n v="0"/>
    <n v="0"/>
    <n v="-26379.47"/>
    <n v="110789.96"/>
    <n v="84410.49"/>
  </r>
  <r>
    <n v="129965"/>
    <x v="2"/>
    <s v="Davidson"/>
    <m/>
    <s v="N/A"/>
    <s v="MTA SeniorRidesNashville FFY17; SFY20 5310 TN2019025 (S&amp;F) Cap / Operating Funds"/>
    <m/>
    <s v="Mass Transit"/>
    <m/>
    <m/>
    <x v="1"/>
    <x v="1"/>
    <s v=""/>
    <m/>
    <m/>
    <x v="6"/>
    <m/>
    <m/>
    <n v="0"/>
    <n v="0"/>
    <n v="84335.5"/>
    <n v="0"/>
    <n v="84335.5"/>
  </r>
  <r>
    <n v="123882"/>
    <x v="3"/>
    <s v="Obion"/>
    <s v="SR-214"/>
    <s v="SR"/>
    <s v="From SR-21 to SR-184"/>
    <s v="Mill &amp; 411D"/>
    <s v="Resurfacing"/>
    <s v="Resurface &amp; Safety"/>
    <s v="Mill &amp; 411D"/>
    <x v="0"/>
    <x v="5"/>
    <n v="0.86"/>
    <d v="2017-05-12T00:00:00"/>
    <s v="CONV"/>
    <x v="2"/>
    <s v="Other"/>
    <m/>
    <n v="0"/>
    <n v="0"/>
    <n v="518.73"/>
    <n v="83752"/>
    <n v="84270.73"/>
  </r>
  <r>
    <n v="105195.16"/>
    <x v="2"/>
    <s v="Sumner"/>
    <m/>
    <s v="L"/>
    <s v="Litter Grant FY2020/21"/>
    <m/>
    <s v="Maint - Litter"/>
    <s v="Mowing/Litter"/>
    <m/>
    <x v="1"/>
    <x v="1"/>
    <s v=""/>
    <m/>
    <m/>
    <x v="4"/>
    <m/>
    <m/>
    <n v="0"/>
    <n v="0"/>
    <n v="84000"/>
    <n v="0"/>
    <n v="84000"/>
  </r>
  <r>
    <n v="129857"/>
    <x v="3"/>
    <s v="Weakley"/>
    <s v="SIA"/>
    <s v="L"/>
    <s v="State Industrial Access Serving MTD Products, Inc."/>
    <m/>
    <s v="Economic Development"/>
    <s v="Reconstruction"/>
    <m/>
    <x v="0"/>
    <x v="0"/>
    <s v=""/>
    <d v="2022-05-06T00:00:00"/>
    <m/>
    <x v="4"/>
    <s v="None"/>
    <m/>
    <n v="84000"/>
    <n v="0"/>
    <n v="0"/>
    <n v="0"/>
    <n v="84000"/>
  </r>
  <r>
    <n v="105205.16"/>
    <x v="2"/>
    <s v="Montgomery"/>
    <m/>
    <s v="L"/>
    <s v="Litter Grant FY2020/21"/>
    <m/>
    <s v="Maint - Litter"/>
    <s v="Mowing/Litter"/>
    <m/>
    <x v="1"/>
    <x v="1"/>
    <s v=""/>
    <m/>
    <m/>
    <x v="4"/>
    <m/>
    <m/>
    <n v="0"/>
    <n v="0"/>
    <n v="83700"/>
    <n v="0"/>
    <n v="83700"/>
  </r>
  <r>
    <n v="107242.01"/>
    <x v="5"/>
    <s v="Statewide"/>
    <m/>
    <s v="N/A"/>
    <s v="Flood Investigation and Operation of Crest Stage Gages (Oct 2015 - Sept 2020)"/>
    <m/>
    <s v="Other"/>
    <s v="Study"/>
    <m/>
    <x v="1"/>
    <x v="1"/>
    <s v=""/>
    <m/>
    <m/>
    <x v="6"/>
    <m/>
    <m/>
    <n v="83618"/>
    <n v="0"/>
    <n v="0"/>
    <n v="0"/>
    <n v="83618"/>
  </r>
  <r>
    <n v="114544.07"/>
    <x v="0"/>
    <s v="Region 2"/>
    <m/>
    <s v="IM"/>
    <s v="M18LTHQ_R2ISR_OCCABLEREP Various Interstate and SR's - Cable Barrier Repair"/>
    <m/>
    <s v="Maint - Reg"/>
    <s v="Maintenance"/>
    <m/>
    <x v="1"/>
    <x v="1"/>
    <s v=""/>
    <d v="2017-08-18T00:00:00"/>
    <m/>
    <x v="1"/>
    <m/>
    <m/>
    <n v="0"/>
    <n v="0"/>
    <n v="83600"/>
    <n v="0"/>
    <n v="83600"/>
  </r>
  <r>
    <n v="129268"/>
    <x v="2"/>
    <s v="Rutherford"/>
    <m/>
    <s v="IM"/>
    <s v="M20CMHQ_C75ISR_SPCRUTHERFORDCO"/>
    <m/>
    <s v="Maint - Reg"/>
    <s v="Maintenance"/>
    <m/>
    <x v="1"/>
    <x v="1"/>
    <s v=""/>
    <m/>
    <m/>
    <x v="1"/>
    <m/>
    <m/>
    <n v="0"/>
    <n v="0"/>
    <n v="83569.5"/>
    <n v="0"/>
    <n v="83569.5"/>
  </r>
  <r>
    <n v="129981"/>
    <x v="2"/>
    <s v="Hickman"/>
    <s v="I-40"/>
    <s v="IM"/>
    <s v="Bridges (L&amp;R) over Sugar Creek, LM 2.71"/>
    <m/>
    <s v="Maint - BR Repair"/>
    <s v="Bridge Repair"/>
    <m/>
    <x v="3"/>
    <x v="2"/>
    <n v="0.03"/>
    <m/>
    <m/>
    <x v="1"/>
    <s v="Int"/>
    <s v="41I00400007, 41I00400008"/>
    <n v="0"/>
    <n v="0"/>
    <n v="83500"/>
    <n v="0"/>
    <n v="83500"/>
  </r>
  <r>
    <n v="128823"/>
    <x v="1"/>
    <s v="Greene"/>
    <s v="Old Ducktown Rd"/>
    <s v="L"/>
    <s v="SA 3032-2, Old Ducktown Rd from Old Millburnton Rd to LM 1.0"/>
    <m/>
    <s v="State Aid - Resurf"/>
    <s v="Resurfacing"/>
    <m/>
    <x v="1"/>
    <x v="1"/>
    <n v="1"/>
    <m/>
    <m/>
    <x v="4"/>
    <s v="None"/>
    <m/>
    <n v="0"/>
    <n v="0"/>
    <n v="0"/>
    <n v="83088.06"/>
    <n v="83088.06"/>
  </r>
  <r>
    <n v="118800"/>
    <x v="3"/>
    <s v="Shelby"/>
    <s v="Perkins Rd."/>
    <s v="L"/>
    <s v="Perkins Rd, Intersection at Mallory Road (RSAR)"/>
    <s v="Signalization and Safety Modifications"/>
    <s v="Safety"/>
    <s v="Miscellaneous Safety Improvements"/>
    <m/>
    <x v="1"/>
    <x v="1"/>
    <n v="0"/>
    <d v="2020-08-14T00:00:00"/>
    <m/>
    <x v="4"/>
    <s v="Other"/>
    <m/>
    <n v="38000"/>
    <n v="45000"/>
    <n v="0"/>
    <n v="0"/>
    <n v="83000"/>
  </r>
  <r>
    <n v="128937"/>
    <x v="1"/>
    <s v="Jefferson"/>
    <s v="SR-363"/>
    <s v="SR"/>
    <s v="(Indian Creek Road) near LM 2.27 (Slope Stabilization) (February 2019 Flood)"/>
    <s v="repair slope failure below road (February 2019 Flood)"/>
    <s v="Maint - Reg"/>
    <s v="Safety"/>
    <m/>
    <x v="2"/>
    <x v="2"/>
    <n v="0.01"/>
    <d v="2020-10-09T00:00:00"/>
    <m/>
    <x v="2"/>
    <s v="Other"/>
    <m/>
    <n v="2999"/>
    <n v="79999"/>
    <n v="0"/>
    <n v="0"/>
    <n v="82998"/>
  </r>
  <r>
    <n v="127882"/>
    <x v="0"/>
    <s v="White"/>
    <s v="SR-111"/>
    <s v="SR"/>
    <s v="From Shady Oaks Road to Fred Hill Road (Excluding LM 7.069 - 7.31)"/>
    <s v="Micro-surfacing @ 22 lbs/sy"/>
    <s v="Resurfacing"/>
    <s v="Resurface &amp; Safety"/>
    <s v="Micro-surfacing @ 22 lbs/sy"/>
    <x v="0"/>
    <x v="5"/>
    <n v="3.11"/>
    <d v="2019-05-10T00:00:00"/>
    <s v="MICRO"/>
    <x v="0"/>
    <s v="NHS"/>
    <m/>
    <n v="0"/>
    <n v="0"/>
    <n v="0"/>
    <n v="82956"/>
    <n v="82956"/>
  </r>
  <r>
    <n v="128613"/>
    <x v="0"/>
    <s v="Putnam"/>
    <s v="SR-135"/>
    <s v="SR"/>
    <s v="SR-135/North Willow Avenue from north of the intersection of West 12th St. and West 12th St. from SR-135/North WillowAvenue to North Dixie Avenue"/>
    <s v="Construction of sidewalks along SR-135 and West 12th Street. Project also includes a retaining wall, curb and gutter, drainage, striping, pedestrian signals and ADA upgrades."/>
    <s v="Local Programs"/>
    <s v="Bicycles and Pedestrian Facility"/>
    <m/>
    <x v="1"/>
    <x v="1"/>
    <n v="0.42699999999999999"/>
    <m/>
    <m/>
    <x v="2"/>
    <s v="Other"/>
    <m/>
    <n v="82884.61"/>
    <n v="0"/>
    <n v="0"/>
    <n v="0"/>
    <n v="82884.61"/>
  </r>
  <r>
    <n v="129780"/>
    <x v="0"/>
    <s v="Franklin"/>
    <s v="SR-50"/>
    <s v="SR"/>
    <s v="M20LTR2_C26SR_SML STR SR50 LM7.6"/>
    <s v="Culvert Replacement"/>
    <s v="Other"/>
    <s v="Culvert Replacement"/>
    <m/>
    <x v="5"/>
    <x v="0"/>
    <n v="0.01"/>
    <d v="2021-02-15T00:00:00"/>
    <m/>
    <x v="2"/>
    <s v="Other"/>
    <m/>
    <n v="82501"/>
    <n v="0"/>
    <n v="0"/>
    <n v="0"/>
    <n v="82501"/>
  </r>
  <r>
    <n v="84636.01"/>
    <x v="1"/>
    <s v="Campbell"/>
    <s v="SR-90"/>
    <s v="SR"/>
    <s v="Bridges over CSX R/R, LM 0.03 and Big Hickory Creek, LM 0.18"/>
    <m/>
    <s v="Maint - BR Repair"/>
    <s v="Bridge Repair"/>
    <m/>
    <x v="3"/>
    <x v="2"/>
    <s v=""/>
    <m/>
    <m/>
    <x v="2"/>
    <s v="Other"/>
    <s v="07SR0900001, 07SR0900003"/>
    <n v="0"/>
    <n v="0"/>
    <n v="82500"/>
    <n v="0"/>
    <n v="82500"/>
  </r>
  <r>
    <n v="129842"/>
    <x v="3"/>
    <s v="Shelby"/>
    <s v="SR"/>
    <s v="SR"/>
    <s v="SR-15, Bridge over West Fork Fletcher Creek, LM 5.83; SR-177, Bridge over Branch, LM 0.41"/>
    <m/>
    <s v="Maint - BR Repair"/>
    <s v="Bridge Repair"/>
    <m/>
    <x v="3"/>
    <x v="2"/>
    <s v=""/>
    <m/>
    <m/>
    <x v="0"/>
    <s v="NHS"/>
    <s v="790B2930001, 79SR0150001"/>
    <n v="0"/>
    <n v="0"/>
    <n v="82500"/>
    <n v="0"/>
    <n v="82500"/>
  </r>
  <r>
    <n v="130110"/>
    <x v="3"/>
    <s v="Tipton"/>
    <s v="Old Memphis Rd"/>
    <s v="L"/>
    <s v="SA 84019 (8), Nolan Rd to Smith Grove Rd"/>
    <m/>
    <s v="State Aid - Resurf"/>
    <s v="Resurfacing"/>
    <m/>
    <x v="1"/>
    <x v="1"/>
    <n v="1.105"/>
    <m/>
    <m/>
    <x v="4"/>
    <s v="None"/>
    <m/>
    <n v="0"/>
    <n v="0"/>
    <n v="0"/>
    <n v="82330.289999999994"/>
    <n v="82330.289999999994"/>
  </r>
  <r>
    <n v="124686"/>
    <x v="2"/>
    <s v="Rutherford"/>
    <s v="SR-99"/>
    <s v="SR"/>
    <s v="(Bradyville Pike), Bridge over Murray Creek, LM 28.66 (IA)"/>
    <m/>
    <s v="Bridge"/>
    <s v="Bridge Replacement"/>
    <m/>
    <x v="3"/>
    <x v="0"/>
    <n v="0.01"/>
    <d v="2023-12-08T00:00:00"/>
    <m/>
    <x v="2"/>
    <s v="Other"/>
    <s v="75S61900001"/>
    <n v="82200"/>
    <n v="0"/>
    <n v="0"/>
    <n v="0"/>
    <n v="82200"/>
  </r>
  <r>
    <n v="120048"/>
    <x v="1"/>
    <s v="Loudon"/>
    <s v="Kingston St."/>
    <s v="L"/>
    <s v="Kingston Street, Intersection at Town Creek Road (RSAR)"/>
    <s v="Clearing and Grubbing, Earthwork, Utilities, Paving, Rip-rap or Slope Protection, Signing and Pavement Markings"/>
    <s v="Safety"/>
    <s v="Miscellaneous Safety Improvements"/>
    <m/>
    <x v="0"/>
    <x v="0"/>
    <n v="0"/>
    <d v="2020-12-11T00:00:00"/>
    <m/>
    <x v="4"/>
    <s v="Other"/>
    <m/>
    <n v="0"/>
    <n v="82000"/>
    <n v="0"/>
    <n v="0"/>
    <n v="82000"/>
  </r>
  <r>
    <n v="127895"/>
    <x v="2"/>
    <s v="Wilson"/>
    <s v="SR-171"/>
    <s v="SR"/>
    <s v="From SR-265 (Central Pike) to East Hill Street"/>
    <s v="2017 CMAQ Award: Implementation of an interconnected signal system at 13 signalized intersections along SR-171. This includes the installation of fiber optic cable, expansion of the Traffic Operations center at City Hall, implementation of an Advanced Signal Control Technology (ACST), install dedicated Short-Range communication equipment, and the construction of a new signal within the corridor."/>
    <s v="Local Programs"/>
    <s v="Intelligent Transportation System"/>
    <m/>
    <x v="1"/>
    <x v="1"/>
    <n v="3.66"/>
    <m/>
    <m/>
    <x v="2"/>
    <s v="Other"/>
    <m/>
    <n v="82000"/>
    <n v="0"/>
    <n v="0"/>
    <n v="0"/>
    <n v="82000"/>
  </r>
  <r>
    <n v="129072"/>
    <x v="0"/>
    <s v="Coffee"/>
    <m/>
    <s v="SR"/>
    <s v="M20CMHQ_C16SR_ROUMANCHESTER"/>
    <m/>
    <s v="Maint - Reg"/>
    <s v="Maintenance"/>
    <m/>
    <x v="1"/>
    <x v="1"/>
    <s v=""/>
    <m/>
    <m/>
    <x v="2"/>
    <m/>
    <m/>
    <n v="0"/>
    <n v="0"/>
    <n v="81715.8"/>
    <n v="0"/>
    <n v="81715.8"/>
  </r>
  <r>
    <n v="126090"/>
    <x v="1"/>
    <s v="Monroe"/>
    <s v="SR-72"/>
    <s v="SR"/>
    <s v="From Blount County Line to SR-33 (US-411)"/>
    <s v="411 TLD Overlay @ 85lb/sy"/>
    <s v="Resurfacing"/>
    <s v="Resurface &amp; Safety"/>
    <s v="411TLD Overlay @ 85 lb/sy"/>
    <x v="0"/>
    <x v="5"/>
    <n v="5.45"/>
    <d v="2018-05-11T00:00:00"/>
    <s v="THIN"/>
    <x v="2"/>
    <s v="Other"/>
    <m/>
    <n v="0"/>
    <n v="0"/>
    <n v="0"/>
    <n v="81497.94"/>
    <n v="81497.94"/>
  </r>
  <r>
    <n v="124507"/>
    <x v="1"/>
    <s v="Morgan"/>
    <s v="WMA"/>
    <s v="L"/>
    <s v="WMA Road, Bridge over Island Creek, LM 10.271 (IA)"/>
    <m/>
    <s v="Bridge"/>
    <s v="Bridge Replacement"/>
    <m/>
    <x v="3"/>
    <x v="0"/>
    <n v="2.1000000000000001E-2"/>
    <d v="2021-05-07T00:00:00"/>
    <m/>
    <x v="4"/>
    <s v="None"/>
    <s v="650A4090005"/>
    <n v="81415"/>
    <n v="0"/>
    <n v="0"/>
    <n v="0"/>
    <n v="81415"/>
  </r>
  <r>
    <n v="126348"/>
    <x v="2"/>
    <s v="Davidson"/>
    <s v="SR-155"/>
    <s v="SR"/>
    <s v="M18LTR3_C19SR_SLOPEREP SR-155 LM 10.06"/>
    <s v="Slope Repair"/>
    <s v="Maint - Reg"/>
    <s v="Maintenance"/>
    <m/>
    <x v="1"/>
    <x v="1"/>
    <n v="0"/>
    <d v="2017-12-08T00:00:00"/>
    <m/>
    <x v="0"/>
    <s v="NHS"/>
    <m/>
    <n v="0"/>
    <n v="0"/>
    <n v="81399.73"/>
    <n v="0"/>
    <n v="81399.73"/>
  </r>
  <r>
    <n v="127285"/>
    <x v="2"/>
    <s v="Robertson"/>
    <s v="SR-11"/>
    <s v="SR"/>
    <s v="From Lights Chapel Road to SR-65 (US-431) (Excluding LM 4.30-4.37; LM 6.05-6.19; LM 6.90-7.04)"/>
    <s v="Mill &amp; 411D"/>
    <s v="Resurfacing"/>
    <s v="Resurface &amp; Safety"/>
    <s v="Mill &amp; 411D"/>
    <x v="0"/>
    <x v="5"/>
    <n v="5.0199999999999996"/>
    <d v="2019-05-10T00:00:00"/>
    <s v="CONV"/>
    <x v="0"/>
    <s v="NHS"/>
    <m/>
    <n v="0"/>
    <n v="0"/>
    <n v="-21165"/>
    <n v="102536"/>
    <n v="81371"/>
  </r>
  <r>
    <n v="124506.01"/>
    <x v="2"/>
    <s v="Marshall"/>
    <s v="SR-130"/>
    <s v="SR"/>
    <s v="Bridge over Cane Creek, LM 0.04 in Petersburg"/>
    <m/>
    <s v="Maint - BR Repair"/>
    <s v="Bridge Repair"/>
    <m/>
    <x v="3"/>
    <x v="2"/>
    <n v="0"/>
    <d v="2018-06-22T00:00:00"/>
    <m/>
    <x v="2"/>
    <s v="Other"/>
    <s v="59SR1300001"/>
    <n v="0"/>
    <n v="0"/>
    <n v="81323.39"/>
    <n v="0"/>
    <n v="81323.39"/>
  </r>
  <r>
    <n v="125768"/>
    <x v="0"/>
    <s v="Jackson"/>
    <m/>
    <s v="N/A"/>
    <s v="Gainesboro: Security Fencing"/>
    <m/>
    <s v="Aeronautics"/>
    <s v="Public Transportation"/>
    <m/>
    <x v="1"/>
    <x v="1"/>
    <s v=""/>
    <m/>
    <m/>
    <x v="6"/>
    <m/>
    <m/>
    <n v="0"/>
    <n v="0"/>
    <n v="81141.100000000006"/>
    <n v="0"/>
    <n v="81141.100000000006"/>
  </r>
  <r>
    <n v="126732"/>
    <x v="1"/>
    <s v="Loudon"/>
    <m/>
    <s v="L"/>
    <s v="Various State Aid Roads"/>
    <s v="Resurfacing of Prospect Church Rd. from SR-72 to Dry Valley Rd., Old SR-95 from Old Hwy. 95 to Town Creek Pkwy., Muddy Creek Rd., from SR-2 to Martel Rd., Northshore Dr. from the Loudon County line to Beals Chapel Rd., Martel Rd. from the Loudon County line to SR-2, Loudon Ridge Rd. from S. Wingate Dr. to Sugar Limb Rd., Hines Valley Rd. from SR-1 to Hines Valley Rd., Ford Rd. from SR-1 to SR-2,Davis Ferry Rd. from SR-444 to Davis Ferry Rd., Dry Valley Rd. from Prospect Church Rd. to Dry Valley Rd., Cut-Thru Dr. from SR-73 to Old SR-95, Beals Chapel Rd. from Martel Rd. to Lakeview Rd."/>
    <s v="Local Programs"/>
    <s v="Resurfacing"/>
    <e v="#N/A"/>
    <x v="0"/>
    <x v="5"/>
    <n v="0"/>
    <m/>
    <m/>
    <x v="4"/>
    <s v="Other"/>
    <m/>
    <n v="81000"/>
    <n v="0"/>
    <n v="0"/>
    <n v="0"/>
    <n v="81000"/>
  </r>
  <r>
    <n v="124689.01"/>
    <x v="2"/>
    <s v="Rutherford"/>
    <s v="SR-16"/>
    <s v="SR"/>
    <s v="Bridge over Kelly Creek, LM 4.79 (IA)"/>
    <s v="Widening through rehabilitation of structure."/>
    <s v="Maint - BR Repair"/>
    <s v="Bridge Repair"/>
    <m/>
    <x v="3"/>
    <x v="2"/>
    <n v="0.01"/>
    <d v="2018-08-17T00:00:00"/>
    <m/>
    <x v="2"/>
    <s v="Other"/>
    <s v="75SR0160009"/>
    <n v="0"/>
    <n v="0"/>
    <n v="80500"/>
    <n v="0"/>
    <n v="80500"/>
  </r>
  <r>
    <n v="130320"/>
    <x v="1"/>
    <s v="Roane"/>
    <m/>
    <s v="SR"/>
    <s v="M21CMHQ_C73SR_ROUHARRIMAN"/>
    <m/>
    <s v="Maint - Reg"/>
    <s v="Maintenance"/>
    <m/>
    <x v="1"/>
    <x v="1"/>
    <s v=""/>
    <m/>
    <m/>
    <x v="2"/>
    <m/>
    <m/>
    <n v="0"/>
    <n v="0"/>
    <n v="80484"/>
    <n v="0"/>
    <n v="80484"/>
  </r>
  <r>
    <n v="127089"/>
    <x v="1"/>
    <s v="Anderson"/>
    <s v="SR-170"/>
    <s v="SR"/>
    <s v="From SR-62 to Knox County Line"/>
    <s v="411TLD Overlay @ 85 lb/sy / 411TLD Overlay@65 lb/sy"/>
    <s v="Resurfacing"/>
    <s v="Resurface &amp; Safety"/>
    <s v="411tld Overlay @ 85 Lb/sy / 411tld Overlay@65 Lb/sy"/>
    <x v="0"/>
    <x v="5"/>
    <n v="8.15"/>
    <d v="2020-06-26T00:00:00"/>
    <s v="THIN"/>
    <x v="2"/>
    <s v="Other"/>
    <m/>
    <n v="0"/>
    <n v="0"/>
    <n v="80300"/>
    <n v="0"/>
    <n v="80300"/>
  </r>
  <r>
    <n v="84230.01"/>
    <x v="1"/>
    <s v="Scott"/>
    <s v="SR-63"/>
    <s v="SR"/>
    <s v="Bridge over Paint Rock Creek and RJCR R/R, LM 5.31"/>
    <m/>
    <s v="Maint - BR Repair"/>
    <s v="Bridge Repair"/>
    <m/>
    <x v="3"/>
    <x v="2"/>
    <n v="0.01"/>
    <d v="2020-08-14T00:00:00"/>
    <m/>
    <x v="2"/>
    <s v="Other"/>
    <s v="76SR0630007"/>
    <n v="0"/>
    <n v="0"/>
    <n v="80000"/>
    <n v="0"/>
    <n v="80000"/>
  </r>
  <r>
    <n v="129048"/>
    <x v="0"/>
    <s v="Bradley"/>
    <m/>
    <s v="N/A"/>
    <s v="Cleveland: Grounds Maintenance Equipment"/>
    <m/>
    <s v="Aeronautics"/>
    <s v="Public Transportation"/>
    <m/>
    <x v="1"/>
    <x v="1"/>
    <s v=""/>
    <m/>
    <m/>
    <x v="6"/>
    <m/>
    <m/>
    <n v="0"/>
    <n v="0"/>
    <n v="80000"/>
    <n v="0"/>
    <n v="80000"/>
  </r>
  <r>
    <n v="129272"/>
    <x v="3"/>
    <s v="Henderson"/>
    <m/>
    <s v="N/A"/>
    <s v="Beech River: Grounds Maintenance Equipment"/>
    <m/>
    <s v="Aeronautics"/>
    <s v="Public Transportation"/>
    <m/>
    <x v="1"/>
    <x v="1"/>
    <s v=""/>
    <m/>
    <m/>
    <x v="6"/>
    <m/>
    <m/>
    <n v="0"/>
    <n v="0"/>
    <n v="80000"/>
    <n v="0"/>
    <n v="80000"/>
  </r>
  <r>
    <n v="130020"/>
    <x v="2"/>
    <s v="Montgomery"/>
    <m/>
    <s v="N/A"/>
    <s v="Clarksville: Grounds Maintenance Equipment"/>
    <m/>
    <s v="Aeronautics"/>
    <s v="Public Transportation"/>
    <m/>
    <x v="1"/>
    <x v="1"/>
    <s v=""/>
    <m/>
    <m/>
    <x v="6"/>
    <m/>
    <m/>
    <n v="0"/>
    <n v="0"/>
    <n v="80000"/>
    <n v="0"/>
    <n v="80000"/>
  </r>
  <r>
    <n v="130338"/>
    <x v="3"/>
    <s v="Obion"/>
    <m/>
    <s v="N/A"/>
    <s v="Union City: LED Lighting, Design"/>
    <m/>
    <s v="Aeronautics"/>
    <s v="Public Transportation"/>
    <m/>
    <x v="1"/>
    <x v="1"/>
    <s v=""/>
    <m/>
    <m/>
    <x v="6"/>
    <m/>
    <m/>
    <n v="0"/>
    <n v="0"/>
    <n v="80000"/>
    <n v="0"/>
    <n v="80000"/>
  </r>
  <r>
    <n v="124360"/>
    <x v="1"/>
    <s v="Hamblen, Greene, Hawkins"/>
    <s v="SR-34"/>
    <s v="SR"/>
    <s v="(Andrew Johnson Hwy.) From Steadman Rd. to I-81 (IA)"/>
    <s v="Widen"/>
    <s v="Legislative"/>
    <s v="Widen"/>
    <m/>
    <x v="0"/>
    <x v="0"/>
    <n v="5.14"/>
    <d v="2025-12-12T00:00:00"/>
    <m/>
    <x v="2"/>
    <s v="Other"/>
    <m/>
    <n v="80000"/>
    <n v="0"/>
    <n v="0"/>
    <n v="0"/>
    <n v="80000"/>
  </r>
  <r>
    <n v="121634"/>
    <x v="1"/>
    <s v="Sevier"/>
    <s v="LIC"/>
    <s v="L"/>
    <s v="Winfield Dunn Parkway/Snyder Road, From North of Lenz Drive to Near Hardin Road in Sevierville"/>
    <m/>
    <s v="Local Programs"/>
    <s v="Realignment"/>
    <m/>
    <x v="0"/>
    <x v="0"/>
    <n v="0.4"/>
    <d v="2018-03-23T00:00:00"/>
    <m/>
    <x v="4"/>
    <s v="None, Other"/>
    <m/>
    <n v="0"/>
    <n v="0"/>
    <n v="79750"/>
    <n v="0"/>
    <n v="79750"/>
  </r>
  <r>
    <n v="129977"/>
    <x v="0"/>
    <s v="Hamilton"/>
    <m/>
    <s v="N/A"/>
    <s v="CARTA FFY15; SFY20 5307 TN2016-026 (S) Capital Funds"/>
    <m/>
    <s v="Mass Transit"/>
    <m/>
    <m/>
    <x v="1"/>
    <x v="1"/>
    <s v=""/>
    <m/>
    <m/>
    <x v="6"/>
    <m/>
    <m/>
    <n v="0"/>
    <n v="0"/>
    <n v="79489.240000000005"/>
    <n v="0"/>
    <n v="79489.240000000005"/>
  </r>
  <r>
    <n v="114547.07"/>
    <x v="2"/>
    <s v="Region 3"/>
    <m/>
    <s v="IM"/>
    <s v="M18LTHQ_R3ISR_OCCABLEREP Various Interstate and SR's - Cable Barrier Repair"/>
    <m/>
    <s v="Maint - Reg"/>
    <s v="Maintenance"/>
    <m/>
    <x v="1"/>
    <x v="1"/>
    <s v=""/>
    <d v="2017-08-18T00:00:00"/>
    <m/>
    <x v="1"/>
    <m/>
    <m/>
    <n v="0"/>
    <n v="0"/>
    <n v="78968.78"/>
    <n v="0"/>
    <n v="78968.78"/>
  </r>
  <r>
    <n v="127296"/>
    <x v="2"/>
    <s v="Sumner"/>
    <s v="SR-25"/>
    <s v="SR"/>
    <s v="From SR-109 to Kraft Street (Excluding LM 14.50 - 14.70)"/>
    <s v="Mill &amp; 411D"/>
    <s v="Resurfacing"/>
    <s v="Resurface &amp; Safety"/>
    <s v="Mill &amp; 411D"/>
    <x v="0"/>
    <x v="5"/>
    <n v="3.03"/>
    <d v="2019-05-10T00:00:00"/>
    <s v="CONV"/>
    <x v="2"/>
    <s v="Other"/>
    <m/>
    <n v="0"/>
    <n v="0"/>
    <n v="-32517"/>
    <n v="111281"/>
    <n v="78764"/>
  </r>
  <r>
    <n v="123973"/>
    <x v="1"/>
    <s v="Campbell"/>
    <s v="SR-297"/>
    <s v="SR"/>
    <s v="From Near Lowwood Lane to near Creekmore Housley Drive"/>
    <s v="Mill &amp; 411D"/>
    <s v="Resurfacing"/>
    <s v="Resurface &amp; Safety"/>
    <s v="Mill &amp; 411D"/>
    <x v="0"/>
    <x v="5"/>
    <n v="5.0199999999999996"/>
    <d v="2017-03-31T00:00:00"/>
    <s v="CONV"/>
    <x v="2"/>
    <s v="Other"/>
    <m/>
    <n v="0"/>
    <n v="0"/>
    <n v="21701.59"/>
    <n v="56697.69"/>
    <n v="78399.28"/>
  </r>
  <r>
    <n v="123515"/>
    <x v="0"/>
    <s v="Franklin"/>
    <m/>
    <s v="L"/>
    <s v="Bible Crossing Road from Old Tullahoma Highway to Near Old Estill Springs Road"/>
    <s v="Bible Crossing Road, From Old Tullahoma Highway to Near Old Estill Springs Road - Resurfacing"/>
    <s v="Local Programs"/>
    <s v="Resurfacing"/>
    <e v="#N/A"/>
    <x v="0"/>
    <x v="5"/>
    <s v=""/>
    <m/>
    <m/>
    <x v="4"/>
    <s v="Other"/>
    <m/>
    <n v="0"/>
    <n v="0"/>
    <n v="78339"/>
    <n v="0"/>
    <n v="78339"/>
  </r>
  <r>
    <n v="123032"/>
    <x v="1"/>
    <s v="Sullivan"/>
    <s v="SIA"/>
    <s v="L"/>
    <s v="Industrial Access Serving Bristol Metals 2015"/>
    <s v="extend Partnership Park Road approximately 1550'"/>
    <s v="Economic Development"/>
    <s v="Construction-New"/>
    <m/>
    <x v="0"/>
    <x v="3"/>
    <n v="0.3"/>
    <d v="2017-10-06T00:00:00"/>
    <m/>
    <x v="4"/>
    <s v="None"/>
    <m/>
    <n v="0"/>
    <n v="0"/>
    <n v="78134.759999999995"/>
    <n v="0"/>
    <n v="78134.759999999995"/>
  </r>
  <r>
    <n v="124747"/>
    <x v="3"/>
    <s v="Shelby"/>
    <s v="SR-14"/>
    <s v="SR"/>
    <s v="Jackson Avenue Bridge over Harrison Creek, LM 19.12 (IA)"/>
    <m/>
    <s v="Bridge"/>
    <s v="Bridge Replacement"/>
    <m/>
    <x v="3"/>
    <x v="0"/>
    <n v="0.02"/>
    <d v="2022-02-04T00:00:00"/>
    <m/>
    <x v="0"/>
    <s v="NHS"/>
    <s v="79SR0140025"/>
    <n v="78000"/>
    <n v="0"/>
    <n v="0"/>
    <n v="0"/>
    <n v="78000"/>
  </r>
  <r>
    <n v="130041"/>
    <x v="1"/>
    <s v="Knox"/>
    <m/>
    <s v="N/A"/>
    <s v="Knoxville: Access Control Gate Replacements"/>
    <m/>
    <s v="Aeronautics"/>
    <s v="Public Transportation"/>
    <m/>
    <x v="1"/>
    <x v="1"/>
    <s v=""/>
    <m/>
    <m/>
    <x v="6"/>
    <m/>
    <m/>
    <n v="0"/>
    <n v="0"/>
    <n v="77665"/>
    <n v="0"/>
    <n v="77665"/>
  </r>
  <r>
    <n v="106448"/>
    <x v="5"/>
    <s v="Statewide"/>
    <m/>
    <s v="N/A"/>
    <s v="Statewide Studies &amp; Functional Design"/>
    <m/>
    <s v="Other"/>
    <m/>
    <m/>
    <x v="1"/>
    <x v="1"/>
    <s v=""/>
    <m/>
    <m/>
    <x v="6"/>
    <m/>
    <m/>
    <n v="77650"/>
    <n v="0"/>
    <n v="0"/>
    <n v="0"/>
    <n v="77650"/>
  </r>
  <r>
    <n v="126248"/>
    <x v="2"/>
    <s v="Rutherford"/>
    <s v="SR-266"/>
    <s v="SR"/>
    <s v="From I-24 Interchange to Threet Industrial Boulevard"/>
    <s v="Mill &amp; 411D"/>
    <s v="Resurfacing"/>
    <s v="Resurface &amp; Safety"/>
    <s v="Mill &amp; 411D"/>
    <x v="0"/>
    <x v="5"/>
    <n v="3.33"/>
    <d v="2018-02-09T00:00:00"/>
    <s v="CONV"/>
    <x v="2"/>
    <s v="Other"/>
    <m/>
    <n v="0"/>
    <n v="0"/>
    <n v="942.22"/>
    <n v="76577.429999999993"/>
    <n v="77519.649999999994"/>
  </r>
  <r>
    <n v="130220"/>
    <x v="1"/>
    <s v="Hamblen"/>
    <s v="Hunter Rd"/>
    <s v="L"/>
    <s v="SA 3201(1) Hunter Rd from LM 12 to County Line .89"/>
    <m/>
    <s v="State Aid - Resurf"/>
    <s v="Resurfacing"/>
    <m/>
    <x v="1"/>
    <x v="1"/>
    <n v="0.77"/>
    <m/>
    <m/>
    <x v="4"/>
    <s v="Other"/>
    <m/>
    <n v="0"/>
    <n v="0"/>
    <n v="0"/>
    <n v="77322"/>
    <n v="77322"/>
  </r>
  <r>
    <n v="120310"/>
    <x v="1"/>
    <s v="Campbell"/>
    <s v="SR-90"/>
    <s v="SR"/>
    <s v="Bridge over Rose Creek, LM 6.71"/>
    <m/>
    <s v="Maint - BR Repair"/>
    <s v="Bridge Repair"/>
    <m/>
    <x v="3"/>
    <x v="2"/>
    <n v="0"/>
    <d v="2018-02-09T00:00:00"/>
    <m/>
    <x v="2"/>
    <s v="Other"/>
    <s v="07SR0900009"/>
    <n v="0"/>
    <n v="0"/>
    <n v="77272.59"/>
    <n v="0"/>
    <n v="77272.59"/>
  </r>
  <r>
    <n v="128776"/>
    <x v="0"/>
    <s v="Hamilton"/>
    <s v="I-75"/>
    <s v="IM"/>
    <s v="Southbound Ramp Bridge over I-75 NB to I-24 WB"/>
    <m/>
    <s v="Maint - Reg"/>
    <m/>
    <m/>
    <x v="3"/>
    <x v="2"/>
    <s v=""/>
    <m/>
    <m/>
    <x v="1"/>
    <s v="Int"/>
    <s v="33I00750013"/>
    <n v="0"/>
    <n v="0"/>
    <n v="77150"/>
    <n v="0"/>
    <n v="77150"/>
  </r>
  <r>
    <n v="111211.02"/>
    <x v="0"/>
    <s v="Dekalb"/>
    <s v="South College Street"/>
    <s v="L"/>
    <s v="South College Street (0A555), Bridge over SR-26 (US-70), LM 0.36 in Smithville"/>
    <m/>
    <s v="Maint - BR Repair"/>
    <s v="Bridge Repair"/>
    <m/>
    <x v="3"/>
    <x v="2"/>
    <n v="0"/>
    <d v="2017-05-12T00:00:00"/>
    <m/>
    <x v="4"/>
    <s v="None"/>
    <m/>
    <n v="0"/>
    <n v="0"/>
    <n v="77028"/>
    <n v="0"/>
    <n v="77028"/>
  </r>
  <r>
    <n v="130450"/>
    <x v="0"/>
    <s v="Dekalb"/>
    <m/>
    <s v="SR"/>
    <s v="M21CMHQ_C21SR_SPCDEKALBCO"/>
    <m/>
    <s v="Maint - Reg"/>
    <s v="Maintenance"/>
    <m/>
    <x v="1"/>
    <x v="1"/>
    <s v=""/>
    <m/>
    <m/>
    <x v="2"/>
    <m/>
    <m/>
    <n v="0"/>
    <n v="0"/>
    <n v="76378.75"/>
    <n v="0"/>
    <n v="76378.75"/>
  </r>
  <r>
    <n v="125523"/>
    <x v="2"/>
    <s v="Lincoln"/>
    <s v="Mooneyham Road"/>
    <s v="L"/>
    <s v="BG A321-0.02, Mooneyham Road Bridge over Harbin Branch"/>
    <m/>
    <s v="State Aid - BR Grant"/>
    <s v="Bridge Replacement"/>
    <m/>
    <x v="3"/>
    <x v="0"/>
    <n v="0.01"/>
    <m/>
    <m/>
    <x v="4"/>
    <s v="None"/>
    <s v="520A3210001"/>
    <n v="0"/>
    <n v="0"/>
    <n v="76354.039999999994"/>
    <n v="0"/>
    <n v="76354.039999999994"/>
  </r>
  <r>
    <n v="105190.16"/>
    <x v="2"/>
    <s v="Wilson"/>
    <m/>
    <s v="L"/>
    <s v="Litter Grant FY2020/21"/>
    <m/>
    <s v="Maint - Litter"/>
    <s v="Mowing/Litter"/>
    <m/>
    <x v="1"/>
    <x v="1"/>
    <s v=""/>
    <m/>
    <m/>
    <x v="4"/>
    <m/>
    <m/>
    <n v="0"/>
    <n v="0"/>
    <n v="76000"/>
    <n v="0"/>
    <n v="76000"/>
  </r>
  <r>
    <n v="126586"/>
    <x v="2"/>
    <s v="Davidson"/>
    <s v="SR-6"/>
    <s v="SR"/>
    <s v="Pedestrian Bridge over SR-6 (US-31E, Ellington Parkway), LM 11.12; and SR-6, Bridges over Douglas Ave, LM 12.17"/>
    <s v="PE only for Bridge Repair"/>
    <s v="Maint - BR Repair"/>
    <s v="Bridge Repair"/>
    <m/>
    <x v="3"/>
    <x v="2"/>
    <n v="0"/>
    <m/>
    <m/>
    <x v="0"/>
    <s v="NHS"/>
    <s v="19FA0060015, 19FA0060016, 19SR0060041"/>
    <n v="76000"/>
    <n v="0"/>
    <n v="0"/>
    <n v="0"/>
    <n v="76000"/>
  </r>
  <r>
    <n v="116765.01"/>
    <x v="1"/>
    <s v="Claiborne"/>
    <m/>
    <s v="L"/>
    <s v="Downtown Sidewalk Improvements in Tazewell"/>
    <s v="Renovation and replacement of sidewalks throughout the downtown area. Project also includes curb and gutter, ADA upgrades, utility relocation, an irrigation system, pedestrian lighting, signage and pedestrian amenities."/>
    <s v="Local Programs"/>
    <s v="Bicycles and Pedestrian Facility"/>
    <m/>
    <x v="1"/>
    <x v="1"/>
    <n v="0"/>
    <m/>
    <m/>
    <x v="4"/>
    <s v="None"/>
    <m/>
    <n v="0"/>
    <n v="0"/>
    <n v="75947"/>
    <n v="0"/>
    <n v="75947"/>
  </r>
  <r>
    <n v="115241.05"/>
    <x v="3"/>
    <s v="Shelby"/>
    <m/>
    <s v="L"/>
    <s v="Various Locations in Shelby County - Set 1"/>
    <s v="Project ID's 12 &amp; 24"/>
    <s v="Local Programs"/>
    <s v="Signalization"/>
    <m/>
    <x v="1"/>
    <x v="1"/>
    <n v="0"/>
    <m/>
    <m/>
    <x v="4"/>
    <m/>
    <m/>
    <n v="-1260"/>
    <n v="0"/>
    <n v="77074.850000000006"/>
    <n v="0"/>
    <n v="75814.850000000006"/>
  </r>
  <r>
    <n v="129310.01"/>
    <x v="2"/>
    <s v="Williamson"/>
    <s v="SR-247"/>
    <s v="SR"/>
    <s v="(Duplex Road), Bridge over I-65, LM 2.38"/>
    <m/>
    <s v="Maint - BR Repair"/>
    <s v="Bridge Repair"/>
    <m/>
    <x v="3"/>
    <x v="2"/>
    <n v="0.05"/>
    <m/>
    <m/>
    <x v="2"/>
    <s v="Other"/>
    <s v="94I00650001"/>
    <n v="0"/>
    <n v="0"/>
    <n v="75500"/>
    <n v="0"/>
    <n v="75500"/>
  </r>
  <r>
    <n v="130001"/>
    <x v="1"/>
    <s v="Monroe"/>
    <s v="SR-72"/>
    <s v="SR"/>
    <s v="Bridge over Bat Creek, LM 8.78"/>
    <m/>
    <s v="Maint - BR Repair"/>
    <s v="Bridge Repair"/>
    <m/>
    <x v="3"/>
    <x v="2"/>
    <n v="0.05"/>
    <m/>
    <m/>
    <x v="2"/>
    <s v="Other"/>
    <s v="130001.00"/>
    <n v="0"/>
    <n v="0"/>
    <n v="75500"/>
    <n v="0"/>
    <n v="75500"/>
  </r>
  <r>
    <n v="128827"/>
    <x v="0"/>
    <s v="Dekalb"/>
    <s v="Banks Pisgah Road"/>
    <s v="L"/>
    <s v="SA 21023-3, Banks Pisgah Rd from Warren Co. line to Bethel Rd"/>
    <m/>
    <s v="State Aid - Resurf"/>
    <s v="Resurfacing"/>
    <m/>
    <x v="1"/>
    <x v="1"/>
    <n v="1.054"/>
    <m/>
    <m/>
    <x v="4"/>
    <s v="None"/>
    <m/>
    <n v="0"/>
    <n v="0"/>
    <n v="0"/>
    <n v="75232.72"/>
    <n v="75232.72"/>
  </r>
  <r>
    <n v="129961"/>
    <x v="5"/>
    <s v="Statewide"/>
    <m/>
    <s v="N/A"/>
    <s v="Easter Seals FFY13; SFY20 5310 TN16X008 (S,F &amp; L) Capital Funds (Zero$ Contract)"/>
    <m/>
    <s v="Mass Transit"/>
    <m/>
    <m/>
    <x v="1"/>
    <x v="1"/>
    <s v=""/>
    <m/>
    <m/>
    <x v="6"/>
    <m/>
    <m/>
    <n v="0"/>
    <n v="0"/>
    <n v="75185"/>
    <n v="0"/>
    <n v="75185"/>
  </r>
  <r>
    <n v="130330"/>
    <x v="0"/>
    <s v="Franklin"/>
    <m/>
    <s v="SR"/>
    <s v="M21CMHQ_C26SR_SPCFRANKLINCO"/>
    <m/>
    <s v="Maint - Reg"/>
    <s v="Maintenance"/>
    <m/>
    <x v="1"/>
    <x v="1"/>
    <s v=""/>
    <m/>
    <m/>
    <x v="2"/>
    <m/>
    <m/>
    <n v="0"/>
    <n v="0"/>
    <n v="75050.5"/>
    <n v="0"/>
    <n v="75050.5"/>
  </r>
  <r>
    <n v="114044"/>
    <x v="1"/>
    <s v="Knox"/>
    <s v="I-75"/>
    <s v="IM"/>
    <s v="Near LM 10.56 (Rockfall Mitigation)"/>
    <m/>
    <s v="Maint - Reg"/>
    <s v="Safety"/>
    <m/>
    <x v="4"/>
    <x v="7"/>
    <n v="0"/>
    <d v="2017-08-18T00:00:00"/>
    <m/>
    <x v="1"/>
    <s v="Int"/>
    <m/>
    <n v="0"/>
    <n v="0"/>
    <n v="75004.850000000006"/>
    <n v="0"/>
    <n v="75004.850000000006"/>
  </r>
  <r>
    <n v="117015"/>
    <x v="5"/>
    <s v="Statewide"/>
    <m/>
    <s v="L"/>
    <s v="TPR's for Off-System Bridges"/>
    <m/>
    <s v="Bridge"/>
    <s v="Preliminary Engineering"/>
    <m/>
    <x v="3"/>
    <x v="2"/>
    <s v=""/>
    <m/>
    <m/>
    <x v="4"/>
    <m/>
    <m/>
    <n v="75000"/>
    <n v="0"/>
    <n v="0"/>
    <n v="0"/>
    <n v="75000"/>
  </r>
  <r>
    <n v="129115"/>
    <x v="5"/>
    <s v="Statewide"/>
    <m/>
    <s v="SR"/>
    <s v="M19SAHQ_SWSR_ADA_INVENTORY"/>
    <m/>
    <s v="Maint - Reg"/>
    <m/>
    <m/>
    <x v="1"/>
    <x v="1"/>
    <s v=""/>
    <m/>
    <m/>
    <x v="2"/>
    <m/>
    <m/>
    <n v="75000"/>
    <n v="0"/>
    <n v="0"/>
    <n v="0"/>
    <n v="75000"/>
  </r>
  <r>
    <n v="127990"/>
    <x v="3"/>
    <s v="Shelby"/>
    <m/>
    <s v="L"/>
    <s v="Brother Boulevard, From SR-15 (US-64/Stage Road) to SR-177 (North Germantown Road) and Yale Road, From Kirby Whitten Road to Brother Boulevard"/>
    <s v="Resurfacing of Brother Boulevard from U.S. 64 to N. Germantown Road and the resurfacing of Yale Road from Kirby Whitten Road to Brother Boulevard."/>
    <s v="Local Programs"/>
    <s v="Resurfacing"/>
    <e v="#N/A"/>
    <x v="0"/>
    <x v="5"/>
    <n v="3.31"/>
    <m/>
    <m/>
    <x v="4"/>
    <s v="Other"/>
    <m/>
    <n v="75000"/>
    <n v="0"/>
    <n v="0"/>
    <n v="0"/>
    <n v="75000"/>
  </r>
  <r>
    <n v="128559.01"/>
    <x v="2"/>
    <s v="Cheatham"/>
    <s v="SIA"/>
    <s v="L"/>
    <s v="State Industrial Access Road serving Caymas Boats and Nashville Fabrication"/>
    <s v="paving by State Forces"/>
    <s v="Economic Development"/>
    <s v="Paving"/>
    <m/>
    <x v="0"/>
    <x v="0"/>
    <s v=""/>
    <m/>
    <m/>
    <x v="4"/>
    <m/>
    <m/>
    <n v="0"/>
    <n v="0"/>
    <n v="0"/>
    <n v="75000"/>
    <n v="75000"/>
  </r>
  <r>
    <n v="120852"/>
    <x v="2"/>
    <s v="Sumner"/>
    <s v="SIA"/>
    <s v="L"/>
    <s v="Industrial Access Road serving Beretta USA in Gallatin"/>
    <s v="Extend Gateway Blvd. 1060 ft. and a 1750 ft. connection between Gateway Blvd. and Commerce Drive"/>
    <s v="Economic Development"/>
    <s v="Construction-New"/>
    <m/>
    <x v="0"/>
    <x v="3"/>
    <n v="0.53"/>
    <d v="2016-12-02T00:00:00"/>
    <m/>
    <x v="4"/>
    <s v="None"/>
    <m/>
    <n v="62384.32"/>
    <n v="12345.9"/>
    <n v="0"/>
    <n v="0"/>
    <n v="74730.22"/>
  </r>
  <r>
    <n v="127547"/>
    <x v="2"/>
    <s v="Montgomery"/>
    <s v="Dunlop Lane"/>
    <s v="L"/>
    <s v="Dunlop Lane at R.J. Corman R/R, LM 0.78"/>
    <s v="Railroad crossing safety improvement project, Section 130"/>
    <s v="Section 130-Rail"/>
    <s v="Railroad Crossing Improvement"/>
    <m/>
    <x v="1"/>
    <x v="1"/>
    <n v="0.01"/>
    <m/>
    <m/>
    <x v="4"/>
    <s v="Other"/>
    <m/>
    <n v="0"/>
    <n v="0"/>
    <n v="74333"/>
    <n v="0"/>
    <n v="74333"/>
  </r>
  <r>
    <n v="105043.16"/>
    <x v="1"/>
    <s v="Blount"/>
    <m/>
    <s v="L"/>
    <s v="Litter Grant FY2020/21"/>
    <m/>
    <s v="Maint - Litter"/>
    <s v="Mowing/Litter"/>
    <m/>
    <x v="1"/>
    <x v="1"/>
    <s v=""/>
    <m/>
    <m/>
    <x v="4"/>
    <m/>
    <m/>
    <n v="0"/>
    <n v="0"/>
    <n v="74300"/>
    <n v="0"/>
    <n v="74300"/>
  </r>
  <r>
    <n v="130021"/>
    <x v="5"/>
    <s v="Statewide"/>
    <m/>
    <s v="N/A"/>
    <s v="StatewideAdmin 5310 SmUrbanStAdmin TN2018-050-01 Tsk Profile Payroll/fleet"/>
    <m/>
    <s v="Mass Transit"/>
    <m/>
    <m/>
    <x v="1"/>
    <x v="1"/>
    <s v=""/>
    <m/>
    <m/>
    <x v="6"/>
    <m/>
    <m/>
    <n v="0"/>
    <n v="0"/>
    <n v="74128"/>
    <n v="0"/>
    <n v="74128"/>
  </r>
  <r>
    <n v="117533"/>
    <x v="0"/>
    <s v="Putnam"/>
    <s v="SR-24"/>
    <s v="SR"/>
    <s v="M13HQ_C71SR_GEOREP SLIDE SR24 LM 30.1"/>
    <m/>
    <s v="Maint - Reg"/>
    <s v="Mitigation - Slide"/>
    <m/>
    <x v="2"/>
    <x v="2"/>
    <n v="0"/>
    <d v="2020-12-11T00:00:00"/>
    <m/>
    <x v="2"/>
    <s v="Other"/>
    <m/>
    <n v="74000"/>
    <n v="0"/>
    <n v="0"/>
    <n v="0"/>
    <n v="74000"/>
  </r>
  <r>
    <n v="127877"/>
    <x v="1"/>
    <s v="Hawkins"/>
    <s v="SR-1"/>
    <s v="SR"/>
    <s v="From South Rogersville City Limits to North of Intersection SR-70 in Rogersville"/>
    <s v="Miscellaneous Safety Improvements"/>
    <s v="Safety"/>
    <s v="Miscellaneous Safety Improvements"/>
    <m/>
    <x v="1"/>
    <x v="1"/>
    <n v="4.5"/>
    <d v="2020-08-14T00:00:00"/>
    <m/>
    <x v="0"/>
    <s v="NHS"/>
    <m/>
    <n v="5000"/>
    <n v="0"/>
    <n v="69000"/>
    <n v="0"/>
    <n v="74000"/>
  </r>
  <r>
    <n v="100282"/>
    <x v="2"/>
    <s v="Rutherford, Williamson"/>
    <s v="SR-96"/>
    <s v="SR"/>
    <s v="From I-840 in Williamson County to East of Overall Creek near Murfreesboro"/>
    <s v="widen to 3-lane and 5-lane section for portions of termini"/>
    <s v="Legislative"/>
    <s v="Preliminary Engineering"/>
    <m/>
    <x v="0"/>
    <x v="0"/>
    <n v="7.2"/>
    <m/>
    <m/>
    <x v="0"/>
    <s v="NHS"/>
    <m/>
    <n v="73800"/>
    <n v="0"/>
    <n v="0"/>
    <n v="0"/>
    <n v="73800"/>
  </r>
  <r>
    <n v="122088"/>
    <x v="0"/>
    <s v="Hamilton"/>
    <s v="SR-153"/>
    <s v="SR"/>
    <s v="From South of SR-319 to North of Grubb Road"/>
    <s v="Project involves lights, signs, changeable message sign, pavement marking, and resurfacing."/>
    <s v="Resurfacing"/>
    <s v="Resurface &amp; Safety"/>
    <s v="Cold Plane @ 1.25&quot; &amp; &quot;D&quot; Mix @ 132.5#/sy (Roadway &amp; Shoulders) - Shuttle Buggy"/>
    <x v="0"/>
    <x v="5"/>
    <n v="1.96"/>
    <d v="2016-06-24T00:00:00"/>
    <s v="CONV"/>
    <x v="0"/>
    <s v="NHS"/>
    <m/>
    <n v="0"/>
    <n v="0"/>
    <n v="14956.56"/>
    <n v="58418.13"/>
    <n v="73374.69"/>
  </r>
  <r>
    <n v="129275"/>
    <x v="1"/>
    <s v="Carter"/>
    <m/>
    <s v="SR"/>
    <s v="M20CMHQ_C10SR_ROUELIZABETHTON"/>
    <m/>
    <s v="Maint - Reg"/>
    <s v="Maintenance"/>
    <m/>
    <x v="1"/>
    <x v="1"/>
    <s v=""/>
    <m/>
    <m/>
    <x v="2"/>
    <m/>
    <m/>
    <n v="0"/>
    <n v="0"/>
    <n v="73088.25"/>
    <n v="0"/>
    <n v="73088.25"/>
  </r>
  <r>
    <n v="126439"/>
    <x v="3"/>
    <s v="Benton"/>
    <m/>
    <s v="SR"/>
    <s v="M18RMHQ_C03_Utility_Bills"/>
    <s v="To pay TDOT's Utility Bills"/>
    <s v="Maint - Reg"/>
    <s v="Maintenance"/>
    <m/>
    <x v="1"/>
    <x v="1"/>
    <s v=""/>
    <m/>
    <m/>
    <x v="2"/>
    <m/>
    <m/>
    <n v="0"/>
    <n v="0"/>
    <n v="73012.14"/>
    <n v="0"/>
    <n v="73012.14"/>
  </r>
  <r>
    <n v="129740"/>
    <x v="3"/>
    <s v="Lauderdale"/>
    <m/>
    <s v="N/A"/>
    <s v="Halls: Airport Layout Plan"/>
    <m/>
    <s v="Aeronautics"/>
    <s v="Public Transportation"/>
    <m/>
    <x v="1"/>
    <x v="1"/>
    <s v=""/>
    <m/>
    <m/>
    <x v="6"/>
    <m/>
    <m/>
    <n v="0"/>
    <n v="0"/>
    <n v="73000"/>
    <n v="0"/>
    <n v="73000"/>
  </r>
  <r>
    <n v="122843"/>
    <x v="0"/>
    <s v="Hamilton"/>
    <s v="SR-60"/>
    <s v="SR"/>
    <s v="From the Meigs County Line to Meigs County Line"/>
    <s v="Project involves pavement marking, signs, and resurfacing."/>
    <s v="Resurfacing"/>
    <s v="Resurface &amp; Safety"/>
    <s v="Cold Plane @ 1.25&quot; &amp; &quot;D&quot; Mix @ 132.5#/sy (Roadway &amp; Shoulders) - Shuttle Buggy(Mill &amp; TLD)"/>
    <x v="0"/>
    <x v="5"/>
    <n v="1.99"/>
    <d v="2016-06-24T00:00:00"/>
    <s v="CONV"/>
    <x v="0"/>
    <s v="NHS"/>
    <m/>
    <n v="0"/>
    <n v="0"/>
    <n v="17164.5"/>
    <n v="55590.02"/>
    <n v="72754.51999999999"/>
  </r>
  <r>
    <n v="129293"/>
    <x v="2"/>
    <s v="Davidson"/>
    <m/>
    <s v="N/A"/>
    <s v="MTA Project Return FFY15-16 Cap; FFY15 Op, SFY20 5307 TN2018-028"/>
    <m/>
    <s v="Mass Transit"/>
    <m/>
    <m/>
    <x v="1"/>
    <x v="1"/>
    <s v=""/>
    <m/>
    <m/>
    <x v="6"/>
    <m/>
    <m/>
    <n v="0"/>
    <n v="0"/>
    <n v="72402"/>
    <n v="0"/>
    <n v="72402"/>
  </r>
  <r>
    <n v="129941"/>
    <x v="3"/>
    <s v="Madison"/>
    <m/>
    <s v="N/A"/>
    <s v="Jackson Transit Auth. FFY19, SFY20 5307 TN2019026 (S) Capital Funds"/>
    <m/>
    <s v="Mass Transit"/>
    <m/>
    <m/>
    <x v="1"/>
    <x v="1"/>
    <s v=""/>
    <m/>
    <m/>
    <x v="6"/>
    <m/>
    <m/>
    <n v="0"/>
    <n v="0"/>
    <n v="72394"/>
    <n v="0"/>
    <n v="72394"/>
  </r>
  <r>
    <n v="125182.01"/>
    <x v="0"/>
    <s v="Bradley"/>
    <m/>
    <s v="L"/>
    <s v="Various Streets in Cleveland"/>
    <s v="Construction and reconstruction of sidewalks along 25th Street (SR-60) from Peerless Road to Keith Street (SR-2) and along Peerless Road from 25 Street (SR-60) to the Bradley County Nursing Home. Project also includes curb and gutter, guardrail, ADA upgrades, striping, landscaping, pedestrian amenities and a bus stop."/>
    <s v="Local Programs"/>
    <s v="Bicycles and Pedestrian Facility"/>
    <m/>
    <x v="1"/>
    <x v="1"/>
    <s v=""/>
    <m/>
    <m/>
    <x v="8"/>
    <s v="NHS, Other"/>
    <m/>
    <n v="72143"/>
    <n v="0"/>
    <n v="0"/>
    <n v="0"/>
    <n v="72143"/>
  </r>
  <r>
    <n v="129416"/>
    <x v="0"/>
    <s v="Marion"/>
    <s v="10th Street"/>
    <s v="L"/>
    <s v="East 10th Street at Sequatchie Valley Railroad, LM 1.24 in South Pittsburg"/>
    <s v="Railroad Crossing Safety Improvement Project, Section 130."/>
    <s v="Section 130-Rail"/>
    <s v="Railroad Crossing Improvement"/>
    <m/>
    <x v="1"/>
    <x v="1"/>
    <n v="0.01"/>
    <m/>
    <m/>
    <x v="4"/>
    <s v="None"/>
    <m/>
    <n v="15000"/>
    <n v="0"/>
    <n v="57022"/>
    <n v="0"/>
    <n v="72022"/>
  </r>
  <r>
    <n v="104998.16"/>
    <x v="1"/>
    <s v="Washington"/>
    <m/>
    <s v="N/A"/>
    <s v="Litter Grant FY2020/21"/>
    <m/>
    <s v="Maint - Litter"/>
    <s v="Mowing/Litter"/>
    <m/>
    <x v="1"/>
    <x v="1"/>
    <s v=""/>
    <m/>
    <m/>
    <x v="6"/>
    <m/>
    <m/>
    <n v="0"/>
    <n v="0"/>
    <n v="72000"/>
    <n v="0"/>
    <n v="72000"/>
  </r>
  <r>
    <n v="130056"/>
    <x v="5"/>
    <s v="Statewide"/>
    <m/>
    <s v="N/A"/>
    <s v="Adult Comm Training FFY18; SFY20  5310 TN2018-042-01 (S,F,L) Capital Funds"/>
    <m/>
    <s v="Mass Transit"/>
    <m/>
    <m/>
    <x v="1"/>
    <x v="1"/>
    <s v=""/>
    <m/>
    <m/>
    <x v="6"/>
    <m/>
    <m/>
    <n v="0"/>
    <n v="0"/>
    <n v="72000"/>
    <n v="0"/>
    <n v="72000"/>
  </r>
  <r>
    <n v="130065"/>
    <x v="5"/>
    <s v="Statewide"/>
    <m/>
    <s v="N/A"/>
    <s v="Hilltoppers FFY18; SFY20 -5310 TN2018-042-01 (S,F,L) Capital Funds"/>
    <m/>
    <s v="Mass Transit"/>
    <m/>
    <m/>
    <x v="1"/>
    <x v="1"/>
    <s v=""/>
    <m/>
    <m/>
    <x v="6"/>
    <m/>
    <m/>
    <n v="0"/>
    <n v="0"/>
    <n v="72000"/>
    <n v="0"/>
    <n v="72000"/>
  </r>
  <r>
    <n v="130042"/>
    <x v="0"/>
    <s v="Bledsoe"/>
    <s v="SR-30"/>
    <s v="SR"/>
    <s v="Bridge over Sequatchie River, LM 10.36"/>
    <m/>
    <s v="Maint - BR Repair"/>
    <s v="Bridge Repair"/>
    <m/>
    <x v="3"/>
    <x v="2"/>
    <n v="0.14000000000000001"/>
    <m/>
    <m/>
    <x v="2"/>
    <s v="Other"/>
    <s v="04SR0300007"/>
    <n v="0"/>
    <n v="0"/>
    <n v="72000"/>
    <n v="0"/>
    <n v="72000"/>
  </r>
  <r>
    <n v="129877"/>
    <x v="0"/>
    <s v="Hamilton"/>
    <m/>
    <s v="N/A"/>
    <s v="CARTA - FFY18; SFY20 5337 TN2017-053 (S) Capital Funds"/>
    <m/>
    <s v="Mass Transit"/>
    <m/>
    <m/>
    <x v="1"/>
    <x v="1"/>
    <s v=""/>
    <m/>
    <m/>
    <x v="6"/>
    <m/>
    <m/>
    <n v="0"/>
    <n v="0"/>
    <n v="71882.759999999995"/>
    <n v="0"/>
    <n v="71882.759999999995"/>
  </r>
  <r>
    <n v="70004"/>
    <x v="0"/>
    <s v="Bledsoe"/>
    <m/>
    <s v="SR"/>
    <s v="Bledsoe County Routine Maintenance"/>
    <m/>
    <s v="Maint - Reg"/>
    <s v="Maintenance"/>
    <m/>
    <x v="1"/>
    <x v="1"/>
    <s v=""/>
    <m/>
    <m/>
    <x v="2"/>
    <m/>
    <m/>
    <n v="0"/>
    <n v="0"/>
    <n v="71770.86"/>
    <n v="0"/>
    <n v="71770.86"/>
  </r>
  <r>
    <n v="120314"/>
    <x v="1"/>
    <s v="Blount"/>
    <s v="SR-334"/>
    <s v="SR"/>
    <s v="Bridge over CSX Railroad, LM 0.56 in Alcoa"/>
    <m/>
    <s v="Maint - BR Repair"/>
    <s v="Bridge Repair"/>
    <m/>
    <x v="3"/>
    <x v="2"/>
    <n v="0"/>
    <d v="2021-02-05T00:00:00"/>
    <m/>
    <x v="2"/>
    <s v="Other"/>
    <s v="05S2550007"/>
    <n v="0"/>
    <n v="25000"/>
    <n v="46000"/>
    <n v="0"/>
    <n v="71000"/>
  </r>
  <r>
    <n v="124061"/>
    <x v="0"/>
    <s v="Fentress"/>
    <s v="SR-85"/>
    <s v="SR"/>
    <s v="Bridge over East Fork Obey River, LM 5.67 (IA)"/>
    <m/>
    <s v="Bridge"/>
    <s v="Bridge Replacement"/>
    <m/>
    <x v="3"/>
    <x v="0"/>
    <n v="7.4999999999999997E-2"/>
    <d v="2022-03-25T00:00:00"/>
    <m/>
    <x v="2"/>
    <s v="Other"/>
    <s v="25SR0850003"/>
    <n v="71000"/>
    <n v="0"/>
    <n v="0"/>
    <n v="0"/>
    <n v="71000"/>
  </r>
  <r>
    <n v="130331"/>
    <x v="3"/>
    <s v="Region 4"/>
    <s v="SR-88"/>
    <s v="SR"/>
    <s v="Bridges over South Fork Forked Deer River in Lauderdale County at LM 22.80 and Overflow in Crockett County at LM 0.12"/>
    <m/>
    <s v="Maint - BR Repair"/>
    <s v="Bridge Repair"/>
    <m/>
    <x v="3"/>
    <x v="2"/>
    <s v=""/>
    <m/>
    <m/>
    <x v="2"/>
    <s v="Other"/>
    <s v="17SR080001, 49SR088071"/>
    <n v="0"/>
    <n v="0"/>
    <n v="71000"/>
    <n v="0"/>
    <n v="71000"/>
  </r>
  <r>
    <n v="130052"/>
    <x v="1"/>
    <s v="Scott"/>
    <m/>
    <s v="N/A"/>
    <s v="Oneida: Apron Rehab - Construction"/>
    <m/>
    <s v="Aeronautics"/>
    <s v="Public Transportation"/>
    <m/>
    <x v="1"/>
    <x v="1"/>
    <s v=""/>
    <m/>
    <m/>
    <x v="6"/>
    <m/>
    <m/>
    <n v="0"/>
    <n v="0"/>
    <n v="70851"/>
    <n v="0"/>
    <n v="70851"/>
  </r>
  <r>
    <n v="129412"/>
    <x v="0"/>
    <s v="Hamilton"/>
    <m/>
    <s v="N/A"/>
    <s v="Collegedale: Design Culvert Under Runway"/>
    <m/>
    <s v="Aeronautics"/>
    <s v="Public Transportation"/>
    <m/>
    <x v="1"/>
    <x v="1"/>
    <s v=""/>
    <m/>
    <m/>
    <x v="6"/>
    <m/>
    <m/>
    <n v="0"/>
    <n v="0"/>
    <n v="70771"/>
    <n v="0"/>
    <n v="70771"/>
  </r>
  <r>
    <n v="103641.14"/>
    <x v="2"/>
    <s v="Davidson"/>
    <s v="SR-155"/>
    <s v="SR"/>
    <s v="M19LTHQ_C19SR_TUNLCLN Davidson - Thompson Lane Tunnel - Cleaning (FY19)"/>
    <m/>
    <s v="Maint - Reg"/>
    <s v="Maintenance"/>
    <m/>
    <x v="1"/>
    <x v="1"/>
    <s v=""/>
    <d v="2019-05-10T00:00:00"/>
    <m/>
    <x v="2"/>
    <m/>
    <m/>
    <n v="0"/>
    <n v="0"/>
    <n v="70665"/>
    <n v="0"/>
    <n v="70665"/>
  </r>
  <r>
    <n v="119539"/>
    <x v="3"/>
    <s v="Shelby"/>
    <m/>
    <s v="L"/>
    <s v="Various Roads in Memphis - Group 5"/>
    <s v="Resurfacing and safety upgrades of Riverside Dr from Jefferson to Beale, North Highland St from Summer to Walnut Grove, North Perkins Rd from Summer to Walnut Grove, Hickory Hill Rd from Mt Moriah to Winchester, Knight Arnold Rd from Hickory Hill to Ridgeway, and Riverdale Dr from Winchester to Shelby Drive. Activities will include milling, resurfacing, repair of existing utility structures, existing handicap ramps, existing traffic loops, drainage structure, striping and signage, and ADA upgrades. Bicycle facilities will also be added along the routes by re-striping and additional signage."/>
    <s v="Local Programs"/>
    <s v="Resurface &amp; Safety"/>
    <e v="#N/A"/>
    <x v="0"/>
    <x v="5"/>
    <n v="7"/>
    <m/>
    <m/>
    <x v="8"/>
    <s v="NHS, Other"/>
    <m/>
    <n v="0"/>
    <n v="0"/>
    <n v="70619"/>
    <n v="0"/>
    <n v="70619"/>
  </r>
  <r>
    <n v="121552"/>
    <x v="2"/>
    <s v="Hickman"/>
    <s v="SR-48"/>
    <s v="SR"/>
    <s v="Intersection at SR-100/M.B. Nickell Street, LM 17.93 in Centerville (RSAR)"/>
    <m/>
    <s v="Safety"/>
    <s v="RSAR"/>
    <m/>
    <x v="1"/>
    <x v="1"/>
    <n v="0"/>
    <m/>
    <m/>
    <x v="2"/>
    <s v="Other"/>
    <m/>
    <n v="70496.649999999994"/>
    <n v="0"/>
    <n v="0"/>
    <n v="0"/>
    <n v="70496.649999999994"/>
  </r>
  <r>
    <n v="124081"/>
    <x v="0"/>
    <s v="Bradley, Hamilton"/>
    <s v="I-75"/>
    <s v="IM"/>
    <s v="From North of SR-2 in Hamilton County to near SR-311 in Bradley County (IA)"/>
    <s v="WIDEN I-75 FROM 4 TO 6 LANES FROM APD-40/SR 311 (EXIT 20) TO HAMILTON COUNTY LINE. FULL PROJECT EXTENDS TO US 64 IN HAMILTON COUNTY; DETAILS ON THE PORTION IN HAMILTON COUNTY CAN BE FOUND IN THE TIP FOR THE CHATTANOOGA/HAMILTON COUNTY/NORTH GEORGIA TRANSPORTATION PLANNING ORGANIZATION."/>
    <s v="Legislative"/>
    <s v="Widen"/>
    <m/>
    <x v="0"/>
    <x v="0"/>
    <n v="8.5299999999999994"/>
    <d v="2023-08-18T00:00:00"/>
    <m/>
    <x v="1"/>
    <s v="Int"/>
    <m/>
    <n v="70300"/>
    <n v="0"/>
    <n v="0"/>
    <n v="0"/>
    <n v="70300"/>
  </r>
  <r>
    <n v="129016"/>
    <x v="0"/>
    <s v="Cumberland"/>
    <m/>
    <s v="IM"/>
    <s v="M20CMHQ_C18ISR_SPCCUMBERLANDCO"/>
    <m/>
    <s v="Maint - Reg"/>
    <s v="Maintenance"/>
    <m/>
    <x v="1"/>
    <x v="1"/>
    <s v=""/>
    <m/>
    <m/>
    <x v="1"/>
    <m/>
    <m/>
    <n v="0"/>
    <n v="0"/>
    <n v="70174"/>
    <n v="0"/>
    <n v="70174"/>
  </r>
  <r>
    <n v="125679"/>
    <x v="1"/>
    <s v="Sullivan"/>
    <m/>
    <s v="L"/>
    <s v="Allison Road, From Haw Ridge Road to SR-34(US-11E,Bristol Highway)"/>
    <m/>
    <s v="Safety"/>
    <s v="Miscellaneous Safety Improvements"/>
    <m/>
    <x v="1"/>
    <x v="1"/>
    <n v="4.55"/>
    <d v="2019-10-04T00:00:00"/>
    <m/>
    <x v="4"/>
    <s v="None, Other"/>
    <m/>
    <n v="9000"/>
    <n v="0"/>
    <n v="61100"/>
    <n v="0"/>
    <n v="70100"/>
  </r>
  <r>
    <n v="123030.03"/>
    <x v="3"/>
    <s v="Shelby"/>
    <m/>
    <s v="L"/>
    <s v="Shelby County Congestion Management Program - Coordinated Signalization Projects (FY-2016-2018)"/>
    <s v="This child PIN includes all projects involving upgrades to intersections which are coordinated with other intersections - these are ITS projects. Includes the following project IDs from the master project list submitted with the original application: #4, #5, #7, #9, #10, #11, #13, #14 and #15. This is for 24 intersections countywide."/>
    <s v="Local Programs"/>
    <s v="Intelligent Transportation System"/>
    <m/>
    <x v="1"/>
    <x v="1"/>
    <n v="0"/>
    <m/>
    <m/>
    <x v="4"/>
    <s v="Other"/>
    <m/>
    <n v="70000"/>
    <n v="0"/>
    <n v="0"/>
    <n v="0"/>
    <n v="70000"/>
  </r>
  <r>
    <n v="120364"/>
    <x v="3"/>
    <s v="Region 4"/>
    <m/>
    <s v="SR"/>
    <s v="PE for Interstate Resurfacing"/>
    <m/>
    <s v="Resurfacing"/>
    <s v="Preliminary Engineering"/>
    <m/>
    <x v="0"/>
    <x v="5"/>
    <s v=""/>
    <m/>
    <m/>
    <x v="2"/>
    <m/>
    <m/>
    <n v="70000"/>
    <n v="0"/>
    <n v="0"/>
    <n v="0"/>
    <n v="70000"/>
  </r>
  <r>
    <n v="125680"/>
    <x v="2"/>
    <s v="Lincoln"/>
    <s v="SIA"/>
    <s v="L"/>
    <s v="Industrial Access Road serving PepsiCo Frito-Lay (Chenault Ford Road)"/>
    <s v="Adjustments to turning radius at the intersection of US-64/Chenault Ford Rd, adjust curb and gutter as well as guardrail. South end meets criteria for 3-way stop. If warranted, standard addtl signs and pavement markings and widening of existing box culverts. 18&quot; storm sewer pipe towards detention pond, removal of endwall and installation of junction box."/>
    <s v="Economic Development"/>
    <s v="Reconstruction"/>
    <m/>
    <x v="0"/>
    <x v="0"/>
    <s v=""/>
    <d v="2018-12-07T00:00:00"/>
    <m/>
    <x v="4"/>
    <s v="None"/>
    <m/>
    <n v="70000"/>
    <n v="0"/>
    <n v="0"/>
    <n v="0"/>
    <n v="70000"/>
  </r>
  <r>
    <n v="123431"/>
    <x v="2"/>
    <s v="Sumner"/>
    <s v="SR-25"/>
    <s v="SR"/>
    <s v="(Red River Road) at CSX Railroad, LM 14.64 in Gallatin"/>
    <s v="Railroad Crossing Safety Improvement Project, Section 130"/>
    <s v="Section 130-Rail"/>
    <s v="Railroad Crossing Improvement"/>
    <m/>
    <x v="1"/>
    <x v="1"/>
    <n v="0.01"/>
    <m/>
    <m/>
    <x v="2"/>
    <s v="Other"/>
    <m/>
    <n v="0"/>
    <n v="0"/>
    <n v="69905"/>
    <n v="0"/>
    <n v="69905"/>
  </r>
  <r>
    <n v="129433"/>
    <x v="0"/>
    <s v="Region 2"/>
    <m/>
    <s v="N/A"/>
    <s v="UCHRA FFY16-17; SFY20 - 5339 TN2019-011 (S&amp;F) Capital Funds"/>
    <m/>
    <s v="Mass Transit"/>
    <m/>
    <m/>
    <x v="1"/>
    <x v="1"/>
    <s v=""/>
    <m/>
    <m/>
    <x v="6"/>
    <m/>
    <m/>
    <n v="0"/>
    <n v="0"/>
    <n v="69733"/>
    <n v="0"/>
    <n v="69733"/>
  </r>
  <r>
    <n v="122695"/>
    <x v="2"/>
    <s v="Hickman"/>
    <s v="Parker Bridge Rd"/>
    <s v="L"/>
    <s v="BG A434-0.07, Parker Bridge Rd bridge over branch"/>
    <m/>
    <s v="State Aid - BR Grant"/>
    <s v="Bridge Replacement"/>
    <m/>
    <x v="3"/>
    <x v="0"/>
    <n v="0"/>
    <m/>
    <m/>
    <x v="4"/>
    <s v="None"/>
    <s v="410A4340001"/>
    <n v="0"/>
    <n v="0"/>
    <n v="69627.14"/>
    <n v="0"/>
    <n v="69627.14"/>
  </r>
  <r>
    <n v="126360"/>
    <x v="0"/>
    <s v="Warren"/>
    <s v="King Rd"/>
    <s v="L"/>
    <s v="SA 89003(2), King Road from Coffee County line to SR 55"/>
    <m/>
    <s v="State Aid - Resurf"/>
    <s v="Resurfacing"/>
    <m/>
    <x v="1"/>
    <x v="1"/>
    <n v="3.37"/>
    <m/>
    <m/>
    <x v="4"/>
    <s v="None"/>
    <m/>
    <n v="0"/>
    <n v="0"/>
    <n v="0"/>
    <n v="69301.97"/>
    <n v="69301.97"/>
  </r>
  <r>
    <n v="129034"/>
    <x v="0"/>
    <s v="Bledsoe"/>
    <s v="Old Spencer Rd"/>
    <s v="L"/>
    <s v="SA 04032-1, Old Spencer Rd from Van Buren County Line to Will Blankenship Rd"/>
    <m/>
    <s v="State Aid - Resurf"/>
    <s v="Resurfacing"/>
    <m/>
    <x v="1"/>
    <x v="1"/>
    <n v="0.29799999999999999"/>
    <m/>
    <m/>
    <x v="4"/>
    <s v="None"/>
    <m/>
    <n v="0"/>
    <n v="0"/>
    <n v="0"/>
    <n v="69267.56"/>
    <n v="69267.56"/>
  </r>
  <r>
    <n v="105004.16"/>
    <x v="1"/>
    <s v="Sevier"/>
    <m/>
    <s v="N/A"/>
    <s v="Litter Grant FY2020/21"/>
    <m/>
    <s v="Maint - Litter"/>
    <s v="Mowing/Litter"/>
    <m/>
    <x v="1"/>
    <x v="1"/>
    <s v=""/>
    <m/>
    <m/>
    <x v="6"/>
    <m/>
    <m/>
    <n v="0"/>
    <n v="0"/>
    <n v="69200"/>
    <n v="0"/>
    <n v="69200"/>
  </r>
  <r>
    <n v="129843"/>
    <x v="3"/>
    <s v="Weakley"/>
    <s v="SR"/>
    <s v="SR"/>
    <s v="SR-118, Bridge over Strawberry Branch, LM 4.71; SR-124, Bridge over Branch, LM 6.11"/>
    <m/>
    <s v="Maint - BR Repair"/>
    <s v="Bridge Repair"/>
    <m/>
    <x v="3"/>
    <x v="2"/>
    <s v=""/>
    <m/>
    <m/>
    <x v="2"/>
    <s v="Other"/>
    <s v="92SR1180003, 92SR1240003"/>
    <n v="0"/>
    <n v="0"/>
    <n v="69000"/>
    <n v="0"/>
    <n v="69000"/>
  </r>
  <r>
    <n v="129919"/>
    <x v="2"/>
    <s v="Wilson"/>
    <s v="I-40"/>
    <s v="IM"/>
    <s v="Bridges over Spring Creek, LM 18.61"/>
    <m/>
    <s v="Maint - BR Repair"/>
    <s v="Bridge Repair"/>
    <m/>
    <x v="3"/>
    <x v="2"/>
    <n v="0.01"/>
    <d v="2020-06-26T00:00:00"/>
    <m/>
    <x v="1"/>
    <s v="Int"/>
    <s v="95I00400037, 95I00400038"/>
    <n v="0"/>
    <n v="0"/>
    <n v="69000"/>
    <n v="0"/>
    <n v="69000"/>
  </r>
  <r>
    <n v="100281.03"/>
    <x v="2"/>
    <s v="Wilson"/>
    <s v="SR-109"/>
    <s v="SR"/>
    <s v="From South of Dry Fork Creek to South of Cumberland River"/>
    <s v="Widen from 2-ln to 5-ln, with shoulders and ditches for approximately 3.25 miles from beginning of project south of creek, and with curb and gutter for approximately last 0.50 mile to south of river"/>
    <s v="Legislative"/>
    <s v="Reconstruction"/>
    <m/>
    <x v="0"/>
    <x v="0"/>
    <n v="3.7269999999999999"/>
    <d v="2017-12-08T00:00:00"/>
    <m/>
    <x v="0"/>
    <s v="NHS"/>
    <m/>
    <n v="0"/>
    <n v="68787.5"/>
    <n v="0"/>
    <n v="0"/>
    <n v="68787.5"/>
  </r>
  <r>
    <n v="108701.01"/>
    <x v="3"/>
    <s v="Shelby"/>
    <m/>
    <s v="L"/>
    <s v="Audubon Stream Mitigation"/>
    <s v="Creation of 418 feet of stream length through removal of concrete in an existing, lined channel. Will be returned to natural state via installation of turf reinforcement matting, seeding and planting trees. Project will be completed due to TDEC-required stream mitigation for Holmes Road widening project to the south."/>
    <s v="Local Programs"/>
    <s v="Env Mitigation and Wildlife Connectivity"/>
    <m/>
    <x v="1"/>
    <x v="1"/>
    <s v=""/>
    <m/>
    <m/>
    <x v="4"/>
    <m/>
    <m/>
    <n v="68662"/>
    <n v="0"/>
    <n v="0"/>
    <n v="0"/>
    <n v="68662"/>
  </r>
  <r>
    <n v="107015"/>
    <x v="1"/>
    <s v="Knox"/>
    <m/>
    <s v="L"/>
    <s v="Watt Road, South of SR-1(Kingston Pike) to Old Stage Road.; Old Stage Road, Loudon County Line to Johnson Corner Road"/>
    <s v="Widen Old Stage Rd from 16' width just west of Johnson's Corner Rd to two 12' lanes with sidewalk, curb and gutter to the western limits of the town; Extension of Watt Rd to Old Stage Rd."/>
    <s v="Local Programs"/>
    <s v="Widen"/>
    <m/>
    <x v="0"/>
    <x v="0"/>
    <n v="0.68899999999999995"/>
    <d v="2012-12-07T00:00:00"/>
    <m/>
    <x v="8"/>
    <s v="NHS"/>
    <m/>
    <n v="-22670.3"/>
    <n v="-70566.5"/>
    <n v="161863.34"/>
    <n v="0"/>
    <n v="68626.539999999994"/>
  </r>
  <r>
    <n v="130373"/>
    <x v="0"/>
    <s v="Overton"/>
    <m/>
    <s v="SR"/>
    <s v="M21CMHQ_C67SR_SPCOVERTONCO"/>
    <m/>
    <s v="Maint - Reg"/>
    <s v="Maintenance"/>
    <m/>
    <x v="1"/>
    <x v="1"/>
    <s v=""/>
    <m/>
    <m/>
    <x v="2"/>
    <m/>
    <m/>
    <n v="0"/>
    <n v="0"/>
    <n v="68513"/>
    <n v="0"/>
    <n v="68513"/>
  </r>
  <r>
    <n v="105028.16"/>
    <x v="1"/>
    <s v="Greene"/>
    <m/>
    <s v="N/A"/>
    <s v="Litter Grant FY2020/21"/>
    <m/>
    <s v="Maint - Litter"/>
    <s v="Mowing/Litter"/>
    <m/>
    <x v="1"/>
    <x v="1"/>
    <s v=""/>
    <m/>
    <m/>
    <x v="6"/>
    <m/>
    <m/>
    <n v="0"/>
    <n v="0"/>
    <n v="68400"/>
    <n v="0"/>
    <n v="68400"/>
  </r>
  <r>
    <n v="129017"/>
    <x v="1"/>
    <s v="Hawkins"/>
    <m/>
    <s v="SR"/>
    <s v="M20CMHQ_C37SR_ROUROGERSVILLE"/>
    <m/>
    <s v="Maint - Reg"/>
    <s v="Maintenance"/>
    <m/>
    <x v="1"/>
    <x v="1"/>
    <s v=""/>
    <m/>
    <m/>
    <x v="2"/>
    <m/>
    <m/>
    <n v="0"/>
    <n v="0"/>
    <n v="67992.899999999994"/>
    <n v="0"/>
    <n v="67992.899999999994"/>
  </r>
  <r>
    <n v="123751"/>
    <x v="2"/>
    <s v="Lawrence"/>
    <s v="2nd Ave"/>
    <s v="L"/>
    <s v="2nd Avenue, From Collier Street to Riddle Lane"/>
    <s v="Extension of sidewalks along Old Jackson Hwy from Collier St to Riddle Ln. Project also includes crosswalks, ADA accessibility and drainage."/>
    <s v="Local Programs"/>
    <s v="Bicycles and Pedestrian Facility"/>
    <m/>
    <x v="1"/>
    <x v="1"/>
    <n v="0.3"/>
    <m/>
    <m/>
    <x v="4"/>
    <s v="None"/>
    <m/>
    <n v="0"/>
    <n v="0"/>
    <n v="67933"/>
    <n v="0"/>
    <n v="67933"/>
  </r>
  <r>
    <n v="129755"/>
    <x v="0"/>
    <s v="Hamilton"/>
    <m/>
    <s v="N/A"/>
    <s v="Chattanooga-Hamilton CO RPC FFY12, SFY20 5303 TN80004-02 Planning Funds"/>
    <m/>
    <s v="Mass Transit"/>
    <m/>
    <m/>
    <x v="1"/>
    <x v="1"/>
    <s v=""/>
    <m/>
    <m/>
    <x v="6"/>
    <m/>
    <m/>
    <n v="0"/>
    <n v="0"/>
    <n v="67500"/>
    <n v="0"/>
    <n v="67500"/>
  </r>
  <r>
    <n v="122983"/>
    <x v="3"/>
    <s v="Hardeman"/>
    <s v="SR-100"/>
    <s v="SR"/>
    <s v="Bridge over Branch, LM 4.34"/>
    <m/>
    <s v="Maint - BR Repair"/>
    <s v="Bridge Repair"/>
    <m/>
    <x v="3"/>
    <x v="2"/>
    <n v="0"/>
    <d v="2017-08-18T00:00:00"/>
    <m/>
    <x v="2"/>
    <s v="Other"/>
    <s v="35SR100003"/>
    <n v="0"/>
    <n v="0"/>
    <n v="67250"/>
    <n v="0"/>
    <n v="67250"/>
  </r>
  <r>
    <n v="120008.05"/>
    <x v="2"/>
    <s v="Region 3"/>
    <m/>
    <s v="IM"/>
    <s v="M19LTHQ_D38ISR_M&amp;L_D38EAST"/>
    <m/>
    <s v="Maint - Reg"/>
    <s v="Mowing/Litter"/>
    <m/>
    <x v="1"/>
    <x v="1"/>
    <s v=""/>
    <d v="2018-11-02T00:00:00"/>
    <m/>
    <x v="1"/>
    <m/>
    <m/>
    <n v="0"/>
    <n v="0"/>
    <n v="67200"/>
    <n v="0"/>
    <n v="67200"/>
  </r>
  <r>
    <n v="105206.16"/>
    <x v="2"/>
    <s v="Maury"/>
    <m/>
    <s v="L"/>
    <s v="Litter Grant FY2020/21"/>
    <m/>
    <s v="Maint - Litter"/>
    <s v="Mowing/Litter"/>
    <m/>
    <x v="1"/>
    <x v="1"/>
    <s v=""/>
    <m/>
    <m/>
    <x v="4"/>
    <m/>
    <m/>
    <n v="0"/>
    <n v="0"/>
    <n v="67100"/>
    <n v="0"/>
    <n v="67100"/>
  </r>
  <r>
    <n v="128490"/>
    <x v="0"/>
    <s v="Marion"/>
    <s v="12th St"/>
    <s v="L"/>
    <s v="E 12th Street at Sequatchie Valley Railroad, LM 0.56 in South Pittsburg"/>
    <s v="Railroad Crossing Safety Improvement Project, Section 130"/>
    <s v="Section 130-Rail"/>
    <s v="Railroad Crossing Improvement"/>
    <m/>
    <x v="1"/>
    <x v="1"/>
    <n v="0.01"/>
    <m/>
    <m/>
    <x v="4"/>
    <s v="None"/>
    <m/>
    <n v="0"/>
    <n v="0"/>
    <n v="67025"/>
    <n v="0"/>
    <n v="67025"/>
  </r>
  <r>
    <n v="120268"/>
    <x v="3"/>
    <s v="Shelby"/>
    <s v="SR-205"/>
    <s v="SR"/>
    <s v="(Collierville-Arlington Road), Bridge over Overflow, LM 2.34"/>
    <m/>
    <s v="Bridge"/>
    <s v="Bridge Replacement"/>
    <m/>
    <x v="3"/>
    <x v="0"/>
    <n v="0.02"/>
    <d v="2021-10-08T00:00:00"/>
    <m/>
    <x v="2"/>
    <s v="Other"/>
    <s v="79S80740003"/>
    <n v="67000"/>
    <n v="0"/>
    <n v="0"/>
    <n v="0"/>
    <n v="67000"/>
  </r>
  <r>
    <n v="129904"/>
    <x v="1"/>
    <s v="Claiborne"/>
    <m/>
    <s v="N/A"/>
    <s v="New Tazewell: Valuations of Property Acquisitions-RPZ"/>
    <m/>
    <s v="Aeronautics"/>
    <s v="Public Transportation"/>
    <m/>
    <x v="1"/>
    <x v="1"/>
    <s v=""/>
    <m/>
    <m/>
    <x v="6"/>
    <m/>
    <m/>
    <n v="0"/>
    <n v="0"/>
    <n v="67000"/>
    <n v="0"/>
    <n v="67000"/>
  </r>
  <r>
    <n v="128229"/>
    <x v="3"/>
    <s v="Shelby"/>
    <m/>
    <s v="L"/>
    <s v="Big Creek Church Road, From SR-3 (US-51) to east of Cold Springs Lane"/>
    <s v="Milling, paving, pavement markings and signage from US-51 to east of Cold Springs Lane. E-Grants project #142."/>
    <s v="Local Programs"/>
    <s v="Resurfacing"/>
    <e v="#N/A"/>
    <x v="0"/>
    <x v="5"/>
    <n v="1.85"/>
    <m/>
    <m/>
    <x v="4"/>
    <s v="Other"/>
    <m/>
    <n v="67000"/>
    <n v="0"/>
    <n v="0"/>
    <n v="0"/>
    <n v="67000"/>
  </r>
  <r>
    <n v="126917"/>
    <x v="3"/>
    <s v="Lauderdale"/>
    <s v="Chisholm Lake Road"/>
    <s v="L"/>
    <s v="Chisholm Lake Road, Bridge over Branch Creek, LM 0.45"/>
    <s v="Bridge replacement over Branch Creek"/>
    <s v="Bridge"/>
    <s v="Bridge Replacement"/>
    <m/>
    <x v="3"/>
    <x v="0"/>
    <n v="0.01"/>
    <m/>
    <m/>
    <x v="4"/>
    <s v="None"/>
    <s v="490A0810005"/>
    <n v="67000"/>
    <n v="0"/>
    <n v="0"/>
    <n v="0"/>
    <n v="67000"/>
  </r>
  <r>
    <n v="117347"/>
    <x v="2"/>
    <s v="Williamson"/>
    <m/>
    <s v="L"/>
    <s v="Small Town Connections, Nolensville Elementary School  to Town Center in Nolensville"/>
    <s v="Small Town Connections: Construction of 4,270 linear feet of trail beginning at Nolensville Elementary School to a trailhead adjacent to the Town Center on SR-31/41A (Nolensville Road)."/>
    <s v="Local Programs"/>
    <s v="Bicycles and Pedestrian Facility"/>
    <m/>
    <x v="1"/>
    <x v="1"/>
    <n v="0"/>
    <m/>
    <m/>
    <x v="4"/>
    <s v="None"/>
    <m/>
    <n v="0"/>
    <n v="0"/>
    <n v="66700"/>
    <n v="0"/>
    <n v="66700"/>
  </r>
  <r>
    <n v="126038"/>
    <x v="1"/>
    <s v="Washington"/>
    <s v="SR-67"/>
    <s v="SR"/>
    <s v="From Near SR-381 to Carter County Line"/>
    <s v="Mill &amp; 411D"/>
    <s v="Resurfacing"/>
    <s v="Resurface &amp; Safety"/>
    <s v="Mill &amp; 411D"/>
    <x v="0"/>
    <x v="5"/>
    <n v="2.02"/>
    <d v="2018-02-09T00:00:00"/>
    <s v="CONV"/>
    <x v="0"/>
    <s v="NHS"/>
    <m/>
    <n v="0"/>
    <n v="0"/>
    <n v="19728.240000000002"/>
    <n v="46863.72"/>
    <n v="66591.960000000006"/>
  </r>
  <r>
    <n v="128193"/>
    <x v="3"/>
    <s v="Fayette"/>
    <m/>
    <s v="N/A"/>
    <s v="Somerville: REIL Replacement-Design"/>
    <m/>
    <s v="Aeronautics"/>
    <s v="Public Transportation"/>
    <m/>
    <x v="1"/>
    <x v="1"/>
    <s v=""/>
    <m/>
    <m/>
    <x v="6"/>
    <m/>
    <m/>
    <n v="0"/>
    <n v="0"/>
    <n v="66300"/>
    <n v="0"/>
    <n v="66300"/>
  </r>
  <r>
    <n v="120298"/>
    <x v="0"/>
    <s v="Franklin"/>
    <s v="SR-15"/>
    <s v="SR"/>
    <s v="Intersection at University Avenue"/>
    <s v="Miscellaneous Safety Improvements, Pedestrian Actuated Flashing Signals and Turn Lanes"/>
    <s v="Safety"/>
    <s v="Intersection Improvements"/>
    <m/>
    <x v="0"/>
    <x v="0"/>
    <n v="0.57999999999999996"/>
    <d v="2020-10-09T00:00:00"/>
    <m/>
    <x v="0"/>
    <s v="NHS"/>
    <m/>
    <n v="0"/>
    <n v="66250"/>
    <n v="0"/>
    <n v="0"/>
    <n v="66250"/>
  </r>
  <r>
    <n v="129117"/>
    <x v="0"/>
    <s v="Fentress"/>
    <s v="Crab Mountain Road"/>
    <s v="L"/>
    <s v="SA 25013(2), Crab Mountain Road, from Double Top Road to Little Crab Road"/>
    <s v="Resurface 2.540 miles of Crab Mountain Road"/>
    <s v="State Aid - Resurf"/>
    <s v="Resurfacing"/>
    <m/>
    <x v="1"/>
    <x v="1"/>
    <n v="2.54"/>
    <m/>
    <m/>
    <x v="4"/>
    <s v="None"/>
    <m/>
    <n v="0"/>
    <n v="0"/>
    <n v="0"/>
    <n v="66200.12"/>
    <n v="66200.12"/>
  </r>
  <r>
    <n v="112412"/>
    <x v="2"/>
    <s v="Lincoln"/>
    <s v="SR-275"/>
    <s v="SR"/>
    <s v="Bridges ov Overflow, LM 4.33; Flint Rv Overflow, LM 4.42; and Flint Rv, LM 4.52"/>
    <m/>
    <s v="Bridge"/>
    <s v="Preliminary Engineering"/>
    <m/>
    <x v="3"/>
    <x v="2"/>
    <n v="0.01"/>
    <m/>
    <m/>
    <x v="2"/>
    <s v="Other"/>
    <s v="52S62400003, 52S62400005, 52S62400013"/>
    <n v="66200"/>
    <n v="0"/>
    <n v="0"/>
    <n v="0"/>
    <n v="66200"/>
  </r>
  <r>
    <n v="129277"/>
    <x v="3"/>
    <s v="Tipton"/>
    <m/>
    <s v="SR"/>
    <s v="M20CMHQ_C84SR_ROUCOVINGTON"/>
    <m/>
    <s v="Maint - Reg"/>
    <s v="Maintenance"/>
    <m/>
    <x v="1"/>
    <x v="1"/>
    <s v=""/>
    <m/>
    <m/>
    <x v="2"/>
    <m/>
    <m/>
    <n v="0"/>
    <n v="0"/>
    <n v="65520"/>
    <n v="0"/>
    <n v="65520"/>
  </r>
  <r>
    <n v="130440"/>
    <x v="3"/>
    <s v="Tipton"/>
    <m/>
    <s v="SR"/>
    <s v="M21CMHQ_C84SR_ROUCOVINGTON"/>
    <m/>
    <s v="Maint - Reg"/>
    <s v="Maintenance"/>
    <m/>
    <x v="1"/>
    <x v="1"/>
    <s v=""/>
    <m/>
    <m/>
    <x v="2"/>
    <m/>
    <m/>
    <n v="0"/>
    <n v="0"/>
    <n v="65520"/>
    <n v="0"/>
    <n v="65520"/>
  </r>
  <r>
    <n v="130300"/>
    <x v="1"/>
    <s v="Roane"/>
    <m/>
    <s v="SR"/>
    <s v="M21CMHQ_C73SR_ROUROCKWOOD"/>
    <m/>
    <s v="Maint - Reg"/>
    <s v="Maintenance"/>
    <m/>
    <x v="1"/>
    <x v="1"/>
    <s v=""/>
    <m/>
    <m/>
    <x v="2"/>
    <m/>
    <m/>
    <n v="0"/>
    <n v="0"/>
    <n v="65361.599999999999"/>
    <n v="0"/>
    <n v="65361.599999999999"/>
  </r>
  <r>
    <n v="101597"/>
    <x v="3"/>
    <s v="Hardeman"/>
    <s v="SR-18"/>
    <s v="SR"/>
    <s v="From SR-15(US-64) in Bolivar to SR-100"/>
    <s v="Widen existing to a super 2-lane"/>
    <s v="Legislative"/>
    <s v="Widen"/>
    <m/>
    <x v="0"/>
    <x v="0"/>
    <n v="8.8000000000000007"/>
    <m/>
    <m/>
    <x v="0"/>
    <s v="NHS, Other"/>
    <m/>
    <n v="65200"/>
    <n v="0"/>
    <n v="0"/>
    <n v="0"/>
    <n v="65200"/>
  </r>
  <r>
    <n v="130191"/>
    <x v="0"/>
    <s v="Jackson"/>
    <m/>
    <s v="N/A"/>
    <s v="Gainesboro: Grounds Maintenance Equipment"/>
    <m/>
    <s v="Aeronautics"/>
    <s v="Public Transportation"/>
    <m/>
    <x v="1"/>
    <x v="1"/>
    <s v=""/>
    <m/>
    <m/>
    <x v="6"/>
    <m/>
    <m/>
    <n v="0"/>
    <n v="0"/>
    <n v="65182"/>
    <n v="0"/>
    <n v="65182"/>
  </r>
  <r>
    <n v="129434"/>
    <x v="3"/>
    <s v="Shelby"/>
    <m/>
    <s v="N/A"/>
    <s v="Memphis (Baker): Pavement Study &amp; Design"/>
    <m/>
    <s v="Aeronautics"/>
    <s v="Public Transportation"/>
    <m/>
    <x v="1"/>
    <x v="1"/>
    <s v=""/>
    <m/>
    <m/>
    <x v="6"/>
    <m/>
    <m/>
    <n v="0"/>
    <n v="0"/>
    <n v="65000"/>
    <n v="0"/>
    <n v="65000"/>
  </r>
  <r>
    <n v="124428"/>
    <x v="1"/>
    <s v="Johnson"/>
    <s v="Slimp Branch Road"/>
    <s v="L"/>
    <s v="Slimp Branch Road, Bridge over Roan Creek, LM 0.34 (IA)"/>
    <m/>
    <s v="Bridge"/>
    <s v="Bridge Replacement"/>
    <m/>
    <x v="3"/>
    <x v="0"/>
    <n v="0.02"/>
    <d v="2022-02-04T00:00:00"/>
    <m/>
    <x v="4"/>
    <s v="None"/>
    <s v="460A3750001"/>
    <n v="65000"/>
    <n v="0"/>
    <n v="0"/>
    <n v="0"/>
    <n v="65000"/>
  </r>
  <r>
    <n v="126684"/>
    <x v="5"/>
    <s v="Statewide"/>
    <m/>
    <s v="SR"/>
    <s v="Various Bridges on Various Routes Statewide (PE for no-plans Bridge Repair projects)"/>
    <s v="PE for no-plans Bridge Repair projects (working from a list of 122 state-maintained bridges)"/>
    <s v="Maint - BR Repair"/>
    <s v="Preliminary Engineering"/>
    <m/>
    <x v="3"/>
    <x v="2"/>
    <s v=""/>
    <m/>
    <m/>
    <x v="2"/>
    <m/>
    <m/>
    <n v="65000"/>
    <n v="0"/>
    <n v="0"/>
    <n v="0"/>
    <n v="65000"/>
  </r>
  <r>
    <n v="129758"/>
    <x v="1"/>
    <s v="Hamblen"/>
    <s v="SR-34"/>
    <s v="SR"/>
    <s v="Intersection at SR-474 (Merchants Greene Boulevard), LM 4.61 in Morristown"/>
    <m/>
    <s v="Other"/>
    <s v="Intersection Improvements"/>
    <m/>
    <x v="0"/>
    <x v="0"/>
    <n v="0.01"/>
    <m/>
    <m/>
    <x v="0"/>
    <s v="NHS"/>
    <m/>
    <n v="65000"/>
    <n v="0"/>
    <n v="0"/>
    <n v="0"/>
    <n v="65000"/>
  </r>
  <r>
    <n v="105042.16"/>
    <x v="0"/>
    <s v="Bradley"/>
    <m/>
    <s v="L"/>
    <s v="Litter Grant FY2020/21"/>
    <m/>
    <s v="Maint - Litter"/>
    <s v="Mowing/Litter"/>
    <m/>
    <x v="1"/>
    <x v="1"/>
    <s v=""/>
    <m/>
    <m/>
    <x v="4"/>
    <m/>
    <m/>
    <n v="0"/>
    <n v="0"/>
    <n v="64900"/>
    <n v="0"/>
    <n v="64900"/>
  </r>
  <r>
    <n v="105208.16"/>
    <x v="3"/>
    <s v="Madison"/>
    <m/>
    <s v="L"/>
    <s v="Litter Grant FY2020/21"/>
    <m/>
    <s v="Maint - Litter"/>
    <s v="Mowing/Litter"/>
    <m/>
    <x v="1"/>
    <x v="1"/>
    <s v=""/>
    <m/>
    <m/>
    <x v="4"/>
    <m/>
    <m/>
    <n v="0"/>
    <n v="0"/>
    <n v="64800"/>
    <n v="0"/>
    <n v="64800"/>
  </r>
  <r>
    <n v="129745"/>
    <x v="1"/>
    <s v="Knox"/>
    <m/>
    <s v="N/A"/>
    <s v="Knoxville Knox Co. CAC FFY18; SFY20 5307 STP TN2018022 Capital Funds"/>
    <m/>
    <s v="Mass Transit"/>
    <m/>
    <m/>
    <x v="1"/>
    <x v="1"/>
    <s v=""/>
    <m/>
    <m/>
    <x v="6"/>
    <m/>
    <m/>
    <n v="0"/>
    <n v="0"/>
    <n v="64687"/>
    <n v="0"/>
    <n v="64687"/>
  </r>
  <r>
    <n v="123532"/>
    <x v="3"/>
    <s v="Shelby"/>
    <s v="Ward Rd"/>
    <s v="L"/>
    <s v="SA 7946(1), Ward Rd from Old Millington Rd to Russell Bond Rd"/>
    <m/>
    <s v="State Aid - Resurf"/>
    <s v="Resurfacing"/>
    <m/>
    <x v="1"/>
    <x v="1"/>
    <n v="3.1629999999999998"/>
    <m/>
    <m/>
    <x v="4"/>
    <s v="None"/>
    <m/>
    <n v="0"/>
    <n v="0"/>
    <n v="0"/>
    <n v="64483.27"/>
    <n v="64483.27"/>
  </r>
  <r>
    <n v="123507"/>
    <x v="0"/>
    <s v="Marion"/>
    <s v="I-24"/>
    <s v="IM"/>
    <s v="From Grundy County Line to East of Bridge over Cave Cove Creek"/>
    <s v="Project involves lighting, signs, and pavement marking."/>
    <s v="Resurfacing"/>
    <s v="Resurfacing"/>
    <s v="Mill, BM2, D"/>
    <x v="0"/>
    <x v="5"/>
    <n v="6.36"/>
    <d v="2016-12-02T00:00:00"/>
    <s v="CONV"/>
    <x v="1"/>
    <s v="Int"/>
    <m/>
    <n v="0"/>
    <n v="0"/>
    <n v="0"/>
    <n v="64478.53"/>
    <n v="64478.53"/>
  </r>
  <r>
    <n v="127148"/>
    <x v="3"/>
    <s v="Henry"/>
    <s v="Rison Street"/>
    <s v="L"/>
    <s v="Rison Street, Bridge over Jones Bend Creek, LM 0.52"/>
    <s v="Rison Street, Bridge over Jones Bend Creek, Bridge Replacement"/>
    <s v="Bridge"/>
    <s v="Bridge Replacement"/>
    <m/>
    <x v="3"/>
    <x v="0"/>
    <n v="0.01"/>
    <m/>
    <m/>
    <x v="4"/>
    <s v="None"/>
    <s v="40M30670001"/>
    <n v="64300"/>
    <n v="0"/>
    <n v="0"/>
    <n v="0"/>
    <n v="64300"/>
  </r>
  <r>
    <n v="123767"/>
    <x v="0"/>
    <s v="Polk"/>
    <s v="Dentville Rd"/>
    <s v="L"/>
    <s v="SA 70008(5) Dentville Rd, from LM 5.49 to Delano Rd"/>
    <m/>
    <s v="State Aid - Resurf"/>
    <s v="Resurfacing"/>
    <m/>
    <x v="1"/>
    <x v="1"/>
    <n v="0.55000000000000004"/>
    <m/>
    <m/>
    <x v="4"/>
    <s v="None"/>
    <m/>
    <n v="0"/>
    <n v="0"/>
    <n v="0"/>
    <n v="63698.95"/>
    <n v="63698.95"/>
  </r>
  <r>
    <n v="107298.01"/>
    <x v="3"/>
    <s v="Dyer"/>
    <s v="I-155"/>
    <s v="IM"/>
    <s v="Bridge over Mississippi River, LM 0.00"/>
    <s v="I-155, Bridge over Mississippi River, LM 0.00 - Bridge Repair"/>
    <s v="Maint - BR Repair"/>
    <s v="Bridge Repair"/>
    <m/>
    <x v="3"/>
    <x v="2"/>
    <n v="0.14000000000000001"/>
    <d v="2015-03-27T00:00:00"/>
    <m/>
    <x v="1"/>
    <s v="Int"/>
    <s v="23I01550001"/>
    <n v="63346.21"/>
    <n v="0"/>
    <n v="0"/>
    <n v="0"/>
    <n v="63346.21"/>
  </r>
  <r>
    <n v="129073"/>
    <x v="1"/>
    <s v="Monroe"/>
    <m/>
    <s v="SR"/>
    <s v="M20CMHQ_C62SR_ROUMADISONVILLE"/>
    <m/>
    <s v="Maint - Reg"/>
    <s v="Maintenance"/>
    <m/>
    <x v="1"/>
    <x v="1"/>
    <s v=""/>
    <m/>
    <m/>
    <x v="2"/>
    <m/>
    <m/>
    <n v="0"/>
    <n v="0"/>
    <n v="63228"/>
    <n v="0"/>
    <n v="63228"/>
  </r>
  <r>
    <n v="121490"/>
    <x v="1"/>
    <s v="Sevier"/>
    <m/>
    <s v="L"/>
    <s v="East Sevierville Pedestrian Inter-Connector - Phase 3"/>
    <s v="Construction of a multi-modal facility along Dolly Parton Parkway and Middle Creek. Project also includes a pedestrian bridge, pedestrian lighting, landscaping, signage and pedestrian amenities."/>
    <s v="Local Programs"/>
    <s v="Bicycles and Pedestrian Facility"/>
    <m/>
    <x v="1"/>
    <x v="1"/>
    <n v="0"/>
    <m/>
    <m/>
    <x v="8"/>
    <s v="NHS"/>
    <m/>
    <n v="0"/>
    <n v="0"/>
    <n v="63119"/>
    <n v="0"/>
    <n v="63119"/>
  </r>
  <r>
    <n v="105034.16"/>
    <x v="0"/>
    <s v="Cumberland"/>
    <m/>
    <s v="N/A"/>
    <s v="Litter Grant FY2020/21"/>
    <m/>
    <s v="Maint - Litter"/>
    <s v="Mowing/Litter"/>
    <m/>
    <x v="1"/>
    <x v="1"/>
    <s v=""/>
    <m/>
    <m/>
    <x v="6"/>
    <m/>
    <m/>
    <n v="0"/>
    <n v="0"/>
    <n v="63100"/>
    <n v="0"/>
    <n v="63100"/>
  </r>
  <r>
    <n v="129068"/>
    <x v="1"/>
    <s v="Carter"/>
    <m/>
    <s v="N/A"/>
    <s v="Elizabethton: Dugger Easement Acquisition"/>
    <m/>
    <s v="Aeronautics"/>
    <s v="Public Transportation"/>
    <m/>
    <x v="1"/>
    <x v="1"/>
    <s v=""/>
    <m/>
    <m/>
    <x v="6"/>
    <m/>
    <m/>
    <n v="0"/>
    <n v="0"/>
    <n v="63000"/>
    <n v="0"/>
    <n v="63000"/>
  </r>
  <r>
    <n v="130244"/>
    <x v="3"/>
    <s v="Gibson"/>
    <m/>
    <s v="N/A"/>
    <s v="Trenton: RWY LED Lighting Replacement"/>
    <m/>
    <s v="Aeronautics"/>
    <s v="Public Transportation"/>
    <m/>
    <x v="1"/>
    <x v="1"/>
    <s v=""/>
    <m/>
    <m/>
    <x v="6"/>
    <m/>
    <m/>
    <n v="0"/>
    <n v="0"/>
    <n v="62750"/>
    <n v="0"/>
    <n v="62750"/>
  </r>
  <r>
    <n v="121826"/>
    <x v="3"/>
    <s v="Tipton"/>
    <s v="SR-3"/>
    <s v="SR"/>
    <s v="From Charles Smith Street  to Witherington Drive"/>
    <s v="Ramp Improvements (SIA)"/>
    <s v="Safety"/>
    <s v="Ramp Improvements"/>
    <m/>
    <x v="0"/>
    <x v="0"/>
    <n v="0.47199999999999998"/>
    <d v="2018-08-17T00:00:00"/>
    <m/>
    <x v="0"/>
    <s v="NHS"/>
    <m/>
    <n v="62417.38"/>
    <n v="0"/>
    <n v="0"/>
    <n v="0"/>
    <n v="62417.38"/>
  </r>
  <r>
    <n v="130143"/>
    <x v="3"/>
    <s v="Obion"/>
    <m/>
    <s v="L"/>
    <s v="South Fifth Street, From West Florida Avenue to West Main Street"/>
    <s v="Mill and resurface the road and add sidewalks along both sides of the road."/>
    <s v="Local Programs"/>
    <s v="Resurface &amp; Safety"/>
    <e v="#N/A"/>
    <x v="0"/>
    <x v="5"/>
    <n v="0.4"/>
    <m/>
    <m/>
    <x v="4"/>
    <s v="Other"/>
    <m/>
    <n v="62405"/>
    <n v="0"/>
    <n v="0"/>
    <n v="0"/>
    <n v="62405"/>
  </r>
  <r>
    <n v="126088"/>
    <x v="1"/>
    <s v="Monroe"/>
    <s v="SR-72"/>
    <s v="SR"/>
    <s v="From SR-115 (US-129) to Blount County Line"/>
    <s v="411 TLD Overlay @ 85lb/sy"/>
    <s v="Resurfacing"/>
    <s v="Resurf, Safety &amp; Br Repair"/>
    <s v="411TLD Overlay @ 85 lb/sy"/>
    <x v="0"/>
    <x v="5"/>
    <n v="2.0499999999999998"/>
    <d v="2018-05-11T00:00:00"/>
    <s v="THIN"/>
    <x v="2"/>
    <s v="Other"/>
    <m/>
    <n v="0"/>
    <n v="0"/>
    <n v="42824.79"/>
    <n v="19483.43"/>
    <n v="62308.22"/>
  </r>
  <r>
    <n v="126223"/>
    <x v="2"/>
    <s v="Williamson"/>
    <s v="SR-46"/>
    <s v="SR"/>
    <s v="From SR-106 to SR-96"/>
    <s v="Mill &amp; 411D"/>
    <s v="Resurfacing"/>
    <s v="Resurface &amp; Safety"/>
    <s v="Mill &amp; 411D"/>
    <x v="0"/>
    <x v="5"/>
    <n v="5.64"/>
    <d v="2018-03-23T00:00:00"/>
    <s v="CONV"/>
    <x v="2"/>
    <s v="Other"/>
    <m/>
    <n v="0"/>
    <n v="0"/>
    <n v="0"/>
    <n v="62306.27"/>
    <n v="62306.27"/>
  </r>
  <r>
    <n v="126161"/>
    <x v="0"/>
    <s v="White"/>
    <s v="SR-111"/>
    <s v="SR"/>
    <s v="From Van Buren County Line to Shady Oak Road"/>
    <s v="Mill &amp; 411D"/>
    <s v="Resurfacing"/>
    <s v="Resurface &amp; Safety"/>
    <s v="Mill &amp; 411D"/>
    <x v="0"/>
    <x v="5"/>
    <n v="4.2"/>
    <d v="2018-06-22T00:00:00"/>
    <s v="REC"/>
    <x v="0"/>
    <s v="NHS"/>
    <m/>
    <n v="0"/>
    <n v="0"/>
    <n v="0"/>
    <n v="62195.15"/>
    <n v="62195.15"/>
  </r>
  <r>
    <n v="120267"/>
    <x v="3"/>
    <s v="Decatur"/>
    <s v="SR"/>
    <s v="SR"/>
    <s v="SR-20 (US-412), Bridge over Tennessee River, LM 9.05; and SR-69 (US-641), Bridge over Lick Creek, LM 36.56"/>
    <m/>
    <s v="Maint - BR Repair"/>
    <s v="Bridge Repair"/>
    <m/>
    <x v="3"/>
    <x v="2"/>
    <s v=""/>
    <d v="2017-12-08T00:00:00"/>
    <m/>
    <x v="0"/>
    <s v="NHS"/>
    <s v="20SR0200013, 20SR0690021"/>
    <n v="0"/>
    <n v="0"/>
    <n v="62000"/>
    <n v="0"/>
    <n v="62000"/>
  </r>
  <r>
    <n v="129921"/>
    <x v="2"/>
    <s v="Cheatham"/>
    <s v="SR-249"/>
    <s v="SR"/>
    <s v="Bridges over Sam's Creek at LMs 8.51 and 10.57"/>
    <m/>
    <s v="Maint - BR Repair"/>
    <s v="Bridge Repair"/>
    <m/>
    <x v="3"/>
    <x v="2"/>
    <s v=""/>
    <m/>
    <m/>
    <x v="2"/>
    <s v="Other"/>
    <s v="11S63600009, 11S63600011"/>
    <n v="0"/>
    <n v="0"/>
    <n v="62000"/>
    <n v="0"/>
    <n v="62000"/>
  </r>
  <r>
    <n v="112362"/>
    <x v="2"/>
    <s v="Giles"/>
    <s v="SIA"/>
    <s v="L"/>
    <s v="State Industrial Access Road serving Saargummi of Tennessee"/>
    <m/>
    <s v="Economic Development"/>
    <s v="Construction-New"/>
    <m/>
    <x v="0"/>
    <x v="3"/>
    <s v=""/>
    <d v="2015-12-04T00:00:00"/>
    <m/>
    <x v="4"/>
    <s v="None"/>
    <m/>
    <n v="0"/>
    <n v="0"/>
    <n v="61600"/>
    <n v="0"/>
    <n v="61600"/>
  </r>
  <r>
    <n v="125154"/>
    <x v="3"/>
    <s v="Shelby"/>
    <m/>
    <s v="L"/>
    <s v="East Shelby Drive, Intersection at Sycamore Road in Collierville"/>
    <s v="Installation of a traffic signal at the 4-legged intersection of East Shelby Drive and Sycamore Road. Will serve the city's new high school, currently under construction."/>
    <s v="Local Programs"/>
    <s v="Signalization"/>
    <m/>
    <x v="1"/>
    <x v="1"/>
    <n v="0"/>
    <m/>
    <m/>
    <x v="4"/>
    <s v="Other"/>
    <m/>
    <n v="0"/>
    <n v="0"/>
    <n v="61547"/>
    <n v="0"/>
    <n v="61547"/>
  </r>
  <r>
    <n v="129006"/>
    <x v="2"/>
    <s v="Lawrence"/>
    <m/>
    <s v="SR"/>
    <s v="M20CMHQ_C50SR_ROULAWRENCEBURG"/>
    <m/>
    <s v="Maint - Reg"/>
    <s v="Maintenance"/>
    <m/>
    <x v="1"/>
    <x v="1"/>
    <s v=""/>
    <m/>
    <m/>
    <x v="2"/>
    <m/>
    <m/>
    <n v="0"/>
    <n v="0"/>
    <n v="61045.65"/>
    <n v="0"/>
    <n v="61045.65"/>
  </r>
  <r>
    <n v="129946"/>
    <x v="0"/>
    <s v="Hamilton"/>
    <m/>
    <s v="N/A"/>
    <s v="CARTA FFY18; SFY20 5339 TN2019-031 (S) Capital Funds"/>
    <m/>
    <s v="Mass Transit"/>
    <m/>
    <m/>
    <x v="1"/>
    <x v="1"/>
    <s v=""/>
    <m/>
    <m/>
    <x v="6"/>
    <m/>
    <m/>
    <n v="0"/>
    <n v="0"/>
    <n v="60942"/>
    <n v="0"/>
    <n v="60942"/>
  </r>
  <r>
    <n v="80341.009999999995"/>
    <x v="3"/>
    <s v="Lauderdale"/>
    <s v="SR-210"/>
    <s v="SR"/>
    <s v="Bridge over South Fork Forked Deer River, LM 3.38"/>
    <m/>
    <s v="Maint - BR Repair"/>
    <s v="Bridge Repair"/>
    <m/>
    <x v="3"/>
    <x v="2"/>
    <n v="0.01"/>
    <d v="2018-10-05T00:00:00"/>
    <m/>
    <x v="2"/>
    <s v="Other"/>
    <m/>
    <n v="0"/>
    <n v="0"/>
    <n v="60913"/>
    <n v="0"/>
    <n v="60913"/>
  </r>
  <r>
    <n v="115241.12"/>
    <x v="3"/>
    <s v="Shelby"/>
    <s v="SR-3"/>
    <s v="SR"/>
    <s v="(Elvis Presley Blvd.), Holmes Road to Brooks Road - Set 6"/>
    <s v="Project ID 21"/>
    <s v="Local Programs"/>
    <s v="Signalization"/>
    <m/>
    <x v="1"/>
    <x v="1"/>
    <n v="3.82"/>
    <m/>
    <m/>
    <x v="2"/>
    <m/>
    <m/>
    <n v="0"/>
    <n v="0"/>
    <n v="60821.29"/>
    <n v="0"/>
    <n v="60821.29"/>
  </r>
  <r>
    <n v="129012"/>
    <x v="0"/>
    <s v="Putnam"/>
    <m/>
    <s v="IM"/>
    <s v="M20CMHQ_C71ISR_SPCPUTNAMCO"/>
    <m/>
    <s v="Maint - Reg"/>
    <s v="Maintenance"/>
    <m/>
    <x v="1"/>
    <x v="1"/>
    <s v=""/>
    <m/>
    <m/>
    <x v="1"/>
    <m/>
    <m/>
    <n v="0"/>
    <n v="0"/>
    <n v="60701"/>
    <n v="0"/>
    <n v="60701"/>
  </r>
  <r>
    <n v="130148"/>
    <x v="0"/>
    <s v="Region 2"/>
    <m/>
    <s v="N/A"/>
    <s v="SETHRA - FFY 2016-2017; SFY 2020 - 5339(B) TN2018-044 (S&amp;F) Capital Funds"/>
    <m/>
    <s v="Mass Transit"/>
    <m/>
    <m/>
    <x v="1"/>
    <x v="1"/>
    <s v=""/>
    <m/>
    <m/>
    <x v="6"/>
    <m/>
    <m/>
    <n v="0"/>
    <n v="0"/>
    <n v="60640.800000000003"/>
    <n v="0"/>
    <n v="60640.800000000003"/>
  </r>
  <r>
    <n v="130323"/>
    <x v="3"/>
    <s v="Region 4"/>
    <m/>
    <s v="N/A"/>
    <s v="NWTHRA - SFY2020 IMPROVE Act Capital Funds"/>
    <m/>
    <s v="Mass Transit"/>
    <m/>
    <m/>
    <x v="1"/>
    <x v="1"/>
    <s v=""/>
    <m/>
    <m/>
    <x v="6"/>
    <m/>
    <m/>
    <n v="0"/>
    <n v="0"/>
    <n v="60467"/>
    <n v="0"/>
    <n v="60467"/>
  </r>
  <r>
    <n v="129962"/>
    <x v="1"/>
    <s v="Region 1"/>
    <m/>
    <s v="N/A"/>
    <s v="FTHRA - FFY 2013; SFY 2020 - 5310 (S&amp;F) Capital Funds"/>
    <m/>
    <s v="Mass Transit"/>
    <m/>
    <m/>
    <x v="1"/>
    <x v="1"/>
    <s v=""/>
    <m/>
    <m/>
    <x v="6"/>
    <m/>
    <m/>
    <n v="0"/>
    <n v="0"/>
    <n v="60424"/>
    <n v="0"/>
    <n v="60424"/>
  </r>
  <r>
    <n v="127281"/>
    <x v="2"/>
    <s v="Macon"/>
    <s v="SR-10"/>
    <s v="SR"/>
    <s v="From south of Ellington Drive to Kentucky State Line"/>
    <s v="411 D Overlay"/>
    <s v="Resurfacing"/>
    <s v="Resurfacing"/>
    <s v="411 D Overlay"/>
    <x v="0"/>
    <x v="5"/>
    <n v="8.01"/>
    <d v="2019-03-29T00:00:00"/>
    <s v="CONV"/>
    <x v="2"/>
    <s v="Other"/>
    <m/>
    <n v="0"/>
    <n v="0"/>
    <n v="0"/>
    <n v="60343"/>
    <n v="60343"/>
  </r>
  <r>
    <n v="125200"/>
    <x v="1"/>
    <s v="Loudon"/>
    <s v="SR-2"/>
    <s v="SR"/>
    <s v="From South of Loudon Middle School to North of Carter Street."/>
    <s v="Project includes the widening of SR-2 to include a center turn lane and shoulder between Fort Loudon Middle School and Loudon High School."/>
    <s v="Safety"/>
    <s v="Widen"/>
    <m/>
    <x v="0"/>
    <x v="0"/>
    <n v="0.54"/>
    <d v="2020-08-14T00:00:00"/>
    <m/>
    <x v="2"/>
    <s v="Other"/>
    <m/>
    <n v="60105"/>
    <n v="0"/>
    <n v="0"/>
    <n v="0"/>
    <n v="60105"/>
  </r>
  <r>
    <n v="127831.01"/>
    <x v="1"/>
    <s v="Anderson"/>
    <s v="SR-116"/>
    <s v="SR"/>
    <s v="From LM 19.25 - 19.42"/>
    <s v="411TLD Overlay @ 85 lb/sy"/>
    <s v="Resurfacing"/>
    <s v="Resurf, Safety &amp; Br Repair"/>
    <s v="411tld Overlay @ 85 Lb/sy"/>
    <x v="0"/>
    <x v="5"/>
    <n v="0.17"/>
    <m/>
    <s v="THIN"/>
    <x v="2"/>
    <s v="Other"/>
    <m/>
    <n v="0"/>
    <n v="60000"/>
    <n v="0"/>
    <n v="0"/>
    <n v="60000"/>
  </r>
  <r>
    <n v="127515"/>
    <x v="2"/>
    <s v="Dickson"/>
    <s v="SR-235"/>
    <s v="SR"/>
    <s v="Culvert at LM 13.42"/>
    <m/>
    <s v="Bridge"/>
    <s v="Culvert Replacement"/>
    <m/>
    <x v="3"/>
    <x v="0"/>
    <n v="0"/>
    <m/>
    <m/>
    <x v="2"/>
    <s v="Other"/>
    <m/>
    <n v="0"/>
    <n v="0"/>
    <n v="60000"/>
    <n v="0"/>
    <n v="60000"/>
  </r>
  <r>
    <n v="130023"/>
    <x v="0"/>
    <s v="Hamilton"/>
    <s v="SR-319"/>
    <s v="SR"/>
    <s v="Bridges (L&amp;R) over SR-153, LM 0.00"/>
    <m/>
    <s v="Maint - BR Repair"/>
    <s v="Bridge Repair"/>
    <m/>
    <x v="3"/>
    <x v="2"/>
    <n v="0.01"/>
    <m/>
    <m/>
    <x v="0"/>
    <s v="NHS"/>
    <s v="33SR0580019, 33SR0580020"/>
    <n v="0"/>
    <n v="0"/>
    <n v="60000"/>
    <n v="0"/>
    <n v="60000"/>
  </r>
  <r>
    <n v="130090"/>
    <x v="5"/>
    <s v="Statewide"/>
    <m/>
    <s v="IM/SR/L"/>
    <s v="M20SAHQ_SWISR_MQA_PAVEMENT_FY19-20"/>
    <s v="MRI Quality Control Inspections (Interstate and State Routes) by Consultant"/>
    <s v="Maint - Reg"/>
    <s v="Preliminary Engineering"/>
    <m/>
    <x v="0"/>
    <x v="6"/>
    <s v=""/>
    <m/>
    <m/>
    <x v="5"/>
    <m/>
    <m/>
    <n v="0"/>
    <n v="0"/>
    <n v="60000"/>
    <n v="0"/>
    <n v="60000"/>
  </r>
  <r>
    <n v="129025"/>
    <x v="1"/>
    <s v="Washington"/>
    <m/>
    <s v="IM"/>
    <s v="M20CMHQ_C90I_SPCJOHNSONCITY"/>
    <m/>
    <s v="Maint - Reg"/>
    <s v="Maintenance"/>
    <m/>
    <x v="1"/>
    <x v="1"/>
    <s v=""/>
    <m/>
    <m/>
    <x v="1"/>
    <m/>
    <m/>
    <n v="0"/>
    <n v="0"/>
    <n v="59580"/>
    <n v="0"/>
    <n v="59580"/>
  </r>
  <r>
    <n v="129283"/>
    <x v="2"/>
    <s v="Davidson"/>
    <m/>
    <s v="N/A"/>
    <s v="MTA / Senior Rides Nashville FFY2015; SFY 2020 - 5310 Operating Funds"/>
    <m/>
    <s v="Mass Transit"/>
    <m/>
    <m/>
    <x v="1"/>
    <x v="1"/>
    <s v=""/>
    <m/>
    <m/>
    <x v="6"/>
    <m/>
    <m/>
    <n v="0"/>
    <n v="0"/>
    <n v="59536"/>
    <n v="0"/>
    <n v="59536"/>
  </r>
  <r>
    <n v="112409"/>
    <x v="2"/>
    <s v="Davidson"/>
    <s v="SR-1"/>
    <s v="SR"/>
    <s v="Bridge over Branch, LM 13.81"/>
    <m/>
    <s v="Maint - BR Repair"/>
    <s v="Bridge Repair"/>
    <m/>
    <x v="3"/>
    <x v="2"/>
    <n v="0"/>
    <m/>
    <m/>
    <x v="0"/>
    <s v="NHS"/>
    <s v="19SR0010017"/>
    <n v="0"/>
    <n v="0"/>
    <n v="59500"/>
    <n v="0"/>
    <n v="59500"/>
  </r>
  <r>
    <n v="124238"/>
    <x v="2"/>
    <s v="Davidson"/>
    <s v="SR-1"/>
    <s v="SR"/>
    <s v="Bridge over Broadway/11th Ave South and CSX R/R, LM 17.29 (IA)"/>
    <m/>
    <s v="Bridge"/>
    <s v="Bridge Replacement"/>
    <m/>
    <x v="3"/>
    <x v="0"/>
    <n v="0.13"/>
    <d v="2022-01-27T00:00:00"/>
    <m/>
    <x v="0"/>
    <s v="NHS"/>
    <s v="19SR0010019"/>
    <n v="59400"/>
    <n v="0"/>
    <n v="0"/>
    <n v="0"/>
    <n v="59400"/>
  </r>
  <r>
    <n v="105009.16"/>
    <x v="0"/>
    <s v="Putnam"/>
    <m/>
    <s v="N/A"/>
    <s v="Litter Grant FY2020/21"/>
    <m/>
    <s v="Maint - Litter"/>
    <s v="Mowing/Litter"/>
    <m/>
    <x v="1"/>
    <x v="1"/>
    <s v=""/>
    <m/>
    <m/>
    <x v="6"/>
    <m/>
    <m/>
    <n v="0"/>
    <n v="0"/>
    <n v="59300"/>
    <n v="0"/>
    <n v="59300"/>
  </r>
  <r>
    <n v="129300"/>
    <x v="3"/>
    <s v="Dyer"/>
    <s v="SR-78"/>
    <s v="SR"/>
    <s v="From SR-103 to Obion County Line"/>
    <s v="Mill &amp; 411D"/>
    <s v="Resurfacing"/>
    <s v="Resurface &amp; Safety"/>
    <s v="Mill &amp; 411d"/>
    <x v="0"/>
    <x v="5"/>
    <n v="4.0599999999999996"/>
    <d v="2020-06-26T00:00:00"/>
    <s v="CONV"/>
    <x v="2"/>
    <s v="Other"/>
    <m/>
    <n v="0"/>
    <n v="0"/>
    <n v="59300"/>
    <n v="0"/>
    <n v="59300"/>
  </r>
  <r>
    <n v="117211"/>
    <x v="2"/>
    <s v="Lincoln"/>
    <s v="SIA"/>
    <s v="L"/>
    <s v="Industrial Access Road serving General Products Partners, LLC"/>
    <s v="Grading, base, drainage, paving, guardrail, striping and signs for relocating approximately 3,250 linear feet of McDougal Road and extending the current Industrial park entrance approximately 1000 feet to tie into the newly relocated McDougal Road.  (New business moving in instead of General Products-Hirotec)."/>
    <s v="Economic Development"/>
    <s v="Construction-New"/>
    <m/>
    <x v="0"/>
    <x v="3"/>
    <n v="0.75"/>
    <d v="2016-06-24T00:00:00"/>
    <m/>
    <x v="4"/>
    <s v="None"/>
    <m/>
    <n v="58964.58"/>
    <n v="0"/>
    <n v="0"/>
    <n v="0"/>
    <n v="58964.58"/>
  </r>
  <r>
    <n v="126243"/>
    <x v="2"/>
    <s v="Montgomery"/>
    <s v="SR-48"/>
    <s v="SR"/>
    <s v="From Needmore Road to Branson Way"/>
    <s v="Mill &amp; 85 lbs/sy TLD"/>
    <s v="Resurfacing"/>
    <s v="Resurface &amp; Safety"/>
    <s v="Profile Mill &amp; 85 lb/sy TLD"/>
    <x v="0"/>
    <x v="5"/>
    <n v="2.7"/>
    <d v="2018-05-11T00:00:00"/>
    <s v="THIN"/>
    <x v="2"/>
    <s v="Other"/>
    <m/>
    <n v="0"/>
    <n v="0"/>
    <n v="-13968.12"/>
    <n v="72925.600000000006"/>
    <n v="58957.48"/>
  </r>
  <r>
    <n v="118974"/>
    <x v="2"/>
    <s v="Wayne"/>
    <m/>
    <s v="L"/>
    <s v="Various Roads near Collinwood Elementary and Middle Schools"/>
    <s v="Construction of sidewalk, curb and gutter, culvert extensions, striping and crosswalk signals in the vicinity of Collinwood Elementary and Middle Schools."/>
    <s v="Local Programs"/>
    <s v="Bicycles and Pedestrian Facility"/>
    <m/>
    <x v="1"/>
    <x v="1"/>
    <n v="0.46200000000000002"/>
    <m/>
    <m/>
    <x v="4"/>
    <s v="None"/>
    <m/>
    <n v="0"/>
    <n v="0"/>
    <n v="58838"/>
    <n v="0"/>
    <n v="58838"/>
  </r>
  <r>
    <n v="116368.07"/>
    <x v="3"/>
    <s v="Region 4"/>
    <m/>
    <s v="IM"/>
    <s v="M19LTHQ_D49ISR_M&amp;L"/>
    <m/>
    <s v="Maint - Reg"/>
    <s v="Mowing/Litter"/>
    <m/>
    <x v="1"/>
    <x v="1"/>
    <s v=""/>
    <d v="2018-12-07T00:00:00"/>
    <m/>
    <x v="1"/>
    <m/>
    <m/>
    <n v="0"/>
    <n v="0"/>
    <n v="58800"/>
    <n v="0"/>
    <n v="58800"/>
  </r>
  <r>
    <n v="105234.16"/>
    <x v="3"/>
    <s v="Gibson"/>
    <m/>
    <s v="L"/>
    <s v="Litter Grant FY2020/21"/>
    <m/>
    <s v="Maint - Litter"/>
    <s v="Mowing/Litter"/>
    <m/>
    <x v="1"/>
    <x v="1"/>
    <s v=""/>
    <m/>
    <m/>
    <x v="4"/>
    <m/>
    <m/>
    <n v="0"/>
    <n v="0"/>
    <n v="58700"/>
    <n v="0"/>
    <n v="58700"/>
  </r>
  <r>
    <n v="127303"/>
    <x v="2"/>
    <s v="Sumner"/>
    <s v="SR-386"/>
    <s v="SR"/>
    <s v="From bridge over SR-6 to east of Greenlea Boulevard"/>
    <s v="Mill &amp; 411D"/>
    <s v="Resurfacing"/>
    <s v="Resurf, Safety &amp; Br Repair"/>
    <s v="Mill &amp; 411D"/>
    <x v="0"/>
    <x v="5"/>
    <n v="4.4400000000000004"/>
    <d v="2019-05-10T00:00:00"/>
    <s v="CONV"/>
    <x v="0"/>
    <s v="NHS"/>
    <s v="83SR3860033, 83SR3860034, 83SR3860037, 83SR3860038"/>
    <n v="0"/>
    <n v="0"/>
    <n v="8442"/>
    <n v="50110"/>
    <n v="58552"/>
  </r>
  <r>
    <n v="105213.16"/>
    <x v="2"/>
    <s v="Lawrence"/>
    <m/>
    <s v="L"/>
    <s v="Litter Grant FY2020/21"/>
    <m/>
    <s v="Maint - Litter"/>
    <s v="Mowing/Litter"/>
    <m/>
    <x v="1"/>
    <x v="1"/>
    <s v=""/>
    <m/>
    <m/>
    <x v="4"/>
    <m/>
    <m/>
    <n v="0"/>
    <n v="0"/>
    <n v="58500"/>
    <n v="0"/>
    <n v="58500"/>
  </r>
  <r>
    <n v="130474"/>
    <x v="0"/>
    <s v="Fentress"/>
    <m/>
    <s v="SR"/>
    <s v="M21CMHQ_C25SR_SPCFENTRESSCO"/>
    <m/>
    <s v="Maint - Reg"/>
    <s v="Maintenance"/>
    <m/>
    <x v="1"/>
    <x v="1"/>
    <s v=""/>
    <m/>
    <m/>
    <x v="2"/>
    <m/>
    <m/>
    <n v="0"/>
    <n v="0"/>
    <n v="58492.5"/>
    <n v="0"/>
    <n v="58492.5"/>
  </r>
  <r>
    <n v="123742"/>
    <x v="3"/>
    <s v="Shelby"/>
    <m/>
    <s v="N/A"/>
    <s v="MATA, 5307 FY 16"/>
    <m/>
    <s v="Mass Transit"/>
    <m/>
    <m/>
    <x v="1"/>
    <x v="1"/>
    <s v=""/>
    <m/>
    <m/>
    <x v="6"/>
    <m/>
    <m/>
    <n v="0"/>
    <n v="0"/>
    <n v="58320"/>
    <n v="0"/>
    <n v="58320"/>
  </r>
  <r>
    <n v="125319"/>
    <x v="3"/>
    <s v="McNairy"/>
    <s v="SULPHUR SPRINGS RD"/>
    <s v="L"/>
    <s v="SA 55009(5), SULPHUR SPRINGS RD, FROM SR-57 TO SR-15"/>
    <s v="Resurface Sulphur Springs Road, (Local Route 1661 from BLM 0.00 to ELM 8.67) and (Local Route 1422 from BLM 9.20 to ELM 9.81) for a total length of 9.28 miles"/>
    <s v="State Aid - Resurf"/>
    <s v="Resurfacing"/>
    <m/>
    <x v="1"/>
    <x v="1"/>
    <n v="8.67"/>
    <m/>
    <m/>
    <x v="4"/>
    <s v="None"/>
    <m/>
    <n v="0"/>
    <n v="0"/>
    <n v="0"/>
    <n v="58024.78"/>
    <n v="58024.78"/>
  </r>
  <r>
    <n v="129948"/>
    <x v="2"/>
    <s v="Davidson"/>
    <m/>
    <s v="N/A"/>
    <s v="MTA RTA FFY17; SFY20 5307 TN2019024 (S) Operating Funds"/>
    <m/>
    <s v="Mass Transit"/>
    <m/>
    <m/>
    <x v="1"/>
    <x v="1"/>
    <s v=""/>
    <m/>
    <m/>
    <x v="6"/>
    <m/>
    <m/>
    <n v="0"/>
    <n v="0"/>
    <n v="57783.5"/>
    <n v="0"/>
    <n v="57783.5"/>
  </r>
  <r>
    <n v="121615.01"/>
    <x v="0"/>
    <s v="Bradley"/>
    <s v="SR-308"/>
    <s v="SR"/>
    <s v="Intersection at Walker Valley Road"/>
    <s v="Signalization (Overhead Flashing Beacons)"/>
    <s v="Safety"/>
    <s v="Signalization"/>
    <m/>
    <x v="1"/>
    <x v="1"/>
    <n v="0.01"/>
    <d v="2019-08-09T00:00:00"/>
    <m/>
    <x v="2"/>
    <s v="Other"/>
    <m/>
    <n v="0"/>
    <n v="0"/>
    <n v="57722"/>
    <n v="0"/>
    <n v="57722"/>
  </r>
  <r>
    <n v="120068"/>
    <x v="2"/>
    <s v="Wilson"/>
    <s v="SR-10"/>
    <s v="SR"/>
    <s v="At entrance to Flea Market, LM 6.07 to LM 6.25"/>
    <s v="SR-10, At entrance to Flea Market, LM 6.07 to LM 6.25 - Turn Lanes, Striping, Pavement Marking"/>
    <s v="Safety"/>
    <s v="Turn Lanes"/>
    <m/>
    <x v="0"/>
    <x v="0"/>
    <n v="0.18"/>
    <d v="2016-08-19T00:00:00"/>
    <m/>
    <x v="0"/>
    <s v="NHS"/>
    <m/>
    <n v="0"/>
    <n v="0"/>
    <n v="57638.47"/>
    <n v="0"/>
    <n v="57638.47"/>
  </r>
  <r>
    <n v="115370.77"/>
    <x v="0"/>
    <s v="Pickett"/>
    <m/>
    <s v="L"/>
    <s v="Various Local Roads in Pickett County (Local Roads Safety Initiative)"/>
    <s v="Various Local Roads in Pickett County (Local Roads Safety Initiative) - Signs, Pavement Markings, Guardrail"/>
    <s v="Other"/>
    <s v="Miscellaneous Safety Improvements"/>
    <m/>
    <x v="1"/>
    <x v="1"/>
    <n v="0"/>
    <d v="2016-08-19T00:00:00"/>
    <m/>
    <x v="4"/>
    <s v="None"/>
    <m/>
    <n v="-1703.15"/>
    <n v="0"/>
    <n v="59242.86"/>
    <n v="0"/>
    <n v="57539.71"/>
  </r>
  <r>
    <n v="125544"/>
    <x v="3"/>
    <s v="Gibson"/>
    <s v="Browning Rd"/>
    <s v="L"/>
    <s v="Browning Road at WTNN Railroad, LM 1.152, near Milan"/>
    <s v="Railroad crossing safety improvement project, Section 130"/>
    <s v="Section 130-Rail"/>
    <s v="Railroad Crossing Improvement"/>
    <m/>
    <x v="1"/>
    <x v="1"/>
    <n v="0.01"/>
    <m/>
    <m/>
    <x v="4"/>
    <s v="None"/>
    <m/>
    <n v="0"/>
    <n v="0"/>
    <n v="57400"/>
    <n v="0"/>
    <n v="57400"/>
  </r>
  <r>
    <n v="113010"/>
    <x v="3"/>
    <s v="Shelby"/>
    <s v="I-240"/>
    <s v="IM"/>
    <s v="79-I0240-15.31, Southern R/R ov I-240 &amp; Ramp"/>
    <m/>
    <s v="Maint - BR Repair"/>
    <s v="Bridge Repair"/>
    <m/>
    <x v="3"/>
    <x v="2"/>
    <n v="0"/>
    <m/>
    <m/>
    <x v="1"/>
    <s v="Int"/>
    <s v="79I02400109"/>
    <n v="0"/>
    <n v="0"/>
    <n v="57362.76"/>
    <n v="0"/>
    <n v="57362.76"/>
  </r>
  <r>
    <n v="129769"/>
    <x v="1"/>
    <s v="Greene"/>
    <s v="SR-34"/>
    <s v="SR"/>
    <s v="Bridges (L&amp;R) over Lick Creek, LM 5.69"/>
    <m/>
    <s v="Maint - BR Repair"/>
    <s v="Bridge Repair"/>
    <m/>
    <x v="3"/>
    <x v="2"/>
    <n v="9.5000000000000001E-2"/>
    <m/>
    <m/>
    <x v="0"/>
    <s v="NHS"/>
    <s v="30SR0340007, 30SR0340008"/>
    <n v="0"/>
    <n v="0"/>
    <n v="57000"/>
    <n v="0"/>
    <n v="57000"/>
  </r>
  <r>
    <n v="120028"/>
    <x v="2"/>
    <s v="Smith"/>
    <s v="I-40"/>
    <s v="IM"/>
    <s v="Eastbound (RL) Bridges over Caney Fork River, LM 12.93 and LM 13.61"/>
    <m/>
    <s v="Maint - BR Repair"/>
    <s v="Bridge Repair"/>
    <m/>
    <x v="3"/>
    <x v="2"/>
    <s v=""/>
    <d v="2017-02-10T00:00:00"/>
    <m/>
    <x v="1"/>
    <s v="Int"/>
    <s v="80I00400025, 80I00400027"/>
    <n v="0"/>
    <n v="0"/>
    <n v="56925.36"/>
    <n v="0"/>
    <n v="56925.36"/>
  </r>
  <r>
    <n v="124077"/>
    <x v="0"/>
    <s v="Hamilton"/>
    <s v="SR-320"/>
    <s v="SR"/>
    <s v="From East of Bel-Air Road to near SR-321 (Ooltewah-Ringgold Road) (IA)"/>
    <s v="Widen from 2-lane to 5-lane"/>
    <s v="Legislative"/>
    <s v="Widen"/>
    <m/>
    <x v="0"/>
    <x v="0"/>
    <n v="1.51"/>
    <d v="2023-02-03T00:00:00"/>
    <m/>
    <x v="2"/>
    <s v="Other"/>
    <m/>
    <n v="56900"/>
    <n v="0"/>
    <n v="0"/>
    <n v="0"/>
    <n v="56900"/>
  </r>
  <r>
    <n v="129052"/>
    <x v="0"/>
    <s v="White"/>
    <m/>
    <s v="N/A"/>
    <s v="Sparta: Replace Fuel Island Pad Phase 1"/>
    <m/>
    <s v="Aeronautics"/>
    <s v="Public Transportation"/>
    <m/>
    <x v="1"/>
    <x v="1"/>
    <s v=""/>
    <m/>
    <m/>
    <x v="6"/>
    <m/>
    <m/>
    <n v="0"/>
    <n v="0"/>
    <n v="56750"/>
    <n v="0"/>
    <n v="56750"/>
  </r>
  <r>
    <n v="105023.16"/>
    <x v="1"/>
    <s v="Hawkins"/>
    <m/>
    <s v="N/A"/>
    <s v="Litter Grant FY2020/21"/>
    <m/>
    <s v="Maint - Litter"/>
    <s v="Mowing/Litter"/>
    <m/>
    <x v="1"/>
    <x v="1"/>
    <s v=""/>
    <m/>
    <m/>
    <x v="6"/>
    <m/>
    <m/>
    <n v="0"/>
    <n v="0"/>
    <n v="56700"/>
    <n v="0"/>
    <n v="56700"/>
  </r>
  <r>
    <n v="128334"/>
    <x v="2"/>
    <s v="Sumner"/>
    <m/>
    <s v="N/A"/>
    <s v="Portland: Parallel Taxiway South-Design Only"/>
    <m/>
    <s v="Aeronautics"/>
    <s v="Public Transportation"/>
    <m/>
    <x v="1"/>
    <x v="1"/>
    <s v=""/>
    <m/>
    <m/>
    <x v="6"/>
    <m/>
    <m/>
    <n v="0"/>
    <n v="0"/>
    <n v="56620"/>
    <n v="0"/>
    <n v="56620"/>
  </r>
  <r>
    <n v="126345"/>
    <x v="3"/>
    <s v="Shelby"/>
    <m/>
    <s v="L"/>
    <s v="Wolf River Boulevard, from Stillwind Lane to Brackenshire Lane"/>
    <s v="Rehabilitation of areas of subgrade, replacing sections of defective curb &amp; gutter, milling, resurfacing, striping and upgrading/installing ADA ramps. eGrants #049."/>
    <s v="Local Programs"/>
    <s v="Resurface &amp; Safety"/>
    <e v="#N/A"/>
    <x v="0"/>
    <x v="2"/>
    <n v="0.98"/>
    <m/>
    <m/>
    <x v="4"/>
    <s v="Other"/>
    <m/>
    <n v="56600"/>
    <n v="0"/>
    <n v="0"/>
    <n v="0"/>
    <n v="56600"/>
  </r>
  <r>
    <n v="118777"/>
    <x v="1"/>
    <s v="Sullivan"/>
    <s v="SR-34"/>
    <s v="SR"/>
    <s v="Intersection At Cox Street (L.M. 15.26) RSAR"/>
    <s v="Drainage, Paving, Roadway and Pavement Appurtenances, Signing, Pavement Markings and Signalization"/>
    <s v="Safety"/>
    <s v="Miscellaneous Safety Improvements"/>
    <m/>
    <x v="0"/>
    <x v="0"/>
    <n v="0"/>
    <d v="2017-12-08T00:00:00"/>
    <m/>
    <x v="0"/>
    <s v="NHS"/>
    <m/>
    <n v="-4744.12"/>
    <n v="0"/>
    <n v="61271.17"/>
    <n v="0"/>
    <n v="56527.049999999996"/>
  </r>
  <r>
    <n v="105200.16"/>
    <x v="2"/>
    <s v="Robertson"/>
    <m/>
    <s v="L"/>
    <s v="Litter Grant FY2020/21"/>
    <m/>
    <s v="Maint - Litter"/>
    <s v="Mowing/Litter"/>
    <m/>
    <x v="1"/>
    <x v="1"/>
    <s v=""/>
    <m/>
    <m/>
    <x v="4"/>
    <m/>
    <m/>
    <n v="0"/>
    <n v="0"/>
    <n v="56300"/>
    <n v="0"/>
    <n v="56300"/>
  </r>
  <r>
    <n v="126292"/>
    <x v="2"/>
    <s v="Davidson"/>
    <m/>
    <s v="IM"/>
    <s v="M18LTR3_C19ISR_NOISEWALLS"/>
    <s v="Repair Noise Walls along Various Interstate and State Routes"/>
    <s v="Maint - Reg"/>
    <s v="Noise Barrier Walls"/>
    <m/>
    <x v="1"/>
    <x v="1"/>
    <s v=""/>
    <d v="2017-10-06T00:00:00"/>
    <m/>
    <x v="1"/>
    <m/>
    <m/>
    <n v="0"/>
    <n v="0"/>
    <n v="56189.82"/>
    <n v="0"/>
    <n v="56189.82"/>
  </r>
  <r>
    <n v="122476"/>
    <x v="2"/>
    <s v="Cheatham"/>
    <s v="SR-12"/>
    <s v="SR"/>
    <s v="From SR-455 to Bruce Bradley Road"/>
    <s v="SR-12, From SR-455 to Bruce Bradley Road - Resurface, Pavement Marking, Guardrail, Curb"/>
    <s v="Resurfacing"/>
    <s v="Resurface &amp; Safety"/>
    <s v="Profile Mill &amp; 85 LB/SY"/>
    <x v="0"/>
    <x v="5"/>
    <n v="6.65"/>
    <d v="2016-06-24T00:00:00"/>
    <s v="THIN"/>
    <x v="2"/>
    <s v="Other"/>
    <m/>
    <n v="0"/>
    <n v="0"/>
    <n v="24657.21"/>
    <n v="31477.599999999999"/>
    <n v="56134.81"/>
  </r>
  <r>
    <n v="127207"/>
    <x v="0"/>
    <s v="Jackson"/>
    <s v="SR-56"/>
    <s v="SR"/>
    <s v="From Putnam County Line to North of Old Creek Road"/>
    <s v="Micro-surfacing @ 22 lbs/sy"/>
    <s v="Resurfacing"/>
    <s v="Resurface &amp; Safety"/>
    <s v="Micro-surfacing @ 22 lbs/sy"/>
    <x v="0"/>
    <x v="5"/>
    <n v="10.08"/>
    <d v="2019-02-08T00:00:00"/>
    <s v="MICRO"/>
    <x v="2"/>
    <s v="Other"/>
    <m/>
    <n v="0"/>
    <n v="0"/>
    <n v="0"/>
    <n v="56078"/>
    <n v="56078"/>
  </r>
  <r>
    <n v="124085"/>
    <x v="0"/>
    <s v="Marion"/>
    <s v="Orme Road"/>
    <s v="L"/>
    <s v="Orme Road, Bridge over Dry Creek, LM 0.58 (IA)"/>
    <m/>
    <s v="Bridge"/>
    <s v="Bridge Replacement"/>
    <m/>
    <x v="3"/>
    <x v="0"/>
    <n v="0.01"/>
    <d v="2022-12-09T00:00:00"/>
    <m/>
    <x v="4"/>
    <s v="None"/>
    <s v="58021530003"/>
    <n v="56000"/>
    <n v="0"/>
    <n v="0"/>
    <n v="0"/>
    <n v="56000"/>
  </r>
  <r>
    <n v="117229.04"/>
    <x v="1"/>
    <s v="Region 1"/>
    <m/>
    <s v="IM"/>
    <s v="M17LTHQ_R1ISR_RELSNPLMKS"/>
    <m/>
    <s v="Maint - Reg"/>
    <s v="Pavement Marking"/>
    <m/>
    <x v="1"/>
    <x v="1"/>
    <n v="287.13"/>
    <d v="2017-02-10T00:00:00"/>
    <m/>
    <x v="1"/>
    <m/>
    <m/>
    <n v="0"/>
    <n v="0"/>
    <n v="55854.74"/>
    <n v="0"/>
    <n v="55854.74"/>
  </r>
  <r>
    <n v="126893"/>
    <x v="0"/>
    <s v="Hamilton"/>
    <m/>
    <s v="N/A"/>
    <s v="Region 2 Complex Office Furniture"/>
    <s v="New Office Furniture for the entire Region 2 Complex"/>
    <s v="Other"/>
    <s v="Miscellaneous Improvements"/>
    <m/>
    <x v="1"/>
    <x v="1"/>
    <s v=""/>
    <m/>
    <m/>
    <x v="6"/>
    <m/>
    <m/>
    <n v="0"/>
    <n v="0"/>
    <n v="55759.75"/>
    <n v="0"/>
    <n v="55759.75"/>
  </r>
  <r>
    <n v="105017.16"/>
    <x v="0"/>
    <s v="McMinn"/>
    <m/>
    <s v="N/A"/>
    <s v="Litter Grant FY2020/21"/>
    <m/>
    <s v="Maint - Litter"/>
    <s v="Mowing/Litter"/>
    <m/>
    <x v="1"/>
    <x v="1"/>
    <s v=""/>
    <m/>
    <m/>
    <x v="6"/>
    <m/>
    <m/>
    <n v="0"/>
    <n v="0"/>
    <n v="55700"/>
    <n v="0"/>
    <n v="55700"/>
  </r>
  <r>
    <n v="126480"/>
    <x v="1"/>
    <s v="Hawkins"/>
    <s v="SR-94"/>
    <s v="SR"/>
    <s v="From SR-66 to SR-70"/>
    <s v="411TLD Overlay @ 85 lb/sy"/>
    <s v="Resurfacing"/>
    <s v="Resurface &amp; Safety"/>
    <s v="411TLD Overlay @ 85 lb/sy"/>
    <x v="0"/>
    <x v="5"/>
    <n v="8.02"/>
    <d v="2018-05-11T00:00:00"/>
    <s v="THIN"/>
    <x v="2"/>
    <s v="Other"/>
    <m/>
    <n v="0"/>
    <n v="0"/>
    <n v="0"/>
    <n v="55663.88"/>
    <n v="55663.88"/>
  </r>
  <r>
    <n v="123737"/>
    <x v="0"/>
    <s v="Polk"/>
    <s v="SR-40"/>
    <s v="SR"/>
    <s v="Bridge over Ocoee River, LM 3.12"/>
    <m/>
    <s v="Maint - BR Repair"/>
    <s v="Bridge Repair"/>
    <m/>
    <x v="3"/>
    <x v="2"/>
    <n v="0.01"/>
    <m/>
    <m/>
    <x v="0"/>
    <s v="NHS"/>
    <s v="70SR0400005"/>
    <n v="0"/>
    <n v="0"/>
    <n v="55500"/>
    <n v="0"/>
    <n v="55500"/>
  </r>
  <r>
    <n v="126975"/>
    <x v="3"/>
    <s v="Lauderdale"/>
    <s v="Mill Creek Rd"/>
    <s v="L"/>
    <s v="SA 49043(1), Mill Creek Rd from SR 3 to Poplar Grove (SA 49027)"/>
    <m/>
    <s v="State Aid - Resurf"/>
    <s v="Resurfacing"/>
    <m/>
    <x v="1"/>
    <x v="1"/>
    <n v="0.59"/>
    <m/>
    <m/>
    <x v="4"/>
    <s v="None"/>
    <m/>
    <n v="0"/>
    <n v="0"/>
    <n v="0"/>
    <n v="55425.09"/>
    <n v="55425.09"/>
  </r>
  <r>
    <n v="119545"/>
    <x v="3"/>
    <s v="Shelby"/>
    <m/>
    <s v="L"/>
    <s v="Various Locations throughout the City of Memphis (Hampline)"/>
    <s v="Pavement markings, signage, storm grates, signal detection equipment, bollards or other forms of vehicular separation, signal timing adjustments, and the placement and installation of bicycle racks for approximately 50 miles of bicycle facilities throughout the City of Memphis"/>
    <s v="Local Programs"/>
    <s v="Bicycles and Pedestrian Facility"/>
    <m/>
    <x v="1"/>
    <x v="1"/>
    <n v="0"/>
    <m/>
    <m/>
    <x v="4"/>
    <m/>
    <m/>
    <n v="0"/>
    <n v="0"/>
    <n v="55192"/>
    <n v="0"/>
    <n v="55192"/>
  </r>
  <r>
    <n v="126213"/>
    <x v="2"/>
    <s v="Wilson"/>
    <s v="SR-141"/>
    <s v="SR"/>
    <s v="From Sugar Flat Road to Smith County Line"/>
    <s v="411TLD Overlay @ 85 lb/sy"/>
    <s v="Resurfacing"/>
    <s v="Resurface &amp; Safety"/>
    <s v="411TLD Overlay @ 85 lb/sy"/>
    <x v="0"/>
    <x v="5"/>
    <n v="6.55"/>
    <d v="2018-02-09T00:00:00"/>
    <s v="THIN"/>
    <x v="2"/>
    <s v="Other"/>
    <m/>
    <n v="0"/>
    <n v="0"/>
    <n v="0"/>
    <n v="55161.5"/>
    <n v="55161.5"/>
  </r>
  <r>
    <n v="128833"/>
    <x v="1"/>
    <s v="Knox"/>
    <m/>
    <s v="L"/>
    <s v="Knox County ATMS Phase II"/>
    <s v="2018 CMAQ Award: Phase II will include a variety of signal upgrades at four   intersections, and DSRC equipment at 11 other intersections completed during Phase 1. The proposed improvements that are included at the 4 new intersections of Phase II are the installation of new traffic signal controllers , dedicated short-range communication (DSRC) units, non-intrusive fish-eye video detection, wireless interconnect, malfunction management units (MMU), battery backups, new signal cabinets, and the development of coordinated timings. Additionally at 11 locations DSRC equipment will be added to cabinets completed during Phase 1."/>
    <s v="Local Programs"/>
    <s v="Intelligent Transportation System"/>
    <m/>
    <x v="1"/>
    <x v="1"/>
    <n v="0"/>
    <m/>
    <m/>
    <x v="8"/>
    <s v="NHS, Other"/>
    <m/>
    <n v="55000"/>
    <n v="0"/>
    <n v="0"/>
    <n v="0"/>
    <n v="55000"/>
  </r>
  <r>
    <n v="128735"/>
    <x v="0"/>
    <s v="Clay"/>
    <s v="SR-53"/>
    <s v="SR"/>
    <s v="Bridges over Dry Fork Creek, LM 1.35 and Mill Creek, LM 2.50"/>
    <m/>
    <s v="Maint - BR Repair"/>
    <s v="Bridge Repair"/>
    <m/>
    <x v="3"/>
    <x v="2"/>
    <n v="0"/>
    <d v="2020-08-14T00:00:00"/>
    <m/>
    <x v="2"/>
    <s v="Other"/>
    <s v="14SR0530001, 14SR0530003"/>
    <n v="55000"/>
    <n v="0"/>
    <n v="0"/>
    <n v="0"/>
    <n v="55000"/>
  </r>
  <r>
    <n v="129744"/>
    <x v="2"/>
    <s v="Stewart"/>
    <s v="SR-233"/>
    <s v="SR"/>
    <s v="Intersection at Old SR-149"/>
    <m/>
    <s v="Other"/>
    <s v="Intersection Improvements"/>
    <m/>
    <x v="0"/>
    <x v="0"/>
    <n v="0.01"/>
    <d v="2021-08-20T00:00:00"/>
    <m/>
    <x v="2"/>
    <s v="Other"/>
    <m/>
    <n v="55000"/>
    <n v="0"/>
    <n v="0"/>
    <n v="0"/>
    <n v="55000"/>
  </r>
  <r>
    <n v="130045"/>
    <x v="0"/>
    <s v="Warren"/>
    <s v="SR-287"/>
    <s v="SR"/>
    <s v="Bridge over Collins River, LM 39.48"/>
    <m/>
    <s v="Maint - BR Repair"/>
    <s v="Bridge Repair"/>
    <m/>
    <x v="3"/>
    <x v="2"/>
    <n v="0.16"/>
    <m/>
    <m/>
    <x v="2"/>
    <s v="Other"/>
    <s v="89SR2870011"/>
    <n v="0"/>
    <n v="0"/>
    <n v="55000"/>
    <n v="0"/>
    <n v="55000"/>
  </r>
  <r>
    <n v="126303"/>
    <x v="3"/>
    <s v="Obion"/>
    <s v="SR-5"/>
    <s v="SR"/>
    <s v="From Near SR-3 (US-51) to Kentucky State Line"/>
    <s v="Profile Mill &amp; 411D"/>
    <s v="Resurfacing"/>
    <s v="Resurface &amp; Safety"/>
    <s v="Profile Mill &amp; 411D"/>
    <x v="0"/>
    <x v="5"/>
    <n v="6.35"/>
    <d v="2018-02-09T00:00:00"/>
    <s v="THIN"/>
    <x v="0"/>
    <s v="NHS, Other"/>
    <m/>
    <n v="0"/>
    <n v="0"/>
    <n v="-22229.71"/>
    <n v="76901.59"/>
    <n v="54671.88"/>
  </r>
  <r>
    <n v="127491"/>
    <x v="0"/>
    <s v="Clay"/>
    <s v="SR-52"/>
    <s v="SR"/>
    <s v="(Celina Bypass), From near Kyle Street to existing SR-52 near Washington Street"/>
    <s v="New Construction (New Start)"/>
    <s v="Legislative"/>
    <s v="Construction-New"/>
    <m/>
    <x v="0"/>
    <x v="3"/>
    <n v="0.86"/>
    <d v="2024-02-12T00:00:00"/>
    <m/>
    <x v="0"/>
    <s v="NHS"/>
    <m/>
    <n v="54600"/>
    <n v="0"/>
    <n v="0"/>
    <n v="0"/>
    <n v="54600"/>
  </r>
  <r>
    <n v="127490"/>
    <x v="1"/>
    <s v="Loudon"/>
    <m/>
    <s v="L"/>
    <s v="City of Lenoir City purchase of six (6) dump trucks and one (1) backhoe"/>
    <m/>
    <s v="LRP Grants"/>
    <s v="Purchase Vehicles"/>
    <m/>
    <x v="1"/>
    <x v="1"/>
    <n v="0"/>
    <m/>
    <m/>
    <x v="4"/>
    <m/>
    <m/>
    <n v="0"/>
    <n v="0"/>
    <n v="54370"/>
    <n v="0"/>
    <n v="54370"/>
  </r>
  <r>
    <n v="123325"/>
    <x v="1"/>
    <s v="Sullivan"/>
    <m/>
    <s v="L"/>
    <s v="Main Street from Sullivan Street to Market Street"/>
    <s v="Resurfacing, repairing curb, sidewalk, additions of bulbouts, ADA enhancements, removal of rail siding, diamond grinding, and specific areas of subgrade repair and rebuild"/>
    <s v="Local Programs"/>
    <s v="Resurfacing"/>
    <e v="#N/A"/>
    <x v="0"/>
    <x v="5"/>
    <n v="1.07"/>
    <m/>
    <m/>
    <x v="4"/>
    <s v="Other"/>
    <m/>
    <n v="32800"/>
    <n v="21500"/>
    <n v="0"/>
    <n v="0"/>
    <n v="54300"/>
  </r>
  <r>
    <n v="125258.01"/>
    <x v="0"/>
    <s v="Marion"/>
    <s v="I-24"/>
    <s v="IM"/>
    <s v="(Westbound) near MP 136.2 (LM 1.88) (Slope Stabilization)"/>
    <s v="emergency slope stabilization"/>
    <s v="Maint - Reg"/>
    <s v="Mitigation - Rockfall"/>
    <m/>
    <x v="2"/>
    <x v="2"/>
    <n v="0.01"/>
    <m/>
    <m/>
    <x v="1"/>
    <s v="Int"/>
    <m/>
    <n v="0"/>
    <n v="0"/>
    <n v="54293"/>
    <n v="0"/>
    <n v="54293"/>
  </r>
  <r>
    <n v="105237.16"/>
    <x v="2"/>
    <s v="Dickson"/>
    <m/>
    <s v="L"/>
    <s v="Litter Grant FY2020/21"/>
    <m/>
    <s v="Maint - Litter"/>
    <s v="Mowing/Litter"/>
    <m/>
    <x v="1"/>
    <x v="1"/>
    <s v=""/>
    <m/>
    <m/>
    <x v="4"/>
    <m/>
    <m/>
    <n v="0"/>
    <n v="0"/>
    <n v="54200"/>
    <n v="0"/>
    <n v="54200"/>
  </r>
  <r>
    <n v="128616"/>
    <x v="0"/>
    <s v="Cumberland"/>
    <s v="Vandever Road"/>
    <s v="L"/>
    <s v="SA 18003-6, Vandever Road from near Hershal Tabor Lane to SR 101"/>
    <m/>
    <s v="State Aid - Resurf"/>
    <s v="Resurfacing"/>
    <m/>
    <x v="1"/>
    <x v="1"/>
    <n v="4"/>
    <m/>
    <m/>
    <x v="4"/>
    <s v="None"/>
    <m/>
    <n v="0"/>
    <n v="0"/>
    <n v="0"/>
    <n v="54053.11"/>
    <n v="54053.11"/>
  </r>
  <r>
    <n v="129880"/>
    <x v="1"/>
    <s v="Washington"/>
    <m/>
    <s v="N/A"/>
    <s v="JCTS FFY19; SFY20 5307 TN2019-036 (S) Capital Funds"/>
    <m/>
    <s v="Mass Transit"/>
    <m/>
    <m/>
    <x v="1"/>
    <x v="1"/>
    <s v=""/>
    <m/>
    <m/>
    <x v="6"/>
    <m/>
    <m/>
    <n v="0"/>
    <n v="0"/>
    <n v="54002.5"/>
    <n v="0"/>
    <n v="54002.5"/>
  </r>
  <r>
    <n v="116358.07"/>
    <x v="3"/>
    <s v="Region 4"/>
    <m/>
    <s v="IM"/>
    <s v="M19LTHQ_D47ISR_M&amp;L_D47WEST"/>
    <m/>
    <s v="Maint - Reg"/>
    <s v="Mowing/Litter"/>
    <m/>
    <x v="1"/>
    <x v="1"/>
    <s v=""/>
    <d v="2018-11-02T00:00:00"/>
    <m/>
    <x v="1"/>
    <m/>
    <m/>
    <n v="0"/>
    <n v="0"/>
    <n v="53950"/>
    <n v="0"/>
    <n v="53950"/>
  </r>
  <r>
    <n v="105191.16"/>
    <x v="3"/>
    <s v="Weakley"/>
    <m/>
    <s v="L"/>
    <s v="Litter Grant FY2020/21"/>
    <m/>
    <s v="Maint - Litter"/>
    <s v="Mowing/Litter"/>
    <m/>
    <x v="1"/>
    <x v="1"/>
    <s v=""/>
    <m/>
    <m/>
    <x v="4"/>
    <m/>
    <m/>
    <n v="0"/>
    <n v="0"/>
    <n v="53900"/>
    <n v="0"/>
    <n v="53900"/>
  </r>
  <r>
    <n v="129749"/>
    <x v="3"/>
    <s v="Benton"/>
    <m/>
    <s v="N/A"/>
    <s v="Camden: Design Taxiway Connector Replacement"/>
    <m/>
    <s v="Aeronautics"/>
    <s v="Public Transportation"/>
    <m/>
    <x v="1"/>
    <x v="1"/>
    <s v=""/>
    <m/>
    <m/>
    <x v="6"/>
    <m/>
    <m/>
    <n v="0"/>
    <n v="0"/>
    <n v="53700"/>
    <n v="0"/>
    <n v="53700"/>
  </r>
  <r>
    <n v="105014.16"/>
    <x v="1"/>
    <s v="Monroe"/>
    <m/>
    <s v="N/A"/>
    <s v="Litter Grant FY2020/21"/>
    <m/>
    <s v="Maint - Litter"/>
    <s v="Mowing/Litter"/>
    <m/>
    <x v="1"/>
    <x v="1"/>
    <s v=""/>
    <m/>
    <m/>
    <x v="6"/>
    <m/>
    <m/>
    <n v="0"/>
    <n v="0"/>
    <n v="53600"/>
    <n v="0"/>
    <n v="53600"/>
  </r>
  <r>
    <n v="105194.16"/>
    <x v="3"/>
    <s v="Tipton"/>
    <m/>
    <s v="L"/>
    <s v="Litter Grant FY2020/21"/>
    <m/>
    <s v="Maint - Litter"/>
    <s v="Mowing/Litter"/>
    <m/>
    <x v="1"/>
    <x v="1"/>
    <s v=""/>
    <m/>
    <m/>
    <x v="4"/>
    <m/>
    <m/>
    <n v="0"/>
    <n v="0"/>
    <n v="53600"/>
    <n v="0"/>
    <n v="53600"/>
  </r>
  <r>
    <n v="83031.009999999995"/>
    <x v="0"/>
    <s v="Coffee"/>
    <s v="SR-2"/>
    <s v="SR"/>
    <s v="Bridge over Blue Spring Creek, LM 21.03"/>
    <m/>
    <s v="Maint - BR Repair"/>
    <s v="Bridge Repair"/>
    <m/>
    <x v="3"/>
    <x v="2"/>
    <n v="0.01"/>
    <m/>
    <m/>
    <x v="2"/>
    <s v="Other"/>
    <s v="16SR0020019"/>
    <n v="0"/>
    <n v="0"/>
    <n v="53500"/>
    <n v="0"/>
    <n v="53500"/>
  </r>
  <r>
    <n v="114119.08"/>
    <x v="3"/>
    <s v="Region 4"/>
    <m/>
    <s v="IM"/>
    <s v="M18LTHQ_R4ISR_SIGNREP Reg. 4 FY18 On-Call Signing - Interstate and SRs"/>
    <m/>
    <s v="Maint - Reg"/>
    <s v="Signs"/>
    <m/>
    <x v="1"/>
    <x v="1"/>
    <s v=""/>
    <d v="2018-05-11T00:00:00"/>
    <m/>
    <x v="1"/>
    <m/>
    <m/>
    <n v="0"/>
    <n v="0"/>
    <n v="53400"/>
    <n v="0"/>
    <n v="53400"/>
  </r>
  <r>
    <n v="126111"/>
    <x v="0"/>
    <s v="Region 2"/>
    <m/>
    <s v="SR"/>
    <s v="Various State Routes in Region 2 - Joint Stabilization"/>
    <s v="Longitudinal Joint Stabilization"/>
    <s v="Resurfacing"/>
    <s v="Resurfacing"/>
    <e v="#N/A"/>
    <x v="0"/>
    <x v="5"/>
    <n v="0"/>
    <d v="2018-02-09T00:00:00"/>
    <s v="PRESV"/>
    <x v="2"/>
    <m/>
    <m/>
    <n v="0"/>
    <n v="0"/>
    <n v="0"/>
    <n v="53350.71"/>
    <n v="53350.71"/>
  </r>
  <r>
    <n v="119901.01"/>
    <x v="0"/>
    <s v="Rhea"/>
    <s v="SR-30"/>
    <s v="SR"/>
    <s v="Intersection at SR-443 (Ogden Road) RSA"/>
    <s v="Intersection Improvements (Flashing Beacon)"/>
    <s v="Safety"/>
    <s v="Intersection Improvements"/>
    <m/>
    <x v="0"/>
    <x v="0"/>
    <n v="0"/>
    <d v="2019-10-04T00:00:00"/>
    <m/>
    <x v="2"/>
    <s v="Other"/>
    <m/>
    <n v="0"/>
    <n v="0"/>
    <n v="53233"/>
    <n v="0"/>
    <n v="53233"/>
  </r>
  <r>
    <n v="115738.01"/>
    <x v="2"/>
    <s v="Trousdale"/>
    <s v="SR-141"/>
    <s v="SR"/>
    <s v="Bridge over Cumberland River, LM 6.25"/>
    <m/>
    <s v="Maint - BR Repair"/>
    <s v="Bridge Repair"/>
    <m/>
    <x v="3"/>
    <x v="2"/>
    <n v="0.15"/>
    <d v="2020-05-15T00:00:00"/>
    <m/>
    <x v="2"/>
    <s v="Other"/>
    <s v="85SR1410005"/>
    <n v="53000"/>
    <n v="0"/>
    <n v="0"/>
    <n v="0"/>
    <n v="53000"/>
  </r>
  <r>
    <n v="105021.16"/>
    <x v="1"/>
    <s v="Jefferson"/>
    <m/>
    <s v="N/A"/>
    <s v="Litter Grant FY2020/21"/>
    <m/>
    <s v="Maint - Litter"/>
    <s v="Mowing/Litter"/>
    <m/>
    <x v="1"/>
    <x v="1"/>
    <s v=""/>
    <m/>
    <m/>
    <x v="6"/>
    <m/>
    <m/>
    <n v="0"/>
    <n v="0"/>
    <n v="53000"/>
    <n v="0"/>
    <n v="53000"/>
  </r>
  <r>
    <n v="105045.16"/>
    <x v="1"/>
    <s v="Anderson"/>
    <m/>
    <s v="L"/>
    <s v="Litter Grant FY2020/21"/>
    <m/>
    <s v="Maint - Litter"/>
    <s v="Mowing/Litter"/>
    <m/>
    <x v="1"/>
    <x v="1"/>
    <s v=""/>
    <m/>
    <m/>
    <x v="4"/>
    <m/>
    <m/>
    <n v="0"/>
    <n v="0"/>
    <n v="53000"/>
    <n v="0"/>
    <n v="53000"/>
  </r>
  <r>
    <n v="105007.16"/>
    <x v="1"/>
    <s v="Roane"/>
    <m/>
    <s v="N/A"/>
    <s v="Litter Grant FY2020/21"/>
    <m/>
    <s v="Maint - Litter"/>
    <s v="Mowing/Litter"/>
    <m/>
    <x v="1"/>
    <x v="1"/>
    <s v=""/>
    <m/>
    <m/>
    <x v="6"/>
    <m/>
    <m/>
    <n v="0"/>
    <n v="0"/>
    <n v="52900"/>
    <n v="0"/>
    <n v="52900"/>
  </r>
  <r>
    <n v="123116.01"/>
    <x v="0"/>
    <s v="Bradley"/>
    <s v="Gaut Street"/>
    <s v="L"/>
    <s v="Various Streets in Cleveland"/>
    <s v="Construction and re-construction of sidewalks on Dooley Street from near Wildwood Avenue to SR 40 Inman Street, on SR 40 Inman Street from Gaut Street to Sheppard Street, on Gaut Street from SR 40 Inman Street to Central Avenue, and on Central Avenue from Gaut Street to College Hill Recreation Center.  Project also includes drainage improvements, ADA upgrades, retaining walls, curb and gutter, signage, striping, crosswalks, pedestrian signals, landscaping and bus shelters."/>
    <s v="Local Programs"/>
    <s v="Bicycles and Pedestrian Facility"/>
    <m/>
    <x v="1"/>
    <x v="1"/>
    <n v="0.18"/>
    <m/>
    <m/>
    <x v="4"/>
    <s v="None"/>
    <m/>
    <n v="0"/>
    <n v="52500"/>
    <n v="0"/>
    <n v="0"/>
    <n v="52500"/>
  </r>
  <r>
    <n v="105233.16"/>
    <x v="2"/>
    <s v="Giles"/>
    <m/>
    <s v="L"/>
    <s v="Litter Grant FY2020/21"/>
    <m/>
    <s v="Maint - Litter"/>
    <s v="Mowing/Litter"/>
    <m/>
    <x v="1"/>
    <x v="1"/>
    <s v=""/>
    <m/>
    <m/>
    <x v="4"/>
    <m/>
    <m/>
    <n v="0"/>
    <n v="0"/>
    <n v="52500"/>
    <n v="0"/>
    <n v="52500"/>
  </r>
  <r>
    <n v="124133.01"/>
    <x v="1"/>
    <s v="Knox, Blount"/>
    <s v="SR-115"/>
    <s v="SR"/>
    <s v="ITS expansion from south of Topside Road to Cherokee Trail Interchange (IA) Priority 1"/>
    <s v="SMARTWAY geographic expansion"/>
    <s v="Legislative"/>
    <s v="Intelligent Transportation System"/>
    <m/>
    <x v="1"/>
    <x v="1"/>
    <n v="5.5575000000000001"/>
    <d v="2021-08-20T00:00:00"/>
    <m/>
    <x v="0"/>
    <s v="NHS"/>
    <m/>
    <n v="52500"/>
    <n v="0"/>
    <n v="0"/>
    <n v="0"/>
    <n v="52500"/>
  </r>
  <r>
    <n v="130322"/>
    <x v="3"/>
    <s v="Region 4"/>
    <m/>
    <s v="N/A"/>
    <s v="NWTHRA - SFY2020 IMPROVE Act - Capital Funds"/>
    <m/>
    <s v="Mass Transit"/>
    <m/>
    <m/>
    <x v="1"/>
    <x v="1"/>
    <s v=""/>
    <m/>
    <m/>
    <x v="6"/>
    <m/>
    <m/>
    <n v="0"/>
    <n v="0"/>
    <n v="52500"/>
    <n v="0"/>
    <n v="52500"/>
  </r>
  <r>
    <n v="105035.16"/>
    <x v="0"/>
    <s v="Coffee"/>
    <m/>
    <s v="L"/>
    <s v="Litter Grant FY2020/21"/>
    <m/>
    <s v="Maint - Litter"/>
    <s v="Mowing/Litter"/>
    <m/>
    <x v="1"/>
    <x v="1"/>
    <s v=""/>
    <m/>
    <m/>
    <x v="4"/>
    <m/>
    <m/>
    <n v="0"/>
    <n v="0"/>
    <n v="52300"/>
    <n v="0"/>
    <n v="52300"/>
  </r>
  <r>
    <n v="105211.16"/>
    <x v="2"/>
    <s v="Lincoln"/>
    <m/>
    <s v="L"/>
    <s v="Litter Grant FY2020/21"/>
    <m/>
    <s v="Maint - Litter"/>
    <s v="Mowing/Litter"/>
    <m/>
    <x v="1"/>
    <x v="1"/>
    <s v=""/>
    <m/>
    <m/>
    <x v="4"/>
    <m/>
    <m/>
    <n v="0"/>
    <n v="0"/>
    <n v="52200"/>
    <n v="0"/>
    <n v="52200"/>
  </r>
  <r>
    <n v="129022"/>
    <x v="1"/>
    <s v="Sullivan"/>
    <m/>
    <s v="SR"/>
    <s v="M20CMHQ_C82SR_SPCKINGSPORT"/>
    <m/>
    <s v="Maint - Reg"/>
    <s v="Maintenance"/>
    <m/>
    <x v="1"/>
    <x v="1"/>
    <s v=""/>
    <m/>
    <m/>
    <x v="2"/>
    <m/>
    <m/>
    <n v="0"/>
    <n v="0"/>
    <n v="52137"/>
    <n v="0"/>
    <n v="52137"/>
  </r>
  <r>
    <n v="105228.16"/>
    <x v="3"/>
    <s v="Henry"/>
    <m/>
    <s v="L"/>
    <s v="Litter Grant FY2020/21"/>
    <m/>
    <s v="Maint - Litter"/>
    <s v="Mowing/Litter"/>
    <m/>
    <x v="1"/>
    <x v="1"/>
    <s v=""/>
    <m/>
    <m/>
    <x v="4"/>
    <m/>
    <m/>
    <n v="0"/>
    <n v="0"/>
    <n v="52000"/>
    <n v="0"/>
    <n v="52000"/>
  </r>
  <r>
    <n v="130145"/>
    <x v="2"/>
    <s v="Wilson"/>
    <s v="I-40"/>
    <s v="IM"/>
    <s v="Bridges (L&amp;R) over CSX R/R, LM 16.75"/>
    <m/>
    <s v="Maint - BR Repair"/>
    <s v="Bridge Repair"/>
    <m/>
    <x v="3"/>
    <x v="2"/>
    <n v="0.03"/>
    <d v="2020-10-09T00:00:00"/>
    <m/>
    <x v="1"/>
    <s v="Int"/>
    <s v="95I00400033, 95I00400034"/>
    <n v="0"/>
    <n v="0"/>
    <n v="52000"/>
    <n v="0"/>
    <n v="52000"/>
  </r>
  <r>
    <n v="118303.05"/>
    <x v="0"/>
    <s v="Region 2"/>
    <m/>
    <s v="IM"/>
    <s v="M18LTHQ_R2ISR_OCPAVMKG"/>
    <s v="On-Call Pavement Marking on Various Interstate and State Routes"/>
    <s v="Maint - Reg"/>
    <s v="Pavement Marking"/>
    <m/>
    <x v="1"/>
    <x v="1"/>
    <s v=""/>
    <d v="2018-02-09T00:00:00"/>
    <m/>
    <x v="1"/>
    <m/>
    <m/>
    <n v="0"/>
    <n v="0"/>
    <n v="51957.02"/>
    <n v="0"/>
    <n v="51957.02"/>
  </r>
  <r>
    <n v="126478"/>
    <x v="1"/>
    <s v="Knox"/>
    <s v="SR-1"/>
    <s v="SR"/>
    <s v="From near Mine Road to Grainger County Line"/>
    <s v="411TLD Overlay @ 85 lb/sy"/>
    <s v="Resurfacing"/>
    <s v="Resurf, Safety &amp; Br Repair"/>
    <s v="411TLD Overlay @ 85 lb/sy"/>
    <x v="0"/>
    <x v="5"/>
    <n v="3.2"/>
    <d v="2018-05-11T00:00:00"/>
    <s v="THIN"/>
    <x v="2"/>
    <s v="Other"/>
    <s v="47SR0010049, 47SR0010050"/>
    <n v="0"/>
    <n v="0"/>
    <n v="-31781.81"/>
    <n v="83720.41"/>
    <n v="51938.600000000006"/>
  </r>
  <r>
    <n v="119592"/>
    <x v="2"/>
    <s v="Sumner"/>
    <s v="SIA"/>
    <s v="L"/>
    <s v="Industrial Access Road serving ABC and other industries in Gallatin"/>
    <s v="SIA will serve: ABC Fuels, ABC Tech, Salga, Hoeganeas, Servpro and ITW CIP industries located on Airport Rd between Coles Ferry and Steam Plant Rd."/>
    <s v="Economic Development"/>
    <s v="Widen and Resurfacing"/>
    <m/>
    <x v="0"/>
    <x v="0"/>
    <n v="1.17"/>
    <d v="2016-12-02T00:00:00"/>
    <m/>
    <x v="4"/>
    <s v="Other"/>
    <m/>
    <n v="51900"/>
    <n v="0"/>
    <n v="0"/>
    <n v="0"/>
    <n v="51900"/>
  </r>
  <r>
    <n v="105235.16"/>
    <x v="3"/>
    <s v="Fayette"/>
    <m/>
    <s v="L"/>
    <s v="Litter Grant FY2020/21"/>
    <m/>
    <s v="Maint - Litter"/>
    <s v="Mowing/Litter"/>
    <m/>
    <x v="1"/>
    <x v="1"/>
    <s v=""/>
    <m/>
    <m/>
    <x v="4"/>
    <m/>
    <m/>
    <n v="0"/>
    <n v="0"/>
    <n v="51600"/>
    <n v="0"/>
    <n v="51600"/>
  </r>
  <r>
    <n v="126240"/>
    <x v="2"/>
    <s v="Giles"/>
    <s v="SR-245"/>
    <s v="SR"/>
    <s v="From SR-166 to Maury County Line"/>
    <s v="411 D Overlay"/>
    <s v="Resurfacing"/>
    <s v="Resurface &amp; Safety"/>
    <s v="411 D Overlay"/>
    <x v="0"/>
    <x v="5"/>
    <n v="6.67"/>
    <d v="2018-05-11T00:00:00"/>
    <s v="CONV"/>
    <x v="2"/>
    <s v="Other"/>
    <m/>
    <n v="0"/>
    <n v="0"/>
    <n v="-12342.43"/>
    <n v="63928.88"/>
    <n v="51586.45"/>
  </r>
  <r>
    <n v="105246.16"/>
    <x v="2"/>
    <s v="Bedford"/>
    <m/>
    <s v="L"/>
    <s v="Litter Grant FY2020/21"/>
    <m/>
    <s v="Maint - Litter"/>
    <s v="Mowing/Litter"/>
    <m/>
    <x v="1"/>
    <x v="1"/>
    <s v=""/>
    <m/>
    <m/>
    <x v="4"/>
    <m/>
    <m/>
    <n v="0"/>
    <n v="0"/>
    <n v="51500"/>
    <n v="0"/>
    <n v="51500"/>
  </r>
  <r>
    <n v="120444"/>
    <x v="3"/>
    <s v="Shelby"/>
    <s v="SR-1"/>
    <s v="L"/>
    <s v="From East of SR-385 to West of Airline Road in Arlington"/>
    <s v="Widen from 4 lanes to 5 lanes to allow for a left turn lane and a traffic signal at Jetway Street"/>
    <s v="Local Programs"/>
    <s v="Widen"/>
    <m/>
    <x v="0"/>
    <x v="0"/>
    <n v="0.7"/>
    <m/>
    <m/>
    <x v="8"/>
    <s v="NHS"/>
    <m/>
    <n v="0"/>
    <n v="0"/>
    <n v="51217"/>
    <n v="0"/>
    <n v="51217"/>
  </r>
  <r>
    <n v="128777"/>
    <x v="1"/>
    <s v="Knox"/>
    <m/>
    <s v="L"/>
    <s v="East Knox Greenway Phase 1, From Willow Avenue to the Knoxville Botanical Gardens"/>
    <s v="The East Knox Greenway Phase 1 will  be a 1.6 mile greenway from Willow Avenue to the Knoxville Botanical Gardens. The project will provide an alternative bike and pedestrian corridor for the area, and will increase connectivity of the Knoxville Greenway system as a whole."/>
    <s v="Local Programs"/>
    <s v="Bicycles and Pedestrian Facility"/>
    <m/>
    <x v="1"/>
    <x v="1"/>
    <n v="0"/>
    <m/>
    <m/>
    <x v="4"/>
    <m/>
    <m/>
    <n v="51000"/>
    <n v="0"/>
    <n v="0"/>
    <n v="0"/>
    <n v="51000"/>
  </r>
  <r>
    <n v="129572"/>
    <x v="2"/>
    <s v="Wilson"/>
    <s v="SR-266"/>
    <s v="SR"/>
    <s v="Bridge over Jug Creek, LM 4.60"/>
    <s v="PE and Construction for Bridge repair"/>
    <s v="Maint - BR Repair"/>
    <s v="Bridge Repair"/>
    <m/>
    <x v="3"/>
    <x v="2"/>
    <n v="0.01"/>
    <d v="2020-08-14T00:00:00"/>
    <m/>
    <x v="2"/>
    <s v="Other"/>
    <s v="95S63020005"/>
    <n v="0"/>
    <n v="0"/>
    <n v="51000"/>
    <n v="0"/>
    <n v="51000"/>
  </r>
  <r>
    <n v="105039.16"/>
    <x v="1"/>
    <s v="Carter"/>
    <m/>
    <s v="L"/>
    <s v="Litter Grant FY2020/21"/>
    <m/>
    <s v="Maint - Litter"/>
    <s v="Mowing/Litter"/>
    <m/>
    <x v="1"/>
    <x v="1"/>
    <s v=""/>
    <m/>
    <m/>
    <x v="4"/>
    <m/>
    <m/>
    <n v="0"/>
    <n v="0"/>
    <n v="50800"/>
    <n v="0"/>
    <n v="50800"/>
  </r>
  <r>
    <n v="128406"/>
    <x v="0"/>
    <s v="Franklin"/>
    <s v="Otter Falls Road"/>
    <s v="L"/>
    <s v="SA 26043-3, Otter Falls Road from Midway Road to Otter Falls Road"/>
    <m/>
    <s v="State Aid - Resurf"/>
    <s v="Resurfacing"/>
    <m/>
    <x v="1"/>
    <x v="1"/>
    <n v="0.54400000000000004"/>
    <m/>
    <m/>
    <x v="4"/>
    <s v="None"/>
    <m/>
    <n v="0"/>
    <n v="0"/>
    <n v="0"/>
    <n v="50712.95"/>
    <n v="50712.95"/>
  </r>
  <r>
    <n v="105030.16"/>
    <x v="0"/>
    <s v="Franklin"/>
    <m/>
    <s v="N/A"/>
    <s v="Litter Grant FY2020/21"/>
    <m/>
    <s v="Maint - Litter"/>
    <s v="Mowing/Litter"/>
    <m/>
    <x v="1"/>
    <x v="1"/>
    <s v=""/>
    <m/>
    <m/>
    <x v="6"/>
    <m/>
    <m/>
    <n v="0"/>
    <n v="0"/>
    <n v="50600"/>
    <n v="0"/>
    <n v="50600"/>
  </r>
  <r>
    <n v="109199"/>
    <x v="2"/>
    <s v="Montgomery"/>
    <s v="SR-12"/>
    <s v="SR"/>
    <s v="Intersection at SR-13"/>
    <m/>
    <s v="Maint - Reg"/>
    <s v="Intersection Improvements"/>
    <m/>
    <x v="0"/>
    <x v="0"/>
    <n v="0.13900000000000001"/>
    <d v="2009-06-12T00:00:00"/>
    <m/>
    <x v="0"/>
    <s v="NHS"/>
    <m/>
    <n v="0"/>
    <n v="49940.800000000003"/>
    <n v="531.34"/>
    <n v="0"/>
    <n v="50472.14"/>
  </r>
  <r>
    <n v="104999.16"/>
    <x v="0"/>
    <s v="Warren"/>
    <m/>
    <s v="N/A"/>
    <s v="Litter Grant FY2020/21"/>
    <m/>
    <s v="Maint - Litter"/>
    <s v="Mowing/Litter"/>
    <m/>
    <x v="1"/>
    <x v="1"/>
    <s v=""/>
    <m/>
    <m/>
    <x v="6"/>
    <m/>
    <m/>
    <n v="0"/>
    <n v="0"/>
    <n v="50300"/>
    <n v="0"/>
    <n v="50300"/>
  </r>
  <r>
    <n v="105202.16"/>
    <x v="3"/>
    <s v="Obion"/>
    <m/>
    <s v="L"/>
    <s v="Litter Grant FY2020/21"/>
    <m/>
    <s v="Maint - Litter"/>
    <s v="Mowing/Litter"/>
    <m/>
    <x v="1"/>
    <x v="1"/>
    <s v=""/>
    <m/>
    <m/>
    <x v="4"/>
    <m/>
    <m/>
    <n v="0"/>
    <n v="0"/>
    <n v="50200"/>
    <n v="0"/>
    <n v="50200"/>
  </r>
  <r>
    <n v="129418"/>
    <x v="0"/>
    <s v="Coffee"/>
    <m/>
    <s v="N/A"/>
    <s v="East Hogan Street at Sequatchie Valley Railroad, LM 0.12 in Tullahoma"/>
    <s v="Railroad Crossing Safety Improvement Project, Section 130"/>
    <s v="Section 130-Rail"/>
    <m/>
    <m/>
    <x v="1"/>
    <x v="1"/>
    <n v="0.01"/>
    <m/>
    <m/>
    <x v="6"/>
    <s v="Other"/>
    <m/>
    <n v="15000"/>
    <n v="0"/>
    <n v="35100"/>
    <n v="0"/>
    <n v="50100"/>
  </r>
  <r>
    <n v="129235"/>
    <x v="1"/>
    <s v="Roane"/>
    <m/>
    <s v="SR"/>
    <s v="M20CMHQ_C73SR_ROUKINGSTON"/>
    <m/>
    <s v="Maint - Reg"/>
    <s v="Maintenance"/>
    <m/>
    <x v="1"/>
    <x v="1"/>
    <s v=""/>
    <m/>
    <m/>
    <x v="2"/>
    <m/>
    <m/>
    <n v="0"/>
    <n v="0"/>
    <n v="50018.55"/>
    <n v="0"/>
    <n v="50018.55"/>
  </r>
  <r>
    <n v="130363"/>
    <x v="1"/>
    <s v="Roane"/>
    <m/>
    <s v="SR"/>
    <s v="M21CMHQ_C73SR_ROUKINGSTON"/>
    <m/>
    <s v="Maint - Reg"/>
    <s v="Maintenance"/>
    <m/>
    <x v="1"/>
    <x v="1"/>
    <s v=""/>
    <m/>
    <m/>
    <x v="2"/>
    <m/>
    <m/>
    <n v="0"/>
    <n v="0"/>
    <n v="50018.55"/>
    <n v="0"/>
    <n v="50018.55"/>
  </r>
  <r>
    <n v="101659.01"/>
    <x v="0"/>
    <s v="Cumberland"/>
    <s v="Otter Creek Road"/>
    <s v="L"/>
    <s v="Otter Creek Road, Bridge over Daddys Creek, LM 15.05 within the Catoosa Wildlife Area"/>
    <s v="Catoosa Wildlife Area"/>
    <s v="Bridge"/>
    <s v="Bridge Replacement"/>
    <m/>
    <x v="3"/>
    <x v="0"/>
    <n v="0.03"/>
    <m/>
    <m/>
    <x v="4"/>
    <m/>
    <s v="180A1530003"/>
    <n v="50000"/>
    <n v="0"/>
    <n v="0"/>
    <n v="0"/>
    <n v="50000"/>
  </r>
  <r>
    <n v="106628"/>
    <x v="5"/>
    <s v="Statewide"/>
    <m/>
    <s v="N/A"/>
    <s v="TEF Adjusted needs - Water - FY 2016-2017"/>
    <m/>
    <s v="Waterways"/>
    <s v="Public Transportation"/>
    <m/>
    <x v="1"/>
    <x v="1"/>
    <s v=""/>
    <m/>
    <m/>
    <x v="6"/>
    <m/>
    <m/>
    <n v="0"/>
    <n v="0"/>
    <n v="50000"/>
    <n v="0"/>
    <n v="50000"/>
  </r>
  <r>
    <n v="118486"/>
    <x v="0"/>
    <s v="Coffee"/>
    <s v="SR-55"/>
    <s v="SR"/>
    <s v="From Belmont Road to Bowling Alley Road in Manchester (RSAR)"/>
    <s v="Miscellaneous Safety Improvements"/>
    <s v="Safety"/>
    <s v="Miscellaneous Safety Improvements"/>
    <m/>
    <x v="1"/>
    <x v="1"/>
    <n v="0.26"/>
    <d v="2020-10-09T00:00:00"/>
    <m/>
    <x v="0"/>
    <s v="NHS"/>
    <m/>
    <n v="0"/>
    <n v="50000"/>
    <n v="0"/>
    <n v="0"/>
    <n v="50000"/>
  </r>
  <r>
    <n v="124054"/>
    <x v="0"/>
    <s v="Cumberland, Putnam"/>
    <s v="I-40"/>
    <s v="IM"/>
    <s v="(Cumberland Plateau) From Near MM 285 to Near SR-299 (Exit 338) (IA)"/>
    <s v="Intelligent Transportation System Expansion"/>
    <s v="Legislative"/>
    <s v="Intelligent Transportation System"/>
    <m/>
    <x v="1"/>
    <x v="1"/>
    <n v="53.2"/>
    <d v="2022-12-09T00:00:00"/>
    <m/>
    <x v="1"/>
    <s v="Int"/>
    <m/>
    <n v="50000"/>
    <n v="0"/>
    <n v="0"/>
    <n v="0"/>
    <n v="50000"/>
  </r>
  <r>
    <n v="123030.02"/>
    <x v="3"/>
    <s v="Shelby"/>
    <m/>
    <s v="L"/>
    <s v="Shelby County Congestion Management Program - Vehicle Detection Upgrades (FY-2016-2018)"/>
    <s v="PIN includes the vehicle detection system upgrades at individual intersections. Includes the following project IDs from the master project sheet: #6 and #8. This is for 50 intersections countywide."/>
    <s v="Local Programs"/>
    <s v="Signalization"/>
    <m/>
    <x v="1"/>
    <x v="1"/>
    <s v=""/>
    <m/>
    <m/>
    <x v="4"/>
    <m/>
    <m/>
    <n v="50000"/>
    <n v="0"/>
    <n v="0"/>
    <n v="0"/>
    <n v="50000"/>
  </r>
  <r>
    <n v="125425"/>
    <x v="3"/>
    <s v="Region 4"/>
    <m/>
    <s v="IM"/>
    <s v="M17LTHQ_D49ISR_OCGRAILREP REGION 4"/>
    <s v="FY17 On-Call Guardrail Repair"/>
    <s v="Maint - Reg"/>
    <s v="Guardrail"/>
    <m/>
    <x v="1"/>
    <x v="1"/>
    <s v=""/>
    <d v="2017-03-31T00:00:00"/>
    <m/>
    <x v="1"/>
    <m/>
    <m/>
    <n v="0"/>
    <n v="0"/>
    <n v="50000"/>
    <n v="0"/>
    <n v="50000"/>
  </r>
  <r>
    <n v="126787"/>
    <x v="3"/>
    <s v="Shelby"/>
    <m/>
    <s v="L"/>
    <s v="Fletcher Greenway - Phase 3"/>
    <s v="Design and construction of an off-road bike/walking trail from the existing greenway to Appling Road."/>
    <s v="Local Programs"/>
    <s v="Bicycles and Pedestrian Facility"/>
    <m/>
    <x v="1"/>
    <x v="1"/>
    <n v="0"/>
    <m/>
    <m/>
    <x v="4"/>
    <m/>
    <m/>
    <n v="50000"/>
    <n v="0"/>
    <n v="0"/>
    <n v="0"/>
    <n v="50000"/>
  </r>
  <r>
    <n v="129903"/>
    <x v="3"/>
    <s v="Dyer"/>
    <m/>
    <s v="N/A"/>
    <s v="Dyersburg:Replace Airfield Lighting Controller"/>
    <m/>
    <s v="Aeronautics"/>
    <s v="Public Transportation"/>
    <m/>
    <x v="1"/>
    <x v="1"/>
    <s v=""/>
    <m/>
    <m/>
    <x v="6"/>
    <m/>
    <m/>
    <n v="0"/>
    <n v="0"/>
    <n v="50000"/>
    <n v="0"/>
    <n v="50000"/>
  </r>
  <r>
    <n v="130336"/>
    <x v="2"/>
    <s v="Dickson"/>
    <m/>
    <s v="N/A"/>
    <s v="Dickson: Rehab Runway Lights, Design"/>
    <m/>
    <s v="Aeronautics"/>
    <s v="Public Transportation"/>
    <m/>
    <x v="1"/>
    <x v="1"/>
    <s v=""/>
    <m/>
    <m/>
    <x v="6"/>
    <m/>
    <m/>
    <n v="0"/>
    <n v="0"/>
    <n v="50000"/>
    <n v="0"/>
    <n v="50000"/>
  </r>
  <r>
    <n v="124083"/>
    <x v="0"/>
    <s v="Jackson, Putnam"/>
    <s v="SR-96"/>
    <s v="SR"/>
    <s v="From SR-53 to US-70N (SR-24), (Spot Improvements) (IA)"/>
    <s v="Spot Safety Improvements"/>
    <s v="Legislative"/>
    <s v="Miscellaneous Safety Improvements"/>
    <m/>
    <x v="0"/>
    <x v="0"/>
    <n v="2.23"/>
    <d v="2021-12-10T00:00:00"/>
    <m/>
    <x v="2"/>
    <s v="Other"/>
    <m/>
    <n v="50000"/>
    <n v="0"/>
    <n v="0"/>
    <n v="0"/>
    <n v="50000"/>
  </r>
  <r>
    <n v="124518"/>
    <x v="1"/>
    <s v="Roane"/>
    <s v="Pansy Hill Drive"/>
    <s v="L"/>
    <s v="Pansy Hill Drive, Bridge over Emory River, LM 0.28 in Harriman (IA)"/>
    <m/>
    <s v="Bridge"/>
    <s v="Bridge Replacement"/>
    <m/>
    <x v="3"/>
    <x v="0"/>
    <n v="0.15"/>
    <m/>
    <m/>
    <x v="4"/>
    <s v="Other"/>
    <s v="73S24010001"/>
    <n v="50000"/>
    <n v="0"/>
    <n v="0"/>
    <n v="0"/>
    <n v="50000"/>
  </r>
  <r>
    <n v="126690.01"/>
    <x v="3"/>
    <s v="Gibson"/>
    <s v="SIA"/>
    <s v="L"/>
    <s v="Industrial Access Road Serving Project Phoenix (Tyson Foods)"/>
    <s v="railroad portion of the project (this was excluded from the work done under PIN 126690.00)"/>
    <s v="Economic Development"/>
    <s v="Construction-New"/>
    <m/>
    <x v="0"/>
    <x v="3"/>
    <s v=""/>
    <d v="2020-12-11T00:00:00"/>
    <m/>
    <x v="4"/>
    <m/>
    <m/>
    <n v="0"/>
    <n v="50000"/>
    <n v="0"/>
    <n v="0"/>
    <n v="50000"/>
  </r>
  <r>
    <n v="128581"/>
    <x v="1"/>
    <s v="Sevier"/>
    <s v="SR-338"/>
    <s v="SR"/>
    <s v="(Boyds Creek Highway), Intersection at Old Knoxville Highway, LM 10.58 in Sevierville"/>
    <s v="This project will reconfigure the existing intersection to improve safety operations through geometric layout changes, addition of turn lanes, and installation of a new traffic signal."/>
    <s v="Local Programs"/>
    <s v="Intersection Improvements and Signals"/>
    <m/>
    <x v="0"/>
    <x v="0"/>
    <n v="0"/>
    <m/>
    <m/>
    <x v="2"/>
    <s v="Other"/>
    <m/>
    <n v="50000"/>
    <n v="0"/>
    <n v="0"/>
    <n v="0"/>
    <n v="50000"/>
  </r>
  <r>
    <n v="126252"/>
    <x v="2"/>
    <s v="Rutherford"/>
    <s v="SR-99"/>
    <s v="SR"/>
    <s v="From Rutherford Boulevard to west of Wilson-Overall Road"/>
    <s v="411 D Overlay"/>
    <s v="Resurfacing"/>
    <s v="Resurface &amp; Safety"/>
    <s v="411 D Overlay"/>
    <x v="0"/>
    <x v="5"/>
    <n v="2.91"/>
    <d v="2018-05-11T00:00:00"/>
    <s v="CONV"/>
    <x v="2"/>
    <s v="Other"/>
    <m/>
    <n v="0"/>
    <n v="0"/>
    <n v="2017.6"/>
    <n v="47901.73"/>
    <n v="49919.33"/>
  </r>
  <r>
    <n v="119698"/>
    <x v="0"/>
    <s v="Hamilton"/>
    <s v="I-24"/>
    <s v="IM"/>
    <s v="Bridges over CSX R/R and I-124 in Chattanooga (RSAR)"/>
    <s v="I-24, Bridges over CSX R/R and I-124 in Chattanooga - RSAR - Bridge Deck Repair - Signing, Pavement Markings, Guardrail"/>
    <s v="Safety"/>
    <s v="Miscellaneous Safety Improvements"/>
    <m/>
    <x v="3"/>
    <x v="5"/>
    <n v="1.63"/>
    <d v="2017-06-23T00:00:00"/>
    <m/>
    <x v="1"/>
    <s v="Int"/>
    <m/>
    <n v="1918.93"/>
    <n v="0"/>
    <n v="47931.360000000001"/>
    <n v="0"/>
    <n v="49850.29"/>
  </r>
  <r>
    <n v="123387"/>
    <x v="5"/>
    <s v="Statewide"/>
    <m/>
    <s v="N/A"/>
    <s v="Reporting and Analytics for Communications"/>
    <s v="iQ media (vendor) - Annual Subscription to CLIQ Corporate - Years 1 and 2"/>
    <s v="Other"/>
    <s v="Other"/>
    <m/>
    <x v="1"/>
    <x v="1"/>
    <s v=""/>
    <m/>
    <m/>
    <x v="6"/>
    <m/>
    <m/>
    <n v="49400"/>
    <n v="0"/>
    <n v="0"/>
    <n v="0"/>
    <n v="49400"/>
  </r>
  <r>
    <n v="105036.16"/>
    <x v="1"/>
    <s v="Cocke"/>
    <m/>
    <s v="L"/>
    <s v="Litter Grant FY2020/21"/>
    <m/>
    <s v="Maint - Litter"/>
    <s v="Mowing/Litter"/>
    <m/>
    <x v="1"/>
    <x v="1"/>
    <s v=""/>
    <m/>
    <m/>
    <x v="4"/>
    <m/>
    <m/>
    <n v="0"/>
    <n v="0"/>
    <n v="49300"/>
    <n v="0"/>
    <n v="49300"/>
  </r>
  <r>
    <n v="105227.16"/>
    <x v="2"/>
    <s v="Hickman"/>
    <m/>
    <s v="L"/>
    <s v="Litter Grant FY2020/21"/>
    <m/>
    <s v="Maint - Litter"/>
    <s v="Mowing/Litter"/>
    <m/>
    <x v="1"/>
    <x v="1"/>
    <s v=""/>
    <m/>
    <m/>
    <x v="4"/>
    <m/>
    <m/>
    <n v="0"/>
    <n v="0"/>
    <n v="49300"/>
    <n v="0"/>
    <n v="49300"/>
  </r>
  <r>
    <n v="105244.16"/>
    <x v="3"/>
    <s v="Carroll"/>
    <m/>
    <s v="L"/>
    <s v="Litter Grant FY2020/21"/>
    <m/>
    <s v="Maint - Litter"/>
    <s v="Mowing/Litter"/>
    <m/>
    <x v="1"/>
    <x v="1"/>
    <s v=""/>
    <m/>
    <m/>
    <x v="4"/>
    <m/>
    <m/>
    <n v="0"/>
    <n v="0"/>
    <n v="49300"/>
    <n v="0"/>
    <n v="49300"/>
  </r>
  <r>
    <n v="105229.16"/>
    <x v="3"/>
    <s v="Henderson"/>
    <m/>
    <s v="L"/>
    <s v="Litter Grant FY2020/21"/>
    <m/>
    <s v="Maint - Litter"/>
    <s v="Mowing/Litter"/>
    <m/>
    <x v="1"/>
    <x v="1"/>
    <s v=""/>
    <m/>
    <m/>
    <x v="4"/>
    <m/>
    <m/>
    <n v="0"/>
    <n v="0"/>
    <n v="49200"/>
    <n v="0"/>
    <n v="49200"/>
  </r>
  <r>
    <n v="105018.16"/>
    <x v="1"/>
    <s v="Loudon"/>
    <m/>
    <s v="N/A"/>
    <s v="Litter Grant FY2020/21"/>
    <m/>
    <s v="Maint - Litter"/>
    <s v="Mowing/Litter"/>
    <m/>
    <x v="1"/>
    <x v="1"/>
    <s v=""/>
    <m/>
    <m/>
    <x v="6"/>
    <m/>
    <m/>
    <n v="0"/>
    <n v="0"/>
    <n v="49100"/>
    <n v="0"/>
    <n v="49100"/>
  </r>
  <r>
    <n v="105038.16"/>
    <x v="1"/>
    <s v="Claiborne"/>
    <m/>
    <s v="L"/>
    <s v="Litter Grant FY2020/21"/>
    <m/>
    <s v="Maint - Litter"/>
    <s v="Mowing/Litter"/>
    <m/>
    <x v="1"/>
    <x v="1"/>
    <s v=""/>
    <m/>
    <m/>
    <x v="4"/>
    <m/>
    <m/>
    <n v="0"/>
    <n v="0"/>
    <n v="49100"/>
    <n v="0"/>
    <n v="49100"/>
  </r>
  <r>
    <n v="128993"/>
    <x v="1"/>
    <s v="Unicoi"/>
    <m/>
    <s v="IM"/>
    <s v="M20CMHQ_C86I_SPCERWIN"/>
    <m/>
    <s v="Maint - Reg"/>
    <s v="Maintenance"/>
    <m/>
    <x v="1"/>
    <x v="1"/>
    <s v=""/>
    <m/>
    <m/>
    <x v="1"/>
    <m/>
    <m/>
    <n v="0"/>
    <n v="0"/>
    <n v="49005"/>
    <n v="0"/>
    <n v="49005"/>
  </r>
  <r>
    <n v="105041.16"/>
    <x v="1"/>
    <s v="Campbell"/>
    <m/>
    <s v="L"/>
    <s v="Litter Grant FY2020/21"/>
    <m/>
    <s v="Maint - Litter"/>
    <s v="Mowing/Litter"/>
    <m/>
    <x v="1"/>
    <x v="1"/>
    <s v=""/>
    <m/>
    <m/>
    <x v="4"/>
    <m/>
    <m/>
    <n v="0"/>
    <n v="0"/>
    <n v="48700"/>
    <n v="0"/>
    <n v="48700"/>
  </r>
  <r>
    <n v="105231.16"/>
    <x v="3"/>
    <s v="Hardin"/>
    <m/>
    <s v="L"/>
    <s v="Litter Grant FY2020/21"/>
    <m/>
    <s v="Maint - Litter"/>
    <s v="Mowing/Litter"/>
    <m/>
    <x v="1"/>
    <x v="1"/>
    <s v=""/>
    <m/>
    <m/>
    <x v="4"/>
    <m/>
    <m/>
    <n v="0"/>
    <n v="0"/>
    <n v="48600"/>
    <n v="0"/>
    <n v="48600"/>
  </r>
  <r>
    <n v="105026.16"/>
    <x v="1"/>
    <s v="Hamblen"/>
    <m/>
    <s v="N/A"/>
    <s v="Litter Grant FY2020/21"/>
    <m/>
    <s v="Maint - Litter"/>
    <s v="Mowing/Litter"/>
    <m/>
    <x v="1"/>
    <x v="1"/>
    <s v=""/>
    <m/>
    <m/>
    <x v="6"/>
    <m/>
    <m/>
    <n v="0"/>
    <n v="0"/>
    <n v="48300"/>
    <n v="0"/>
    <n v="48300"/>
  </r>
  <r>
    <n v="105236.16"/>
    <x v="3"/>
    <s v="Dyer"/>
    <m/>
    <s v="L"/>
    <s v="Litter Grant FY2020/21"/>
    <m/>
    <s v="Maint - Litter"/>
    <s v="Mowing/Litter"/>
    <m/>
    <x v="1"/>
    <x v="1"/>
    <s v=""/>
    <m/>
    <m/>
    <x v="4"/>
    <m/>
    <m/>
    <n v="0"/>
    <n v="0"/>
    <n v="48200"/>
    <n v="0"/>
    <n v="48200"/>
  </r>
  <r>
    <n v="129367"/>
    <x v="1"/>
    <s v="Region 1"/>
    <m/>
    <s v="N/A"/>
    <s v="FTHRA FFY16-17, SFY20 5339 TN2019-011 S&amp;F Capital Funds"/>
    <m/>
    <s v="Mass Transit"/>
    <m/>
    <m/>
    <x v="1"/>
    <x v="1"/>
    <s v=""/>
    <m/>
    <m/>
    <x v="6"/>
    <m/>
    <m/>
    <n v="0"/>
    <n v="0"/>
    <n v="47977"/>
    <n v="0"/>
    <n v="47977"/>
  </r>
  <r>
    <n v="129898"/>
    <x v="5"/>
    <s v="Statewide"/>
    <m/>
    <s v="N/A"/>
    <s v="CDM Smith FFY15; SFY20 5304 JTADemandResponseAssess TO (S&amp;F) Planning Funds JTA"/>
    <m/>
    <s v="Mass Transit"/>
    <m/>
    <m/>
    <x v="1"/>
    <x v="1"/>
    <s v=""/>
    <m/>
    <m/>
    <x v="6"/>
    <m/>
    <m/>
    <n v="0"/>
    <n v="0"/>
    <n v="47936"/>
    <n v="0"/>
    <n v="47936"/>
  </r>
  <r>
    <n v="130004"/>
    <x v="2"/>
    <s v="Davidson"/>
    <m/>
    <s v="N/A"/>
    <s v="MTA Project Return FFY17; SFY20 5307 TN2019024 (S) Operating Funds"/>
    <m/>
    <s v="Mass Transit"/>
    <m/>
    <m/>
    <x v="1"/>
    <x v="1"/>
    <s v=""/>
    <m/>
    <m/>
    <x v="6"/>
    <m/>
    <m/>
    <n v="0"/>
    <n v="0"/>
    <n v="47929"/>
    <n v="0"/>
    <n v="47929"/>
  </r>
  <r>
    <n v="129041"/>
    <x v="3"/>
    <s v="Madison"/>
    <m/>
    <s v="IM"/>
    <s v="M20CMHQ_C57ISR_SPCJACKSON"/>
    <m/>
    <s v="Maint - Reg"/>
    <s v="Maintenance"/>
    <m/>
    <x v="1"/>
    <x v="1"/>
    <s v=""/>
    <m/>
    <m/>
    <x v="1"/>
    <m/>
    <m/>
    <n v="0"/>
    <n v="0"/>
    <n v="47928.6"/>
    <n v="0"/>
    <n v="47928.6"/>
  </r>
  <r>
    <n v="122802"/>
    <x v="1"/>
    <s v="Cocke"/>
    <s v="SIA"/>
    <s v="L"/>
    <s v="Industrial Access Road serving Oakcrest Lumber"/>
    <s v="widen Country Path Road to standard SIA From SR-9 to the entrance of Oakcrest Lumber"/>
    <s v="Economic Development"/>
    <s v="Reconstruction"/>
    <m/>
    <x v="0"/>
    <x v="0"/>
    <s v=""/>
    <d v="2019-03-29T00:00:00"/>
    <m/>
    <x v="4"/>
    <s v="None"/>
    <m/>
    <n v="47900"/>
    <n v="0"/>
    <n v="0"/>
    <n v="0"/>
    <n v="47900"/>
  </r>
  <r>
    <n v="105210.16"/>
    <x v="3"/>
    <s v="McNairy"/>
    <m/>
    <s v="L"/>
    <s v="Litter Grant FY2020/21"/>
    <m/>
    <s v="Maint - Litter"/>
    <s v="Mowing/Litter"/>
    <m/>
    <x v="1"/>
    <x v="1"/>
    <s v=""/>
    <m/>
    <m/>
    <x v="4"/>
    <m/>
    <m/>
    <n v="0"/>
    <n v="0"/>
    <n v="47900"/>
    <n v="0"/>
    <n v="47900"/>
  </r>
  <r>
    <n v="130346"/>
    <x v="2"/>
    <s v="Lincoln"/>
    <m/>
    <s v="N/A"/>
    <s v="Fayetteville: Obstruction Removal - Airport Owned Property"/>
    <m/>
    <s v="Aeronautics"/>
    <s v="Public Transportation"/>
    <m/>
    <x v="1"/>
    <x v="1"/>
    <s v=""/>
    <m/>
    <m/>
    <x v="6"/>
    <m/>
    <m/>
    <n v="0"/>
    <n v="0"/>
    <n v="47865"/>
    <n v="0"/>
    <n v="47865"/>
  </r>
  <r>
    <n v="110264"/>
    <x v="2"/>
    <s v="Dickson"/>
    <m/>
    <s v="SP"/>
    <s v="Paving Montgomery Bell State Park"/>
    <m/>
    <s v="Maint - Reg"/>
    <s v="Resurfacing"/>
    <e v="#N/A"/>
    <x v="0"/>
    <x v="5"/>
    <s v=""/>
    <m/>
    <m/>
    <x v="10"/>
    <m/>
    <m/>
    <n v="0"/>
    <n v="0"/>
    <n v="0"/>
    <n v="47864.43"/>
    <n v="47864.43"/>
  </r>
  <r>
    <n v="126215"/>
    <x v="2"/>
    <s v="Dickson"/>
    <s v="SR-49"/>
    <s v="SR"/>
    <s v="From Houston County Line to SR-235"/>
    <s v="411TLD Overlay @ 85 lb/sy"/>
    <s v="Resurfacing"/>
    <s v="Resurface &amp; Safety"/>
    <s v="411TLD Overlay @ 85 lb/sy"/>
    <x v="0"/>
    <x v="5"/>
    <n v="7.85"/>
    <d v="2018-03-23T00:00:00"/>
    <s v="THIN"/>
    <x v="2"/>
    <s v="Other"/>
    <m/>
    <n v="0"/>
    <n v="0"/>
    <n v="-395.81"/>
    <n v="48068.92"/>
    <n v="47673.11"/>
  </r>
  <r>
    <n v="130302"/>
    <x v="1"/>
    <s v="Campbell"/>
    <m/>
    <s v="SR"/>
    <s v="M21CMHQ_C07SR_ROULAFOLLETTE"/>
    <m/>
    <s v="Maint - Reg"/>
    <s v="Maintenance"/>
    <m/>
    <x v="1"/>
    <x v="1"/>
    <s v=""/>
    <m/>
    <m/>
    <x v="2"/>
    <m/>
    <m/>
    <n v="0"/>
    <n v="0"/>
    <n v="47422.35"/>
    <n v="0"/>
    <n v="47422.35"/>
  </r>
  <r>
    <n v="129376"/>
    <x v="3"/>
    <s v="Henderson"/>
    <s v="McBride Cemetary Road"/>
    <s v="L"/>
    <s v="SA 39023-4, McBride Cemetary Road from SA-39033 to SR-201"/>
    <m/>
    <s v="State Aid - Resurf"/>
    <s v="Resurfacing"/>
    <m/>
    <x v="1"/>
    <x v="1"/>
    <n v="0.60099999999999998"/>
    <m/>
    <m/>
    <x v="4"/>
    <s v="None"/>
    <m/>
    <n v="0"/>
    <n v="0"/>
    <n v="0"/>
    <n v="47362.3"/>
    <n v="47362.3"/>
  </r>
  <r>
    <n v="130059"/>
    <x v="5"/>
    <s v="Statewide"/>
    <m/>
    <s v="N/A"/>
    <s v="Clinchfield Snr Adult Ctr FFY18; SFY20 -310 TN2018-042-01 (S,F,L) Capital Funds"/>
    <m/>
    <s v="Mass Transit"/>
    <m/>
    <m/>
    <x v="1"/>
    <x v="1"/>
    <s v=""/>
    <m/>
    <m/>
    <x v="6"/>
    <m/>
    <m/>
    <n v="0"/>
    <n v="0"/>
    <n v="47282"/>
    <n v="0"/>
    <n v="47282"/>
  </r>
  <r>
    <n v="130066"/>
    <x v="5"/>
    <s v="Statewide"/>
    <m/>
    <s v="N/A"/>
    <s v="McKendree Village FFY18; SFY20 - 5310 TN2018-042-01 (S,F,L) Capital Funds"/>
    <m/>
    <s v="Mass Transit"/>
    <m/>
    <m/>
    <x v="1"/>
    <x v="1"/>
    <s v=""/>
    <m/>
    <m/>
    <x v="6"/>
    <m/>
    <m/>
    <n v="0"/>
    <n v="0"/>
    <n v="47282"/>
    <n v="0"/>
    <n v="47282"/>
  </r>
  <r>
    <n v="128307"/>
    <x v="1"/>
    <s v="Cocke"/>
    <s v="I-40"/>
    <s v="IM"/>
    <s v="Eight (8) Locations between LM 14.14 and LM 21.84 (Slip-Lining pipes)"/>
    <s v="Slip-Lining pipes at the following 8 locations on I-40: LM 14.14 EB, 18.50 EB, 18.78 WB, 20.82 WB, 21.26 EB, 21.46 WB, 21.695 WB, and 21.84 EB"/>
    <s v="Maint - Reg"/>
    <s v="Maintenance"/>
    <m/>
    <x v="5"/>
    <x v="2"/>
    <s v=""/>
    <d v="2019-03-29T00:00:00"/>
    <m/>
    <x v="1"/>
    <s v="Int"/>
    <m/>
    <n v="0"/>
    <n v="0"/>
    <n v="47030.93"/>
    <n v="0"/>
    <n v="47030.93"/>
  </r>
  <r>
    <n v="129890"/>
    <x v="2"/>
    <s v="Region 3"/>
    <m/>
    <s v="N/A"/>
    <s v="Region 3 Davidson, Rutherford, Bedford Counties"/>
    <s v="LED and PMD Detection devices upgrades on CSX Chattanooga Sub Division with  8 crossings in Bedford County, 5 crossings in Davidson County, and 21 crossings in Rutherford County."/>
    <s v="Section 130-Rail"/>
    <s v="Railroad Crossing Improvement"/>
    <m/>
    <x v="1"/>
    <x v="1"/>
    <s v=""/>
    <m/>
    <m/>
    <x v="6"/>
    <m/>
    <m/>
    <n v="46900"/>
    <n v="0"/>
    <n v="0"/>
    <n v="0"/>
    <n v="46900"/>
  </r>
  <r>
    <n v="129891"/>
    <x v="0"/>
    <s v="Region 2"/>
    <m/>
    <s v="N/A"/>
    <s v="Region 2 Coffee, Franklin, Marion, Hamilton Counties"/>
    <s v="LED and PMD Detection devices upgrades on CSX Chattanooga Sub Division with  11 crossings in Coffee County, 20 crossings in Franklin County, 2 crossings in Hamilton County and 4 crossings in Marion County."/>
    <s v="Section 130-Rail"/>
    <s v="Railroad Crossing Improvement"/>
    <m/>
    <x v="1"/>
    <x v="1"/>
    <s v=""/>
    <m/>
    <m/>
    <x v="6"/>
    <m/>
    <m/>
    <n v="46900"/>
    <n v="0"/>
    <n v="0"/>
    <n v="0"/>
    <n v="46900"/>
  </r>
  <r>
    <n v="128971"/>
    <x v="2"/>
    <s v="Sumner"/>
    <s v="SR-174"/>
    <s v="SR"/>
    <s v="SR-174 (Long Hollow Pike) at Upper Station Camp Creek Rd"/>
    <s v="Extend WB turn lane on Upper Station Camp Creek Rd, add 4-way signalization to intersection, overlay existing asphalt surface and re-stripe Upper Station Camp Rd from intersection to end of turn lane extension, refresh intersection pavement striping on Long Hollow Pike, install new pavement striping on NB Brixton Rd at Intersection of Long Hollow Pike."/>
    <s v="Local Programs"/>
    <s v="Intersection Improvements"/>
    <m/>
    <x v="0"/>
    <x v="0"/>
    <n v="0.02"/>
    <d v="2021-12-10T00:00:00"/>
    <m/>
    <x v="2"/>
    <s v="Other"/>
    <m/>
    <n v="46583"/>
    <n v="0"/>
    <n v="0"/>
    <n v="0"/>
    <n v="46583"/>
  </r>
  <r>
    <n v="100988.01"/>
    <x v="1"/>
    <s v="Morgan"/>
    <s v="SR-62"/>
    <s v="SR"/>
    <s v="West of SR-29 (US-27) to West of Petit Lane"/>
    <s v="SR-62, West of SR-29 (US-27) to West of Petit Lane - Widen"/>
    <s v="Legislative"/>
    <s v="Widen"/>
    <m/>
    <x v="0"/>
    <x v="0"/>
    <n v="4.7"/>
    <d v="2008-02-15T00:00:00"/>
    <m/>
    <x v="2"/>
    <s v="Other"/>
    <s v="65SR0620007"/>
    <n v="0"/>
    <n v="0"/>
    <n v="46544.54"/>
    <n v="0"/>
    <n v="46544.54"/>
  </r>
  <r>
    <n v="128405"/>
    <x v="0"/>
    <s v="Franklin"/>
    <s v="Midway Road"/>
    <s v="L"/>
    <s v="SA 26043-2, Midway Road from SR 156 to Otter Falls Road"/>
    <m/>
    <s v="State Aid - Resurf"/>
    <s v="Resurfacing"/>
    <m/>
    <x v="1"/>
    <x v="1"/>
    <n v="0.52600000000000002"/>
    <m/>
    <m/>
    <x v="4"/>
    <s v="None"/>
    <m/>
    <n v="0"/>
    <n v="0"/>
    <n v="0"/>
    <n v="46530.61"/>
    <n v="46530.61"/>
  </r>
  <r>
    <n v="105232.16"/>
    <x v="3"/>
    <s v="Hardeman"/>
    <m/>
    <s v="L"/>
    <s v="Litter Grant FY2020/21"/>
    <m/>
    <s v="Maint - Litter"/>
    <s v="Mowing/Litter"/>
    <m/>
    <x v="1"/>
    <x v="1"/>
    <s v=""/>
    <m/>
    <m/>
    <x v="4"/>
    <m/>
    <m/>
    <n v="0"/>
    <n v="0"/>
    <n v="46500"/>
    <n v="0"/>
    <n v="46500"/>
  </r>
  <r>
    <n v="117388"/>
    <x v="3"/>
    <s v="Hardin"/>
    <s v="Martin Drive"/>
    <s v="L"/>
    <s v="36-0A252-1.17, Bridge over Middleton Creek"/>
    <m/>
    <s v="State Aid - BR Grant"/>
    <s v="Bridge Rehabilitation"/>
    <m/>
    <x v="3"/>
    <x v="0"/>
    <n v="0"/>
    <m/>
    <m/>
    <x v="4"/>
    <s v="None"/>
    <m/>
    <n v="0"/>
    <n v="0"/>
    <n v="46046.879999999997"/>
    <n v="0"/>
    <n v="46046.879999999997"/>
  </r>
  <r>
    <n v="130446"/>
    <x v="0"/>
    <s v="Jackson"/>
    <m/>
    <s v="SR"/>
    <s v="M21CMHQ_C44SR_SPCJACKSONCO"/>
    <m/>
    <s v="Maint - Reg"/>
    <s v="Maintenance"/>
    <m/>
    <x v="1"/>
    <x v="1"/>
    <s v=""/>
    <m/>
    <m/>
    <x v="2"/>
    <m/>
    <m/>
    <n v="0"/>
    <n v="0"/>
    <n v="46030.6"/>
    <n v="0"/>
    <n v="46030.6"/>
  </r>
  <r>
    <n v="127759"/>
    <x v="1"/>
    <s v="Monroe"/>
    <s v="Evans Street"/>
    <s v="L"/>
    <s v="Evans Street at CSX Railroad, LM 0.02 in Vonore"/>
    <s v="Railroad Crossing Safety Improvement Project, Section 130"/>
    <s v="Section 130-Rail"/>
    <s v="Railroad Crossing Improvement"/>
    <m/>
    <x v="1"/>
    <x v="1"/>
    <n v="0.01"/>
    <m/>
    <m/>
    <x v="4"/>
    <s v="None"/>
    <m/>
    <n v="2000"/>
    <n v="0"/>
    <n v="44000"/>
    <n v="0"/>
    <n v="46000"/>
  </r>
  <r>
    <n v="105192.16"/>
    <x v="2"/>
    <s v="Wayne"/>
    <m/>
    <s v="L"/>
    <s v="Litter Grant FY2020/21"/>
    <m/>
    <s v="Maint - Litter"/>
    <s v="Mowing/Litter"/>
    <m/>
    <x v="1"/>
    <x v="1"/>
    <s v=""/>
    <m/>
    <m/>
    <x v="4"/>
    <m/>
    <m/>
    <n v="0"/>
    <n v="0"/>
    <n v="46000"/>
    <n v="0"/>
    <n v="46000"/>
  </r>
  <r>
    <n v="129113"/>
    <x v="2"/>
    <s v="Giles"/>
    <s v="SR-7"/>
    <s v="SR"/>
    <s v="From South of Old Campbellsville Road to North of Ella West Circle"/>
    <s v="Striping, Signage, Delineation, Earthwork, and other safety improvements"/>
    <s v="Safety"/>
    <s v="RSAR"/>
    <m/>
    <x v="0"/>
    <x v="0"/>
    <n v="10.15"/>
    <d v="2020-10-09T00:00:00"/>
    <m/>
    <x v="2"/>
    <s v="Other"/>
    <m/>
    <n v="46000"/>
    <n v="0"/>
    <n v="0"/>
    <n v="0"/>
    <n v="46000"/>
  </r>
  <r>
    <n v="129013"/>
    <x v="0"/>
    <s v="Dekalb"/>
    <m/>
    <s v="SR"/>
    <s v="M20CMHQ_C21SR_SPCDEKALBCO"/>
    <m/>
    <s v="Maint - Reg"/>
    <s v="Maintenance"/>
    <m/>
    <x v="1"/>
    <x v="1"/>
    <s v=""/>
    <m/>
    <m/>
    <x v="2"/>
    <m/>
    <m/>
    <n v="0"/>
    <n v="0"/>
    <n v="45827.25"/>
    <n v="0"/>
    <n v="45827.25"/>
  </r>
  <r>
    <n v="128749"/>
    <x v="1"/>
    <s v="Jefferson"/>
    <s v="SR-363"/>
    <s v="SR"/>
    <s v="(Indian Creek Road) near LM 2.7 (Slope Stabilization) (February 2019 Flood)"/>
    <s v="repair slope failure below road (Emergency Let Contract)"/>
    <s v="Maint - Reg"/>
    <s v="Safety"/>
    <m/>
    <x v="2"/>
    <x v="2"/>
    <n v="0.01"/>
    <d v="2019-05-10T00:00:00"/>
    <m/>
    <x v="2"/>
    <s v="Other"/>
    <m/>
    <n v="1800"/>
    <n v="0"/>
    <n v="44025"/>
    <n v="0"/>
    <n v="45825"/>
  </r>
  <r>
    <n v="129738"/>
    <x v="2"/>
    <s v="Wilson"/>
    <m/>
    <s v="N/A"/>
    <s v="Lebanon: Taxiway Widening (Row D/E)"/>
    <m/>
    <s v="Aeronautics"/>
    <s v="Public Transportation"/>
    <m/>
    <x v="1"/>
    <x v="1"/>
    <s v=""/>
    <m/>
    <m/>
    <x v="6"/>
    <m/>
    <m/>
    <n v="0"/>
    <n v="0"/>
    <n v="45655"/>
    <n v="0"/>
    <n v="45655"/>
  </r>
  <r>
    <n v="122173"/>
    <x v="0"/>
    <s v="Jackson"/>
    <s v="SR-53"/>
    <s v="SR"/>
    <s v="Bridge over Flynn's Creek, LM 7.84"/>
    <m/>
    <s v="Maint - BR Repair"/>
    <s v="Bridge Repair"/>
    <m/>
    <x v="3"/>
    <x v="2"/>
    <n v="3.5000000000000003E-2"/>
    <d v="2019-02-08T00:00:00"/>
    <m/>
    <x v="2"/>
    <s v="Other"/>
    <s v="44SR0530003"/>
    <n v="0"/>
    <n v="0"/>
    <n v="45626"/>
    <n v="0"/>
    <n v="45626"/>
  </r>
  <r>
    <n v="127176"/>
    <x v="0"/>
    <s v="Cannon"/>
    <s v="SR-96"/>
    <s v="SR"/>
    <s v="From Rutherford County Line to Wilson County Line"/>
    <s v="Micro-surfacing @ 32 lbs/sy"/>
    <s v="Resurfacing"/>
    <s v="Resurface &amp; Safety"/>
    <s v="Micro-surfacing @ 32 lbs/sy"/>
    <x v="0"/>
    <x v="5"/>
    <n v="4.96"/>
    <d v="2019-05-10T00:00:00"/>
    <s v="MICRO"/>
    <x v="2"/>
    <s v="Other"/>
    <m/>
    <n v="0"/>
    <n v="0"/>
    <n v="0"/>
    <n v="45534"/>
    <n v="45534"/>
  </r>
  <r>
    <n v="124086"/>
    <x v="0"/>
    <s v="Marion"/>
    <s v="SR-2"/>
    <s v="SR"/>
    <s v="From near Hillcrest Lane in Kimball to near Magnolia Avenue in Jasper (IA)"/>
    <s v="Reconstruct and Widen Existing 2 Lane to a 5 Lane Facility Including Paved shoulders, curb and gutter and sidewalks."/>
    <s v="Legislative"/>
    <s v="Widen"/>
    <m/>
    <x v="0"/>
    <x v="0"/>
    <n v="3.54"/>
    <d v="2024-12-13T00:00:00"/>
    <m/>
    <x v="2"/>
    <s v="Other"/>
    <m/>
    <n v="45250"/>
    <n v="0"/>
    <n v="0"/>
    <n v="0"/>
    <n v="45250"/>
  </r>
  <r>
    <n v="128990"/>
    <x v="1"/>
    <s v="Unicoi"/>
    <m/>
    <s v="IM"/>
    <s v="M20CMHQ_C86I_SPCUNICOI"/>
    <m/>
    <s v="Maint - Reg"/>
    <s v="Maintenance"/>
    <m/>
    <x v="1"/>
    <x v="1"/>
    <s v=""/>
    <m/>
    <m/>
    <x v="1"/>
    <m/>
    <m/>
    <n v="0"/>
    <n v="0"/>
    <n v="45099"/>
    <n v="0"/>
    <n v="45099"/>
  </r>
  <r>
    <n v="129278"/>
    <x v="0"/>
    <s v="Franklin"/>
    <m/>
    <s v="SR"/>
    <s v="M20CMHQ_C26SR_SPCFRANKLINCO"/>
    <m/>
    <s v="Maint - Reg"/>
    <s v="Maintenance"/>
    <m/>
    <x v="1"/>
    <x v="1"/>
    <s v=""/>
    <m/>
    <m/>
    <x v="2"/>
    <m/>
    <m/>
    <n v="0"/>
    <n v="0"/>
    <n v="45030.3"/>
    <n v="0"/>
    <n v="45030.3"/>
  </r>
  <r>
    <n v="129984"/>
    <x v="0"/>
    <s v="Hamilton"/>
    <m/>
    <s v="N/A"/>
    <s v="Region 2 Complex - Office Window Blinds"/>
    <m/>
    <s v="Other"/>
    <s v="Other"/>
    <m/>
    <x v="1"/>
    <x v="1"/>
    <s v=""/>
    <m/>
    <m/>
    <x v="6"/>
    <m/>
    <m/>
    <n v="0"/>
    <n v="0"/>
    <n v="45000"/>
    <n v="0"/>
    <n v="45000"/>
  </r>
  <r>
    <n v="100257"/>
    <x v="0"/>
    <s v="Van Buren"/>
    <s v="SR-111"/>
    <s v="SR"/>
    <s v="South of SR-30 near Bluff View Road to South of Manus Road"/>
    <m/>
    <s v="Legislative"/>
    <s v="Reconstruction"/>
    <m/>
    <x v="0"/>
    <x v="0"/>
    <n v="2.5760000000000001"/>
    <d v="2010-10-29T00:00:00"/>
    <m/>
    <x v="0"/>
    <s v="NHS"/>
    <m/>
    <n v="44995.31"/>
    <n v="0"/>
    <n v="0"/>
    <n v="0"/>
    <n v="44995.31"/>
  </r>
  <r>
    <n v="105012.16"/>
    <x v="0"/>
    <s v="Overton"/>
    <m/>
    <s v="N/A"/>
    <s v="Litter Grant FY2020/21"/>
    <m/>
    <s v="Maint - Litter"/>
    <s v="Mowing/Litter"/>
    <m/>
    <x v="1"/>
    <x v="1"/>
    <s v=""/>
    <m/>
    <m/>
    <x v="6"/>
    <m/>
    <m/>
    <n v="0"/>
    <n v="0"/>
    <n v="44800"/>
    <n v="0"/>
    <n v="44800"/>
  </r>
  <r>
    <n v="126104"/>
    <x v="1"/>
    <s v="Hamblen"/>
    <s v="SR-66"/>
    <s v="SR"/>
    <s v="From Jefferson County Line to Morris Boulevard"/>
    <s v="411 D Overlay LM 0.00 to 3.05 and 411TLD Overlay @ 85 lb/sy from LM 3.05 to 4.28"/>
    <s v="Resurfacing"/>
    <s v="Resurface &amp; Safety"/>
    <e v="#N/A"/>
    <x v="0"/>
    <x v="5"/>
    <n v="4.28"/>
    <d v="2018-05-11T00:00:00"/>
    <s v="CONV/THIN"/>
    <x v="2"/>
    <s v="Other"/>
    <m/>
    <n v="0"/>
    <n v="0"/>
    <n v="0"/>
    <n v="44781.04"/>
    <n v="44781.04"/>
  </r>
  <r>
    <n v="105207.16"/>
    <x v="2"/>
    <s v="Marshall"/>
    <m/>
    <s v="L"/>
    <s v="Litter Grant FY2020/21"/>
    <m/>
    <s v="Maint - Litter"/>
    <s v="Mowing/Litter"/>
    <m/>
    <x v="1"/>
    <x v="1"/>
    <s v=""/>
    <m/>
    <m/>
    <x v="4"/>
    <m/>
    <m/>
    <n v="0"/>
    <n v="0"/>
    <n v="44700"/>
    <n v="0"/>
    <n v="44700"/>
  </r>
  <r>
    <n v="127161"/>
    <x v="0"/>
    <s v="Jackson"/>
    <s v="SR-53"/>
    <s v="SR"/>
    <s v="From North of SR-135 to Clay County Line"/>
    <s v="Micro-surfacing @ 22 lbs/sy"/>
    <s v="Resurfacing"/>
    <s v="Resurface &amp; Safety"/>
    <s v="Micro-surfacing @ 22 lbs/sy"/>
    <x v="0"/>
    <x v="5"/>
    <n v="9.58"/>
    <d v="2019-02-08T00:00:00"/>
    <s v="PRESV"/>
    <x v="2"/>
    <s v="Other"/>
    <m/>
    <n v="0"/>
    <n v="0"/>
    <n v="963"/>
    <n v="43624"/>
    <n v="44587"/>
  </r>
  <r>
    <n v="128994"/>
    <x v="1"/>
    <s v="Loudon"/>
    <m/>
    <s v="SR"/>
    <s v="M20CMHQ_C53SR_ROULOUDON"/>
    <m/>
    <s v="Maint - Reg"/>
    <s v="Maintenance"/>
    <m/>
    <x v="1"/>
    <x v="1"/>
    <s v=""/>
    <m/>
    <m/>
    <x v="2"/>
    <m/>
    <m/>
    <n v="0"/>
    <n v="0"/>
    <n v="44456.1"/>
    <n v="0"/>
    <n v="44456.1"/>
  </r>
  <r>
    <n v="130060"/>
    <x v="5"/>
    <s v="Statewide"/>
    <m/>
    <s v="N/A"/>
    <s v="Cumberland Mtn Ind. FFY18; SFY20 5310 TN2018-042-01 (S,F,L) Capital Funds"/>
    <m/>
    <s v="Mass Transit"/>
    <m/>
    <m/>
    <x v="1"/>
    <x v="1"/>
    <s v=""/>
    <m/>
    <m/>
    <x v="6"/>
    <m/>
    <m/>
    <n v="0"/>
    <n v="0"/>
    <n v="44432"/>
    <n v="0"/>
    <n v="44432"/>
  </r>
  <r>
    <n v="130073"/>
    <x v="5"/>
    <s v="Statewide"/>
    <m/>
    <s v="N/A"/>
    <s v="Stewart Co Sr Citizens FFY18; SFY20 5310 TN2018-042-01 (S,F,L) Capital Funds"/>
    <m/>
    <s v="Mass Transit"/>
    <m/>
    <m/>
    <x v="1"/>
    <x v="1"/>
    <s v=""/>
    <m/>
    <m/>
    <x v="6"/>
    <m/>
    <m/>
    <n v="0"/>
    <n v="0"/>
    <n v="44432"/>
    <n v="0"/>
    <n v="44432"/>
  </r>
  <r>
    <n v="118494"/>
    <x v="2"/>
    <s v="Rutherford"/>
    <s v="SIA"/>
    <s v="L"/>
    <s v="Industrial Access Road serving Nissan North America in Murfreesboro"/>
    <m/>
    <s v="Other"/>
    <s v="Reconstruction"/>
    <m/>
    <x v="0"/>
    <x v="0"/>
    <s v=""/>
    <d v="2015-12-04T00:00:00"/>
    <m/>
    <x v="8"/>
    <s v="NHS"/>
    <m/>
    <n v="8883.57"/>
    <n v="18500"/>
    <n v="17018.740000000002"/>
    <n v="0"/>
    <n v="44402.31"/>
  </r>
  <r>
    <n v="104997.16"/>
    <x v="0"/>
    <s v="White"/>
    <m/>
    <s v="N/A"/>
    <s v="Litter Grant FY2020/21"/>
    <m/>
    <s v="Maint - Litter"/>
    <s v="Mowing/Litter"/>
    <m/>
    <x v="1"/>
    <x v="1"/>
    <s v=""/>
    <m/>
    <m/>
    <x v="6"/>
    <m/>
    <m/>
    <n v="0"/>
    <n v="0"/>
    <n v="44200"/>
    <n v="0"/>
    <n v="44200"/>
  </r>
  <r>
    <n v="105000.16"/>
    <x v="0"/>
    <s v="Van Buren"/>
    <m/>
    <s v="N/A"/>
    <s v="Litter Grant FY2020/21"/>
    <m/>
    <s v="Maint - Litter"/>
    <s v="Mowing/Litter"/>
    <m/>
    <x v="1"/>
    <x v="1"/>
    <s v=""/>
    <m/>
    <m/>
    <x v="6"/>
    <m/>
    <m/>
    <n v="0"/>
    <n v="0"/>
    <n v="44200"/>
    <n v="0"/>
    <n v="44200"/>
  </r>
  <r>
    <n v="105001.16"/>
    <x v="1"/>
    <s v="Union"/>
    <m/>
    <s v="N/A"/>
    <s v="Litter Grant FY2020/21"/>
    <m/>
    <s v="Maint - Litter"/>
    <s v="Mowing/Litter"/>
    <m/>
    <x v="1"/>
    <x v="1"/>
    <s v=""/>
    <m/>
    <m/>
    <x v="6"/>
    <m/>
    <m/>
    <n v="0"/>
    <n v="0"/>
    <n v="44200"/>
    <n v="0"/>
    <n v="44200"/>
  </r>
  <r>
    <n v="105002.16"/>
    <x v="1"/>
    <s v="Unicoi"/>
    <m/>
    <s v="N/A"/>
    <s v="Litter Grant FY2020/21"/>
    <m/>
    <s v="Maint - Litter"/>
    <s v="Mowing/Litter"/>
    <m/>
    <x v="1"/>
    <x v="1"/>
    <s v=""/>
    <m/>
    <m/>
    <x v="6"/>
    <m/>
    <m/>
    <n v="0"/>
    <n v="0"/>
    <n v="44200"/>
    <n v="0"/>
    <n v="44200"/>
  </r>
  <r>
    <n v="105005.16"/>
    <x v="0"/>
    <s v="Sequatchie"/>
    <m/>
    <s v="N/A"/>
    <s v="Litter Grant FY2020/21"/>
    <m/>
    <s v="Maint - Litter"/>
    <s v="Mowing/Litter"/>
    <m/>
    <x v="1"/>
    <x v="1"/>
    <s v=""/>
    <m/>
    <m/>
    <x v="6"/>
    <m/>
    <m/>
    <n v="0"/>
    <n v="0"/>
    <n v="44200"/>
    <n v="0"/>
    <n v="44200"/>
  </r>
  <r>
    <n v="105006.16"/>
    <x v="1"/>
    <s v="Scott"/>
    <m/>
    <s v="N/A"/>
    <s v="Litter Grant FY2020/21"/>
    <m/>
    <s v="Maint - Litter"/>
    <s v="Mowing/Litter"/>
    <m/>
    <x v="1"/>
    <x v="1"/>
    <s v=""/>
    <m/>
    <m/>
    <x v="6"/>
    <m/>
    <m/>
    <n v="0"/>
    <n v="0"/>
    <n v="44200"/>
    <n v="0"/>
    <n v="44200"/>
  </r>
  <r>
    <n v="105008.16"/>
    <x v="0"/>
    <s v="Rhea"/>
    <m/>
    <s v="N/A"/>
    <s v="Litter Grant FY2020/21"/>
    <m/>
    <s v="Maint - Litter"/>
    <s v="Mowing/Litter"/>
    <m/>
    <x v="1"/>
    <x v="1"/>
    <s v=""/>
    <m/>
    <m/>
    <x v="6"/>
    <m/>
    <m/>
    <n v="0"/>
    <n v="0"/>
    <n v="44200"/>
    <n v="0"/>
    <n v="44200"/>
  </r>
  <r>
    <n v="105010.16"/>
    <x v="0"/>
    <s v="Polk"/>
    <m/>
    <s v="N/A"/>
    <s v="Litter Grant FY2020/21"/>
    <m/>
    <s v="Maint - Litter"/>
    <s v="Mowing/Litter"/>
    <m/>
    <x v="1"/>
    <x v="1"/>
    <s v=""/>
    <m/>
    <m/>
    <x v="6"/>
    <m/>
    <m/>
    <n v="0"/>
    <n v="0"/>
    <n v="44200"/>
    <n v="0"/>
    <n v="44200"/>
  </r>
  <r>
    <n v="105011.16"/>
    <x v="0"/>
    <s v="Pickett"/>
    <m/>
    <s v="N/A"/>
    <s v="Litter Grant FY2020/21"/>
    <m/>
    <s v="Maint - Litter"/>
    <s v="Mowing/Litter"/>
    <m/>
    <x v="1"/>
    <x v="1"/>
    <s v=""/>
    <m/>
    <m/>
    <x v="6"/>
    <m/>
    <m/>
    <n v="0"/>
    <n v="0"/>
    <n v="44200"/>
    <n v="0"/>
    <n v="44200"/>
  </r>
  <r>
    <n v="105013.16"/>
    <x v="1"/>
    <s v="Morgan"/>
    <m/>
    <s v="N/A"/>
    <s v="Litter Grant FY2020/21"/>
    <m/>
    <s v="Maint - Litter"/>
    <s v="Mowing/Litter"/>
    <m/>
    <x v="1"/>
    <x v="1"/>
    <s v=""/>
    <m/>
    <m/>
    <x v="6"/>
    <m/>
    <m/>
    <n v="0"/>
    <n v="0"/>
    <n v="44200"/>
    <n v="0"/>
    <n v="44200"/>
  </r>
  <r>
    <n v="105015.16"/>
    <x v="0"/>
    <s v="Meigs"/>
    <m/>
    <s v="N/A"/>
    <s v="Litter Grant FY2020/21"/>
    <m/>
    <s v="Maint - Litter"/>
    <s v="Mowing/Litter"/>
    <m/>
    <x v="1"/>
    <x v="1"/>
    <s v=""/>
    <m/>
    <m/>
    <x v="6"/>
    <m/>
    <m/>
    <n v="0"/>
    <n v="0"/>
    <n v="44200"/>
    <n v="0"/>
    <n v="44200"/>
  </r>
  <r>
    <n v="105016.16"/>
    <x v="0"/>
    <s v="Marion"/>
    <m/>
    <s v="N/A"/>
    <s v="Litter Grant FY2020/21"/>
    <m/>
    <s v="Maint - Litter"/>
    <s v="Mowing/Litter"/>
    <m/>
    <x v="1"/>
    <x v="1"/>
    <s v=""/>
    <m/>
    <m/>
    <x v="6"/>
    <m/>
    <m/>
    <n v="0"/>
    <n v="0"/>
    <n v="44200"/>
    <n v="0"/>
    <n v="44200"/>
  </r>
  <r>
    <n v="105020.16"/>
    <x v="1"/>
    <s v="Johnson"/>
    <m/>
    <s v="N/A"/>
    <s v="Litter Grant FY2020/21"/>
    <m/>
    <s v="Maint - Litter"/>
    <s v="Mowing/Litter"/>
    <m/>
    <x v="1"/>
    <x v="1"/>
    <s v=""/>
    <m/>
    <m/>
    <x v="6"/>
    <m/>
    <m/>
    <n v="0"/>
    <n v="0"/>
    <n v="44200"/>
    <n v="0"/>
    <n v="44200"/>
  </r>
  <r>
    <n v="105022.16"/>
    <x v="0"/>
    <s v="Jackson"/>
    <m/>
    <s v="N/A"/>
    <s v="Litter Grant FY2020/21"/>
    <m/>
    <s v="Maint - Litter"/>
    <s v="Mowing/Litter"/>
    <m/>
    <x v="1"/>
    <x v="1"/>
    <s v=""/>
    <m/>
    <m/>
    <x v="6"/>
    <m/>
    <m/>
    <n v="0"/>
    <n v="0"/>
    <n v="44200"/>
    <n v="0"/>
    <n v="44200"/>
  </r>
  <r>
    <n v="105024.16"/>
    <x v="1"/>
    <s v="Hancock"/>
    <m/>
    <s v="N/A"/>
    <s v="Litter Grant FY2020/21"/>
    <m/>
    <s v="Maint - Litter"/>
    <s v="Mowing/Litter"/>
    <m/>
    <x v="1"/>
    <x v="1"/>
    <s v=""/>
    <m/>
    <m/>
    <x v="6"/>
    <m/>
    <m/>
    <n v="0"/>
    <n v="0"/>
    <n v="44200"/>
    <n v="0"/>
    <n v="44200"/>
  </r>
  <r>
    <n v="105027.16"/>
    <x v="0"/>
    <s v="Grundy"/>
    <m/>
    <s v="N/A"/>
    <s v="Litter Grant FY2020/21"/>
    <m/>
    <s v="Maint - Litter"/>
    <s v="Mowing/Litter"/>
    <m/>
    <x v="1"/>
    <x v="1"/>
    <s v=""/>
    <m/>
    <m/>
    <x v="6"/>
    <m/>
    <m/>
    <n v="0"/>
    <n v="0"/>
    <n v="44200"/>
    <n v="0"/>
    <n v="44200"/>
  </r>
  <r>
    <n v="105029.16"/>
    <x v="1"/>
    <s v="Grainger"/>
    <m/>
    <s v="N/A"/>
    <s v="Litter Grant FY2020/21"/>
    <m/>
    <s v="Maint - Litter"/>
    <s v="Mowing/Litter"/>
    <m/>
    <x v="1"/>
    <x v="1"/>
    <s v=""/>
    <m/>
    <m/>
    <x v="6"/>
    <m/>
    <m/>
    <n v="0"/>
    <n v="0"/>
    <n v="44200"/>
    <n v="0"/>
    <n v="44200"/>
  </r>
  <r>
    <n v="105031.16"/>
    <x v="0"/>
    <s v="Fentress"/>
    <m/>
    <s v="N/A"/>
    <s v="Litter Grant FY2020/21"/>
    <m/>
    <s v="Maint - Litter"/>
    <s v="Mowing/Litter"/>
    <m/>
    <x v="1"/>
    <x v="1"/>
    <s v=""/>
    <m/>
    <m/>
    <x v="6"/>
    <m/>
    <m/>
    <n v="0"/>
    <n v="0"/>
    <n v="44200"/>
    <n v="0"/>
    <n v="44200"/>
  </r>
  <r>
    <n v="105032.16"/>
    <x v="0"/>
    <s v="Dekalb"/>
    <m/>
    <s v="N/A"/>
    <s v="Litter Grant FY2020/21"/>
    <m/>
    <s v="Maint - Litter"/>
    <s v="Mowing/Litter"/>
    <m/>
    <x v="1"/>
    <x v="1"/>
    <s v=""/>
    <m/>
    <m/>
    <x v="6"/>
    <m/>
    <m/>
    <n v="0"/>
    <n v="0"/>
    <n v="44200"/>
    <n v="0"/>
    <n v="44200"/>
  </r>
  <r>
    <n v="105037.16"/>
    <x v="0"/>
    <s v="Clay"/>
    <m/>
    <s v="L"/>
    <s v="Litter Grant FY2020/21"/>
    <m/>
    <s v="Maint - Litter"/>
    <s v="Mowing/Litter"/>
    <m/>
    <x v="1"/>
    <x v="1"/>
    <s v=""/>
    <m/>
    <m/>
    <x v="4"/>
    <m/>
    <m/>
    <n v="0"/>
    <n v="0"/>
    <n v="44200"/>
    <n v="0"/>
    <n v="44200"/>
  </r>
  <r>
    <n v="105040.16"/>
    <x v="0"/>
    <s v="Cannon"/>
    <m/>
    <s v="L"/>
    <s v="Litter Grant FY2020/21"/>
    <m/>
    <s v="Maint - Litter"/>
    <s v="Mowing/Litter"/>
    <m/>
    <x v="1"/>
    <x v="1"/>
    <s v=""/>
    <m/>
    <m/>
    <x v="4"/>
    <m/>
    <m/>
    <n v="0"/>
    <n v="0"/>
    <n v="44200"/>
    <n v="0"/>
    <n v="44200"/>
  </r>
  <r>
    <n v="105044.16"/>
    <x v="0"/>
    <s v="Bledsoe"/>
    <m/>
    <s v="L"/>
    <s v="Litter Grant FY2020/21"/>
    <m/>
    <s v="Maint - Litter"/>
    <s v="Mowing/Litter"/>
    <m/>
    <x v="1"/>
    <x v="1"/>
    <s v=""/>
    <m/>
    <m/>
    <x v="4"/>
    <m/>
    <m/>
    <n v="0"/>
    <n v="0"/>
    <n v="44200"/>
    <n v="0"/>
    <n v="44200"/>
  </r>
  <r>
    <n v="105193.16"/>
    <x v="2"/>
    <s v="Trousdale"/>
    <m/>
    <s v="L"/>
    <s v="Litter Grant FY2020/21"/>
    <m/>
    <s v="Maint - Litter"/>
    <s v="Mowing/Litter"/>
    <m/>
    <x v="1"/>
    <x v="1"/>
    <s v=""/>
    <m/>
    <m/>
    <x v="4"/>
    <m/>
    <m/>
    <n v="0"/>
    <n v="0"/>
    <n v="44200"/>
    <n v="0"/>
    <n v="44200"/>
  </r>
  <r>
    <n v="105196.16"/>
    <x v="2"/>
    <s v="Stewart"/>
    <m/>
    <s v="L"/>
    <s v="Litter Grant FY2020/21"/>
    <m/>
    <s v="Maint - Litter"/>
    <s v="Mowing/Litter"/>
    <m/>
    <x v="1"/>
    <x v="1"/>
    <s v=""/>
    <m/>
    <m/>
    <x v="4"/>
    <m/>
    <m/>
    <n v="0"/>
    <n v="0"/>
    <n v="44200"/>
    <n v="0"/>
    <n v="44200"/>
  </r>
  <r>
    <n v="105197.16"/>
    <x v="2"/>
    <s v="Smith"/>
    <m/>
    <s v="L"/>
    <s v="Litter Grant FY2020/21"/>
    <m/>
    <s v="Maint - Litter"/>
    <s v="Mowing/Litter"/>
    <m/>
    <x v="1"/>
    <x v="1"/>
    <s v=""/>
    <m/>
    <m/>
    <x v="4"/>
    <m/>
    <m/>
    <n v="0"/>
    <n v="0"/>
    <n v="44200"/>
    <n v="0"/>
    <n v="44200"/>
  </r>
  <r>
    <n v="105201.16"/>
    <x v="2"/>
    <s v="Perry"/>
    <m/>
    <s v="L"/>
    <s v="Litter Grant FY2020/21"/>
    <m/>
    <s v="Maint - Litter"/>
    <s v="Mowing/Litter"/>
    <m/>
    <x v="1"/>
    <x v="1"/>
    <s v=""/>
    <m/>
    <m/>
    <x v="4"/>
    <m/>
    <m/>
    <n v="0"/>
    <n v="0"/>
    <n v="44200"/>
    <n v="0"/>
    <n v="44200"/>
  </r>
  <r>
    <n v="105203.16"/>
    <x v="2"/>
    <s v="Moore"/>
    <m/>
    <s v="L"/>
    <s v="Litter Grant FY2020/21"/>
    <m/>
    <s v="Maint - Litter"/>
    <s v="Mowing/Litter"/>
    <m/>
    <x v="1"/>
    <x v="1"/>
    <s v=""/>
    <m/>
    <m/>
    <x v="4"/>
    <m/>
    <m/>
    <n v="0"/>
    <n v="0"/>
    <n v="44200"/>
    <n v="0"/>
    <n v="44200"/>
  </r>
  <r>
    <n v="105209.16"/>
    <x v="2"/>
    <s v="Macon"/>
    <m/>
    <s v="L"/>
    <s v="Litter Grant FY2020/21"/>
    <m/>
    <s v="Maint - Litter"/>
    <s v="Mowing/Litter"/>
    <m/>
    <x v="1"/>
    <x v="1"/>
    <s v=""/>
    <m/>
    <m/>
    <x v="4"/>
    <m/>
    <m/>
    <n v="0"/>
    <n v="0"/>
    <n v="44200"/>
    <n v="0"/>
    <n v="44200"/>
  </r>
  <r>
    <n v="105212.16"/>
    <x v="2"/>
    <s v="Lewis"/>
    <m/>
    <s v="L"/>
    <s v="Litter Grant FY2020/21"/>
    <m/>
    <s v="Maint - Litter"/>
    <s v="Mowing/Litter"/>
    <m/>
    <x v="1"/>
    <x v="1"/>
    <s v=""/>
    <m/>
    <m/>
    <x v="4"/>
    <m/>
    <m/>
    <n v="0"/>
    <n v="0"/>
    <n v="44200"/>
    <n v="0"/>
    <n v="44200"/>
  </r>
  <r>
    <n v="105214.16"/>
    <x v="3"/>
    <s v="Lauderdale"/>
    <m/>
    <s v="L"/>
    <s v="Litter Grant FY2020/21"/>
    <m/>
    <s v="Maint - Litter"/>
    <s v="Mowing/Litter"/>
    <m/>
    <x v="1"/>
    <x v="1"/>
    <s v=""/>
    <m/>
    <m/>
    <x v="4"/>
    <m/>
    <m/>
    <n v="0"/>
    <n v="0"/>
    <n v="44200"/>
    <n v="0"/>
    <n v="44200"/>
  </r>
  <r>
    <n v="105215.16"/>
    <x v="3"/>
    <s v="Lake"/>
    <m/>
    <s v="L"/>
    <s v="Litter Grant FY2020/21"/>
    <m/>
    <s v="Maint - Litter"/>
    <s v="Mowing/Litter"/>
    <m/>
    <x v="1"/>
    <x v="1"/>
    <s v=""/>
    <m/>
    <m/>
    <x v="4"/>
    <m/>
    <m/>
    <n v="0"/>
    <n v="0"/>
    <n v="44200"/>
    <n v="0"/>
    <n v="44200"/>
  </r>
  <r>
    <n v="105225.16"/>
    <x v="2"/>
    <s v="Humphreys"/>
    <m/>
    <s v="L"/>
    <s v="Litter Grant FY2020/21"/>
    <m/>
    <s v="Maint - Litter"/>
    <s v="Mowing/Litter"/>
    <m/>
    <x v="1"/>
    <x v="1"/>
    <s v=""/>
    <m/>
    <m/>
    <x v="4"/>
    <m/>
    <m/>
    <n v="0"/>
    <n v="0"/>
    <n v="44200"/>
    <n v="0"/>
    <n v="44200"/>
  </r>
  <r>
    <n v="105226.16"/>
    <x v="2"/>
    <s v="Houston"/>
    <m/>
    <s v="L"/>
    <s v="Litter Grant FY2020/21"/>
    <m/>
    <s v="Maint - Litter"/>
    <s v="Mowing/Litter"/>
    <m/>
    <x v="1"/>
    <x v="1"/>
    <s v=""/>
    <m/>
    <m/>
    <x v="4"/>
    <m/>
    <m/>
    <n v="0"/>
    <n v="0"/>
    <n v="44200"/>
    <n v="0"/>
    <n v="44200"/>
  </r>
  <r>
    <n v="105230.16"/>
    <x v="3"/>
    <s v="Haywood"/>
    <m/>
    <s v="L"/>
    <s v="Litter Grant FY2020/21"/>
    <m/>
    <s v="Maint - Litter"/>
    <s v="Mowing/Litter"/>
    <m/>
    <x v="1"/>
    <x v="1"/>
    <s v=""/>
    <m/>
    <m/>
    <x v="4"/>
    <m/>
    <m/>
    <n v="0"/>
    <n v="0"/>
    <n v="44200"/>
    <n v="0"/>
    <n v="44200"/>
  </r>
  <r>
    <n v="105238.16"/>
    <x v="3"/>
    <s v="Decatur"/>
    <m/>
    <s v="L"/>
    <s v="Litter Grant FY2020/21"/>
    <m/>
    <s v="Maint - Litter"/>
    <s v="Mowing/Litter"/>
    <m/>
    <x v="1"/>
    <x v="1"/>
    <s v=""/>
    <m/>
    <m/>
    <x v="4"/>
    <m/>
    <m/>
    <n v="0"/>
    <n v="0"/>
    <n v="44200"/>
    <n v="0"/>
    <n v="44200"/>
  </r>
  <r>
    <n v="105240.16"/>
    <x v="3"/>
    <s v="Crockett"/>
    <m/>
    <s v="L"/>
    <s v="Litter Grant FY2020/21"/>
    <m/>
    <s v="Maint - Litter"/>
    <s v="Mowing/Litter"/>
    <m/>
    <x v="1"/>
    <x v="1"/>
    <s v=""/>
    <m/>
    <m/>
    <x v="4"/>
    <m/>
    <m/>
    <n v="0"/>
    <n v="0"/>
    <n v="44200"/>
    <n v="0"/>
    <n v="44200"/>
  </r>
  <r>
    <n v="105242.16"/>
    <x v="3"/>
    <s v="Chester"/>
    <m/>
    <s v="L"/>
    <s v="Litter Grant FY2020/21"/>
    <m/>
    <s v="Maint - Litter"/>
    <s v="Mowing/Litter"/>
    <m/>
    <x v="1"/>
    <x v="1"/>
    <s v=""/>
    <m/>
    <m/>
    <x v="4"/>
    <m/>
    <m/>
    <n v="0"/>
    <n v="0"/>
    <n v="44200"/>
    <n v="0"/>
    <n v="44200"/>
  </r>
  <r>
    <n v="105243.16"/>
    <x v="2"/>
    <s v="Cheatham"/>
    <m/>
    <s v="L"/>
    <s v="Litter Grant FY2020/21"/>
    <m/>
    <s v="Maint - Litter"/>
    <s v="Mowing/Litter"/>
    <m/>
    <x v="1"/>
    <x v="1"/>
    <s v=""/>
    <m/>
    <m/>
    <x v="4"/>
    <m/>
    <m/>
    <n v="0"/>
    <n v="0"/>
    <n v="44200"/>
    <n v="0"/>
    <n v="44200"/>
  </r>
  <r>
    <n v="105245.16"/>
    <x v="3"/>
    <s v="Benton"/>
    <m/>
    <s v="L"/>
    <s v="Litter Grant FY2020/21"/>
    <m/>
    <s v="Maint - Litter"/>
    <s v="Mowing/Litter"/>
    <m/>
    <x v="1"/>
    <x v="1"/>
    <s v=""/>
    <m/>
    <m/>
    <x v="4"/>
    <m/>
    <m/>
    <n v="0"/>
    <n v="0"/>
    <n v="44200"/>
    <n v="0"/>
    <n v="44200"/>
  </r>
  <r>
    <n v="125490"/>
    <x v="0"/>
    <s v="Warren"/>
    <s v="Mud Creek Road"/>
    <s v="L"/>
    <s v="SA-89032(2), Mud Creek Road, From SR 30 to Old Rock Island Rd."/>
    <m/>
    <s v="State Aid - Resurf"/>
    <s v="Resurfacing"/>
    <m/>
    <x v="1"/>
    <x v="1"/>
    <n v="2.266"/>
    <m/>
    <m/>
    <x v="4"/>
    <s v="None"/>
    <m/>
    <n v="0"/>
    <n v="0"/>
    <n v="0"/>
    <n v="43684.3"/>
    <n v="43684.3"/>
  </r>
  <r>
    <n v="126143"/>
    <x v="0"/>
    <s v="Marion"/>
    <s v="SR-108"/>
    <s v="SR"/>
    <s v="From North of Cookston Road to Grundy County Line"/>
    <s v="Mill &amp; 411D"/>
    <s v="Resurfacing"/>
    <s v="Resurface &amp; Safety"/>
    <s v="Mill &amp; 411D"/>
    <x v="0"/>
    <x v="5"/>
    <n v="3.34"/>
    <d v="2018-03-23T00:00:00"/>
    <s v="CONV"/>
    <x v="2"/>
    <s v="Other"/>
    <m/>
    <n v="0"/>
    <n v="0"/>
    <n v="14142.87"/>
    <n v="29526.36"/>
    <n v="43669.23"/>
  </r>
  <r>
    <n v="112615"/>
    <x v="1"/>
    <s v="Washington"/>
    <s v="SR-81"/>
    <s v="SR"/>
    <s v="Intersection at Persimmon Ridge Road, LM 12.02 in Jonesborough"/>
    <s v="Install a NB left-turn lane at the intersection, modify right turn-lane from SR-81 to Persimmon Ridge Rd.SB  Widen Persimmon Ridge Rd. adding a deciated left-turn lane and right lane."/>
    <s v="Safety"/>
    <s v="Intersection Improvements"/>
    <m/>
    <x v="0"/>
    <x v="0"/>
    <n v="0.4"/>
    <d v="2018-05-11T00:00:00"/>
    <m/>
    <x v="0"/>
    <s v="NHS, Other"/>
    <m/>
    <n v="-2615.61"/>
    <n v="-469.19"/>
    <n v="46698.25"/>
    <n v="0"/>
    <n v="43613.45"/>
  </r>
  <r>
    <n v="130044"/>
    <x v="3"/>
    <s v="Henry"/>
    <m/>
    <s v="N/A"/>
    <s v="Paris: Design for Rehab of MedEvac Area"/>
    <m/>
    <s v="Aeronautics"/>
    <s v="Public Transportation"/>
    <m/>
    <x v="1"/>
    <x v="1"/>
    <s v=""/>
    <m/>
    <m/>
    <x v="6"/>
    <m/>
    <m/>
    <n v="0"/>
    <n v="0"/>
    <n v="43540"/>
    <n v="0"/>
    <n v="43540"/>
  </r>
  <r>
    <n v="129031"/>
    <x v="0"/>
    <s v="Overton"/>
    <m/>
    <s v="SR"/>
    <s v="M20CMHQ_C67SR_SPCOVERTONCO"/>
    <m/>
    <s v="Maint - Reg"/>
    <s v="Maintenance"/>
    <m/>
    <x v="1"/>
    <x v="1"/>
    <s v=""/>
    <m/>
    <m/>
    <x v="2"/>
    <m/>
    <m/>
    <n v="0"/>
    <n v="0"/>
    <n v="43497.8"/>
    <n v="0"/>
    <n v="43497.8"/>
  </r>
  <r>
    <n v="118868.03"/>
    <x v="0"/>
    <s v="Franklin"/>
    <s v="SIA"/>
    <s v="L"/>
    <s v="Industrial Access Road serving Nissan North America in Decherd - Phase B"/>
    <s v="Phase B"/>
    <s v="Economic Development"/>
    <s v="Construction-New"/>
    <m/>
    <x v="0"/>
    <x v="3"/>
    <s v=""/>
    <d v="2017-05-12T00:00:00"/>
    <m/>
    <x v="4"/>
    <m/>
    <m/>
    <n v="0"/>
    <n v="0"/>
    <n v="43452.57"/>
    <n v="0"/>
    <n v="43452.57"/>
  </r>
  <r>
    <n v="104455"/>
    <x v="5"/>
    <s v="Statewide"/>
    <m/>
    <s v="SR"/>
    <s v="Various Maintance Activities"/>
    <m/>
    <s v="Maint - Reg"/>
    <s v="Maintenance"/>
    <m/>
    <x v="1"/>
    <x v="1"/>
    <s v=""/>
    <m/>
    <m/>
    <x v="2"/>
    <m/>
    <m/>
    <n v="0"/>
    <n v="0"/>
    <n v="43046.720000000001"/>
    <n v="0"/>
    <n v="43046.720000000001"/>
  </r>
  <r>
    <n v="113952"/>
    <x v="2"/>
    <s v="Davidson"/>
    <m/>
    <s v="N/A"/>
    <s v="Paving Hart Lane Drivers License Station"/>
    <m/>
    <s v="Other"/>
    <s v="Paving"/>
    <m/>
    <x v="0"/>
    <x v="5"/>
    <s v=""/>
    <m/>
    <m/>
    <x v="6"/>
    <m/>
    <m/>
    <n v="0"/>
    <n v="0"/>
    <n v="0"/>
    <n v="42814.1"/>
    <n v="42814.1"/>
  </r>
  <r>
    <n v="127292"/>
    <x v="2"/>
    <s v="Wilson"/>
    <s v="SR-10"/>
    <s v="SR"/>
    <s v="From Market Street to near Forrest Avenue"/>
    <s v="Mill &amp; 411D"/>
    <s v="Resurfacing"/>
    <s v="Resurface &amp; Safety"/>
    <s v="Mill &amp; 411D"/>
    <x v="0"/>
    <x v="5"/>
    <n v="0.77"/>
    <d v="2019-03-29T00:00:00"/>
    <s v="CONV"/>
    <x v="0"/>
    <s v="NHS"/>
    <m/>
    <n v="0"/>
    <n v="0"/>
    <n v="35250"/>
    <n v="7425"/>
    <n v="42675"/>
  </r>
  <r>
    <n v="129967"/>
    <x v="1"/>
    <s v="Region 1"/>
    <m/>
    <s v="N/A"/>
    <s v="FTHRA FFY12, SFY20 5310 TN16X005-01 (S&amp;F) Capital Funds"/>
    <m/>
    <s v="Mass Transit"/>
    <m/>
    <m/>
    <x v="1"/>
    <x v="1"/>
    <s v=""/>
    <m/>
    <m/>
    <x v="6"/>
    <m/>
    <m/>
    <n v="0"/>
    <n v="0"/>
    <n v="42664.5"/>
    <n v="0"/>
    <n v="42664.5"/>
  </r>
  <r>
    <n v="126800"/>
    <x v="0"/>
    <s v="Rhea"/>
    <s v="SR-29"/>
    <s v="SR"/>
    <s v="From South of Vanns Creek Road/Hoyal Road to North of Haskel Road"/>
    <s v="Mill &amp; 411D"/>
    <s v="Resurfacing"/>
    <s v="Resurface &amp; Safety"/>
    <s v="Mill &amp; 411D"/>
    <x v="0"/>
    <x v="5"/>
    <n v="1.9"/>
    <d v="2018-05-11T00:00:00"/>
    <s v="CONV"/>
    <x v="0"/>
    <s v="NHS"/>
    <m/>
    <n v="0"/>
    <n v="0"/>
    <n v="0"/>
    <n v="42526.45"/>
    <n v="42526.45"/>
  </r>
  <r>
    <n v="114122.01"/>
    <x v="3"/>
    <s v="Shelby"/>
    <s v="SR-14"/>
    <s v="SR"/>
    <s v="Bridge over Overflow of Wolf River (LL), LM 20.13"/>
    <m/>
    <s v="Maint - BR Repair"/>
    <s v="Bridge Repair"/>
    <m/>
    <x v="3"/>
    <x v="2"/>
    <n v="0.05"/>
    <d v="2020-08-14T00:00:00"/>
    <m/>
    <x v="0"/>
    <s v="NHS"/>
    <s v="79SR0140027"/>
    <n v="0"/>
    <n v="0"/>
    <n v="42500"/>
    <n v="0"/>
    <n v="42500"/>
  </r>
  <r>
    <n v="129229"/>
    <x v="3"/>
    <s v="Shelby"/>
    <s v="SR-14"/>
    <s v="SR"/>
    <s v="Ramp C Bridge over SR-14, LM 20.23"/>
    <m/>
    <s v="Maint - BR Repair"/>
    <s v="Bridge Repair"/>
    <m/>
    <x v="3"/>
    <x v="2"/>
    <n v="0.21"/>
    <d v="2020-06-26T00:00:00"/>
    <m/>
    <x v="0"/>
    <s v="NHS"/>
    <s v="79SR0140061"/>
    <n v="0"/>
    <n v="0"/>
    <n v="42500"/>
    <n v="0"/>
    <n v="42500"/>
  </r>
  <r>
    <n v="114439"/>
    <x v="0"/>
    <s v="Warren"/>
    <s v="SIA"/>
    <s v="L"/>
    <s v="Industrial Access Road serving Miniature Precision Components, Inc."/>
    <s v="Industrial Access Road serving Miniature Precision Components, Inc. from Progress Road approximately 800 feet northest to the Miniature Precision Components truck entrance."/>
    <s v="Other"/>
    <s v="Construction-New"/>
    <m/>
    <x v="0"/>
    <x v="3"/>
    <s v=""/>
    <m/>
    <m/>
    <x v="4"/>
    <s v="None"/>
    <m/>
    <n v="0"/>
    <n v="0"/>
    <n v="42484.08"/>
    <n v="0"/>
    <n v="42484.08"/>
  </r>
  <r>
    <n v="127187"/>
    <x v="0"/>
    <s v="Marion"/>
    <s v="SR-150"/>
    <s v="SR"/>
    <s v="From North of Sequatchie Mountain Road to Grundy County Line"/>
    <s v="Micro-surfacing @ 22 lbs/sy"/>
    <s v="Resurfacing"/>
    <s v="Resurface &amp; Safety"/>
    <s v="Micro-surfacing @ 22 lbs/sy"/>
    <x v="0"/>
    <x v="5"/>
    <n v="8.07"/>
    <d v="2019-05-10T00:00:00"/>
    <s v="MICRO"/>
    <x v="2"/>
    <s v="Other"/>
    <m/>
    <n v="0"/>
    <n v="0"/>
    <n v="0"/>
    <n v="42367"/>
    <n v="42367"/>
  </r>
  <r>
    <n v="130070"/>
    <x v="5"/>
    <s v="Statewide"/>
    <m/>
    <s v="N/A"/>
    <s v="S.T.A.R.S., Inc. FFY18; SFY20  5310 TN2018-042-01 (S,F,L) Capital Funds"/>
    <m/>
    <s v="Mass Transit"/>
    <m/>
    <m/>
    <x v="1"/>
    <x v="1"/>
    <s v=""/>
    <m/>
    <m/>
    <x v="6"/>
    <m/>
    <m/>
    <n v="0"/>
    <n v="0"/>
    <n v="42320"/>
    <n v="0"/>
    <n v="42320"/>
  </r>
  <r>
    <n v="130075"/>
    <x v="5"/>
    <s v="Statewide"/>
    <m/>
    <s v="N/A"/>
    <s v="Frontier Health FFY18; SFY20 5310 TN2018-050-01 (S,F, L) Capital Funds"/>
    <m/>
    <s v="Mass Transit"/>
    <m/>
    <m/>
    <x v="1"/>
    <x v="1"/>
    <s v=""/>
    <m/>
    <m/>
    <x v="6"/>
    <m/>
    <m/>
    <n v="0"/>
    <n v="0"/>
    <n v="42320"/>
    <n v="0"/>
    <n v="42320"/>
  </r>
  <r>
    <n v="125254"/>
    <x v="0"/>
    <s v="Fentress"/>
    <s v="SR-85"/>
    <s v="SR"/>
    <s v="at LM 3.8 (Rockfall Mitigation)"/>
    <m/>
    <s v="Maint - Reg"/>
    <s v="Mitigation - Rockfall"/>
    <m/>
    <x v="4"/>
    <x v="7"/>
    <n v="0.14000000000000001"/>
    <d v="2020-08-14T00:00:00"/>
    <m/>
    <x v="2"/>
    <s v="Other"/>
    <m/>
    <n v="42300"/>
    <n v="0"/>
    <n v="0"/>
    <n v="0"/>
    <n v="42300"/>
  </r>
  <r>
    <n v="129954"/>
    <x v="1"/>
    <s v="Sullivan"/>
    <m/>
    <s v="N/A"/>
    <s v="FY 20 Outreach - NE State"/>
    <m/>
    <s v="Aeronautics"/>
    <s v="Public Transportation"/>
    <m/>
    <x v="1"/>
    <x v="1"/>
    <s v=""/>
    <m/>
    <m/>
    <x v="6"/>
    <m/>
    <m/>
    <n v="0"/>
    <n v="0"/>
    <n v="42055"/>
    <n v="0"/>
    <n v="42055"/>
  </r>
  <r>
    <n v="127021"/>
    <x v="2"/>
    <s v="Humphreys"/>
    <m/>
    <s v="N/A"/>
    <s v="Waverly: Hangar Rehabilitation- Design / Bid"/>
    <m/>
    <s v="Aeronautics"/>
    <s v="Public Transportation"/>
    <m/>
    <x v="1"/>
    <x v="1"/>
    <s v=""/>
    <m/>
    <m/>
    <x v="6"/>
    <m/>
    <m/>
    <n v="0"/>
    <n v="0"/>
    <n v="41720"/>
    <n v="0"/>
    <n v="41720"/>
  </r>
  <r>
    <n v="129711"/>
    <x v="2"/>
    <s v="Davidson"/>
    <s v="I-24"/>
    <s v="IM"/>
    <s v="Bridge (Left Lanes) over Lickton Pike, LM 7.22"/>
    <m/>
    <s v="Maint - BR Repair"/>
    <s v="Bridge Repair"/>
    <m/>
    <x v="3"/>
    <x v="2"/>
    <n v="4.4999999999999998E-2"/>
    <d v="2020-05-29T00:00:00"/>
    <m/>
    <x v="1"/>
    <s v="Int"/>
    <s v="19I00240070"/>
    <n v="0"/>
    <n v="0"/>
    <n v="41500"/>
    <n v="0"/>
    <n v="41500"/>
  </r>
  <r>
    <n v="127293"/>
    <x v="2"/>
    <s v="Maury"/>
    <s v="SR-50"/>
    <s v="SR"/>
    <s v="From SR-99 to SR-99"/>
    <s v="Mill &amp; 411D"/>
    <s v="Resurfacing"/>
    <s v="Resurfacing"/>
    <s v="Mill &amp; 411D"/>
    <x v="0"/>
    <x v="5"/>
    <n v="1.1299999999999999"/>
    <d v="2019-05-10T00:00:00"/>
    <s v="CONV"/>
    <x v="2"/>
    <s v="Other"/>
    <m/>
    <n v="0"/>
    <n v="0"/>
    <n v="0"/>
    <n v="41486"/>
    <n v="41486"/>
  </r>
  <r>
    <n v="130294"/>
    <x v="1"/>
    <s v="Sullivan"/>
    <m/>
    <s v="N/A"/>
    <s v="JCTS - FFY2013-2016; SFY 2020 - 5339 State FTA# TN2016-028-01 - Capital Funds"/>
    <m/>
    <s v="Mass Transit"/>
    <m/>
    <m/>
    <x v="1"/>
    <x v="1"/>
    <s v=""/>
    <m/>
    <m/>
    <x v="6"/>
    <m/>
    <m/>
    <n v="0"/>
    <n v="0"/>
    <n v="41202.67"/>
    <n v="0"/>
    <n v="41202.67"/>
  </r>
  <r>
    <n v="130192"/>
    <x v="1"/>
    <s v="Knox"/>
    <m/>
    <s v="N/A"/>
    <s v="Knox Co RR - FY 2020 Preservation - 2 of 3 application - FOR MP 0.5"/>
    <m/>
    <s v="Rail"/>
    <m/>
    <m/>
    <x v="1"/>
    <x v="1"/>
    <s v=""/>
    <m/>
    <m/>
    <x v="6"/>
    <m/>
    <m/>
    <n v="0"/>
    <n v="0"/>
    <n v="41107.5"/>
    <n v="0"/>
    <n v="41107.5"/>
  </r>
  <r>
    <n v="129978"/>
    <x v="3"/>
    <s v="Shelby"/>
    <m/>
    <s v="N/A"/>
    <s v="MATA - SFY20 IMPROVE Act (S) Capital Funds"/>
    <m/>
    <s v="Mass Transit"/>
    <m/>
    <m/>
    <x v="1"/>
    <x v="1"/>
    <s v=""/>
    <m/>
    <m/>
    <x v="6"/>
    <m/>
    <m/>
    <n v="0"/>
    <n v="0"/>
    <n v="41014.51"/>
    <n v="0"/>
    <n v="41014.51"/>
  </r>
  <r>
    <n v="125506"/>
    <x v="2"/>
    <s v="Sumner"/>
    <s v="SR-6"/>
    <s v="SR"/>
    <s v="(US-31E, Nashville Pike), From Lock 4 Road to Green Wave Drive"/>
    <s v="Construction of improved bicycle and pedestrian facilities, with crossing improvements at intersections on Nashville Pike From Lock 4 Road to Green Wave Drive."/>
    <s v="Local Programs"/>
    <s v="Bicycles and Pedestrian Facility"/>
    <m/>
    <x v="1"/>
    <x v="1"/>
    <n v="0.34"/>
    <m/>
    <m/>
    <x v="0"/>
    <s v="NHS"/>
    <m/>
    <n v="40500"/>
    <n v="0"/>
    <n v="0"/>
    <n v="0"/>
    <n v="40500"/>
  </r>
  <r>
    <n v="120867"/>
    <x v="2"/>
    <s v="Williamson"/>
    <s v="Creekside Drive"/>
    <s v="L"/>
    <s v="Creekside Drive, From Mill Creek Lane to West of Cowan Drive in Nolensville"/>
    <s v="4,500 SF of concrete sidewalk, ADA ramps, crosswalk striping, bike lane striping, and signage on Creekside Drive, from Mill Creek Lane to completed sidewalk near Cowan Drive. Project is in the vicinity of Nolensville Elementary School. A District Activity Plan is included in this project."/>
    <s v="Local Programs"/>
    <s v="Bi-Ped Safety Activities"/>
    <m/>
    <x v="1"/>
    <x v="1"/>
    <n v="0.23"/>
    <m/>
    <m/>
    <x v="4"/>
    <s v="None"/>
    <m/>
    <n v="0"/>
    <n v="0"/>
    <n v="40483"/>
    <n v="0"/>
    <n v="40483"/>
  </r>
  <r>
    <n v="114567.01"/>
    <x v="0"/>
    <s v="Bradley"/>
    <s v="Central Ave. N.E."/>
    <s v="L"/>
    <s v="Central Avenue N.E., From SR-74 (Ocoee St) to Gaut Street N.E."/>
    <s v="Resurfacing, drainage and sidewalks"/>
    <s v="Local Programs"/>
    <s v="Resurface &amp; Safety"/>
    <e v="#N/A"/>
    <x v="0"/>
    <x v="5"/>
    <n v="0.55000000000000004"/>
    <m/>
    <m/>
    <x v="4"/>
    <s v="Other"/>
    <m/>
    <n v="40350"/>
    <n v="0"/>
    <n v="0"/>
    <n v="0"/>
    <n v="40350"/>
  </r>
  <r>
    <n v="126963"/>
    <x v="0"/>
    <s v="Clay"/>
    <s v="Mill Rd"/>
    <s v="L"/>
    <s v="SA 14021 (1), Mill Rd from Moss Arcott Rd to SR-52"/>
    <m/>
    <s v="State Aid - Resurf"/>
    <s v="Resurfacing"/>
    <m/>
    <x v="1"/>
    <x v="1"/>
    <n v="2"/>
    <m/>
    <m/>
    <x v="4"/>
    <s v="None"/>
    <m/>
    <n v="0"/>
    <n v="0"/>
    <n v="0"/>
    <n v="40150.300000000003"/>
    <n v="40150.300000000003"/>
  </r>
  <r>
    <n v="108065"/>
    <x v="5"/>
    <s v="Statewide"/>
    <m/>
    <s v="N/A"/>
    <s v="Administrative for Safe Routes To School (Infrastructure)"/>
    <s v="Administrative for Safe Routes To School (Infrastructure) - Administrative, Training, Travel"/>
    <s v="Other"/>
    <s v="Bicycles and Pedestrian Facility"/>
    <m/>
    <x v="1"/>
    <x v="1"/>
    <n v="0"/>
    <m/>
    <m/>
    <x v="6"/>
    <m/>
    <m/>
    <n v="40103.15"/>
    <n v="0"/>
    <n v="0"/>
    <n v="0"/>
    <n v="40103.15"/>
  </r>
  <r>
    <n v="101885.01"/>
    <x v="3"/>
    <s v="Hardin"/>
    <s v="SR-128"/>
    <s v="SR"/>
    <s v="From Pyburns Drive to SR-226 (Airport Road) (IA)"/>
    <s v="Left-turn lane at Pyburns Drive and SR-226, Truck Climbing Lane for steep vertical curve just north of Hatley Creek. re-align two(2) intersections"/>
    <s v="Legislative"/>
    <s v="Widen"/>
    <m/>
    <x v="0"/>
    <x v="0"/>
    <n v="3.4"/>
    <d v="2020-10-09T00:00:00"/>
    <m/>
    <x v="2"/>
    <s v="Other"/>
    <m/>
    <n v="40000"/>
    <n v="0"/>
    <n v="0"/>
    <n v="0"/>
    <n v="40000"/>
  </r>
  <r>
    <n v="124423"/>
    <x v="1"/>
    <s v="Jefferson"/>
    <s v="I-81"/>
    <s v="IM"/>
    <s v="I-40 to SR-341 (Roy Messer Highway) (IA)"/>
    <s v="Widen"/>
    <s v="Legislative"/>
    <s v="Widen"/>
    <m/>
    <x v="0"/>
    <x v="0"/>
    <n v="3.81"/>
    <d v="2024-02-19T00:00:00"/>
    <m/>
    <x v="1"/>
    <s v="Int"/>
    <m/>
    <n v="40000"/>
    <n v="0"/>
    <n v="0"/>
    <n v="0"/>
    <n v="40000"/>
  </r>
  <r>
    <n v="124437"/>
    <x v="1"/>
    <s v="Knox"/>
    <s v="I-275"/>
    <s v="IM"/>
    <s v="Bridge over I-275/Elm Street (IA)"/>
    <m/>
    <s v="Bridge"/>
    <s v="Bridge Replacement"/>
    <m/>
    <x v="3"/>
    <x v="0"/>
    <n v="0.03"/>
    <d v="2022-12-09T00:00:00"/>
    <m/>
    <x v="1"/>
    <s v="Int"/>
    <s v="47I02750003"/>
    <n v="40000"/>
    <n v="0"/>
    <n v="0"/>
    <n v="0"/>
    <n v="40000"/>
  </r>
  <r>
    <n v="124438"/>
    <x v="1"/>
    <s v="Knox"/>
    <s v="I-40"/>
    <s v="IM"/>
    <s v="Bridge over I-40/Wesley Rd. (IA)"/>
    <m/>
    <s v="Bridge"/>
    <s v="Bridge Replacement"/>
    <m/>
    <x v="3"/>
    <x v="0"/>
    <n v="2.5000000000000001E-2"/>
    <d v="2022-12-09T00:00:00"/>
    <m/>
    <x v="1"/>
    <s v="Int"/>
    <s v="47I00400025"/>
    <n v="40000"/>
    <n v="0"/>
    <n v="0"/>
    <n v="0"/>
    <n v="40000"/>
  </r>
  <r>
    <n v="128910"/>
    <x v="3"/>
    <s v="Henderson"/>
    <s v="SR-200"/>
    <s v="SR"/>
    <s v="From Joe Horton Road to Virgil Lane"/>
    <s v="Miscellaneous Safety Improvements"/>
    <s v="Safety"/>
    <s v="RSAR"/>
    <m/>
    <x v="1"/>
    <x v="1"/>
    <n v="5.14"/>
    <d v="2021-02-05T00:00:00"/>
    <m/>
    <x v="2"/>
    <s v="Other"/>
    <m/>
    <n v="40000"/>
    <n v="0"/>
    <n v="0"/>
    <n v="0"/>
    <n v="40000"/>
  </r>
  <r>
    <n v="129053"/>
    <x v="0"/>
    <s v="Grundy"/>
    <s v="SR-2"/>
    <s v="SR"/>
    <s v="From Near Elk River Bridge to Monteagle City Limits"/>
    <s v="Safety Improvements"/>
    <s v="Safety"/>
    <s v="RSAR"/>
    <m/>
    <x v="1"/>
    <x v="1"/>
    <n v="5.29"/>
    <m/>
    <m/>
    <x v="2"/>
    <s v="Other"/>
    <m/>
    <n v="40000"/>
    <n v="0"/>
    <n v="0"/>
    <n v="0"/>
    <n v="40000"/>
  </r>
  <r>
    <n v="129055"/>
    <x v="0"/>
    <s v="Grundy"/>
    <s v="SR-108"/>
    <s v="SR"/>
    <s v="From West of Baker Road to North of Basham Road"/>
    <s v="Safety Improvements"/>
    <s v="Safety"/>
    <s v="RSAR"/>
    <m/>
    <x v="1"/>
    <x v="1"/>
    <n v="2.5"/>
    <m/>
    <m/>
    <x v="2"/>
    <s v="Other"/>
    <m/>
    <n v="40000"/>
    <n v="0"/>
    <n v="0"/>
    <n v="0"/>
    <n v="40000"/>
  </r>
  <r>
    <n v="129114"/>
    <x v="0"/>
    <s v="Grundy"/>
    <s v="SR-56"/>
    <s v="SR"/>
    <s v="From Baker Street to Des Church Road"/>
    <s v="Safety Improvements"/>
    <s v="Safety"/>
    <s v="RSAR"/>
    <m/>
    <x v="1"/>
    <x v="1"/>
    <n v="1.68"/>
    <m/>
    <m/>
    <x v="2"/>
    <s v="Other"/>
    <m/>
    <n v="40000"/>
    <n v="0"/>
    <n v="0"/>
    <n v="0"/>
    <n v="40000"/>
  </r>
  <r>
    <n v="129430"/>
    <x v="0"/>
    <s v="Bradley"/>
    <s v="SR-60"/>
    <s v="SR"/>
    <s v="From Near Vista Street to Near Guthrie Street Northwest in Cleveland"/>
    <s v="Safety Improvements"/>
    <s v="Safety"/>
    <s v="RSAR"/>
    <m/>
    <x v="1"/>
    <x v="1"/>
    <n v="0.3"/>
    <m/>
    <m/>
    <x v="0"/>
    <s v="NHS"/>
    <m/>
    <n v="40000"/>
    <n v="0"/>
    <n v="0"/>
    <n v="0"/>
    <n v="40000"/>
  </r>
  <r>
    <n v="129741"/>
    <x v="0"/>
    <s v="Rhea"/>
    <m/>
    <s v="N/A"/>
    <s v="Blueberry Hill Road, From SR-29 to SR-30"/>
    <s v="Safety Improvements"/>
    <s v="Safety"/>
    <s v="RSAR"/>
    <m/>
    <x v="1"/>
    <x v="1"/>
    <n v="1.27"/>
    <m/>
    <m/>
    <x v="6"/>
    <s v="Other"/>
    <m/>
    <n v="40000"/>
    <n v="0"/>
    <n v="0"/>
    <n v="0"/>
    <n v="40000"/>
  </r>
  <r>
    <n v="129773"/>
    <x v="0"/>
    <s v="Overton"/>
    <m/>
    <s v="N/A"/>
    <s v="Livingston: Airport Security Fencing Design"/>
    <m/>
    <s v="Aeronautics"/>
    <s v="Public Transportation"/>
    <m/>
    <x v="1"/>
    <x v="1"/>
    <s v=""/>
    <m/>
    <m/>
    <x v="6"/>
    <m/>
    <m/>
    <n v="0"/>
    <n v="0"/>
    <n v="40000"/>
    <n v="0"/>
    <n v="40000"/>
  </r>
  <r>
    <n v="129799"/>
    <x v="3"/>
    <s v="Hardin"/>
    <s v="SR-57"/>
    <s v="SR"/>
    <s v="From  McNairy County Line to near Possum Trot Drive"/>
    <s v="Miscellaneous Safety Improvements"/>
    <s v="Safety"/>
    <s v="RSAR"/>
    <m/>
    <x v="1"/>
    <x v="1"/>
    <n v="1.3"/>
    <m/>
    <m/>
    <x v="2"/>
    <s v="Other"/>
    <m/>
    <n v="40000"/>
    <n v="0"/>
    <n v="0"/>
    <n v="0"/>
    <n v="40000"/>
  </r>
  <r>
    <n v="129803"/>
    <x v="3"/>
    <s v="Carroll"/>
    <s v="SR-77"/>
    <s v="SR"/>
    <s v="From SR-76 (US-70A, East Main Street) to near Bigham Lane"/>
    <s v="Miscellaneous Safety Improvements"/>
    <s v="Safety"/>
    <s v="RSAR"/>
    <m/>
    <x v="1"/>
    <x v="1"/>
    <n v="4"/>
    <m/>
    <m/>
    <x v="2"/>
    <s v="Other"/>
    <m/>
    <n v="40000"/>
    <n v="0"/>
    <n v="0"/>
    <n v="0"/>
    <n v="40000"/>
  </r>
  <r>
    <n v="129804"/>
    <x v="3"/>
    <s v="Tipton"/>
    <s v="SR-59"/>
    <s v="SR"/>
    <s v="From Intersection of SR-384 (MT Carmel Road) to Covington City Limits"/>
    <s v="Miscellaneous Safety Improvements"/>
    <s v="Safety"/>
    <s v="RSAR"/>
    <m/>
    <x v="1"/>
    <x v="1"/>
    <n v="1.79"/>
    <m/>
    <m/>
    <x v="0"/>
    <s v="NHS, Other"/>
    <m/>
    <n v="40000"/>
    <n v="0"/>
    <n v="0"/>
    <n v="0"/>
    <n v="40000"/>
  </r>
  <r>
    <n v="129810"/>
    <x v="3"/>
    <s v="Gibson"/>
    <s v="SR-43"/>
    <s v="SR"/>
    <s v="(US-45E, South First Street) Intersection at Kefauver Drive, LM 8.70 in Milan"/>
    <s v="Miscellaneous Safety Improvements"/>
    <s v="Safety"/>
    <s v="RSAR"/>
    <m/>
    <x v="1"/>
    <x v="1"/>
    <n v="0.04"/>
    <m/>
    <m/>
    <x v="0"/>
    <s v="NHS"/>
    <m/>
    <n v="40000"/>
    <n v="0"/>
    <n v="0"/>
    <n v="0"/>
    <n v="40000"/>
  </r>
  <r>
    <n v="129839"/>
    <x v="0"/>
    <s v="Hamilton"/>
    <s v="SR-2"/>
    <s v="SR"/>
    <s v="(US-41) From Wauhatchie Pike/Browns Ferry Road to near SR-17 in Chattanooga"/>
    <s v="Safety Improvements"/>
    <s v="Safety"/>
    <s v="RSAR"/>
    <m/>
    <x v="1"/>
    <x v="1"/>
    <n v="2.74"/>
    <m/>
    <m/>
    <x v="2"/>
    <s v="Other"/>
    <m/>
    <n v="40000"/>
    <n v="0"/>
    <n v="0"/>
    <n v="0"/>
    <n v="40000"/>
  </r>
  <r>
    <n v="129895"/>
    <x v="1"/>
    <s v="Campbell"/>
    <s v="SR-116"/>
    <s v="SR"/>
    <s v="From the Anderson-Campbell County Line to SR 9 Veterans Memorial Highway"/>
    <s v="Miscellaneous Safety Improvements"/>
    <s v="Safety"/>
    <s v="RSAR"/>
    <m/>
    <x v="1"/>
    <x v="1"/>
    <n v="5.57"/>
    <m/>
    <m/>
    <x v="2"/>
    <s v="Other"/>
    <m/>
    <n v="40000"/>
    <n v="0"/>
    <n v="0"/>
    <n v="0"/>
    <n v="40000"/>
  </r>
  <r>
    <n v="129896"/>
    <x v="1"/>
    <s v="Anderson"/>
    <s v="SR-330"/>
    <s v="SR"/>
    <s v="From Dutch Valley Road to Half Moon Road"/>
    <s v="Miscellaneous Safety Improvements"/>
    <s v="Safety"/>
    <s v="RSAR"/>
    <m/>
    <x v="1"/>
    <x v="1"/>
    <n v="4.1100000000000003"/>
    <m/>
    <m/>
    <x v="2"/>
    <s v="Other"/>
    <m/>
    <n v="40000"/>
    <n v="0"/>
    <n v="0"/>
    <n v="0"/>
    <n v="40000"/>
  </r>
  <r>
    <n v="129911"/>
    <x v="1"/>
    <s v="Carter"/>
    <s v="SR-159"/>
    <s v="SR"/>
    <s v="(US-321)From Andrew Finney Road to Buntontown Road"/>
    <s v="Miscellaneous Safety Improvements"/>
    <s v="Safety"/>
    <s v="RSAR"/>
    <m/>
    <x v="1"/>
    <x v="1"/>
    <n v="5.31"/>
    <m/>
    <m/>
    <x v="0"/>
    <s v="NHS"/>
    <m/>
    <n v="40000"/>
    <n v="0"/>
    <n v="0"/>
    <n v="0"/>
    <n v="40000"/>
  </r>
  <r>
    <n v="129912"/>
    <x v="1"/>
    <s v="Carter"/>
    <s v="SR-362"/>
    <s v="SR"/>
    <s v="From SR-361 Dry Creek Road to Big Springs Road"/>
    <s v="Miscellaneous Safety Improvements"/>
    <s v="Safety"/>
    <s v="Safety"/>
    <m/>
    <x v="1"/>
    <x v="1"/>
    <n v="4.0599999999999996"/>
    <m/>
    <m/>
    <x v="2"/>
    <s v="Other"/>
    <m/>
    <n v="40000"/>
    <n v="0"/>
    <n v="0"/>
    <n v="0"/>
    <n v="40000"/>
  </r>
  <r>
    <n v="129999"/>
    <x v="2"/>
    <s v="Wilson"/>
    <m/>
    <s v="N/A"/>
    <s v="Lebanon: Eastside 100 LL Self Serve Fuel Farm (Design)"/>
    <m/>
    <s v="Aeronautics"/>
    <s v="Public Transportation"/>
    <m/>
    <x v="1"/>
    <x v="1"/>
    <s v=""/>
    <m/>
    <m/>
    <x v="6"/>
    <m/>
    <m/>
    <n v="0"/>
    <n v="0"/>
    <n v="40000"/>
    <n v="0"/>
    <n v="40000"/>
  </r>
  <r>
    <n v="130026"/>
    <x v="0"/>
    <s v="Coffee"/>
    <s v="SR-2"/>
    <s v="SR"/>
    <s v="Intersection at SR-64"/>
    <s v="Safety Improvements"/>
    <s v="Safety"/>
    <s v="RSAR"/>
    <m/>
    <x v="1"/>
    <x v="1"/>
    <n v="0.02"/>
    <m/>
    <m/>
    <x v="2"/>
    <s v="Other"/>
    <m/>
    <n v="40000"/>
    <n v="0"/>
    <n v="0"/>
    <n v="0"/>
    <n v="40000"/>
  </r>
  <r>
    <n v="130038"/>
    <x v="0"/>
    <s v="Putnam"/>
    <s v="SR-136"/>
    <s v="SR"/>
    <s v="From Near Quinland Lake Road to Near Post Oak Road"/>
    <s v="Safety Improvements"/>
    <s v="Safety"/>
    <s v="RSAR"/>
    <m/>
    <x v="1"/>
    <x v="1"/>
    <n v="0.32"/>
    <m/>
    <m/>
    <x v="2"/>
    <s v="Other"/>
    <m/>
    <n v="40000"/>
    <n v="0"/>
    <n v="0"/>
    <n v="0"/>
    <n v="40000"/>
  </r>
  <r>
    <n v="130055"/>
    <x v="0"/>
    <s v="Cannon"/>
    <s v="SR-1"/>
    <s v="SR"/>
    <s v="Intersection at SR-281(Center Hill Road)"/>
    <s v="Safety Improvements"/>
    <s v="Safety"/>
    <s v="RSAR"/>
    <m/>
    <x v="1"/>
    <x v="1"/>
    <n v="0.1"/>
    <m/>
    <m/>
    <x v="0"/>
    <s v="NHS"/>
    <m/>
    <n v="40000"/>
    <n v="0"/>
    <n v="0"/>
    <n v="0"/>
    <n v="40000"/>
  </r>
  <r>
    <n v="130314"/>
    <x v="3"/>
    <s v="Tipton"/>
    <s v="SR-3"/>
    <s v="SR"/>
    <s v="Intersection at Rialto /Leighs Chapel Road"/>
    <s v="Misc. Safety Improvements"/>
    <s v="Safety"/>
    <s v="RSAR"/>
    <m/>
    <x v="1"/>
    <x v="1"/>
    <n v="0.4"/>
    <m/>
    <m/>
    <x v="0"/>
    <s v="NHS"/>
    <m/>
    <n v="40000"/>
    <n v="0"/>
    <n v="0"/>
    <n v="0"/>
    <n v="40000"/>
  </r>
  <r>
    <n v="129148"/>
    <x v="1"/>
    <s v="Sullivan"/>
    <s v="SR-357 EXT"/>
    <s v="SR"/>
    <s v="From I-81 Interchange to SR-126"/>
    <s v="currently funded for production of a TIR only"/>
    <s v="Other"/>
    <s v="Construction-New"/>
    <m/>
    <x v="0"/>
    <x v="3"/>
    <s v=""/>
    <m/>
    <m/>
    <x v="2"/>
    <m/>
    <m/>
    <n v="40000"/>
    <n v="0"/>
    <n v="0"/>
    <n v="0"/>
    <n v="40000"/>
  </r>
  <r>
    <n v="129457"/>
    <x v="2"/>
    <s v="Williamson"/>
    <s v="SR-11"/>
    <s v="SR"/>
    <s v="(Nolensville Road), From South of Sanford Road to South of Summerlyn Drive"/>
    <s v="Striping, Signage, Earthwork, and other safety improvements"/>
    <s v="Safety"/>
    <s v="RSAR"/>
    <m/>
    <x v="0"/>
    <x v="0"/>
    <n v="0.35"/>
    <d v="2022-08-19T00:00:00"/>
    <m/>
    <x v="0"/>
    <s v="NHS"/>
    <m/>
    <n v="40000"/>
    <n v="0"/>
    <n v="0"/>
    <n v="0"/>
    <n v="40000"/>
  </r>
  <r>
    <n v="129897"/>
    <x v="2"/>
    <s v="Rutherford"/>
    <s v="SR-10"/>
    <s v="SR"/>
    <s v="(US-231), From South of Rock Springs Midland Road to North of Rock Springs Midland Road"/>
    <s v="Striping, Signage, Earthwork, and other safety improvements"/>
    <s v="Safety"/>
    <s v="RSAR"/>
    <m/>
    <x v="0"/>
    <x v="0"/>
    <n v="0.38"/>
    <m/>
    <m/>
    <x v="0"/>
    <s v="NHS"/>
    <m/>
    <n v="40000"/>
    <n v="0"/>
    <n v="0"/>
    <n v="0"/>
    <n v="40000"/>
  </r>
  <r>
    <n v="129899"/>
    <x v="2"/>
    <s v="Rutherford"/>
    <s v="I-840"/>
    <s v="IM"/>
    <s v="Interchange at Veterans Parkway"/>
    <s v="Striping, Signage, Earthwork, and other safety improvements"/>
    <s v="Safety"/>
    <s v="RSAR"/>
    <m/>
    <x v="0"/>
    <x v="0"/>
    <n v="0.79"/>
    <m/>
    <m/>
    <x v="1"/>
    <s v="Int"/>
    <m/>
    <n v="40000"/>
    <n v="0"/>
    <n v="0"/>
    <n v="0"/>
    <n v="40000"/>
  </r>
  <r>
    <n v="130011"/>
    <x v="0"/>
    <s v="Bradley"/>
    <s v="I-75"/>
    <s v="IM"/>
    <s v="Interchange at Paul Huff Parkway in Cleveland"/>
    <s v="Safety Improvements"/>
    <s v="Safety"/>
    <s v="Ramp Improvements"/>
    <m/>
    <x v="0"/>
    <x v="0"/>
    <n v="0.6"/>
    <m/>
    <m/>
    <x v="1"/>
    <s v="Int"/>
    <m/>
    <n v="40000"/>
    <n v="0"/>
    <n v="0"/>
    <n v="0"/>
    <n v="40000"/>
  </r>
  <r>
    <n v="130012"/>
    <x v="2"/>
    <s v="Davidson"/>
    <s v="SR-155"/>
    <s v="SR"/>
    <s v="Interchange at SR-12"/>
    <s v="Striping, Signage, Earthwork, and other safety improvements"/>
    <s v="Safety"/>
    <s v="Ramp Improvements"/>
    <m/>
    <x v="0"/>
    <x v="0"/>
    <n v="0.47"/>
    <m/>
    <m/>
    <x v="0"/>
    <s v="NHS"/>
    <m/>
    <n v="40000"/>
    <n v="0"/>
    <n v="0"/>
    <n v="0"/>
    <n v="40000"/>
  </r>
  <r>
    <n v="130227"/>
    <x v="1"/>
    <s v="Knox"/>
    <s v="SR-33"/>
    <s v="SR"/>
    <s v="Bridge under CSX, LM 3.00"/>
    <m/>
    <s v="Bridge"/>
    <s v="Bridge Replacement"/>
    <m/>
    <x v="3"/>
    <x v="0"/>
    <n v="0.01"/>
    <m/>
    <m/>
    <x v="2"/>
    <s v="Other"/>
    <s v="47SR0330005"/>
    <n v="40000"/>
    <n v="0"/>
    <n v="0"/>
    <n v="0"/>
    <n v="40000"/>
  </r>
  <r>
    <n v="128902"/>
    <x v="5"/>
    <s v="Statewide"/>
    <m/>
    <s v="N/A"/>
    <s v="Consultant Assistance with BUILD Grant - I-40 Rural ITS"/>
    <m/>
    <s v="Other"/>
    <s v="Preliminary Engineering"/>
    <m/>
    <x v="1"/>
    <x v="1"/>
    <s v=""/>
    <m/>
    <m/>
    <x v="6"/>
    <m/>
    <m/>
    <n v="39851"/>
    <n v="0"/>
    <n v="0"/>
    <n v="0"/>
    <n v="39851"/>
  </r>
  <r>
    <n v="123862"/>
    <x v="2"/>
    <s v="Williamson"/>
    <s v="SR-106"/>
    <s v="SR"/>
    <s v="From SR-397 to SR-96"/>
    <s v="Mill &amp; 411D"/>
    <s v="Resurfacing"/>
    <s v="Resurface &amp; Safety"/>
    <s v="Mill &amp; 411D"/>
    <x v="0"/>
    <x v="5"/>
    <n v="2.38"/>
    <d v="2017-06-23T00:00:00"/>
    <s v="CONV"/>
    <x v="0"/>
    <s v="NHS"/>
    <m/>
    <n v="0"/>
    <n v="0"/>
    <n v="11139.43"/>
    <n v="28477.57"/>
    <n v="39617"/>
  </r>
  <r>
    <n v="126183"/>
    <x v="2"/>
    <s v="Maury"/>
    <s v="SR-243"/>
    <s v="SR"/>
    <s v="Intersection at 3rd Avenue, LM 1.412 in Mount Pleasant"/>
    <s v="Crosswalk with flashing lights"/>
    <s v="Safety"/>
    <s v="Miscellaneous Safety Improvements"/>
    <m/>
    <x v="1"/>
    <x v="1"/>
    <n v="0.05"/>
    <d v="2018-06-22T00:00:00"/>
    <m/>
    <x v="2"/>
    <s v="Other"/>
    <m/>
    <n v="-2583.89"/>
    <n v="0"/>
    <n v="42176.78"/>
    <n v="0"/>
    <n v="39592.89"/>
  </r>
  <r>
    <n v="100260.01"/>
    <x v="0"/>
    <s v="Cumberland"/>
    <s v="SR-28"/>
    <s v="SR"/>
    <s v="North of I-40 to Near Potato Farm Road (IA)"/>
    <s v="Widen from 2-ln to a multi-lane facility"/>
    <s v="Legislative"/>
    <s v="Widen"/>
    <m/>
    <x v="0"/>
    <x v="0"/>
    <n v="4.88"/>
    <d v="2020-10-09T00:00:00"/>
    <m/>
    <x v="0"/>
    <s v="NHS"/>
    <m/>
    <n v="350000"/>
    <n v="-310412.5"/>
    <n v="0"/>
    <n v="0"/>
    <n v="39587.5"/>
  </r>
  <r>
    <n v="130113"/>
    <x v="2"/>
    <s v="Davidson"/>
    <m/>
    <s v="N/A"/>
    <s v="MTA / Community Life Bridge FFY 2017; SFY 2020 - 5310 TN2019-025 (S) Operating Funds"/>
    <m/>
    <s v="Mass Transit"/>
    <m/>
    <m/>
    <x v="1"/>
    <x v="1"/>
    <s v=""/>
    <m/>
    <m/>
    <x v="6"/>
    <m/>
    <m/>
    <n v="0"/>
    <n v="0"/>
    <n v="39464"/>
    <n v="0"/>
    <n v="39464"/>
  </r>
  <r>
    <n v="126255"/>
    <x v="2"/>
    <s v="Davidson"/>
    <s v="SR-254"/>
    <s v="SR"/>
    <s v="From Granny White Pike to SR-6"/>
    <s v="Mill &amp; 411D"/>
    <s v="Resurfacing"/>
    <s v="Resurface &amp; Safety"/>
    <s v="Mill &amp; 411D"/>
    <x v="0"/>
    <x v="5"/>
    <n v="1.69"/>
    <d v="2018-06-22T00:00:00"/>
    <s v="CONV"/>
    <x v="0"/>
    <s v="NHS"/>
    <m/>
    <n v="0"/>
    <n v="0"/>
    <n v="33665.25"/>
    <n v="5680.76"/>
    <n v="39346.01"/>
  </r>
  <r>
    <n v="130105"/>
    <x v="3"/>
    <s v="Tipton"/>
    <s v="Tracy Rd"/>
    <s v="L"/>
    <s v="SA 84007 (1), Atoka City Limits to Bethel Rd"/>
    <m/>
    <s v="State Aid - Resurf"/>
    <s v="Resurfacing"/>
    <m/>
    <x v="1"/>
    <x v="1"/>
    <n v="0.437"/>
    <m/>
    <m/>
    <x v="4"/>
    <s v="None"/>
    <m/>
    <n v="0"/>
    <n v="0"/>
    <n v="0"/>
    <n v="39335.58"/>
    <n v="39335.58"/>
  </r>
  <r>
    <n v="123936"/>
    <x v="3"/>
    <s v="Tipton"/>
    <s v="SR-178"/>
    <s v="SR"/>
    <s v="From SR-3 (US-51) to Starnes Road"/>
    <s v="PRESV - Scrub Seal &amp; 85 lbs TLD"/>
    <s v="Resurfacing"/>
    <s v="Resurface &amp; Safety"/>
    <s v="Scrub Seal &amp; 85 lb/sy TLD"/>
    <x v="0"/>
    <x v="5"/>
    <n v="4.38"/>
    <d v="2018-02-09T00:00:00"/>
    <s v="PRESV"/>
    <x v="2"/>
    <s v="Other"/>
    <m/>
    <n v="0"/>
    <n v="0"/>
    <n v="0"/>
    <n v="39294.370000000003"/>
    <n v="39294.370000000003"/>
  </r>
  <r>
    <n v="128992"/>
    <x v="1"/>
    <s v="Washington"/>
    <m/>
    <s v="SR"/>
    <s v="M20CMHQ_C90SR_ROUJONESBOROUGH"/>
    <m/>
    <s v="Maint - Reg"/>
    <s v="Maintenance"/>
    <m/>
    <x v="1"/>
    <x v="1"/>
    <s v=""/>
    <m/>
    <m/>
    <x v="2"/>
    <m/>
    <m/>
    <n v="0"/>
    <n v="0"/>
    <n v="39195.599999999999"/>
    <n v="0"/>
    <n v="39195.599999999999"/>
  </r>
  <r>
    <n v="130031"/>
    <x v="3"/>
    <s v="Henderson"/>
    <m/>
    <s v="L"/>
    <s v="North Main Street, From South Broad Street to Hospital Drive and Hospital Drive, From North Main Street to SR-20 (West Church Street)"/>
    <s v="The project will consist of milling asphalt, repaving, stripping, demolition of existing sidewalk with new; in addition, adding new side walk on Hospital Drive and portions of North Main St."/>
    <s v="Local Programs"/>
    <s v="Miscellaneous Improvements"/>
    <m/>
    <x v="0"/>
    <x v="0"/>
    <n v="0.34"/>
    <m/>
    <m/>
    <x v="4"/>
    <s v="Other"/>
    <m/>
    <n v="39000"/>
    <n v="0"/>
    <n v="0"/>
    <n v="0"/>
    <n v="39000"/>
  </r>
  <r>
    <n v="129445"/>
    <x v="1"/>
    <s v="Campbell"/>
    <s v="I-75"/>
    <s v="IM"/>
    <s v="M20SAHQ_C07I_ER-TN19-3_DSSR&amp;FINAL_COST"/>
    <m/>
    <s v="Maint - Reg"/>
    <m/>
    <m/>
    <x v="2"/>
    <x v="2"/>
    <s v=""/>
    <m/>
    <m/>
    <x v="1"/>
    <m/>
    <m/>
    <n v="38912.25"/>
    <n v="0"/>
    <n v="0"/>
    <n v="0"/>
    <n v="38912.25"/>
  </r>
  <r>
    <n v="123840"/>
    <x v="2"/>
    <s v="Wayne"/>
    <s v="SR-242"/>
    <s v="SR"/>
    <s v="From Lawrence County Line to Lawrence County Line"/>
    <s v="411TLD Overlay @ 85 lb/sy"/>
    <s v="Resurfacing"/>
    <s v="Resurfacing"/>
    <s v="411tld Overlay @ 85 Lb/sy"/>
    <x v="0"/>
    <x v="5"/>
    <n v="0.3"/>
    <d v="2020-02-07T00:00:00"/>
    <s v="THIN"/>
    <x v="2"/>
    <s v="Other"/>
    <m/>
    <n v="0"/>
    <n v="0"/>
    <n v="0"/>
    <n v="38906"/>
    <n v="38906"/>
  </r>
  <r>
    <n v="128230"/>
    <x v="3"/>
    <s v="Shelby"/>
    <m/>
    <s v="L"/>
    <s v="Sykes Road, From SR-3 (US-51) to Raleigh Millington Road"/>
    <s v="Milling, paving, pavement markings and signage on Sykes Road from US-51 to Raleigh Millington Road. EGrants #143."/>
    <s v="Local Programs"/>
    <s v="Resurfacing"/>
    <e v="#N/A"/>
    <x v="0"/>
    <x v="5"/>
    <n v="1.73"/>
    <m/>
    <m/>
    <x v="4"/>
    <s v="Other"/>
    <m/>
    <n v="38898"/>
    <n v="0"/>
    <n v="0"/>
    <n v="0"/>
    <n v="38898"/>
  </r>
  <r>
    <n v="126128"/>
    <x v="0"/>
    <s v="Putnam"/>
    <s v="SR-84"/>
    <s v="SR"/>
    <s v="From White County Line to North of Henry Cemetery Road"/>
    <s v="411TL Overlay @ 85 lb/sy"/>
    <s v="Resurfacing"/>
    <s v="Resurface &amp; Safety"/>
    <s v="411TL Overlay @ 85 lb/sy"/>
    <x v="0"/>
    <x v="5"/>
    <n v="6.11"/>
    <d v="2018-06-22T00:00:00"/>
    <s v="THIN"/>
    <x v="2"/>
    <s v="Other"/>
    <m/>
    <n v="0"/>
    <n v="0"/>
    <n v="-11707.68"/>
    <n v="50277.48"/>
    <n v="38569.800000000003"/>
  </r>
  <r>
    <n v="117545.07"/>
    <x v="1"/>
    <s v="Region 1"/>
    <m/>
    <s v="IM"/>
    <s v="M17LTHQ_R1ISR_OCGRAILREP REGION 1"/>
    <s v="FY17 On-Call Guardrail Repair"/>
    <s v="Maint - Reg"/>
    <s v="Guardrail"/>
    <m/>
    <x v="1"/>
    <x v="1"/>
    <s v=""/>
    <d v="2017-03-31T00:00:00"/>
    <m/>
    <x v="1"/>
    <m/>
    <m/>
    <n v="0"/>
    <n v="0"/>
    <n v="38441.81"/>
    <n v="0"/>
    <n v="38441.81"/>
  </r>
  <r>
    <n v="101886.02"/>
    <x v="3"/>
    <s v="Henry"/>
    <s v="SR-54"/>
    <s v="SR"/>
    <s v="From Near Smith Road to Near Howard Road (North of Puryear) (IA)"/>
    <s v="construct 3-lanes including one segment of passing lanes on 5-lane ROW"/>
    <s v="Legislative"/>
    <s v="Widen"/>
    <m/>
    <x v="0"/>
    <x v="0"/>
    <n v="8.2200000000000006"/>
    <d v="2025-12-12T00:00:00"/>
    <m/>
    <x v="0"/>
    <s v="NHS"/>
    <m/>
    <n v="37800"/>
    <n v="0"/>
    <n v="0"/>
    <n v="0"/>
    <n v="37800"/>
  </r>
  <r>
    <n v="129865"/>
    <x v="2"/>
    <s v="Lincoln"/>
    <m/>
    <s v="N/A"/>
    <s v="Fayetteville: Obstruction Removal - Airport Property (Includes SDF/Antenna Removal)"/>
    <m/>
    <s v="Aeronautics"/>
    <s v="Public Transportation"/>
    <m/>
    <x v="1"/>
    <x v="1"/>
    <s v=""/>
    <m/>
    <m/>
    <x v="6"/>
    <m/>
    <m/>
    <n v="0"/>
    <n v="0"/>
    <n v="37761"/>
    <n v="0"/>
    <n v="37761"/>
  </r>
  <r>
    <n v="127830"/>
    <x v="2"/>
    <s v="Sumner"/>
    <m/>
    <s v="N/A"/>
    <s v="Gallatin: Wildlife Security Fence"/>
    <m/>
    <s v="Aeronautics"/>
    <s v="Public Transportation"/>
    <m/>
    <x v="1"/>
    <x v="1"/>
    <s v=""/>
    <m/>
    <m/>
    <x v="6"/>
    <m/>
    <m/>
    <n v="0"/>
    <n v="0"/>
    <n v="37350"/>
    <n v="0"/>
    <n v="37350"/>
  </r>
  <r>
    <n v="128346"/>
    <x v="2"/>
    <s v="Wilson"/>
    <m/>
    <s v="SP"/>
    <s v="Cedars of Lebanon State Park - TDEC Resurfacing"/>
    <m/>
    <s v="Other"/>
    <s v="Resurfacing"/>
    <e v="#N/A"/>
    <x v="0"/>
    <x v="5"/>
    <s v=""/>
    <m/>
    <m/>
    <x v="10"/>
    <m/>
    <m/>
    <n v="0"/>
    <n v="0"/>
    <n v="0"/>
    <n v="37243.06"/>
    <n v="37243.06"/>
  </r>
  <r>
    <n v="123893"/>
    <x v="3"/>
    <s v="Benton"/>
    <s v="SR-69"/>
    <s v="SR"/>
    <s v="From Near SR-391 to Near Rocky Ridge Road"/>
    <s v="Mill &amp; 411D"/>
    <s v="Resurfacing"/>
    <s v="Resurface &amp; Safety"/>
    <s v="Mill &amp; 411D"/>
    <x v="0"/>
    <x v="5"/>
    <n v="5"/>
    <d v="2018-02-09T00:00:00"/>
    <s v="THIN/REC"/>
    <x v="0"/>
    <s v="NHS"/>
    <m/>
    <n v="0"/>
    <n v="0"/>
    <n v="33564.78"/>
    <n v="3666.77"/>
    <n v="37231.549999999996"/>
  </r>
  <r>
    <n v="126071"/>
    <x v="3"/>
    <s v="Shelby"/>
    <s v="Pleasant Ridge Rd"/>
    <s v="L"/>
    <s v="SA 79037(3), Pleasant Ridge Rd from Jack Bond Rd to SR 205"/>
    <m/>
    <s v="State Aid - Resurf"/>
    <s v="Resurfacing"/>
    <m/>
    <x v="1"/>
    <x v="1"/>
    <n v="7.92"/>
    <m/>
    <m/>
    <x v="4"/>
    <s v="None"/>
    <m/>
    <n v="0"/>
    <n v="0"/>
    <n v="0"/>
    <n v="37199.61"/>
    <n v="37199.61"/>
  </r>
  <r>
    <n v="130356"/>
    <x v="2"/>
    <s v="Rutherford"/>
    <m/>
    <s v="N/A"/>
    <s v="Smyrna: Runway Safety Area Inventory"/>
    <m/>
    <s v="Aeronautics"/>
    <s v="Public Transportation"/>
    <m/>
    <x v="1"/>
    <x v="1"/>
    <s v=""/>
    <m/>
    <m/>
    <x v="6"/>
    <m/>
    <m/>
    <n v="0"/>
    <n v="0"/>
    <n v="36900"/>
    <n v="0"/>
    <n v="36900"/>
  </r>
  <r>
    <n v="122638"/>
    <x v="3"/>
    <s v="Obion"/>
    <s v="SR-215"/>
    <s v="SR"/>
    <s v="From SR-43 to Kentucky State Line"/>
    <s v="SR-215, From SR-43 to Kentucky State Line - Resurface, Bridge Deck Repair, Pavement Marking"/>
    <s v="Resurfacing"/>
    <s v="Resurface &amp; Safety"/>
    <s v="Mill, CS, 85 lbs/sy &quot;D&quot;"/>
    <x v="0"/>
    <x v="5"/>
    <n v="2.0699999999999998"/>
    <d v="2016-05-13T00:00:00"/>
    <s v="CONV"/>
    <x v="0"/>
    <s v="NHS"/>
    <m/>
    <n v="0"/>
    <n v="0"/>
    <n v="22481.33"/>
    <n v="14278.66"/>
    <n v="36759.990000000005"/>
  </r>
  <r>
    <n v="127879"/>
    <x v="5"/>
    <s v="Statewide"/>
    <m/>
    <s v="L"/>
    <s v="Non-infrastructure purchases for Safe Routes to School Program"/>
    <s v="Non-infrastructure purchases for Safe Routes to School Program"/>
    <s v="Local Programs"/>
    <s v="Bicycles and Pedestrian Facility"/>
    <m/>
    <x v="1"/>
    <x v="1"/>
    <n v="0"/>
    <m/>
    <m/>
    <x v="4"/>
    <m/>
    <m/>
    <n v="36498"/>
    <n v="0"/>
    <n v="0"/>
    <n v="0"/>
    <n v="36498"/>
  </r>
  <r>
    <n v="129429"/>
    <x v="0"/>
    <s v="Jackson"/>
    <m/>
    <s v="N/A"/>
    <s v="Gainesboro: Phase 1 - T-hangar Preliminary Design"/>
    <m/>
    <s v="Aeronautics"/>
    <s v="Public Transportation"/>
    <m/>
    <x v="1"/>
    <x v="1"/>
    <s v=""/>
    <m/>
    <m/>
    <x v="6"/>
    <m/>
    <m/>
    <n v="0"/>
    <n v="0"/>
    <n v="36480"/>
    <n v="0"/>
    <n v="36480"/>
  </r>
  <r>
    <n v="126235"/>
    <x v="2"/>
    <s v="Hickman"/>
    <s v="SR-48"/>
    <s v="SR"/>
    <s v="From north of SR-230 to south of Pinewood Mansion Road"/>
    <s v="411TLD Overlay @ 85 lb/sy"/>
    <s v="Resurfacing"/>
    <s v="Resurf, Safety &amp; Br Repair"/>
    <s v="411TLD Overlay @ 85 lb/sy"/>
    <x v="0"/>
    <x v="5"/>
    <n v="3.55"/>
    <d v="2018-05-11T00:00:00"/>
    <s v="THIN"/>
    <x v="2"/>
    <s v="Other"/>
    <s v="41SR0480025, 41SR0480027"/>
    <n v="0"/>
    <n v="0"/>
    <n v="-9392.19"/>
    <n v="45712.71"/>
    <n v="36320.519999999997"/>
  </r>
  <r>
    <n v="100489.01"/>
    <x v="1"/>
    <s v="Loudon"/>
    <s v="SR-73"/>
    <s v="SR"/>
    <s v="From SR-2(US-11) to East of Little Tennessee River (Ft Loudoun/Tellico Canal)"/>
    <m/>
    <s v="Legislative"/>
    <s v="Environmental Studies"/>
    <m/>
    <x v="0"/>
    <x v="0"/>
    <n v="1.71"/>
    <m/>
    <m/>
    <x v="0"/>
    <s v="NHS"/>
    <m/>
    <n v="36300"/>
    <n v="0"/>
    <n v="0"/>
    <n v="0"/>
    <n v="36300"/>
  </r>
  <r>
    <n v="124308"/>
    <x v="0"/>
    <s v="Warren"/>
    <m/>
    <s v="N/A"/>
    <s v="McMinnville: Fuel Farm"/>
    <m/>
    <s v="Aeronautics"/>
    <s v="Public Transportation"/>
    <m/>
    <x v="1"/>
    <x v="1"/>
    <s v=""/>
    <m/>
    <m/>
    <x v="6"/>
    <m/>
    <m/>
    <n v="0"/>
    <n v="0"/>
    <n v="36260"/>
    <n v="0"/>
    <n v="36260"/>
  </r>
  <r>
    <n v="123864"/>
    <x v="2"/>
    <s v="Sumner"/>
    <s v="SR-6"/>
    <s v="SR"/>
    <s v="From JoAnn Street to Alexander Lane"/>
    <s v="Mill &amp; 411D"/>
    <s v="Resurfacing"/>
    <s v="Resurface &amp; Safety"/>
    <s v="Mill &amp; 411D"/>
    <x v="0"/>
    <x v="5"/>
    <n v="7.32"/>
    <d v="2017-05-12T00:00:00"/>
    <s v="CONV"/>
    <x v="0"/>
    <s v="NHS"/>
    <m/>
    <n v="0"/>
    <n v="0"/>
    <n v="-31628.94"/>
    <n v="67862.679999999993"/>
    <n v="36233.739999999991"/>
  </r>
  <r>
    <n v="126537"/>
    <x v="0"/>
    <s v="Franklin"/>
    <s v="SR-156"/>
    <s v="SR"/>
    <s v="From Marion County Line to Marion County Line"/>
    <s v="Mill &amp; CW"/>
    <s v="Resurfacing"/>
    <s v="Resurfacing"/>
    <s v="Mill &amp; 307 CW"/>
    <x v="0"/>
    <x v="5"/>
    <n v="2.0499999999999998"/>
    <d v="2018-05-11T00:00:00"/>
    <s v="CONV"/>
    <x v="2"/>
    <s v="Other"/>
    <m/>
    <n v="0"/>
    <n v="0"/>
    <n v="0"/>
    <n v="36022.83"/>
    <n v="36022.83"/>
  </r>
  <r>
    <n v="130048"/>
    <x v="5"/>
    <s v="Statewide"/>
    <m/>
    <s v="N/A"/>
    <s v="NIA Assoc FFY18; SFY20 5310 TN2018-050-01 (S, F, L) Capital Funds"/>
    <m/>
    <s v="Mass Transit"/>
    <m/>
    <m/>
    <x v="1"/>
    <x v="1"/>
    <s v=""/>
    <m/>
    <m/>
    <x v="6"/>
    <m/>
    <m/>
    <n v="0"/>
    <n v="0"/>
    <n v="36000"/>
    <n v="0"/>
    <n v="36000"/>
  </r>
  <r>
    <n v="130071"/>
    <x v="5"/>
    <s v="Statewide"/>
    <m/>
    <s v="N/A"/>
    <s v="Scott Appalachian FFY18; SFY20 5310 TN2018-042-01 (S,F,L) Capital Funds"/>
    <m/>
    <s v="Mass Transit"/>
    <m/>
    <m/>
    <x v="1"/>
    <x v="1"/>
    <s v=""/>
    <m/>
    <m/>
    <x v="6"/>
    <m/>
    <m/>
    <n v="0"/>
    <n v="0"/>
    <n v="36000"/>
    <n v="0"/>
    <n v="36000"/>
  </r>
  <r>
    <n v="130074"/>
    <x v="5"/>
    <s v="Statewide"/>
    <m/>
    <s v="N/A"/>
    <s v="Kings Daughters School FFY18; SFY20 5310 TN2018-042-01  (S,F,L) Capital Funds"/>
    <m/>
    <s v="Mass Transit"/>
    <m/>
    <m/>
    <x v="1"/>
    <x v="1"/>
    <s v=""/>
    <m/>
    <m/>
    <x v="6"/>
    <m/>
    <m/>
    <n v="0"/>
    <n v="0"/>
    <n v="36000"/>
    <n v="0"/>
    <n v="36000"/>
  </r>
  <r>
    <n v="117204"/>
    <x v="3"/>
    <s v="Gibson"/>
    <m/>
    <s v="L"/>
    <s v="Various Local Roads in Gibson County(Local Roads Safety Initiative)"/>
    <s v="Various Local Roads in Gibson County (Local Roads Safety Initiative) - Signing, Pavement Marking"/>
    <s v="Other"/>
    <s v="Miscellaneous Safety Improvements"/>
    <m/>
    <x v="1"/>
    <x v="1"/>
    <n v="0"/>
    <d v="2016-08-19T00:00:00"/>
    <m/>
    <x v="4"/>
    <s v="None, Other"/>
    <m/>
    <n v="-1888.46"/>
    <n v="0"/>
    <n v="37803.21"/>
    <n v="0"/>
    <n v="35914.75"/>
  </r>
  <r>
    <n v="123988"/>
    <x v="1"/>
    <s v="Anderson"/>
    <s v="SR-71"/>
    <s v="SR"/>
    <s v="From Knox County Line to SR-61"/>
    <s v="411TLD Overlay @ 85 lb/sy"/>
    <s v="Resurfacing"/>
    <s v="Resurface &amp; Safety"/>
    <s v="411TLD Overlay @ 85 lb/sy"/>
    <x v="0"/>
    <x v="5"/>
    <n v="4.91"/>
    <d v="2017-03-31T00:00:00"/>
    <s v="THIN"/>
    <x v="2"/>
    <s v="Other"/>
    <m/>
    <n v="0"/>
    <n v="0"/>
    <n v="0"/>
    <n v="35683.24"/>
    <n v="35683.24"/>
  </r>
  <r>
    <n v="121585"/>
    <x v="0"/>
    <s v="Pickett"/>
    <s v="SR-28"/>
    <s v="SR"/>
    <s v="From SR-295 to the Kentucky State Line"/>
    <s v="Miscellaneous Safety Improvements"/>
    <s v="Safety"/>
    <s v="Miscellaneous Safety Improvements"/>
    <m/>
    <x v="1"/>
    <x v="1"/>
    <n v="3.67"/>
    <d v="2018-02-09T00:00:00"/>
    <m/>
    <x v="0"/>
    <s v="NHS"/>
    <m/>
    <n v="-174.28"/>
    <n v="0"/>
    <n v="35781.050000000003"/>
    <n v="0"/>
    <n v="35606.770000000004"/>
  </r>
  <r>
    <n v="126119"/>
    <x v="0"/>
    <s v="Van Buren"/>
    <s v="SR-284"/>
    <s v="SR"/>
    <s v="From East of SR-111 to Bledsoe County Line"/>
    <s v="Alternate Cape Seal Scrub Seal plus Micro-surfacing or Scrub Seal plus TL 65"/>
    <s v="Resurfacing"/>
    <s v="Resurface &amp; Safety"/>
    <s v="Scrub Seal &amp; 65 lb/sy TL"/>
    <x v="0"/>
    <x v="5"/>
    <n v="8.24"/>
    <d v="2018-02-09T00:00:00"/>
    <s v="PRESV"/>
    <x v="2"/>
    <s v="Other"/>
    <m/>
    <n v="0"/>
    <n v="0"/>
    <n v="5816.84"/>
    <n v="29723.7"/>
    <n v="35540.54"/>
  </r>
  <r>
    <n v="126236"/>
    <x v="2"/>
    <s v="Hickman"/>
    <s v="SR-48"/>
    <s v="SR"/>
    <s v="From south of Pinewood Mansion Road to Dickson County Line"/>
    <s v="Mill &amp; 85 lbs/sy TLD"/>
    <s v="Resurfacing"/>
    <s v="Resurf, Safety &amp; Br Repair"/>
    <s v="Profile Mill &amp; 85 lb/sy TLD"/>
    <x v="0"/>
    <x v="5"/>
    <n v="6.94"/>
    <d v="2018-05-11T00:00:00"/>
    <s v="THIN"/>
    <x v="2"/>
    <s v="Other"/>
    <s v="41SR0480029, 41SR0480031"/>
    <n v="0"/>
    <n v="0"/>
    <n v="-8547.0499999999993"/>
    <n v="43985.91"/>
    <n v="35438.86"/>
  </r>
  <r>
    <n v="125465"/>
    <x v="2"/>
    <s v="Rutherford"/>
    <s v="SR-102"/>
    <s v="SR"/>
    <s v="From I-840 to Smyrna City Limits"/>
    <s v="Safety Improvements"/>
    <s v="Safety"/>
    <s v="Safety"/>
    <m/>
    <x v="1"/>
    <x v="1"/>
    <n v="5"/>
    <d v="2018-10-05T00:00:00"/>
    <m/>
    <x v="2"/>
    <s v="Other"/>
    <m/>
    <n v="12782.61"/>
    <n v="0"/>
    <n v="22649.56"/>
    <n v="0"/>
    <n v="35432.17"/>
  </r>
  <r>
    <n v="104027.42"/>
    <x v="3"/>
    <s v="Tipton"/>
    <m/>
    <s v="N/A"/>
    <s v="Unnamed Tributary to Big Branch in Atoka, Stream Mitigation"/>
    <s v="Unnamed Tributary to Big Branch in Atoka, Stream Mitigation"/>
    <s v="Other"/>
    <s v="Env Mitigation and Wildlife Connectivity"/>
    <m/>
    <x v="1"/>
    <x v="1"/>
    <s v=""/>
    <d v="2021-06-18T00:00:00"/>
    <m/>
    <x v="6"/>
    <m/>
    <m/>
    <n v="35420"/>
    <n v="0"/>
    <n v="0"/>
    <n v="0"/>
    <n v="35420"/>
  </r>
  <r>
    <n v="118785"/>
    <x v="2"/>
    <s v="Maury"/>
    <m/>
    <s v="N/A"/>
    <s v="W 7th Street / Public Square EBL / E 7th Street / E End Street / Iron Bridge Road; From SR-7 to Sowell Mill Pike in Columbia (RSA)"/>
    <s v="Miscellaneous Safety Improvements"/>
    <s v="Safety"/>
    <s v="Miscellaneous Safety Improvements"/>
    <m/>
    <x v="1"/>
    <x v="1"/>
    <n v="5.19"/>
    <d v="2018-03-23T00:00:00"/>
    <m/>
    <x v="6"/>
    <s v="Other"/>
    <m/>
    <n v="-23248.39"/>
    <n v="0"/>
    <n v="58656.65"/>
    <n v="0"/>
    <n v="35408.26"/>
  </r>
  <r>
    <n v="100349"/>
    <x v="3"/>
    <s v="Decatur"/>
    <s v="SR-20"/>
    <s v="SR"/>
    <s v="From Henderson County Line to Bear Creek Road Near Parsons"/>
    <m/>
    <s v="Legislative"/>
    <s v="Reconstruction"/>
    <m/>
    <x v="0"/>
    <x v="0"/>
    <n v="2.3460000000000001"/>
    <d v="2009-08-07T00:00:00"/>
    <m/>
    <x v="0"/>
    <s v="NHS"/>
    <m/>
    <n v="0"/>
    <n v="0"/>
    <n v="35276.980000000003"/>
    <n v="0"/>
    <n v="35276.980000000003"/>
  </r>
  <r>
    <n v="129019"/>
    <x v="0"/>
    <s v="Fentress"/>
    <m/>
    <s v="SR"/>
    <s v="M20CMHQ_C25SR_SPCFENTRESSCO"/>
    <m/>
    <s v="Maint - Reg"/>
    <s v="Maintenance"/>
    <m/>
    <x v="1"/>
    <x v="1"/>
    <s v=""/>
    <m/>
    <m/>
    <x v="2"/>
    <m/>
    <m/>
    <n v="0"/>
    <n v="0"/>
    <n v="35095.5"/>
    <n v="0"/>
    <n v="35095.5"/>
  </r>
  <r>
    <n v="130452"/>
    <x v="0"/>
    <s v="White"/>
    <m/>
    <s v="SR"/>
    <s v="M21CMHQ_C93SR_SPCWHITECO"/>
    <m/>
    <s v="Maint - Reg"/>
    <s v="Maintenance"/>
    <m/>
    <x v="1"/>
    <x v="1"/>
    <s v=""/>
    <m/>
    <m/>
    <x v="2"/>
    <m/>
    <m/>
    <n v="0"/>
    <n v="0"/>
    <n v="35087.25"/>
    <n v="0"/>
    <n v="35087.25"/>
  </r>
  <r>
    <n v="128778"/>
    <x v="1"/>
    <s v="Hamblen"/>
    <m/>
    <s v="N/A"/>
    <s v="Morristown: Security Gate Access Card System"/>
    <m/>
    <s v="Aeronautics"/>
    <s v="Public Transportation"/>
    <m/>
    <x v="1"/>
    <x v="1"/>
    <s v=""/>
    <m/>
    <m/>
    <x v="6"/>
    <m/>
    <m/>
    <n v="0"/>
    <n v="0"/>
    <n v="35000"/>
    <n v="0"/>
    <n v="35000"/>
  </r>
  <r>
    <n v="130190"/>
    <x v="2"/>
    <s v="Macon"/>
    <m/>
    <s v="N/A"/>
    <s v="Lafayette: Terminal and Main Hangar Refurbishing Design through Bidding"/>
    <m/>
    <s v="Aeronautics"/>
    <s v="Public Transportation"/>
    <m/>
    <x v="1"/>
    <x v="1"/>
    <s v=""/>
    <m/>
    <m/>
    <x v="6"/>
    <m/>
    <m/>
    <n v="0"/>
    <n v="0"/>
    <n v="35000"/>
    <n v="0"/>
    <n v="35000"/>
  </r>
  <r>
    <n v="120461.01"/>
    <x v="0"/>
    <s v="Grundy"/>
    <s v="I-24"/>
    <s v="IM"/>
    <s v="M17LTHQ_C31I_SMLSTR ON I-24 VARIOUS LOCATIONS"/>
    <s v="PE and Construction for Sliplining Culverts at Various Locations"/>
    <s v="Other"/>
    <s v="Maintenance"/>
    <m/>
    <x v="5"/>
    <x v="2"/>
    <s v=""/>
    <d v="2017-12-08T00:00:00"/>
    <m/>
    <x v="1"/>
    <m/>
    <m/>
    <n v="0"/>
    <n v="0"/>
    <n v="34931"/>
    <n v="0"/>
    <n v="34931"/>
  </r>
  <r>
    <n v="117924"/>
    <x v="1"/>
    <s v="Washington"/>
    <s v="Austin Springs Road"/>
    <s v="L"/>
    <s v="BG C900-1.42, Austin Springs Road over Cobb Creek"/>
    <m/>
    <s v="State Aid - BR Grant"/>
    <s v="Bridge Rehabilitation"/>
    <m/>
    <x v="3"/>
    <x v="0"/>
    <n v="0"/>
    <m/>
    <m/>
    <x v="4"/>
    <s v="None"/>
    <s v="900C000001"/>
    <n v="0"/>
    <n v="0"/>
    <n v="34671.97"/>
    <n v="0"/>
    <n v="34671.97"/>
  </r>
  <r>
    <n v="129005"/>
    <x v="2"/>
    <s v="Giles"/>
    <m/>
    <s v="SR"/>
    <s v="M20CMHQ_C28SR_ROUPULASKI"/>
    <m/>
    <s v="Maint - Reg"/>
    <s v="Maintenance"/>
    <m/>
    <x v="1"/>
    <x v="1"/>
    <s v=""/>
    <m/>
    <m/>
    <x v="2"/>
    <m/>
    <m/>
    <n v="0"/>
    <n v="0"/>
    <n v="34654.5"/>
    <n v="0"/>
    <n v="34654.5"/>
  </r>
  <r>
    <n v="122525"/>
    <x v="0"/>
    <s v="White"/>
    <s v="SR-26"/>
    <s v="SR"/>
    <s v="From East of Creekside Place to Moore Street"/>
    <s v="Project involves guardrail, pavement marking, signs, and resurfacing."/>
    <s v="Resurfacing"/>
    <s v="Resurface &amp; Safety"/>
    <s v="Mill &amp; 411D"/>
    <x v="0"/>
    <x v="5"/>
    <n v="0.97"/>
    <d v="2018-03-23T00:00:00"/>
    <s v="CONV"/>
    <x v="0"/>
    <s v="NHS, Other"/>
    <m/>
    <n v="0"/>
    <n v="0"/>
    <n v="-500.13"/>
    <n v="35044.47"/>
    <n v="34544.340000000004"/>
  </r>
  <r>
    <n v="117144"/>
    <x v="0"/>
    <s v="Rhea"/>
    <s v="SIA"/>
    <s v="L"/>
    <s v="Industrial Access Road serving SSM Industries, Inc. in Spring City"/>
    <m/>
    <s v="Economic Development"/>
    <s v="Widen and Resurfacing"/>
    <m/>
    <x v="0"/>
    <x v="0"/>
    <n v="0.34"/>
    <m/>
    <m/>
    <x v="4"/>
    <s v="None"/>
    <m/>
    <n v="34408.480000000003"/>
    <n v="0"/>
    <n v="0"/>
    <n v="0"/>
    <n v="34408.480000000003"/>
  </r>
  <r>
    <n v="120019"/>
    <x v="3"/>
    <s v="Shelby"/>
    <s v="Jefferson Avenue"/>
    <s v="L"/>
    <s v="Jefferson Avenue, Bridge over I-240, LM 1.77"/>
    <m/>
    <s v="Maint - BR Repair"/>
    <s v="Bridge Repair"/>
    <m/>
    <x v="3"/>
    <x v="2"/>
    <n v="0"/>
    <d v="2016-02-12T00:00:00"/>
    <m/>
    <x v="4"/>
    <s v="Other"/>
    <s v="79I00400157"/>
    <n v="0"/>
    <n v="0"/>
    <n v="34405.769999999997"/>
    <n v="0"/>
    <n v="34405.769999999997"/>
  </r>
  <r>
    <n v="127037"/>
    <x v="1"/>
    <s v="Sullivan"/>
    <s v="SR-1"/>
    <s v="SR"/>
    <s v="Bridge over Reedy Creek, LM 9.77 in Kingsport"/>
    <m/>
    <s v="Maint - BR Repair"/>
    <s v="Bridge Repair"/>
    <m/>
    <x v="3"/>
    <x v="2"/>
    <n v="0"/>
    <d v="2019-02-08T00:00:00"/>
    <m/>
    <x v="0"/>
    <s v="NHS"/>
    <s v="82SR0010024"/>
    <n v="0"/>
    <n v="0"/>
    <n v="33769"/>
    <n v="0"/>
    <n v="33769"/>
  </r>
  <r>
    <n v="120322"/>
    <x v="0"/>
    <s v="Bradley"/>
    <m/>
    <s v="L"/>
    <s v="SR-311, From Treasury Dr to 20th St SE; 9th St, Chippewah Ave SE to SR-74; Chippewah Ave SE, 12th St SE to 9th St in Cleveland"/>
    <s v="Construction of new sidewalk along SR74/311 from 9th Street SE to   14th Street SE, and from 20th Street SE to Treasury Drive SE.  Installation of pedestrian signals and crosswalks at the intersections of Blackburn   Rd/SR74 and 9th Street/SR47. Installation of two bus shelters on concrete pads"/>
    <s v="Local Programs"/>
    <s v="Bicycles and Pedestrian Facility"/>
    <m/>
    <x v="1"/>
    <x v="1"/>
    <n v="1.145"/>
    <m/>
    <m/>
    <x v="4"/>
    <s v="Other"/>
    <m/>
    <n v="15035.1"/>
    <n v="18580.03"/>
    <n v="0"/>
    <n v="0"/>
    <n v="33615.129999999997"/>
  </r>
  <r>
    <n v="127014"/>
    <x v="2"/>
    <s v="Rutherford"/>
    <m/>
    <s v="N/A"/>
    <s v="Smyrna: Preventative Maintenance on Holdpad @ T/W Foxtrot"/>
    <m/>
    <s v="Aeronautics"/>
    <s v="Public Transportation"/>
    <m/>
    <x v="1"/>
    <x v="1"/>
    <s v=""/>
    <m/>
    <m/>
    <x v="6"/>
    <m/>
    <m/>
    <n v="0"/>
    <n v="0"/>
    <n v="33571"/>
    <n v="0"/>
    <n v="33571"/>
  </r>
  <r>
    <n v="124662"/>
    <x v="1"/>
    <s v="Washington"/>
    <s v="SR-34"/>
    <s v="SR"/>
    <s v="(US-11E, West Market Street), Bridge over CSX Railroad, LM 15.53 (IA)"/>
    <m/>
    <s v="Bridge"/>
    <s v="Bridge Replacement"/>
    <m/>
    <x v="3"/>
    <x v="0"/>
    <n v="0.03"/>
    <d v="2022-05-06T00:00:00"/>
    <m/>
    <x v="0"/>
    <s v="NHS"/>
    <s v="90SR0340007"/>
    <n v="33500"/>
    <n v="0"/>
    <n v="0"/>
    <n v="0"/>
    <n v="33500"/>
  </r>
  <r>
    <n v="115674"/>
    <x v="1"/>
    <s v="Campbell"/>
    <s v="SR-297"/>
    <s v="SR"/>
    <s v="Bridge Over Lick Fork Creek, LM 5.25"/>
    <s v="SR-297, Bridge over Lick Fork Creek, LM 5.25 - Bridge Replacement"/>
    <s v="Bridge"/>
    <s v="Bridge Replacement"/>
    <m/>
    <x v="3"/>
    <x v="0"/>
    <n v="2.5999999999999999E-2"/>
    <d v="2016-10-07T00:00:00"/>
    <m/>
    <x v="2"/>
    <s v="Other"/>
    <s v="07S23450007"/>
    <n v="8000"/>
    <n v="0"/>
    <n v="25200"/>
    <n v="0"/>
    <n v="33200"/>
  </r>
  <r>
    <n v="129409"/>
    <x v="0"/>
    <s v="Marion"/>
    <m/>
    <s v="N/A"/>
    <s v="Jasper: Hangar Rehab"/>
    <m/>
    <s v="Aeronautics"/>
    <s v="Public Transportation"/>
    <m/>
    <x v="1"/>
    <x v="1"/>
    <s v=""/>
    <m/>
    <m/>
    <x v="6"/>
    <m/>
    <m/>
    <n v="0"/>
    <n v="0"/>
    <n v="32750"/>
    <n v="0"/>
    <n v="32750"/>
  </r>
  <r>
    <n v="128322"/>
    <x v="0"/>
    <s v="Grundy"/>
    <s v="SR-108"/>
    <s v="SR"/>
    <s v="Bridge over Piney Creek, LM 18.20"/>
    <m/>
    <s v="Maint - BR Repair"/>
    <s v="Bridge Repair"/>
    <m/>
    <x v="3"/>
    <x v="2"/>
    <n v="0"/>
    <d v="2020-05-15T00:00:00"/>
    <m/>
    <x v="2"/>
    <s v="Other"/>
    <s v="31SR1080013"/>
    <n v="32750"/>
    <n v="0"/>
    <n v="0"/>
    <n v="0"/>
    <n v="32750"/>
  </r>
  <r>
    <n v="126731"/>
    <x v="3"/>
    <s v="Shelby"/>
    <m/>
    <s v="N/A"/>
    <s v="MATA, 5339, FY 16-17"/>
    <m/>
    <s v="Mass Transit"/>
    <m/>
    <m/>
    <x v="1"/>
    <x v="1"/>
    <s v=""/>
    <m/>
    <m/>
    <x v="6"/>
    <m/>
    <m/>
    <n v="0"/>
    <n v="0"/>
    <n v="32500"/>
    <n v="0"/>
    <n v="32500"/>
  </r>
  <r>
    <n v="121936"/>
    <x v="3"/>
    <s v="Hardeman"/>
    <s v="SR-100"/>
    <s v="SR"/>
    <s v="Bridge over Overflow, LM 7.58"/>
    <m/>
    <s v="Maint - BR Repair"/>
    <s v="Bridge Repair"/>
    <m/>
    <x v="3"/>
    <x v="2"/>
    <n v="0"/>
    <d v="2016-04-01T00:00:00"/>
    <m/>
    <x v="2"/>
    <s v="Other"/>
    <m/>
    <n v="0"/>
    <n v="0"/>
    <n v="32100"/>
    <n v="0"/>
    <n v="32100"/>
  </r>
  <r>
    <n v="126679"/>
    <x v="2"/>
    <s v="Wilson"/>
    <m/>
    <s v="L"/>
    <s v="Leeville Pike from Tuckers Gap Road to South Greenwood Street; Coles Ferry Pike from Hartmann Drive to North Castle Heights Avenue"/>
    <s v="(E-Grants Project) The proposed improvements include shoulder work, repairing rutting, resurfacing and restriping along the above-listed roadway segment."/>
    <s v="Local Programs"/>
    <s v="Resurfacing"/>
    <e v="#N/A"/>
    <x v="0"/>
    <x v="5"/>
    <n v="2.5"/>
    <m/>
    <m/>
    <x v="4"/>
    <s v="Other"/>
    <m/>
    <n v="32000"/>
    <n v="0"/>
    <n v="0"/>
    <n v="0"/>
    <n v="32000"/>
  </r>
  <r>
    <n v="125603"/>
    <x v="3"/>
    <s v="Weakley"/>
    <s v="Old Troy Rd"/>
    <s v="L"/>
    <s v="SA-92016(6), Old Troy Rd, From Parker Levee Rd to SR-43"/>
    <m/>
    <s v="State Aid - Resurf"/>
    <s v="Resurfacing"/>
    <m/>
    <x v="1"/>
    <x v="1"/>
    <n v="3.32"/>
    <m/>
    <m/>
    <x v="4"/>
    <s v="None"/>
    <m/>
    <n v="0"/>
    <n v="0"/>
    <n v="0"/>
    <n v="31742.41"/>
    <n v="31742.41"/>
  </r>
  <r>
    <n v="129790"/>
    <x v="3"/>
    <s v="Decatur"/>
    <s v="Sue Drive"/>
    <s v="L"/>
    <s v="SA 20028(2), Sue Drive From: Bobs Landing Road To: LM 1.135"/>
    <m/>
    <s v="State Aid - Resurf"/>
    <s v="Resurfacing"/>
    <m/>
    <x v="1"/>
    <x v="1"/>
    <n v="1.135"/>
    <m/>
    <m/>
    <x v="4"/>
    <s v="None"/>
    <m/>
    <n v="0"/>
    <n v="0"/>
    <n v="0"/>
    <n v="31507.98"/>
    <n v="31507.98"/>
  </r>
  <r>
    <n v="129736.15"/>
    <x v="2"/>
    <s v="Moore"/>
    <s v="SR-55"/>
    <s v="SR"/>
    <s v="at Moore County High School in Lynchburg (TSMP)"/>
    <s v="School Zone Upgrade (Lynchburg)"/>
    <s v="Other"/>
    <s v="Intelligent Transportation System"/>
    <m/>
    <x v="1"/>
    <x v="1"/>
    <n v="0.31"/>
    <m/>
    <m/>
    <x v="0"/>
    <s v="NHS"/>
    <m/>
    <n v="0"/>
    <n v="0"/>
    <n v="31500"/>
    <n v="0"/>
    <n v="31500"/>
  </r>
  <r>
    <n v="116131"/>
    <x v="1"/>
    <s v="Region 1"/>
    <m/>
    <s v="SR"/>
    <s v="PE for Interstate Resurfacing"/>
    <m/>
    <s v="Resurfacing"/>
    <s v="Preliminary Engineering"/>
    <m/>
    <x v="0"/>
    <x v="5"/>
    <s v=""/>
    <m/>
    <m/>
    <x v="2"/>
    <m/>
    <m/>
    <n v="31425"/>
    <n v="0"/>
    <n v="0"/>
    <n v="0"/>
    <n v="31425"/>
  </r>
  <r>
    <n v="125514"/>
    <x v="0"/>
    <s v="Marion"/>
    <m/>
    <s v="IM"/>
    <s v="M17LTR2_C58I_Marion Co Welcome Center WWTP"/>
    <s v="Engineering Services (PE) for I-24 Marion County Welcome Center Wastewater Treatment Plant"/>
    <s v="Maint - Reg"/>
    <s v="Preliminary Engineering"/>
    <m/>
    <x v="1"/>
    <x v="1"/>
    <s v=""/>
    <m/>
    <m/>
    <x v="1"/>
    <m/>
    <m/>
    <n v="31300"/>
    <n v="0"/>
    <n v="0"/>
    <n v="0"/>
    <n v="31300"/>
  </r>
  <r>
    <n v="129955"/>
    <x v="0"/>
    <s v="Bradley"/>
    <m/>
    <s v="N/A"/>
    <s v="FY 20 Outreach- Cleveland High"/>
    <m/>
    <s v="Aeronautics"/>
    <s v="Public Transportation"/>
    <m/>
    <x v="1"/>
    <x v="1"/>
    <s v=""/>
    <m/>
    <m/>
    <x v="6"/>
    <m/>
    <m/>
    <n v="0"/>
    <n v="0"/>
    <n v="31134"/>
    <n v="0"/>
    <n v="31134"/>
  </r>
  <r>
    <n v="129411"/>
    <x v="2"/>
    <s v="Lawrence"/>
    <m/>
    <s v="N/A"/>
    <s v="Lawrenceburg: Phase 1 Appraisals for Land Acquisition RWY 17 Approach Obstruction Removal"/>
    <m/>
    <s v="Aeronautics"/>
    <s v="Public Transportation"/>
    <m/>
    <x v="1"/>
    <x v="1"/>
    <s v=""/>
    <m/>
    <m/>
    <x v="6"/>
    <m/>
    <m/>
    <n v="0"/>
    <n v="0"/>
    <n v="31000"/>
    <n v="0"/>
    <n v="31000"/>
  </r>
  <r>
    <n v="130040"/>
    <x v="2"/>
    <s v="Giles"/>
    <m/>
    <s v="N/A"/>
    <s v="Pulaski: Grounds Maintenance Equipment"/>
    <m/>
    <s v="Aeronautics"/>
    <s v="Public Transportation"/>
    <m/>
    <x v="1"/>
    <x v="1"/>
    <s v=""/>
    <m/>
    <m/>
    <x v="6"/>
    <m/>
    <m/>
    <n v="0"/>
    <n v="0"/>
    <n v="31000"/>
    <n v="0"/>
    <n v="31000"/>
  </r>
  <r>
    <n v="128826"/>
    <x v="2"/>
    <s v="Williamson"/>
    <m/>
    <s v="N/A"/>
    <s v="Williamson County Floating Maintenance Fence Replacement"/>
    <s v="replace 1,700' chain link 8' fence at Williamson County Floating Maintenance"/>
    <s v="Other"/>
    <m/>
    <m/>
    <x v="1"/>
    <x v="1"/>
    <s v=""/>
    <m/>
    <m/>
    <x v="6"/>
    <m/>
    <m/>
    <n v="0"/>
    <n v="0"/>
    <n v="30800"/>
    <n v="0"/>
    <n v="30800"/>
  </r>
  <r>
    <n v="129290"/>
    <x v="2"/>
    <s v="Davidson"/>
    <m/>
    <s v="N/A"/>
    <s v="MTA Welcome Home SFY20; FFY15 -16 Cap, FFY15 Op 5307 TN2018-028"/>
    <m/>
    <s v="Mass Transit"/>
    <m/>
    <m/>
    <x v="1"/>
    <x v="1"/>
    <s v=""/>
    <m/>
    <m/>
    <x v="6"/>
    <m/>
    <m/>
    <n v="0"/>
    <n v="0"/>
    <n v="30696"/>
    <n v="0"/>
    <n v="30696"/>
  </r>
  <r>
    <n v="103777"/>
    <x v="0"/>
    <s v="Van Buren"/>
    <s v="SR-111"/>
    <s v="SR"/>
    <s v="Interchange at SR-284"/>
    <s v="SR-111, Intersection at SR-284 - Construct New Interchange."/>
    <s v="Legislative"/>
    <s v="New Interchange"/>
    <m/>
    <x v="0"/>
    <x v="3"/>
    <n v="1.0589999999999999"/>
    <d v="2010-04-30T00:00:00"/>
    <m/>
    <x v="0"/>
    <s v="NHS"/>
    <m/>
    <n v="0"/>
    <n v="30600.639999999999"/>
    <n v="0"/>
    <n v="0"/>
    <n v="30600.639999999999"/>
  </r>
  <r>
    <n v="122156"/>
    <x v="1"/>
    <s v="Sullivan"/>
    <m/>
    <s v="L"/>
    <s v="Fort Robinson Drive, Bridge over Dry Hollow, LM 0.39 in Kingsport (IA)"/>
    <s v="Fort Robinson Drive, Bridge over Dry Hollow, LM 0.39 in Kingsport-Bridge Replacement"/>
    <s v="Bridge"/>
    <s v="Bridge Replacement"/>
    <m/>
    <x v="3"/>
    <x v="0"/>
    <n v="3.5000000000000003E-2"/>
    <d v="2021-08-20T00:00:00"/>
    <m/>
    <x v="4"/>
    <s v="Other"/>
    <s v="820A0700001"/>
    <n v="30300.7"/>
    <n v="0"/>
    <n v="0"/>
    <n v="0"/>
    <n v="30300.7"/>
  </r>
  <r>
    <n v="128884"/>
    <x v="0"/>
    <s v="Fentress"/>
    <s v="Buzzard Roost Road"/>
    <s v="L"/>
    <s v="SA 25046-1, Buzzard Roost Rd from Upper Crab Road to Squirrel Flats Road"/>
    <m/>
    <s v="State Aid - Resurf"/>
    <s v="Resurfacing"/>
    <m/>
    <x v="1"/>
    <x v="1"/>
    <n v="1.1180000000000001"/>
    <m/>
    <m/>
    <x v="4"/>
    <s v="None"/>
    <m/>
    <n v="0"/>
    <n v="0"/>
    <n v="0"/>
    <n v="30111.53"/>
    <n v="30111.53"/>
  </r>
  <r>
    <n v="126771"/>
    <x v="0"/>
    <s v="Cumberland"/>
    <m/>
    <s v="IM"/>
    <s v="Cumberland Co I-40 Rest Area Sandfilter Rehabilitation"/>
    <m/>
    <s v="Maint - Reg"/>
    <s v="Maintenance"/>
    <m/>
    <x v="1"/>
    <x v="1"/>
    <s v=""/>
    <m/>
    <m/>
    <x v="1"/>
    <m/>
    <m/>
    <n v="0"/>
    <n v="0"/>
    <n v="30054.93"/>
    <n v="0"/>
    <n v="30054.93"/>
  </r>
  <r>
    <n v="100493"/>
    <x v="1"/>
    <s v="Union"/>
    <s v="SR-33"/>
    <s v="SR"/>
    <s v="Bridge over Clinch River, LM 15.69"/>
    <s v="SR-33, Bridge over Clinch River, LM 15.69 - Bridge Replacement"/>
    <s v="Bridge"/>
    <s v="Bridge Replacement"/>
    <m/>
    <x v="3"/>
    <x v="0"/>
    <n v="0.89500000000000002"/>
    <d v="2013-02-15T00:00:00"/>
    <m/>
    <x v="2"/>
    <s v="Other"/>
    <s v="87SR0330007"/>
    <n v="0"/>
    <n v="0"/>
    <n v="30000"/>
    <n v="0"/>
    <n v="30000"/>
  </r>
  <r>
    <n v="124091"/>
    <x v="0"/>
    <s v="Meigs"/>
    <s v="Big Sewee Road"/>
    <s v="L"/>
    <s v="Big Sewee Road, Bridge over Sewee Creek, LM 1.058 (IA)"/>
    <m/>
    <s v="Bridge"/>
    <s v="Bridge Replacement"/>
    <m/>
    <x v="3"/>
    <x v="0"/>
    <n v="2.1999999999999999E-2"/>
    <m/>
    <m/>
    <x v="4"/>
    <s v="None"/>
    <s v="610A0220001"/>
    <n v="30000"/>
    <n v="0"/>
    <n v="0"/>
    <n v="0"/>
    <n v="30000"/>
  </r>
  <r>
    <n v="124097"/>
    <x v="0"/>
    <s v="Polk"/>
    <s v="SR-68"/>
    <s v="SR"/>
    <s v="Bridge over SR-40, LM 18.39 (IA)"/>
    <m/>
    <s v="Bridge"/>
    <s v="Bridge Replacement"/>
    <m/>
    <x v="3"/>
    <x v="0"/>
    <n v="4.4999999999999998E-2"/>
    <d v="2023-02-24T00:00:00"/>
    <m/>
    <x v="0"/>
    <s v="NHS"/>
    <s v="70SR0400025"/>
    <n v="30000"/>
    <n v="0"/>
    <n v="0"/>
    <n v="0"/>
    <n v="30000"/>
  </r>
  <r>
    <n v="124177"/>
    <x v="2"/>
    <s v="Davidson"/>
    <s v="I-24"/>
    <s v="IM"/>
    <s v="From Old Hickory Boulevard to I-65, Exit 40-Exit-44 (IA)"/>
    <s v="Widen From 4 to 6 Lanes"/>
    <s v="Legislative"/>
    <s v="Widen"/>
    <m/>
    <x v="0"/>
    <x v="0"/>
    <n v="4.26"/>
    <d v="2023-10-13T00:00:00"/>
    <m/>
    <x v="1"/>
    <s v="Int"/>
    <m/>
    <n v="30000"/>
    <n v="0"/>
    <n v="0"/>
    <n v="0"/>
    <n v="30000"/>
  </r>
  <r>
    <n v="124480.01"/>
    <x v="1"/>
    <s v="Loudon"/>
    <s v="I-40"/>
    <s v="IM"/>
    <s v="Bridge over I-75 NBL, LM 4.51 (IA)"/>
    <s v="Being developed under 124480.00"/>
    <s v="Bridge"/>
    <s v="Bridge Replacement"/>
    <m/>
    <x v="3"/>
    <x v="0"/>
    <n v="8.5000000000000006E-2"/>
    <m/>
    <m/>
    <x v="1"/>
    <s v="Int"/>
    <s v="53I00400013"/>
    <n v="30000"/>
    <n v="0"/>
    <n v="0"/>
    <n v="0"/>
    <n v="30000"/>
  </r>
  <r>
    <n v="124751"/>
    <x v="3"/>
    <s v="Shelby"/>
    <s v="SR-57"/>
    <s v="SR"/>
    <s v="(Poplar Avenue), Bridge over Cypress Creek, LM 2.72 (IA)"/>
    <m/>
    <s v="Bridge"/>
    <s v="Bridge Replacement"/>
    <m/>
    <x v="3"/>
    <x v="0"/>
    <n v="1.4999999999999999E-2"/>
    <d v="2023-08-11T00:00:00"/>
    <m/>
    <x v="0"/>
    <s v="NHS"/>
    <s v="79SR0570001"/>
    <n v="30000"/>
    <n v="0"/>
    <n v="0"/>
    <n v="0"/>
    <n v="30000"/>
  </r>
  <r>
    <n v="124780"/>
    <x v="3"/>
    <s v="Weakley"/>
    <s v="SR-54"/>
    <s v="SR"/>
    <s v="Bridge over Branch, LM 5.25 (IA)"/>
    <m/>
    <s v="Bridge"/>
    <s v="Bridge Replacement"/>
    <m/>
    <x v="3"/>
    <x v="0"/>
    <n v="0.01"/>
    <d v="2023-08-04T00:00:00"/>
    <m/>
    <x v="2"/>
    <s v="Other"/>
    <s v="92SR0540009"/>
    <n v="30000"/>
    <n v="0"/>
    <n v="0"/>
    <n v="0"/>
    <n v="30000"/>
  </r>
  <r>
    <n v="128784"/>
    <x v="1"/>
    <s v="Sullivan, Hawkins"/>
    <s v="West Stone Road"/>
    <s v="L"/>
    <s v="Kingsport Greenbelt Extension, SR-1(West Stone Dr) From Lewis Ln through the Exit Ramp to Netherland Inn Road; Netherland Inn Rd From the SR-1 Exit Ramp to Rotherwood Dr"/>
    <s v="(eGrants 178)This project will build an extension of the Kingsport Greenbelt walking and biking path west from the end of the current Greenbelt at Rotherwood Drive to Lewis Lane on SR-1(West Stone Drive)."/>
    <s v="Local Programs"/>
    <s v="Bicycles and Pedestrian Facility"/>
    <m/>
    <x v="1"/>
    <x v="1"/>
    <n v="0.5"/>
    <m/>
    <m/>
    <x v="8"/>
    <s v="NHS, Other"/>
    <m/>
    <n v="30000"/>
    <n v="0"/>
    <n v="0"/>
    <n v="0"/>
    <n v="30000"/>
  </r>
  <r>
    <n v="127958"/>
    <x v="1"/>
    <s v="Knox"/>
    <m/>
    <s v="L"/>
    <s v="SR-169(Middlebrook Pike), From SR-62 (Western Avenue) to Joe Hinton Road; University Ave, Intersection at College Street, LM 0.936 in Knoxville"/>
    <s v="2017 CMAQ Award: This project will expand the City's Advanced Traffic Management System (ATMS) to 24 signalized intersections along SR-169 (Middlebrook Pike) &amp; University Ave. This project will insure modern high speed connections, modernize signal control cabinets, install dedicated short-range detection equipment, and install audible pedestrian signals where necessary."/>
    <s v="Local Programs"/>
    <s v="Intelligent Transportation System"/>
    <m/>
    <x v="1"/>
    <x v="1"/>
    <s v=""/>
    <m/>
    <m/>
    <x v="8"/>
    <s v="NHS, Other"/>
    <m/>
    <n v="30000"/>
    <n v="0"/>
    <n v="0"/>
    <n v="0"/>
    <n v="30000"/>
  </r>
  <r>
    <n v="129756"/>
    <x v="2"/>
    <s v="Wayne"/>
    <m/>
    <s v="N/A"/>
    <s v="Clifton: T-Hangar Conceptual Design"/>
    <m/>
    <s v="Aeronautics"/>
    <s v="Public Transportation"/>
    <m/>
    <x v="1"/>
    <x v="1"/>
    <s v=""/>
    <m/>
    <m/>
    <x v="6"/>
    <m/>
    <m/>
    <n v="0"/>
    <n v="0"/>
    <n v="30000"/>
    <n v="0"/>
    <n v="30000"/>
  </r>
  <r>
    <n v="129764"/>
    <x v="2"/>
    <s v="Giles"/>
    <m/>
    <s v="N/A"/>
    <s v="Pulaski: Hilltop Property Acquisitions"/>
    <m/>
    <s v="Aeronautics"/>
    <s v="Public Transportation"/>
    <m/>
    <x v="1"/>
    <x v="1"/>
    <s v=""/>
    <m/>
    <m/>
    <x v="6"/>
    <m/>
    <m/>
    <n v="0"/>
    <n v="0"/>
    <n v="30000"/>
    <n v="0"/>
    <n v="30000"/>
  </r>
  <r>
    <n v="129957"/>
    <x v="1"/>
    <s v="Carter"/>
    <m/>
    <s v="N/A"/>
    <s v="FY 20 Outreach - Elizabethton"/>
    <m/>
    <s v="Aeronautics"/>
    <s v="Public Transportation"/>
    <m/>
    <x v="1"/>
    <x v="1"/>
    <s v=""/>
    <m/>
    <m/>
    <x v="6"/>
    <m/>
    <m/>
    <n v="0"/>
    <n v="0"/>
    <n v="30000"/>
    <n v="0"/>
    <n v="30000"/>
  </r>
  <r>
    <n v="130238"/>
    <x v="0"/>
    <s v="Rhea"/>
    <m/>
    <s v="N/A"/>
    <s v="Dayton: Easement / Land Purchase"/>
    <m/>
    <s v="Aeronautics"/>
    <s v="Public Transportation"/>
    <m/>
    <x v="1"/>
    <x v="1"/>
    <s v=""/>
    <m/>
    <m/>
    <x v="6"/>
    <m/>
    <m/>
    <n v="0"/>
    <n v="0"/>
    <n v="30000"/>
    <n v="0"/>
    <n v="30000"/>
  </r>
  <r>
    <n v="130242"/>
    <x v="3"/>
    <s v="Carroll"/>
    <m/>
    <s v="N/A"/>
    <s v="Huntingdon: Taxiway Connector Construction"/>
    <m/>
    <s v="Aeronautics"/>
    <s v="Public Transportation"/>
    <m/>
    <x v="1"/>
    <x v="1"/>
    <s v=""/>
    <m/>
    <m/>
    <x v="6"/>
    <m/>
    <m/>
    <n v="0"/>
    <n v="0"/>
    <n v="30000"/>
    <n v="0"/>
    <n v="30000"/>
  </r>
  <r>
    <n v="128426"/>
    <x v="3"/>
    <s v="Haywood"/>
    <s v="SR-54"/>
    <s v="L"/>
    <s v="(West Main Street), From South Lafayette Avenue to South Grand Avenue in Brownsville"/>
    <s v="Roadway repair, resurfacing, striping, signage, and drainage improvements on West Main Street from South Lafayette Avenue to South Grand Avenue. eGrants #163."/>
    <s v="Local Programs"/>
    <s v="Resurface &amp; Safety"/>
    <e v="#N/A"/>
    <x v="0"/>
    <x v="5"/>
    <n v="0.49"/>
    <m/>
    <m/>
    <x v="4"/>
    <s v="Other"/>
    <m/>
    <n v="30000"/>
    <n v="0"/>
    <n v="0"/>
    <n v="0"/>
    <n v="30000"/>
  </r>
  <r>
    <n v="129312"/>
    <x v="0"/>
    <s v="Marion"/>
    <s v="SR-15"/>
    <s v="SR"/>
    <s v="I-24 Overpasses, LM 1.81 in Monteagle"/>
    <m/>
    <s v="Bridge"/>
    <s v="Bridge Replacement"/>
    <m/>
    <x v="3"/>
    <x v="0"/>
    <n v="0.01"/>
    <m/>
    <m/>
    <x v="2"/>
    <m/>
    <s v="58I00240001, 58I00240002"/>
    <n v="30000"/>
    <n v="0"/>
    <n v="0"/>
    <n v="0"/>
    <n v="30000"/>
  </r>
  <r>
    <n v="126727"/>
    <x v="0"/>
    <s v="Hamilton"/>
    <m/>
    <s v="N/A"/>
    <s v="CARTA, 5337, FY 15 - 17"/>
    <m/>
    <s v="Mass Transit"/>
    <m/>
    <m/>
    <x v="1"/>
    <x v="1"/>
    <s v=""/>
    <m/>
    <m/>
    <x v="6"/>
    <m/>
    <m/>
    <n v="0"/>
    <n v="0"/>
    <n v="29849"/>
    <n v="0"/>
    <n v="29849"/>
  </r>
  <r>
    <n v="128039"/>
    <x v="0"/>
    <s v="Bradley"/>
    <s v="SR-308"/>
    <s v="SR"/>
    <s v="Bridge over I-75, LM 4.27"/>
    <m/>
    <s v="Maint - BR Repair"/>
    <s v="Bridge Repair"/>
    <m/>
    <x v="3"/>
    <x v="2"/>
    <n v="0"/>
    <d v="2021-03-26T00:00:00"/>
    <m/>
    <x v="2"/>
    <s v="Other"/>
    <s v="06I00750025"/>
    <n v="0"/>
    <n v="0"/>
    <n v="29800"/>
    <n v="0"/>
    <n v="29800"/>
  </r>
  <r>
    <n v="129007"/>
    <x v="2"/>
    <s v="Lawrence"/>
    <m/>
    <s v="SR"/>
    <s v="M20CMHQ_C50SR_ROULORETTO"/>
    <m/>
    <s v="Maint - Reg"/>
    <s v="Maintenance"/>
    <m/>
    <x v="1"/>
    <x v="1"/>
    <s v=""/>
    <m/>
    <m/>
    <x v="2"/>
    <m/>
    <m/>
    <n v="0"/>
    <n v="0"/>
    <n v="29737.05"/>
    <n v="0"/>
    <n v="29737.05"/>
  </r>
  <r>
    <n v="130441"/>
    <x v="2"/>
    <s v="Lawrence"/>
    <m/>
    <s v="SR"/>
    <s v="M21CMHQ_C50SR_ROULORETTO"/>
    <m/>
    <s v="Maint - Reg"/>
    <s v="Maintenance"/>
    <m/>
    <x v="1"/>
    <x v="1"/>
    <s v=""/>
    <m/>
    <m/>
    <x v="2"/>
    <m/>
    <m/>
    <n v="0"/>
    <n v="0"/>
    <n v="29737.05"/>
    <n v="0"/>
    <n v="29737.05"/>
  </r>
  <r>
    <n v="118321"/>
    <x v="2"/>
    <s v="Davidson"/>
    <m/>
    <s v="N/A"/>
    <s v="Traffic Study for Downtown Nashville"/>
    <m/>
    <s v="Other"/>
    <m/>
    <m/>
    <x v="1"/>
    <x v="1"/>
    <s v=""/>
    <m/>
    <m/>
    <x v="6"/>
    <m/>
    <m/>
    <n v="29524.99"/>
    <n v="0"/>
    <n v="0"/>
    <n v="0"/>
    <n v="29524.99"/>
  </r>
  <r>
    <n v="125605"/>
    <x v="3"/>
    <s v="Weakley"/>
    <s v="Mount Pelia Rd"/>
    <s v="L"/>
    <s v="SA-92047(1), Mount Pelia Rd, From New Salem Church Rd to SR 431"/>
    <m/>
    <s v="State Aid - Resurf"/>
    <s v="Resurfacing"/>
    <m/>
    <x v="1"/>
    <x v="1"/>
    <n v="4.0599999999999996"/>
    <m/>
    <m/>
    <x v="4"/>
    <s v="None, Other"/>
    <m/>
    <n v="0"/>
    <n v="0"/>
    <n v="0"/>
    <n v="29438.85"/>
    <n v="29438.85"/>
  </r>
  <r>
    <n v="130165"/>
    <x v="3"/>
    <s v="Madison"/>
    <m/>
    <s v="N/A"/>
    <s v="McKellar Sipes: Apron Lighting Improvements"/>
    <m/>
    <s v="Aeronautics"/>
    <s v="Public Transportation"/>
    <m/>
    <x v="1"/>
    <x v="1"/>
    <s v=""/>
    <m/>
    <m/>
    <x v="6"/>
    <m/>
    <m/>
    <n v="0"/>
    <n v="0"/>
    <n v="29400"/>
    <n v="0"/>
    <n v="29400"/>
  </r>
  <r>
    <n v="130006"/>
    <x v="2"/>
    <s v="Davidson"/>
    <m/>
    <s v="N/A"/>
    <s v="MTA WelcomeHomeMinistries FFY17; SF20 5307 TN2019024 (S) Cap/Operating Funds"/>
    <m/>
    <s v="Mass Transit"/>
    <m/>
    <m/>
    <x v="1"/>
    <x v="1"/>
    <s v=""/>
    <m/>
    <m/>
    <x v="6"/>
    <m/>
    <m/>
    <n v="0"/>
    <n v="0"/>
    <n v="29392.5"/>
    <n v="0"/>
    <n v="29392.5"/>
  </r>
  <r>
    <n v="126053"/>
    <x v="1"/>
    <s v="Greene"/>
    <s v="SR-351"/>
    <s v="SR"/>
    <s v="From SR-350 to SR-107"/>
    <s v="411TLD Overlay @ 85 lb/sy"/>
    <s v="Resurfacing"/>
    <s v="Resurface &amp; Safety"/>
    <s v="411TLD Overlay @ 85 lb/sy"/>
    <x v="0"/>
    <x v="5"/>
    <n v="4.51"/>
    <d v="2018-02-09T00:00:00"/>
    <s v="THIN"/>
    <x v="2"/>
    <s v="Other"/>
    <m/>
    <n v="0"/>
    <n v="0"/>
    <n v="0"/>
    <n v="29346.36"/>
    <n v="29346.36"/>
  </r>
  <r>
    <n v="128603"/>
    <x v="3"/>
    <s v="Hardin"/>
    <m/>
    <s v="L"/>
    <s v="Various intersection improvements in Savannah"/>
    <s v="Intersection Improvements to several intersections within the City limits of Savannah.  Project also includes pedestrian signals, curb and gutter, ADA upgrades, striping, signage and landscaping."/>
    <s v="Local Programs"/>
    <s v="Bicycles and Pedestrian Facility"/>
    <m/>
    <x v="1"/>
    <x v="1"/>
    <s v=""/>
    <m/>
    <m/>
    <x v="8"/>
    <s v="NHS, Other"/>
    <m/>
    <n v="29265"/>
    <n v="0"/>
    <n v="0"/>
    <n v="0"/>
    <n v="29265"/>
  </r>
  <r>
    <n v="127134"/>
    <x v="1"/>
    <s v="Washington"/>
    <s v="SR-34"/>
    <s v="SR"/>
    <s v="From near Persimmon Ridge Road to near SR-381 (Excluding LM 15.46 - 15.70)"/>
    <s v="Mill &amp; 411D"/>
    <s v="Resurfacing"/>
    <s v="Safety"/>
    <m/>
    <x v="0"/>
    <x v="5"/>
    <n v="6.18"/>
    <d v="2019-05-10T00:00:00"/>
    <s v="CONV"/>
    <x v="0"/>
    <s v="NHS"/>
    <m/>
    <n v="0"/>
    <n v="0"/>
    <n v="-37950"/>
    <n v="67140"/>
    <n v="29190"/>
  </r>
  <r>
    <n v="115370.66"/>
    <x v="0"/>
    <s v="Fentress"/>
    <m/>
    <s v="L"/>
    <s v="Various Local Roads in Fentress County (Local Roads Safety Initiative)"/>
    <s v="Various Local Roads in Fentress County (Local Roads Safety Initiative) - Signing, Pavement Marking, Guardrail"/>
    <s v="Other"/>
    <s v="Miscellaneous Safety Improvements"/>
    <m/>
    <x v="1"/>
    <x v="1"/>
    <n v="0"/>
    <d v="2016-08-19T00:00:00"/>
    <m/>
    <x v="4"/>
    <s v="None"/>
    <m/>
    <n v="-17883.02"/>
    <n v="0"/>
    <n v="47028.27"/>
    <n v="0"/>
    <n v="29145.249999999996"/>
  </r>
  <r>
    <n v="127320"/>
    <x v="2"/>
    <s v="Williamson"/>
    <s v="SR-252"/>
    <s v="SR"/>
    <s v="From north of Clovercroft Road to CSX R/R Overhead Bridge"/>
    <s v="Mill &amp; 411D"/>
    <s v="Resurfacing"/>
    <s v="Resurfacing"/>
    <s v="Mill &amp; 411D"/>
    <x v="0"/>
    <x v="5"/>
    <n v="2.06"/>
    <d v="2019-05-10T00:00:00"/>
    <s v="CONV"/>
    <x v="2"/>
    <s v="Other"/>
    <m/>
    <n v="0"/>
    <n v="0"/>
    <n v="0"/>
    <n v="29089"/>
    <n v="29089"/>
  </r>
  <r>
    <n v="121576"/>
    <x v="2"/>
    <s v="Giles"/>
    <s v="SR-15"/>
    <s v="SR"/>
    <s v="From West College Street to East College Street"/>
    <m/>
    <s v="Safety"/>
    <s v="Miscellaneous Safety Improvements"/>
    <m/>
    <x v="1"/>
    <x v="1"/>
    <n v="6.56"/>
    <d v="2018-10-05T00:00:00"/>
    <m/>
    <x v="0"/>
    <s v="NHS"/>
    <m/>
    <n v="-16385.09"/>
    <n v="0"/>
    <n v="45455.77"/>
    <n v="0"/>
    <n v="29070.679999999997"/>
  </r>
  <r>
    <n v="130010"/>
    <x v="2"/>
    <s v="Rutherford"/>
    <m/>
    <s v="N/A"/>
    <s v="M'boro FFY16-17; SFY20 5307 TN2019-005-002 (S) Capital Funds"/>
    <m/>
    <s v="Mass Transit"/>
    <m/>
    <m/>
    <x v="1"/>
    <x v="1"/>
    <s v=""/>
    <m/>
    <m/>
    <x v="6"/>
    <m/>
    <m/>
    <n v="0"/>
    <n v="0"/>
    <n v="29022"/>
    <n v="0"/>
    <n v="29022"/>
  </r>
  <r>
    <n v="124115"/>
    <x v="2"/>
    <s v="Bedford"/>
    <s v="Old Hwy 64"/>
    <s v="L"/>
    <s v="Old Hwy 64, Bridge over Stokes Branch, LM 0.11 (IA)"/>
    <m/>
    <s v="Bridge"/>
    <s v="Bridge Replacement"/>
    <m/>
    <x v="3"/>
    <x v="0"/>
    <n v="0.02"/>
    <d v="2024-02-09T00:00:00"/>
    <m/>
    <x v="4"/>
    <s v="None"/>
    <s v="020A6640001"/>
    <n v="29000"/>
    <n v="0"/>
    <n v="0"/>
    <n v="0"/>
    <n v="29000"/>
  </r>
  <r>
    <n v="123791"/>
    <x v="1"/>
    <s v="Hawkins"/>
    <m/>
    <s v="L"/>
    <s v="Kingsport Press Road, From SR-1 (US-11W) to Greenland Park Road."/>
    <s v="The project includes the rehabilitation of Kingsport Press Road from State Route(SR) 1 to the Greenland Park Road in Hawkins County. The rehabilitation includes resurfacing the existing roadway to eliminate hazardous pavement surface conditions, worn travel lane markings, and reflective pavement markings to improve safety. Proposed activities include roadway milling and resurfacing, pavement restoration, pavement markings, guardrail installation, and updated regulatory signage"/>
    <s v="Resurfacing"/>
    <s v="Resurfacing"/>
    <e v="#N/A"/>
    <x v="0"/>
    <x v="2"/>
    <n v="0.83799999999999997"/>
    <m/>
    <m/>
    <x v="4"/>
    <s v="Other"/>
    <m/>
    <n v="0"/>
    <n v="0"/>
    <n v="29000"/>
    <n v="0"/>
    <n v="29000"/>
  </r>
  <r>
    <n v="124934"/>
    <x v="0"/>
    <s v="Bledsoe"/>
    <s v="SR-28"/>
    <s v="SR"/>
    <s v="From Near College Station Mountain Road to South of SR-30"/>
    <s v="Project involves signs, pavement marking, and resurfacing."/>
    <s v="Resurfacing"/>
    <s v="Resurface &amp; Safety"/>
    <s v="Mill &amp; 85 lb/sy TLD"/>
    <x v="0"/>
    <x v="5"/>
    <n v="7.45"/>
    <d v="2017-05-12T00:00:00"/>
    <s v="CONV"/>
    <x v="0"/>
    <s v="NHS"/>
    <m/>
    <n v="0"/>
    <n v="0"/>
    <n v="-2788.37"/>
    <n v="31708.33"/>
    <n v="28919.960000000003"/>
  </r>
  <r>
    <n v="116344.07"/>
    <x v="3"/>
    <s v="Region 4"/>
    <s v="SR"/>
    <s v="SR"/>
    <s v="M19LTHQ_D48SR_M&amp;L_D48SOUTH"/>
    <m/>
    <s v="Maint - Reg"/>
    <s v="Mowing/Litter"/>
    <m/>
    <x v="1"/>
    <x v="1"/>
    <s v=""/>
    <d v="2018-12-07T00:00:00"/>
    <m/>
    <x v="2"/>
    <m/>
    <m/>
    <n v="0"/>
    <n v="0"/>
    <n v="28600"/>
    <n v="0"/>
    <n v="28600"/>
  </r>
  <r>
    <n v="115822"/>
    <x v="2"/>
    <s v="Marshall"/>
    <s v="SR-272"/>
    <s v="SR"/>
    <s v="Bridge over Duck River, LM 17.91"/>
    <m/>
    <s v="Maint - BR Repair"/>
    <s v="Bridge Repair"/>
    <m/>
    <x v="3"/>
    <x v="2"/>
    <n v="0"/>
    <d v="2013-05-24T00:00:00"/>
    <m/>
    <x v="2"/>
    <s v="Other"/>
    <s v="59S42770007"/>
    <n v="15415.84"/>
    <n v="0"/>
    <n v="12920.56"/>
    <n v="0"/>
    <n v="28336.400000000001"/>
  </r>
  <r>
    <n v="130362"/>
    <x v="2"/>
    <s v="Houston"/>
    <m/>
    <s v="SR"/>
    <s v="M21CMHQ_C42SR_SPCHOUSTONCO"/>
    <m/>
    <s v="Maint - Reg"/>
    <s v="Maintenance"/>
    <m/>
    <x v="1"/>
    <x v="1"/>
    <s v=""/>
    <m/>
    <m/>
    <x v="2"/>
    <m/>
    <m/>
    <n v="0"/>
    <n v="0"/>
    <n v="28327.5"/>
    <n v="0"/>
    <n v="28327.5"/>
  </r>
  <r>
    <n v="124736"/>
    <x v="3"/>
    <s v="Obion"/>
    <s v="West Black Lane"/>
    <s v="L"/>
    <s v="W. Black Ln. Rd Bridge over Mill Creek (IA)"/>
    <m/>
    <s v="State Aid - BR Grant"/>
    <s v="Bridge Replacement"/>
    <m/>
    <x v="3"/>
    <x v="0"/>
    <n v="0.01"/>
    <m/>
    <m/>
    <x v="4"/>
    <s v="None"/>
    <s v="66015240001"/>
    <n v="0"/>
    <n v="0"/>
    <n v="28227.18"/>
    <n v="0"/>
    <n v="28227.18"/>
  </r>
  <r>
    <n v="121551"/>
    <x v="1"/>
    <s v="Washington"/>
    <s v="SR-34"/>
    <s v="SR"/>
    <s v="From Big Limestone Road to Culver Road"/>
    <m/>
    <s v="Safety"/>
    <s v="Miscellaneous Safety Improvements"/>
    <m/>
    <x v="1"/>
    <x v="1"/>
    <n v="0.52"/>
    <d v="2020-12-11T00:00:00"/>
    <m/>
    <x v="0"/>
    <s v="NHS"/>
    <m/>
    <n v="10000"/>
    <n v="18200"/>
    <n v="0"/>
    <n v="0"/>
    <n v="28200"/>
  </r>
  <r>
    <n v="126209"/>
    <x v="2"/>
    <s v="Marshall"/>
    <s v="SR-11"/>
    <s v="SR"/>
    <s v="From Giles County Line to north of Underpass Road"/>
    <s v="Mill &amp; 85 lbs/sy TLD"/>
    <s v="Resurfacing"/>
    <s v="Resurface &amp; Safety"/>
    <s v="Profile Mill &amp; 85 lb/sy TLD"/>
    <x v="0"/>
    <x v="5"/>
    <n v="5.49"/>
    <d v="2018-02-09T00:00:00"/>
    <s v="THIN"/>
    <x v="2"/>
    <s v="Other"/>
    <m/>
    <n v="0"/>
    <n v="0"/>
    <n v="26829.39"/>
    <n v="1357.48"/>
    <n v="28186.87"/>
  </r>
  <r>
    <n v="126319"/>
    <x v="3"/>
    <s v="Weakley"/>
    <s v="SR-118"/>
    <s v="SR"/>
    <s v="From SR-54 to near Mud Creek Bridge"/>
    <m/>
    <s v="Resurfacing"/>
    <s v="Resurface &amp; Safety"/>
    <s v="Mill &amp; 411D"/>
    <x v="0"/>
    <x v="5"/>
    <n v="0.3"/>
    <d v="2018-05-11T00:00:00"/>
    <s v="CONV"/>
    <x v="2"/>
    <s v="Other"/>
    <m/>
    <n v="0"/>
    <n v="0"/>
    <n v="26520.080000000002"/>
    <n v="1611.89"/>
    <n v="28131.97"/>
  </r>
  <r>
    <n v="130095"/>
    <x v="3"/>
    <s v="Tipton"/>
    <m/>
    <s v="N/A"/>
    <s v="Covington: Fuel System Upgrade"/>
    <m/>
    <s v="Aeronautics"/>
    <s v="Public Transportation"/>
    <m/>
    <x v="1"/>
    <x v="1"/>
    <s v=""/>
    <m/>
    <m/>
    <x v="6"/>
    <m/>
    <m/>
    <n v="0"/>
    <n v="0"/>
    <n v="28068"/>
    <n v="0"/>
    <n v="28068"/>
  </r>
  <r>
    <n v="129074"/>
    <x v="0"/>
    <s v="Cannon"/>
    <m/>
    <s v="SR"/>
    <s v="M20CMHQ_C08SR_SPCCANNONCO"/>
    <m/>
    <s v="Maint - Reg"/>
    <s v="Maintenance"/>
    <m/>
    <x v="1"/>
    <x v="1"/>
    <s v=""/>
    <m/>
    <m/>
    <x v="2"/>
    <m/>
    <m/>
    <n v="0"/>
    <n v="0"/>
    <n v="28001.42"/>
    <n v="0"/>
    <n v="28001.42"/>
  </r>
  <r>
    <n v="128941"/>
    <x v="2"/>
    <s v="Davidson"/>
    <m/>
    <s v="N/A"/>
    <s v="MTA RTA FFY15; SFY20 5307 TN2018028-00, TN90X442 (S) Operating Funds"/>
    <m/>
    <s v="Mass Transit"/>
    <m/>
    <m/>
    <x v="1"/>
    <x v="1"/>
    <s v=""/>
    <m/>
    <m/>
    <x v="6"/>
    <m/>
    <m/>
    <n v="0"/>
    <n v="0"/>
    <n v="27897"/>
    <n v="0"/>
    <n v="27897"/>
  </r>
  <r>
    <n v="126073"/>
    <x v="1"/>
    <s v="Sevier"/>
    <s v="SR-71"/>
    <s v="SR"/>
    <s v="From near SR-73 to near Park Lane North"/>
    <s v="Mill &amp; 411D"/>
    <s v="Resurfacing"/>
    <s v="Resurface &amp; Safety"/>
    <s v="Mill &amp; 411D"/>
    <x v="0"/>
    <x v="5"/>
    <n v="0.8"/>
    <d v="2018-05-11T00:00:00"/>
    <s v="CONV"/>
    <x v="0"/>
    <s v="NHS"/>
    <m/>
    <n v="0"/>
    <n v="0"/>
    <n v="12183.12"/>
    <n v="15672.02"/>
    <n v="27855.14"/>
  </r>
  <r>
    <n v="126642"/>
    <x v="0"/>
    <s v="Meigs"/>
    <s v="Elder Hollow Rd"/>
    <s v="L"/>
    <s v="SA 61033 (1), Elder Hollow Rd from SR 58 to Sneed Rd"/>
    <m/>
    <s v="State Aid - Resurf"/>
    <s v="Resurfacing"/>
    <m/>
    <x v="1"/>
    <x v="1"/>
    <n v="1.4"/>
    <m/>
    <m/>
    <x v="4"/>
    <s v="None"/>
    <m/>
    <n v="0"/>
    <n v="0"/>
    <n v="0"/>
    <n v="27837.63"/>
    <n v="27837.63"/>
  </r>
  <r>
    <n v="123480"/>
    <x v="3"/>
    <s v="Tipton"/>
    <s v="SR-206"/>
    <s v="SR"/>
    <s v="(Munford Avenue), From College Street to Doctors Drive"/>
    <s v="Replace sidewalk on both sides of SR-206. ADA compliant curb ramps and pedestrian crossings. Add turn lanes at Doctor's Drive and Beaver Road, geometric improvements, signage, curb and gutter and misc. drainage improvements."/>
    <s v="Local Programs"/>
    <s v="Miscellaneous Improvements"/>
    <m/>
    <x v="0"/>
    <x v="0"/>
    <n v="0.94"/>
    <m/>
    <m/>
    <x v="2"/>
    <s v="Other"/>
    <m/>
    <n v="7715"/>
    <n v="20000"/>
    <n v="0"/>
    <n v="0"/>
    <n v="27715"/>
  </r>
  <r>
    <n v="127022"/>
    <x v="2"/>
    <s v="Humphreys"/>
    <m/>
    <s v="N/A"/>
    <s v="Waverly: Runway Pavement Repair"/>
    <m/>
    <s v="Aeronautics"/>
    <s v="Public Transportation"/>
    <m/>
    <x v="1"/>
    <x v="1"/>
    <s v=""/>
    <m/>
    <m/>
    <x v="6"/>
    <m/>
    <m/>
    <n v="0"/>
    <n v="0"/>
    <n v="27658.400000000001"/>
    <n v="0"/>
    <n v="27658.400000000001"/>
  </r>
  <r>
    <n v="129010"/>
    <x v="0"/>
    <s v="Jackson"/>
    <m/>
    <s v="SR"/>
    <s v="M20CMHQ_C44SR_SPCJACKSONCO"/>
    <m/>
    <s v="Maint - Reg"/>
    <s v="Maintenance"/>
    <m/>
    <x v="1"/>
    <x v="1"/>
    <s v=""/>
    <m/>
    <m/>
    <x v="2"/>
    <m/>
    <m/>
    <n v="0"/>
    <n v="0"/>
    <n v="27618.36"/>
    <n v="0"/>
    <n v="27618.36"/>
  </r>
  <r>
    <n v="123152"/>
    <x v="2"/>
    <s v="Robertson, Sumner"/>
    <s v="I-65"/>
    <s v="IM"/>
    <s v="Interchange at SR-257 (Bethel Rd, Exit 104)"/>
    <s v="Interchange lighting using LED option."/>
    <s v="Local Programs"/>
    <s v="Interchange Lighting"/>
    <m/>
    <x v="1"/>
    <x v="1"/>
    <n v="0"/>
    <d v="2019-03-29T00:00:00"/>
    <m/>
    <x v="1"/>
    <s v="Int"/>
    <m/>
    <n v="27400"/>
    <n v="0"/>
    <n v="0"/>
    <n v="0"/>
    <n v="27400"/>
  </r>
  <r>
    <n v="128611"/>
    <x v="0"/>
    <s v="Franklin"/>
    <m/>
    <s v="N/A"/>
    <s v="Sewanee: Hangar Renovations"/>
    <m/>
    <s v="Aeronautics"/>
    <s v="Public Transportation"/>
    <m/>
    <x v="1"/>
    <x v="1"/>
    <s v=""/>
    <m/>
    <m/>
    <x v="6"/>
    <m/>
    <m/>
    <n v="0"/>
    <n v="0"/>
    <n v="27279"/>
    <n v="0"/>
    <n v="27279"/>
  </r>
  <r>
    <n v="127911"/>
    <x v="0"/>
    <s v="Sequatchie"/>
    <s v="SR-28"/>
    <s v="SR"/>
    <s v="From SR-8/SR-111 to South of Old York Highway North"/>
    <s v="Mill &amp; 411D"/>
    <s v="Resurfacing"/>
    <s v="Resurface &amp; Safety"/>
    <s v="Mill &amp; 411D"/>
    <x v="0"/>
    <x v="5"/>
    <n v="0.41"/>
    <d v="2019-06-21T00:00:00"/>
    <s v="CONV"/>
    <x v="0"/>
    <s v="NHS"/>
    <m/>
    <n v="0"/>
    <n v="0"/>
    <n v="-820"/>
    <n v="28039"/>
    <n v="27219"/>
  </r>
  <r>
    <n v="129875"/>
    <x v="1"/>
    <s v="Region 1"/>
    <m/>
    <s v="N/A"/>
    <s v="ETHRA - FY19; SFY20 - 5307 TN2019-027 (S) Capital Funds"/>
    <m/>
    <s v="Mass Transit"/>
    <m/>
    <m/>
    <x v="1"/>
    <x v="1"/>
    <s v=""/>
    <m/>
    <m/>
    <x v="6"/>
    <m/>
    <m/>
    <n v="0"/>
    <n v="0"/>
    <n v="27113"/>
    <n v="0"/>
    <n v="27113"/>
  </r>
  <r>
    <n v="123071"/>
    <x v="2"/>
    <s v="Montgomery"/>
    <s v="SR-48"/>
    <s v="SR"/>
    <s v="(Trenton Road), From near SR-374 to near I-24 (IA)"/>
    <s v="Widen from 2 lanes to 5 lanes along existing alignment"/>
    <s v="Legislative"/>
    <s v="Widen"/>
    <m/>
    <x v="0"/>
    <x v="0"/>
    <n v="3.7"/>
    <d v="2024-12-06T00:00:00"/>
    <m/>
    <x v="2"/>
    <s v="Other"/>
    <m/>
    <n v="27100"/>
    <n v="0"/>
    <n v="0"/>
    <n v="0"/>
    <n v="27100"/>
  </r>
  <r>
    <n v="126125"/>
    <x v="0"/>
    <s v="Dekalb"/>
    <s v="SR-83"/>
    <s v="SR"/>
    <s v="From SR-146 To SR-56"/>
    <s v="Micro-surfacing @ 22 lbs/sy"/>
    <s v="Resurfacing"/>
    <s v="Resurface &amp; Safety"/>
    <s v="Micro-surfacing @ 22 lbs/sy"/>
    <x v="0"/>
    <x v="5"/>
    <n v="7.83"/>
    <d v="2018-02-09T00:00:00"/>
    <s v="MICRO"/>
    <x v="2"/>
    <s v="Other"/>
    <m/>
    <n v="0"/>
    <n v="0"/>
    <n v="8984.85"/>
    <n v="18080.52"/>
    <n v="27065.370000000003"/>
  </r>
  <r>
    <n v="120685"/>
    <x v="3"/>
    <s v="Shelby"/>
    <s v="I-55"/>
    <s v="IM"/>
    <s v="Bridge over Mississippi River, LM 12.00 in Memphis"/>
    <m/>
    <s v="Maint - BR Repair"/>
    <s v="Bridge Repair"/>
    <m/>
    <x v="3"/>
    <x v="2"/>
    <s v=""/>
    <d v="2021-12-10T00:00:00"/>
    <m/>
    <x v="1"/>
    <s v="Int"/>
    <s v="79I00550099, 79I00550101"/>
    <n v="0"/>
    <n v="0"/>
    <n v="27029"/>
    <n v="0"/>
    <n v="27029"/>
  </r>
  <r>
    <n v="129051"/>
    <x v="0"/>
    <s v="Hamilton"/>
    <m/>
    <s v="N/A"/>
    <s v="Hixon: North End Tree Clearing"/>
    <m/>
    <s v="Aeronautics"/>
    <s v="Public Transportation"/>
    <m/>
    <x v="1"/>
    <x v="1"/>
    <s v=""/>
    <m/>
    <m/>
    <x v="6"/>
    <m/>
    <m/>
    <n v="0"/>
    <n v="0"/>
    <n v="27000"/>
    <n v="0"/>
    <n v="27000"/>
  </r>
  <r>
    <n v="126135"/>
    <x v="0"/>
    <s v="Grundy"/>
    <s v="SR-399"/>
    <s v="SR"/>
    <s v="From SR-108 to Sequatchie County Line"/>
    <s v="Mill &amp; 1.25&quot; CW"/>
    <s v="Resurfacing"/>
    <s v="Resurface &amp; Safety"/>
    <s v="Mill &amp; 307CW"/>
    <x v="0"/>
    <x v="5"/>
    <n v="4.78"/>
    <d v="2018-05-11T00:00:00"/>
    <s v="CONV"/>
    <x v="2"/>
    <s v="Other"/>
    <m/>
    <n v="0"/>
    <n v="0"/>
    <n v="0"/>
    <n v="26892.5"/>
    <n v="26892.5"/>
  </r>
  <r>
    <n v="129286"/>
    <x v="2"/>
    <s v="Davidson"/>
    <m/>
    <s v="N/A"/>
    <s v="MTA / RTA FFY17; SFY20 5307 TN2017-030 (S) Operating Funds"/>
    <m/>
    <s v="Mass Transit"/>
    <m/>
    <m/>
    <x v="1"/>
    <x v="1"/>
    <s v=""/>
    <m/>
    <m/>
    <x v="6"/>
    <m/>
    <m/>
    <n v="0"/>
    <n v="0"/>
    <n v="26863"/>
    <n v="0"/>
    <n v="26863"/>
  </r>
  <r>
    <n v="114546.07"/>
    <x v="3"/>
    <s v="Region 4"/>
    <m/>
    <s v="IM"/>
    <s v="M18LTHQ_R4ISR_OCCABLEREP Various Interstate and SR's - Cable Barrier Repair"/>
    <m/>
    <s v="Maint - Reg"/>
    <s v="Maintenance"/>
    <m/>
    <x v="1"/>
    <x v="1"/>
    <s v=""/>
    <d v="2017-08-18T00:00:00"/>
    <m/>
    <x v="1"/>
    <m/>
    <m/>
    <n v="0"/>
    <n v="0"/>
    <n v="26860.48"/>
    <n v="0"/>
    <n v="26860.48"/>
  </r>
  <r>
    <n v="125341"/>
    <x v="3"/>
    <s v="Haywood"/>
    <m/>
    <s v="SR"/>
    <s v="11 Bridges on Various State Routes over Various Crossings"/>
    <m/>
    <s v="Maint - BR Repair"/>
    <m/>
    <m/>
    <x v="3"/>
    <x v="2"/>
    <s v=""/>
    <m/>
    <m/>
    <x v="2"/>
    <s v="Other"/>
    <s v="36S80460001, 38S80460003, 38S80510003, 38S80510005, 38S80510007, 38S80510009, 38S80520001, 38S80520003, 38S81140001, 38SR0540003, 38SR0540009"/>
    <n v="0"/>
    <n v="0"/>
    <n v="26834"/>
    <n v="0"/>
    <n v="26834"/>
  </r>
  <r>
    <n v="101890"/>
    <x v="1"/>
    <s v="Unicoi"/>
    <s v="SR-107"/>
    <s v="SR"/>
    <s v="From Main Street to Industrial Drive in Erwin"/>
    <s v="SR-107, From Main Street to Industrial Drive in Erwin - Construction-New"/>
    <s v="Legislative"/>
    <s v="Construction-New"/>
    <m/>
    <x v="0"/>
    <x v="3"/>
    <n v="0.44600000000000001"/>
    <d v="2012-12-07T00:00:00"/>
    <m/>
    <x v="2"/>
    <s v="Other"/>
    <m/>
    <n v="26800"/>
    <n v="0"/>
    <n v="0"/>
    <n v="0"/>
    <n v="26800"/>
  </r>
  <r>
    <n v="126535"/>
    <x v="0"/>
    <s v="Putnam"/>
    <s v="SR-136"/>
    <s v="SR"/>
    <s v="From Overton County Line to Overton County Line"/>
    <s v="Mill &amp; 411TL @132.5 lb/sy"/>
    <s v="Resurfacing"/>
    <s v="Resurfacing"/>
    <s v="Mill &amp; 411TL @132.5 lb/sy"/>
    <x v="0"/>
    <x v="5"/>
    <n v="1.36"/>
    <d v="2018-05-11T00:00:00"/>
    <m/>
    <x v="2"/>
    <s v="Other"/>
    <m/>
    <n v="0"/>
    <n v="0"/>
    <n v="0"/>
    <n v="26616.48"/>
    <n v="26616.48"/>
  </r>
  <r>
    <n v="126121"/>
    <x v="0"/>
    <s v="Bledsoe"/>
    <s v="SR-284"/>
    <s v="SR"/>
    <s v="From Van Buren County Line to Van Buren County Line"/>
    <s v="Alternate Cape Seal Scrub Seal plus Micro-surfacing or Scrub Seal plus TL 65"/>
    <s v="Resurfacing"/>
    <s v="Resurface &amp; Safety"/>
    <s v="Scrub Seal &amp; 65 lb/sy TL"/>
    <x v="0"/>
    <x v="5"/>
    <n v="1.89"/>
    <d v="2018-02-09T00:00:00"/>
    <s v="PRESV"/>
    <x v="2"/>
    <s v="Other"/>
    <m/>
    <n v="0"/>
    <n v="0"/>
    <n v="-335.46"/>
    <n v="26894.81"/>
    <n v="26559.350000000002"/>
  </r>
  <r>
    <n v="124099"/>
    <x v="0"/>
    <s v="Polk"/>
    <s v="SR-68"/>
    <s v="SR"/>
    <s v="Bridge over Davis Mill Creek, LM 21.01 (IA)"/>
    <m/>
    <s v="Bridge"/>
    <s v="Bridge Replacement"/>
    <m/>
    <x v="3"/>
    <x v="0"/>
    <n v="3.5000000000000003E-2"/>
    <d v="2023-07-07T00:00:00"/>
    <m/>
    <x v="0"/>
    <s v="NHS"/>
    <s v="70SR0680017"/>
    <n v="26300"/>
    <n v="0"/>
    <n v="0"/>
    <n v="0"/>
    <n v="26300"/>
  </r>
  <r>
    <n v="122844"/>
    <x v="0"/>
    <s v="Meigs"/>
    <s v="SR-60"/>
    <s v="SR"/>
    <s v="From the Bradley County Line to the Hamilton County Line"/>
    <s v="Project involves pavement marking, signs, and resurfacing."/>
    <s v="Resurfacing"/>
    <s v="Resurface &amp; Safety"/>
    <s v="Cold Plane @ 1.25&quot; &amp; &quot;D&quot; Mix @ 132.5#/sy (Roadway &amp; Shoulders) - Shuttle Buggy(Mill &amp; TLD)"/>
    <x v="0"/>
    <x v="5"/>
    <n v="0.98"/>
    <d v="2016-06-24T00:00:00"/>
    <s v="CONV"/>
    <x v="0"/>
    <s v="NHS"/>
    <m/>
    <n v="0"/>
    <n v="0"/>
    <n v="648.66999999999996"/>
    <n v="25546.29"/>
    <n v="26194.959999999999"/>
  </r>
  <r>
    <n v="120354"/>
    <x v="1"/>
    <s v="Greene"/>
    <s v="Bible Chapel Rd"/>
    <s v="L"/>
    <s v="BG A934-2.06, Bible Chapel Rd over Mink Creek"/>
    <m/>
    <s v="State Aid - BR Grant"/>
    <s v="Bridge Rehabilitation"/>
    <m/>
    <x v="3"/>
    <x v="0"/>
    <n v="0.01"/>
    <m/>
    <m/>
    <x v="4"/>
    <s v="None"/>
    <m/>
    <n v="0"/>
    <n v="0"/>
    <n v="26027.87"/>
    <n v="0"/>
    <n v="26027.87"/>
  </r>
  <r>
    <n v="129173"/>
    <x v="2"/>
    <s v="Rutherford"/>
    <m/>
    <s v="SR"/>
    <s v="M20CMHQ_C75SR_ROULAVERGNE"/>
    <m/>
    <s v="Maint - Reg"/>
    <s v="Maintenance"/>
    <m/>
    <x v="1"/>
    <x v="1"/>
    <s v=""/>
    <m/>
    <m/>
    <x v="2"/>
    <m/>
    <m/>
    <n v="0"/>
    <n v="0"/>
    <n v="25955.7"/>
    <n v="0"/>
    <n v="25955.7"/>
  </r>
  <r>
    <n v="122160"/>
    <x v="2"/>
    <s v="Davidson"/>
    <m/>
    <s v="N/A"/>
    <s v="Bridge Abutment between Woodland and Victory Memorial Bridges in Nashville"/>
    <s v="Establish viewing area with interpretive signs for historic site (remnants of 1823 Bridge used by groups of Native American Cherokees during the Trail of Tears in 1838)"/>
    <s v="Other"/>
    <s v="Historic Preservation"/>
    <m/>
    <x v="1"/>
    <x v="1"/>
    <s v=""/>
    <m/>
    <m/>
    <x v="6"/>
    <m/>
    <m/>
    <n v="25900"/>
    <n v="0"/>
    <n v="0"/>
    <n v="0"/>
    <n v="25900"/>
  </r>
  <r>
    <n v="130106"/>
    <x v="2"/>
    <s v="Davidson"/>
    <m/>
    <s v="N/A"/>
    <s v="MTA On Demand FFY15-16; SFY20 5310 TN2017-041 (S) Capital &amp; Operating funds"/>
    <m/>
    <s v="Mass Transit"/>
    <m/>
    <m/>
    <x v="1"/>
    <x v="1"/>
    <s v=""/>
    <m/>
    <m/>
    <x v="6"/>
    <m/>
    <m/>
    <n v="0"/>
    <n v="0"/>
    <n v="25847"/>
    <n v="0"/>
    <n v="25847"/>
  </r>
  <r>
    <n v="126939"/>
    <x v="1"/>
    <s v="Knox"/>
    <m/>
    <s v="L"/>
    <s v="Knoxville Citywide Sidewalk Study"/>
    <s v="The city of Knoxville intends to study the layout of sidewalks thorough the city. They will then use these findings to develop a prioritized list of sidewalk projects for Knoxville."/>
    <s v="Local Programs"/>
    <s v="Study"/>
    <m/>
    <x v="1"/>
    <x v="1"/>
    <n v="0"/>
    <m/>
    <m/>
    <x v="4"/>
    <m/>
    <m/>
    <n v="25700"/>
    <n v="0"/>
    <n v="0"/>
    <n v="0"/>
    <n v="25700"/>
  </r>
  <r>
    <n v="129736.09"/>
    <x v="1"/>
    <s v="Carter"/>
    <s v="SR-91"/>
    <s v="SR"/>
    <s v="Intersection at Broad Street/Rufus Taylor Road, LM 4.91 (TSMP)"/>
    <s v="Upgrade Controller and Traffic Signal Heads (Carter County)"/>
    <s v="Other"/>
    <s v="Intelligent Transportation System"/>
    <m/>
    <x v="1"/>
    <x v="1"/>
    <n v="0.01"/>
    <m/>
    <m/>
    <x v="2"/>
    <s v="Other"/>
    <m/>
    <n v="0"/>
    <n v="0"/>
    <n v="25700"/>
    <n v="0"/>
    <n v="25700"/>
  </r>
  <r>
    <n v="129923"/>
    <x v="2"/>
    <s v="Rutherford"/>
    <m/>
    <s v="N/A"/>
    <s v="M'boro - FFY07; SFY20 -5307 TN90X291 (S) Capital Funds"/>
    <m/>
    <s v="Mass Transit"/>
    <m/>
    <m/>
    <x v="1"/>
    <x v="1"/>
    <s v=""/>
    <m/>
    <m/>
    <x v="6"/>
    <m/>
    <m/>
    <n v="0"/>
    <n v="0"/>
    <n v="25666.639999999999"/>
    <n v="0"/>
    <n v="25666.639999999999"/>
  </r>
  <r>
    <n v="116335.06"/>
    <x v="0"/>
    <s v="Region 2"/>
    <s v="SR"/>
    <s v="SR"/>
    <s v="M18LTHQ_D28SR_MOW_D28EAST"/>
    <m/>
    <s v="Maint - Reg"/>
    <s v="Mowing/Litter"/>
    <m/>
    <x v="1"/>
    <x v="1"/>
    <n v="404.02"/>
    <d v="2017-11-03T00:00:00"/>
    <m/>
    <x v="2"/>
    <m/>
    <m/>
    <n v="0"/>
    <n v="0"/>
    <n v="25645.61"/>
    <n v="0"/>
    <n v="25645.61"/>
  </r>
  <r>
    <n v="123178"/>
    <x v="0"/>
    <s v="Marion"/>
    <s v="SIA"/>
    <s v="L"/>
    <s v="Industrial Access Road Serving Northeast Wood Products in Jasper"/>
    <s v="Full depth paving at the intersection of Industrial Blvd at Godsey Dr, plus 0.3 miles of Industrial Blvd.  Also includes striping and signs for 0.8 miles"/>
    <s v="Economic Development"/>
    <s v="Reconstruction"/>
    <m/>
    <x v="0"/>
    <x v="0"/>
    <n v="0.26100000000000001"/>
    <d v="2020-10-09T00:00:00"/>
    <m/>
    <x v="4"/>
    <s v="None"/>
    <m/>
    <n v="25500"/>
    <n v="0"/>
    <n v="0"/>
    <n v="0"/>
    <n v="25500"/>
  </r>
  <r>
    <n v="123346"/>
    <x v="2"/>
    <s v="Sumner"/>
    <s v="SR-386"/>
    <s v="SR"/>
    <s v="Saundersville Road Realignment from SR-386 (Vietnam Veterans Blvd) to SR-6 (US-31E, East Main Street) in Hendersonville"/>
    <s v="LIC to provide connection from SR-386 to SR-6 and to a new locally funded Mir Parkway, a four lane roadway that will parallel SR-386, and eliminate an at grade CSX railroad crossing"/>
    <s v="Local Programs"/>
    <s v="New Interchange-Connector"/>
    <m/>
    <x v="0"/>
    <x v="0"/>
    <n v="0.25"/>
    <m/>
    <m/>
    <x v="2"/>
    <m/>
    <m/>
    <n v="25300"/>
    <n v="0"/>
    <n v="0"/>
    <n v="0"/>
    <n v="25300"/>
  </r>
  <r>
    <n v="127284"/>
    <x v="2"/>
    <s v="Smith"/>
    <s v="SR-53"/>
    <s v="SR"/>
    <s v="From SR-141/SR-264 to SR-24"/>
    <s v="411 D Overlay"/>
    <s v="Resurfacing"/>
    <s v="Resurf, Safety &amp; Br Repair"/>
    <s v="411 D Overlay"/>
    <x v="0"/>
    <x v="5"/>
    <n v="4.62"/>
    <d v="2019-03-29T00:00:00"/>
    <s v="CONV"/>
    <x v="2"/>
    <s v="Other"/>
    <m/>
    <n v="0"/>
    <n v="0"/>
    <n v="10942"/>
    <n v="14130"/>
    <n v="25072"/>
  </r>
  <r>
    <n v="100263"/>
    <x v="0"/>
    <s v="Dekalb"/>
    <s v="SR-56"/>
    <s v="SR"/>
    <s v="From South of SR-288 Near Magness Road to East Bryant Street in Smithville(EPD)"/>
    <s v="Widen from 2-lane to super 2-lane, 3-lane, and 5-lane with curb and gutter and sidewalk, on new and existing alignment"/>
    <s v="Legislative"/>
    <s v="Widen"/>
    <m/>
    <x v="0"/>
    <x v="0"/>
    <n v="4.95"/>
    <d v="2019-06-21T00:00:00"/>
    <m/>
    <x v="2"/>
    <s v="Other"/>
    <m/>
    <n v="0"/>
    <n v="0"/>
    <n v="25000"/>
    <n v="0"/>
    <n v="25000"/>
  </r>
  <r>
    <n v="124462"/>
    <x v="2"/>
    <s v="Lawrence"/>
    <s v="Pleasant Valley Road"/>
    <s v="L"/>
    <s v="Pleasant Valley Road, Bridge over Dry Weakley Creek, LM 1.07 (IA)"/>
    <m/>
    <s v="Bridge"/>
    <s v="Bridge Replacement"/>
    <m/>
    <x v="3"/>
    <x v="0"/>
    <n v="0.01"/>
    <d v="2023-02-03T00:00:00"/>
    <m/>
    <x v="4"/>
    <s v="None"/>
    <s v="500A1970001"/>
    <n v="25000"/>
    <n v="0"/>
    <n v="0"/>
    <n v="0"/>
    <n v="25000"/>
  </r>
  <r>
    <n v="124692"/>
    <x v="2"/>
    <s v="Smith"/>
    <s v="Webster Road"/>
    <s v="L"/>
    <s v="Webster Road, Bridge over Little Indian Creek, LM 0.86 (IA)"/>
    <m/>
    <s v="Bridge"/>
    <s v="Bridge Replacement"/>
    <m/>
    <x v="3"/>
    <x v="0"/>
    <n v="0.01"/>
    <d v="2021-12-10T00:00:00"/>
    <m/>
    <x v="4"/>
    <s v="None"/>
    <s v="80020760003"/>
    <n v="25000"/>
    <n v="0"/>
    <n v="0"/>
    <n v="0"/>
    <n v="25000"/>
  </r>
  <r>
    <n v="123307.01"/>
    <x v="3"/>
    <s v="Henry"/>
    <m/>
    <s v="L"/>
    <s v="Elkhorn Nobles Road, from Elkhorn Road to east of Elkhorn Lane"/>
    <s v="Roadway repair and resurfacing, stripping, signage, establishing ditches and additional culverts, replacing existing nonfunctioning culverts, and establishing two-foot wide shoulders."/>
    <s v="Local Programs"/>
    <s v="Miscellaneous Improvements"/>
    <m/>
    <x v="0"/>
    <x v="0"/>
    <s v=""/>
    <m/>
    <m/>
    <x v="4"/>
    <m/>
    <m/>
    <n v="25000"/>
    <n v="0"/>
    <n v="0"/>
    <n v="0"/>
    <n v="25000"/>
  </r>
  <r>
    <n v="125912"/>
    <x v="2"/>
    <s v="Maury"/>
    <s v="SR-6"/>
    <s v="SR"/>
    <s v="Intersection at SR-99"/>
    <s v="**E-Grants** Improvements at and around the intersection of SR-6 (US-31, Nashville Highway) and SR-99 (US-412, Bear Creek Pike) including geometric and signal phasing improvements along with widening Bear Creek Pike from 2 to 3 lanes from Nashville Highway to Tom Hitch Parkway, adding right turn lanes on SR-99 and US Highway bypass, providing free flow right turn/acceleration lane from Nashville Highway to US-43 and possibly closing median openings near the intersection and consolidating drives"/>
    <s v="Local Programs"/>
    <s v="Intersection Improvements"/>
    <m/>
    <x v="0"/>
    <x v="0"/>
    <n v="0.42"/>
    <m/>
    <m/>
    <x v="0"/>
    <s v="NHS"/>
    <m/>
    <n v="25000"/>
    <n v="0"/>
    <n v="0"/>
    <n v="0"/>
    <n v="25000"/>
  </r>
  <r>
    <n v="129800"/>
    <x v="1"/>
    <s v="Sullivan, Hawkins"/>
    <m/>
    <s v="L"/>
    <s v="Moreland Drive, Meadow View Parkway, Fall Creek Road, Cooks Valley Road and Netherland Inn Road in Kingsport."/>
    <s v="Resurfacing of various functionally classified roadways including milling, grading, repairing, ADA improvements, striping, and signage. Road segments are Moreland Drive, from SR-36 to the Kingsport City limits; Meadowview Parkway, from SR-126 to the Kingsport City Limits; Fall Creek Road, from Bridge over Patrick Henry Lake to the Kingsport City limits; Cooks Valley Road, from Harbor Chapel Road to Old Cooks Valley Road; and Netherland Inn Road, from SR-1 to Big Elm Road."/>
    <s v="Local Programs"/>
    <s v="Resurfacing"/>
    <e v="#N/A"/>
    <x v="0"/>
    <x v="5"/>
    <s v=""/>
    <m/>
    <m/>
    <x v="4"/>
    <s v="Other"/>
    <m/>
    <n v="25000"/>
    <n v="0"/>
    <n v="0"/>
    <n v="0"/>
    <n v="25000"/>
  </r>
  <r>
    <n v="121587"/>
    <x v="1"/>
    <s v="Knox"/>
    <m/>
    <s v="L"/>
    <s v="Knox County Advanced Traffic Management System - Phase 1"/>
    <s v="The project is to design and implement advanced traffic management system on two priority roads, Maynardville Pike and Cedar Bluff Road"/>
    <s v="Local Programs"/>
    <s v="Signal Timing Upgrade"/>
    <m/>
    <x v="1"/>
    <x v="1"/>
    <s v=""/>
    <m/>
    <m/>
    <x v="8"/>
    <s v="NHS, Other"/>
    <m/>
    <n v="25000"/>
    <n v="0"/>
    <n v="0"/>
    <n v="0"/>
    <n v="25000"/>
  </r>
  <r>
    <n v="129333"/>
    <x v="2"/>
    <s v="Rutherford"/>
    <m/>
    <s v="N/A"/>
    <s v="Smyrna: FY20 Airport Maintenance"/>
    <m/>
    <s v="Aeronautics"/>
    <s v="Public Transportation"/>
    <m/>
    <x v="1"/>
    <x v="1"/>
    <s v=""/>
    <m/>
    <m/>
    <x v="6"/>
    <m/>
    <m/>
    <n v="0"/>
    <n v="0"/>
    <n v="25000"/>
    <n v="0"/>
    <n v="25000"/>
  </r>
  <r>
    <n v="129347"/>
    <x v="3"/>
    <s v="Madison"/>
    <m/>
    <s v="N/A"/>
    <s v="Jackson: FY20 Maintenance"/>
    <m/>
    <s v="Aeronautics"/>
    <s v="Public Transportation"/>
    <m/>
    <x v="1"/>
    <x v="1"/>
    <s v=""/>
    <m/>
    <m/>
    <x v="6"/>
    <m/>
    <m/>
    <n v="0"/>
    <n v="0"/>
    <n v="25000"/>
    <n v="0"/>
    <n v="25000"/>
  </r>
  <r>
    <n v="129352"/>
    <x v="3"/>
    <s v="Shelby"/>
    <m/>
    <s v="N/A"/>
    <s v="Millington: FY20 Maintenance"/>
    <m/>
    <s v="Aeronautics"/>
    <s v="Public Transportation"/>
    <m/>
    <x v="1"/>
    <x v="1"/>
    <s v=""/>
    <m/>
    <m/>
    <x v="6"/>
    <m/>
    <m/>
    <n v="0"/>
    <n v="0"/>
    <n v="25000"/>
    <n v="0"/>
    <n v="25000"/>
  </r>
  <r>
    <n v="129398"/>
    <x v="0"/>
    <s v="White"/>
    <m/>
    <s v="N/A"/>
    <s v="Sparta: FY20 Airport Maintenance"/>
    <m/>
    <s v="Aeronautics"/>
    <s v="Public Transportation"/>
    <m/>
    <x v="1"/>
    <x v="1"/>
    <s v=""/>
    <m/>
    <m/>
    <x v="6"/>
    <m/>
    <m/>
    <n v="0"/>
    <n v="0"/>
    <n v="25000"/>
    <n v="0"/>
    <n v="25000"/>
  </r>
  <r>
    <n v="129881"/>
    <x v="2"/>
    <s v="Rutherford"/>
    <m/>
    <s v="N/A"/>
    <s v="M'boro FFY17; SFY20 5307 TN2019-033 (S) Capital Funds"/>
    <m/>
    <s v="Mass Transit"/>
    <m/>
    <m/>
    <x v="1"/>
    <x v="1"/>
    <s v=""/>
    <m/>
    <m/>
    <x v="6"/>
    <m/>
    <m/>
    <n v="0"/>
    <n v="0"/>
    <n v="25000"/>
    <n v="0"/>
    <n v="25000"/>
  </r>
  <r>
    <n v="129958"/>
    <x v="1"/>
    <s v="Monroe"/>
    <m/>
    <s v="N/A"/>
    <s v="FY 20 Outreach - Monroe"/>
    <m/>
    <s v="Aeronautics"/>
    <s v="Public Transportation"/>
    <m/>
    <x v="1"/>
    <x v="1"/>
    <s v=""/>
    <m/>
    <m/>
    <x v="6"/>
    <m/>
    <m/>
    <n v="0"/>
    <n v="0"/>
    <n v="25000"/>
    <n v="0"/>
    <n v="25000"/>
  </r>
  <r>
    <n v="130252"/>
    <x v="2"/>
    <s v="Davidson, Rutherford"/>
    <m/>
    <s v="N/A"/>
    <s v="Congestion Impact Reduction via CAV-in-the-loop Lagrangian Energy Smoothing (CIRCLES)"/>
    <s v="The subject research project will leverage TDOT's I-24 Smart Corridor as a testbed for deploying Connected and Automated Vehicle technologies for the purpose of studying the interaction of these vehicles with general traffic and evaluating the possibility of these systems being used to reduce congestion."/>
    <s v="Other"/>
    <m/>
    <m/>
    <x v="1"/>
    <x v="1"/>
    <s v=""/>
    <m/>
    <m/>
    <x v="6"/>
    <m/>
    <m/>
    <n v="25000"/>
    <n v="0"/>
    <n v="0"/>
    <n v="0"/>
    <n v="25000"/>
  </r>
  <r>
    <n v="129754"/>
    <x v="1"/>
    <s v="Knox"/>
    <m/>
    <s v="N/A"/>
    <s v="Knoxville KnoxcoCAC FFY18; SFY20 5307 TN2019004 (S) Capital Funds"/>
    <m/>
    <s v="Mass Transit"/>
    <m/>
    <m/>
    <x v="1"/>
    <x v="1"/>
    <s v=""/>
    <m/>
    <m/>
    <x v="6"/>
    <m/>
    <m/>
    <n v="0"/>
    <n v="0"/>
    <n v="24850"/>
    <n v="0"/>
    <n v="24850"/>
  </r>
  <r>
    <n v="126533"/>
    <x v="0"/>
    <s v="Putnam"/>
    <s v="SR-136"/>
    <s v="SR"/>
    <s v="From near Bear Creek Road to Overton County Line"/>
    <s v="Mill &amp; 411TL @132.5 lb/sy"/>
    <s v="Resurfacing"/>
    <s v="Resurface &amp; Safety"/>
    <s v="Mill &amp; 411TL @132.5 lb/sy"/>
    <x v="0"/>
    <x v="5"/>
    <n v="3.58"/>
    <d v="2018-05-11T00:00:00"/>
    <s v="CONV"/>
    <x v="2"/>
    <s v="Other"/>
    <m/>
    <n v="0"/>
    <n v="0"/>
    <n v="0"/>
    <n v="24723.42"/>
    <n v="24723.42"/>
  </r>
  <r>
    <n v="129044"/>
    <x v="2"/>
    <s v="Lincoln"/>
    <m/>
    <s v="SR"/>
    <s v="M20CMHQ_C52SR_SPCLINCOLNCO"/>
    <m/>
    <s v="Maint - Reg"/>
    <s v="Maintenance"/>
    <m/>
    <x v="1"/>
    <x v="1"/>
    <s v=""/>
    <m/>
    <m/>
    <x v="2"/>
    <m/>
    <m/>
    <n v="0"/>
    <n v="0"/>
    <n v="24517.14"/>
    <n v="0"/>
    <n v="24517.14"/>
  </r>
  <r>
    <n v="129736.16"/>
    <x v="3"/>
    <s v="Hardeman"/>
    <s v="SR-15"/>
    <s v="SR"/>
    <s v="(US-64), Intersection at Old SR-64 in Bolivar (TSMP)"/>
    <s v="Upgrade Traffic Signal Heads/Detection (City of Bolivar)"/>
    <s v="Other"/>
    <s v="Intelligent Transportation System"/>
    <m/>
    <x v="1"/>
    <x v="1"/>
    <n v="0.01"/>
    <m/>
    <m/>
    <x v="0"/>
    <s v="NHS"/>
    <m/>
    <n v="0"/>
    <n v="0"/>
    <n v="24500"/>
    <n v="0"/>
    <n v="24500"/>
  </r>
  <r>
    <n v="119936"/>
    <x v="3"/>
    <s v="Shelby"/>
    <s v="Poplar Ave"/>
    <s v="L"/>
    <s v="Overton Park Trail along Poplar Avenue; From North Cooper Street to North Tucker Street (Includes traffic signal upgrades at North Cooper Street)"/>
    <s v="Construction of a shared-use path adjacent to Poplar Avenue between Morrie Moss Drive and Cooper Street."/>
    <s v="Local Programs"/>
    <s v="Bicycles and Pedestrian Facility"/>
    <m/>
    <x v="1"/>
    <x v="1"/>
    <n v="0.38700000000000001"/>
    <m/>
    <m/>
    <x v="8"/>
    <s v="NHS"/>
    <m/>
    <n v="24400"/>
    <n v="0"/>
    <n v="0"/>
    <n v="0"/>
    <n v="24400"/>
  </r>
  <r>
    <n v="130447"/>
    <x v="0"/>
    <s v="Clay"/>
    <m/>
    <s v="SR"/>
    <s v="M21CMHQ_C14SR_SPCCLAYCO"/>
    <m/>
    <s v="Maint - Reg"/>
    <s v="Maintenance"/>
    <m/>
    <x v="1"/>
    <x v="1"/>
    <s v=""/>
    <m/>
    <m/>
    <x v="2"/>
    <m/>
    <m/>
    <n v="0"/>
    <n v="0"/>
    <n v="24353.5"/>
    <n v="0"/>
    <n v="24353.5"/>
  </r>
  <r>
    <n v="116335.05"/>
    <x v="0"/>
    <s v="Region 2"/>
    <s v="SR"/>
    <s v="SR"/>
    <s v="M17LTHQ_D28SR_MOW_D28EAST"/>
    <m/>
    <s v="Maint - Reg"/>
    <s v="Mowing/Litter"/>
    <m/>
    <x v="1"/>
    <x v="1"/>
    <n v="364.99"/>
    <d v="2017-02-10T00:00:00"/>
    <m/>
    <x v="2"/>
    <m/>
    <m/>
    <n v="0"/>
    <n v="0"/>
    <n v="24348.26"/>
    <n v="0"/>
    <n v="24348.26"/>
  </r>
  <r>
    <n v="112336"/>
    <x v="2"/>
    <s v="Trousdale"/>
    <s v="SR-10"/>
    <s v="SR"/>
    <s v="SR-10/SR-25, Intersection at SR-141/Halltown Road in Hartsville"/>
    <m/>
    <s v="Other"/>
    <s v="Intersection Improvements and Signals"/>
    <m/>
    <x v="0"/>
    <x v="0"/>
    <n v="0.01"/>
    <d v="2021-12-10T00:00:00"/>
    <m/>
    <x v="2"/>
    <s v="Other"/>
    <m/>
    <n v="24300"/>
    <n v="0"/>
    <n v="0"/>
    <n v="0"/>
    <n v="24300"/>
  </r>
  <r>
    <n v="130341"/>
    <x v="0"/>
    <s v="McMinn"/>
    <m/>
    <s v="SR"/>
    <s v="M21CMHQ_C54SR_SPCATHENS"/>
    <m/>
    <s v="Maint - Reg"/>
    <s v="Maintenance"/>
    <m/>
    <x v="1"/>
    <x v="1"/>
    <s v=""/>
    <m/>
    <m/>
    <x v="2"/>
    <m/>
    <m/>
    <n v="0"/>
    <n v="0"/>
    <n v="24040.32"/>
    <n v="0"/>
    <n v="24040.32"/>
  </r>
  <r>
    <n v="126214"/>
    <x v="2"/>
    <s v="Dickson"/>
    <s v="SR-49"/>
    <s v="SR"/>
    <s v="From SR-235 to SR-48"/>
    <s v="Mill &amp; 411D"/>
    <s v="Resurfacing"/>
    <s v="Resurface &amp; Safety"/>
    <s v="Mill &amp; 411D"/>
    <x v="0"/>
    <x v="5"/>
    <n v="6.48"/>
    <d v="2018-03-23T00:00:00"/>
    <s v="CONV"/>
    <x v="2"/>
    <s v="Other"/>
    <m/>
    <n v="0"/>
    <n v="0"/>
    <n v="0"/>
    <n v="24013.45"/>
    <n v="24013.45"/>
  </r>
  <r>
    <n v="124688"/>
    <x v="2"/>
    <s v="Rutherford"/>
    <s v="SR-10"/>
    <s v="SR"/>
    <s v="(South Church Street), Bridge over CSX R/R, LM 12.63 (IA)"/>
    <m/>
    <s v="Bridge"/>
    <s v="Bridge Replacement"/>
    <m/>
    <x v="3"/>
    <x v="0"/>
    <n v="0.12"/>
    <d v="2024-02-09T00:00:00"/>
    <m/>
    <x v="0"/>
    <s v="NHS"/>
    <s v="75SR0100007"/>
    <n v="24000"/>
    <n v="0"/>
    <n v="0"/>
    <n v="0"/>
    <n v="24000"/>
  </r>
  <r>
    <n v="127849"/>
    <x v="1"/>
    <s v="Carter"/>
    <s v="SR-37"/>
    <s v="SR"/>
    <s v="Intersection at SR-67(SR-91/US-321/ Broad Street), LM 22.00 in Elizabethton"/>
    <s v="Upgrade and Install traffic signal at various intersections to improve safety and congestion, such as mast arms, emergency pre-emption devices, advanced traffic controls, etc."/>
    <s v="Local Programs"/>
    <s v="Signalization"/>
    <m/>
    <x v="1"/>
    <x v="1"/>
    <n v="7.0000000000000007E-2"/>
    <d v="2021-03-26T00:00:00"/>
    <m/>
    <x v="0"/>
    <s v="NHS"/>
    <m/>
    <n v="24000"/>
    <n v="0"/>
    <n v="0"/>
    <n v="0"/>
    <n v="24000"/>
  </r>
  <r>
    <n v="129417"/>
    <x v="0"/>
    <s v="Marion"/>
    <s v="East 8th Street"/>
    <s v="L"/>
    <s v="East 8th Street at Sequatchie Valley Railroad, LM 0.09 in South Pittsburg"/>
    <s v="Railroad Crossing Safety Improvement Project, Section 130"/>
    <s v="Section 130-Rail"/>
    <s v="Railroad Crossing Improvement"/>
    <m/>
    <x v="1"/>
    <x v="1"/>
    <n v="0.01"/>
    <m/>
    <m/>
    <x v="4"/>
    <s v="None"/>
    <m/>
    <n v="15000"/>
    <n v="0"/>
    <n v="8955"/>
    <n v="0"/>
    <n v="23955"/>
  </r>
  <r>
    <n v="129280"/>
    <x v="2"/>
    <s v="Davidson"/>
    <m/>
    <s v="N/A"/>
    <s v="MTA TN Kidney FFY16 ,SFY20 5310 TN2018-027 S Cap, Operating Funds"/>
    <m/>
    <s v="Mass Transit"/>
    <m/>
    <m/>
    <x v="1"/>
    <x v="1"/>
    <s v=""/>
    <m/>
    <m/>
    <x v="6"/>
    <m/>
    <m/>
    <n v="0"/>
    <n v="0"/>
    <n v="23872.5"/>
    <n v="0"/>
    <n v="23872.5"/>
  </r>
  <r>
    <n v="116312"/>
    <x v="1"/>
    <s v="Region 1"/>
    <m/>
    <s v="N/A"/>
    <s v="P.E. for Field Reconnaissance"/>
    <m/>
    <s v="Other"/>
    <s v="Preliminary Engineering"/>
    <m/>
    <x v="1"/>
    <x v="1"/>
    <s v=""/>
    <m/>
    <m/>
    <x v="6"/>
    <m/>
    <m/>
    <n v="23865.48"/>
    <n v="0"/>
    <n v="0"/>
    <n v="0"/>
    <n v="23865.48"/>
  </r>
  <r>
    <n v="129003"/>
    <x v="0"/>
    <s v="Grundy"/>
    <m/>
    <s v="SR"/>
    <s v="M20CMHQ_C31SR_SPCGRUNDYCO"/>
    <m/>
    <s v="Maint - Reg"/>
    <s v="Maintenance"/>
    <m/>
    <x v="1"/>
    <x v="1"/>
    <s v=""/>
    <m/>
    <m/>
    <x v="2"/>
    <m/>
    <m/>
    <n v="0"/>
    <n v="0"/>
    <n v="23834.400000000001"/>
    <n v="0"/>
    <n v="23834.400000000001"/>
  </r>
  <r>
    <n v="124897"/>
    <x v="0"/>
    <s v="Marion, Hamilton"/>
    <s v="I-24"/>
    <s v="IM"/>
    <s v="From SR-156 in Marion County to the Georgia State Line in Hamilton County"/>
    <s v="From SR-156 in Marion County to the Georgia State Line in Hamilton County"/>
    <s v="Safety"/>
    <s v="Miscellaneous Safety Improvements"/>
    <m/>
    <x v="1"/>
    <x v="1"/>
    <n v="5.63"/>
    <d v="2018-06-22T00:00:00"/>
    <m/>
    <x v="1"/>
    <s v="Int"/>
    <m/>
    <n v="-9221.26"/>
    <n v="0"/>
    <n v="33048.61"/>
    <n v="0"/>
    <n v="23827.35"/>
  </r>
  <r>
    <n v="121425.02"/>
    <x v="1"/>
    <s v="Region 1"/>
    <s v="SR"/>
    <s v="SR"/>
    <s v="M17LTHQ_D18SR_MOW_D18SOUTH"/>
    <m/>
    <s v="Maint - Reg"/>
    <s v="Mowing/Litter"/>
    <m/>
    <x v="1"/>
    <x v="1"/>
    <n v="312.83"/>
    <d v="2017-03-10T00:00:00"/>
    <m/>
    <x v="2"/>
    <m/>
    <m/>
    <n v="0"/>
    <n v="0"/>
    <n v="23786.48"/>
    <n v="0"/>
    <n v="23786.48"/>
  </r>
  <r>
    <n v="129956"/>
    <x v="1"/>
    <s v="Blount"/>
    <m/>
    <s v="N/A"/>
    <s v="FY 20 Outreach - Alcoa"/>
    <m/>
    <s v="Aeronautics"/>
    <s v="Public Transportation"/>
    <m/>
    <x v="1"/>
    <x v="1"/>
    <s v=""/>
    <m/>
    <m/>
    <x v="6"/>
    <m/>
    <m/>
    <n v="0"/>
    <n v="0"/>
    <n v="23775"/>
    <n v="0"/>
    <n v="23775"/>
  </r>
  <r>
    <n v="104027.26"/>
    <x v="2"/>
    <s v="Robertson"/>
    <m/>
    <s v="N/A"/>
    <s v="Frances D. Etvir Thompson Property, Stream Mitigation"/>
    <m/>
    <s v="Other"/>
    <s v="Env Mitigation and Wildlife Connectivity"/>
    <m/>
    <x v="1"/>
    <x v="1"/>
    <s v=""/>
    <m/>
    <m/>
    <x v="6"/>
    <m/>
    <m/>
    <n v="23760"/>
    <n v="0"/>
    <n v="0"/>
    <n v="0"/>
    <n v="23760"/>
  </r>
  <r>
    <n v="129736.13"/>
    <x v="0"/>
    <s v="Overton"/>
    <s v="SR-111"/>
    <s v="SR"/>
    <s v="Intersection at Old SR-42/Rickman Road in Livingston (TSMP)"/>
    <s v="Upgrade Controller and Traffic Signal Heads (Town of Livingston)"/>
    <s v="Other"/>
    <s v="Intelligent Transportation System"/>
    <m/>
    <x v="1"/>
    <x v="1"/>
    <n v="0.01"/>
    <m/>
    <m/>
    <x v="0"/>
    <s v="NHS"/>
    <m/>
    <n v="0"/>
    <n v="0"/>
    <n v="23700"/>
    <n v="0"/>
    <n v="23700"/>
  </r>
  <r>
    <n v="115370.76"/>
    <x v="3"/>
    <s v="McNairy"/>
    <m/>
    <s v="L"/>
    <s v="Various Local Roads in McNairy County (Local Roads Safety Initiative)"/>
    <s v="Various Local Roads in McNairy County (Local Roads Safety Initiative) - Signing, Pavement Marking"/>
    <s v="Other"/>
    <s v="Miscellaneous Safety Improvements"/>
    <m/>
    <x v="1"/>
    <x v="1"/>
    <s v=""/>
    <d v="2016-08-19T00:00:00"/>
    <m/>
    <x v="4"/>
    <s v="None"/>
    <m/>
    <n v="-2708.5"/>
    <n v="0"/>
    <n v="26392.79"/>
    <n v="0"/>
    <n v="23684.29"/>
  </r>
  <r>
    <n v="116320.07"/>
    <x v="0"/>
    <s v="Region 2"/>
    <m/>
    <s v="IM"/>
    <s v="M19LTHQ_R2ISR_SWNDRCLN"/>
    <s v="Sweeping and Drain Cleaning on Various Interstate and State Routes"/>
    <s v="Maint - Reg"/>
    <s v="Maintenance"/>
    <m/>
    <x v="1"/>
    <x v="1"/>
    <s v=""/>
    <d v="2018-10-05T00:00:00"/>
    <m/>
    <x v="1"/>
    <m/>
    <m/>
    <n v="0"/>
    <n v="0"/>
    <n v="23625"/>
    <n v="0"/>
    <n v="23625"/>
  </r>
  <r>
    <n v="110332"/>
    <x v="0"/>
    <s v="Franklin"/>
    <s v="SR-15"/>
    <s v="SR"/>
    <s v="FROM MCAMIS LANE TO NORTH OF SR-56"/>
    <m/>
    <s v="Resurfacing"/>
    <s v="Resurface &amp; Safety"/>
    <s v="D MIX"/>
    <x v="0"/>
    <x v="5"/>
    <n v="5.32"/>
    <d v="2008-02-15T00:00:00"/>
    <m/>
    <x v="0"/>
    <s v="NHS"/>
    <m/>
    <n v="0"/>
    <n v="0"/>
    <n v="0"/>
    <n v="23568.25"/>
    <n v="23568.25"/>
  </r>
  <r>
    <n v="126508"/>
    <x v="3"/>
    <s v="Tipton"/>
    <s v="PICKENS STORE RD"/>
    <s v="L"/>
    <s v="SA 84024-3, PICKENS STORE RD FROM 2.25 MI SOUTH OF SR-59 TO SR-59"/>
    <m/>
    <s v="State Aid - Resurf"/>
    <s v="Resurfacing"/>
    <m/>
    <x v="1"/>
    <x v="1"/>
    <n v="2.25"/>
    <m/>
    <m/>
    <x v="4"/>
    <s v="None"/>
    <m/>
    <n v="0"/>
    <n v="0"/>
    <n v="0"/>
    <n v="23558.65"/>
    <n v="23558.65"/>
  </r>
  <r>
    <n v="123160"/>
    <x v="3"/>
    <s v="Shelby"/>
    <m/>
    <s v="N/A"/>
    <s v="Millington:  R/W Pavement Rehabilitation Evaluation"/>
    <m/>
    <s v="Aeronautics"/>
    <s v="Public Transportation"/>
    <m/>
    <x v="1"/>
    <x v="1"/>
    <s v=""/>
    <m/>
    <m/>
    <x v="6"/>
    <m/>
    <m/>
    <n v="0"/>
    <n v="0"/>
    <n v="23500"/>
    <n v="0"/>
    <n v="23500"/>
  </r>
  <r>
    <n v="129736.18"/>
    <x v="3"/>
    <s v="Obion"/>
    <s v="SR-431"/>
    <s v="SR"/>
    <s v="Intersection at S. Miles Avenue in Union City (TSMP)"/>
    <s v="Upgrade Intersection Control Beacon (City of Union City)"/>
    <s v="Other"/>
    <s v="Intelligent Transportation System"/>
    <m/>
    <x v="1"/>
    <x v="1"/>
    <n v="0.01"/>
    <m/>
    <m/>
    <x v="0"/>
    <s v="NHS"/>
    <m/>
    <n v="0"/>
    <n v="0"/>
    <n v="23200"/>
    <n v="0"/>
    <n v="23200"/>
  </r>
  <r>
    <n v="126495"/>
    <x v="1"/>
    <s v="Scott"/>
    <s v="SR-29"/>
    <s v="SR"/>
    <s v="From Near Sand Cut Road to Tennessee/Kentucky state line"/>
    <s v="Microsurfacing @ 22lb/sy"/>
    <s v="Resurfacing"/>
    <s v="Resurface &amp; Safety"/>
    <s v="Micro-surfacing @ 22 lbs/sy"/>
    <x v="0"/>
    <x v="5"/>
    <n v="6.1"/>
    <d v="2018-02-09T00:00:00"/>
    <s v="MICRO"/>
    <x v="0"/>
    <s v="NHS"/>
    <m/>
    <n v="0"/>
    <n v="0"/>
    <n v="-22696.09"/>
    <n v="45762.97"/>
    <n v="23066.880000000001"/>
  </r>
  <r>
    <n v="129086"/>
    <x v="0"/>
    <s v="McMinn"/>
    <m/>
    <s v="SR"/>
    <s v="M20CMHQ_C54SR_SPCATHENS"/>
    <m/>
    <s v="Maint - Reg"/>
    <s v="Maintenance"/>
    <m/>
    <x v="1"/>
    <x v="1"/>
    <s v=""/>
    <m/>
    <m/>
    <x v="2"/>
    <m/>
    <m/>
    <n v="0"/>
    <n v="0"/>
    <n v="23029.439999999999"/>
    <n v="0"/>
    <n v="23029.439999999999"/>
  </r>
  <r>
    <n v="127903"/>
    <x v="2"/>
    <s v="Wilson"/>
    <s v="North Castle Heights"/>
    <s v="L"/>
    <s v="North Castle Heights Ave, From SR-24 to SR-26; Crowell Lane, From Leeville Pike to Hickory Ridge Rd; Franklin Rd, From South Maple St to Lebanon Municipal Airport"/>
    <s v="(E-Grants) Improvements to include resurfacing, restriping, shoulder work and repairs to various streets in Lebanon."/>
    <s v="Local Programs"/>
    <s v="Resurfacing"/>
    <e v="#N/A"/>
    <x v="0"/>
    <x v="5"/>
    <n v="0.52"/>
    <m/>
    <m/>
    <x v="4"/>
    <s v="Other"/>
    <m/>
    <n v="23001"/>
    <n v="0"/>
    <n v="0"/>
    <n v="0"/>
    <n v="23001"/>
  </r>
  <r>
    <n v="101593"/>
    <x v="3"/>
    <s v="Hardeman"/>
    <s v="SR-458"/>
    <s v="SR"/>
    <s v="Bolivar Bypass"/>
    <m/>
    <s v="Legislative"/>
    <s v="Location and Environmental Study"/>
    <m/>
    <x v="0"/>
    <x v="0"/>
    <n v="5.2"/>
    <m/>
    <m/>
    <x v="2"/>
    <m/>
    <m/>
    <n v="22700"/>
    <n v="0"/>
    <n v="0"/>
    <n v="0"/>
    <n v="22700"/>
  </r>
  <r>
    <n v="121429.04"/>
    <x v="2"/>
    <s v="Region 3"/>
    <s v="SR"/>
    <s v="SR"/>
    <s v="M19LTHQ_D37SR_M&amp;L_D37NORTH"/>
    <m/>
    <s v="Maint - Reg"/>
    <s v="Mowing/Litter"/>
    <m/>
    <x v="1"/>
    <x v="1"/>
    <s v=""/>
    <d v="2018-11-02T00:00:00"/>
    <m/>
    <x v="2"/>
    <m/>
    <m/>
    <n v="0"/>
    <n v="0"/>
    <n v="22700"/>
    <n v="0"/>
    <n v="22700"/>
  </r>
  <r>
    <n v="125546"/>
    <x v="2"/>
    <s v="Robertson"/>
    <s v="W Hillcrest Dr"/>
    <s v="L"/>
    <s v="West Hillcrest Drive at CSX railroad, LM 0.458 in Springfield"/>
    <s v="Railroad crossing safety improvement project, Section 130"/>
    <s v="Section 130-Rail"/>
    <s v="Railroad Crossing Improvement"/>
    <m/>
    <x v="1"/>
    <x v="1"/>
    <n v="0.01"/>
    <m/>
    <m/>
    <x v="4"/>
    <s v="None"/>
    <m/>
    <n v="0"/>
    <n v="0"/>
    <n v="22590"/>
    <n v="0"/>
    <n v="22590"/>
  </r>
  <r>
    <n v="129011"/>
    <x v="0"/>
    <s v="White"/>
    <m/>
    <s v="SR"/>
    <s v="M20CMHQ_C93SR_SPCWHITECO"/>
    <m/>
    <s v="Maint - Reg"/>
    <s v="Maintenance"/>
    <m/>
    <x v="1"/>
    <x v="1"/>
    <s v=""/>
    <m/>
    <m/>
    <x v="2"/>
    <m/>
    <m/>
    <n v="0"/>
    <n v="0"/>
    <n v="22549.95"/>
    <n v="0"/>
    <n v="22549.95"/>
  </r>
  <r>
    <n v="122239"/>
    <x v="0"/>
    <s v="Hamilton"/>
    <m/>
    <s v="L"/>
    <s v="Midland Pike from Woodmore Lane to Caruthers Road"/>
    <s v="Construction of 8,550 SF of sidewalk with curb and gutter, ADA ramps, crosswalk striping, a retaining wall and one bike rack"/>
    <s v="Local Programs"/>
    <s v="Bicycles and Pedestrian Facility"/>
    <m/>
    <x v="1"/>
    <x v="1"/>
    <s v=""/>
    <m/>
    <m/>
    <x v="4"/>
    <s v="Other"/>
    <m/>
    <n v="22485"/>
    <n v="0"/>
    <n v="0"/>
    <n v="0"/>
    <n v="22485"/>
  </r>
  <r>
    <n v="129963"/>
    <x v="2"/>
    <s v="Davidson"/>
    <m/>
    <s v="N/A"/>
    <s v="MTA TNKidneyFound FFY17; SFY20 5310 TN2019025 (S) Operating"/>
    <m/>
    <s v="Mass Transit"/>
    <m/>
    <m/>
    <x v="1"/>
    <x v="1"/>
    <s v=""/>
    <m/>
    <m/>
    <x v="6"/>
    <m/>
    <m/>
    <n v="0"/>
    <n v="0"/>
    <n v="22350"/>
    <n v="0"/>
    <n v="22350"/>
  </r>
  <r>
    <n v="130237"/>
    <x v="2"/>
    <s v="Lincoln"/>
    <m/>
    <s v="N/A"/>
    <s v="Fayetteville: Close McDougal Rd / New Fence Design"/>
    <m/>
    <s v="Aeronautics"/>
    <s v="Public Transportation"/>
    <m/>
    <x v="1"/>
    <x v="1"/>
    <s v=""/>
    <m/>
    <m/>
    <x v="6"/>
    <m/>
    <m/>
    <n v="0"/>
    <n v="0"/>
    <n v="22300"/>
    <n v="0"/>
    <n v="22300"/>
  </r>
  <r>
    <n v="130355"/>
    <x v="2"/>
    <s v="Rutherford"/>
    <m/>
    <s v="N/A"/>
    <s v="Murfreesboro: Approach Management"/>
    <m/>
    <s v="Aeronautics"/>
    <s v="Public Transportation"/>
    <m/>
    <x v="1"/>
    <x v="1"/>
    <s v=""/>
    <m/>
    <m/>
    <x v="6"/>
    <m/>
    <m/>
    <n v="0"/>
    <n v="0"/>
    <n v="22200"/>
    <n v="0"/>
    <n v="22200"/>
  </r>
  <r>
    <n v="118303.03999999999"/>
    <x v="0"/>
    <s v="Region 2"/>
    <m/>
    <s v="IM"/>
    <s v="M17LTHQ_R2ISR_OCPAVMKG"/>
    <m/>
    <s v="Maint - Reg"/>
    <s v="Pavement Marking"/>
    <m/>
    <x v="1"/>
    <x v="1"/>
    <s v=""/>
    <d v="2017-02-10T00:00:00"/>
    <m/>
    <x v="1"/>
    <m/>
    <m/>
    <n v="0"/>
    <n v="0"/>
    <n v="22163"/>
    <n v="0"/>
    <n v="22163"/>
  </r>
  <r>
    <n v="130159"/>
    <x v="1"/>
    <s v="Region 1"/>
    <m/>
    <s v="N/A"/>
    <s v="FTHRA - FFY2018; SFY 2020 - 5310 (S&amp;F) TN201804201 Capital Funds"/>
    <m/>
    <s v="Mass Transit"/>
    <m/>
    <m/>
    <x v="1"/>
    <x v="1"/>
    <s v=""/>
    <m/>
    <m/>
    <x v="6"/>
    <m/>
    <m/>
    <n v="0"/>
    <n v="0"/>
    <n v="22135.5"/>
    <n v="0"/>
    <n v="22135.5"/>
  </r>
  <r>
    <n v="125759"/>
    <x v="3"/>
    <s v="Shelby"/>
    <m/>
    <s v="N/A"/>
    <s v="Memphis: 2017 Pavement Joint and Crack Sealing - Spain"/>
    <m/>
    <s v="Aeronautics"/>
    <s v="Public Transportation"/>
    <m/>
    <x v="1"/>
    <x v="1"/>
    <s v=""/>
    <m/>
    <m/>
    <x v="6"/>
    <m/>
    <m/>
    <n v="0"/>
    <n v="0"/>
    <n v="22116"/>
    <n v="0"/>
    <n v="22116"/>
  </r>
  <r>
    <n v="130003"/>
    <x v="2"/>
    <s v="Davidson"/>
    <m/>
    <s v="N/A"/>
    <s v="MTA FFY17; SFY20 5307 TN2019024 (S) Capital/Operating Funds"/>
    <m/>
    <s v="Mass Transit"/>
    <m/>
    <m/>
    <x v="1"/>
    <x v="1"/>
    <s v=""/>
    <m/>
    <m/>
    <x v="6"/>
    <m/>
    <m/>
    <n v="0"/>
    <n v="0"/>
    <n v="21830"/>
    <n v="0"/>
    <n v="21830"/>
  </r>
  <r>
    <n v="121584"/>
    <x v="0"/>
    <s v="Fentress"/>
    <s v="SR-28"/>
    <s v="SR"/>
    <s v="From Near the Jamestown City Limits to the Pickett County Line"/>
    <s v="SR-28, From Near the Jamestown City Limits to the Pickett County Line"/>
    <s v="Safety"/>
    <s v="Miscellaneous Safety Improvements"/>
    <m/>
    <x v="1"/>
    <x v="1"/>
    <n v="12.58"/>
    <d v="2017-12-08T00:00:00"/>
    <m/>
    <x v="0"/>
    <s v="NHS"/>
    <m/>
    <n v="-8534.48"/>
    <n v="0"/>
    <n v="30212.02"/>
    <n v="0"/>
    <n v="21677.54"/>
  </r>
  <r>
    <n v="121377"/>
    <x v="3"/>
    <s v="Decatur"/>
    <s v="Mt. Lebanon Rd"/>
    <s v="L"/>
    <s v="BG A240-1.18, Mt Lebanon Rd over Lost Creek"/>
    <m/>
    <s v="State Aid - BR Grant"/>
    <s v="Bridge Rehabilitation"/>
    <m/>
    <x v="3"/>
    <x v="0"/>
    <n v="0"/>
    <m/>
    <m/>
    <x v="4"/>
    <s v="None"/>
    <m/>
    <n v="0"/>
    <n v="0"/>
    <n v="21510.28"/>
    <n v="0"/>
    <n v="21510.28"/>
  </r>
  <r>
    <n v="129118"/>
    <x v="0"/>
    <s v="Fentress"/>
    <s v="Coal Road / Powerline Road"/>
    <s v="L"/>
    <s v="SA 25045(1), Coal Road / Powerline Road, From Frank Campbell Road to Alf Threet Road"/>
    <s v="Resurface 0.687 miles of Coal Road / Powerline Road"/>
    <s v="State Aid - Resurf"/>
    <s v="Resurfacing"/>
    <m/>
    <x v="1"/>
    <x v="1"/>
    <n v="0.68700000000000006"/>
    <m/>
    <m/>
    <x v="4"/>
    <s v="None"/>
    <m/>
    <n v="0"/>
    <n v="0"/>
    <n v="0"/>
    <n v="21467.8"/>
    <n v="21467.8"/>
  </r>
  <r>
    <n v="100241.04"/>
    <x v="1"/>
    <s v="Knox"/>
    <s v="SR-115"/>
    <s v="SR"/>
    <s v="From North of Maloney Road to Woodson Drive"/>
    <s v="SR-115, From North of Maloney Road to Woodson Drive - Widen from 4 to 6 Lanes"/>
    <s v="Legislative"/>
    <s v="Widen"/>
    <m/>
    <x v="0"/>
    <x v="0"/>
    <n v="1.4"/>
    <d v="2016-02-12T00:00:00"/>
    <m/>
    <x v="0"/>
    <s v="NHS"/>
    <m/>
    <n v="0"/>
    <n v="21450"/>
    <n v="0"/>
    <n v="0"/>
    <n v="21450"/>
  </r>
  <r>
    <n v="121418.04"/>
    <x v="1"/>
    <s v="Region 1"/>
    <m/>
    <s v="IM"/>
    <s v="M19LTHQ_D18ISR_M&amp;L_D18INTERSTATE"/>
    <m/>
    <s v="Maint - Reg"/>
    <s v="Mowing/Litter"/>
    <m/>
    <x v="1"/>
    <x v="1"/>
    <s v=""/>
    <d v="2018-11-02T00:00:00"/>
    <m/>
    <x v="1"/>
    <m/>
    <m/>
    <n v="0"/>
    <n v="0"/>
    <n v="21450"/>
    <n v="0"/>
    <n v="21450"/>
  </r>
  <r>
    <n v="130002"/>
    <x v="2"/>
    <s v="Davidson"/>
    <m/>
    <s v="N/A"/>
    <s v="MTA GracePlaceMinistry FFY17; SFY20 5307 TN2019024 (S) Operating Funds"/>
    <m/>
    <s v="Mass Transit"/>
    <m/>
    <m/>
    <x v="1"/>
    <x v="1"/>
    <s v=""/>
    <m/>
    <m/>
    <x v="6"/>
    <m/>
    <m/>
    <n v="0"/>
    <n v="0"/>
    <n v="21278.5"/>
    <n v="0"/>
    <n v="21278.5"/>
  </r>
  <r>
    <n v="123746"/>
    <x v="0"/>
    <s v="McMinn"/>
    <m/>
    <s v="L"/>
    <s v="Niota Elementary, Safe Routes to School Program"/>
    <s v="Construction and reconstruction of sidewalks from Wlison Street to Burn Road. Project also includes crosswalks, pedestrian bridge and drainage."/>
    <s v="Local Programs"/>
    <s v="Bicycles and Pedestrian Facility"/>
    <m/>
    <x v="1"/>
    <x v="1"/>
    <s v=""/>
    <m/>
    <m/>
    <x v="4"/>
    <s v="Other"/>
    <m/>
    <n v="21109"/>
    <n v="0"/>
    <n v="0"/>
    <n v="0"/>
    <n v="21109"/>
  </r>
  <r>
    <n v="125450.08"/>
    <x v="2"/>
    <s v="Lawrence"/>
    <m/>
    <s v="L"/>
    <s v="Various Local Roads in Lawrence County (Local Roads Safety Initiative)"/>
    <m/>
    <s v="Safety"/>
    <s v="Miscellaneous Safety Improvements"/>
    <m/>
    <x v="1"/>
    <x v="1"/>
    <s v=""/>
    <d v="2020-08-14T00:00:00"/>
    <m/>
    <x v="4"/>
    <s v="None, Other"/>
    <m/>
    <n v="21000"/>
    <n v="0"/>
    <n v="0"/>
    <n v="0"/>
    <n v="21000"/>
  </r>
  <r>
    <n v="128201"/>
    <x v="3"/>
    <s v="Hardeman"/>
    <m/>
    <s v="L"/>
    <s v="Water Street, from SR-18 (North Main Street) to SR-15 (East Market Street) and Lafayette Street, From SR-125 (South Main Street) to Madison Street"/>
    <s v="Milling, resurfacing on Water Street, from North Main Street to East Market Street and Lafayette Street, from South Main Street to Madison Street. EGrants project #154."/>
    <s v="Local Programs"/>
    <s v="Resurfacing"/>
    <e v="#N/A"/>
    <x v="0"/>
    <x v="5"/>
    <n v="1.08"/>
    <m/>
    <m/>
    <x v="4"/>
    <s v="Other"/>
    <m/>
    <n v="20949"/>
    <n v="0"/>
    <n v="0"/>
    <n v="0"/>
    <n v="20949"/>
  </r>
  <r>
    <n v="126157"/>
    <x v="0"/>
    <s v="Warren"/>
    <s v="SR-55"/>
    <s v="SR"/>
    <s v="From SR-379 to North of Old Well Road"/>
    <s v="Mill &amp; 411D"/>
    <s v="Resurfacing"/>
    <s v="Resurface &amp; Safety"/>
    <s v="Mill &amp; 411D"/>
    <x v="0"/>
    <x v="5"/>
    <n v="3.67"/>
    <d v="2018-05-11T00:00:00"/>
    <s v="CONV"/>
    <x v="0"/>
    <s v="NHS"/>
    <m/>
    <n v="0"/>
    <n v="0"/>
    <n v="15997.72"/>
    <n v="4733.84"/>
    <n v="20731.559999999998"/>
  </r>
  <r>
    <n v="123301"/>
    <x v="2"/>
    <s v="Lincoln"/>
    <s v="SR-10"/>
    <s v="SR"/>
    <s v="Bridges over Norris Creek at LM's 17.17 and 19.32"/>
    <m/>
    <s v="Maint - BR Repair"/>
    <s v="Bridge Repair"/>
    <m/>
    <x v="3"/>
    <x v="2"/>
    <s v=""/>
    <d v="2017-02-10T00:00:00"/>
    <m/>
    <x v="0"/>
    <s v="NHS"/>
    <s v="52SR0100013, 52SR0100015"/>
    <n v="0"/>
    <n v="0"/>
    <n v="20575.21"/>
    <n v="0"/>
    <n v="20575.21"/>
  </r>
  <r>
    <n v="113356.03"/>
    <x v="1"/>
    <s v="Sevier"/>
    <s v="SR-71"/>
    <s v="SR"/>
    <s v="Slide Near SR-73 at LM 16.30 (Phase 3)"/>
    <m/>
    <s v="Maint - Reg"/>
    <s v="Reconstruction"/>
    <m/>
    <x v="2"/>
    <x v="2"/>
    <s v=""/>
    <d v="2016-02-12T00:00:00"/>
    <m/>
    <x v="0"/>
    <s v="NHS"/>
    <m/>
    <n v="20547.5"/>
    <n v="0"/>
    <n v="0"/>
    <n v="0"/>
    <n v="20547.5"/>
  </r>
  <r>
    <n v="125450.38"/>
    <x v="2"/>
    <s v="Trousdale"/>
    <m/>
    <s v="L"/>
    <s v="Various Local Roads in Trousdale County (Local Roads Safety Initiative)"/>
    <m/>
    <s v="Safety"/>
    <s v="Miscellaneous Safety Improvements"/>
    <m/>
    <x v="1"/>
    <x v="1"/>
    <s v=""/>
    <d v="2020-08-14T00:00:00"/>
    <m/>
    <x v="4"/>
    <s v="None"/>
    <m/>
    <n v="20500"/>
    <n v="0"/>
    <n v="0"/>
    <n v="0"/>
    <n v="20500"/>
  </r>
  <r>
    <n v="126254"/>
    <x v="2"/>
    <s v="Giles"/>
    <s v="SR-166"/>
    <s v="SR"/>
    <s v="From south of Zuccarello Branch Bridge to the Maury County Line"/>
    <s v="411TLD Overlay @ 85 lb/sy"/>
    <s v="Resurfacing"/>
    <s v="Resurf, Safety &amp; Br Repair"/>
    <s v="411TLD Overlay @ 85 lb/sy"/>
    <x v="0"/>
    <x v="5"/>
    <n v="9.9700000000000006"/>
    <d v="2018-05-11T00:00:00"/>
    <s v="THIN"/>
    <x v="2"/>
    <s v="Other"/>
    <s v="28S6200001"/>
    <n v="0"/>
    <n v="0"/>
    <n v="-17597.490000000002"/>
    <n v="38091.01"/>
    <n v="20493.52"/>
  </r>
  <r>
    <n v="117230.05"/>
    <x v="0"/>
    <s v="Region 2"/>
    <m/>
    <s v="IM"/>
    <s v="M18LTHQ_R2ISR_RELSNPLMKS"/>
    <s v="Relensing Snowplowable Pavement Markers"/>
    <s v="Maint - Reg"/>
    <s v="Pavement Marking"/>
    <m/>
    <x v="1"/>
    <x v="1"/>
    <s v=""/>
    <d v="2018-02-09T00:00:00"/>
    <m/>
    <x v="1"/>
    <m/>
    <m/>
    <n v="0"/>
    <n v="0"/>
    <n v="20375.72"/>
    <n v="0"/>
    <n v="20375.72"/>
  </r>
  <r>
    <n v="126202"/>
    <x v="2"/>
    <s v="Montgomery"/>
    <s v="SR-76"/>
    <s v="SR"/>
    <s v="From north of SR-112 to South Gateway Plaza Boulevard / Hornbuckle Lane"/>
    <s v="Mill &amp; 411D"/>
    <s v="Resurfacing"/>
    <s v="Resurface &amp; Safety"/>
    <s v="Mill &amp; 411D"/>
    <x v="0"/>
    <x v="5"/>
    <n v="3.41"/>
    <d v="2018-02-09T00:00:00"/>
    <s v="CONV"/>
    <x v="0"/>
    <s v="NHS"/>
    <m/>
    <n v="0"/>
    <n v="0"/>
    <n v="4044.88"/>
    <n v="16278.25"/>
    <n v="20323.13"/>
  </r>
  <r>
    <n v="119805"/>
    <x v="3"/>
    <s v="Fayette"/>
    <s v="SR-18"/>
    <s v="SR"/>
    <s v="Intersection at SR-57 (RSAR)"/>
    <s v="Intersection Improvements"/>
    <s v="Safety"/>
    <s v="Intersection Improvements"/>
    <m/>
    <x v="0"/>
    <x v="0"/>
    <n v="0.4"/>
    <d v="2018-10-05T00:00:00"/>
    <m/>
    <x v="2"/>
    <s v="Other"/>
    <m/>
    <n v="-10066.709999999999"/>
    <n v="0"/>
    <n v="30133.21"/>
    <n v="0"/>
    <n v="20066.5"/>
  </r>
  <r>
    <n v="125464"/>
    <x v="2"/>
    <s v="Wayne"/>
    <s v="Weatherford Creek Road"/>
    <s v="L"/>
    <s v="Weatherford Creek Road, From SR-203 (Luttus Road) to the Natchez Trace Parkway"/>
    <s v="Resurface and widen from 18 feet to 22 feet to accommodate two 11-foot lanes."/>
    <s v="Local Programs"/>
    <s v="Widen and Resurfacing"/>
    <m/>
    <x v="0"/>
    <x v="0"/>
    <n v="10.19"/>
    <m/>
    <m/>
    <x v="4"/>
    <s v="None"/>
    <m/>
    <n v="20030"/>
    <n v="0"/>
    <n v="0"/>
    <n v="0"/>
    <n v="20030"/>
  </r>
  <r>
    <n v="118589.01"/>
    <x v="2"/>
    <s v="Davidson"/>
    <s v="SR-24"/>
    <s v="SR"/>
    <s v="(Lebanon Pike), Bridge over CSX R/R, LM 15.93"/>
    <m/>
    <s v="Bridge"/>
    <s v="Bridge Replacement"/>
    <m/>
    <x v="3"/>
    <x v="0"/>
    <n v="0.02"/>
    <m/>
    <m/>
    <x v="0"/>
    <s v="NHS"/>
    <s v="19SR0240013"/>
    <n v="20000"/>
    <n v="0"/>
    <n v="0"/>
    <n v="0"/>
    <n v="20000"/>
  </r>
  <r>
    <n v="123377"/>
    <x v="2"/>
    <s v="Rutherford"/>
    <s v="SIA"/>
    <s v="L"/>
    <s v="Industrial Access Road serving Nissan Supplier Park"/>
    <s v="improvements at Sam Griffin Rd and Wade Herrod Rd"/>
    <s v="Economic Development"/>
    <s v="Widen"/>
    <m/>
    <x v="0"/>
    <x v="0"/>
    <s v=""/>
    <m/>
    <m/>
    <x v="4"/>
    <s v="None"/>
    <m/>
    <n v="20000"/>
    <n v="0"/>
    <n v="0"/>
    <n v="0"/>
    <n v="20000"/>
  </r>
  <r>
    <n v="124226"/>
    <x v="2"/>
    <s v="Davidson"/>
    <s v="SR-6"/>
    <s v="SR"/>
    <s v="(Gallatin Pike), Bridge over Mansker Creek, LM 22.84 (IA)"/>
    <m/>
    <s v="Bridge"/>
    <s v="Bridge Replacement"/>
    <m/>
    <x v="3"/>
    <x v="0"/>
    <n v="4.4999999999999998E-2"/>
    <d v="2024-02-09T00:00:00"/>
    <m/>
    <x v="0"/>
    <s v="NHS"/>
    <s v="19SR0060027"/>
    <n v="20000"/>
    <n v="0"/>
    <n v="0"/>
    <n v="0"/>
    <n v="20000"/>
  </r>
  <r>
    <n v="124458"/>
    <x v="2"/>
    <s v="Humphreys"/>
    <s v="SR-13"/>
    <s v="SR"/>
    <s v="Bridge over Black Branch (IA)"/>
    <m/>
    <s v="Bridge"/>
    <s v="Bridge Replacement"/>
    <m/>
    <x v="3"/>
    <x v="0"/>
    <n v="0.01"/>
    <d v="2024-02-09T00:00:00"/>
    <m/>
    <x v="2"/>
    <s v="Other"/>
    <s v="43SR0130009"/>
    <n v="20000"/>
    <n v="0"/>
    <n v="0"/>
    <n v="0"/>
    <n v="20000"/>
  </r>
  <r>
    <n v="124565"/>
    <x v="2"/>
    <s v="Maury"/>
    <s v="Old Hwy 43"/>
    <s v="L"/>
    <s v="Old Hwy 43, Bridge over Big Bigby Branch, LM 0.42 (Bridge Removal) (IA)"/>
    <s v="Bridge Removal"/>
    <s v="Bridge"/>
    <s v="Bridge Replacement"/>
    <m/>
    <x v="3"/>
    <x v="0"/>
    <n v="0.03"/>
    <d v="2021-08-20T00:00:00"/>
    <m/>
    <x v="4"/>
    <s v="None"/>
    <s v="600A3580001"/>
    <n v="20000"/>
    <n v="0"/>
    <n v="0"/>
    <n v="0"/>
    <n v="20000"/>
  </r>
  <r>
    <n v="128105"/>
    <x v="1"/>
    <s v="Roane"/>
    <m/>
    <s v="L"/>
    <s v="Ladd Landing Boulevard, From North Kentucky Street to High Point Orchard Road"/>
    <s v="Resurfacing of 1.634 centerline miles of roadwayon Ladd Landing Blvd from  North Kentucky Street to High Point Orchard Road"/>
    <s v="Local Programs"/>
    <s v="Resurfacing"/>
    <e v="#N/A"/>
    <x v="0"/>
    <x v="5"/>
    <n v="1.64"/>
    <m/>
    <m/>
    <x v="4"/>
    <s v="Other"/>
    <m/>
    <n v="20000"/>
    <n v="0"/>
    <n v="0"/>
    <n v="0"/>
    <n v="20000"/>
  </r>
  <r>
    <n v="104027.4"/>
    <x v="1"/>
    <s v="Washington"/>
    <m/>
    <s v="N/A"/>
    <s v="City of Jonesborough Property, Stream Mitigation"/>
    <s v="City of Jonesborough Property, Stream Mitigation"/>
    <s v="Other"/>
    <s v="Env Mitigation and Wildlife Connectivity"/>
    <m/>
    <x v="1"/>
    <x v="1"/>
    <n v="0"/>
    <m/>
    <m/>
    <x v="6"/>
    <m/>
    <m/>
    <n v="20000"/>
    <n v="0"/>
    <n v="0"/>
    <n v="0"/>
    <n v="20000"/>
  </r>
  <r>
    <n v="127825"/>
    <x v="0"/>
    <s v="Marion"/>
    <s v="SR-2"/>
    <s v="SR"/>
    <s v="From Jasper City Limits to SR-27"/>
    <s v="Safety Improvements"/>
    <s v="Safety"/>
    <s v="RSAR"/>
    <m/>
    <x v="1"/>
    <x v="1"/>
    <n v="1.6"/>
    <d v="2021-12-10T00:00:00"/>
    <m/>
    <x v="2"/>
    <s v="Other"/>
    <m/>
    <n v="20000"/>
    <n v="0"/>
    <n v="0"/>
    <n v="0"/>
    <n v="20000"/>
  </r>
  <r>
    <n v="129060"/>
    <x v="1"/>
    <s v="Jefferson"/>
    <s v="SR-92"/>
    <s v="SR"/>
    <s v="From Dickey Road to Kinder Lane"/>
    <s v="Miscellaneous Safety Improvements"/>
    <s v="Safety"/>
    <s v="RSAR"/>
    <m/>
    <x v="1"/>
    <x v="1"/>
    <n v="5.4729999999999999"/>
    <m/>
    <m/>
    <x v="2"/>
    <s v="Other"/>
    <m/>
    <n v="20000"/>
    <n v="0"/>
    <n v="0"/>
    <n v="0"/>
    <n v="20000"/>
  </r>
  <r>
    <n v="129446"/>
    <x v="5"/>
    <s v="Statewide"/>
    <m/>
    <s v="L"/>
    <s v="Transportation Alternatives Program Workforce Development, Training and Education"/>
    <s v="Provides use of apportioned program funds to support workforce development, training and education activities as defined in Section 504(e)(1) under the Fixing America's Surface Transportation Act (FAST Act)."/>
    <s v="Local Programs"/>
    <s v="Training"/>
    <m/>
    <x v="1"/>
    <x v="1"/>
    <n v="0"/>
    <m/>
    <m/>
    <x v="4"/>
    <m/>
    <m/>
    <n v="20000"/>
    <n v="0"/>
    <n v="0"/>
    <n v="0"/>
    <n v="20000"/>
  </r>
  <r>
    <n v="129953"/>
    <x v="2"/>
    <s v="Rutherford"/>
    <m/>
    <s v="N/A"/>
    <s v="FY 20 - Outreach MTSU"/>
    <m/>
    <s v="Aeronautics"/>
    <s v="Public Transportation"/>
    <m/>
    <x v="1"/>
    <x v="1"/>
    <s v=""/>
    <m/>
    <m/>
    <x v="6"/>
    <m/>
    <m/>
    <n v="0"/>
    <n v="0"/>
    <n v="20000"/>
    <n v="0"/>
    <n v="20000"/>
  </r>
  <r>
    <n v="129175.01"/>
    <x v="2"/>
    <s v="Smith"/>
    <s v="SR-53"/>
    <s v="SR"/>
    <s v="(New Middleton Highway), Bridge over Mulherrin Creek, LM 7.18"/>
    <m/>
    <s v="Bridge"/>
    <s v="Bridge Replacement"/>
    <m/>
    <x v="3"/>
    <x v="0"/>
    <n v="0.02"/>
    <m/>
    <m/>
    <x v="2"/>
    <s v="Other"/>
    <s v="80SR0530001"/>
    <n v="20000"/>
    <n v="0"/>
    <n v="0"/>
    <n v="0"/>
    <n v="20000"/>
  </r>
  <r>
    <n v="129310"/>
    <x v="2"/>
    <s v="Williamson"/>
    <s v="SR-247"/>
    <s v="SR"/>
    <s v="(Duplex Road),Bridge over I-65, LM 2.38"/>
    <m/>
    <s v="Bridge"/>
    <s v="Bridge Replacement"/>
    <m/>
    <x v="3"/>
    <x v="0"/>
    <n v="0.05"/>
    <m/>
    <m/>
    <x v="2"/>
    <s v="Other"/>
    <s v="94I00650001"/>
    <n v="20000"/>
    <n v="0"/>
    <n v="0"/>
    <n v="0"/>
    <n v="20000"/>
  </r>
  <r>
    <n v="129708"/>
    <x v="0"/>
    <s v="Franklin"/>
    <s v="Crownover Road"/>
    <s v="L"/>
    <s v="Crownover Road, Bridge over Crow Creek, LM 0.19"/>
    <s v="Replace Bridge at 26-0A591-0.19"/>
    <s v="Bridge"/>
    <s v="Bridge Replacement"/>
    <m/>
    <x v="3"/>
    <x v="0"/>
    <n v="0.01"/>
    <m/>
    <m/>
    <x v="4"/>
    <s v="None"/>
    <s v="260A5910001"/>
    <n v="20000"/>
    <n v="0"/>
    <n v="0"/>
    <n v="0"/>
    <n v="20000"/>
  </r>
  <r>
    <n v="129917"/>
    <x v="1"/>
    <s v="Hawkins"/>
    <s v="SR-347"/>
    <s v="SR"/>
    <s v="Bridge over Big Creek, LM 3.220"/>
    <m/>
    <s v="Bridge"/>
    <s v="Bridge Replacement"/>
    <m/>
    <x v="3"/>
    <x v="0"/>
    <n v="0.02"/>
    <m/>
    <m/>
    <x v="2"/>
    <s v="Other"/>
    <s v="37S23670001"/>
    <n v="20000"/>
    <n v="0"/>
    <n v="0"/>
    <n v="0"/>
    <n v="20000"/>
  </r>
  <r>
    <n v="130217"/>
    <x v="3"/>
    <s v="Henderson"/>
    <m/>
    <s v="L"/>
    <s v="Wildersville Road over I-40"/>
    <m/>
    <s v="Bridge"/>
    <s v="Bridge Replacement"/>
    <m/>
    <x v="3"/>
    <x v="0"/>
    <s v=""/>
    <m/>
    <m/>
    <x v="4"/>
    <m/>
    <s v="39I00400015"/>
    <n v="20000"/>
    <n v="0"/>
    <n v="0"/>
    <n v="0"/>
    <n v="20000"/>
  </r>
  <r>
    <n v="130243"/>
    <x v="3"/>
    <s v="Lauderdale"/>
    <s v="SR-88"/>
    <s v="SR"/>
    <s v="Bridge over South Forked Deer River, LM 22.79"/>
    <m/>
    <s v="Bridge"/>
    <s v="Bridge Replacement"/>
    <m/>
    <x v="3"/>
    <x v="0"/>
    <n v="0.19"/>
    <m/>
    <m/>
    <x v="2"/>
    <s v="Other"/>
    <s v="49SR0880071"/>
    <n v="20000"/>
    <n v="0"/>
    <n v="0"/>
    <n v="0"/>
    <n v="20000"/>
  </r>
  <r>
    <n v="120319"/>
    <x v="3"/>
    <s v="Henderson"/>
    <s v="SR-20"/>
    <s v="SR"/>
    <s v="From Dam Road to W. Main Street in Lexington"/>
    <s v="Construction of 5' sidewalks, curb, safety rail, ADA accessible ramps, crosswalks, and grass buffer on SR20, from Dam Road to W. Main Street."/>
    <s v="Local Programs"/>
    <s v="Bicycles and Pedestrian Facility"/>
    <m/>
    <x v="1"/>
    <x v="1"/>
    <n v="0.58399999999999996"/>
    <m/>
    <m/>
    <x v="0"/>
    <s v="NHS"/>
    <m/>
    <n v="2150"/>
    <n v="308.04000000000002"/>
    <n v="17519.599999999999"/>
    <n v="0"/>
    <n v="19977.64"/>
  </r>
  <r>
    <n v="129008"/>
    <x v="2"/>
    <s v="Sumner"/>
    <m/>
    <s v="N/A"/>
    <s v="Gallatin: RPZ Clearing"/>
    <m/>
    <s v="Aeronautics"/>
    <s v="Public Transportation"/>
    <m/>
    <x v="1"/>
    <x v="1"/>
    <s v=""/>
    <m/>
    <m/>
    <x v="6"/>
    <m/>
    <m/>
    <n v="0"/>
    <n v="0"/>
    <n v="19816"/>
    <n v="0"/>
    <n v="19816"/>
  </r>
  <r>
    <n v="100966"/>
    <x v="1"/>
    <s v="Sevier"/>
    <s v="SR-66"/>
    <s v="SR"/>
    <s v="From SR-338 W(Boyds Creek Highway) to I-40"/>
    <m/>
    <s v="Legislative"/>
    <s v="Right-of-Way"/>
    <m/>
    <x v="0"/>
    <x v="0"/>
    <n v="3.9790000000000001"/>
    <m/>
    <m/>
    <x v="0"/>
    <s v="NHS"/>
    <m/>
    <n v="19800"/>
    <n v="0"/>
    <n v="0"/>
    <n v="0"/>
    <n v="19800"/>
  </r>
  <r>
    <n v="112236"/>
    <x v="0"/>
    <s v="Coffee"/>
    <s v="SIA"/>
    <s v="L"/>
    <s v="Industrial Access Road serving Manchester Industrial Park"/>
    <s v="Industrial Access Road serving Manchester Industrial Park, from US-41 (Hillsboro Highway) extending north approximately 3,100 feet."/>
    <s v="Other"/>
    <s v="Construction-New"/>
    <m/>
    <x v="0"/>
    <x v="3"/>
    <n v="0.53900000000000003"/>
    <d v="2012-06-15T00:00:00"/>
    <m/>
    <x v="4"/>
    <s v="None"/>
    <m/>
    <n v="19700.310000000001"/>
    <n v="0"/>
    <n v="-7.0000000000000007E-2"/>
    <n v="0"/>
    <n v="19700.240000000002"/>
  </r>
  <r>
    <n v="119825"/>
    <x v="1"/>
    <s v="Claiborne"/>
    <s v="SR-33"/>
    <s v="SR"/>
    <s v="From Mountain Road to First Avenue in New Tazewell (RSAR)"/>
    <s v="Project involves: signing, pavement markings, and guardrail"/>
    <s v="Safety"/>
    <s v="Miscellaneous Safety Improvements"/>
    <m/>
    <x v="1"/>
    <x v="1"/>
    <n v="2.8"/>
    <m/>
    <m/>
    <x v="2"/>
    <s v="Other"/>
    <m/>
    <n v="19525.29"/>
    <n v="0"/>
    <n v="0"/>
    <n v="0"/>
    <n v="19525.29"/>
  </r>
  <r>
    <n v="129410"/>
    <x v="0"/>
    <s v="Marion"/>
    <m/>
    <s v="N/A"/>
    <s v="Jasper: Sanitary Sewer Line"/>
    <m/>
    <s v="Aeronautics"/>
    <s v="Public Transportation"/>
    <m/>
    <x v="1"/>
    <x v="1"/>
    <s v=""/>
    <m/>
    <m/>
    <x v="6"/>
    <m/>
    <m/>
    <n v="0"/>
    <n v="0"/>
    <n v="19520"/>
    <n v="0"/>
    <n v="19520"/>
  </r>
  <r>
    <n v="126336"/>
    <x v="3"/>
    <s v="Obion"/>
    <s v="SR-184"/>
    <s v="SR"/>
    <s v="From SR-21 to Church Street"/>
    <s v="Profile Mill &amp; 85 lb/sy TLD"/>
    <s v="Resurfacing"/>
    <s v="Resurfacing"/>
    <s v="Profile Mill &amp; 85 lb/sy TLD"/>
    <x v="0"/>
    <x v="5"/>
    <n v="0.17"/>
    <d v="2018-02-09T00:00:00"/>
    <s v="THIN"/>
    <x v="2"/>
    <s v="Other"/>
    <m/>
    <n v="0"/>
    <n v="0"/>
    <n v="0"/>
    <n v="19497.03"/>
    <n v="19497.03"/>
  </r>
  <r>
    <n v="127996"/>
    <x v="1"/>
    <s v="Morgan"/>
    <s v="Fairview Road"/>
    <s v="L"/>
    <s v="SA 6518-1, Fairview Road, from SR 62 to Solomon Hollow Road"/>
    <m/>
    <s v="State Aid - Resurf"/>
    <s v="Resurfacing"/>
    <m/>
    <x v="1"/>
    <x v="1"/>
    <n v="1.8"/>
    <m/>
    <m/>
    <x v="4"/>
    <s v="None"/>
    <m/>
    <n v="0"/>
    <n v="0"/>
    <n v="0"/>
    <n v="19454.84"/>
    <n v="19454.84"/>
  </r>
  <r>
    <n v="116350.06"/>
    <x v="0"/>
    <s v="Region 2"/>
    <s v="I"/>
    <s v="IM"/>
    <s v="M18LTHQ_R2I_M&amp;L_R2INTERSTATE"/>
    <m/>
    <s v="Maint - Reg"/>
    <s v="Mowing/Litter"/>
    <m/>
    <x v="1"/>
    <x v="1"/>
    <n v="69.97"/>
    <d v="2017-12-08T00:00:00"/>
    <m/>
    <x v="1"/>
    <m/>
    <m/>
    <n v="0"/>
    <n v="0"/>
    <n v="19450.73"/>
    <n v="0"/>
    <n v="19450.73"/>
  </r>
  <r>
    <n v="128126"/>
    <x v="2"/>
    <s v="Wilson"/>
    <s v="Lebanon Road"/>
    <s v="L"/>
    <s v="SR-24 (US-70, Lebanon Road ), From SR-171 (N. Mt. Juliet Road) to Park Glen Drive; Park Glen Drive, From SR-24 to Cypress Glen Drive"/>
    <s v="(E-Grants) SR-24 (US-70, Lebanon Road ), From SR-171(N. Mt. Juliet Road) to Park Glen Drive; Park Glen Drive, From SR-24 to Cypress Glen Drive. This project consists of 6 feet wide sidewalks along both sides of SR-24 from SR-171 to Park Glen Drive. This project also includes a sidewalk along the west side of Park Glen Drive to connect to an existing sidewalk in the Park Glen Subdivision ending at Cypress Glen Drive with pedestrian signal upgrades to existing traffic signals at Park Glen Drive and N. Mt. Juliet Road for ADA compliance."/>
    <s v="Local Programs"/>
    <s v="Sidewalk Improvements"/>
    <m/>
    <x v="1"/>
    <x v="1"/>
    <n v="0.6"/>
    <m/>
    <m/>
    <x v="8"/>
    <s v="NHS, None"/>
    <m/>
    <n v="19400"/>
    <n v="0"/>
    <n v="0"/>
    <n v="0"/>
    <n v="19400"/>
  </r>
  <r>
    <n v="113438"/>
    <x v="2"/>
    <s v="Davidson"/>
    <s v="I-24"/>
    <s v="IM"/>
    <s v="Bridge over CSX R/R and Oldham Street, LM 14.41"/>
    <s v="I-24, Bridge over CSX R/R and Oldham Street, LM 14.41-Bridge Rehabilitation"/>
    <s v="Bridge"/>
    <s v="Bridge Rehabilitation"/>
    <m/>
    <x v="3"/>
    <x v="2"/>
    <n v="0"/>
    <d v="2017-03-10T00:00:00"/>
    <m/>
    <x v="1"/>
    <s v="Int"/>
    <s v="19I00240111"/>
    <n v="19360.25"/>
    <n v="0"/>
    <n v="0"/>
    <n v="0"/>
    <n v="19360.25"/>
  </r>
  <r>
    <n v="121394"/>
    <x v="2"/>
    <s v="Maury"/>
    <s v="SR-247"/>
    <s v="SR"/>
    <s v="Industrial Access Road Serving Project Shotgun in Spring Hill"/>
    <m/>
    <s v="Economic Development"/>
    <s v="Widen and Resurfacing"/>
    <m/>
    <x v="0"/>
    <x v="0"/>
    <n v="0.52"/>
    <d v="2017-12-15T00:00:00"/>
    <m/>
    <x v="2"/>
    <s v="Other"/>
    <m/>
    <n v="19100"/>
    <n v="0"/>
    <n v="0"/>
    <n v="0"/>
    <n v="19100"/>
  </r>
  <r>
    <n v="127864"/>
    <x v="1"/>
    <s v="Blount"/>
    <s v="Morganton Road"/>
    <s v="L"/>
    <s v="Morganton Road, From Panorama Road to Clendenen Road"/>
    <s v="Miscellaneous Safety Improvements"/>
    <s v="Safety"/>
    <s v="Miscellaneous Safety Improvements"/>
    <m/>
    <x v="1"/>
    <x v="1"/>
    <n v="0.54900000000000004"/>
    <d v="2019-12-13T00:00:00"/>
    <m/>
    <x v="4"/>
    <s v="Other"/>
    <m/>
    <n v="5000"/>
    <n v="0"/>
    <n v="14000"/>
    <n v="0"/>
    <n v="19000"/>
  </r>
  <r>
    <n v="116350.07"/>
    <x v="0"/>
    <s v="Region 2"/>
    <s v="I"/>
    <s v="IM"/>
    <s v="M19LTHQ_R2I_M&amp;L_R2INTERSTATE"/>
    <m/>
    <s v="Maint - Reg"/>
    <s v="Mowing/Litter"/>
    <m/>
    <x v="1"/>
    <x v="1"/>
    <s v=""/>
    <d v="2018-11-02T00:00:00"/>
    <m/>
    <x v="1"/>
    <m/>
    <m/>
    <n v="0"/>
    <n v="0"/>
    <n v="19000"/>
    <n v="0"/>
    <n v="19000"/>
  </r>
  <r>
    <n v="130028"/>
    <x v="1"/>
    <s v="Knox"/>
    <s v="I-40"/>
    <s v="IM"/>
    <s v="Bridge over Campbell Station Road, LM 3.98"/>
    <m/>
    <s v="Maint - BR Repair"/>
    <s v="Bridge Repair"/>
    <m/>
    <x v="3"/>
    <x v="2"/>
    <n v="0.03"/>
    <m/>
    <m/>
    <x v="1"/>
    <s v="Int"/>
    <s v="47I00400005"/>
    <n v="0"/>
    <n v="0"/>
    <n v="19000"/>
    <n v="0"/>
    <n v="19000"/>
  </r>
  <r>
    <n v="126230"/>
    <x v="2"/>
    <s v="Maury"/>
    <s v="SR-247"/>
    <s v="SR"/>
    <s v="From SR-246 to west of Cleburne Road"/>
    <s v="Mill &amp; 411D"/>
    <s v="Resurfacing"/>
    <s v="Resurface &amp; Safety"/>
    <s v="Mill &amp; 411D"/>
    <x v="0"/>
    <x v="5"/>
    <n v="2.2000000000000002"/>
    <d v="2018-03-23T00:00:00"/>
    <s v="CONV"/>
    <x v="2"/>
    <s v="Other"/>
    <m/>
    <n v="0"/>
    <n v="0"/>
    <n v="16453.82"/>
    <n v="2528.58"/>
    <n v="18982.400000000001"/>
  </r>
  <r>
    <n v="127818"/>
    <x v="1"/>
    <s v="Blount"/>
    <s v="SR-335"/>
    <s v="SR"/>
    <s v="From near SR-33 to near SR-73(Excluding LM 2.31 - 2.43)"/>
    <s v="411 TLD Overlay @ 85lb/sy"/>
    <s v="Resurfacing"/>
    <s v="Resurf, Safety &amp; Br Repair"/>
    <s v="411 TLD Overlay @ 85lb/sy"/>
    <x v="0"/>
    <x v="5"/>
    <n v="3.48"/>
    <d v="2019-05-10T00:00:00"/>
    <s v="THIN"/>
    <x v="2"/>
    <s v="Other"/>
    <s v="05SR3350001"/>
    <n v="0"/>
    <n v="0"/>
    <n v="-7700"/>
    <n v="26650"/>
    <n v="18950"/>
  </r>
  <r>
    <n v="122087"/>
    <x v="0"/>
    <s v="Sequatchie"/>
    <s v="SR-28"/>
    <s v="SR"/>
    <s v="From South of Bridge over Woodcock Creek to SR-8 (Rt. &amp; Lt.)"/>
    <s v="Project involves pavement marking, signs, lighting, and resurfacing."/>
    <s v="Resurfacing"/>
    <s v="Resurface &amp; Safety"/>
    <s v="Cold Plane @ 1.25&quot;  (Roadway &amp; Shoulders) &amp; &quot;D&quot; Mix @ 132.5#/sy (Roadway &amp; Shoulders) - Shuttle Buggy"/>
    <x v="0"/>
    <x v="5"/>
    <n v="3.49"/>
    <d v="2016-06-24T00:00:00"/>
    <s v="CONV"/>
    <x v="0"/>
    <s v="NHS"/>
    <m/>
    <n v="0"/>
    <n v="0"/>
    <n v="8248.67"/>
    <n v="10677.89"/>
    <n v="18926.559999999998"/>
  </r>
  <r>
    <n v="129439"/>
    <x v="3"/>
    <s v="Carroll"/>
    <m/>
    <s v="N/A"/>
    <s v="Hungtingdon: Taxiway Connector Replacement"/>
    <m/>
    <s v="Aeronautics"/>
    <s v="Public Transportation"/>
    <m/>
    <x v="1"/>
    <x v="1"/>
    <s v=""/>
    <m/>
    <m/>
    <x v="6"/>
    <m/>
    <m/>
    <n v="0"/>
    <n v="0"/>
    <n v="18700"/>
    <n v="0"/>
    <n v="18700"/>
  </r>
  <r>
    <n v="126101"/>
    <x v="1"/>
    <s v="Carter"/>
    <s v="SR-400"/>
    <s v="SR"/>
    <s v="From near bridge over Watauga River to near Bristol Highway"/>
    <s v="411TLD Overlay @ 85 lb/sy"/>
    <s v="Resurfacing"/>
    <s v="Resurface &amp; Safety"/>
    <s v="411TLD Overlay @ 85 lb/sy"/>
    <x v="0"/>
    <x v="5"/>
    <n v="4.91"/>
    <d v="2018-03-23T00:00:00"/>
    <s v="THIN"/>
    <x v="2"/>
    <s v="Other"/>
    <m/>
    <n v="0"/>
    <n v="0"/>
    <n v="0"/>
    <n v="18675.23"/>
    <n v="18675.23"/>
  </r>
  <r>
    <n v="122841"/>
    <x v="0"/>
    <s v="Fentress"/>
    <s v="SR-28"/>
    <s v="SR"/>
    <s v="From North of Old SR-28 to South of the Bridge Over Dry Branch."/>
    <s v="Cold Plane @ 1.25&quot; &amp; &quot;CS&quot; Mix @ 85#/sy - Shuttle Buggy;  Project involves pavement marking, guardrail, lights, signs, and resurfacing."/>
    <s v="Resurfacing"/>
    <s v="Resurface &amp; Safety"/>
    <s v="Mill &amp; 411TLD"/>
    <x v="0"/>
    <x v="5"/>
    <n v="3.1"/>
    <d v="2017-03-31T00:00:00"/>
    <s v="CONV"/>
    <x v="0"/>
    <s v="NHS"/>
    <m/>
    <n v="0"/>
    <n v="0"/>
    <n v="4316.43"/>
    <n v="14286.87"/>
    <n v="18603.300000000003"/>
  </r>
  <r>
    <n v="129291"/>
    <x v="2"/>
    <s v="Davidson"/>
    <m/>
    <s v="N/A"/>
    <s v="MTA Grace Place Ministry FFY15; SFY20 5307 TN2018-028 (S) Operating Funds"/>
    <m/>
    <s v="Mass Transit"/>
    <m/>
    <m/>
    <x v="1"/>
    <x v="1"/>
    <s v=""/>
    <m/>
    <m/>
    <x v="6"/>
    <m/>
    <m/>
    <n v="0"/>
    <n v="0"/>
    <n v="18507"/>
    <n v="0"/>
    <n v="18507"/>
  </r>
  <r>
    <n v="126867"/>
    <x v="2"/>
    <s v="Davidson"/>
    <s v="I-40"/>
    <s v="IM"/>
    <s v="Bridge over 46th Avenue N., LM 13.33"/>
    <s v="Repair collision damage to concrete beams"/>
    <s v="Maint - BR Repair"/>
    <s v="Bridge Repair"/>
    <m/>
    <x v="3"/>
    <x v="2"/>
    <n v="0.01"/>
    <d v="2018-08-17T00:00:00"/>
    <m/>
    <x v="1"/>
    <s v="Int"/>
    <m/>
    <n v="0"/>
    <n v="0"/>
    <n v="18404.259999999998"/>
    <n v="0"/>
    <n v="18404.259999999998"/>
  </r>
  <r>
    <n v="116368.05"/>
    <x v="3"/>
    <s v="Region 4"/>
    <m/>
    <s v="IM"/>
    <s v="M17LTHQ_D45ISR_M&amp;L"/>
    <m/>
    <s v="Maint - Reg"/>
    <s v="Mowing/Litter"/>
    <m/>
    <x v="1"/>
    <x v="1"/>
    <n v="557.91"/>
    <d v="2017-03-10T00:00:00"/>
    <m/>
    <x v="1"/>
    <m/>
    <m/>
    <n v="0"/>
    <n v="0"/>
    <n v="18338.05"/>
    <n v="0"/>
    <n v="18338.05"/>
  </r>
  <r>
    <n v="117950"/>
    <x v="0"/>
    <s v="Hamilton"/>
    <m/>
    <s v="L"/>
    <s v="Various Streets in the Town of Signal Mountain"/>
    <s v="Brady Point Road (from St Charles St east to Riverpoint Rd); Carolina Avenue (from Louisiana Ave east to Tennessee Ave); Fairview Street (from Mississippi Ave north to Signal Mtn Blvd); Flint Street (from Signal Point Rd. east to St Charles St); Georgia Avenue (from Signal Mtn Blvd east to Tennessee Ave); James Boulevard (from Signal Pt Rd east to near Oak St.); Louisiana Avenue (from Ohio Ave south to James Blvd); Mississippi Avenue (from Tennessee Ave east to Taft Highway);  River Point Road (from St Charles St north to James Blvd); St. Charles Street (from James Blvd south to Brady Pt Rd); Signal Mountain Boulevard (from James Blvd east to James Blvd) ; Slayton Street (from Mississippi Ave to South Slayton St); Tennessee Avenue (from Mis"/>
    <s v="Local Programs"/>
    <s v="Sidewalk Improvements"/>
    <m/>
    <x v="1"/>
    <x v="1"/>
    <n v="0"/>
    <m/>
    <m/>
    <x v="4"/>
    <m/>
    <m/>
    <n v="18312"/>
    <n v="0"/>
    <n v="0"/>
    <n v="0"/>
    <n v="18312"/>
  </r>
  <r>
    <n v="123636"/>
    <x v="3"/>
    <s v="Dyer"/>
    <s v="SR-77"/>
    <s v="SR"/>
    <s v="From Flower Valley Drive to Washington Street in Newbern (Multimodal Access Project)"/>
    <s v="Construction of 4,800 LF of sidewalk, curb, crosswalks, signage, and a pedestrian bridge on SR-77, from Flower Valley Drive to Washington Street in Newbern."/>
    <s v="Local Programs"/>
    <s v="Bicycles and Pedestrian Facility"/>
    <m/>
    <x v="1"/>
    <x v="1"/>
    <n v="0.75"/>
    <m/>
    <m/>
    <x v="2"/>
    <s v="Other"/>
    <m/>
    <n v="11444.48"/>
    <n v="6836.23"/>
    <n v="0"/>
    <n v="0"/>
    <n v="18280.71"/>
  </r>
  <r>
    <n v="115358"/>
    <x v="0"/>
    <s v="Coffee"/>
    <s v="I-24"/>
    <s v="IM"/>
    <s v="Interchange at SR-55"/>
    <m/>
    <s v="Legislative"/>
    <s v="Modify Interchange"/>
    <m/>
    <x v="0"/>
    <x v="0"/>
    <n v="0.29299999999999998"/>
    <d v="2015-08-28T00:00:00"/>
    <m/>
    <x v="1"/>
    <s v="Int"/>
    <m/>
    <n v="-41106.949999999997"/>
    <n v="0"/>
    <n v="59358.51"/>
    <n v="0"/>
    <n v="18251.560000000005"/>
  </r>
  <r>
    <n v="129292"/>
    <x v="2"/>
    <s v="Davidson"/>
    <m/>
    <s v="N/A"/>
    <s v="MTA Mending Hearts 5307 SFY20; FFY15-16 Cap; FFY15 Op TN2018-028"/>
    <m/>
    <s v="Mass Transit"/>
    <m/>
    <m/>
    <x v="1"/>
    <x v="1"/>
    <s v=""/>
    <m/>
    <m/>
    <x v="6"/>
    <m/>
    <m/>
    <n v="0"/>
    <n v="0"/>
    <n v="18219"/>
    <n v="0"/>
    <n v="18219"/>
  </r>
  <r>
    <n v="115370.73"/>
    <x v="3"/>
    <s v="Chester"/>
    <m/>
    <s v="L"/>
    <s v="Various Local Roads in Chester County (Local Roads Safety Initiative)"/>
    <s v="Various Local Roads in Chester County (Local Roads Safety Initiative) - Signing, Pavement Marking"/>
    <s v="Other"/>
    <s v="Miscellaneous Safety Improvements"/>
    <m/>
    <x v="1"/>
    <x v="1"/>
    <s v=""/>
    <d v="2016-08-19T00:00:00"/>
    <m/>
    <x v="4"/>
    <s v="None, Other"/>
    <m/>
    <n v="-2018.2"/>
    <n v="0"/>
    <n v="20232.099999999999"/>
    <n v="0"/>
    <n v="18213.899999999998"/>
  </r>
  <r>
    <n v="129414"/>
    <x v="0"/>
    <s v="Meigs"/>
    <s v="Upper Concord Road"/>
    <s v="L"/>
    <s v="SA 61011(4), Upper Concord Road, From LM 5.89 To LM 6.34"/>
    <m/>
    <s v="State Aid - Resurf"/>
    <s v="Resurfacing"/>
    <m/>
    <x v="1"/>
    <x v="1"/>
    <n v="0.45"/>
    <m/>
    <m/>
    <x v="4"/>
    <s v="None"/>
    <m/>
    <n v="0"/>
    <n v="0"/>
    <n v="0"/>
    <n v="18207.22"/>
    <n v="18207.22"/>
  </r>
  <r>
    <n v="125450.76"/>
    <x v="3"/>
    <s v="Hardin"/>
    <m/>
    <s v="N/A"/>
    <s v="Various Local Roads in Hardin County (Local Roads Safety Initiative)"/>
    <m/>
    <s v="Safety"/>
    <s v="Safety"/>
    <m/>
    <x v="1"/>
    <x v="1"/>
    <s v=""/>
    <d v="2020-12-11T00:00:00"/>
    <m/>
    <x v="6"/>
    <s v="None"/>
    <m/>
    <n v="18000"/>
    <n v="0"/>
    <n v="0"/>
    <n v="0"/>
    <n v="18000"/>
  </r>
  <r>
    <n v="129468"/>
    <x v="2"/>
    <s v="Wilson"/>
    <m/>
    <s v="L"/>
    <s v="Various locations in the city of Lebanon"/>
    <s v="(E-Grants) The proposed improvements are to include resurfacing, restoration, and rehabilitation of sidewalks along the  following roadway segments: Greenlawn Dr., From W. Main St. to Hill St.; N. Hatton Ave., From W. Main St. to Hill St.; N. College St., From E. Market St. to E. High St.; E. Market St., From N. Cumberland St. to Owen St.; Univiersity Ave, From S. Maple St. to S. Greenwood St.; CL Manier St., From McGregor St. to E. Baddour Pkwy. ADA pedestrian signal improvements at existing traffic signal in the project limits are expected at N  Cumberland St at Market St, as well as longitudinal crosswalk markings were applicable at pedestrian  crossings."/>
    <s v="Local Programs"/>
    <s v="Sidewalk Improvements"/>
    <m/>
    <x v="1"/>
    <x v="1"/>
    <s v=""/>
    <m/>
    <m/>
    <x v="4"/>
    <s v="None"/>
    <m/>
    <n v="18000"/>
    <n v="0"/>
    <n v="0"/>
    <n v="0"/>
    <n v="18000"/>
  </r>
  <r>
    <n v="126536"/>
    <x v="0"/>
    <s v="Marion"/>
    <s v="SR-156"/>
    <s v="SR"/>
    <s v="From Franklin County Line to west of Frank Bolton Road"/>
    <s v="Mill &amp; CW"/>
    <s v="Resurfacing"/>
    <s v="Resurface &amp; Safety"/>
    <s v="Mill &amp; 307 CW"/>
    <x v="0"/>
    <x v="5"/>
    <n v="3.06"/>
    <d v="2018-05-11T00:00:00"/>
    <s v="CONV"/>
    <x v="2"/>
    <s v="Other"/>
    <m/>
    <n v="0"/>
    <n v="0"/>
    <n v="0"/>
    <n v="17939.310000000001"/>
    <n v="17939.310000000001"/>
  </r>
  <r>
    <n v="126033"/>
    <x v="1"/>
    <s v="Greene"/>
    <s v="SR-34"/>
    <s v="SR"/>
    <s v="From Near Chuckey Highway to Washington County Line."/>
    <s v="411 D Overlay &amp; E"/>
    <s v="Resurfacing"/>
    <s v="Resurface &amp; Safety"/>
    <s v="411 D Overlay"/>
    <x v="0"/>
    <x v="5"/>
    <n v="5.1100000000000003"/>
    <d v="2018-02-09T00:00:00"/>
    <s v="CONV"/>
    <x v="0"/>
    <s v="NHS"/>
    <s v="30SR0340027, 30SR0340028"/>
    <n v="0"/>
    <n v="0"/>
    <n v="17878.439999999999"/>
    <n v="0"/>
    <n v="17878.439999999999"/>
  </r>
  <r>
    <n v="126574"/>
    <x v="1"/>
    <s v="Cocke"/>
    <s v="SR-32"/>
    <s v="SR"/>
    <s v="From near SR-9 to near French Broad River Bridge"/>
    <s v="411TLD Overlay @ 85 lb/sy"/>
    <s v="Resurfacing"/>
    <s v="Resurface &amp; Safety"/>
    <s v="411TLD Overlay @ 85 lb/sy"/>
    <x v="0"/>
    <x v="5"/>
    <n v="6.02"/>
    <d v="2018-06-22T00:00:00"/>
    <s v="THIN"/>
    <x v="0"/>
    <s v="NHS, Other"/>
    <m/>
    <n v="0"/>
    <n v="0"/>
    <n v="0"/>
    <n v="17878.29"/>
    <n v="17878.29"/>
  </r>
  <r>
    <n v="117232.05"/>
    <x v="2"/>
    <s v="Region 3"/>
    <m/>
    <s v="IM"/>
    <s v="M18LTHQ_R3ISR_RELSNPLMKS"/>
    <s v="Relensing Snowplowable Pavement Markers"/>
    <s v="Maint - Reg"/>
    <s v="Pavement Marking"/>
    <m/>
    <x v="1"/>
    <x v="1"/>
    <s v=""/>
    <d v="2018-02-09T00:00:00"/>
    <m/>
    <x v="1"/>
    <m/>
    <m/>
    <n v="0"/>
    <n v="0"/>
    <n v="17727.740000000002"/>
    <n v="0"/>
    <n v="17727.740000000002"/>
  </r>
  <r>
    <n v="129282"/>
    <x v="2"/>
    <s v="Davidson"/>
    <m/>
    <s v="N/A"/>
    <s v="MTA FFY16; SFY20 5310 TN2018-027 Operating Funds"/>
    <m/>
    <s v="Mass Transit"/>
    <m/>
    <m/>
    <x v="1"/>
    <x v="1"/>
    <s v=""/>
    <m/>
    <m/>
    <x v="6"/>
    <m/>
    <m/>
    <n v="0"/>
    <n v="0"/>
    <n v="17720"/>
    <n v="0"/>
    <n v="17720"/>
  </r>
  <r>
    <n v="129849"/>
    <x v="0"/>
    <s v="Dekalb"/>
    <m/>
    <s v="N/A"/>
    <s v="Smithville: Fuel Management System Upgrade"/>
    <m/>
    <s v="Aeronautics"/>
    <s v="Public Transportation"/>
    <m/>
    <x v="1"/>
    <x v="1"/>
    <s v=""/>
    <m/>
    <m/>
    <x v="6"/>
    <m/>
    <m/>
    <n v="0"/>
    <n v="0"/>
    <n v="17685"/>
    <n v="0"/>
    <n v="17685"/>
  </r>
  <r>
    <n v="115368"/>
    <x v="1"/>
    <s v="Carter"/>
    <s v="SIA"/>
    <s v="L"/>
    <s v="Industrial Access Road serving NCI (Star Building Systems)"/>
    <s v="In the Watauga Industrial Park, new road constructed between: Industrial Dr and Judge Don M. Lewis Rd."/>
    <s v="Other"/>
    <s v="Construction-New"/>
    <m/>
    <x v="0"/>
    <x v="3"/>
    <n v="0.22700000000000001"/>
    <d v="2015-03-27T00:00:00"/>
    <m/>
    <x v="4"/>
    <s v="None"/>
    <m/>
    <n v="17614.46"/>
    <n v="0"/>
    <n v="0"/>
    <n v="0"/>
    <n v="17614.46"/>
  </r>
  <r>
    <n v="129736.23"/>
    <x v="3"/>
    <s v="Hardin"/>
    <s v="SR-15"/>
    <s v="SR"/>
    <s v="From Pickwick Road to Bell Lane in Savannah (TSMP)"/>
    <s v="Signal Timing Optimization (City of Savannah)"/>
    <s v="Other"/>
    <s v="Intelligent Transportation System"/>
    <m/>
    <x v="1"/>
    <x v="1"/>
    <n v="1.79"/>
    <m/>
    <m/>
    <x v="0"/>
    <s v="NHS"/>
    <m/>
    <n v="0"/>
    <n v="0"/>
    <n v="17600"/>
    <n v="0"/>
    <n v="17600"/>
  </r>
  <r>
    <n v="129892"/>
    <x v="0"/>
    <s v="McMinn"/>
    <m/>
    <s v="N/A"/>
    <s v="Athens: Drone Survey"/>
    <m/>
    <s v="Aeronautics"/>
    <s v="Public Transportation"/>
    <m/>
    <x v="1"/>
    <x v="1"/>
    <s v=""/>
    <m/>
    <m/>
    <x v="6"/>
    <m/>
    <m/>
    <n v="0"/>
    <n v="0"/>
    <n v="17600"/>
    <n v="0"/>
    <n v="17600"/>
  </r>
  <r>
    <n v="124912"/>
    <x v="0"/>
    <s v="Rhea"/>
    <s v="SR-29"/>
    <s v="SR"/>
    <s v="From South of Vanns Creek Road/Hoyal Road to South of Macedonia Road"/>
    <s v="Project involves signs, pavement marking, and resurfacing."/>
    <s v="Resurfacing"/>
    <s v="Resurface &amp; Safety"/>
    <s v="Cape Seal - Scrub Seal plus Micro-surfacing"/>
    <x v="0"/>
    <x v="5"/>
    <n v="4.76"/>
    <d v="2017-03-31T00:00:00"/>
    <s v="PRESV"/>
    <x v="0"/>
    <s v="NHS"/>
    <m/>
    <n v="0"/>
    <n v="0"/>
    <n v="19586.59"/>
    <n v="-2016.19"/>
    <n v="17570.400000000001"/>
  </r>
  <r>
    <n v="113437"/>
    <x v="2"/>
    <s v="Davidson"/>
    <s v="I-24"/>
    <s v="IM"/>
    <s v="Bridge over Spring Street, LM 14.22"/>
    <m/>
    <s v="Bridge"/>
    <s v="Bridge Rehabilitation"/>
    <m/>
    <x v="3"/>
    <x v="2"/>
    <n v="0.05"/>
    <d v="2017-03-10T00:00:00"/>
    <m/>
    <x v="1"/>
    <s v="Int"/>
    <s v="19I00240109"/>
    <n v="17448.8"/>
    <n v="0"/>
    <n v="0"/>
    <n v="0"/>
    <n v="17448.8"/>
  </r>
  <r>
    <n v="125612"/>
    <x v="2"/>
    <s v="Montgomery"/>
    <s v="SIA"/>
    <s v="L"/>
    <s v="Industrial Access Road Serving Project Baseball"/>
    <s v="(LG Electronics)"/>
    <s v="Economic Development"/>
    <s v="Construction-New"/>
    <m/>
    <x v="0"/>
    <x v="3"/>
    <s v=""/>
    <d v="2018-05-11T00:00:00"/>
    <m/>
    <x v="4"/>
    <m/>
    <m/>
    <n v="31478.54"/>
    <n v="0"/>
    <n v="-14304.7"/>
    <n v="0"/>
    <n v="17173.84"/>
  </r>
  <r>
    <n v="126583"/>
    <x v="2"/>
    <s v="Davidson"/>
    <m/>
    <s v="L"/>
    <s v="Arlington Avenue, Bridges over I-40 at LMs 0.12 and 0.17; and SR-1, Bridge over Mill Creek, LM 21.99"/>
    <s v="Bridge Repairs on 3 Bridges"/>
    <s v="Maint - BR Repair"/>
    <s v="Bridge Repair"/>
    <m/>
    <x v="3"/>
    <x v="2"/>
    <s v=""/>
    <d v="2019-02-08T00:00:00"/>
    <m/>
    <x v="8"/>
    <s v="NHS, None"/>
    <s v="19I00400111, 19I00400112, 19SR0010031"/>
    <n v="0"/>
    <n v="0"/>
    <n v="17164.150000000001"/>
    <n v="0"/>
    <n v="17164.150000000001"/>
  </r>
  <r>
    <n v="116358.06"/>
    <x v="3"/>
    <s v="Region 4"/>
    <m/>
    <s v="IM"/>
    <s v="M18LTHQ_D47ISR_M&amp;L_D47WEST"/>
    <m/>
    <s v="Maint - Reg"/>
    <s v="Mowing/Litter"/>
    <m/>
    <x v="1"/>
    <x v="1"/>
    <n v="599.30999999999995"/>
    <d v="2017-11-03T00:00:00"/>
    <m/>
    <x v="1"/>
    <m/>
    <m/>
    <n v="0"/>
    <n v="0"/>
    <n v="17149.14"/>
    <n v="0"/>
    <n v="17149.14"/>
  </r>
  <r>
    <n v="113877"/>
    <x v="1"/>
    <s v="Johnson"/>
    <s v="SR-167"/>
    <s v="SR"/>
    <s v="From SR-67 To Little Dry Run Road"/>
    <m/>
    <s v="Resurfacing"/>
    <s v="Resurface &amp; Safety"/>
    <e v="#N/A"/>
    <x v="0"/>
    <x v="5"/>
    <n v="6.35"/>
    <d v="2010-06-18T00:00:00"/>
    <m/>
    <x v="2"/>
    <m/>
    <m/>
    <n v="0"/>
    <n v="0"/>
    <n v="0"/>
    <n v="17139.93"/>
    <n v="17139.93"/>
  </r>
  <r>
    <n v="108897"/>
    <x v="3"/>
    <s v="Shelby"/>
    <s v="SIA"/>
    <s v="L"/>
    <s v="Industrial Access Road serving BNSF Railway in Memphis"/>
    <m/>
    <s v="Other"/>
    <s v="Construction-New"/>
    <m/>
    <x v="0"/>
    <x v="3"/>
    <n v="0.73299999999999998"/>
    <d v="2009-08-07T00:00:00"/>
    <m/>
    <x v="8"/>
    <s v="NHS"/>
    <m/>
    <n v="0"/>
    <n v="0"/>
    <n v="17130.509999999998"/>
    <n v="0"/>
    <n v="17130.509999999998"/>
  </r>
  <r>
    <n v="117506"/>
    <x v="3"/>
    <s v="Fayette"/>
    <s v="SR-196"/>
    <s v="SR"/>
    <s v="From the Shaw Creek Bridge at LM 6.80 to LM 7.11 in Piperton"/>
    <s v="Miscellaneous Safety Improvements (Shoulder widening as shown in guidance)"/>
    <s v="Safety"/>
    <s v="Miscellaneous Safety Improvements"/>
    <m/>
    <x v="0"/>
    <x v="0"/>
    <n v="0.31"/>
    <d v="2020-03-27T00:00:00"/>
    <m/>
    <x v="2"/>
    <s v="Other"/>
    <m/>
    <n v="0"/>
    <n v="0"/>
    <n v="17000"/>
    <n v="0"/>
    <n v="17000"/>
  </r>
  <r>
    <n v="127960"/>
    <x v="2"/>
    <s v="Robertson"/>
    <s v="SIA"/>
    <s v="L"/>
    <s v="State Industrial Access Serving Project Fab (Tate Ornamental)"/>
    <s v="radius improvement - Industrial Drive at S.C.T. Drive in White House"/>
    <s v="Economic Development"/>
    <s v="Reconstruction"/>
    <m/>
    <x v="0"/>
    <x v="0"/>
    <n v="0.03"/>
    <d v="2020-12-11T00:00:00"/>
    <m/>
    <x v="4"/>
    <s v="None"/>
    <m/>
    <n v="17000"/>
    <n v="0"/>
    <n v="0"/>
    <n v="0"/>
    <n v="17000"/>
  </r>
  <r>
    <n v="129274"/>
    <x v="2"/>
    <s v="Robertson"/>
    <m/>
    <s v="N/A"/>
    <s v="Springfield: Obstruction Removal Project &amp; UAS Approach Survey"/>
    <m/>
    <s v="Aeronautics"/>
    <s v="Public Transportation"/>
    <m/>
    <x v="1"/>
    <x v="1"/>
    <s v=""/>
    <m/>
    <m/>
    <x v="6"/>
    <m/>
    <m/>
    <n v="0"/>
    <n v="0"/>
    <n v="16850"/>
    <n v="0"/>
    <n v="16850"/>
  </r>
  <r>
    <n v="129915"/>
    <x v="2"/>
    <s v="Montgomery"/>
    <m/>
    <s v="N/A"/>
    <s v="Clarksville: UAS Obstruction Survey"/>
    <m/>
    <s v="Aeronautics"/>
    <s v="Public Transportation"/>
    <m/>
    <x v="1"/>
    <x v="1"/>
    <s v=""/>
    <m/>
    <m/>
    <x v="6"/>
    <m/>
    <m/>
    <n v="0"/>
    <n v="0"/>
    <n v="16850"/>
    <n v="0"/>
    <n v="16850"/>
  </r>
  <r>
    <n v="130239"/>
    <x v="0"/>
    <s v="Bradley"/>
    <m/>
    <s v="N/A"/>
    <s v="Cleveland: North Property Development, Redesign through Bid Phase"/>
    <m/>
    <s v="Aeronautics"/>
    <s v="Public Transportation"/>
    <m/>
    <x v="1"/>
    <x v="1"/>
    <s v=""/>
    <m/>
    <m/>
    <x v="6"/>
    <m/>
    <m/>
    <n v="0"/>
    <n v="0"/>
    <n v="16746"/>
    <n v="0"/>
    <n v="16746"/>
  </r>
  <r>
    <n v="130342"/>
    <x v="1"/>
    <s v="Scott"/>
    <m/>
    <s v="SR"/>
    <s v="M21CMHQ_C76SR_ROUWINFIELD"/>
    <m/>
    <s v="Maint - Reg"/>
    <s v="Maintenance"/>
    <m/>
    <x v="1"/>
    <x v="1"/>
    <s v=""/>
    <m/>
    <m/>
    <x v="2"/>
    <m/>
    <m/>
    <n v="0"/>
    <n v="0"/>
    <n v="16527.3"/>
    <n v="0"/>
    <n v="16527.3"/>
  </r>
  <r>
    <n v="125333"/>
    <x v="2"/>
    <s v="Wilson"/>
    <s v="SR-26"/>
    <s v="SR"/>
    <s v="Bridges over Sinking Creek, LM 2.33 in Lebanon"/>
    <m/>
    <s v="Maint - BR Repair"/>
    <s v="Bridge Repair"/>
    <m/>
    <x v="3"/>
    <x v="2"/>
    <n v="0.01"/>
    <d v="2018-10-05T00:00:00"/>
    <m/>
    <x v="0"/>
    <s v="NHS"/>
    <s v="95FA0243003, 95FA0243004"/>
    <n v="0"/>
    <n v="0"/>
    <n v="16500"/>
    <n v="0"/>
    <n v="16500"/>
  </r>
  <r>
    <n v="128005"/>
    <x v="2"/>
    <s v="Maury"/>
    <s v="I-65"/>
    <s v="IM"/>
    <s v="I-65 Bridges over Rutherford Creek at LM 16.48; and SR-396 Bridge over I-65 at I-65 LM 17.63"/>
    <s v="Bridge Repairs on Three (3) Bridges on or over I-65 between I-65 LMs 16.48 and 17.63"/>
    <s v="Maint - BR Repair"/>
    <s v="Bridge Repair"/>
    <m/>
    <x v="3"/>
    <x v="2"/>
    <s v=""/>
    <d v="2020-06-26T00:00:00"/>
    <m/>
    <x v="1"/>
    <s v="Int, NHS"/>
    <s v="60I00650025, 60I00650026, 60I00650040"/>
    <n v="0"/>
    <n v="0"/>
    <n v="16500"/>
    <n v="0"/>
    <n v="16500"/>
  </r>
  <r>
    <n v="114546.08"/>
    <x v="3"/>
    <s v="Region 4"/>
    <m/>
    <s v="IM"/>
    <s v="M19LTHQ_R4ISR_OCCABLEREP Various Interstate and SRs - Cable Barrier Repair"/>
    <s v="FY19 On-Call Cable Barrier Repair-Region 4 Interstate and SRs"/>
    <s v="Maint - Reg"/>
    <s v="Maintenance"/>
    <m/>
    <x v="1"/>
    <x v="1"/>
    <s v=""/>
    <d v="2018-08-17T00:00:00"/>
    <m/>
    <x v="1"/>
    <m/>
    <m/>
    <n v="0"/>
    <n v="0"/>
    <n v="16450"/>
    <n v="0"/>
    <n v="16450"/>
  </r>
  <r>
    <n v="117229.05"/>
    <x v="1"/>
    <s v="Region 1"/>
    <m/>
    <s v="IM"/>
    <s v="M18LTHQ_R1ISR_RELSNPLMKS"/>
    <s v="Relensing of Snowplowable Pavement Markers"/>
    <s v="Maint - Reg"/>
    <s v="Pavement Marking"/>
    <m/>
    <x v="1"/>
    <x v="1"/>
    <s v=""/>
    <d v="2018-02-09T00:00:00"/>
    <m/>
    <x v="1"/>
    <m/>
    <m/>
    <n v="0"/>
    <n v="0"/>
    <n v="16377.37"/>
    <n v="0"/>
    <n v="16377.37"/>
  </r>
  <r>
    <n v="113898.01"/>
    <x v="2"/>
    <s v="Davidson"/>
    <s v="I-440"/>
    <s v="IM"/>
    <s v="From East of I-65 to West of I-24(Eastbound Only)"/>
    <s v="I-440, From East of I-65 to West of I-24(Eastbound Only) - Widen"/>
    <s v="Legislative"/>
    <s v="Widen"/>
    <m/>
    <x v="0"/>
    <x v="0"/>
    <n v="1.6"/>
    <d v="2011-08-05T00:00:00"/>
    <m/>
    <x v="1"/>
    <s v="Int"/>
    <m/>
    <n v="16350"/>
    <n v="0"/>
    <n v="0"/>
    <n v="0"/>
    <n v="16350"/>
  </r>
  <r>
    <n v="126682"/>
    <x v="2"/>
    <s v="Marshall"/>
    <s v="Pyles Road"/>
    <s v="L"/>
    <s v="A040-0.28, Pyles Road over Thick Creek"/>
    <m/>
    <s v="State Aid - BR Grant"/>
    <s v="Bridge Replacement"/>
    <m/>
    <x v="3"/>
    <x v="0"/>
    <n v="0.01"/>
    <m/>
    <m/>
    <x v="4"/>
    <s v="None"/>
    <m/>
    <n v="0"/>
    <n v="0"/>
    <n v="16230.21"/>
    <n v="0"/>
    <n v="16230.21"/>
  </r>
  <r>
    <n v="120133"/>
    <x v="2"/>
    <s v="Davidson"/>
    <s v="SR-45"/>
    <s v="SR"/>
    <s v="(Old Hickory Blvd.) at NERR, LM 15.78 in Nashville"/>
    <s v="Section 130 Railroad Safety Improvement Project"/>
    <s v="Other"/>
    <s v="Railroad Crossing Improvement"/>
    <m/>
    <x v="1"/>
    <x v="1"/>
    <n v="0.01"/>
    <m/>
    <m/>
    <x v="0"/>
    <s v="NHS"/>
    <m/>
    <n v="0"/>
    <n v="0"/>
    <n v="16157"/>
    <n v="0"/>
    <n v="16157"/>
  </r>
  <r>
    <n v="128491"/>
    <x v="0"/>
    <s v="Marion"/>
    <s v="Railroad/Hamburg Rd"/>
    <s v="L"/>
    <s v="E 5th Street at Sequatchie Valley Railroad, LM 0.08 in South Pittsburg"/>
    <s v="Railroad Crossing Safety Improvement Project, Section 130"/>
    <s v="Section 130-Rail"/>
    <s v="Railroad Crossing Improvement"/>
    <m/>
    <x v="1"/>
    <x v="1"/>
    <n v="0.01"/>
    <m/>
    <m/>
    <x v="4"/>
    <s v="None"/>
    <m/>
    <n v="0"/>
    <n v="0"/>
    <n v="16040"/>
    <n v="0"/>
    <n v="16040"/>
  </r>
  <r>
    <n v="126935"/>
    <x v="0"/>
    <s v="Warren"/>
    <s v="SR-56"/>
    <s v="SR"/>
    <s v="From near SR-287 to near DeKalb County Line"/>
    <m/>
    <s v="Legislative"/>
    <s v="Environmental Studies"/>
    <m/>
    <x v="0"/>
    <x v="0"/>
    <n v="1.32"/>
    <m/>
    <m/>
    <x v="2"/>
    <s v="Other"/>
    <m/>
    <n v="16000"/>
    <n v="0"/>
    <n v="0"/>
    <n v="0"/>
    <n v="16000"/>
  </r>
  <r>
    <n v="129771"/>
    <x v="2"/>
    <s v="Macon"/>
    <m/>
    <s v="N/A"/>
    <s v="Lafayette: Maintain Self-Service Fueling Equipment"/>
    <m/>
    <s v="Aeronautics"/>
    <s v="Public Transportation"/>
    <m/>
    <x v="1"/>
    <x v="1"/>
    <s v=""/>
    <m/>
    <m/>
    <x v="6"/>
    <m/>
    <m/>
    <n v="0"/>
    <n v="0"/>
    <n v="15987"/>
    <n v="0"/>
    <n v="15987"/>
  </r>
  <r>
    <n v="128582"/>
    <x v="1"/>
    <s v="Sullivan"/>
    <s v="Orebank Road"/>
    <s v="L"/>
    <s v="SA 8261-1, Orebank Road, from Kingsport City Limits to Kingsport City Limits"/>
    <m/>
    <s v="State Aid - Resurf"/>
    <s v="Resurfacing"/>
    <m/>
    <x v="1"/>
    <x v="1"/>
    <n v="1.3"/>
    <m/>
    <m/>
    <x v="4"/>
    <s v="Other"/>
    <m/>
    <n v="0"/>
    <n v="0"/>
    <n v="0"/>
    <n v="15944"/>
    <n v="15944"/>
  </r>
  <r>
    <n v="129108"/>
    <x v="1"/>
    <s v="Roane"/>
    <s v="SR-326"/>
    <s v="SR"/>
    <s v="From near SR-1 to near I-40"/>
    <s v="411TLD Overlay @ 85 lb/sy"/>
    <s v="Resurfacing"/>
    <s v="Resurface &amp; Safety"/>
    <s v="411tld Overlay @ 85 Lb/sy"/>
    <x v="0"/>
    <x v="5"/>
    <n v="1.32"/>
    <d v="2020-06-26T00:00:00"/>
    <s v="THIN"/>
    <x v="2"/>
    <s v="Other"/>
    <m/>
    <n v="0"/>
    <n v="0"/>
    <n v="15900"/>
    <n v="0"/>
    <n v="15900"/>
  </r>
  <r>
    <n v="126136"/>
    <x v="0"/>
    <s v="Cannon"/>
    <s v="SR-1"/>
    <s v="SR"/>
    <s v="From West of Mears Drive to West of Bragg Street"/>
    <s v="Mill &amp; 411D"/>
    <s v="Resurfacing"/>
    <s v="Resurface &amp; Safety"/>
    <s v="Mill &amp; 411D"/>
    <x v="0"/>
    <x v="5"/>
    <n v="0.37"/>
    <d v="2018-03-23T00:00:00"/>
    <s v="CONV"/>
    <x v="0"/>
    <s v="NHS"/>
    <m/>
    <n v="0"/>
    <n v="0"/>
    <n v="0"/>
    <n v="15822.05"/>
    <n v="15822.05"/>
  </r>
  <r>
    <n v="126112"/>
    <x v="0"/>
    <s v="Cumberland"/>
    <s v="SR-28"/>
    <s v="SR"/>
    <s v="From Plateau Road to Bridge over Clear Creek"/>
    <s v="Micro-surfacing @ 22 lbs/sy"/>
    <s v="Resurfacing"/>
    <s v="Resurface &amp; Safety"/>
    <s v="Micro-surfacing @ 22 lbs/sy"/>
    <x v="0"/>
    <x v="5"/>
    <n v="7.82"/>
    <d v="2018-02-09T00:00:00"/>
    <s v="MICRO"/>
    <x v="0"/>
    <s v="NHS"/>
    <m/>
    <n v="0"/>
    <n v="0"/>
    <n v="0"/>
    <n v="15731.46"/>
    <n v="15731.46"/>
  </r>
  <r>
    <n v="117367.03999999999"/>
    <x v="3"/>
    <s v="Region 4"/>
    <m/>
    <s v="N/A"/>
    <s v="Roadway Departure Action Plan - Construction Unit 4032 (RSAR)"/>
    <s v="Miscellaneous Safety Improvements"/>
    <s v="Safety"/>
    <s v="Miscellaneous Safety Improvements"/>
    <m/>
    <x v="1"/>
    <x v="1"/>
    <n v="0"/>
    <d v="2017-12-08T00:00:00"/>
    <m/>
    <x v="6"/>
    <s v="NHS, None, Other"/>
    <m/>
    <n v="-5531.96"/>
    <n v="0"/>
    <n v="21128.19"/>
    <n v="0"/>
    <n v="15596.23"/>
  </r>
  <r>
    <n v="127789"/>
    <x v="0"/>
    <s v="Cumberland"/>
    <s v="SR-1"/>
    <s v="SR"/>
    <s v="From West of Glade Creek Road to Near Wood Ridge Lane"/>
    <s v="Safety Improvements"/>
    <s v="Safety"/>
    <s v="Miscellaneous Safety Improvements"/>
    <m/>
    <x v="1"/>
    <x v="1"/>
    <n v="3.5"/>
    <d v="2020-08-14T00:00:00"/>
    <m/>
    <x v="2"/>
    <s v="Other"/>
    <m/>
    <n v="15500"/>
    <n v="0"/>
    <n v="0"/>
    <n v="0"/>
    <n v="15500"/>
  </r>
  <r>
    <n v="120833"/>
    <x v="1"/>
    <s v="Campbell"/>
    <s v="I-75"/>
    <s v="IM"/>
    <s v="Interchange at SR-9 and Old Highway 63 (Exit 134) - RSAR"/>
    <m/>
    <s v="Safety"/>
    <s v="Safety"/>
    <m/>
    <x v="1"/>
    <x v="1"/>
    <n v="0.81"/>
    <m/>
    <m/>
    <x v="1"/>
    <s v="Int"/>
    <m/>
    <n v="15450.5"/>
    <n v="0"/>
    <n v="0"/>
    <n v="0"/>
    <n v="15450.5"/>
  </r>
  <r>
    <n v="106659.03"/>
    <x v="5"/>
    <s v="Statewide"/>
    <m/>
    <s v="IM"/>
    <s v="M09OAHQ_SWISR_INM8SW Inmate Labor Contract with TDOC"/>
    <m/>
    <s v="Maint - Reg"/>
    <s v="Maintenance"/>
    <m/>
    <x v="1"/>
    <x v="1"/>
    <s v=""/>
    <m/>
    <m/>
    <x v="1"/>
    <m/>
    <m/>
    <n v="0"/>
    <n v="0"/>
    <n v="15377.35"/>
    <n v="0"/>
    <n v="15377.35"/>
  </r>
  <r>
    <n v="124326"/>
    <x v="1"/>
    <s v="Grainger"/>
    <s v="Hogskin Rd"/>
    <s v="L"/>
    <s v="Hogskin Rd. Bridge over Hogskin Creek (IA)"/>
    <m/>
    <s v="State Aid - BR Grant"/>
    <s v="Bridge Replacement"/>
    <m/>
    <x v="3"/>
    <x v="0"/>
    <n v="0.01"/>
    <m/>
    <m/>
    <x v="4"/>
    <s v="None"/>
    <s v="290A0260003"/>
    <n v="0"/>
    <n v="0"/>
    <n v="15347.2"/>
    <n v="0"/>
    <n v="15347.2"/>
  </r>
  <r>
    <n v="125022"/>
    <x v="2"/>
    <s v="Wayne"/>
    <s v="SR-13"/>
    <s v="SR"/>
    <s v="From Alabama State Line to North of Houston Smith Road"/>
    <s v="411 D Overlay"/>
    <s v="Resurfacing"/>
    <s v="Resurface &amp; Safety"/>
    <s v="411 D Overlay"/>
    <x v="0"/>
    <x v="5"/>
    <n v="5.8"/>
    <d v="2017-05-12T00:00:00"/>
    <s v="CONV"/>
    <x v="2"/>
    <s v="Other"/>
    <m/>
    <n v="0"/>
    <n v="0"/>
    <n v="127218.78"/>
    <n v="-111889.97"/>
    <n v="15328.809999999998"/>
  </r>
  <r>
    <n v="130489"/>
    <x v="2"/>
    <s v="Davidson"/>
    <m/>
    <s v="IM"/>
    <s v="M21CMHQ_C19ISR_SPCGOODLETTSVILLE"/>
    <m/>
    <s v="Maint - Reg"/>
    <s v="Maintenance"/>
    <m/>
    <x v="1"/>
    <x v="1"/>
    <s v=""/>
    <m/>
    <m/>
    <x v="1"/>
    <m/>
    <m/>
    <n v="0"/>
    <n v="0"/>
    <n v="15190.68"/>
    <n v="0"/>
    <n v="15190.68"/>
  </r>
  <r>
    <n v="125228"/>
    <x v="2"/>
    <s v="Cheatham"/>
    <s v="SR-12"/>
    <s v="SR"/>
    <s v="M17LTR3_C11SR_SMLSTR REPAIR SR12 LM6.53"/>
    <m/>
    <s v="Other"/>
    <s v="Culvert Replacement"/>
    <m/>
    <x v="5"/>
    <x v="0"/>
    <n v="0"/>
    <d v="2019-03-29T00:00:00"/>
    <m/>
    <x v="2"/>
    <s v="Other"/>
    <m/>
    <n v="0"/>
    <n v="0"/>
    <n v="15150"/>
    <n v="0"/>
    <n v="15150"/>
  </r>
  <r>
    <n v="113424"/>
    <x v="1"/>
    <s v="Johnson"/>
    <s v="SR-91"/>
    <s v="SR"/>
    <s v="From SR-418 To North of Drystone Branch Road"/>
    <m/>
    <s v="Resurfacing"/>
    <s v="Resurfacing"/>
    <e v="#N/A"/>
    <x v="0"/>
    <x v="5"/>
    <n v="4.49"/>
    <d v="2010-06-18T00:00:00"/>
    <m/>
    <x v="2"/>
    <s v="Other"/>
    <m/>
    <n v="0"/>
    <n v="0"/>
    <n v="0"/>
    <n v="15030.44"/>
    <n v="15030.44"/>
  </r>
  <r>
    <n v="125648"/>
    <x v="2"/>
    <s v="Davidson"/>
    <s v="I-40"/>
    <s v="IM"/>
    <s v="From Cheatham County Line to near SR-1"/>
    <s v="Mill, CS &amp; OGFC"/>
    <s v="Resurfacing"/>
    <s v="Resurfacing"/>
    <s v="Mill, CS &amp; OGFC"/>
    <x v="0"/>
    <x v="5"/>
    <n v="4.8"/>
    <d v="2017-12-08T00:00:00"/>
    <s v="CONV"/>
    <x v="1"/>
    <s v="Int"/>
    <s v="19I00400001, 19I00400007"/>
    <n v="0"/>
    <n v="0"/>
    <n v="19014.02"/>
    <n v="-4006.03"/>
    <n v="15007.99"/>
  </r>
  <r>
    <n v="124113"/>
    <x v="1"/>
    <s v="Anderson"/>
    <s v="Old State Circle"/>
    <s v="L"/>
    <s v="Old State Circle, Bridge over Bull Run Creek, LM 0.39 (IA)"/>
    <m/>
    <s v="Bridge"/>
    <s v="Bridge Replacement"/>
    <m/>
    <x v="3"/>
    <x v="0"/>
    <n v="0.05"/>
    <m/>
    <m/>
    <x v="4"/>
    <s v="None"/>
    <s v="010A2760001"/>
    <n v="15000"/>
    <n v="0"/>
    <n v="0"/>
    <n v="0"/>
    <n v="15000"/>
  </r>
  <r>
    <n v="124120"/>
    <x v="2"/>
    <s v="Bedford"/>
    <s v="SR-64"/>
    <s v="SR"/>
    <s v="(Walking Horse Parkway), Bridges over Sugar Creek, LM 9.45 and Davis Branch, LM 9.59 (IA)"/>
    <m/>
    <s v="Bridge"/>
    <s v="Bridge Replacement"/>
    <m/>
    <x v="3"/>
    <x v="0"/>
    <n v="0.14000000000000001"/>
    <d v="2024-02-09T00:00:00"/>
    <m/>
    <x v="0"/>
    <s v="NHS, Other"/>
    <s v="02SR0640009, 02SR0640011"/>
    <n v="15000"/>
    <n v="0"/>
    <n v="0"/>
    <n v="0"/>
    <n v="15000"/>
  </r>
  <r>
    <n v="124336"/>
    <x v="1"/>
    <s v="Greene"/>
    <s v="Blue Springs Pkwy"/>
    <s v="L"/>
    <s v="Blue Springs Parkway, Bridge over Lick Creek, LM 0.39 (IA)"/>
    <m/>
    <s v="Bridge"/>
    <s v="Bridge Replacement"/>
    <m/>
    <x v="3"/>
    <x v="0"/>
    <n v="4.4999999999999998E-2"/>
    <m/>
    <m/>
    <x v="4"/>
    <s v="None"/>
    <s v="30013460001"/>
    <n v="15000"/>
    <n v="0"/>
    <n v="0"/>
    <n v="0"/>
    <n v="15000"/>
  </r>
  <r>
    <n v="124404"/>
    <x v="3"/>
    <s v="Hardeman"/>
    <s v="Sain Road"/>
    <s v="L"/>
    <s v="Sain Road (00865), Bridge over Spring Creek, LM 13.07 (IA)"/>
    <m/>
    <s v="Bridge"/>
    <s v="Bridge Replacement"/>
    <m/>
    <x v="3"/>
    <x v="0"/>
    <n v="0.14000000000000001"/>
    <m/>
    <m/>
    <x v="4"/>
    <s v="None"/>
    <s v="35S82320001"/>
    <n v="15000"/>
    <n v="0"/>
    <n v="0"/>
    <n v="0"/>
    <n v="15000"/>
  </r>
  <r>
    <n v="124448"/>
    <x v="2"/>
    <s v="Humphreys"/>
    <s v="Cedar Grove Rd"/>
    <s v="L"/>
    <s v="Cedar Grove Road (0A341), Bridge over Hurricane Creek, LM 0.49 (IA)"/>
    <s v="The proposed bridge is to be a three-hundred (300) feet long, three (3) span concrete beam bridge with an out-to-out width of twenty-five (25) feet three (3) inches. The proposed grade of the bridge will be  approximately one (1) foot higher than the existing structure and the exiting centerline will be  maintained"/>
    <s v="Bridge"/>
    <s v="Bridge Replacement"/>
    <m/>
    <x v="3"/>
    <x v="0"/>
    <n v="0.06"/>
    <m/>
    <m/>
    <x v="4"/>
    <s v="None"/>
    <s v="430A3410001"/>
    <n v="15000"/>
    <n v="0"/>
    <n v="0"/>
    <n v="0"/>
    <n v="15000"/>
  </r>
  <r>
    <n v="124476"/>
    <x v="1"/>
    <s v="Loudon"/>
    <s v="Elm St"/>
    <s v="L"/>
    <s v="Elm Street (0A808), Bridge over Bacon Creek, LM 0.17 (IA)"/>
    <m/>
    <s v="Bridge"/>
    <s v="Bridge Replacement"/>
    <m/>
    <x v="3"/>
    <x v="0"/>
    <n v="0.01"/>
    <m/>
    <m/>
    <x v="4"/>
    <s v="None"/>
    <s v="530A5940001"/>
    <n v="15000"/>
    <n v="0"/>
    <n v="0"/>
    <n v="0"/>
    <n v="15000"/>
  </r>
  <r>
    <n v="124520"/>
    <x v="1"/>
    <s v="Roane"/>
    <m/>
    <s v="L"/>
    <s v="Poplar Creek Road, Bridge over Poplar Creek, LM 9.24 (IA)"/>
    <m/>
    <s v="Bridge"/>
    <s v="Bridge Replacement"/>
    <m/>
    <x v="3"/>
    <x v="0"/>
    <n v="3.5000000000000003E-2"/>
    <m/>
    <m/>
    <x v="4"/>
    <s v="None"/>
    <s v="73023740001"/>
    <n v="15000"/>
    <n v="0"/>
    <n v="0"/>
    <n v="0"/>
    <n v="15000"/>
  </r>
  <r>
    <n v="124614"/>
    <x v="1"/>
    <s v="Sullivan"/>
    <s v="SR-36"/>
    <s v="SR"/>
    <s v="(Fort Henry Drive), Bridge over South Holston River, LM 5.02 (RL) (IA)"/>
    <m/>
    <s v="Bridge"/>
    <s v="Bridge Replacement"/>
    <m/>
    <x v="3"/>
    <x v="0"/>
    <n v="0.18"/>
    <d v="2022-05-06T00:00:00"/>
    <m/>
    <x v="0"/>
    <s v="NHS"/>
    <s v="82SR0360007"/>
    <n v="15000"/>
    <n v="0"/>
    <n v="0"/>
    <n v="0"/>
    <n v="15000"/>
  </r>
  <r>
    <n v="124615"/>
    <x v="1"/>
    <s v="Sullivan"/>
    <s v="SR-36"/>
    <s v="SR"/>
    <s v="(Fort Henry Drive), Bridge over South Holston River LM 5.03 (LL) (IA)"/>
    <m/>
    <s v="Bridge"/>
    <s v="Bridge Replacement"/>
    <m/>
    <x v="3"/>
    <x v="0"/>
    <n v="4.4999999999999998E-2"/>
    <d v="2022-05-06T00:00:00"/>
    <m/>
    <x v="0"/>
    <s v="NHS"/>
    <s v="82SR0360008"/>
    <n v="15000"/>
    <n v="0"/>
    <n v="0"/>
    <n v="0"/>
    <n v="15000"/>
  </r>
  <r>
    <n v="124617"/>
    <x v="1"/>
    <s v="Sullivan"/>
    <s v="SR-44"/>
    <s v="SR"/>
    <s v="(Dry Branch Rd.), Bridge over Morrel Creek, LM 4.61 (IA)"/>
    <m/>
    <s v="Bridge"/>
    <s v="Bridge Replacement"/>
    <m/>
    <x v="3"/>
    <x v="0"/>
    <n v="0.04"/>
    <d v="2022-05-06T00:00:00"/>
    <m/>
    <x v="2"/>
    <s v="Other"/>
    <s v="82F00330001"/>
    <n v="15000"/>
    <n v="0"/>
    <n v="0"/>
    <n v="0"/>
    <n v="15000"/>
  </r>
  <r>
    <n v="124750"/>
    <x v="3"/>
    <s v="Shelby"/>
    <s v="SR-1"/>
    <s v="SR"/>
    <s v="(US-70/79), Bridge over Clear Creek, LM 25.61 (IA)"/>
    <m/>
    <s v="Bridge"/>
    <s v="Bridge Replacement"/>
    <m/>
    <x v="3"/>
    <x v="0"/>
    <n v="0.03"/>
    <d v="2022-12-09T00:00:00"/>
    <m/>
    <x v="0"/>
    <s v="NHS"/>
    <s v="79SR0010027"/>
    <n v="15000"/>
    <n v="0"/>
    <n v="0"/>
    <n v="0"/>
    <n v="15000"/>
  </r>
  <r>
    <n v="129801"/>
    <x v="1"/>
    <s v="Monroe"/>
    <m/>
    <s v="L"/>
    <s v="Hawkins Ford Road, From SR-322 (Oakland Road) to Sweetwater Vonore Road. Linwood Drive, From Sweetwater Vonore Road to Old Highway 68"/>
    <s v="Resurfacing and striping of Hawkins Rd from Hwy 322 to Sweetwater-Vonore Rd and Linwood Drive from Sweetwater Vonore Rd to Old Highway 68."/>
    <s v="Local Programs"/>
    <s v="Resurfacing"/>
    <e v="#N/A"/>
    <x v="0"/>
    <x v="5"/>
    <n v="0"/>
    <m/>
    <m/>
    <x v="4"/>
    <s v="None, Other"/>
    <m/>
    <n v="15000"/>
    <n v="0"/>
    <n v="0"/>
    <n v="0"/>
    <n v="15000"/>
  </r>
  <r>
    <n v="129121"/>
    <x v="2"/>
    <s v="Wilson"/>
    <s v="Babb Dr"/>
    <s v="L"/>
    <s v="Babb Drive at NERR, LM 0.21 in Lebanon"/>
    <s v="Railroad Crossing Safety Improvement Project, Section 130"/>
    <s v="Section 130-Rail"/>
    <s v="Railroad Crossing Improvement"/>
    <m/>
    <x v="1"/>
    <x v="1"/>
    <n v="0.01"/>
    <m/>
    <m/>
    <x v="4"/>
    <s v="None"/>
    <m/>
    <n v="15000"/>
    <n v="0"/>
    <n v="0"/>
    <n v="0"/>
    <n v="15000"/>
  </r>
  <r>
    <n v="129730"/>
    <x v="1"/>
    <s v="Jefferson"/>
    <s v="Biddle St"/>
    <s v="L"/>
    <s v="Biddle Street at Norfolk Southern Railroad, LM 0.38 in White Pine"/>
    <s v="Railroad crossing safety improvement project; Section 130"/>
    <s v="Section 130-Rail"/>
    <s v="Railroad Crossing Improvement"/>
    <m/>
    <x v="1"/>
    <x v="1"/>
    <n v="0.01"/>
    <m/>
    <m/>
    <x v="4"/>
    <s v="None"/>
    <m/>
    <n v="15000"/>
    <n v="0"/>
    <n v="0"/>
    <n v="0"/>
    <n v="15000"/>
  </r>
  <r>
    <n v="129294"/>
    <x v="2"/>
    <s v="Davidson"/>
    <s v="Bransford Ave"/>
    <s v="L"/>
    <s v="Bransford Avenue at NERR, LM 0.58 in Nashville"/>
    <s v="Railroad Crossing Safety Improvement Project, Section 130."/>
    <s v="Section 130-Rail"/>
    <s v="Railroad Crossing Improvement"/>
    <m/>
    <x v="1"/>
    <x v="1"/>
    <n v="0.01"/>
    <m/>
    <m/>
    <x v="4"/>
    <s v="Other"/>
    <m/>
    <n v="15000"/>
    <n v="0"/>
    <n v="0"/>
    <n v="0"/>
    <n v="15000"/>
  </r>
  <r>
    <n v="129689"/>
    <x v="1"/>
    <s v="Anderson"/>
    <s v="Bush Rd"/>
    <s v="L"/>
    <s v="Bush Road at CSX Railroad, LM 3.54 near Oak Ridge"/>
    <s v="Railroad crossing safety improvement project; Section 130"/>
    <s v="Section 130-Rail"/>
    <s v="Railroad Crossing Improvement"/>
    <m/>
    <x v="1"/>
    <x v="1"/>
    <n v="0.01"/>
    <m/>
    <m/>
    <x v="4"/>
    <s v="None"/>
    <m/>
    <n v="15000"/>
    <n v="0"/>
    <n v="0"/>
    <n v="0"/>
    <n v="15000"/>
  </r>
  <r>
    <n v="129728"/>
    <x v="1"/>
    <s v="Knox"/>
    <s v="Candora Rd"/>
    <s v="L"/>
    <s v="Candora Road at CSX Railroad, LM 0.25 in Knoxville"/>
    <s v="Railroad crossing safety improvement project; Section 130"/>
    <s v="Section 130-Rail"/>
    <s v="Railroad Crossing Improvement"/>
    <m/>
    <x v="1"/>
    <x v="1"/>
    <n v="0.01"/>
    <m/>
    <m/>
    <x v="4"/>
    <s v="None"/>
    <m/>
    <n v="15000"/>
    <n v="0"/>
    <n v="0"/>
    <n v="0"/>
    <n v="15000"/>
  </r>
  <r>
    <n v="129714"/>
    <x v="1"/>
    <s v="Greene"/>
    <s v="Church St"/>
    <s v="L"/>
    <s v="Church Street at Norfolk Southern Railroad, LM 0.73 in Greeneville"/>
    <s v="Railroad crossing safety improvement project; Section 130"/>
    <s v="Section 130-Rail"/>
    <s v="Railroad Crossing Improvement"/>
    <m/>
    <x v="1"/>
    <x v="1"/>
    <n v="0.01"/>
    <m/>
    <m/>
    <x v="4"/>
    <s v="Other"/>
    <m/>
    <n v="15000"/>
    <n v="0"/>
    <n v="0"/>
    <n v="0"/>
    <n v="15000"/>
  </r>
  <r>
    <n v="129704"/>
    <x v="2"/>
    <s v="Davidson"/>
    <s v="Clifton Ave"/>
    <s v="L"/>
    <s v="Clifton Avenue at CSX R/R, LM 1.44 in Nashville"/>
    <s v="Railroad crossing safety improvement project; Section 130"/>
    <s v="Section 130-Rail"/>
    <s v="Railroad Crossing Improvement"/>
    <m/>
    <x v="1"/>
    <x v="1"/>
    <n v="0.01"/>
    <m/>
    <m/>
    <x v="4"/>
    <s v="Other"/>
    <m/>
    <n v="15000"/>
    <n v="0"/>
    <n v="0"/>
    <n v="0"/>
    <n v="15000"/>
  </r>
  <r>
    <n v="129722"/>
    <x v="1"/>
    <s v="Knox"/>
    <s v="Dan McBee Rd"/>
    <s v="L"/>
    <s v="Dan McBee Road at Norfolk Southern Railroad, LM 0.02 near Blaine"/>
    <s v="Railroad crossing safety improvement project; Section 130"/>
    <s v="Section 130-Rail"/>
    <s v="Railroad Crossing Improvement"/>
    <m/>
    <x v="1"/>
    <x v="1"/>
    <n v="0.01"/>
    <m/>
    <m/>
    <x v="4"/>
    <s v="None"/>
    <m/>
    <n v="15000"/>
    <n v="0"/>
    <n v="0"/>
    <n v="0"/>
    <n v="15000"/>
  </r>
  <r>
    <n v="129694"/>
    <x v="2"/>
    <s v="Dickson"/>
    <s v="Dickson Ave"/>
    <s v="L"/>
    <s v="Dickson Avenue at CSX R/R, LM 0.33 in Dickson"/>
    <s v="Railroad crossing safety improvement project; Section 130"/>
    <s v="Section 130-Rail"/>
    <s v="Railroad Crossing Improvement"/>
    <m/>
    <x v="1"/>
    <x v="1"/>
    <n v="0.01"/>
    <m/>
    <m/>
    <x v="4"/>
    <s v="None"/>
    <m/>
    <n v="15000"/>
    <n v="0"/>
    <n v="0"/>
    <n v="0"/>
    <n v="15000"/>
  </r>
  <r>
    <n v="129893"/>
    <x v="3"/>
    <s v="Gibson"/>
    <s v="E College St"/>
    <s v="L"/>
    <s v="East College Street at West Tennessee Railroad, LM 4.48 in Dyer"/>
    <s v="Railroad Crossing Safety Improvement Project, Section 130."/>
    <s v="Section 130-Rail"/>
    <s v="Railroad Crossing Improvement"/>
    <m/>
    <x v="1"/>
    <x v="1"/>
    <n v="0.01"/>
    <m/>
    <m/>
    <x v="4"/>
    <s v="None"/>
    <m/>
    <n v="15000"/>
    <n v="0"/>
    <n v="0"/>
    <n v="0"/>
    <n v="15000"/>
  </r>
  <r>
    <n v="129147"/>
    <x v="2"/>
    <s v="Smith"/>
    <s v="Fairview Cir"/>
    <s v="L"/>
    <s v="Fairview Circle at NERR, LM 0.36 in Gordonsville"/>
    <s v="Railroad Crossing Safety Improvement Project, Section 130"/>
    <s v="Section 130-Rail"/>
    <s v="Railroad Crossing Improvement"/>
    <m/>
    <x v="1"/>
    <x v="1"/>
    <n v="0.01"/>
    <m/>
    <m/>
    <x v="4"/>
    <s v="None"/>
    <m/>
    <n v="15000"/>
    <n v="0"/>
    <n v="0"/>
    <n v="0"/>
    <n v="15000"/>
  </r>
  <r>
    <n v="129691"/>
    <x v="1"/>
    <s v="Campbell"/>
    <s v="Florence Ave"/>
    <s v="L"/>
    <s v="Florence Avenue at Norfolk Southern Railroad, LM 1.68 in Jellico"/>
    <s v="Railroad crossing safety improvement project; Section 130"/>
    <s v="Section 130-Rail"/>
    <s v="Railroad Crossing Improvement"/>
    <m/>
    <x v="1"/>
    <x v="1"/>
    <n v="0.01"/>
    <m/>
    <m/>
    <x v="4"/>
    <s v="None"/>
    <m/>
    <n v="15000"/>
    <n v="0"/>
    <n v="0"/>
    <n v="0"/>
    <n v="15000"/>
  </r>
  <r>
    <n v="129706"/>
    <x v="3"/>
    <s v="Gibson"/>
    <s v="Fruitland Edison Rd"/>
    <s v="L"/>
    <s v="Fruitland Edison Road at West Tennessee Railroad, LM 5.67, near Humboldt"/>
    <s v="Railroad crossing safety improvement project; Section 130"/>
    <s v="Section 130-Rail"/>
    <s v="Railroad Crossing Improvement"/>
    <m/>
    <x v="1"/>
    <x v="1"/>
    <n v="0.01"/>
    <m/>
    <m/>
    <x v="4"/>
    <s v="None"/>
    <m/>
    <n v="15000"/>
    <n v="0"/>
    <n v="0"/>
    <n v="0"/>
    <n v="15000"/>
  </r>
  <r>
    <n v="129724"/>
    <x v="1"/>
    <s v="Knox"/>
    <s v="Gallaher View Rd"/>
    <s v="L"/>
    <s v="Gallaher View Road at Norfolk Southern Railroad, LM 0.01 near Knoxville"/>
    <s v="Railroad crossing safety improvement project; Section 130"/>
    <s v="Section 130-Rail"/>
    <s v="Railroad Crossing Improvement"/>
    <m/>
    <x v="1"/>
    <x v="1"/>
    <n v="0.01"/>
    <m/>
    <m/>
    <x v="4"/>
    <s v="Other"/>
    <m/>
    <n v="15000"/>
    <n v="0"/>
    <n v="0"/>
    <n v="0"/>
    <n v="15000"/>
  </r>
  <r>
    <n v="129692"/>
    <x v="1"/>
    <s v="Campbell"/>
    <s v="Gibson Ln"/>
    <s v="L"/>
    <s v="Gibson Lane at CSX Railroad, LM 0.12 in LaFollette"/>
    <s v="Railroad crossing safety improvement project; Section 130"/>
    <s v="Section 130-Rail"/>
    <s v="Railroad Crossing Improvement"/>
    <m/>
    <x v="1"/>
    <x v="1"/>
    <n v="0.01"/>
    <m/>
    <m/>
    <x v="4"/>
    <s v="None"/>
    <m/>
    <n v="15000"/>
    <n v="0"/>
    <n v="0"/>
    <n v="0"/>
    <n v="15000"/>
  </r>
  <r>
    <n v="129233"/>
    <x v="0"/>
    <s v="McMinn"/>
    <s v="Green St"/>
    <s v="L"/>
    <s v="Green Street at Norfolk Southern Railroad, LM 0.250 in Niota"/>
    <s v="Railroad crossing safety improvement project; Section 130"/>
    <s v="Section 130-Rail"/>
    <s v="Railroad Crossing Improvement"/>
    <m/>
    <x v="1"/>
    <x v="1"/>
    <n v="0.01"/>
    <m/>
    <m/>
    <x v="4"/>
    <s v="Other"/>
    <m/>
    <n v="15000"/>
    <n v="0"/>
    <n v="0"/>
    <n v="0"/>
    <n v="15000"/>
  </r>
  <r>
    <n v="129715"/>
    <x v="1"/>
    <s v="Greene"/>
    <s v="Hankins St"/>
    <s v="L"/>
    <s v="Hankins Street at Norfolk Southern Railroad, LM 0.12 in Greeneville"/>
    <s v="Railroad crossing safety improvement project; Section 130"/>
    <s v="Section 130-Rail"/>
    <s v="Railroad Crossing Improvement"/>
    <m/>
    <x v="1"/>
    <x v="1"/>
    <n v="0.01"/>
    <m/>
    <m/>
    <x v="4"/>
    <s v="None"/>
    <m/>
    <n v="15000"/>
    <n v="0"/>
    <n v="0"/>
    <n v="0"/>
    <n v="15000"/>
  </r>
  <r>
    <n v="129717"/>
    <x v="1"/>
    <s v="Hamblen"/>
    <s v="Henry St"/>
    <s v="L"/>
    <s v="Henry Street at Norfolk Southern Railroad, LM 0.25 in Morristown"/>
    <s v="Railroad crossing safety improvement project; Section 130"/>
    <s v="Section 130-Rail"/>
    <s v="Railroad Crossing Improvement"/>
    <m/>
    <x v="1"/>
    <x v="1"/>
    <n v="0.01"/>
    <m/>
    <m/>
    <x v="4"/>
    <s v="None"/>
    <m/>
    <n v="15000"/>
    <n v="0"/>
    <n v="0"/>
    <n v="0"/>
    <n v="15000"/>
  </r>
  <r>
    <n v="129122"/>
    <x v="2"/>
    <s v="Wilson"/>
    <s v="Hidden Acres Dr"/>
    <s v="L"/>
    <s v="Hidden Acres Drive at NERR, LM 0.02 in Lebanon"/>
    <s v="Railroad Crossing Safety Improvement Project, Section 130"/>
    <s v="Section 130-Rail"/>
    <s v="Railroad Crossing Improvement"/>
    <m/>
    <x v="1"/>
    <x v="1"/>
    <n v="0.01"/>
    <m/>
    <m/>
    <x v="4"/>
    <s v="None"/>
    <m/>
    <n v="15000"/>
    <n v="0"/>
    <n v="0"/>
    <n v="0"/>
    <n v="15000"/>
  </r>
  <r>
    <n v="129886"/>
    <x v="0"/>
    <s v="Rhea"/>
    <s v="Hoval Road"/>
    <s v="L"/>
    <s v="Hoyal Lane at Norfolk Southern Railroad, LM 0.73"/>
    <s v="Railroad Crossing Safety Improvement Project, Section 130."/>
    <s v="Section 130-Rail"/>
    <s v="Railroad Crossing Improvement"/>
    <m/>
    <x v="1"/>
    <x v="1"/>
    <n v="0.01"/>
    <m/>
    <m/>
    <x v="4"/>
    <m/>
    <m/>
    <n v="15000"/>
    <n v="0"/>
    <n v="0"/>
    <n v="0"/>
    <n v="15000"/>
  </r>
  <r>
    <n v="129695"/>
    <x v="2"/>
    <s v="Dickson"/>
    <s v="Hummingbird Ln"/>
    <s v="L"/>
    <s v="Hummingbird Lane at CSX R/R, LM 0.06 in Dickson"/>
    <s v="Railroad crossing safety improvement project; Section 130"/>
    <s v="Section 130-Rail"/>
    <s v="Railroad Crossing Improvement"/>
    <m/>
    <x v="1"/>
    <x v="1"/>
    <n v="0.01"/>
    <m/>
    <m/>
    <x v="4"/>
    <s v="None"/>
    <m/>
    <n v="15000"/>
    <n v="0"/>
    <n v="0"/>
    <n v="0"/>
    <n v="15000"/>
  </r>
  <r>
    <n v="129721"/>
    <x v="0"/>
    <s v="Hamilton"/>
    <s v="Industrial Blvd"/>
    <s v="L"/>
    <s v="Industrial Boulevard at Norfolk Southern Railroad, LM 0.14"/>
    <s v="Railroad crossing safety improvement project; Section 130"/>
    <s v="Section 130-Rail"/>
    <s v="Railroad Crossing Improvement"/>
    <m/>
    <x v="1"/>
    <x v="1"/>
    <n v="0.01"/>
    <m/>
    <m/>
    <x v="4"/>
    <s v="None"/>
    <m/>
    <n v="15000"/>
    <n v="0"/>
    <n v="0"/>
    <n v="0"/>
    <n v="15000"/>
  </r>
  <r>
    <n v="129726"/>
    <x v="1"/>
    <s v="Knox"/>
    <s v="Inskip Rd"/>
    <s v="L"/>
    <s v="Inskip Road at Norfolk Southern Railroad, LM 0.93 in Knoxville"/>
    <s v="Railroad crossing safety improvement project; Section 130"/>
    <s v="Section 130-Rail"/>
    <s v="Railroad Crossing Improvement"/>
    <m/>
    <x v="1"/>
    <x v="1"/>
    <n v="0.01"/>
    <m/>
    <m/>
    <x v="4"/>
    <s v="Other"/>
    <m/>
    <n v="15000"/>
    <n v="0"/>
    <n v="0"/>
    <n v="0"/>
    <n v="15000"/>
  </r>
  <r>
    <n v="129464"/>
    <x v="0"/>
    <s v="Rhea"/>
    <s v="Jackson Ave"/>
    <s v="L"/>
    <s v="Jackson Avenue at Norfolk Southern Railroad, LM 0.02 in Spring City"/>
    <s v="Railroad Crossing Safety Improvement Project, Section 130"/>
    <s v="Section 130-Rail"/>
    <s v="Railroad Crossing Improvement"/>
    <m/>
    <x v="1"/>
    <x v="1"/>
    <n v="0.01"/>
    <m/>
    <m/>
    <x v="4"/>
    <s v="None"/>
    <m/>
    <n v="15000"/>
    <n v="0"/>
    <n v="0"/>
    <n v="0"/>
    <n v="15000"/>
  </r>
  <r>
    <n v="129718"/>
    <x v="1"/>
    <s v="Hamblen"/>
    <s v="James St"/>
    <s v="L"/>
    <s v="James Street at Norfolk Southern Railroad, LM 0.18 in Morristown"/>
    <s v="Railroad crossing safety improvement project; Section 130"/>
    <s v="Section 130-Rail"/>
    <s v="Railroad Crossing Improvement"/>
    <m/>
    <x v="1"/>
    <x v="1"/>
    <n v="0.01"/>
    <m/>
    <m/>
    <x v="4"/>
    <s v="None"/>
    <m/>
    <n v="15000"/>
    <n v="0"/>
    <n v="0"/>
    <n v="0"/>
    <n v="15000"/>
  </r>
  <r>
    <n v="129720"/>
    <x v="0"/>
    <s v="Hamilton"/>
    <s v="Leggett Rd"/>
    <s v="L"/>
    <s v="Leggett Road at Norfolk Southern Railroad, LM 0.23"/>
    <s v="Railroad crossing safety improvement project; Section 130"/>
    <s v="Section 130-Rail"/>
    <s v="Railroad Crossing Improvement"/>
    <m/>
    <x v="1"/>
    <x v="1"/>
    <n v="0.01"/>
    <m/>
    <m/>
    <x v="4"/>
    <s v="None"/>
    <m/>
    <n v="15000"/>
    <n v="0"/>
    <n v="0"/>
    <n v="0"/>
    <n v="15000"/>
  </r>
  <r>
    <n v="129690"/>
    <x v="1"/>
    <s v="Anderson"/>
    <s v="Lower Briceville Rd"/>
    <s v="L"/>
    <s v="Lower Briceville Road at Norfolk Southern Railroad, LM 0.62 near Rocky Top"/>
    <s v="Railroad crossing safety improvement project; Section 130"/>
    <s v="Section 130-Rail"/>
    <s v="Railroad Crossing Improvement"/>
    <m/>
    <x v="1"/>
    <x v="1"/>
    <n v="0.01"/>
    <m/>
    <m/>
    <x v="4"/>
    <s v="None"/>
    <m/>
    <n v="15000"/>
    <n v="0"/>
    <n v="0"/>
    <n v="0"/>
    <n v="15000"/>
  </r>
  <r>
    <n v="129723"/>
    <x v="1"/>
    <s v="Knox"/>
    <s v="Luttrell Rd"/>
    <s v="L"/>
    <s v="Luttrell Road at Norfolk Southern Railroad, LM 0.06 near Knoxville"/>
    <s v="Railroad crossing safety improvement project; Section 130"/>
    <s v="Section 130-Rail"/>
    <s v="Railroad Crossing Improvement"/>
    <m/>
    <x v="1"/>
    <x v="1"/>
    <n v="0.01"/>
    <m/>
    <m/>
    <x v="4"/>
    <s v="None"/>
    <m/>
    <n v="15000"/>
    <n v="0"/>
    <n v="0"/>
    <n v="0"/>
    <n v="15000"/>
  </r>
  <r>
    <n v="129700"/>
    <x v="2"/>
    <s v="Davidson"/>
    <s v="McGavock Pk"/>
    <s v="L"/>
    <s v="McGavock Pike at NERR, LM 3.27 in Nashville"/>
    <s v="Railroad crossing safety improvement project; Section 130"/>
    <s v="Section 130-Rail"/>
    <s v="Railroad Crossing Improvement"/>
    <m/>
    <x v="1"/>
    <x v="1"/>
    <n v="0.01"/>
    <m/>
    <m/>
    <x v="4"/>
    <s v="Other"/>
    <m/>
    <n v="15000"/>
    <n v="0"/>
    <n v="0"/>
    <n v="0"/>
    <n v="15000"/>
  </r>
  <r>
    <n v="129707"/>
    <x v="3"/>
    <s v="Gibson"/>
    <s v="Old Burlington Rd"/>
    <s v="L"/>
    <s v="Old Burlington Road at West Tennessee Railroad, LM 4.72 near Milan"/>
    <s v="Railroad crossing safety improvement project; Section 130"/>
    <s v="Section 130-Rail"/>
    <s v="Railroad Crossing Improvement"/>
    <m/>
    <x v="1"/>
    <x v="1"/>
    <n v="0.01"/>
    <m/>
    <m/>
    <x v="4"/>
    <s v="None"/>
    <m/>
    <n v="15000"/>
    <n v="0"/>
    <n v="0"/>
    <n v="0"/>
    <n v="15000"/>
  </r>
  <r>
    <n v="129705"/>
    <x v="2"/>
    <s v="Davidson"/>
    <s v="Old Harding Pk"/>
    <s v="L"/>
    <s v="Old Harding Pike at CSX R/R, LM 1.76 in Nashville"/>
    <s v="Railroad crossing safety improvement project; Section 130"/>
    <s v="Section 130-Rail"/>
    <s v="Railroad Crossing Improvement"/>
    <m/>
    <x v="1"/>
    <x v="1"/>
    <n v="0.01"/>
    <m/>
    <m/>
    <x v="4"/>
    <s v="Other"/>
    <m/>
    <n v="15000"/>
    <n v="0"/>
    <n v="0"/>
    <n v="0"/>
    <n v="15000"/>
  </r>
  <r>
    <n v="129712"/>
    <x v="1"/>
    <s v="Greene"/>
    <s v="Old Stage Rd"/>
    <s v="L"/>
    <s v="Old Stage Road at Norfolk Southern Railroad, LM 0.28 in Greeneville"/>
    <s v="Railroad crossing safety improvement project; Section 130"/>
    <s v="Section 130-Rail"/>
    <s v="Railroad Crossing Improvement"/>
    <m/>
    <x v="1"/>
    <x v="1"/>
    <n v="0.01"/>
    <m/>
    <m/>
    <x v="4"/>
    <s v="None"/>
    <m/>
    <n v="15000"/>
    <n v="0"/>
    <n v="0"/>
    <n v="0"/>
    <n v="15000"/>
  </r>
  <r>
    <n v="129174"/>
    <x v="0"/>
    <s v="Rhea"/>
    <s v="Payne Ln"/>
    <s v="L"/>
    <s v="Payne Lane at Norfolk Southern Railroad, LM 0.152"/>
    <s v="Railroad crossing safety improvement project, Section 130."/>
    <s v="Section 130-Rail"/>
    <s v="Railroad Crossing Improvement"/>
    <m/>
    <x v="1"/>
    <x v="1"/>
    <n v="0.01"/>
    <m/>
    <m/>
    <x v="4"/>
    <s v="None"/>
    <m/>
    <n v="15000"/>
    <n v="0"/>
    <n v="0"/>
    <n v="0"/>
    <n v="15000"/>
  </r>
  <r>
    <n v="129465"/>
    <x v="0"/>
    <s v="Rhea"/>
    <s v="Picadilly Ave"/>
    <s v="L"/>
    <s v="Piccadilly Avenue at Norfolk Southern Railroad, LM 0.60 in Spring City"/>
    <s v="Railroad Crossing Safety Improvement Project, Section 130"/>
    <s v="Section 130-Rail"/>
    <s v="Railroad Crossing Improvement"/>
    <m/>
    <x v="1"/>
    <x v="1"/>
    <n v="0.01"/>
    <m/>
    <m/>
    <x v="4"/>
    <s v="None"/>
    <m/>
    <n v="15000"/>
    <n v="0"/>
    <n v="0"/>
    <n v="0"/>
    <n v="15000"/>
  </r>
  <r>
    <n v="129703"/>
    <x v="2"/>
    <s v="Davidson"/>
    <s v="Porter Rd"/>
    <s v="L"/>
    <s v="Porter Road at CSX R/R, LM 0.55 in Nashville"/>
    <s v="Railroad crossing safety improvement project; Section 130"/>
    <s v="Section 130-Rail"/>
    <s v="Railroad Crossing Improvement"/>
    <m/>
    <x v="1"/>
    <x v="1"/>
    <n v="0.01"/>
    <m/>
    <m/>
    <x v="4"/>
    <s v="Other"/>
    <m/>
    <n v="15000"/>
    <n v="0"/>
    <n v="0"/>
    <n v="0"/>
    <n v="15000"/>
  </r>
  <r>
    <n v="130018"/>
    <x v="2"/>
    <s v="Bedford"/>
    <s v="Railroad Ave"/>
    <s v="L"/>
    <s v="Railroad Avenue at Walking Horse &amp; Eastern R/R, LM 1.84 in Shelbyville"/>
    <s v="Railroad Crossing Safety Improvement Project, Section 130."/>
    <s v="Section 130-Rail"/>
    <s v="Railroad Crossing Improvement"/>
    <m/>
    <x v="1"/>
    <x v="1"/>
    <n v="0.01"/>
    <m/>
    <m/>
    <x v="4"/>
    <s v="Other"/>
    <m/>
    <n v="15000"/>
    <n v="0"/>
    <n v="0"/>
    <n v="0"/>
    <n v="15000"/>
  </r>
  <r>
    <n v="129719"/>
    <x v="0"/>
    <s v="Hamilton"/>
    <s v="Retro-Hughes Rd"/>
    <s v="L"/>
    <s v="Retro-Hughes Road at Norfolk Southern Railroad, LM 5.94"/>
    <s v="Railroad crossing safety improvement project; Section 130"/>
    <s v="Section 130-Rail"/>
    <s v="Railroad Crossing Improvement"/>
    <m/>
    <x v="1"/>
    <x v="1"/>
    <n v="0.01"/>
    <m/>
    <m/>
    <x v="4"/>
    <s v="None"/>
    <m/>
    <n v="15000"/>
    <n v="0"/>
    <n v="0"/>
    <n v="0"/>
    <n v="15000"/>
  </r>
  <r>
    <n v="129678"/>
    <x v="1"/>
    <s v="Roane"/>
    <s v="Rockwood Ave"/>
    <s v="L"/>
    <s v="Rockwood Avenue at Norfolk Southern Railroad, LM 0.06 in Rockwood"/>
    <s v="Railroad crossing safety improvement project; Section 130"/>
    <s v="Section 130-Rail"/>
    <s v="Railroad Crossing Improvement"/>
    <m/>
    <x v="1"/>
    <x v="1"/>
    <n v="0.01"/>
    <m/>
    <m/>
    <x v="4"/>
    <s v="Other"/>
    <m/>
    <n v="15000"/>
    <n v="0"/>
    <n v="0"/>
    <n v="0"/>
    <n v="15000"/>
  </r>
  <r>
    <n v="129725"/>
    <x v="1"/>
    <s v="Knox"/>
    <s v="Royal Crown Rd"/>
    <s v="L"/>
    <s v="Royal Crown Road at Norfolk Southern Railroad, LM 0.70 in Knoxville"/>
    <s v="Railroad crossing safety improvement project; Section 130"/>
    <s v="Section 130-Rail"/>
    <s v="Railroad Crossing Improvement"/>
    <m/>
    <x v="1"/>
    <x v="1"/>
    <n v="0.01"/>
    <m/>
    <m/>
    <x v="4"/>
    <s v="None"/>
    <m/>
    <n v="15000"/>
    <n v="0"/>
    <n v="0"/>
    <n v="0"/>
    <n v="15000"/>
  </r>
  <r>
    <n v="129935"/>
    <x v="3"/>
    <s v="Shelby"/>
    <s v="Rozelle St"/>
    <s v="L"/>
    <s v="Rozelle Street at Norfolk Southern Railroad, LM 0.198 in Memphis"/>
    <s v="Railroad crossing safety improvement project, Section 130"/>
    <s v="Rail"/>
    <s v="Railroad Crossing Improvement"/>
    <m/>
    <x v="1"/>
    <x v="1"/>
    <n v="0.01"/>
    <m/>
    <m/>
    <x v="4"/>
    <s v="None"/>
    <m/>
    <n v="15000"/>
    <n v="0"/>
    <n v="0"/>
    <n v="0"/>
    <n v="15000"/>
  </r>
  <r>
    <n v="129716"/>
    <x v="1"/>
    <s v="Hamblen"/>
    <s v="S Haun Dr"/>
    <s v="L"/>
    <s v="South Haun Drive at Norfolk Southern Railroad, LM 0.70 in Morristown"/>
    <s v="Railroad crossing safety improvement project; Section 130"/>
    <s v="Section 130-Rail"/>
    <s v="Railroad Crossing Improvement"/>
    <m/>
    <x v="1"/>
    <x v="1"/>
    <n v="0.01"/>
    <m/>
    <m/>
    <x v="4"/>
    <s v="None"/>
    <m/>
    <n v="15000"/>
    <n v="0"/>
    <n v="0"/>
    <n v="0"/>
    <n v="15000"/>
  </r>
  <r>
    <n v="129713"/>
    <x v="1"/>
    <s v="Greene"/>
    <s v="Snapps Ferry Rd"/>
    <s v="L"/>
    <s v="Snapps Ferry Road at Norfolk Southern Railroad, LM 1.30 in Greeneville"/>
    <s v="Railroad crossing safety improvement project; Section 130"/>
    <s v="Section 130-Rail"/>
    <s v="Railroad Crossing Improvement"/>
    <m/>
    <x v="1"/>
    <x v="1"/>
    <n v="0.01"/>
    <m/>
    <m/>
    <x v="4"/>
    <s v="Other"/>
    <m/>
    <n v="15000"/>
    <n v="0"/>
    <n v="0"/>
    <n v="0"/>
    <n v="15000"/>
  </r>
  <r>
    <n v="129727"/>
    <x v="1"/>
    <s v="Knox"/>
    <s v="Spring Hill Rd"/>
    <s v="L"/>
    <s v="Spring Hill Road at Norfolk Southern Railroad, LM 0.74 in Knoxville"/>
    <s v="Railroad crossing safety improvement project; Section 130"/>
    <s v="Section 130-Rail"/>
    <s v="Railroad Crossing Improvement"/>
    <m/>
    <x v="1"/>
    <x v="1"/>
    <n v="0.01"/>
    <m/>
    <m/>
    <x v="4"/>
    <s v="None"/>
    <m/>
    <n v="15000"/>
    <n v="0"/>
    <n v="0"/>
    <n v="0"/>
    <n v="15000"/>
  </r>
  <r>
    <n v="129699"/>
    <x v="2"/>
    <s v="Davidson"/>
    <s v="Stewarts Ferry Pk"/>
    <s v="L"/>
    <s v="Stewarts Ferry Pike at NERR, LM 1.43 in Nashville"/>
    <s v="Railroad crossing safety improvement project; Section 130"/>
    <s v="Section 130-Rail"/>
    <s v="Railroad Crossing Improvement"/>
    <m/>
    <x v="1"/>
    <x v="1"/>
    <n v="0.01"/>
    <m/>
    <m/>
    <x v="4"/>
    <s v="Other"/>
    <m/>
    <n v="15000"/>
    <n v="0"/>
    <n v="0"/>
    <n v="0"/>
    <n v="15000"/>
  </r>
  <r>
    <n v="129456"/>
    <x v="1"/>
    <s v="Monroe"/>
    <s v="Sweetwater CH Rd"/>
    <s v="L"/>
    <s v="Old Sweetwater Church Road (0A067) at Norfolk Southern Railroad, LM 0.01 near Sweetwater"/>
    <s v="Railroad Crossing Safety Improvement Project, Section 130"/>
    <s v="Section 130-Rail"/>
    <s v="Railroad Crossing Improvement"/>
    <m/>
    <x v="1"/>
    <x v="1"/>
    <n v="0.01"/>
    <m/>
    <m/>
    <x v="4"/>
    <s v="None"/>
    <m/>
    <n v="15000"/>
    <n v="0"/>
    <n v="0"/>
    <n v="0"/>
    <n v="15000"/>
  </r>
  <r>
    <n v="129729"/>
    <x v="1"/>
    <s v="Knox"/>
    <s v="Third Creek Rd"/>
    <s v="L"/>
    <s v="Third Creek Road at CSX Railroad, LM 0.58 in Knoxville"/>
    <s v="Railroad crossing safety improvement project; Section 130"/>
    <s v="Section 130-Rail"/>
    <s v="Railroad Crossing Improvement"/>
    <m/>
    <x v="1"/>
    <x v="1"/>
    <n v="0.01"/>
    <m/>
    <m/>
    <x v="4"/>
    <s v="None"/>
    <m/>
    <n v="15000"/>
    <n v="0"/>
    <n v="0"/>
    <n v="0"/>
    <n v="15000"/>
  </r>
  <r>
    <n v="129701"/>
    <x v="2"/>
    <s v="Davidson"/>
    <s v="Tulip Grove Rd"/>
    <s v="L"/>
    <s v="Tulip Grove Road at NERR, LM 2.00 in Nashville"/>
    <s v="Railroad crossing safety improvement project; Section 130"/>
    <s v="Section 130-Rail"/>
    <s v="Railroad Crossing Improvement"/>
    <m/>
    <x v="1"/>
    <x v="1"/>
    <n v="0.01"/>
    <m/>
    <m/>
    <x v="4"/>
    <s v="Other"/>
    <m/>
    <n v="15000"/>
    <n v="0"/>
    <n v="0"/>
    <n v="0"/>
    <n v="15000"/>
  </r>
  <r>
    <n v="129677"/>
    <x v="1"/>
    <s v="Roane"/>
    <s v="Wheeler St"/>
    <s v="L"/>
    <s v="Wheeler Street at Norfolk Southern Railroad, LM 0.06 in Rockwood"/>
    <s v="Railroad crossing safety improvement project, Section 130"/>
    <s v="Section 130-Rail"/>
    <s v="Railroad Crossing Improvement"/>
    <m/>
    <x v="1"/>
    <x v="1"/>
    <n v="0.01"/>
    <m/>
    <m/>
    <x v="4"/>
    <s v="Other"/>
    <m/>
    <n v="15000"/>
    <n v="0"/>
    <n v="0"/>
    <n v="0"/>
    <n v="15000"/>
  </r>
  <r>
    <n v="129702"/>
    <x v="2"/>
    <s v="Davidson"/>
    <s v="Williams Ave"/>
    <s v="L"/>
    <s v="Williams Avenue at CSX R/R, LM 0.15 in Nashville"/>
    <s v="Railroad crossing safety improvement project; Section 130"/>
    <s v="Section 130-Rail"/>
    <s v="Railroad Crossing Improvement"/>
    <m/>
    <x v="1"/>
    <x v="1"/>
    <n v="0.01"/>
    <m/>
    <m/>
    <x v="4"/>
    <s v="None"/>
    <m/>
    <n v="15000"/>
    <n v="0"/>
    <n v="0"/>
    <n v="0"/>
    <n v="15000"/>
  </r>
  <r>
    <n v="129314"/>
    <x v="1"/>
    <s v="Carter"/>
    <m/>
    <s v="N/A"/>
    <s v="Elizabethton: FY2020 Airport Maintenance"/>
    <m/>
    <s v="Aeronautics"/>
    <s v="Public Transportation"/>
    <m/>
    <x v="1"/>
    <x v="1"/>
    <s v=""/>
    <m/>
    <m/>
    <x v="6"/>
    <m/>
    <m/>
    <n v="0"/>
    <n v="0"/>
    <n v="15000"/>
    <n v="0"/>
    <n v="15000"/>
  </r>
  <r>
    <n v="129315"/>
    <x v="0"/>
    <s v="Jackson"/>
    <m/>
    <s v="N/A"/>
    <s v="Gainesboro: FY20 Airport Maintenance"/>
    <m/>
    <s v="Aeronautics"/>
    <s v="Public Transportation"/>
    <m/>
    <x v="1"/>
    <x v="1"/>
    <s v=""/>
    <m/>
    <m/>
    <x v="6"/>
    <m/>
    <m/>
    <n v="0"/>
    <n v="0"/>
    <n v="15000"/>
    <n v="0"/>
    <n v="15000"/>
  </r>
  <r>
    <n v="129316"/>
    <x v="1"/>
    <s v="Greene"/>
    <m/>
    <s v="N/A"/>
    <s v="Greeneville: FY20 Airport Maintenance"/>
    <m/>
    <s v="Aeronautics"/>
    <s v="Public Transportation"/>
    <m/>
    <x v="1"/>
    <x v="1"/>
    <s v=""/>
    <m/>
    <m/>
    <x v="6"/>
    <m/>
    <m/>
    <n v="0"/>
    <n v="0"/>
    <n v="15000"/>
    <n v="0"/>
    <n v="15000"/>
  </r>
  <r>
    <n v="129317"/>
    <x v="1"/>
    <s v="Campbell"/>
    <m/>
    <s v="N/A"/>
    <s v="Jacksboro: FY20 Airport Maintenance"/>
    <m/>
    <s v="Aeronautics"/>
    <s v="Public Transportation"/>
    <m/>
    <x v="1"/>
    <x v="1"/>
    <s v=""/>
    <m/>
    <m/>
    <x v="6"/>
    <m/>
    <m/>
    <n v="0"/>
    <n v="0"/>
    <n v="15000"/>
    <n v="0"/>
    <n v="15000"/>
  </r>
  <r>
    <n v="129318"/>
    <x v="0"/>
    <s v="Fentress"/>
    <m/>
    <s v="N/A"/>
    <s v="Jamestown: FY20 Airport Maintenance"/>
    <m/>
    <s v="Aeronautics"/>
    <s v="Public Transportation"/>
    <m/>
    <x v="1"/>
    <x v="1"/>
    <s v=""/>
    <m/>
    <m/>
    <x v="6"/>
    <m/>
    <m/>
    <n v="0"/>
    <n v="0"/>
    <n v="15000"/>
    <n v="0"/>
    <n v="15000"/>
  </r>
  <r>
    <n v="129319"/>
    <x v="2"/>
    <s v="Macon"/>
    <m/>
    <s v="N/A"/>
    <s v="Lafayette: FY20 Airport Maintenance"/>
    <m/>
    <s v="Aeronautics"/>
    <s v="Public Transportation"/>
    <m/>
    <x v="1"/>
    <x v="1"/>
    <s v=""/>
    <m/>
    <m/>
    <x v="6"/>
    <m/>
    <m/>
    <n v="0"/>
    <n v="0"/>
    <n v="15000"/>
    <n v="0"/>
    <n v="15000"/>
  </r>
  <r>
    <n v="129320"/>
    <x v="2"/>
    <s v="Wilson"/>
    <m/>
    <s v="N/A"/>
    <s v="Lebanon: FY20 Airport Maintenance"/>
    <m/>
    <s v="Aeronautics"/>
    <s v="Public Transportation"/>
    <m/>
    <x v="1"/>
    <x v="1"/>
    <s v=""/>
    <m/>
    <m/>
    <x v="6"/>
    <m/>
    <m/>
    <n v="0"/>
    <n v="0"/>
    <n v="15000"/>
    <n v="0"/>
    <n v="15000"/>
  </r>
  <r>
    <n v="129321"/>
    <x v="0"/>
    <s v="Overton"/>
    <m/>
    <s v="N/A"/>
    <s v="Livingston: FY20 Airport Maintenance"/>
    <m/>
    <s v="Aeronautics"/>
    <s v="Public Transportation"/>
    <m/>
    <x v="1"/>
    <x v="1"/>
    <s v=""/>
    <m/>
    <m/>
    <x v="6"/>
    <m/>
    <m/>
    <n v="0"/>
    <n v="0"/>
    <n v="15000"/>
    <n v="0"/>
    <n v="15000"/>
  </r>
  <r>
    <n v="129322"/>
    <x v="0"/>
    <s v="Warren"/>
    <m/>
    <s v="N/A"/>
    <s v="McMinnville: FY20 Airport Maintenance"/>
    <m/>
    <s v="Aeronautics"/>
    <s v="Public Transportation"/>
    <m/>
    <x v="1"/>
    <x v="1"/>
    <s v=""/>
    <m/>
    <m/>
    <x v="6"/>
    <m/>
    <m/>
    <n v="0"/>
    <n v="0"/>
    <n v="15000"/>
    <n v="0"/>
    <n v="15000"/>
  </r>
  <r>
    <n v="129323"/>
    <x v="1"/>
    <s v="Hamblen"/>
    <m/>
    <s v="N/A"/>
    <s v="Morristown: FY20 Airport Maintenance"/>
    <m/>
    <s v="Aeronautics"/>
    <s v="Public Transportation"/>
    <m/>
    <x v="1"/>
    <x v="1"/>
    <s v=""/>
    <m/>
    <m/>
    <x v="6"/>
    <m/>
    <m/>
    <n v="0"/>
    <n v="0"/>
    <n v="15000"/>
    <n v="0"/>
    <n v="15000"/>
  </r>
  <r>
    <n v="129324"/>
    <x v="1"/>
    <s v="Johnson"/>
    <m/>
    <s v="N/A"/>
    <s v="Mountain City: FY20 Airport Maintenance"/>
    <m/>
    <s v="Aeronautics"/>
    <s v="Public Transportation"/>
    <m/>
    <x v="1"/>
    <x v="1"/>
    <s v=""/>
    <m/>
    <m/>
    <x v="6"/>
    <m/>
    <m/>
    <n v="0"/>
    <n v="0"/>
    <n v="15000"/>
    <n v="0"/>
    <n v="15000"/>
  </r>
  <r>
    <n v="129325"/>
    <x v="2"/>
    <s v="Rutherford"/>
    <m/>
    <s v="N/A"/>
    <s v="Murfreesboro: FY20 Airport Maintenance"/>
    <m/>
    <s v="Aeronautics"/>
    <s v="Public Transportation"/>
    <m/>
    <x v="1"/>
    <x v="1"/>
    <s v=""/>
    <m/>
    <m/>
    <x v="6"/>
    <m/>
    <m/>
    <n v="0"/>
    <n v="0"/>
    <n v="15000"/>
    <n v="0"/>
    <n v="15000"/>
  </r>
  <r>
    <n v="129326"/>
    <x v="1"/>
    <s v="Claiborne"/>
    <m/>
    <s v="N/A"/>
    <s v="New Tazewell: FY20 Airport Maintenance"/>
    <m/>
    <s v="Aeronautics"/>
    <s v="Public Transportation"/>
    <m/>
    <x v="1"/>
    <x v="1"/>
    <s v=""/>
    <m/>
    <m/>
    <x v="6"/>
    <m/>
    <m/>
    <n v="0"/>
    <n v="0"/>
    <n v="15000"/>
    <n v="0"/>
    <n v="15000"/>
  </r>
  <r>
    <n v="129327"/>
    <x v="1"/>
    <s v="Scott"/>
    <m/>
    <s v="N/A"/>
    <s v="Oneida: FY20 Airport Maintenance"/>
    <m/>
    <s v="Aeronautics"/>
    <s v="Public Transportation"/>
    <m/>
    <x v="1"/>
    <x v="1"/>
    <s v=""/>
    <m/>
    <m/>
    <x v="6"/>
    <m/>
    <m/>
    <n v="0"/>
    <n v="0"/>
    <n v="15000"/>
    <n v="0"/>
    <n v="15000"/>
  </r>
  <r>
    <n v="129386"/>
    <x v="0"/>
    <s v="Marion"/>
    <s v="SR-156"/>
    <s v="SR"/>
    <s v="(North Cedar Avenue), at Sequatchie Valley Railroad, LM 14.95 in South Pittsburg"/>
    <s v="Railroad Crossing Safety Improvement Project, Section 130"/>
    <s v="Section 130-Rail"/>
    <s v="Railroad Crossing Improvement"/>
    <m/>
    <x v="1"/>
    <x v="1"/>
    <n v="0.01"/>
    <m/>
    <m/>
    <x v="2"/>
    <s v="Other"/>
    <m/>
    <n v="15000"/>
    <n v="0"/>
    <n v="0"/>
    <n v="0"/>
    <n v="15000"/>
  </r>
  <r>
    <n v="129328"/>
    <x v="1"/>
    <s v="Hawkins"/>
    <m/>
    <s v="N/A"/>
    <s v="Rogersville: FY20 Airport Maintenance"/>
    <m/>
    <s v="Aeronautics"/>
    <s v="Public Transportation"/>
    <m/>
    <x v="1"/>
    <x v="1"/>
    <s v=""/>
    <m/>
    <m/>
    <x v="6"/>
    <m/>
    <m/>
    <n v="0"/>
    <n v="0"/>
    <n v="15000"/>
    <n v="0"/>
    <n v="15000"/>
  </r>
  <r>
    <n v="129330"/>
    <x v="1"/>
    <s v="Sevier"/>
    <m/>
    <s v="N/A"/>
    <s v="Sevierville: FY20 Airport Maintenance"/>
    <m/>
    <s v="Aeronautics"/>
    <s v="Public Transportation"/>
    <m/>
    <x v="1"/>
    <x v="1"/>
    <s v=""/>
    <m/>
    <m/>
    <x v="6"/>
    <m/>
    <m/>
    <n v="0"/>
    <n v="0"/>
    <n v="15000"/>
    <n v="0"/>
    <n v="15000"/>
  </r>
  <r>
    <n v="129331"/>
    <x v="0"/>
    <s v="Franklin"/>
    <m/>
    <s v="N/A"/>
    <s v="Sewanee: FY20 Airport Maintenance"/>
    <m/>
    <s v="Aeronautics"/>
    <s v="Public Transportation"/>
    <m/>
    <x v="1"/>
    <x v="1"/>
    <s v=""/>
    <m/>
    <m/>
    <x v="6"/>
    <m/>
    <m/>
    <n v="0"/>
    <n v="0"/>
    <n v="15000"/>
    <n v="0"/>
    <n v="15000"/>
  </r>
  <r>
    <n v="129332"/>
    <x v="0"/>
    <s v="Dekalb"/>
    <m/>
    <s v="N/A"/>
    <s v="Smithville: FY20 Airport Maintenance"/>
    <m/>
    <s v="Aeronautics"/>
    <s v="Public Transportation"/>
    <m/>
    <x v="1"/>
    <x v="1"/>
    <s v=""/>
    <m/>
    <m/>
    <x v="6"/>
    <m/>
    <m/>
    <n v="0"/>
    <n v="0"/>
    <n v="15000"/>
    <n v="0"/>
    <n v="15000"/>
  </r>
  <r>
    <n v="129334"/>
    <x v="0"/>
    <s v="Franklin"/>
    <m/>
    <s v="N/A"/>
    <s v="Winchester: FY20 Airport Maintenance"/>
    <m/>
    <s v="Aeronautics"/>
    <s v="Public Transportation"/>
    <m/>
    <x v="1"/>
    <x v="1"/>
    <s v=""/>
    <m/>
    <m/>
    <x v="6"/>
    <m/>
    <m/>
    <n v="0"/>
    <n v="0"/>
    <n v="15000"/>
    <n v="0"/>
    <n v="15000"/>
  </r>
  <r>
    <n v="129336"/>
    <x v="2"/>
    <s v="Montgomery"/>
    <m/>
    <s v="N/A"/>
    <s v="Clarksville: FY20 Maintenance"/>
    <m/>
    <s v="Aeronautics"/>
    <s v="Public Transportation"/>
    <m/>
    <x v="1"/>
    <x v="1"/>
    <s v=""/>
    <m/>
    <m/>
    <x v="6"/>
    <m/>
    <m/>
    <n v="0"/>
    <n v="0"/>
    <n v="15000"/>
    <n v="0"/>
    <n v="15000"/>
  </r>
  <r>
    <n v="129337"/>
    <x v="2"/>
    <s v="Wayne"/>
    <m/>
    <s v="N/A"/>
    <s v="Clifton: FY20 Maintenance"/>
    <m/>
    <s v="Aeronautics"/>
    <s v="Public Transportation"/>
    <m/>
    <x v="1"/>
    <x v="1"/>
    <s v=""/>
    <m/>
    <m/>
    <x v="6"/>
    <m/>
    <m/>
    <n v="0"/>
    <n v="0"/>
    <n v="15000"/>
    <n v="0"/>
    <n v="15000"/>
  </r>
  <r>
    <n v="129338"/>
    <x v="3"/>
    <s v="Tipton"/>
    <m/>
    <s v="N/A"/>
    <s v="Covington: FY20 Maintenance"/>
    <m/>
    <s v="Aeronautics"/>
    <s v="Public Transportation"/>
    <m/>
    <x v="1"/>
    <x v="1"/>
    <s v=""/>
    <m/>
    <m/>
    <x v="6"/>
    <m/>
    <m/>
    <n v="0"/>
    <n v="0"/>
    <n v="15000"/>
    <n v="0"/>
    <n v="15000"/>
  </r>
  <r>
    <n v="129339"/>
    <x v="3"/>
    <s v="Henderson"/>
    <m/>
    <s v="N/A"/>
    <s v="Beech River: FY20 Maintenance"/>
    <m/>
    <s v="Aeronautics"/>
    <s v="Public Transportation"/>
    <m/>
    <x v="1"/>
    <x v="1"/>
    <s v=""/>
    <m/>
    <m/>
    <x v="6"/>
    <m/>
    <m/>
    <n v="0"/>
    <n v="0"/>
    <n v="15000"/>
    <n v="0"/>
    <n v="15000"/>
  </r>
  <r>
    <n v="129340"/>
    <x v="2"/>
    <s v="Dickson"/>
    <m/>
    <s v="N/A"/>
    <s v="Dickson: FY20 Maintenance"/>
    <m/>
    <s v="Aeronautics"/>
    <s v="Public Transportation"/>
    <m/>
    <x v="1"/>
    <x v="1"/>
    <s v=""/>
    <m/>
    <m/>
    <x v="6"/>
    <m/>
    <m/>
    <n v="0"/>
    <n v="0"/>
    <n v="15000"/>
    <n v="0"/>
    <n v="15000"/>
  </r>
  <r>
    <n v="129341"/>
    <x v="3"/>
    <s v="Dyer"/>
    <m/>
    <s v="N/A"/>
    <s v="Dyersburg: FY20 Maintenance"/>
    <m/>
    <s v="Aeronautics"/>
    <s v="Public Transportation"/>
    <m/>
    <x v="1"/>
    <x v="1"/>
    <s v=""/>
    <m/>
    <m/>
    <x v="6"/>
    <m/>
    <m/>
    <n v="0"/>
    <n v="0"/>
    <n v="15000"/>
    <n v="0"/>
    <n v="15000"/>
  </r>
  <r>
    <n v="129342"/>
    <x v="2"/>
    <s v="Sumner"/>
    <m/>
    <s v="N/A"/>
    <s v="Gallatin: FY20 Maintenance"/>
    <m/>
    <s v="Aeronautics"/>
    <s v="Public Transportation"/>
    <m/>
    <x v="1"/>
    <x v="1"/>
    <s v=""/>
    <m/>
    <m/>
    <x v="6"/>
    <m/>
    <m/>
    <n v="0"/>
    <n v="0"/>
    <n v="15000"/>
    <n v="0"/>
    <n v="15000"/>
  </r>
  <r>
    <n v="129343"/>
    <x v="3"/>
    <s v="Lauderdale"/>
    <m/>
    <s v="N/A"/>
    <s v="Halls:FY20 Maintenance"/>
    <m/>
    <s v="Aeronautics"/>
    <s v="Public Transportation"/>
    <m/>
    <x v="1"/>
    <x v="1"/>
    <s v=""/>
    <m/>
    <m/>
    <x v="6"/>
    <m/>
    <m/>
    <n v="0"/>
    <n v="0"/>
    <n v="15000"/>
    <n v="0"/>
    <n v="15000"/>
  </r>
  <r>
    <n v="129344"/>
    <x v="2"/>
    <s v="Lewis"/>
    <m/>
    <s v="N/A"/>
    <s v="Hohenwald: FY20 Maintenance"/>
    <m/>
    <s v="Aeronautics"/>
    <s v="Public Transportation"/>
    <m/>
    <x v="1"/>
    <x v="1"/>
    <s v=""/>
    <m/>
    <m/>
    <x v="6"/>
    <m/>
    <m/>
    <n v="0"/>
    <n v="0"/>
    <n v="15000"/>
    <n v="0"/>
    <n v="15000"/>
  </r>
  <r>
    <n v="129345"/>
    <x v="3"/>
    <s v="Gibson"/>
    <m/>
    <s v="N/A"/>
    <s v="Humboldt: FY20 Maintenance"/>
    <m/>
    <s v="Aeronautics"/>
    <s v="Public Transportation"/>
    <m/>
    <x v="1"/>
    <x v="1"/>
    <s v=""/>
    <m/>
    <m/>
    <x v="6"/>
    <m/>
    <m/>
    <n v="0"/>
    <n v="0"/>
    <n v="15000"/>
    <n v="0"/>
    <n v="15000"/>
  </r>
  <r>
    <n v="129346"/>
    <x v="3"/>
    <s v="Carroll"/>
    <m/>
    <s v="N/A"/>
    <s v="Huntingdon: FY20 Maintenance"/>
    <m/>
    <s v="Aeronautics"/>
    <s v="Public Transportation"/>
    <m/>
    <x v="1"/>
    <x v="1"/>
    <s v=""/>
    <m/>
    <m/>
    <x v="6"/>
    <m/>
    <m/>
    <n v="0"/>
    <n v="0"/>
    <n v="15000"/>
    <n v="0"/>
    <n v="15000"/>
  </r>
  <r>
    <n v="129348"/>
    <x v="2"/>
    <s v="Perry"/>
    <m/>
    <s v="N/A"/>
    <s v="Linden: FY20 Maintenance"/>
    <m/>
    <s v="Aeronautics"/>
    <s v="Public Transportation"/>
    <m/>
    <x v="1"/>
    <x v="1"/>
    <s v=""/>
    <m/>
    <m/>
    <x v="6"/>
    <m/>
    <m/>
    <n v="0"/>
    <n v="0"/>
    <n v="15000"/>
    <n v="0"/>
    <n v="15000"/>
  </r>
  <r>
    <n v="129349"/>
    <x v="2"/>
    <s v="Houston"/>
    <m/>
    <s v="N/A"/>
    <s v="McKinnon: FY20 Maintenance"/>
    <m/>
    <s v="Aeronautics"/>
    <s v="Public Transportation"/>
    <m/>
    <x v="1"/>
    <x v="1"/>
    <s v=""/>
    <m/>
    <m/>
    <x v="6"/>
    <m/>
    <m/>
    <n v="0"/>
    <n v="0"/>
    <n v="15000"/>
    <n v="0"/>
    <n v="15000"/>
  </r>
  <r>
    <n v="129351"/>
    <x v="3"/>
    <s v="Shelby"/>
    <m/>
    <s v="N/A"/>
    <s v="Memphis (Spain): FY20 Maintenance"/>
    <m/>
    <s v="Aeronautics"/>
    <s v="Public Transportation"/>
    <m/>
    <x v="1"/>
    <x v="1"/>
    <s v=""/>
    <m/>
    <m/>
    <x v="6"/>
    <m/>
    <m/>
    <n v="0"/>
    <n v="0"/>
    <n v="15000"/>
    <n v="0"/>
    <n v="15000"/>
  </r>
  <r>
    <n v="129353"/>
    <x v="2"/>
    <s v="Davidson"/>
    <m/>
    <s v="N/A"/>
    <s v="Nashville (Tune): FY20 Maintenance"/>
    <m/>
    <s v="Aeronautics"/>
    <s v="Public Transportation"/>
    <m/>
    <x v="1"/>
    <x v="1"/>
    <s v=""/>
    <m/>
    <m/>
    <x v="6"/>
    <m/>
    <m/>
    <n v="0"/>
    <n v="0"/>
    <n v="15000"/>
    <n v="0"/>
    <n v="15000"/>
  </r>
  <r>
    <n v="129354"/>
    <x v="3"/>
    <s v="Henry"/>
    <m/>
    <s v="N/A"/>
    <s v="Paris: FY20 Maintenance"/>
    <m/>
    <s v="Aeronautics"/>
    <s v="Public Transportation"/>
    <m/>
    <x v="1"/>
    <x v="1"/>
    <s v=""/>
    <m/>
    <m/>
    <x v="6"/>
    <m/>
    <m/>
    <n v="0"/>
    <n v="0"/>
    <n v="15000"/>
    <n v="0"/>
    <n v="15000"/>
  </r>
  <r>
    <n v="129355"/>
    <x v="2"/>
    <s v="Sumner"/>
    <m/>
    <s v="N/A"/>
    <s v="Portland: FY20 Maintenance"/>
    <m/>
    <s v="Aeronautics"/>
    <s v="Public Transportation"/>
    <m/>
    <x v="1"/>
    <x v="1"/>
    <s v=""/>
    <m/>
    <m/>
    <x v="6"/>
    <m/>
    <m/>
    <n v="0"/>
    <n v="0"/>
    <n v="15000"/>
    <n v="0"/>
    <n v="15000"/>
  </r>
  <r>
    <n v="129356"/>
    <x v="3"/>
    <s v="Hardin"/>
    <m/>
    <s v="N/A"/>
    <s v="Savannah: FY20 Maintenance"/>
    <m/>
    <s v="Aeronautics"/>
    <s v="Public Transportation"/>
    <m/>
    <x v="1"/>
    <x v="1"/>
    <s v=""/>
    <m/>
    <m/>
    <x v="6"/>
    <m/>
    <m/>
    <n v="0"/>
    <n v="0"/>
    <n v="15000"/>
    <n v="0"/>
    <n v="15000"/>
  </r>
  <r>
    <n v="129357"/>
    <x v="3"/>
    <s v="McNairy"/>
    <m/>
    <s v="N/A"/>
    <s v="Selmer: FY20 Maintenance"/>
    <m/>
    <s v="Aeronautics"/>
    <s v="Public Transportation"/>
    <m/>
    <x v="1"/>
    <x v="1"/>
    <s v=""/>
    <m/>
    <m/>
    <x v="6"/>
    <m/>
    <m/>
    <n v="0"/>
    <n v="0"/>
    <n v="15000"/>
    <n v="0"/>
    <n v="15000"/>
  </r>
  <r>
    <n v="129358"/>
    <x v="3"/>
    <s v="Fayette"/>
    <m/>
    <s v="N/A"/>
    <s v="Somerville: FY20 Maintenance"/>
    <m/>
    <s v="Aeronautics"/>
    <s v="Public Transportation"/>
    <m/>
    <x v="1"/>
    <x v="1"/>
    <s v=""/>
    <m/>
    <m/>
    <x v="6"/>
    <m/>
    <m/>
    <n v="0"/>
    <n v="0"/>
    <n v="15000"/>
    <n v="0"/>
    <n v="15000"/>
  </r>
  <r>
    <n v="129359"/>
    <x v="2"/>
    <s v="Robertson"/>
    <m/>
    <s v="N/A"/>
    <s v="Springfield: FY20 Maintenance"/>
    <m/>
    <s v="Aeronautics"/>
    <s v="Public Transportation"/>
    <m/>
    <x v="1"/>
    <x v="1"/>
    <s v=""/>
    <m/>
    <m/>
    <x v="6"/>
    <m/>
    <m/>
    <n v="0"/>
    <n v="0"/>
    <n v="15000"/>
    <n v="0"/>
    <n v="15000"/>
  </r>
  <r>
    <n v="129360"/>
    <x v="3"/>
    <s v="Gibson"/>
    <m/>
    <s v="N/A"/>
    <s v="Trenton: FY20 Maintenance"/>
    <m/>
    <s v="Aeronautics"/>
    <s v="Public Transportation"/>
    <m/>
    <x v="1"/>
    <x v="1"/>
    <s v=""/>
    <m/>
    <m/>
    <x v="6"/>
    <m/>
    <m/>
    <n v="0"/>
    <n v="0"/>
    <n v="15000"/>
    <n v="0"/>
    <n v="15000"/>
  </r>
  <r>
    <n v="129361"/>
    <x v="3"/>
    <s v="Obion"/>
    <m/>
    <s v="N/A"/>
    <s v="Union City: FY20 Maintenance"/>
    <m/>
    <s v="Aeronautics"/>
    <s v="Public Transportation"/>
    <m/>
    <x v="1"/>
    <x v="1"/>
    <s v=""/>
    <m/>
    <m/>
    <x v="6"/>
    <m/>
    <m/>
    <n v="0"/>
    <n v="0"/>
    <n v="15000"/>
    <n v="0"/>
    <n v="15000"/>
  </r>
  <r>
    <n v="129362"/>
    <x v="2"/>
    <s v="Humphreys"/>
    <m/>
    <s v="N/A"/>
    <s v="Waverly: FY20 Maintenance"/>
    <m/>
    <s v="Aeronautics"/>
    <s v="Public Transportation"/>
    <m/>
    <x v="1"/>
    <x v="1"/>
    <s v=""/>
    <m/>
    <m/>
    <x v="6"/>
    <m/>
    <m/>
    <n v="0"/>
    <n v="0"/>
    <n v="15000"/>
    <n v="0"/>
    <n v="15000"/>
  </r>
  <r>
    <n v="129363"/>
    <x v="3"/>
    <s v="Hardeman"/>
    <m/>
    <s v="N/A"/>
    <s v="Bolivar: FY20 Maintenance"/>
    <m/>
    <s v="Aeronautics"/>
    <s v="Public Transportation"/>
    <m/>
    <x v="1"/>
    <x v="1"/>
    <s v=""/>
    <m/>
    <m/>
    <x v="6"/>
    <m/>
    <m/>
    <n v="0"/>
    <n v="0"/>
    <n v="15000"/>
    <n v="0"/>
    <n v="15000"/>
  </r>
  <r>
    <n v="129364"/>
    <x v="3"/>
    <s v="Benton"/>
    <m/>
    <s v="N/A"/>
    <s v="Camden:FY20 Maintenance"/>
    <m/>
    <s v="Aeronautics"/>
    <s v="Public Transportation"/>
    <m/>
    <x v="1"/>
    <x v="1"/>
    <s v=""/>
    <m/>
    <m/>
    <x v="6"/>
    <m/>
    <m/>
    <n v="0"/>
    <n v="0"/>
    <n v="15000"/>
    <n v="0"/>
    <n v="15000"/>
  </r>
  <r>
    <n v="129369"/>
    <x v="0"/>
    <s v="McMinn"/>
    <m/>
    <s v="N/A"/>
    <s v="Athens: FY20 Airport Maintenance"/>
    <m/>
    <s v="Aeronautics"/>
    <s v="Public Transportation"/>
    <m/>
    <x v="1"/>
    <x v="1"/>
    <s v=""/>
    <m/>
    <m/>
    <x v="6"/>
    <m/>
    <m/>
    <n v="0"/>
    <n v="0"/>
    <n v="15000"/>
    <n v="0"/>
    <n v="15000"/>
  </r>
  <r>
    <n v="129370"/>
    <x v="2"/>
    <s v="Hickman"/>
    <m/>
    <s v="N/A"/>
    <s v="Centerville: FY20 Airport Maintenance"/>
    <m/>
    <s v="Aeronautics"/>
    <s v="Public Transportation"/>
    <m/>
    <x v="1"/>
    <x v="1"/>
    <s v=""/>
    <m/>
    <m/>
    <x v="6"/>
    <m/>
    <m/>
    <n v="0"/>
    <n v="0"/>
    <n v="15000"/>
    <n v="0"/>
    <n v="15000"/>
  </r>
  <r>
    <n v="129371"/>
    <x v="0"/>
    <s v="Bradley"/>
    <m/>
    <s v="N/A"/>
    <s v="Cleveland: FY20 Airport Maintenance"/>
    <m/>
    <s v="Aeronautics"/>
    <s v="Public Transportation"/>
    <m/>
    <x v="1"/>
    <x v="1"/>
    <s v=""/>
    <m/>
    <m/>
    <x v="6"/>
    <m/>
    <m/>
    <n v="0"/>
    <n v="0"/>
    <n v="15000"/>
    <n v="0"/>
    <n v="15000"/>
  </r>
  <r>
    <n v="129372"/>
    <x v="0"/>
    <s v="Hamilton"/>
    <m/>
    <s v="N/A"/>
    <s v="Collegedale: FY20 Airport Maintenance"/>
    <m/>
    <s v="Aeronautics"/>
    <s v="Public Transportation"/>
    <m/>
    <x v="1"/>
    <x v="1"/>
    <s v=""/>
    <m/>
    <m/>
    <x v="6"/>
    <m/>
    <m/>
    <n v="0"/>
    <n v="0"/>
    <n v="15000"/>
    <n v="0"/>
    <n v="15000"/>
  </r>
  <r>
    <n v="129382"/>
    <x v="2"/>
    <s v="Maury"/>
    <m/>
    <s v="N/A"/>
    <s v="Columbia: FY20 Airport Maintenance"/>
    <m/>
    <s v="Aeronautics"/>
    <s v="Public Transportation"/>
    <m/>
    <x v="1"/>
    <x v="1"/>
    <s v=""/>
    <m/>
    <m/>
    <x v="6"/>
    <m/>
    <m/>
    <n v="0"/>
    <n v="0"/>
    <n v="15000"/>
    <n v="0"/>
    <n v="15000"/>
  </r>
  <r>
    <n v="129383"/>
    <x v="0"/>
    <s v="Polk"/>
    <m/>
    <s v="N/A"/>
    <s v="Copperhill: FY20 Airport Maintenance"/>
    <m/>
    <s v="Aeronautics"/>
    <s v="Public Transportation"/>
    <m/>
    <x v="1"/>
    <x v="1"/>
    <s v=""/>
    <m/>
    <m/>
    <x v="6"/>
    <m/>
    <m/>
    <n v="0"/>
    <n v="0"/>
    <n v="15000"/>
    <n v="0"/>
    <n v="15000"/>
  </r>
  <r>
    <n v="129387"/>
    <x v="0"/>
    <s v="Cumberland"/>
    <m/>
    <s v="N/A"/>
    <s v="Crossville: FY20 Airport Maintenance"/>
    <m/>
    <s v="Aeronautics"/>
    <s v="Public Transportation"/>
    <m/>
    <x v="1"/>
    <x v="1"/>
    <s v=""/>
    <m/>
    <m/>
    <x v="6"/>
    <m/>
    <m/>
    <n v="0"/>
    <n v="0"/>
    <n v="15000"/>
    <n v="0"/>
    <n v="15000"/>
  </r>
  <r>
    <n v="129388"/>
    <x v="0"/>
    <s v="Rhea"/>
    <m/>
    <s v="N/A"/>
    <s v="Dayton: FY20 Airport Maintenance"/>
    <m/>
    <s v="Aeronautics"/>
    <s v="Public Transportation"/>
    <m/>
    <x v="1"/>
    <x v="1"/>
    <s v=""/>
    <m/>
    <m/>
    <x v="6"/>
    <m/>
    <m/>
    <n v="0"/>
    <n v="0"/>
    <n v="15000"/>
    <n v="0"/>
    <n v="15000"/>
  </r>
  <r>
    <n v="129458"/>
    <x v="2"/>
    <s v="Montgomery"/>
    <s v="SR-236"/>
    <s v="SR"/>
    <s v="(Tiny Town Road) at RJ Corman R/R, LM 0.68 in Clarksville"/>
    <s v="Railroad Crossing Safety Improvement Project, Section 130"/>
    <s v="Section 130-Rail"/>
    <s v="Railroad Crossing Improvement"/>
    <m/>
    <x v="1"/>
    <x v="1"/>
    <n v="0.01"/>
    <m/>
    <m/>
    <x v="2"/>
    <s v="Other"/>
    <m/>
    <n v="15000"/>
    <n v="0"/>
    <n v="0"/>
    <n v="0"/>
    <n v="15000"/>
  </r>
  <r>
    <n v="129389"/>
    <x v="2"/>
    <s v="Lincoln"/>
    <m/>
    <s v="N/A"/>
    <s v="Fayetteville Municipal Airport: FY20 Airport Maintenance"/>
    <m/>
    <s v="Aeronautics"/>
    <s v="Public Transportation"/>
    <m/>
    <x v="1"/>
    <x v="1"/>
    <s v=""/>
    <m/>
    <m/>
    <x v="6"/>
    <m/>
    <m/>
    <n v="0"/>
    <n v="0"/>
    <n v="15000"/>
    <n v="0"/>
    <n v="15000"/>
  </r>
  <r>
    <n v="129461"/>
    <x v="3"/>
    <s v="Shelby"/>
    <s v="SR-177"/>
    <s v="SR"/>
    <s v="(West Street) at Norfolk Southern Railroad, LM 2.58 in Germantown"/>
    <s v="Railroad Crossing Safety Improvement Project, Section 130"/>
    <s v="Section 130-Rail"/>
    <s v="Railroad Crossing Improvement"/>
    <m/>
    <x v="1"/>
    <x v="1"/>
    <n v="0.01"/>
    <m/>
    <m/>
    <x v="0"/>
    <s v="NHS"/>
    <m/>
    <n v="15000"/>
    <n v="0"/>
    <n v="0"/>
    <n v="0"/>
    <n v="15000"/>
  </r>
  <r>
    <n v="129390"/>
    <x v="0"/>
    <s v="Marion"/>
    <m/>
    <s v="N/A"/>
    <s v="Marion County - Brown Field: FY20 Airport Maintenance"/>
    <m/>
    <s v="Aeronautics"/>
    <s v="Public Transportation"/>
    <m/>
    <x v="1"/>
    <x v="1"/>
    <s v=""/>
    <m/>
    <m/>
    <x v="6"/>
    <m/>
    <m/>
    <n v="0"/>
    <n v="0"/>
    <n v="15000"/>
    <n v="0"/>
    <n v="15000"/>
  </r>
  <r>
    <n v="129391"/>
    <x v="1"/>
    <s v="Knox"/>
    <m/>
    <s v="N/A"/>
    <s v="Downtown Island Airport: FY20 Airport Maintenance"/>
    <m/>
    <s v="Aeronautics"/>
    <s v="Public Transportation"/>
    <m/>
    <x v="1"/>
    <x v="1"/>
    <s v=""/>
    <m/>
    <m/>
    <x v="6"/>
    <m/>
    <m/>
    <n v="0"/>
    <n v="0"/>
    <n v="15000"/>
    <n v="0"/>
    <n v="15000"/>
  </r>
  <r>
    <n v="129392"/>
    <x v="2"/>
    <s v="Lawrence"/>
    <m/>
    <s v="N/A"/>
    <s v="Lawrenceburg: FY20 Airport Maintenance"/>
    <m/>
    <s v="Aeronautics"/>
    <s v="Public Transportation"/>
    <m/>
    <x v="1"/>
    <x v="1"/>
    <s v=""/>
    <m/>
    <m/>
    <x v="6"/>
    <m/>
    <m/>
    <n v="0"/>
    <n v="0"/>
    <n v="15000"/>
    <n v="0"/>
    <n v="15000"/>
  </r>
  <r>
    <n v="129393"/>
    <x v="2"/>
    <s v="Marshall"/>
    <m/>
    <s v="N/A"/>
    <s v="Ellington Airport: FY20 Airport Maintenance"/>
    <m/>
    <s v="Aeronautics"/>
    <s v="Public Transportation"/>
    <m/>
    <x v="1"/>
    <x v="1"/>
    <s v=""/>
    <m/>
    <m/>
    <x v="6"/>
    <m/>
    <m/>
    <n v="0"/>
    <n v="0"/>
    <n v="15000"/>
    <n v="0"/>
    <n v="15000"/>
  </r>
  <r>
    <n v="129394"/>
    <x v="1"/>
    <s v="Monroe"/>
    <m/>
    <s v="N/A"/>
    <s v="Madisonville: FY20 Airport Maintenance"/>
    <m/>
    <s v="Aeronautics"/>
    <s v="Public Transportation"/>
    <m/>
    <x v="1"/>
    <x v="1"/>
    <s v=""/>
    <m/>
    <m/>
    <x v="6"/>
    <m/>
    <m/>
    <n v="0"/>
    <n v="0"/>
    <n v="15000"/>
    <n v="0"/>
    <n v="15000"/>
  </r>
  <r>
    <n v="129395"/>
    <x v="2"/>
    <s v="Giles"/>
    <m/>
    <s v="N/A"/>
    <s v="Pulaski: FY20 Airport Maintenance"/>
    <m/>
    <s v="Aeronautics"/>
    <s v="Public Transportation"/>
    <m/>
    <x v="1"/>
    <x v="1"/>
    <s v=""/>
    <m/>
    <m/>
    <x v="6"/>
    <m/>
    <m/>
    <n v="0"/>
    <n v="0"/>
    <n v="15000"/>
    <n v="0"/>
    <n v="15000"/>
  </r>
  <r>
    <n v="129396"/>
    <x v="1"/>
    <s v="Roane"/>
    <m/>
    <s v="N/A"/>
    <s v="Rockwood: FY20 Airport Maintenance"/>
    <m/>
    <s v="Aeronautics"/>
    <s v="Public Transportation"/>
    <m/>
    <x v="1"/>
    <x v="1"/>
    <s v=""/>
    <m/>
    <m/>
    <x v="6"/>
    <m/>
    <m/>
    <n v="0"/>
    <n v="0"/>
    <n v="15000"/>
    <n v="0"/>
    <n v="15000"/>
  </r>
  <r>
    <n v="129397"/>
    <x v="2"/>
    <s v="Bedford"/>
    <m/>
    <s v="N/A"/>
    <s v="Shelbyville: FY20 Airport Maintenance"/>
    <m/>
    <s v="Aeronautics"/>
    <s v="Public Transportation"/>
    <m/>
    <x v="1"/>
    <x v="1"/>
    <s v=""/>
    <m/>
    <m/>
    <x v="6"/>
    <m/>
    <m/>
    <n v="0"/>
    <n v="0"/>
    <n v="15000"/>
    <n v="0"/>
    <n v="15000"/>
  </r>
  <r>
    <n v="129399"/>
    <x v="0"/>
    <s v="Coffee"/>
    <m/>
    <s v="N/A"/>
    <s v="Tullahoma: FY20 Airport Maintenance"/>
    <m/>
    <s v="Aeronautics"/>
    <s v="Public Transportation"/>
    <m/>
    <x v="1"/>
    <x v="1"/>
    <s v=""/>
    <m/>
    <m/>
    <x v="6"/>
    <m/>
    <m/>
    <n v="0"/>
    <n v="0"/>
    <n v="15000"/>
    <n v="0"/>
    <n v="15000"/>
  </r>
  <r>
    <n v="129402"/>
    <x v="3"/>
    <s v="Shelby"/>
    <m/>
    <s v="N/A"/>
    <s v="Memphis(Baker): FY20 Maintenance"/>
    <m/>
    <s v="Aeronautics"/>
    <s v="Public Transportation"/>
    <m/>
    <x v="1"/>
    <x v="1"/>
    <s v=""/>
    <m/>
    <m/>
    <x v="6"/>
    <m/>
    <m/>
    <n v="0"/>
    <n v="0"/>
    <n v="15000"/>
    <n v="0"/>
    <n v="15000"/>
  </r>
  <r>
    <n v="129693"/>
    <x v="1"/>
    <s v="Cocke"/>
    <s v="SR-35"/>
    <s v="SR"/>
    <s v="(McMahan Avenue) at Norfolk Southern Railroad, LM 1.10 in Newport"/>
    <s v="Railroad crossing safety improvement project; Section 130"/>
    <s v="Section 130-Rail"/>
    <s v="Railroad Crossing Improvement"/>
    <m/>
    <x v="1"/>
    <x v="1"/>
    <n v="0.01"/>
    <m/>
    <m/>
    <x v="0"/>
    <s v="NHS"/>
    <m/>
    <n v="15000"/>
    <n v="0"/>
    <n v="0"/>
    <n v="0"/>
    <n v="15000"/>
  </r>
  <r>
    <n v="129696"/>
    <x v="3"/>
    <s v="Fayette"/>
    <s v="SR-196"/>
    <s v="SR"/>
    <s v="(Chulahoma Road) at Norfolk Southern Railroad, LM 3.56"/>
    <s v="Railroad crossing safety improvement project;  Section 130"/>
    <s v="Section 130-Rail"/>
    <s v="Railroad Crossing Improvement"/>
    <m/>
    <x v="1"/>
    <x v="1"/>
    <n v="0.01"/>
    <m/>
    <m/>
    <x v="2"/>
    <s v="Other"/>
    <m/>
    <n v="15000"/>
    <n v="0"/>
    <n v="0"/>
    <n v="0"/>
    <n v="15000"/>
  </r>
  <r>
    <n v="129697"/>
    <x v="0"/>
    <s v="Franklin"/>
    <s v="SR-127"/>
    <s v="SR"/>
    <s v="(AEDC Road) at CSX Railroad, LM 0.85 in Decherd"/>
    <s v="Railroad crossing safety improvement project; Section 130"/>
    <s v="Section 130-Rail"/>
    <s v="Railroad Crossing Improvement"/>
    <m/>
    <x v="1"/>
    <x v="1"/>
    <n v="0.01"/>
    <m/>
    <m/>
    <x v="2"/>
    <s v="Other"/>
    <m/>
    <n v="15000"/>
    <n v="0"/>
    <n v="0"/>
    <n v="0"/>
    <n v="15000"/>
  </r>
  <r>
    <n v="129945"/>
    <x v="1"/>
    <s v="Sullivan"/>
    <m/>
    <s v="N/A"/>
    <s v="Kingsport - FFY18; SFY20 5307 (S) Capital Funds"/>
    <m/>
    <s v="Mass Transit"/>
    <m/>
    <m/>
    <x v="1"/>
    <x v="1"/>
    <s v=""/>
    <m/>
    <m/>
    <x v="6"/>
    <m/>
    <m/>
    <n v="0"/>
    <n v="0"/>
    <n v="15000"/>
    <n v="0"/>
    <n v="15000"/>
  </r>
  <r>
    <n v="130163"/>
    <x v="5"/>
    <s v="Statewide"/>
    <m/>
    <s v="N/A"/>
    <s v="TN Operation Lifesaver, Inc. SFY2020-2024 - State funding to Promote Highway/Rail Grade Crossing Safety"/>
    <m/>
    <s v="Rail"/>
    <m/>
    <m/>
    <x v="1"/>
    <x v="1"/>
    <s v=""/>
    <m/>
    <m/>
    <x v="6"/>
    <m/>
    <m/>
    <n v="0"/>
    <n v="0"/>
    <n v="15000"/>
    <n v="0"/>
    <n v="15000"/>
  </r>
  <r>
    <n v="128344"/>
    <x v="2"/>
    <s v="Giles"/>
    <s v="SR-15"/>
    <s v="SR"/>
    <s v="(US-64, Fayetteville Hwy) at LM 22.5 (Pipe Replacement)"/>
    <s v="jack and bore pipe replacement"/>
    <s v="Maint - Reg"/>
    <s v="Culvert Replacement"/>
    <m/>
    <x v="5"/>
    <x v="0"/>
    <n v="0.01"/>
    <d v="2020-10-09T00:00:00"/>
    <m/>
    <x v="0"/>
    <s v="NHS"/>
    <m/>
    <n v="0"/>
    <n v="15000"/>
    <n v="0"/>
    <n v="0"/>
    <n v="15000"/>
  </r>
  <r>
    <n v="80755.009999999995"/>
    <x v="3"/>
    <s v="Shelby"/>
    <s v="I-55"/>
    <s v="IM"/>
    <s v="From I-240 to North of Horn Lake Road"/>
    <s v="I-55, From I-240 to North of Horn Lake Road (Exit 8) - Resurfacing"/>
    <s v="Resurfacing"/>
    <s v="Resurfacing"/>
    <s v="Mill, CS &amp; D"/>
    <x v="0"/>
    <x v="5"/>
    <n v="2.31"/>
    <d v="2012-02-10T00:00:00"/>
    <m/>
    <x v="1"/>
    <s v="Int"/>
    <m/>
    <n v="0"/>
    <n v="0"/>
    <n v="0"/>
    <n v="14985.79"/>
    <n v="14985.79"/>
  </r>
  <r>
    <n v="123843"/>
    <x v="2"/>
    <s v="Sumner"/>
    <s v="SR-174"/>
    <s v="SR"/>
    <s v="From SR-386 to East of Walnut Crest Drive"/>
    <s v="Mill &amp; 411D"/>
    <s v="Resurfacing"/>
    <s v="Resurface &amp; Safety"/>
    <s v="Mill &amp; 411D"/>
    <x v="0"/>
    <x v="5"/>
    <n v="1.17"/>
    <d v="2017-05-12T00:00:00"/>
    <s v="CONV"/>
    <x v="0"/>
    <s v="NHS, Other"/>
    <m/>
    <n v="0"/>
    <n v="0"/>
    <n v="-29370"/>
    <n v="44336.13"/>
    <n v="14966.129999999997"/>
  </r>
  <r>
    <n v="129736.2"/>
    <x v="0"/>
    <s v="Franklin"/>
    <s v="SR"/>
    <s v="SR"/>
    <s v="SR-15/SR-16 Corridor, From Vine Street to Bypass Road in Winchester (TSMP)"/>
    <s v="Signal Timing Optimization (City of Winchester)"/>
    <s v="Other"/>
    <s v="Intelligent Transportation System"/>
    <m/>
    <x v="1"/>
    <x v="1"/>
    <n v="1.17"/>
    <m/>
    <m/>
    <x v="0"/>
    <s v="NHS"/>
    <m/>
    <n v="0"/>
    <n v="0"/>
    <n v="14900"/>
    <n v="0"/>
    <n v="14900"/>
  </r>
  <r>
    <n v="129427"/>
    <x v="2"/>
    <s v="Macon"/>
    <m/>
    <s v="N/A"/>
    <s v="Lafayette: Terminal &amp; T-Hangar Refurbishing, Phase 1, Design"/>
    <m/>
    <s v="Aeronautics"/>
    <s v="Public Transportation"/>
    <m/>
    <x v="1"/>
    <x v="1"/>
    <s v=""/>
    <m/>
    <m/>
    <x v="6"/>
    <m/>
    <m/>
    <n v="0"/>
    <n v="0"/>
    <n v="14735"/>
    <n v="0"/>
    <n v="14735"/>
  </r>
  <r>
    <n v="129014"/>
    <x v="0"/>
    <s v="Clay"/>
    <m/>
    <s v="SR"/>
    <s v="M20CMHQ_C14SR_SPCCLAYCO"/>
    <m/>
    <s v="Maint - Reg"/>
    <s v="Maintenance"/>
    <m/>
    <x v="1"/>
    <x v="1"/>
    <s v=""/>
    <m/>
    <m/>
    <x v="2"/>
    <m/>
    <m/>
    <n v="0"/>
    <n v="0"/>
    <n v="14612.1"/>
    <n v="0"/>
    <n v="14612.1"/>
  </r>
  <r>
    <n v="123722"/>
    <x v="2"/>
    <s v="Lewis"/>
    <s v="Cathery's Creek Rd"/>
    <s v="L"/>
    <s v="BG 1829-7.44, Cathey's Creek Rd bridge over Scott Branch"/>
    <m/>
    <s v="State Aid - BR Grant"/>
    <s v="Bridge Replacement"/>
    <m/>
    <x v="3"/>
    <x v="0"/>
    <n v="0"/>
    <m/>
    <m/>
    <x v="4"/>
    <s v="None"/>
    <m/>
    <n v="0"/>
    <n v="0"/>
    <n v="14441.26"/>
    <n v="0"/>
    <n v="14441.26"/>
  </r>
  <r>
    <n v="120271"/>
    <x v="2"/>
    <s v="Montgomery"/>
    <s v="SR-48"/>
    <s v="SR"/>
    <s v="Bridges over Bartons Creek, LM 0.40 and Louise Creek, LM 3.36"/>
    <m/>
    <s v="Maint - BR Repair"/>
    <s v="Bridge Repair"/>
    <m/>
    <x v="3"/>
    <x v="2"/>
    <s v=""/>
    <m/>
    <m/>
    <x v="2"/>
    <s v="Other"/>
    <s v="63SR0480001, 63SR0480003"/>
    <n v="0"/>
    <n v="0"/>
    <n v="14400"/>
    <n v="0"/>
    <n v="14400"/>
  </r>
  <r>
    <n v="112758"/>
    <x v="0"/>
    <s v="Marion"/>
    <s v="SR-283"/>
    <s v="SR"/>
    <s v="Bridge over Kelly Branch, LM 3.06"/>
    <s v="SR-283, Bridge over Kelly Branch, LM 3.06 - Bridge Rehabilitation"/>
    <s v="Bridge"/>
    <s v="Bridge Replacement"/>
    <m/>
    <x v="3"/>
    <x v="0"/>
    <n v="0.13900000000000001"/>
    <d v="2011-02-11T00:00:00"/>
    <m/>
    <x v="2"/>
    <s v="Other"/>
    <s v="58005390001"/>
    <n v="109.3"/>
    <n v="14218.95"/>
    <n v="0"/>
    <n v="0"/>
    <n v="14328.25"/>
  </r>
  <r>
    <n v="125592.01"/>
    <x v="0"/>
    <s v="Grundy"/>
    <s v="I-24"/>
    <s v="IM"/>
    <s v="Grundy County Rest Areas WWTP Pump(s) Evaluation and Recommendation"/>
    <m/>
    <s v="Maint - Reg"/>
    <s v="Preliminary Engineering"/>
    <m/>
    <x v="1"/>
    <x v="1"/>
    <s v=""/>
    <m/>
    <m/>
    <x v="1"/>
    <m/>
    <m/>
    <n v="14255.55"/>
    <n v="0"/>
    <n v="0"/>
    <n v="0"/>
    <n v="14255.55"/>
  </r>
  <r>
    <n v="118889"/>
    <x v="0"/>
    <s v="Warren"/>
    <s v="Shelbyville Road"/>
    <s v="L"/>
    <s v="BG 1100-0.59, Shelbyville Road over Small Branch (IA)"/>
    <m/>
    <s v="State Aid - BR Grant"/>
    <s v="Bridge Replacement"/>
    <m/>
    <x v="3"/>
    <x v="0"/>
    <n v="0"/>
    <m/>
    <m/>
    <x v="4"/>
    <s v="None"/>
    <s v="89011000001"/>
    <n v="0"/>
    <n v="0"/>
    <n v="14252.66"/>
    <n v="0"/>
    <n v="14252.66"/>
  </r>
  <r>
    <n v="119831"/>
    <x v="2"/>
    <s v="Montgomery"/>
    <s v="SR-237"/>
    <s v="SR"/>
    <s v="From West of I-24 to East of International Boulevard Serving Hankook Tire (Includes I-24 Ramp Modifications)"/>
    <m/>
    <s v="Legislative"/>
    <s v="Widen"/>
    <m/>
    <x v="0"/>
    <x v="0"/>
    <n v="1.02"/>
    <d v="2014-10-17T00:00:00"/>
    <m/>
    <x v="2"/>
    <s v="Other"/>
    <m/>
    <n v="14239.32"/>
    <n v="0"/>
    <n v="0"/>
    <n v="0"/>
    <n v="14239.32"/>
  </r>
  <r>
    <n v="116320.06"/>
    <x v="0"/>
    <s v="Region 2"/>
    <m/>
    <s v="IM"/>
    <s v="M18LTHQ_R2ISR_SWNDRCLN"/>
    <s v="Sweeping and Drain Cleaning on Various Interstate and State Routes"/>
    <s v="Maint - Reg"/>
    <s v="Maintenance"/>
    <m/>
    <x v="1"/>
    <x v="1"/>
    <s v=""/>
    <d v="2017-10-06T00:00:00"/>
    <m/>
    <x v="1"/>
    <m/>
    <m/>
    <n v="0"/>
    <n v="0"/>
    <n v="14150"/>
    <n v="0"/>
    <n v="14150"/>
  </r>
  <r>
    <n v="126924"/>
    <x v="1"/>
    <s v="Campbell"/>
    <m/>
    <s v="L"/>
    <s v="Various streets within the City of Lafollette"/>
    <s v="Resurfacing North Avenue from East Central Avenue to East Prospect Street; North Cumberland Avenue from East Central Avenue to East Prospect Street; South 9th Street from West Central Avenue to West Beech Street; North 13thStreet from West Central Avenue to City Limits; South Avenue from West Central Avenue to Jacksboro Pike; and Beech Street full Length from Jacksboro Pike to East Avenue"/>
    <s v="Local Programs"/>
    <s v="Resurfacing"/>
    <e v="#N/A"/>
    <x v="0"/>
    <x v="5"/>
    <n v="0"/>
    <m/>
    <m/>
    <x v="4"/>
    <s v="Other"/>
    <m/>
    <n v="14000"/>
    <n v="0"/>
    <n v="0"/>
    <n v="0"/>
    <n v="14000"/>
  </r>
  <r>
    <n v="129460"/>
    <x v="1"/>
    <s v="Washington"/>
    <s v="LP Auer Rd"/>
    <s v="L"/>
    <s v="LP Auer Road(0B808) at Norfolk Southern Railroad, LM 0.39 in Johnson City"/>
    <s v="Railroad Crossing Safety Improvement Project, Section 130."/>
    <s v="Section 130-Rail"/>
    <s v="Railroad Crossing Improvement"/>
    <m/>
    <x v="1"/>
    <x v="1"/>
    <n v="0.01"/>
    <m/>
    <m/>
    <x v="4"/>
    <s v="None"/>
    <m/>
    <n v="14000"/>
    <n v="0"/>
    <n v="0"/>
    <n v="0"/>
    <n v="14000"/>
  </r>
  <r>
    <n v="125450.67"/>
    <x v="2"/>
    <s v="Moore"/>
    <m/>
    <s v="L"/>
    <s v="Various Local Roads in Moore County (Local Roads Safety Initiative)"/>
    <m/>
    <s v="Safety"/>
    <s v="Miscellaneous Safety Improvements"/>
    <m/>
    <x v="1"/>
    <x v="1"/>
    <s v=""/>
    <d v="2020-08-14T00:00:00"/>
    <m/>
    <x v="4"/>
    <s v="None"/>
    <m/>
    <n v="14000"/>
    <n v="0"/>
    <n v="0"/>
    <n v="0"/>
    <n v="14000"/>
  </r>
  <r>
    <n v="129459"/>
    <x v="1"/>
    <s v="Washington"/>
    <s v="SR-91"/>
    <s v="SR"/>
    <s v="(Market Street) at Norfolk Southern Railroad, LM 0.54 in Johnson City"/>
    <s v="Railroad Crossing Safety Improvement Project, Section 130"/>
    <s v="Section 130-Rail"/>
    <s v="Railroad Crossing Improvement"/>
    <m/>
    <x v="1"/>
    <x v="1"/>
    <n v="0.01"/>
    <m/>
    <m/>
    <x v="2"/>
    <s v="Other"/>
    <m/>
    <n v="14000"/>
    <n v="0"/>
    <n v="0"/>
    <n v="0"/>
    <n v="14000"/>
  </r>
  <r>
    <n v="109622"/>
    <x v="1"/>
    <s v="Morgan"/>
    <s v="Gatewood Ford Road"/>
    <s v="L"/>
    <s v="65-0916-6.22, Gatewood Ford Road over Rock Creek"/>
    <m/>
    <s v="State Aid - BR Grant"/>
    <s v="Bridge Replacement"/>
    <m/>
    <x v="3"/>
    <x v="0"/>
    <n v="0"/>
    <m/>
    <m/>
    <x v="4"/>
    <s v="None"/>
    <s v="65S44250001"/>
    <n v="0"/>
    <n v="0"/>
    <n v="13891.18"/>
    <n v="0"/>
    <n v="13891.18"/>
  </r>
  <r>
    <n v="127983"/>
    <x v="0"/>
    <s v="Region 2"/>
    <s v="SR"/>
    <s v="SR"/>
    <s v="M19LTHQ_D28SR_MOW_D28SOUTH"/>
    <m/>
    <s v="Maint - Reg"/>
    <s v="Mowing/Litter"/>
    <m/>
    <x v="1"/>
    <x v="1"/>
    <s v=""/>
    <d v="2018-11-02T00:00:00"/>
    <m/>
    <x v="2"/>
    <m/>
    <m/>
    <n v="0"/>
    <n v="0"/>
    <n v="13650"/>
    <n v="0"/>
    <n v="13650"/>
  </r>
  <r>
    <n v="129876"/>
    <x v="1"/>
    <s v="Region 1"/>
    <m/>
    <s v="N/A"/>
    <s v="ETHRA / Morristown FFY18; SFY20 5307 TN2019-034 (S) Capital Funds"/>
    <m/>
    <s v="Mass Transit"/>
    <m/>
    <m/>
    <x v="1"/>
    <x v="1"/>
    <s v=""/>
    <m/>
    <m/>
    <x v="6"/>
    <m/>
    <m/>
    <n v="0"/>
    <n v="0"/>
    <n v="13633"/>
    <n v="0"/>
    <n v="13633"/>
  </r>
  <r>
    <n v="127855"/>
    <x v="1"/>
    <s v="Monroe"/>
    <s v="Wayman Rd"/>
    <s v="L"/>
    <s v="Wayman Road at CSX Railroad, LM 0.54 near Madisonville"/>
    <s v="Railroad Crossing Safety Improvement Project, Section 130"/>
    <s v="Section 130-Rail"/>
    <s v="Railroad Crossing Improvement"/>
    <m/>
    <x v="1"/>
    <x v="1"/>
    <n v="0.01"/>
    <m/>
    <m/>
    <x v="4"/>
    <s v="None"/>
    <m/>
    <n v="6500"/>
    <n v="0"/>
    <n v="7000"/>
    <n v="0"/>
    <n v="13500"/>
  </r>
  <r>
    <n v="123254"/>
    <x v="1"/>
    <s v="Jefferson"/>
    <s v="Bell Road"/>
    <s v="L"/>
    <s v="Bell Road (02516), Bridge over I-81, LM 0.54"/>
    <m/>
    <s v="Maint - BR Repair"/>
    <s v="Bridge Repair"/>
    <m/>
    <x v="3"/>
    <x v="2"/>
    <n v="0"/>
    <d v="2018-02-09T00:00:00"/>
    <m/>
    <x v="4"/>
    <s v="None"/>
    <m/>
    <n v="0"/>
    <n v="0"/>
    <n v="13394.74"/>
    <n v="0"/>
    <n v="13394.74"/>
  </r>
  <r>
    <n v="129998"/>
    <x v="2"/>
    <s v="Lawrence"/>
    <m/>
    <s v="N/A"/>
    <s v="Lawrenceburg: Grounds Maintenance Equipment"/>
    <m/>
    <s v="Aeronautics"/>
    <s v="Public Transportation"/>
    <m/>
    <x v="1"/>
    <x v="1"/>
    <s v=""/>
    <m/>
    <m/>
    <x v="6"/>
    <m/>
    <m/>
    <n v="0"/>
    <n v="0"/>
    <n v="13250"/>
    <n v="0"/>
    <n v="13250"/>
  </r>
  <r>
    <n v="125779"/>
    <x v="1"/>
    <s v="Sullivan"/>
    <s v="I-26"/>
    <s v="IM"/>
    <s v="Bridges over Rock Springs Road, LM 6.31 in Kingsport"/>
    <m/>
    <s v="Maint - BR Repair"/>
    <s v="Bridge Repair"/>
    <m/>
    <x v="3"/>
    <x v="2"/>
    <n v="0.01"/>
    <d v="2018-06-22T00:00:00"/>
    <m/>
    <x v="1"/>
    <s v="Int"/>
    <s v="82I00260017, 82I00260018"/>
    <n v="0"/>
    <n v="0"/>
    <n v="13130.69"/>
    <n v="0"/>
    <n v="13130.69"/>
  </r>
  <r>
    <n v="129736.11"/>
    <x v="1"/>
    <s v="Scott"/>
    <s v="SR-29"/>
    <s v="SR"/>
    <s v="Intersection at Claude Terry Drive in Oneida (TSMP)"/>
    <s v="Upgrade Traffic Signal Heads (Town of Oneida)"/>
    <s v="Other"/>
    <s v="Intelligent Transportation System"/>
    <m/>
    <x v="1"/>
    <x v="1"/>
    <n v="0.01"/>
    <m/>
    <m/>
    <x v="2"/>
    <m/>
    <m/>
    <n v="0"/>
    <n v="0"/>
    <n v="13100"/>
    <n v="0"/>
    <n v="13100"/>
  </r>
  <r>
    <n v="129736.17"/>
    <x v="3"/>
    <s v="Haywood"/>
    <s v="SR-1"/>
    <s v="SR"/>
    <s v="Intersection at Dupree Avenue in Brownsville (TSMP)"/>
    <s v="Upgrade Traffic Signal Heads (City of Brownsville)"/>
    <s v="Other"/>
    <s v="Intelligent Transportation System"/>
    <m/>
    <x v="1"/>
    <x v="1"/>
    <n v="0.01"/>
    <m/>
    <m/>
    <x v="0"/>
    <s v="NHS"/>
    <m/>
    <n v="0"/>
    <n v="0"/>
    <n v="13100"/>
    <n v="0"/>
    <n v="13100"/>
  </r>
  <r>
    <n v="127311"/>
    <x v="2"/>
    <s v="Lincoln"/>
    <s v="SR-10"/>
    <s v="SR"/>
    <s v="From south of South King Drive to bridge over Norris Creek"/>
    <s v="Mill &amp; 411D"/>
    <s v="Resurfacing"/>
    <s v="Resurface &amp; Safety"/>
    <s v="Mill &amp; 411D"/>
    <x v="0"/>
    <x v="5"/>
    <n v="2.4300000000000002"/>
    <d v="2019-05-10T00:00:00"/>
    <s v="CONV"/>
    <x v="0"/>
    <s v="NHS"/>
    <m/>
    <n v="0"/>
    <n v="0"/>
    <n v="3180"/>
    <n v="9912"/>
    <n v="13092"/>
  </r>
  <r>
    <n v="130250"/>
    <x v="1"/>
    <s v="Grainger"/>
    <s v="SIA"/>
    <s v="L"/>
    <s v="Industrial Access supporting Film Tech Industries"/>
    <s v="Minor improvements that includes signs and pavement markings to State Route 1 and Industrial Drive"/>
    <s v="Economic Development"/>
    <s v="Safety"/>
    <m/>
    <x v="0"/>
    <x v="0"/>
    <s v=""/>
    <m/>
    <m/>
    <x v="4"/>
    <m/>
    <m/>
    <n v="0"/>
    <n v="0"/>
    <n v="13090"/>
    <n v="0"/>
    <n v="13090"/>
  </r>
  <r>
    <n v="125256"/>
    <x v="1"/>
    <s v="Carter"/>
    <s v="SR-37"/>
    <s v="SR"/>
    <s v="at LM 8.7 (Rockfall Mitigation)"/>
    <m/>
    <s v="Maint - Reg"/>
    <s v="Mitigation - Rockfall"/>
    <m/>
    <x v="4"/>
    <x v="7"/>
    <n v="0"/>
    <d v="2020-12-11T00:00:00"/>
    <m/>
    <x v="2"/>
    <s v="Other"/>
    <m/>
    <n v="0"/>
    <n v="13000"/>
    <n v="0"/>
    <n v="0"/>
    <n v="13000"/>
  </r>
  <r>
    <n v="127347"/>
    <x v="3"/>
    <s v="Gibson"/>
    <s v="SR-5"/>
    <s v="SR"/>
    <s v="(US-45W), From SR-366 to SR-457 (Excluding LM 7.65-8.175; LM 9.02-9.16)"/>
    <s v="Mill &amp; 411D (PG 76-22 near the Industrial park)"/>
    <s v="Resurfacing"/>
    <s v="Resurface &amp; Safety"/>
    <s v="Mill &amp; 411D"/>
    <x v="0"/>
    <x v="5"/>
    <n v="7.35"/>
    <d v="2019-05-10T00:00:00"/>
    <s v="CONV"/>
    <x v="0"/>
    <s v="NHS"/>
    <m/>
    <n v="0"/>
    <n v="0"/>
    <n v="-4310"/>
    <n v="17165"/>
    <n v="12855"/>
  </r>
  <r>
    <n v="129230.62"/>
    <x v="5"/>
    <s v="Statewide"/>
    <m/>
    <s v="N/A"/>
    <s v="Overdimensional (O/D) Load Escort by Tennessee Highway Patrol (THP) - Application No. 288758"/>
    <m/>
    <s v="Other"/>
    <s v="Other"/>
    <m/>
    <x v="1"/>
    <x v="1"/>
    <s v=""/>
    <m/>
    <m/>
    <x v="6"/>
    <m/>
    <m/>
    <n v="0"/>
    <n v="0"/>
    <n v="12852.27"/>
    <n v="0"/>
    <n v="12852.27"/>
  </r>
  <r>
    <n v="125689"/>
    <x v="1"/>
    <s v="Knox"/>
    <s v="I-40"/>
    <s v="IM"/>
    <s v="M17LTR1_C47I_SIGN REPAIR I-40 LM 19.15"/>
    <s v="Installation of overhead sign on I-40 at LM 19.15"/>
    <s v="Maint - Reg"/>
    <s v="Signs"/>
    <m/>
    <x v="1"/>
    <x v="1"/>
    <n v="0"/>
    <d v="2017-08-18T00:00:00"/>
    <m/>
    <x v="1"/>
    <m/>
    <m/>
    <n v="0"/>
    <n v="0"/>
    <n v="12763.17"/>
    <n v="0"/>
    <n v="12763.17"/>
  </r>
  <r>
    <n v="118973"/>
    <x v="0"/>
    <s v="Franklin"/>
    <m/>
    <s v="L"/>
    <s v="Clark Memorial Elementary School in Winchester"/>
    <s v="Installation of ADA ramps, crosswalks, signage, and school zone flashing signals in the vicinity of Clark Memorial Elementary School."/>
    <s v="Local Programs"/>
    <s v="Bicycles and Pedestrian Facility"/>
    <m/>
    <x v="1"/>
    <x v="1"/>
    <n v="0"/>
    <m/>
    <m/>
    <x v="4"/>
    <m/>
    <m/>
    <n v="0"/>
    <n v="0"/>
    <n v="12604.25"/>
    <n v="0"/>
    <n v="12604.25"/>
  </r>
  <r>
    <n v="129736.12"/>
    <x v="1"/>
    <s v="Unicoi"/>
    <s v="SR-107"/>
    <s v="SR"/>
    <s v="(N. Main Street), Intersection at N. Elm Avenue/Jackson Avenue in Erwin (TSMP)"/>
    <s v="Upgrade Traffic Signal Controller (Town of Erwin)"/>
    <s v="Other"/>
    <s v="Intelligent Transportation System"/>
    <m/>
    <x v="1"/>
    <x v="1"/>
    <n v="0.01"/>
    <m/>
    <m/>
    <x v="2"/>
    <s v="Other"/>
    <m/>
    <n v="0"/>
    <n v="0"/>
    <n v="12600"/>
    <n v="0"/>
    <n v="12600"/>
  </r>
  <r>
    <n v="126481"/>
    <x v="1"/>
    <s v="Blount"/>
    <s v="SR-73"/>
    <s v="SR"/>
    <s v="From SR-337 to Sevier County line"/>
    <s v="411TL Overlay @ 85 lb/sy"/>
    <s v="Resurfacing"/>
    <s v="Resurfacing"/>
    <s v="411TL Overlay @ 85 lb/sy"/>
    <x v="0"/>
    <x v="5"/>
    <n v="3.87"/>
    <d v="2018-05-11T00:00:00"/>
    <s v="THIN"/>
    <x v="0"/>
    <s v="NHS"/>
    <m/>
    <n v="0"/>
    <n v="0"/>
    <n v="0"/>
    <n v="12542.98"/>
    <n v="12542.98"/>
  </r>
  <r>
    <n v="120806"/>
    <x v="0"/>
    <s v="Coffee"/>
    <s v="SR-127"/>
    <s v="SR"/>
    <s v="Bridges over Bradley Creek at LMs 6.21 and 9.76"/>
    <m/>
    <s v="Maint - BR Repair"/>
    <s v="Bridge Repair"/>
    <m/>
    <x v="3"/>
    <x v="2"/>
    <n v="0"/>
    <m/>
    <m/>
    <x v="2"/>
    <s v="Other"/>
    <s v="16S42600001, 16S42600005"/>
    <n v="0"/>
    <n v="0"/>
    <n v="12500"/>
    <n v="0"/>
    <n v="12500"/>
  </r>
  <r>
    <n v="128428"/>
    <x v="1"/>
    <s v="Unicoi"/>
    <s v="I-26"/>
    <s v="IM"/>
    <s v="Bridges over North Indian Creek and Pinnacle Road (0A309), LM 5.48"/>
    <m/>
    <s v="Maint - BR Repair"/>
    <s v="Bridge Repair"/>
    <m/>
    <x v="3"/>
    <x v="2"/>
    <n v="0.01"/>
    <d v="2020-08-14T00:00:00"/>
    <m/>
    <x v="1"/>
    <s v="Int"/>
    <m/>
    <n v="12500"/>
    <n v="0"/>
    <n v="0"/>
    <n v="0"/>
    <n v="12500"/>
  </r>
  <r>
    <n v="80829.009999999995"/>
    <x v="3"/>
    <s v="Lauderdale"/>
    <s v="SR-88"/>
    <s v="SR"/>
    <s v="Bridge over South Fork Forked Deer River, LM 22.79"/>
    <m/>
    <s v="Maint - BR Repair"/>
    <s v="Bridge Repair"/>
    <m/>
    <x v="3"/>
    <x v="2"/>
    <n v="0"/>
    <m/>
    <m/>
    <x v="2"/>
    <s v="Other"/>
    <s v="49SR0880071"/>
    <n v="0"/>
    <n v="0"/>
    <n v="12464.14"/>
    <n v="0"/>
    <n v="12464.14"/>
  </r>
  <r>
    <n v="125403"/>
    <x v="5"/>
    <s v="Statewide"/>
    <m/>
    <s v="N/A"/>
    <s v="M17SAHQ_SW SARENS USA O/D THP ESCORT - Mississippi State Line to Athens, TN"/>
    <s v="Overdimensional Load (493,824 lbs) Escort by Tennessee Hwy Patrol"/>
    <s v="Other"/>
    <m/>
    <m/>
    <x v="1"/>
    <x v="1"/>
    <s v=""/>
    <m/>
    <m/>
    <x v="6"/>
    <m/>
    <m/>
    <n v="0"/>
    <n v="0"/>
    <n v="12462.12"/>
    <n v="0"/>
    <n v="12462.12"/>
  </r>
  <r>
    <n v="127264"/>
    <x v="1"/>
    <s v="Knox"/>
    <m/>
    <s v="N/A"/>
    <s v="Knoxville (DKX): Design - Runway 8/26, RSA Rehabilitation"/>
    <m/>
    <s v="Aeronautics"/>
    <s v="Public Transportation"/>
    <m/>
    <x v="1"/>
    <x v="1"/>
    <s v=""/>
    <m/>
    <m/>
    <x v="6"/>
    <m/>
    <m/>
    <n v="0"/>
    <n v="0"/>
    <n v="12444"/>
    <n v="0"/>
    <n v="12444"/>
  </r>
  <r>
    <n v="129069"/>
    <x v="0"/>
    <s v="Franklin"/>
    <m/>
    <s v="N/A"/>
    <s v="Sewanee: Ground Maintenance Equipment"/>
    <m/>
    <s v="Aeronautics"/>
    <s v="Public Transportation"/>
    <m/>
    <x v="1"/>
    <x v="1"/>
    <s v=""/>
    <m/>
    <m/>
    <x v="6"/>
    <m/>
    <m/>
    <n v="0"/>
    <n v="0"/>
    <n v="12394.08"/>
    <n v="0"/>
    <n v="12394.08"/>
  </r>
  <r>
    <n v="125040"/>
    <x v="3"/>
    <s v="Gibson"/>
    <m/>
    <s v="N/A"/>
    <s v="Sanders Store to Milan Road, From SR-186 to near Milan City Limits"/>
    <s v="Sanders Store to Milan Road, From SR-186 to near Milan City Limits-Safety"/>
    <s v="Safety"/>
    <s v="Safety"/>
    <m/>
    <x v="1"/>
    <x v="1"/>
    <n v="3.86"/>
    <d v="2018-10-05T00:00:00"/>
    <m/>
    <x v="6"/>
    <s v="None, Other"/>
    <m/>
    <n v="-2982.12"/>
    <n v="0"/>
    <n v="15318.5"/>
    <n v="0"/>
    <n v="12336.380000000001"/>
  </r>
  <r>
    <n v="125340"/>
    <x v="3"/>
    <s v="Lauderdale"/>
    <s v="SR-19"/>
    <s v="SR"/>
    <s v="Bridges over Hyde Creek, LM 19.72; SR-209, LM 20.01; and IC Railroad, LM 20.19 in Ripley"/>
    <m/>
    <s v="Maint - BR Repair"/>
    <s v="Bridge Repair"/>
    <m/>
    <x v="3"/>
    <x v="2"/>
    <n v="0.48"/>
    <m/>
    <m/>
    <x v="0"/>
    <s v="NHS"/>
    <s v="49SR0190041, 49SR0190043, 49SR0190049"/>
    <n v="0"/>
    <n v="0"/>
    <n v="12300"/>
    <n v="0"/>
    <n v="12300"/>
  </r>
  <r>
    <n v="129873"/>
    <x v="5"/>
    <s v="Statewide"/>
    <m/>
    <s v="N/A"/>
    <s v="2020 Rail Safety State Participation Program"/>
    <m/>
    <s v="Safety"/>
    <s v="Training"/>
    <m/>
    <x v="1"/>
    <x v="1"/>
    <s v=""/>
    <m/>
    <m/>
    <x v="6"/>
    <m/>
    <m/>
    <n v="0"/>
    <n v="0"/>
    <n v="12300"/>
    <n v="0"/>
    <n v="12300"/>
  </r>
  <r>
    <n v="130144"/>
    <x v="2"/>
    <s v="Davidson"/>
    <m/>
    <s v="N/A"/>
    <s v="MTA / Dismas - FFY 2017; SFY 2020 - 5307 TN2019-024 (S) Capital &amp; Operating Funds"/>
    <m/>
    <s v="Mass Transit"/>
    <m/>
    <m/>
    <x v="1"/>
    <x v="1"/>
    <s v=""/>
    <m/>
    <m/>
    <x v="6"/>
    <m/>
    <m/>
    <n v="0"/>
    <n v="0"/>
    <n v="12250"/>
    <n v="0"/>
    <n v="12250"/>
  </r>
  <r>
    <n v="126187"/>
    <x v="2"/>
    <s v="Region 3"/>
    <m/>
    <s v="SR"/>
    <s v="Various Routes in Region 3 - Joint Stabilization"/>
    <s v="Longitudinal Joint Stabilization"/>
    <s v="Resurfacing"/>
    <s v="Resurfacing"/>
    <e v="#N/A"/>
    <x v="0"/>
    <x v="5"/>
    <n v="409.5"/>
    <d v="2018-02-09T00:00:00"/>
    <s v="PRESV"/>
    <x v="2"/>
    <m/>
    <m/>
    <n v="0"/>
    <n v="0"/>
    <n v="0"/>
    <n v="12103.55"/>
    <n v="12103.55"/>
  </r>
  <r>
    <n v="43917.01"/>
    <x v="3"/>
    <s v="Carroll"/>
    <s v="SR-436"/>
    <s v="SR"/>
    <s v="Bridge over Reedy Creek, LM 0.68"/>
    <m/>
    <s v="Maint - BR Repair"/>
    <s v="Bridge Repair"/>
    <m/>
    <x v="3"/>
    <x v="2"/>
    <n v="0"/>
    <m/>
    <m/>
    <x v="2"/>
    <s v="Other"/>
    <s v="09S82330001"/>
    <n v="0"/>
    <n v="0"/>
    <n v="12100"/>
    <n v="0"/>
    <n v="12100"/>
  </r>
  <r>
    <n v="120397"/>
    <x v="2"/>
    <s v="Maury"/>
    <s v="SR-6"/>
    <s v="SR"/>
    <s v="Near Industrial Park Road in Columbia"/>
    <s v="miscellaneous Safety Improvements (high-friction paving)"/>
    <s v="Safety"/>
    <s v="Miscellaneous Safety Improvements"/>
    <m/>
    <x v="0"/>
    <x v="5"/>
    <n v="0.34"/>
    <d v="2017-02-10T00:00:00"/>
    <m/>
    <x v="0"/>
    <s v="NHS"/>
    <m/>
    <n v="845.23"/>
    <n v="0"/>
    <n v="11218.69"/>
    <n v="0"/>
    <n v="12063.92"/>
  </r>
  <r>
    <n v="128489"/>
    <x v="2"/>
    <s v="Sumner"/>
    <s v="Scattersville Road"/>
    <s v="L"/>
    <s v="Scattersville Road, From College Street to Shuab Road; New Deal-Potts Road, From College Street to SR-52"/>
    <s v="(E-GRANTS) Resurfacing of Scattersville Road from College Street to Shuab Road; New Deal-Potts Road, From College Street to SR-52. The project will include milling, asphalt overlay, thermoplastic striping, and signage.  (E-Grants)"/>
    <s v="Local Programs"/>
    <s v="Resurfacing"/>
    <e v="#N/A"/>
    <x v="0"/>
    <x v="5"/>
    <n v="0.47"/>
    <m/>
    <m/>
    <x v="4"/>
    <s v="Other"/>
    <m/>
    <n v="12000"/>
    <n v="0"/>
    <n v="0"/>
    <n v="0"/>
    <n v="12000"/>
  </r>
  <r>
    <n v="129428"/>
    <x v="1"/>
    <s v="Hawkins"/>
    <m/>
    <s v="N/A"/>
    <s v="Rogersville: Obstruction Clearing"/>
    <m/>
    <s v="Aeronautics"/>
    <s v="Public Transportation"/>
    <m/>
    <x v="1"/>
    <x v="1"/>
    <s v=""/>
    <m/>
    <m/>
    <x v="6"/>
    <m/>
    <m/>
    <n v="0"/>
    <n v="0"/>
    <n v="12000"/>
    <n v="0"/>
    <n v="12000"/>
  </r>
  <r>
    <n v="129736.14"/>
    <x v="0"/>
    <s v="Overton"/>
    <s v="SR-84"/>
    <s v="SR"/>
    <s v="at Difficult Lane (TSMP)"/>
    <s v="Upgrade Warning Sign Flasher (Overton County)"/>
    <s v="Other"/>
    <s v="Intelligent Transportation System"/>
    <m/>
    <x v="1"/>
    <x v="1"/>
    <n v="0.01"/>
    <m/>
    <m/>
    <x v="2"/>
    <s v="Other"/>
    <m/>
    <n v="0"/>
    <n v="0"/>
    <n v="12000"/>
    <n v="0"/>
    <n v="12000"/>
  </r>
  <r>
    <n v="126517"/>
    <x v="3"/>
    <s v="Madison"/>
    <s v="LOWER BROWNSVILLE RD"/>
    <s v="L"/>
    <s v="SA 57046-1, LOWER BROWNSVILLE RD FROM SR 1 TO SA-57010"/>
    <m/>
    <s v="State Aid - Resurf"/>
    <s v="Resurfacing"/>
    <m/>
    <x v="1"/>
    <x v="1"/>
    <n v="0.62"/>
    <m/>
    <m/>
    <x v="4"/>
    <s v="None"/>
    <m/>
    <n v="0"/>
    <n v="0"/>
    <n v="0"/>
    <n v="11967.15"/>
    <n v="11967.15"/>
  </r>
  <r>
    <n v="121630"/>
    <x v="2"/>
    <s v="Sumner"/>
    <m/>
    <s v="L"/>
    <s v="Various Local Roads in Sumner County (RSAR)"/>
    <s v="Various Local Roads in Sumner County (RSAR) - Pavement Markings, Signs"/>
    <s v="Safety"/>
    <s v="Miscellaneous Safety Improvements"/>
    <m/>
    <x v="1"/>
    <x v="1"/>
    <s v=""/>
    <d v="2016-12-02T00:00:00"/>
    <m/>
    <x v="4"/>
    <s v="None"/>
    <m/>
    <n v="-9346.91"/>
    <n v="0"/>
    <n v="21084.23"/>
    <n v="0"/>
    <n v="11737.32"/>
  </r>
  <r>
    <n v="125030"/>
    <x v="3"/>
    <s v="Henderson"/>
    <s v="HAMILTON RD"/>
    <s v="L"/>
    <s v="SA 39043-1, Hamilton Road from Union Cross Rd to SA-3937 (Longsought Rd)"/>
    <m/>
    <s v="State Aid - Resurf"/>
    <s v="Resurfacing"/>
    <m/>
    <x v="1"/>
    <x v="1"/>
    <n v="2.1"/>
    <m/>
    <m/>
    <x v="4"/>
    <s v="None"/>
    <m/>
    <n v="0"/>
    <n v="0"/>
    <n v="0"/>
    <n v="11666.57"/>
    <n v="11666.57"/>
  </r>
  <r>
    <n v="125230"/>
    <x v="3"/>
    <s v="Fayette"/>
    <s v="I-40"/>
    <s v="IM"/>
    <s v="LL Bridge over Loosahatchie River, LM 2.57"/>
    <m/>
    <s v="Maint - BR Repair"/>
    <s v="Bridge Repair"/>
    <m/>
    <x v="3"/>
    <x v="2"/>
    <n v="7.0000000000000007E-2"/>
    <d v="2018-12-07T00:00:00"/>
    <m/>
    <x v="1"/>
    <s v="Int"/>
    <s v="24I00400003, 24I00400004"/>
    <n v="0"/>
    <n v="0"/>
    <n v="11500"/>
    <n v="0"/>
    <n v="11500"/>
  </r>
  <r>
    <n v="125450.55"/>
    <x v="1"/>
    <s v="Campbell"/>
    <m/>
    <s v="L"/>
    <s v="Various Local Roads in Campbell County (Local Roads Safety Initiative)"/>
    <s v="LRSI (Local Road Safety Initiative)"/>
    <s v="Safety"/>
    <s v="Miscellaneous Safety Improvements"/>
    <m/>
    <x v="1"/>
    <x v="1"/>
    <n v="0"/>
    <d v="2020-08-14T00:00:00"/>
    <m/>
    <x v="4"/>
    <s v="None, Other"/>
    <m/>
    <n v="11500"/>
    <n v="0"/>
    <n v="0"/>
    <n v="0"/>
    <n v="11500"/>
  </r>
  <r>
    <n v="116152"/>
    <x v="0"/>
    <s v="Hamilton"/>
    <m/>
    <s v="L"/>
    <s v="Dayton Blvd, From West Newberry Street to Greenleaf Street and Ashland Terrace, From Bank Street to Knollwood Drive In Red Bank"/>
    <s v="Sidewalk installation along Dayton Blvd. from W Newberry St. to Greenleaf St. and along Ashland Terrace from Bank St. to Knollwood Dr."/>
    <s v="Local Programs"/>
    <s v="Sidewalk Improvements"/>
    <m/>
    <x v="1"/>
    <x v="1"/>
    <n v="0"/>
    <m/>
    <m/>
    <x v="4"/>
    <s v="Other"/>
    <m/>
    <n v="11400"/>
    <n v="0"/>
    <n v="0"/>
    <n v="0"/>
    <n v="11400"/>
  </r>
  <r>
    <n v="126253"/>
    <x v="2"/>
    <s v="Rutherford"/>
    <s v="SR-99"/>
    <s v="SR"/>
    <s v="From east of Clearidge Drive to west of Veterans Parkway"/>
    <s v="411 D Overlay"/>
    <s v="Resurfacing"/>
    <s v="Resurface &amp; Safety"/>
    <s v="411 D Overlay"/>
    <x v="0"/>
    <x v="5"/>
    <n v="1.43"/>
    <d v="2018-05-11T00:00:00"/>
    <s v="CONV"/>
    <x v="2"/>
    <s v="Other"/>
    <m/>
    <n v="0"/>
    <n v="0"/>
    <n v="0"/>
    <n v="11333.66"/>
    <n v="11333.66"/>
  </r>
  <r>
    <n v="123516"/>
    <x v="3"/>
    <s v="Gibson"/>
    <m/>
    <s v="L"/>
    <s v="SR-5 (East Main Street), From Medical Park Drive to North of Chere Carol Road"/>
    <s v="Add drainage pipe, necessary catch basins and cover with earthwork to eliminate steep drainage ditch safety hazard. Work will be performed from Medical Park Drive to 185 feet north of Chere Carol Road."/>
    <s v="Local Programs"/>
    <s v="Miscellaneous Improvements"/>
    <m/>
    <x v="0"/>
    <x v="0"/>
    <n v="0.19"/>
    <m/>
    <m/>
    <x v="4"/>
    <s v="Other"/>
    <m/>
    <n v="0"/>
    <n v="11325"/>
    <n v="0"/>
    <n v="0"/>
    <n v="11325"/>
  </r>
  <r>
    <n v="126232"/>
    <x v="2"/>
    <s v="Trousdale"/>
    <s v="SR-376"/>
    <s v="SR"/>
    <s v="From SR-10 to Sumner County Line"/>
    <s v="Mill &amp; 411D"/>
    <s v="Resurfacing"/>
    <s v="Resurface &amp; Safety"/>
    <s v="Mill &amp; 411D"/>
    <x v="0"/>
    <x v="5"/>
    <n v="4.47"/>
    <d v="2018-03-23T00:00:00"/>
    <s v="CONV"/>
    <x v="0"/>
    <s v="NHS"/>
    <m/>
    <n v="0"/>
    <n v="0"/>
    <n v="-755.38"/>
    <n v="11945.78"/>
    <n v="11190.400000000001"/>
  </r>
  <r>
    <n v="129026"/>
    <x v="1"/>
    <s v="Unicoi"/>
    <m/>
    <s v="SR"/>
    <s v="M20CMHQ_C86SR_ROUERWIN"/>
    <m/>
    <s v="Maint - Reg"/>
    <s v="Maintenance"/>
    <m/>
    <x v="1"/>
    <x v="1"/>
    <s v=""/>
    <m/>
    <m/>
    <x v="2"/>
    <m/>
    <m/>
    <n v="0"/>
    <n v="0"/>
    <n v="11145.75"/>
    <n v="0"/>
    <n v="11145.75"/>
  </r>
  <r>
    <n v="118673"/>
    <x v="0"/>
    <s v="Hamilton"/>
    <s v="SR-58"/>
    <s v="SR"/>
    <s v="From Harrison Bay Road to SR-60 (RSAR)"/>
    <s v="Miscellaneous Safety Improvements"/>
    <s v="Safety"/>
    <s v="Miscellaneous Safety Improvements"/>
    <m/>
    <x v="1"/>
    <x v="1"/>
    <n v="13.33"/>
    <d v="2016-10-07T00:00:00"/>
    <m/>
    <x v="0"/>
    <s v="NHS, Other"/>
    <m/>
    <n v="-3787.61"/>
    <n v="0"/>
    <n v="14914.11"/>
    <n v="0"/>
    <n v="11126.5"/>
  </r>
  <r>
    <n v="127614"/>
    <x v="2"/>
    <s v="Davidson"/>
    <s v="Craighead Street"/>
    <s v="L"/>
    <s v="Craighead Street at CSX R/R, LM 0.285 in Nashville"/>
    <s v="Railroad crossing safety improvement project, Section 130"/>
    <s v="Section 130-Rail"/>
    <s v="Railroad Crossing Improvement"/>
    <m/>
    <x v="1"/>
    <x v="1"/>
    <n v="0.01"/>
    <m/>
    <m/>
    <x v="4"/>
    <s v="None"/>
    <m/>
    <n v="0"/>
    <n v="0"/>
    <n v="11120"/>
    <n v="0"/>
    <n v="11120"/>
  </r>
  <r>
    <n v="125450.77"/>
    <x v="1"/>
    <s v="Johnson"/>
    <m/>
    <s v="L"/>
    <s v="Various Local Roads in Johnson County (Local Roads Safety Initiative)"/>
    <m/>
    <s v="Safety"/>
    <s v="Miscellaneous Safety Improvements"/>
    <m/>
    <x v="1"/>
    <x v="1"/>
    <n v="0"/>
    <d v="2020-08-14T00:00:00"/>
    <m/>
    <x v="4"/>
    <s v="None"/>
    <m/>
    <n v="11100"/>
    <n v="0"/>
    <n v="0"/>
    <n v="0"/>
    <n v="11100"/>
  </r>
  <r>
    <n v="117922"/>
    <x v="0"/>
    <s v="Polk"/>
    <s v="Columbus Road"/>
    <s v="L"/>
    <s v="Columbus Road, Bridge over CSX Railroad, LM 1.13 (IA)"/>
    <m/>
    <s v="Bridge"/>
    <s v="Bridge Replacement"/>
    <m/>
    <x v="3"/>
    <x v="0"/>
    <n v="0.02"/>
    <d v="2021-03-26T00:00:00"/>
    <m/>
    <x v="4"/>
    <s v="None"/>
    <s v="700A3170001"/>
    <n v="11035"/>
    <n v="0"/>
    <n v="0"/>
    <n v="0"/>
    <n v="11035"/>
  </r>
  <r>
    <n v="115523"/>
    <x v="5"/>
    <s v="Statewide"/>
    <m/>
    <s v="N/A"/>
    <s v="Governor's Highway Safety Office"/>
    <m/>
    <s v="GHSP"/>
    <s v="GHSP"/>
    <m/>
    <x v="1"/>
    <x v="1"/>
    <s v=""/>
    <m/>
    <m/>
    <x v="6"/>
    <m/>
    <m/>
    <n v="0"/>
    <n v="0"/>
    <n v="11013.83"/>
    <n v="0"/>
    <n v="11013.83"/>
  </r>
  <r>
    <n v="128665"/>
    <x v="0"/>
    <s v="Van Buren"/>
    <s v="SR-30"/>
    <s v="SR"/>
    <s v="near LM 16.1 (Slope Stabilization) (February 2019 Flood)"/>
    <s v="repair slope failure below road (Emergency Let Contract)"/>
    <s v="Maint - Reg"/>
    <s v="Safety"/>
    <m/>
    <x v="2"/>
    <x v="2"/>
    <n v="0.01"/>
    <d v="2019-08-09T00:00:00"/>
    <m/>
    <x v="2"/>
    <s v="Other"/>
    <m/>
    <n v="11000"/>
    <n v="0"/>
    <n v="1"/>
    <n v="0"/>
    <n v="11001"/>
  </r>
  <r>
    <n v="125450.56"/>
    <x v="1"/>
    <s v="Morgan"/>
    <m/>
    <s v="L"/>
    <s v="Various Local Roads in Morgan County (Local Roads Safety Initiative)"/>
    <m/>
    <s v="Safety"/>
    <s v="Miscellaneous Safety Improvements"/>
    <m/>
    <x v="1"/>
    <x v="1"/>
    <n v="0"/>
    <d v="2020-10-09T00:00:00"/>
    <m/>
    <x v="4"/>
    <s v="None"/>
    <m/>
    <n v="11000"/>
    <n v="0"/>
    <n v="0"/>
    <n v="0"/>
    <n v="11000"/>
  </r>
  <r>
    <n v="125450.63"/>
    <x v="0"/>
    <s v="Cannon"/>
    <m/>
    <s v="L"/>
    <s v="Various Local Roads in Cannon County (Local Roads Safety Initiative)"/>
    <m/>
    <s v="Safety"/>
    <s v="Miscellaneous Safety Improvements"/>
    <m/>
    <x v="1"/>
    <x v="1"/>
    <s v=""/>
    <d v="2020-10-09T00:00:00"/>
    <m/>
    <x v="4"/>
    <s v="None"/>
    <m/>
    <n v="11000"/>
    <n v="0"/>
    <n v="0"/>
    <n v="0"/>
    <n v="11000"/>
  </r>
  <r>
    <n v="129736.21"/>
    <x v="0"/>
    <s v="White"/>
    <s v="SR-111"/>
    <s v="SR"/>
    <s v="(US-70S), Intersection at Taft Church Road in Sparta (TSMP)"/>
    <s v="Upgrade Traffic Signal Controller (City of Sparta)"/>
    <s v="Other"/>
    <s v="Intelligent Transportation System"/>
    <m/>
    <x v="1"/>
    <x v="1"/>
    <n v="0.01"/>
    <m/>
    <m/>
    <x v="0"/>
    <s v="NHS"/>
    <m/>
    <n v="0"/>
    <n v="0"/>
    <n v="11000"/>
    <n v="0"/>
    <n v="11000"/>
  </r>
  <r>
    <n v="129736.22"/>
    <x v="2"/>
    <s v="Marshall"/>
    <s v="SR-11"/>
    <s v="SR"/>
    <s v="(N. 2nd Avenue), Intersection at Water Street in Lewisburg (TSMP)"/>
    <s v="Upgrade Traffic Signal Controller (City of Lewisburg)"/>
    <s v="Other"/>
    <s v="Intelligent Transportation System"/>
    <m/>
    <x v="1"/>
    <x v="1"/>
    <n v="0.01"/>
    <m/>
    <m/>
    <x v="2"/>
    <s v="Other"/>
    <m/>
    <n v="0"/>
    <n v="0"/>
    <n v="11000"/>
    <n v="0"/>
    <n v="11000"/>
  </r>
  <r>
    <n v="118304.04"/>
    <x v="2"/>
    <s v="Region 3"/>
    <m/>
    <s v="IM"/>
    <s v="M17LTHQ_R3ISR_OCPAVMKG"/>
    <m/>
    <s v="Maint - Reg"/>
    <s v="Pavement Marking"/>
    <m/>
    <x v="1"/>
    <x v="1"/>
    <s v=""/>
    <d v="2017-02-10T00:00:00"/>
    <m/>
    <x v="1"/>
    <m/>
    <m/>
    <n v="0"/>
    <n v="0"/>
    <n v="10600"/>
    <n v="0"/>
    <n v="10600"/>
  </r>
  <r>
    <n v="126534"/>
    <x v="0"/>
    <s v="Overton"/>
    <s v="SR-136"/>
    <s v="SR"/>
    <s v="From Putnam County Line to Putnam County Line"/>
    <s v="Mill &amp; 411TL @132.5 lb/sy"/>
    <s v="Resurfacing"/>
    <s v="Resurface &amp; Safety"/>
    <s v="Mill &amp; 411TL @132.5 lb/sy"/>
    <x v="0"/>
    <x v="5"/>
    <n v="0.4"/>
    <d v="2018-05-11T00:00:00"/>
    <s v="CONV"/>
    <x v="2"/>
    <s v="Other"/>
    <m/>
    <n v="0"/>
    <n v="0"/>
    <n v="0"/>
    <n v="10545.36"/>
    <n v="10545.36"/>
  </r>
  <r>
    <n v="124734"/>
    <x v="2"/>
    <s v="Wayne"/>
    <s v="Wright Ridge"/>
    <s v="L"/>
    <s v="Wright Ridge Rd. Bridge over Cypress Creek (IA)"/>
    <m/>
    <s v="State Aid - BR Grant"/>
    <s v="Bridge Replacement"/>
    <m/>
    <x v="3"/>
    <x v="0"/>
    <n v="0.01"/>
    <m/>
    <m/>
    <x v="4"/>
    <s v="None"/>
    <s v="910A3120001"/>
    <n v="0"/>
    <n v="0"/>
    <n v="10542"/>
    <n v="0"/>
    <n v="10542"/>
  </r>
  <r>
    <n v="127644"/>
    <x v="1"/>
    <s v="Hawkins"/>
    <s v="SR-347"/>
    <s v="SR"/>
    <s v="(Burem Road) at Norfolk Southern Railroad, LM 5.83 near Surgoinsville"/>
    <s v="Railroad crossing safety improvement project, Section 130"/>
    <s v="Section 130-Rail"/>
    <s v="Railroad Crossing Improvement"/>
    <m/>
    <x v="1"/>
    <x v="1"/>
    <n v="0.01"/>
    <m/>
    <m/>
    <x v="2"/>
    <s v="Other"/>
    <m/>
    <n v="0"/>
    <n v="0"/>
    <n v="10517"/>
    <n v="0"/>
    <n v="10517"/>
  </r>
  <r>
    <n v="125450.19"/>
    <x v="2"/>
    <s v="Marshall"/>
    <m/>
    <s v="L"/>
    <s v="Various Local Roads in Marshall County (Local Roads Safety Initiative)"/>
    <m/>
    <s v="Safety"/>
    <s v="Miscellaneous Safety Improvements"/>
    <m/>
    <x v="1"/>
    <x v="1"/>
    <s v=""/>
    <d v="2020-08-14T00:00:00"/>
    <m/>
    <x v="4"/>
    <s v="None"/>
    <m/>
    <n v="10500"/>
    <n v="0"/>
    <n v="0"/>
    <n v="0"/>
    <n v="10500"/>
  </r>
  <r>
    <n v="126150"/>
    <x v="0"/>
    <s v="Bledsoe"/>
    <s v="SR-30"/>
    <s v="SR"/>
    <s v="From East of Porch Rock Road to Rhea County Line"/>
    <s v="Mill &amp; TLD"/>
    <s v="Resurfacing"/>
    <s v="Resurface &amp; Safety"/>
    <s v="Mill &amp; TLD"/>
    <x v="0"/>
    <x v="5"/>
    <n v="2"/>
    <d v="2018-03-23T00:00:00"/>
    <s v="CONV"/>
    <x v="2"/>
    <s v="Other"/>
    <m/>
    <n v="0"/>
    <n v="0"/>
    <n v="0"/>
    <n v="10488.15"/>
    <n v="10488.15"/>
  </r>
  <r>
    <n v="123144"/>
    <x v="1"/>
    <s v="Knox"/>
    <s v="SR-162"/>
    <s v="SR"/>
    <s v="Bridges over Beaver Creek, LM 1.20"/>
    <m/>
    <s v="Maint - BR Repair"/>
    <s v="Bridge Repair"/>
    <m/>
    <x v="3"/>
    <x v="2"/>
    <n v="0"/>
    <d v="2017-12-08T00:00:00"/>
    <m/>
    <x v="0"/>
    <s v="NHS"/>
    <s v="47SR1620004"/>
    <n v="0"/>
    <n v="0"/>
    <n v="10462.56"/>
    <n v="0"/>
    <n v="10462.56"/>
  </r>
  <r>
    <n v="114321"/>
    <x v="0"/>
    <s v="Hamilton"/>
    <m/>
    <s v="L"/>
    <s v="ITS Various Locations in Chattanooga MPO Area"/>
    <s v="Development of the Environmental document and Design plans for a Metropolitan Planning Area (MPO) wide Intelligent Transportation System (ITS) which will allow continuous monitoring of transportation related field systems including traffic controllers, vehicle detectors, Dynamic Message Signs (DMS) and traffic congestion surveillance cameras."/>
    <s v="Local Programs"/>
    <s v="Intelligent Transportation System"/>
    <m/>
    <x v="1"/>
    <x v="1"/>
    <n v="0"/>
    <m/>
    <m/>
    <x v="4"/>
    <m/>
    <m/>
    <n v="10428.34"/>
    <n v="0"/>
    <n v="0"/>
    <n v="0"/>
    <n v="10428.34"/>
  </r>
  <r>
    <n v="101462"/>
    <x v="2"/>
    <s v="Wilson"/>
    <s v="SR-141"/>
    <s v="SR"/>
    <s v="South of Spring Creek to the Trousdale County Line"/>
    <s v="SR-141, South of Spring Creek to the Trousdale County Line - Right-of-Way"/>
    <s v="Legislative"/>
    <s v="Right-of-Way"/>
    <m/>
    <x v="0"/>
    <x v="0"/>
    <n v="14.14"/>
    <m/>
    <m/>
    <x v="2"/>
    <s v="Other"/>
    <m/>
    <n v="10400"/>
    <n v="0"/>
    <n v="0"/>
    <n v="0"/>
    <n v="10400"/>
  </r>
  <r>
    <n v="120126"/>
    <x v="3"/>
    <s v="Shelby"/>
    <s v="Chelsea Ave."/>
    <s v="L"/>
    <s v="Chelsea Avenue at Illinois Central Railroad, LM 4.17 in Memphis"/>
    <s v="Section 130 Railroad Safety Improvement Project"/>
    <s v="Section 130-Rail"/>
    <s v="Railroad Crossing Improvement"/>
    <m/>
    <x v="1"/>
    <x v="1"/>
    <n v="0.01"/>
    <m/>
    <m/>
    <x v="4"/>
    <s v="Other"/>
    <m/>
    <n v="0"/>
    <n v="0"/>
    <n v="10400"/>
    <n v="0"/>
    <n v="10400"/>
  </r>
  <r>
    <n v="85057.01"/>
    <x v="0"/>
    <s v="Hamilton, Bradley"/>
    <s v="SR-317"/>
    <s v="SR"/>
    <s v="From East of Bates Road in Hamilton County to SR-60 in Bradley County"/>
    <s v="SR-317,East of Bates Rd in Hamilton County to SR-60 in Bradley County - Resurf, Gdrl, Sn, Pvmt Mkg, RR Flagging"/>
    <s v="Resurfacing"/>
    <s v="Resurface &amp; Safety"/>
    <s v="Chip Seal &amp; Thin Lift &quot;D&quot; Mix @ 85#/sy"/>
    <x v="0"/>
    <x v="5"/>
    <n v="7.57"/>
    <d v="2014-07-11T00:00:00"/>
    <s v="THIN"/>
    <x v="2"/>
    <s v="Other"/>
    <m/>
    <n v="0"/>
    <n v="0"/>
    <n v="0"/>
    <n v="10267.56"/>
    <n v="10267.56"/>
  </r>
  <r>
    <n v="116409"/>
    <x v="1"/>
    <s v="Unicoi"/>
    <s v="SIA"/>
    <s v="L"/>
    <s v="Industrial Access Road serving Nuclear Fuel Services (NFS) in Erwin"/>
    <m/>
    <s v="Economic Development"/>
    <s v="Construction-New"/>
    <m/>
    <x v="0"/>
    <x v="3"/>
    <n v="0.81299999999999994"/>
    <d v="2016-06-24T00:00:00"/>
    <m/>
    <x v="4"/>
    <s v="None"/>
    <m/>
    <n v="10129.6"/>
    <n v="0"/>
    <n v="-0.01"/>
    <n v="0"/>
    <n v="10129.59"/>
  </r>
  <r>
    <n v="122323"/>
    <x v="1"/>
    <s v="Knox"/>
    <s v="SR-1"/>
    <s v="SR"/>
    <s v="Intersection at North Watt Road and South Watt Road in Farragut"/>
    <s v="Create a right-turn lane on North Watt Road. Remove channelizing islands and shorten the width of the intersection. Add sidewalks and crosswalks with ADA ramps along intersection. Install 2 signal poles with mast arms and 2 dedicated pedestrian signal poles. Install video/radar detection for signal with led signal heads and black plates.from LM 0.00 to LM 0.40; North Watt Road (LR 01248) from LM 0.0 to LM 0.15; and South Watt Road (LR 0E159) from LM 0.0 to LM 0.15."/>
    <s v="Safety"/>
    <s v="Intersection Improvements and Signals"/>
    <m/>
    <x v="0"/>
    <x v="0"/>
    <n v="0.4"/>
    <d v="2020-08-14T00:00:00"/>
    <m/>
    <x v="0"/>
    <s v="NHS"/>
    <m/>
    <n v="0"/>
    <n v="10000"/>
    <n v="0"/>
    <n v="0"/>
    <n v="10000"/>
  </r>
  <r>
    <n v="123055"/>
    <x v="2"/>
    <s v="Davidson"/>
    <s v="I-24"/>
    <s v="IM"/>
    <s v="Interchange modification at Hickory Hollow Parkway (IA)"/>
    <s v="I-24 E interchange modification at Hickory Hollow Pkwy, Exit 60, includes improvements to existing I-24 and existing Hickory Hollow Pkwy."/>
    <s v="Legislative"/>
    <s v="Modify Interchange"/>
    <m/>
    <x v="0"/>
    <x v="0"/>
    <n v="0.59"/>
    <d v="2018-08-17T00:00:00"/>
    <m/>
    <x v="1"/>
    <s v="Int"/>
    <m/>
    <n v="10000"/>
    <n v="0"/>
    <n v="0"/>
    <n v="0"/>
    <n v="10000"/>
  </r>
  <r>
    <n v="124525"/>
    <x v="1"/>
    <s v="Roane"/>
    <s v="SR-29"/>
    <s v="SR"/>
    <s v="(South Roane Street), Bridge over Emory River, LM 7.48 (IA)"/>
    <m/>
    <s v="Bridge"/>
    <s v="Bridge Replacement"/>
    <m/>
    <x v="3"/>
    <x v="0"/>
    <n v="0.20499999999999999"/>
    <d v="2023-08-08T00:00:00"/>
    <m/>
    <x v="0"/>
    <s v="NHS"/>
    <s v="73SR0290003"/>
    <n v="10000"/>
    <n v="0"/>
    <n v="0"/>
    <n v="0"/>
    <n v="10000"/>
  </r>
  <r>
    <n v="124526"/>
    <x v="1"/>
    <s v="Roane"/>
    <s v="SR-29"/>
    <s v="SR"/>
    <s v="Bridge over SR-29/SR-61, LM 12.10 (IA)"/>
    <m/>
    <s v="Bridge"/>
    <s v="Bridge Replacement"/>
    <m/>
    <x v="3"/>
    <x v="0"/>
    <n v="0.04"/>
    <d v="2022-05-06T00:00:00"/>
    <m/>
    <x v="0"/>
    <s v="NHS"/>
    <s v="73SR0290009"/>
    <n v="10000"/>
    <n v="0"/>
    <n v="0"/>
    <n v="0"/>
    <n v="10000"/>
  </r>
  <r>
    <n v="128627"/>
    <x v="0"/>
    <s v="Franklin"/>
    <m/>
    <s v="L"/>
    <s v="Bypass Road, From Georgia Crossing Road to Baxter Lane"/>
    <s v="* * * E-GRANTS #177 * * * Resurfacing and Striping of Bypass Road, from Georgia Crossing Road to Baxter Lane."/>
    <s v="Local Programs"/>
    <s v="Resurfacing"/>
    <e v="#N/A"/>
    <x v="0"/>
    <x v="5"/>
    <n v="0.64"/>
    <m/>
    <m/>
    <x v="4"/>
    <s v="Other"/>
    <m/>
    <n v="10000"/>
    <n v="0"/>
    <n v="0"/>
    <n v="0"/>
    <n v="10000"/>
  </r>
  <r>
    <n v="128895"/>
    <x v="3"/>
    <s v="Dyer"/>
    <m/>
    <s v="L"/>
    <s v="Mall Boulevard, from Parr Avenue to Water Treatment Plant access Road; Parr Avenue from Mall Boulevard to Bridge over Lewis Creek"/>
    <s v="2&quot; Mill and overlay of the portion of Mall boulevard from the Dyersburg Water Treatment Plant Access Road to the edge of Parr Ave. Repair a portion of Parr Ave that was milled and overlayed in 2017, but have failed and are rutted. Dig out the soft area, backfill with stone, and pave and stripe these areas. E-Grants #184."/>
    <s v="Local Programs"/>
    <s v="Resurfacing"/>
    <e v="#N/A"/>
    <x v="0"/>
    <x v="2"/>
    <n v="0.57999999999999996"/>
    <m/>
    <m/>
    <x v="4"/>
    <s v="Other"/>
    <m/>
    <n v="10000"/>
    <n v="0"/>
    <n v="0"/>
    <n v="0"/>
    <n v="10000"/>
  </r>
  <r>
    <n v="125526.05"/>
    <x v="3"/>
    <s v="Shelby"/>
    <s v="Park Avenue"/>
    <s v="L"/>
    <s v="Park Avenue, From SR-277 (Airways Boulevard) to Godwyn Street in Memphis"/>
    <s v="Pedestrian safety improvements including sidewalks, crosswalks, pedestrian signal upgrades, and accessible curb ramps"/>
    <s v="Safety"/>
    <s v="Bicycles and Pedestrian Facility"/>
    <m/>
    <x v="1"/>
    <x v="1"/>
    <n v="1.19"/>
    <d v="2021-12-10T00:00:00"/>
    <m/>
    <x v="4"/>
    <s v="Other"/>
    <m/>
    <n v="10000"/>
    <n v="0"/>
    <n v="0"/>
    <n v="0"/>
    <n v="10000"/>
  </r>
  <r>
    <n v="125526.04"/>
    <x v="3"/>
    <s v="Shelby"/>
    <s v="Poplar Avenue"/>
    <s v="L"/>
    <s v="Poplar Avenue, From North Watkins Street to SR-3 (US-51) (North B. B. King Boulevard) in Memphis"/>
    <s v="Pedestrian safety improvements including sidewalks, crosswalks, pedestrian signal upgrades, and accessible curb ramps"/>
    <s v="Safety"/>
    <s v="Bicycles and Pedestrian Facility"/>
    <m/>
    <x v="1"/>
    <x v="1"/>
    <n v="2.02"/>
    <d v="2021-12-10T00:00:00"/>
    <m/>
    <x v="8"/>
    <s v="NHS, Other"/>
    <m/>
    <n v="10000"/>
    <n v="0"/>
    <n v="0"/>
    <n v="0"/>
    <n v="10000"/>
  </r>
  <r>
    <n v="127907"/>
    <x v="1"/>
    <s v="Roane"/>
    <s v="Poplar Creek Rd"/>
    <s v="L"/>
    <s v="Poplar Creek Road at Heritage Railroad Corporation, LM 8.91 near Oak Ridge"/>
    <s v="Railroad Crossing Safety Improvement Project, Section 130"/>
    <s v="Section 130-Rail"/>
    <s v="Safety"/>
    <m/>
    <x v="1"/>
    <x v="1"/>
    <n v="0.01"/>
    <m/>
    <m/>
    <x v="4"/>
    <s v="None"/>
    <m/>
    <n v="0"/>
    <n v="0"/>
    <n v="10000"/>
    <n v="0"/>
    <n v="10000"/>
  </r>
  <r>
    <n v="115203"/>
    <x v="1"/>
    <s v="Region 1"/>
    <m/>
    <s v="L"/>
    <s v="Knoxville RTPO Bicycle Parking Program"/>
    <m/>
    <s v="Local Programs"/>
    <s v="Other"/>
    <m/>
    <x v="1"/>
    <x v="1"/>
    <n v="0"/>
    <m/>
    <m/>
    <x v="4"/>
    <m/>
    <m/>
    <n v="0"/>
    <n v="0"/>
    <n v="10000"/>
    <n v="0"/>
    <n v="10000"/>
  </r>
  <r>
    <n v="125526.03"/>
    <x v="3"/>
    <s v="Shelby"/>
    <s v="SR-23"/>
    <s v="SR"/>
    <s v="From  SR-3 (Bellevue Blvd) to SR-277 (East Parkway South) in Memphis"/>
    <s v="Pedestrian safety improvements including sidewalks, crosswalks, pedestrian signal upgrades, and accessible curb ramps"/>
    <s v="Safety"/>
    <s v="Bicycles and Pedestrian Facility"/>
    <m/>
    <x v="1"/>
    <x v="1"/>
    <n v="2.1"/>
    <d v="2021-12-10T00:00:00"/>
    <m/>
    <x v="0"/>
    <s v="NHS"/>
    <m/>
    <n v="10000"/>
    <n v="0"/>
    <n v="0"/>
    <n v="0"/>
    <n v="10000"/>
  </r>
  <r>
    <n v="125526.08"/>
    <x v="2"/>
    <s v="Davidson"/>
    <s v="SR-1"/>
    <s v="SR"/>
    <s v="(Murfreesboro Road) From Division Street to near Vultee Boulevard in Nashville"/>
    <s v="Pedestrian safety improvements including signage, crosswalks, pedestrian signals, flashing beacons, and accessible curb ramps."/>
    <s v="Safety"/>
    <s v="Bicycles and Pedestrian Facility"/>
    <m/>
    <x v="1"/>
    <x v="1"/>
    <n v="4.0599999999999996"/>
    <d v="2021-08-20T00:00:00"/>
    <m/>
    <x v="0"/>
    <s v="NHS"/>
    <m/>
    <n v="10000"/>
    <n v="0"/>
    <n v="0"/>
    <n v="0"/>
    <n v="10000"/>
  </r>
  <r>
    <n v="126936"/>
    <x v="3"/>
    <s v="Tipton"/>
    <m/>
    <s v="N/A"/>
    <s v="Covington: LED Lighting - Runway &amp; Taxiway"/>
    <m/>
    <s v="Aeronautics"/>
    <s v="Public Transportation"/>
    <m/>
    <x v="1"/>
    <x v="1"/>
    <s v=""/>
    <m/>
    <m/>
    <x v="6"/>
    <m/>
    <m/>
    <n v="0"/>
    <n v="0"/>
    <n v="10000"/>
    <n v="0"/>
    <n v="10000"/>
  </r>
  <r>
    <n v="127476"/>
    <x v="2"/>
    <s v="Marshall"/>
    <m/>
    <s v="N/A"/>
    <s v="Lewisburg: Replace VASI System"/>
    <m/>
    <s v="Aeronautics"/>
    <s v="Public Transportation"/>
    <m/>
    <x v="1"/>
    <x v="1"/>
    <s v=""/>
    <m/>
    <m/>
    <x v="6"/>
    <m/>
    <m/>
    <n v="0"/>
    <n v="0"/>
    <n v="10000"/>
    <n v="0"/>
    <n v="10000"/>
  </r>
  <r>
    <n v="129736.1"/>
    <x v="1"/>
    <s v="Monroe"/>
    <s v="SR-33"/>
    <s v="SR"/>
    <s v="(US-411), Intersection at SR-360 in Vonore (TSMP)"/>
    <s v="Upgrade Traffic Signal Heads (Town of Vonore)"/>
    <s v="Other"/>
    <s v="Intelligent Transportation System"/>
    <m/>
    <x v="1"/>
    <x v="1"/>
    <n v="0.01"/>
    <m/>
    <m/>
    <x v="0"/>
    <s v="NHS"/>
    <m/>
    <n v="0"/>
    <n v="0"/>
    <n v="10000"/>
    <n v="0"/>
    <n v="10000"/>
  </r>
  <r>
    <n v="130329"/>
    <x v="3"/>
    <s v="McNairy"/>
    <m/>
    <s v="N/A"/>
    <s v="Selmer: Obstruction Removal: Design and Bidding"/>
    <m/>
    <s v="Aeronautics"/>
    <s v="Public Transportation"/>
    <m/>
    <x v="1"/>
    <x v="1"/>
    <s v=""/>
    <m/>
    <m/>
    <x v="6"/>
    <m/>
    <m/>
    <n v="0"/>
    <n v="0"/>
    <n v="10000"/>
    <n v="0"/>
    <n v="10000"/>
  </r>
  <r>
    <n v="130337"/>
    <x v="2"/>
    <s v="Sumner"/>
    <m/>
    <s v="N/A"/>
    <s v="Gallatin: RSA Inventory"/>
    <m/>
    <s v="Aeronautics"/>
    <s v="Public Transportation"/>
    <m/>
    <x v="1"/>
    <x v="1"/>
    <s v=""/>
    <m/>
    <m/>
    <x v="6"/>
    <m/>
    <m/>
    <n v="0"/>
    <n v="0"/>
    <n v="10000"/>
    <n v="0"/>
    <n v="10000"/>
  </r>
  <r>
    <n v="127637.01"/>
    <x v="1"/>
    <s v="Greene"/>
    <s v="SR-70"/>
    <s v="SR"/>
    <s v="Intersections at West Allens Bridge Road and DeBusk Road"/>
    <s v="Addition of left turning lanes, intersection safety improvements"/>
    <s v="Safety"/>
    <s v="Safety"/>
    <m/>
    <x v="0"/>
    <x v="0"/>
    <n v="0"/>
    <d v="2021-06-18T00:00:00"/>
    <m/>
    <x v="2"/>
    <s v="Other"/>
    <m/>
    <n v="10000"/>
    <n v="0"/>
    <n v="0"/>
    <n v="0"/>
    <n v="10000"/>
  </r>
  <r>
    <n v="127959"/>
    <x v="3"/>
    <s v="Henry"/>
    <s v="SIA"/>
    <s v="L"/>
    <s v="State Industrial Access Serving Tosh Farms"/>
    <s v="construction of a new 230' short connector road and associated turn/merge lanes connecting SR-76 to Atlantic Avenue to serve Tosh Farms"/>
    <s v="Economic Development"/>
    <s v="Construction-New"/>
    <m/>
    <x v="0"/>
    <x v="3"/>
    <n v="0.05"/>
    <d v="2022-03-25T00:00:00"/>
    <m/>
    <x v="4"/>
    <s v="None"/>
    <m/>
    <n v="0"/>
    <n v="10000"/>
    <n v="0"/>
    <n v="0"/>
    <n v="10000"/>
  </r>
  <r>
    <n v="129987"/>
    <x v="1"/>
    <s v="Carter"/>
    <s v="SR-91"/>
    <s v="SR"/>
    <s v="From LM 18.64 to LM 20.58"/>
    <s v="ROW acquisition for eight (8) sites with slope failures related to the February 2019 Flood Event"/>
    <s v="Maint - Reg"/>
    <s v="Right-of-Way"/>
    <m/>
    <x v="2"/>
    <x v="2"/>
    <n v="1.94"/>
    <m/>
    <m/>
    <x v="2"/>
    <s v="Other"/>
    <m/>
    <n v="0"/>
    <n v="10000"/>
    <n v="0"/>
    <n v="0"/>
    <n v="10000"/>
  </r>
  <r>
    <n v="118976"/>
    <x v="2"/>
    <s v="Williamson"/>
    <m/>
    <s v="L"/>
    <s v="Nolensville Elementary School"/>
    <s v="Construction of 5937 SF of sidewalk, curb and gutter, removal of deteriorated sidewalk, striping and signage in the vicinity of Nolensville Elementary School."/>
    <s v="Local Programs"/>
    <s v="Bicycles and Pedestrian Facility"/>
    <m/>
    <x v="1"/>
    <x v="1"/>
    <n v="0"/>
    <m/>
    <m/>
    <x v="4"/>
    <s v="None"/>
    <m/>
    <n v="0"/>
    <n v="0"/>
    <n v="9995"/>
    <n v="0"/>
    <n v="9995"/>
  </r>
  <r>
    <n v="130054"/>
    <x v="2"/>
    <s v="Davidson"/>
    <m/>
    <s v="N/A"/>
    <s v="MTA FFY14; SFY20 - 5310 TN2016-022 (S) Capital Funds"/>
    <m/>
    <s v="Mass Transit"/>
    <m/>
    <m/>
    <x v="1"/>
    <x v="1"/>
    <s v=""/>
    <m/>
    <m/>
    <x v="6"/>
    <m/>
    <m/>
    <n v="0"/>
    <n v="0"/>
    <n v="9990.5"/>
    <n v="0"/>
    <n v="9990.5"/>
  </r>
  <r>
    <n v="129966"/>
    <x v="2"/>
    <s v="Davidson"/>
    <m/>
    <s v="N/A"/>
    <s v="MTA Aphesis House FFY17; SFY20 5307 TN2019024 (S) Cap / Op Funds"/>
    <m/>
    <s v="Mass Transit"/>
    <m/>
    <m/>
    <x v="1"/>
    <x v="1"/>
    <s v=""/>
    <m/>
    <m/>
    <x v="6"/>
    <m/>
    <m/>
    <n v="0"/>
    <n v="0"/>
    <n v="9989.5"/>
    <n v="0"/>
    <n v="9989.5"/>
  </r>
  <r>
    <n v="129952"/>
    <x v="3"/>
    <s v="Henry"/>
    <m/>
    <s v="N/A"/>
    <s v="FY 20 Outreach - Henry County School"/>
    <m/>
    <s v="Aeronautics"/>
    <s v="Public Transportation"/>
    <m/>
    <x v="1"/>
    <x v="1"/>
    <s v=""/>
    <m/>
    <m/>
    <x v="6"/>
    <m/>
    <m/>
    <n v="0"/>
    <n v="0"/>
    <n v="9973"/>
    <n v="0"/>
    <n v="9973"/>
  </r>
  <r>
    <n v="109703"/>
    <x v="2"/>
    <s v="Humphreys"/>
    <s v="West Little Richland Road"/>
    <s v="L"/>
    <s v="43-1810-2.17, West Little Richland Road Bridge over Little Richland Creek"/>
    <m/>
    <s v="State Aid - BR Grant"/>
    <s v="Bridge Replacement"/>
    <m/>
    <x v="3"/>
    <x v="0"/>
    <n v="0"/>
    <m/>
    <m/>
    <x v="4"/>
    <s v="None"/>
    <s v="43018100001"/>
    <n v="0"/>
    <n v="0"/>
    <n v="9882.93"/>
    <n v="0"/>
    <n v="9882.93"/>
  </r>
  <r>
    <n v="126797"/>
    <x v="0"/>
    <s v="Cumberland"/>
    <m/>
    <s v="N/A"/>
    <s v="Crossville: Seal/Stripe Runway and Taxiway"/>
    <m/>
    <s v="Aeronautics"/>
    <s v="Public Transportation"/>
    <m/>
    <x v="1"/>
    <x v="1"/>
    <s v=""/>
    <m/>
    <m/>
    <x v="6"/>
    <m/>
    <m/>
    <n v="0"/>
    <n v="0"/>
    <n v="9844"/>
    <n v="0"/>
    <n v="9844"/>
  </r>
  <r>
    <n v="129236"/>
    <x v="0"/>
    <s v="Rhea"/>
    <m/>
    <s v="SR"/>
    <s v="M20CMHQ_C72SR_SPCDAYTON"/>
    <m/>
    <s v="Maint - Reg"/>
    <s v="Maintenance"/>
    <m/>
    <x v="1"/>
    <x v="1"/>
    <s v=""/>
    <m/>
    <m/>
    <x v="2"/>
    <m/>
    <m/>
    <n v="0"/>
    <n v="0"/>
    <n v="9785.1"/>
    <n v="0"/>
    <n v="9785.1"/>
  </r>
  <r>
    <n v="129230.65"/>
    <x v="5"/>
    <s v="Statewide"/>
    <m/>
    <s v="N/A"/>
    <s v="Overdimensional (O/D) Load Escort by Tennessee Highway Patrol (THP) - Application No.288034"/>
    <m/>
    <s v="Other"/>
    <s v="Other"/>
    <m/>
    <x v="1"/>
    <x v="1"/>
    <s v=""/>
    <m/>
    <m/>
    <x v="6"/>
    <m/>
    <m/>
    <n v="0"/>
    <n v="0"/>
    <n v="9718.2800000000007"/>
    <n v="0"/>
    <n v="9718.2800000000007"/>
  </r>
  <r>
    <n v="101896.02"/>
    <x v="3"/>
    <s v="Hardin"/>
    <s v="SR-114"/>
    <s v="SR"/>
    <s v="Bridge over Tennessee River, LM 3.22"/>
    <m/>
    <s v="Maint - BR Repair"/>
    <s v="Bridge Repair"/>
    <m/>
    <x v="3"/>
    <x v="2"/>
    <n v="0"/>
    <d v="2017-03-31T00:00:00"/>
    <m/>
    <x v="0"/>
    <s v="NHS"/>
    <s v="36SR1140001"/>
    <n v="0"/>
    <n v="0"/>
    <n v="9700"/>
    <n v="0"/>
    <n v="9700"/>
  </r>
  <r>
    <n v="130103"/>
    <x v="2"/>
    <s v="Davidson"/>
    <m/>
    <s v="N/A"/>
    <s v="MTA On Demand - FFY14, SFY20 - 5310 TN2016-022 (S) Capital Funds"/>
    <m/>
    <s v="Mass Transit"/>
    <m/>
    <m/>
    <x v="1"/>
    <x v="1"/>
    <s v=""/>
    <m/>
    <m/>
    <x v="6"/>
    <m/>
    <m/>
    <n v="0"/>
    <n v="0"/>
    <n v="9681.51"/>
    <n v="0"/>
    <n v="9681.51"/>
  </r>
  <r>
    <n v="127158"/>
    <x v="2"/>
    <s v="Wayne"/>
    <s v="Holly Rd"/>
    <s v="L"/>
    <s v="BG A339-0.14, Holly Rd over Cypress Creek"/>
    <m/>
    <s v="State Aid - BR Grant"/>
    <s v="Bridge Replacement"/>
    <m/>
    <x v="1"/>
    <x v="1"/>
    <n v="0"/>
    <m/>
    <m/>
    <x v="4"/>
    <s v="None"/>
    <m/>
    <n v="0"/>
    <n v="0"/>
    <n v="9671.51"/>
    <n v="0"/>
    <n v="9671.51"/>
  </r>
  <r>
    <n v="120255"/>
    <x v="3"/>
    <s v="Shelby"/>
    <s v="Orchi Road"/>
    <s v="L"/>
    <s v="Orchi Road, At CSX Railroad, LM 0.14 in Memphis"/>
    <s v="Railroad Crossing Safety Improvement Project, Section 130"/>
    <s v="Section 130-Rail"/>
    <s v="Railroad Crossing Improvement"/>
    <m/>
    <x v="1"/>
    <x v="1"/>
    <n v="0.01"/>
    <m/>
    <m/>
    <x v="4"/>
    <s v="Other"/>
    <m/>
    <n v="0"/>
    <n v="0"/>
    <n v="9662"/>
    <n v="0"/>
    <n v="9662"/>
  </r>
  <r>
    <n v="129384"/>
    <x v="0"/>
    <s v="Marion"/>
    <s v="3rd St"/>
    <s v="L"/>
    <s v="E. 3rd Street at Sequatchie Valley Railroad, LM 0.45 in South Pittsburg"/>
    <s v="Railroad Crossing Safety Improvement Project, Section 130"/>
    <s v="Section 130-Rail"/>
    <s v="Railroad Crossing Improvement"/>
    <m/>
    <x v="1"/>
    <x v="1"/>
    <n v="0.01"/>
    <m/>
    <m/>
    <x v="4"/>
    <s v="None"/>
    <m/>
    <n v="0"/>
    <n v="0"/>
    <n v="9660"/>
    <n v="0"/>
    <n v="9660"/>
  </r>
  <r>
    <n v="126433"/>
    <x v="0"/>
    <s v="Warren"/>
    <m/>
    <s v="SR"/>
    <s v="M18RMHQ_C89_Utility_Bills"/>
    <s v="To pay TDOT's utility bills"/>
    <s v="Maint - Reg"/>
    <s v="Maintenance"/>
    <m/>
    <x v="1"/>
    <x v="1"/>
    <s v=""/>
    <m/>
    <m/>
    <x v="2"/>
    <m/>
    <m/>
    <n v="0"/>
    <n v="0"/>
    <n v="9644.73"/>
    <n v="0"/>
    <n v="9644.73"/>
  </r>
  <r>
    <n v="114750"/>
    <x v="2"/>
    <s v="Lawrence"/>
    <s v="SR-242"/>
    <s v="SR"/>
    <s v="Culvert at LM 26.94"/>
    <m/>
    <s v="Other"/>
    <s v="Culvert Replacement"/>
    <m/>
    <x v="5"/>
    <x v="0"/>
    <n v="0"/>
    <d v="2011-09-16T00:00:00"/>
    <m/>
    <x v="2"/>
    <m/>
    <m/>
    <n v="9573.66"/>
    <n v="0"/>
    <n v="7.0000000000000007E-2"/>
    <n v="0"/>
    <n v="9573.73"/>
  </r>
  <r>
    <n v="115370.39"/>
    <x v="3"/>
    <s v="Hardeman"/>
    <m/>
    <s v="L"/>
    <s v="Various Local Roads in Hardeman County (Local Roads Safety Initiative)"/>
    <s v="Various Local Roads in Hardeman County (Local Roads Safety Initiative) - Signing, Pavement Marking"/>
    <s v="Other"/>
    <s v="Miscellaneous Safety Improvements"/>
    <m/>
    <x v="1"/>
    <x v="1"/>
    <n v="0"/>
    <d v="2016-08-19T00:00:00"/>
    <m/>
    <x v="4"/>
    <s v="None, Other"/>
    <m/>
    <n v="-6886.21"/>
    <n v="0"/>
    <n v="16458.91"/>
    <n v="0"/>
    <n v="9572.7000000000007"/>
  </r>
  <r>
    <n v="101610"/>
    <x v="3"/>
    <s v="Shelby"/>
    <s v="SR-177"/>
    <s v="SR"/>
    <s v="(Germantown Road), From Crestridge Road to Stout Road"/>
    <s v="SR-177- Germantown Road, From Crestridge Road to Stout Road - Widen"/>
    <s v="Legislative"/>
    <s v="Widen"/>
    <m/>
    <x v="0"/>
    <x v="0"/>
    <n v="0.746"/>
    <d v="2013-04-05T00:00:00"/>
    <m/>
    <x v="0"/>
    <s v="NHS"/>
    <s v="790B2930001"/>
    <n v="9550"/>
    <n v="0"/>
    <n v="0"/>
    <n v="0"/>
    <n v="9550"/>
  </r>
  <r>
    <n v="125450.04"/>
    <x v="1"/>
    <s v="Anderson"/>
    <m/>
    <s v="L"/>
    <s v="Various Local Roads in Anderson County (Local Roads Safety Initiative)"/>
    <m/>
    <s v="Safety"/>
    <s v="Miscellaneous Safety Improvements"/>
    <m/>
    <x v="1"/>
    <x v="1"/>
    <s v=""/>
    <d v="2021-06-18T00:00:00"/>
    <m/>
    <x v="4"/>
    <s v="None, Other"/>
    <m/>
    <n v="9500"/>
    <n v="0"/>
    <n v="0"/>
    <n v="0"/>
    <n v="9500"/>
  </r>
  <r>
    <n v="125450.68"/>
    <x v="3"/>
    <s v="Chester"/>
    <m/>
    <s v="L"/>
    <s v="Various Local Roads in Chester County (Local Roads Safety Initiative)"/>
    <s v="01694  Holly Springs/Jones Road from LM 0.00 to LM 3.0;  05555 Silerton Road from LM 0.249 to LM 3.00;  0A035 Sanford Road from LM 0.00 to LM 1.05;  0A297 Haltom Chapel Road/Sunshine Road from LM 0.00 to LM 4.03  Misc. Safety Improvements"/>
    <s v="Safety"/>
    <s v="Miscellaneous Safety Improvements"/>
    <m/>
    <x v="1"/>
    <x v="1"/>
    <n v="0"/>
    <d v="2020-12-11T00:00:00"/>
    <m/>
    <x v="4"/>
    <s v="None"/>
    <m/>
    <n v="9500"/>
    <n v="0"/>
    <n v="0"/>
    <n v="0"/>
    <n v="9500"/>
  </r>
  <r>
    <n v="125242"/>
    <x v="3"/>
    <s v="Haywood"/>
    <s v="Stanton-Koko Road"/>
    <s v="L"/>
    <s v="Stanton-Koko Road, Bridge over I-40, LM 4.72"/>
    <m/>
    <s v="Maint - BR Repair"/>
    <s v="Bridge Repair"/>
    <m/>
    <x v="3"/>
    <x v="2"/>
    <n v="0.1"/>
    <m/>
    <m/>
    <x v="4"/>
    <s v="None"/>
    <s v="38I00400021"/>
    <n v="0"/>
    <n v="0"/>
    <n v="9450"/>
    <n v="0"/>
    <n v="9450"/>
  </r>
  <r>
    <n v="126897"/>
    <x v="0"/>
    <s v="Grundy"/>
    <s v="SR-15"/>
    <s v="SR"/>
    <s v="From North of Clifftops Avenue to I-24 in Monteagle"/>
    <s v="Construction of 5,011 feet of 8 to 10-foot shared use path and drainage along the north side of SR-15 from North of Clifftops Avenue to I-24. Project also includes 10 ADA ramps."/>
    <s v="Local Programs"/>
    <s v="Bicycles and Pedestrian Facility"/>
    <m/>
    <x v="1"/>
    <x v="1"/>
    <n v="0.51"/>
    <d v="2020-12-11T00:00:00"/>
    <m/>
    <x v="0"/>
    <s v="NHS"/>
    <m/>
    <n v="9404.08"/>
    <n v="0"/>
    <n v="0"/>
    <n v="0"/>
    <n v="9404.08"/>
  </r>
  <r>
    <n v="125328"/>
    <x v="3"/>
    <s v="Lauderdale"/>
    <s v="BELTON RD"/>
    <s v="L"/>
    <s v="SA-49041(1), BELTON RD, SA-49011 TO SA-49012"/>
    <m/>
    <s v="State Aid - Resurf"/>
    <s v="Resurfacing"/>
    <m/>
    <x v="1"/>
    <x v="1"/>
    <n v="1.355"/>
    <m/>
    <m/>
    <x v="4"/>
    <s v="None"/>
    <m/>
    <n v="0"/>
    <n v="0"/>
    <n v="0"/>
    <n v="9393.6299999999992"/>
    <n v="9393.6299999999992"/>
  </r>
  <r>
    <n v="124775"/>
    <x v="3"/>
    <s v="Weakley"/>
    <s v="Evergreen Street"/>
    <s v="L"/>
    <s v="Evergreen St. Bridge over Overflow @ LM 10.65 (IA)"/>
    <m/>
    <s v="State Aid - BR Grant"/>
    <s v="Bridge Replacement"/>
    <m/>
    <x v="3"/>
    <x v="0"/>
    <n v="0.02"/>
    <m/>
    <m/>
    <x v="4"/>
    <s v="None"/>
    <s v="92008590015"/>
    <n v="0"/>
    <n v="0"/>
    <n v="9375.14"/>
    <n v="0"/>
    <n v="9375.14"/>
  </r>
  <r>
    <n v="126142"/>
    <x v="0"/>
    <s v="Jackson"/>
    <s v="SR-290"/>
    <s v="SR"/>
    <s v="From SR-53 To SR-56"/>
    <s v="411TL Overlay @ 85 lb/sy"/>
    <s v="Resurfacing"/>
    <s v="Resurface &amp; Safety"/>
    <s v="411TL Overlay @ 85 lb/sy"/>
    <x v="0"/>
    <x v="5"/>
    <n v="10.6"/>
    <d v="2018-06-22T00:00:00"/>
    <s v="THIN"/>
    <x v="2"/>
    <s v="Other"/>
    <m/>
    <n v="0"/>
    <n v="0"/>
    <n v="-1498.5"/>
    <n v="10870.3"/>
    <n v="9371.7999999999993"/>
  </r>
  <r>
    <n v="124865"/>
    <x v="2"/>
    <s v="Wayne"/>
    <s v="SIA"/>
    <s v="L"/>
    <s v="Industrial Access Road serving C-Wood Lumber"/>
    <s v="Resurfacing existing Indian Creek Rd and W Tennessee St, may include full depth-pavement repair at various locations as recommended by engineer. The turning radius at Indian Creek and W Tennessee St will also be included."/>
    <s v="Economic Development"/>
    <s v="Widen and Resurfacing"/>
    <m/>
    <x v="0"/>
    <x v="0"/>
    <s v=""/>
    <d v="2020-05-15T00:00:00"/>
    <m/>
    <x v="4"/>
    <s v="None"/>
    <m/>
    <n v="9300"/>
    <n v="0"/>
    <n v="0"/>
    <n v="0"/>
    <n v="9300"/>
  </r>
  <r>
    <n v="114367.01"/>
    <x v="2"/>
    <s v="Sumner"/>
    <s v="SR-109"/>
    <s v="SR"/>
    <s v="(North Broadway) at Donoho Branch Culvert, LM 18.95 in Portland"/>
    <s v="Replace and install signage, add sidewalk, curb and gutter to north side of culvert along SR-109, mill, repave and restripe pavement over culvert, remove and replace bridge rails."/>
    <s v="Safety"/>
    <s v="Miscellaneous Safety Improvements"/>
    <m/>
    <x v="0"/>
    <x v="5"/>
    <n v="0"/>
    <d v="2014-12-05T00:00:00"/>
    <m/>
    <x v="0"/>
    <s v="NHS"/>
    <m/>
    <n v="-5360.62"/>
    <n v="20010.43"/>
    <n v="-5401.03"/>
    <n v="0"/>
    <n v="9248.7800000000025"/>
  </r>
  <r>
    <n v="130100"/>
    <x v="2"/>
    <s v="Davidson"/>
    <m/>
    <s v="N/A"/>
    <s v="MTA Senior Ride Nashville FFY16; SFY20 5310 TN-2018-027 (S) Capital Funds"/>
    <m/>
    <s v="Mass Transit"/>
    <m/>
    <m/>
    <x v="1"/>
    <x v="1"/>
    <s v=""/>
    <m/>
    <m/>
    <x v="6"/>
    <m/>
    <m/>
    <n v="0"/>
    <n v="0"/>
    <n v="9229.5"/>
    <n v="0"/>
    <n v="9229.5"/>
  </r>
  <r>
    <n v="126137"/>
    <x v="0"/>
    <s v="Cannon"/>
    <s v="SR-145"/>
    <s v="SR"/>
    <s v="From North of Locke Creek Rd to SR-96"/>
    <s v="Mill &amp; 1.25&quot; CW"/>
    <s v="Resurfacing"/>
    <s v="Resurface &amp; Safety"/>
    <s v="Mill &amp; 307 CW"/>
    <x v="0"/>
    <x v="5"/>
    <n v="5.9"/>
    <d v="2018-03-23T00:00:00"/>
    <s v="CONV"/>
    <x v="2"/>
    <s v="Other"/>
    <m/>
    <n v="0"/>
    <n v="0"/>
    <n v="-5340.15"/>
    <n v="14526.68"/>
    <n v="9186.5300000000007"/>
  </r>
  <r>
    <n v="114380.13"/>
    <x v="0"/>
    <s v="Region 2"/>
    <m/>
    <s v="N/A"/>
    <s v="Pie In The Sky Trail Wayfinding(Discover Tn Trails and Byways Project) - Signs"/>
    <m/>
    <s v="Other"/>
    <s v="Scenic By-Way"/>
    <m/>
    <x v="1"/>
    <x v="1"/>
    <n v="0"/>
    <m/>
    <m/>
    <x v="6"/>
    <m/>
    <m/>
    <n v="0"/>
    <n v="0"/>
    <n v="9114"/>
    <n v="0"/>
    <n v="9114"/>
  </r>
  <r>
    <n v="125450.66"/>
    <x v="2"/>
    <s v="Macon"/>
    <m/>
    <s v="N/A"/>
    <s v="Various Local Roads in Macon County (Local Roads Safety Initiative)"/>
    <m/>
    <s v="Safety"/>
    <s v="Safety"/>
    <m/>
    <x v="1"/>
    <x v="1"/>
    <s v=""/>
    <d v="2020-12-11T00:00:00"/>
    <m/>
    <x v="6"/>
    <s v="None, Other"/>
    <m/>
    <n v="9000"/>
    <n v="0"/>
    <n v="0"/>
    <n v="0"/>
    <n v="9000"/>
  </r>
  <r>
    <n v="125450.73"/>
    <x v="2"/>
    <s v="Smith"/>
    <m/>
    <s v="L"/>
    <s v="Various Local Roads in Smith County (Local Roads Safety Initiative)"/>
    <m/>
    <s v="Safety"/>
    <s v="Miscellaneous Safety Improvements"/>
    <m/>
    <x v="1"/>
    <x v="1"/>
    <s v=""/>
    <d v="2021-02-05T00:00:00"/>
    <m/>
    <x v="4"/>
    <s v="None"/>
    <m/>
    <n v="9000"/>
    <n v="0"/>
    <n v="0"/>
    <n v="0"/>
    <n v="9000"/>
  </r>
  <r>
    <n v="129959"/>
    <x v="3"/>
    <s v="Obion"/>
    <m/>
    <s v="N/A"/>
    <s v="FY 20 Outreach - South Fulton"/>
    <m/>
    <s v="Aeronautics"/>
    <s v="Public Transportation"/>
    <m/>
    <x v="1"/>
    <x v="1"/>
    <s v=""/>
    <m/>
    <m/>
    <x v="6"/>
    <m/>
    <m/>
    <n v="0"/>
    <n v="0"/>
    <n v="9000"/>
    <n v="0"/>
    <n v="9000"/>
  </r>
  <r>
    <n v="126066"/>
    <x v="1"/>
    <s v="Scott"/>
    <s v="SR-63"/>
    <s v="SR"/>
    <s v="From SR-29 to near Corner Drive"/>
    <s v="Mill &amp; 411D"/>
    <s v="Resurfacing"/>
    <s v="Resurface &amp; Safety"/>
    <s v="Mill &amp; 411D"/>
    <x v="0"/>
    <x v="5"/>
    <n v="2.63"/>
    <d v="2018-03-23T00:00:00"/>
    <s v="CONV"/>
    <x v="2"/>
    <s v="Other"/>
    <s v="76SR0630001"/>
    <n v="0"/>
    <n v="0"/>
    <n v="19416.25"/>
    <n v="-10496.37"/>
    <n v="8919.8799999999992"/>
  </r>
  <r>
    <n v="125420"/>
    <x v="1"/>
    <s v="Monroe"/>
    <s v="SR-322"/>
    <s v="SR"/>
    <s v="From Loudon County Line to SR-2"/>
    <s v="Mill &amp; 411D"/>
    <s v="Resurfacing"/>
    <s v="Resurface &amp; Safety"/>
    <s v="Mill &amp; 411D"/>
    <x v="0"/>
    <x v="5"/>
    <n v="3.1"/>
    <d v="2017-05-12T00:00:00"/>
    <s v="CONV"/>
    <x v="2"/>
    <s v="Other"/>
    <m/>
    <n v="0"/>
    <n v="0"/>
    <n v="17180.669999999998"/>
    <n v="-8329.27"/>
    <n v="8851.3999999999978"/>
  </r>
  <r>
    <n v="130444"/>
    <x v="0"/>
    <s v="Hamilton"/>
    <m/>
    <s v="IM"/>
    <s v="M21CMHQ_C33ISR_SPCEASTRIDGE"/>
    <m/>
    <s v="Maint - Reg"/>
    <s v="Maintenance"/>
    <m/>
    <x v="1"/>
    <x v="1"/>
    <s v=""/>
    <m/>
    <m/>
    <x v="1"/>
    <m/>
    <m/>
    <n v="0"/>
    <n v="0"/>
    <n v="8820"/>
    <n v="0"/>
    <n v="8820"/>
  </r>
  <r>
    <n v="125733"/>
    <x v="1"/>
    <s v="Washington"/>
    <s v="I-26"/>
    <s v="IM"/>
    <s v="From SR-354 to SR-67"/>
    <s v="Mill, C &amp; OGFC"/>
    <s v="Resurfacing"/>
    <s v="Resurfacing"/>
    <s v="Mill, C &amp; OGFC"/>
    <x v="0"/>
    <x v="5"/>
    <n v="7.29"/>
    <d v="2018-03-23T00:00:00"/>
    <s v="CONV"/>
    <x v="1"/>
    <s v="Int"/>
    <s v="90I00260029, 90I00260037, 90I00260038, 90I00260059, 90I00260060"/>
    <n v="0"/>
    <n v="0"/>
    <n v="66.680000000000007"/>
    <n v="8741.42"/>
    <n v="8808.1"/>
  </r>
  <r>
    <n v="115758"/>
    <x v="1"/>
    <s v="Knox"/>
    <m/>
    <s v="SR"/>
    <s v="Bridge over SR-62, LM 5.24(Pedestrian Walkway)"/>
    <s v="PE only for Bridge Repair"/>
    <s v="Maint - BR Repair"/>
    <s v="Bridge Repair"/>
    <m/>
    <x v="3"/>
    <x v="2"/>
    <n v="0"/>
    <m/>
    <m/>
    <x v="0"/>
    <s v="NHS"/>
    <s v="47SR0620021"/>
    <n v="0"/>
    <n v="0"/>
    <n v="8673.57"/>
    <n v="0"/>
    <n v="8673.57"/>
  </r>
  <r>
    <n v="127434"/>
    <x v="1"/>
    <s v="Hamblen"/>
    <s v="Greenbriar Rd"/>
    <s v="L"/>
    <s v="SA 3222(3), Greenbriar Road from Hwy 11E to LM 0.725"/>
    <m/>
    <s v="State Aid - Resurf"/>
    <s v="Resurfacing"/>
    <m/>
    <x v="1"/>
    <x v="1"/>
    <n v="0.72499999999999998"/>
    <m/>
    <m/>
    <x v="4"/>
    <s v="None"/>
    <m/>
    <n v="0"/>
    <n v="0"/>
    <n v="0"/>
    <n v="8535.91"/>
    <n v="8535.91"/>
  </r>
  <r>
    <n v="114110.07"/>
    <x v="2"/>
    <s v="Region 3"/>
    <m/>
    <s v="IM"/>
    <s v="M17LTHQ_R3ISR_ATTENREP REGION 3"/>
    <s v="FY17 On-Call Impact Attenuator Repair - Region 3 Interstate and SRs"/>
    <s v="Maint - Reg"/>
    <s v="Maintenance"/>
    <m/>
    <x v="1"/>
    <x v="1"/>
    <s v=""/>
    <d v="2017-03-31T00:00:00"/>
    <m/>
    <x v="1"/>
    <m/>
    <m/>
    <n v="0"/>
    <n v="0"/>
    <n v="8365.33"/>
    <n v="0"/>
    <n v="8365.33"/>
  </r>
  <r>
    <n v="128525"/>
    <x v="0"/>
    <s v="Putnam"/>
    <s v="Woodcliff Rd"/>
    <s v="L"/>
    <s v="Woodcliff Road at Nashville &amp; Eastern Railroad, LM 11.83"/>
    <s v="Railroad Crossing Safety Improvement Project, Section 130"/>
    <s v="Section 130-Rail"/>
    <s v="Railroad Crossing Improvement"/>
    <m/>
    <x v="1"/>
    <x v="1"/>
    <n v="0.01"/>
    <m/>
    <m/>
    <x v="4"/>
    <s v="None"/>
    <m/>
    <n v="0"/>
    <n v="0"/>
    <n v="8350"/>
    <n v="0"/>
    <n v="8350"/>
  </r>
  <r>
    <n v="120177"/>
    <x v="3"/>
    <s v="Shelby"/>
    <s v="Channel Ave"/>
    <s v="L"/>
    <s v="Channel Avenue, At BNSF Railroad, LM 7.19 in Memphis"/>
    <s v="Railroad Safety Improvement Project, Section 130 Program"/>
    <s v="Section 130-Rail"/>
    <s v="Railroad Crossing Improvement"/>
    <m/>
    <x v="1"/>
    <x v="1"/>
    <n v="0.01"/>
    <m/>
    <m/>
    <x v="4"/>
    <s v="Other"/>
    <m/>
    <n v="0"/>
    <n v="0"/>
    <n v="8300"/>
    <n v="0"/>
    <n v="8300"/>
  </r>
  <r>
    <n v="124167"/>
    <x v="3"/>
    <s v="Crockett"/>
    <s v="Reynolds Rd"/>
    <s v="L"/>
    <s v="Reynolds Rd. Bridge over Pond Creek, LM 1.08 (IA)"/>
    <m/>
    <s v="State Aid - BR Grant"/>
    <s v="Bridge Replacement"/>
    <m/>
    <x v="3"/>
    <x v="0"/>
    <n v="0.01"/>
    <m/>
    <m/>
    <x v="4"/>
    <s v="None"/>
    <s v="170A0780001"/>
    <n v="0"/>
    <n v="0"/>
    <n v="8290"/>
    <n v="0"/>
    <n v="8290"/>
  </r>
  <r>
    <n v="127622"/>
    <x v="2"/>
    <s v="Davidson"/>
    <s v="3rd Avenue North"/>
    <s v="L"/>
    <s v="3rd Avenue North at CSX R/R, LM 0.35 in Nashville"/>
    <s v="Railroad crossing safety improvement project, Section 130"/>
    <s v="Section 130-Rail"/>
    <s v="Railroad Crossing Improvement"/>
    <m/>
    <x v="1"/>
    <x v="1"/>
    <n v="0.01"/>
    <m/>
    <m/>
    <x v="4"/>
    <s v="Other"/>
    <m/>
    <n v="0"/>
    <n v="0"/>
    <n v="8170"/>
    <n v="0"/>
    <n v="8170"/>
  </r>
  <r>
    <n v="128512"/>
    <x v="0"/>
    <s v="Putnam"/>
    <s v="Brotherton Mt Rd"/>
    <s v="L"/>
    <s v="Brotherton Mountain Road at Nashville &amp; Eastern Railroad, LM 9.33"/>
    <s v="Railroad Crossing Safety Improvement Project, Section 130"/>
    <s v="Section 130-Rail"/>
    <s v="Railroad Crossing Improvement"/>
    <m/>
    <x v="1"/>
    <x v="1"/>
    <n v="0.01"/>
    <m/>
    <m/>
    <x v="4"/>
    <s v="None"/>
    <m/>
    <n v="0"/>
    <n v="0"/>
    <n v="8120"/>
    <n v="0"/>
    <n v="8120"/>
  </r>
  <r>
    <n v="127426"/>
    <x v="1"/>
    <s v="Sullivan"/>
    <s v="SR-34"/>
    <s v="SR"/>
    <s v="(Bristol Hwy, US-11E/19W), Intersection at Industrial Park Road, LM 2.966 in Bluff City"/>
    <s v="Upgrade traffic signals, emergency preemption devices and advanced traffic controls."/>
    <s v="Local Programs"/>
    <s v="Signalization"/>
    <m/>
    <x v="1"/>
    <x v="1"/>
    <n v="0"/>
    <d v="2020-10-09T00:00:00"/>
    <m/>
    <x v="0"/>
    <s v="NHS"/>
    <m/>
    <n v="8000"/>
    <n v="0"/>
    <n v="0"/>
    <n v="0"/>
    <n v="8000"/>
  </r>
  <r>
    <n v="127503"/>
    <x v="2"/>
    <s v="Macon"/>
    <m/>
    <s v="N/A"/>
    <s v="Lafayette: Partial Parallel TW, Apron Exp, L-o-S Grading (Ph 2 Const)"/>
    <m/>
    <s v="Aeronautics"/>
    <s v="Public Transportation"/>
    <m/>
    <x v="1"/>
    <x v="1"/>
    <s v=""/>
    <m/>
    <m/>
    <x v="6"/>
    <m/>
    <m/>
    <n v="0"/>
    <n v="0"/>
    <n v="8000"/>
    <n v="0"/>
    <n v="8000"/>
  </r>
  <r>
    <n v="128210"/>
    <x v="0"/>
    <s v="Overton"/>
    <s v="SR-111"/>
    <s v="SR"/>
    <s v="West of SR-294 to East of Dove Lane"/>
    <s v="Misc. Safety Improvements"/>
    <s v="Safety"/>
    <s v="RSAR"/>
    <m/>
    <x v="1"/>
    <x v="1"/>
    <n v="0.5"/>
    <d v="2021-10-08T00:00:00"/>
    <m/>
    <x v="0"/>
    <s v="NHS"/>
    <m/>
    <n v="8000"/>
    <n v="0"/>
    <n v="0"/>
    <n v="0"/>
    <n v="8000"/>
  </r>
  <r>
    <n v="120582"/>
    <x v="0"/>
    <s v="Cumberland"/>
    <s v="SR-1"/>
    <s v="SR"/>
    <s v="Bridge over Fall Creek, LM 29.36"/>
    <m/>
    <s v="Maint - BR Repair"/>
    <s v="Bridge Repair"/>
    <m/>
    <x v="3"/>
    <x v="2"/>
    <n v="0"/>
    <m/>
    <m/>
    <x v="2"/>
    <s v="Other"/>
    <s v="18SR0010011"/>
    <n v="0"/>
    <n v="0"/>
    <n v="7950"/>
    <n v="0"/>
    <n v="7950"/>
  </r>
  <r>
    <n v="116349.06"/>
    <x v="0"/>
    <s v="Region 2"/>
    <s v="SR"/>
    <s v="SR"/>
    <s v="M18LTHQ_D28SR_M&amp;L_D28WEST"/>
    <m/>
    <s v="Maint - Reg"/>
    <s v="Mowing/Litter"/>
    <m/>
    <x v="1"/>
    <x v="1"/>
    <n v="253.81"/>
    <d v="2017-11-03T00:00:00"/>
    <m/>
    <x v="2"/>
    <m/>
    <m/>
    <n v="0"/>
    <n v="0"/>
    <n v="7950"/>
    <n v="0"/>
    <n v="7950"/>
  </r>
  <r>
    <n v="103487"/>
    <x v="2"/>
    <s v="Williamson"/>
    <m/>
    <s v="L"/>
    <s v="Franklin Traffic Operation Center, Phase 3"/>
    <s v="Field Hardware and Software, Cool Springs, Hillsboro Road, Mack Hatcher, Murfreesboro Road"/>
    <s v="Local Programs"/>
    <s v="Other"/>
    <m/>
    <x v="1"/>
    <x v="1"/>
    <n v="0"/>
    <m/>
    <m/>
    <x v="4"/>
    <m/>
    <m/>
    <n v="0"/>
    <n v="0"/>
    <n v="7905.13"/>
    <n v="0"/>
    <n v="7905.13"/>
  </r>
  <r>
    <n v="126937"/>
    <x v="0"/>
    <s v="Hamilton"/>
    <s v="Old Ringgold Rd"/>
    <s v="L"/>
    <s v="Old Ringgold Road (0B323), Bridge over I-24, LM 0.41"/>
    <s v="Bridge deck overlay, substructure and sidewalk repair, transition replacement and drainage maintenance (BWSC)"/>
    <s v="Maint - BR Repair"/>
    <s v="Bridge Repair"/>
    <m/>
    <x v="3"/>
    <x v="2"/>
    <n v="1E-3"/>
    <m/>
    <m/>
    <x v="4"/>
    <s v="None"/>
    <m/>
    <n v="0"/>
    <n v="0"/>
    <n v="7900"/>
    <n v="0"/>
    <n v="7900"/>
  </r>
  <r>
    <n v="127931"/>
    <x v="2"/>
    <s v="Wilson"/>
    <s v="SR-24"/>
    <s v="SR"/>
    <s v="From SR-26 to Smith County Line"/>
    <s v="411 D Overlay"/>
    <s v="Resurfacing"/>
    <s v="Resurface &amp; Safety"/>
    <s v="411 D Overlay"/>
    <x v="0"/>
    <x v="5"/>
    <n v="9.23"/>
    <d v="2019-03-29T00:00:00"/>
    <m/>
    <x v="2"/>
    <s v="Other"/>
    <m/>
    <n v="0"/>
    <n v="0"/>
    <n v="0"/>
    <n v="7800"/>
    <n v="7800"/>
  </r>
  <r>
    <n v="128324"/>
    <x v="5"/>
    <s v="Statewide"/>
    <m/>
    <s v="N/A"/>
    <s v="Rail Inspection: Top to Bottom Consultant Work Order - HDR"/>
    <m/>
    <s v="Other"/>
    <m/>
    <m/>
    <x v="1"/>
    <x v="1"/>
    <s v=""/>
    <m/>
    <m/>
    <x v="6"/>
    <m/>
    <m/>
    <n v="0"/>
    <n v="0"/>
    <n v="7800"/>
    <n v="0"/>
    <n v="7800"/>
  </r>
  <r>
    <n v="127613"/>
    <x v="2"/>
    <s v="Smith"/>
    <s v="SR-53"/>
    <s v="SR"/>
    <s v="(Alexandria Highway) at Nashville and Eastern R/R, LM 2.46"/>
    <s v="Railroad Crossing Safety Improvement Project, Section 130"/>
    <s v="Section 130-Rail"/>
    <s v="Railroad Crossing Improvement"/>
    <m/>
    <x v="1"/>
    <x v="1"/>
    <n v="0.01"/>
    <m/>
    <m/>
    <x v="2"/>
    <s v="Other"/>
    <m/>
    <n v="0"/>
    <n v="0"/>
    <n v="7760"/>
    <n v="0"/>
    <n v="7760"/>
  </r>
  <r>
    <n v="127652"/>
    <x v="1"/>
    <s v="Knox"/>
    <s v="Maloneyville Rd"/>
    <s v="L"/>
    <s v="Maloneyville Road at Norfolk Southern Railroad, LM 3.76 near Knoxville"/>
    <s v="Railroad crossing safety improvement project, Section 130"/>
    <s v="Section 130-Rail"/>
    <s v="Railroad Crossing Improvement"/>
    <m/>
    <x v="1"/>
    <x v="1"/>
    <n v="0.01"/>
    <m/>
    <m/>
    <x v="4"/>
    <s v="Other"/>
    <m/>
    <n v="0"/>
    <n v="0"/>
    <n v="7680"/>
    <n v="0"/>
    <n v="7680"/>
  </r>
  <r>
    <n v="123466"/>
    <x v="1"/>
    <s v="Unicoi"/>
    <s v="Dry Creek Rd"/>
    <s v="L"/>
    <s v="Dry Creek Road at CSX Railroad, LM 0.01 near Erwin"/>
    <s v="Railroad Crossing Safety Improvements Project, Section 130"/>
    <s v="Section 130-Rail"/>
    <s v="Railroad Crossing Improvement"/>
    <m/>
    <x v="1"/>
    <x v="1"/>
    <n v="0.01"/>
    <m/>
    <m/>
    <x v="4"/>
    <s v="None"/>
    <m/>
    <n v="0"/>
    <n v="0"/>
    <n v="7615"/>
    <n v="0"/>
    <n v="7615"/>
  </r>
  <r>
    <n v="107639"/>
    <x v="2"/>
    <s v="Wilson"/>
    <s v="Linwood Rd."/>
    <s v="L"/>
    <s v="Linwood Road, Bridge over I-40, LM 7.81"/>
    <s v="Linwood Road, Bridge over I-40 - Bridge Replacement"/>
    <s v="Bridge"/>
    <s v="Bridge Replacement"/>
    <m/>
    <x v="3"/>
    <x v="0"/>
    <n v="0.29599999999999999"/>
    <d v="2011-08-05T00:00:00"/>
    <m/>
    <x v="4"/>
    <s v="Other"/>
    <s v="95I00400041"/>
    <n v="3293.98"/>
    <n v="7757.38"/>
    <n v="-3519.76"/>
    <n v="0"/>
    <n v="7531.6"/>
  </r>
  <r>
    <n v="129049"/>
    <x v="0"/>
    <s v="Bradley"/>
    <m/>
    <s v="N/A"/>
    <s v="Cleveland: Rolling Hills 7th Year Monitoring"/>
    <m/>
    <s v="Aeronautics"/>
    <s v="Public Transportation"/>
    <m/>
    <x v="1"/>
    <x v="1"/>
    <s v=""/>
    <m/>
    <m/>
    <x v="6"/>
    <m/>
    <m/>
    <n v="0"/>
    <n v="0"/>
    <n v="7500"/>
    <n v="0"/>
    <n v="7500"/>
  </r>
  <r>
    <n v="119178.02"/>
    <x v="1"/>
    <s v="Campbell"/>
    <s v="Stinking Creek Road"/>
    <s v="L"/>
    <s v="Stinking Creek Road (01280), Bridge over I-75, LM 16.36"/>
    <m/>
    <s v="Maint - BR Repair"/>
    <s v="Bridge Repair"/>
    <m/>
    <x v="3"/>
    <x v="2"/>
    <n v="0"/>
    <d v="2020-05-29T00:00:00"/>
    <m/>
    <x v="4"/>
    <s v="None"/>
    <s v="07I00750019"/>
    <n v="0"/>
    <n v="0"/>
    <n v="7450"/>
    <n v="0"/>
    <n v="7450"/>
  </r>
  <r>
    <n v="121802"/>
    <x v="1"/>
    <s v="Loudon"/>
    <s v="Morton Road"/>
    <s v="L"/>
    <s v="Morton Road at NS Railroad, LM 0.077"/>
    <s v="Railroad Crossing Safety Improvement Project, Section 130"/>
    <s v="Section 130-Rail"/>
    <s v="Railroad Crossing Improvement"/>
    <m/>
    <x v="1"/>
    <x v="1"/>
    <n v="0.01"/>
    <m/>
    <m/>
    <x v="4"/>
    <s v="None"/>
    <m/>
    <n v="0"/>
    <n v="0"/>
    <n v="7417"/>
    <n v="0"/>
    <n v="7417"/>
  </r>
  <r>
    <n v="129853"/>
    <x v="3"/>
    <s v="Region 4"/>
    <m/>
    <s v="N/A"/>
    <s v="Delta HRA FFY14; SFY20 5311 TN2017-026-01 (F) RTAP Funds"/>
    <m/>
    <s v="Mass Transit"/>
    <m/>
    <m/>
    <x v="1"/>
    <x v="1"/>
    <s v=""/>
    <m/>
    <m/>
    <x v="6"/>
    <m/>
    <m/>
    <n v="0"/>
    <n v="0"/>
    <n v="7342"/>
    <n v="0"/>
    <n v="7342"/>
  </r>
  <r>
    <n v="123384"/>
    <x v="1"/>
    <s v="Greene"/>
    <s v="SR-34"/>
    <s v="SR"/>
    <s v="Intersection at Mt. Pleasant Road and JOST International, LM 11.137 in Greeneville"/>
    <s v="geometric improvements"/>
    <s v="Economic Development"/>
    <s v="Intersection Improvements"/>
    <m/>
    <x v="0"/>
    <x v="0"/>
    <n v="0"/>
    <m/>
    <m/>
    <x v="0"/>
    <s v="NHS"/>
    <m/>
    <n v="7340.62"/>
    <n v="0"/>
    <n v="0"/>
    <n v="0"/>
    <n v="7340.62"/>
  </r>
  <r>
    <n v="125101"/>
    <x v="0"/>
    <s v="Polk"/>
    <s v="SR-40"/>
    <s v="SR"/>
    <s v="Georgia State Line to 2.3 Miles North at SR-68 (SR-5 and McCaysville Bypass from Georgia)"/>
    <m/>
    <s v="Other"/>
    <m/>
    <m/>
    <x v="0"/>
    <x v="0"/>
    <n v="3.78"/>
    <m/>
    <m/>
    <x v="0"/>
    <s v="NHS"/>
    <m/>
    <n v="7250"/>
    <n v="0"/>
    <n v="0"/>
    <n v="0"/>
    <n v="7250"/>
  </r>
  <r>
    <n v="125063"/>
    <x v="3"/>
    <s v="Shelby"/>
    <s v="I-40"/>
    <s v="IM"/>
    <s v="M16LTR4_C79I_SIGN REPAIR I40 WB LM 1.008"/>
    <s v="Overhead Sign Installation"/>
    <s v="Maint - Reg"/>
    <s v="Signs"/>
    <m/>
    <x v="1"/>
    <x v="1"/>
    <n v="0"/>
    <d v="2017-03-31T00:00:00"/>
    <m/>
    <x v="1"/>
    <s v="Int"/>
    <m/>
    <n v="0"/>
    <n v="0"/>
    <n v="7240.98"/>
    <n v="0"/>
    <n v="7240.98"/>
  </r>
  <r>
    <n v="126491"/>
    <x v="1"/>
    <s v="Johnson"/>
    <s v="Liberty Church Rd"/>
    <s v="L"/>
    <s v="SA 4616 (4), Liberty Church Rd from Cold Springs Road to SR-421"/>
    <m/>
    <s v="State Aid - Resurf"/>
    <s v="Resurfacing"/>
    <m/>
    <x v="1"/>
    <x v="1"/>
    <n v="1.1299999999999999"/>
    <m/>
    <m/>
    <x v="4"/>
    <s v="None"/>
    <m/>
    <n v="0"/>
    <n v="0"/>
    <n v="0"/>
    <n v="7178.42"/>
    <n v="7178.42"/>
  </r>
  <r>
    <n v="128232"/>
    <x v="2"/>
    <s v="Sumner"/>
    <s v="Wheeler Street"/>
    <s v="L"/>
    <s v="Wheeler Street at CSX R/R, LM 0.07 in Portland"/>
    <s v="Railroad Crossing Safety Improvement Project, Section 130"/>
    <s v="Section 130-Rail"/>
    <s v="Railroad Crossing Improvement"/>
    <m/>
    <x v="1"/>
    <x v="1"/>
    <n v="0.01"/>
    <m/>
    <m/>
    <x v="4"/>
    <s v="Other"/>
    <m/>
    <n v="7150"/>
    <n v="0"/>
    <n v="0"/>
    <n v="0"/>
    <n v="7150"/>
  </r>
  <r>
    <n v="125023"/>
    <x v="2"/>
    <s v="Cheatham"/>
    <s v="SR-249"/>
    <s v="SR"/>
    <s v="Bridge over Dry Creek, LM 11.54"/>
    <s v="Bridge Repair"/>
    <s v="Maint - BR Repair"/>
    <s v="Bridge Repair"/>
    <m/>
    <x v="3"/>
    <x v="2"/>
    <n v="0"/>
    <d v="2017-12-08T00:00:00"/>
    <m/>
    <x v="2"/>
    <s v="Other"/>
    <s v="11A63600013"/>
    <n v="0"/>
    <n v="0"/>
    <n v="7136"/>
    <n v="0"/>
    <n v="7136"/>
  </r>
  <r>
    <n v="121859"/>
    <x v="3"/>
    <s v="Shelby"/>
    <s v="SR-15"/>
    <s v="SR"/>
    <s v="Bridge over Harrington Creek, LM 3.28 in Bartlett"/>
    <m/>
    <s v="Maint - BR Repair"/>
    <s v="Bridge Repair"/>
    <m/>
    <x v="3"/>
    <x v="2"/>
    <n v="0"/>
    <m/>
    <m/>
    <x v="0"/>
    <s v="NHS"/>
    <s v="79002040007"/>
    <n v="0"/>
    <n v="7105"/>
    <n v="0"/>
    <n v="0"/>
    <n v="7105"/>
  </r>
  <r>
    <n v="120855"/>
    <x v="2"/>
    <s v="Houston"/>
    <s v="Boaz Branch Rd"/>
    <s v="L"/>
    <s v="BG 0A088-0.25, Boaz Branch Road bridge over Boaz Branch"/>
    <m/>
    <s v="State Aid - BR Grant"/>
    <s v="Bridge Replacement"/>
    <m/>
    <x v="3"/>
    <x v="0"/>
    <n v="0.01"/>
    <m/>
    <m/>
    <x v="4"/>
    <s v="None"/>
    <m/>
    <n v="0"/>
    <n v="0"/>
    <n v="7099.78"/>
    <n v="0"/>
    <n v="7099.78"/>
  </r>
  <r>
    <n v="122706"/>
    <x v="3"/>
    <s v="Carroll"/>
    <m/>
    <s v="N/A"/>
    <s v="Mt. Pleasant Church Road at CSX Railroad, LM 2.79 near Huntingdon"/>
    <s v="Railroad Crossing Safety Improvement Project, Section 130"/>
    <s v="Section 130-Rail"/>
    <s v="Railroad Crossing Improvement"/>
    <m/>
    <x v="1"/>
    <x v="1"/>
    <n v="0.01"/>
    <m/>
    <m/>
    <x v="6"/>
    <s v="None"/>
    <m/>
    <n v="0"/>
    <n v="7097"/>
    <n v="0"/>
    <n v="0"/>
    <n v="7097"/>
  </r>
  <r>
    <n v="117482"/>
    <x v="3"/>
    <s v="Lauderdale"/>
    <s v="SR-3"/>
    <s v="SR"/>
    <s v="Bridge over Cane Creek, LM 8.96"/>
    <m/>
    <s v="Maint - BR Repair"/>
    <s v="Bridge Repair"/>
    <m/>
    <x v="3"/>
    <x v="2"/>
    <n v="0"/>
    <m/>
    <m/>
    <x v="0"/>
    <s v="NHS"/>
    <s v="49SR0030003"/>
    <n v="0"/>
    <n v="0"/>
    <n v="7000"/>
    <n v="0"/>
    <n v="7000"/>
  </r>
  <r>
    <n v="127637"/>
    <x v="1"/>
    <s v="Greene"/>
    <s v="SR-70"/>
    <s v="SR"/>
    <s v="From End of Nolichucky River Bridge to SR-35 West Main Street"/>
    <s v="Safety Improvements"/>
    <s v="Safety"/>
    <s v="Miscellaneous Safety Improvements"/>
    <m/>
    <x v="1"/>
    <x v="1"/>
    <n v="6.43"/>
    <d v="2021-02-05T00:00:00"/>
    <m/>
    <x v="0"/>
    <s v="NHS, Other"/>
    <m/>
    <n v="7000"/>
    <n v="0"/>
    <n v="0"/>
    <n v="0"/>
    <n v="7000"/>
  </r>
  <r>
    <n v="120005"/>
    <x v="5"/>
    <s v="Statewide"/>
    <m/>
    <s v="N/A"/>
    <s v="Barnhart - Escort Boiler from I-40 Exit 338 to Exit 347"/>
    <m/>
    <s v="Other"/>
    <m/>
    <m/>
    <x v="1"/>
    <x v="1"/>
    <s v=""/>
    <m/>
    <m/>
    <x v="6"/>
    <m/>
    <m/>
    <n v="0"/>
    <n v="0"/>
    <n v="6992.76"/>
    <n v="0"/>
    <n v="6992.76"/>
  </r>
  <r>
    <n v="128051"/>
    <x v="1"/>
    <s v="Greene"/>
    <s v="SR-34"/>
    <s v="SR"/>
    <s v="M19LTHQ_C30SR_SIGN_REPAIR_SR-34 LM 14.372"/>
    <s v="Repair Overhead Sign"/>
    <s v="Maint - Reg"/>
    <s v="Maintenance"/>
    <m/>
    <x v="1"/>
    <x v="1"/>
    <n v="0"/>
    <d v="2018-12-07T00:00:00"/>
    <m/>
    <x v="0"/>
    <s v="NHS"/>
    <m/>
    <n v="0"/>
    <n v="0"/>
    <n v="6950"/>
    <n v="0"/>
    <n v="6950"/>
  </r>
  <r>
    <n v="41633"/>
    <x v="1"/>
    <s v="Sevier"/>
    <m/>
    <s v="L"/>
    <s v="Walking Trail/Riverwalk in Pigeon Forge"/>
    <s v="Phase I of the 5,100 lf. Riverwalk will provide a connection from the Pigeon Forge Middle School to a library, park, outlet mall and numerous businesses and historical sites.  The trail will go under the Parkway (US 441) following the west prong of the Little Pigeon River in a southerly direction and go under Wears Valley Road.  Two bridges will be needed to make river crossings.  The trail will terminate at Jake Thomas Road."/>
    <s v="Local Programs"/>
    <s v="Bicycles and Pedestrian Facility"/>
    <m/>
    <x v="1"/>
    <x v="1"/>
    <n v="0"/>
    <m/>
    <m/>
    <x v="8"/>
    <s v="NHS"/>
    <m/>
    <n v="0"/>
    <n v="0"/>
    <n v="6935.13"/>
    <n v="0"/>
    <n v="6935.13"/>
  </r>
  <r>
    <n v="121808"/>
    <x v="2"/>
    <s v="Marshall"/>
    <s v="Hobo Shaw Road"/>
    <s v="L"/>
    <s v="Hobo Shaw Road at CSX Railroad, LM 0.187"/>
    <s v="Railroad Crossing Safety Improvement Project, Section 130"/>
    <s v="Rail"/>
    <s v="Railroad Crossing Improvement"/>
    <m/>
    <x v="1"/>
    <x v="1"/>
    <n v="0.01"/>
    <m/>
    <m/>
    <x v="4"/>
    <s v="None"/>
    <m/>
    <n v="0"/>
    <n v="0"/>
    <n v="6934"/>
    <n v="0"/>
    <n v="6934"/>
  </r>
  <r>
    <n v="129289"/>
    <x v="2"/>
    <s v="Davidson"/>
    <m/>
    <s v="N/A"/>
    <s v="MTA Aphesis House SFY20, FFY15-16 Cap; FFY15 Op 5307 TN2018-028"/>
    <m/>
    <s v="Mass Transit"/>
    <m/>
    <m/>
    <x v="1"/>
    <x v="1"/>
    <s v=""/>
    <m/>
    <m/>
    <x v="6"/>
    <m/>
    <m/>
    <n v="0"/>
    <n v="0"/>
    <n v="6884"/>
    <n v="0"/>
    <n v="6884"/>
  </r>
  <r>
    <n v="104600"/>
    <x v="0"/>
    <s v="Hamilton"/>
    <m/>
    <s v="N/A"/>
    <s v="Region 2 RTMC Building"/>
    <m/>
    <s v="Other"/>
    <s v="Intelligent Transportation System"/>
    <m/>
    <x v="1"/>
    <x v="1"/>
    <s v=""/>
    <m/>
    <m/>
    <x v="6"/>
    <m/>
    <m/>
    <n v="0"/>
    <n v="0"/>
    <n v="6876.65"/>
    <n v="0"/>
    <n v="6876.65"/>
  </r>
  <r>
    <n v="113092"/>
    <x v="2"/>
    <s v="Davidson"/>
    <m/>
    <s v="N/A"/>
    <s v="Executive Residence Regrading and Paving"/>
    <m/>
    <s v="Other"/>
    <s v="Paving"/>
    <m/>
    <x v="0"/>
    <x v="5"/>
    <s v=""/>
    <m/>
    <m/>
    <x v="6"/>
    <m/>
    <m/>
    <n v="0"/>
    <n v="0"/>
    <n v="0"/>
    <n v="6819.87"/>
    <n v="6819.87"/>
  </r>
  <r>
    <n v="129863"/>
    <x v="1"/>
    <s v="Knox"/>
    <m/>
    <s v="N/A"/>
    <s v="Knoxville-KnoxCo.CAC FFY18; SFY20 5307 STP TN2018-021 Capital Funds"/>
    <m/>
    <s v="Mass Transit"/>
    <m/>
    <m/>
    <x v="1"/>
    <x v="1"/>
    <s v=""/>
    <m/>
    <m/>
    <x v="6"/>
    <m/>
    <m/>
    <n v="0"/>
    <n v="0"/>
    <n v="6795"/>
    <n v="0"/>
    <n v="6795"/>
  </r>
  <r>
    <n v="129776"/>
    <x v="3"/>
    <s v="Madison"/>
    <m/>
    <s v="N/A"/>
    <s v="Jackson Transit Auth.- FFY18; SFY20 5339 TN2019-010 (S) Capital Funds"/>
    <m/>
    <s v="Mass Transit"/>
    <m/>
    <m/>
    <x v="1"/>
    <x v="1"/>
    <s v=""/>
    <m/>
    <m/>
    <x v="6"/>
    <m/>
    <m/>
    <n v="0"/>
    <n v="0"/>
    <n v="6719"/>
    <n v="0"/>
    <n v="6719"/>
  </r>
  <r>
    <n v="123373"/>
    <x v="1"/>
    <s v="Scott"/>
    <s v="Versun Rd"/>
    <s v="L"/>
    <s v="SA 7624-3, Versun Road from SR-29 to Oneida City Limits"/>
    <m/>
    <s v="State Aid - Resurf"/>
    <s v="Resurfacing"/>
    <m/>
    <x v="1"/>
    <x v="1"/>
    <n v="0.79"/>
    <m/>
    <m/>
    <x v="4"/>
    <s v="None"/>
    <m/>
    <n v="0"/>
    <n v="0"/>
    <n v="0"/>
    <n v="6656.74"/>
    <n v="6656.74"/>
  </r>
  <r>
    <n v="128496"/>
    <x v="2"/>
    <s v="Davidson"/>
    <s v="Berry Rd"/>
    <s v="L"/>
    <s v="Berry Road at CSX R/R, LM 0.13 in Nashville"/>
    <s v="Railroad Crossing Safety Improvement Project, Section 130"/>
    <s v="Section 130-Rail"/>
    <s v="Railroad Crossing Improvement"/>
    <m/>
    <x v="1"/>
    <x v="1"/>
    <n v="0.01"/>
    <m/>
    <m/>
    <x v="4"/>
    <s v="None"/>
    <m/>
    <n v="0"/>
    <n v="0"/>
    <n v="6655"/>
    <n v="0"/>
    <n v="6655"/>
  </r>
  <r>
    <n v="129964"/>
    <x v="2"/>
    <s v="Davidson"/>
    <m/>
    <s v="N/A"/>
    <s v="MTA Mobility Solutions FFY17; SFY20 5310 T N2019025 (S) Capital Funds"/>
    <m/>
    <s v="Mass Transit"/>
    <m/>
    <m/>
    <x v="1"/>
    <x v="1"/>
    <s v=""/>
    <m/>
    <m/>
    <x v="6"/>
    <m/>
    <m/>
    <n v="0"/>
    <n v="0"/>
    <n v="6610"/>
    <n v="0"/>
    <n v="6610"/>
  </r>
  <r>
    <n v="129230.26"/>
    <x v="5"/>
    <s v="Statewide"/>
    <m/>
    <s v="N/A"/>
    <s v="Overdimensional (O/D) Load Escort by Tennessee Highway Patrol (THP) - Permit No. 212391"/>
    <m/>
    <s v="Other"/>
    <s v="Other"/>
    <m/>
    <x v="1"/>
    <x v="1"/>
    <s v=""/>
    <m/>
    <m/>
    <x v="6"/>
    <m/>
    <m/>
    <n v="0"/>
    <n v="0"/>
    <n v="6571.75"/>
    <n v="0"/>
    <n v="6571.75"/>
  </r>
  <r>
    <n v="114544.06"/>
    <x v="0"/>
    <s v="Region 2"/>
    <m/>
    <s v="IM"/>
    <s v="M17LTHQ_R2ISR_OCCABLEREP Various Interstate and SR's - Cable Barrier Repair"/>
    <m/>
    <s v="Maint - Reg"/>
    <s v="Maintenance"/>
    <m/>
    <x v="1"/>
    <x v="1"/>
    <s v=""/>
    <d v="2016-08-19T00:00:00"/>
    <m/>
    <x v="1"/>
    <m/>
    <m/>
    <n v="0"/>
    <n v="0"/>
    <n v="6563.41"/>
    <n v="0"/>
    <n v="6563.41"/>
  </r>
  <r>
    <n v="118531"/>
    <x v="3"/>
    <s v="Shelby"/>
    <s v="SIA"/>
    <s v="L"/>
    <s v="Industrial Access Road serving Nike Northridge Plant Expansion in Memphis"/>
    <m/>
    <s v="Economic Development"/>
    <s v="Construction-New"/>
    <m/>
    <x v="0"/>
    <x v="3"/>
    <n v="0.27300000000000002"/>
    <d v="2013-10-18T00:00:00"/>
    <m/>
    <x v="4"/>
    <s v="Other"/>
    <m/>
    <n v="0"/>
    <n v="0"/>
    <n v="6500"/>
    <n v="0"/>
    <n v="6500"/>
  </r>
  <r>
    <n v="121420.03"/>
    <x v="0"/>
    <s v="Region 2"/>
    <s v="SR"/>
    <s v="SR"/>
    <s v="M18LTHQ_D29SR_M&amp;L_D29EAST"/>
    <m/>
    <s v="Maint - Reg"/>
    <s v="Mowing/Litter"/>
    <m/>
    <x v="1"/>
    <x v="1"/>
    <n v="309.95"/>
    <d v="2017-11-03T00:00:00"/>
    <m/>
    <x v="2"/>
    <m/>
    <m/>
    <n v="0"/>
    <n v="0"/>
    <n v="6500"/>
    <n v="0"/>
    <n v="6500"/>
  </r>
  <r>
    <n v="129029"/>
    <x v="1"/>
    <s v="Unicoi"/>
    <m/>
    <s v="IM"/>
    <s v="M20CMHQ_C86I_SPCUNICOICO"/>
    <m/>
    <s v="Maint - Reg"/>
    <s v="Maintenance"/>
    <m/>
    <x v="1"/>
    <x v="1"/>
    <s v=""/>
    <m/>
    <m/>
    <x v="1"/>
    <m/>
    <m/>
    <n v="0"/>
    <n v="0"/>
    <n v="6500"/>
    <n v="0"/>
    <n v="6500"/>
  </r>
  <r>
    <n v="105525.51"/>
    <x v="2"/>
    <s v="Maury"/>
    <s v="SR-6"/>
    <s v="SR"/>
    <s v="From Old Highway 31 N to near Donald F Ephlin Parkway in Columbia (Roadscapes)"/>
    <s v="Signage and landscaping at the intersection of SR 6/US 31N and Donald F. Ephlin Parkway."/>
    <s v="Local Programs"/>
    <s v="Roadscapes"/>
    <m/>
    <x v="1"/>
    <x v="1"/>
    <n v="0.77400000000000002"/>
    <m/>
    <m/>
    <x v="0"/>
    <s v="NHS"/>
    <m/>
    <n v="0"/>
    <n v="0"/>
    <n v="6375"/>
    <n v="0"/>
    <n v="6375"/>
  </r>
  <r>
    <n v="129401"/>
    <x v="2"/>
    <s v="Moore"/>
    <m/>
    <s v="SR"/>
    <s v="M20CMHQ_C64SR_SPCMOORECO"/>
    <m/>
    <s v="Maint - Reg"/>
    <s v="Maintenance"/>
    <m/>
    <x v="1"/>
    <x v="1"/>
    <s v=""/>
    <m/>
    <m/>
    <x v="2"/>
    <m/>
    <m/>
    <n v="0"/>
    <n v="0"/>
    <n v="6372"/>
    <n v="0"/>
    <n v="6372"/>
  </r>
  <r>
    <n v="126598"/>
    <x v="2"/>
    <s v="Wilson"/>
    <m/>
    <s v="N/A"/>
    <s v="Wilson County Maintenance Building"/>
    <m/>
    <s v="Other"/>
    <s v="Construction-New"/>
    <m/>
    <x v="0"/>
    <x v="3"/>
    <s v=""/>
    <d v="2018-05-11T00:00:00"/>
    <m/>
    <x v="6"/>
    <m/>
    <m/>
    <n v="0"/>
    <n v="0"/>
    <n v="6347.41"/>
    <n v="0"/>
    <n v="6347.41"/>
  </r>
  <r>
    <n v="123756"/>
    <x v="3"/>
    <s v="McNairy"/>
    <m/>
    <s v="L"/>
    <s v="Adamsville Elementary"/>
    <s v="Update crosswalk and signage on Adams Street and Elm Street."/>
    <s v="Local Programs"/>
    <s v="Bicycles and Pedestrian Facility"/>
    <m/>
    <x v="1"/>
    <x v="1"/>
    <n v="0.31"/>
    <m/>
    <m/>
    <x v="4"/>
    <s v="None"/>
    <m/>
    <n v="0"/>
    <n v="0"/>
    <n v="6300"/>
    <n v="0"/>
    <n v="6300"/>
  </r>
  <r>
    <n v="127464"/>
    <x v="2"/>
    <s v="Wayne"/>
    <s v="SIA"/>
    <s v="L"/>
    <s v="State Industrial Access Serving Fast Pace Medical"/>
    <m/>
    <s v="Economic Development"/>
    <s v="Construction-New"/>
    <m/>
    <x v="0"/>
    <x v="3"/>
    <s v=""/>
    <m/>
    <m/>
    <x v="4"/>
    <m/>
    <m/>
    <n v="6300"/>
    <n v="0"/>
    <n v="0"/>
    <n v="0"/>
    <n v="6300"/>
  </r>
  <r>
    <n v="125380"/>
    <x v="0"/>
    <s v="White"/>
    <s v="SR-111"/>
    <s v="SR"/>
    <s v="From near Panther Drive to Bridge Over Calf Killer River"/>
    <m/>
    <s v="Safety"/>
    <s v="Safety"/>
    <m/>
    <x v="1"/>
    <x v="1"/>
    <n v="0.47"/>
    <d v="2018-10-05T00:00:00"/>
    <m/>
    <x v="0"/>
    <s v="NHS"/>
    <m/>
    <n v="-3794.19"/>
    <n v="0"/>
    <n v="10060.42"/>
    <n v="0"/>
    <n v="6266.23"/>
  </r>
  <r>
    <n v="44526"/>
    <x v="0"/>
    <s v="Franklin"/>
    <s v="SR-16"/>
    <s v="SR"/>
    <s v="From Estill Springs South City Limits to SR-50 in Decherd"/>
    <m/>
    <s v="Legislative"/>
    <s v="Right-of-Way"/>
    <m/>
    <x v="0"/>
    <x v="0"/>
    <n v="0"/>
    <m/>
    <m/>
    <x v="2"/>
    <m/>
    <m/>
    <n v="0"/>
    <n v="6253.39"/>
    <n v="0"/>
    <n v="0"/>
    <n v="6253.39"/>
  </r>
  <r>
    <n v="125104"/>
    <x v="3"/>
    <s v="Shelby"/>
    <s v="SR-175"/>
    <s v="SR"/>
    <s v="(Byhalia Road), Intersection at Shelby Drive"/>
    <s v="Installation of new isolated traffic signal at four-legged intersection of Byhalia Road (SR-175) and Shelby Drive (SR-175) to serve new high school"/>
    <s v="Local Programs"/>
    <s v="Signalization"/>
    <m/>
    <x v="1"/>
    <x v="1"/>
    <n v="0"/>
    <m/>
    <m/>
    <x v="2"/>
    <s v="Other"/>
    <m/>
    <n v="266"/>
    <n v="0"/>
    <n v="5983"/>
    <n v="0"/>
    <n v="6249"/>
  </r>
  <r>
    <n v="116319.05"/>
    <x v="1"/>
    <s v="Region 1"/>
    <m/>
    <s v="IM"/>
    <s v="M17LTHQ_R1ISR_CONCREP"/>
    <m/>
    <s v="Maint - Reg"/>
    <s v="Maintenance"/>
    <m/>
    <x v="0"/>
    <x v="2"/>
    <s v=""/>
    <d v="2016-12-02T00:00:00"/>
    <m/>
    <x v="1"/>
    <m/>
    <m/>
    <n v="0"/>
    <n v="0"/>
    <n v="6246.08"/>
    <n v="0"/>
    <n v="6246.08"/>
  </r>
  <r>
    <n v="129230.67"/>
    <x v="5"/>
    <s v="Statewide"/>
    <m/>
    <s v="N/A"/>
    <s v="Overdimensional (O/D) Load Escort by Tennessee Highway Patrol (THP) - Application No. 295805"/>
    <m/>
    <s v="Other"/>
    <s v="Other"/>
    <m/>
    <x v="1"/>
    <x v="1"/>
    <s v=""/>
    <m/>
    <m/>
    <x v="6"/>
    <m/>
    <m/>
    <n v="0"/>
    <n v="0"/>
    <n v="6195.43"/>
    <n v="0"/>
    <n v="6195.43"/>
  </r>
  <r>
    <n v="126977"/>
    <x v="3"/>
    <s v="Obion"/>
    <s v="Mill Creek Road"/>
    <s v="L"/>
    <s v="BG A218-0.91, Mill Creek Road over Mill Creek"/>
    <s v="Replace Bridge No. 660A0280003 over Mill Creek"/>
    <s v="State Aid - BR Grant"/>
    <s v="Bridge Replacement"/>
    <m/>
    <x v="3"/>
    <x v="0"/>
    <n v="0.01"/>
    <m/>
    <m/>
    <x v="4"/>
    <s v="None"/>
    <s v="660A0280003"/>
    <n v="0"/>
    <n v="0"/>
    <n v="6185.1"/>
    <n v="0"/>
    <n v="6185.1"/>
  </r>
  <r>
    <n v="126636"/>
    <x v="0"/>
    <s v="Meigs"/>
    <s v="Gamble Rd"/>
    <s v="L"/>
    <s v="SA 61032 (1), Gamble Rd from SR 58 to Old Hwy 58"/>
    <m/>
    <s v="State Aid - Resurf"/>
    <s v="Resurfacing"/>
    <m/>
    <x v="1"/>
    <x v="1"/>
    <n v="0.47899999999999998"/>
    <m/>
    <m/>
    <x v="4"/>
    <s v="None"/>
    <m/>
    <n v="0"/>
    <n v="0"/>
    <n v="0"/>
    <n v="6178.03"/>
    <n v="6178.03"/>
  </r>
  <r>
    <n v="130361"/>
    <x v="0"/>
    <s v="Marion"/>
    <m/>
    <s v="SR"/>
    <s v="M21CMHQ_C58sr_SPCSOUTHPITTSBURG"/>
    <m/>
    <s v="Maint - Reg"/>
    <s v="Maintenance"/>
    <m/>
    <x v="1"/>
    <x v="1"/>
    <s v=""/>
    <m/>
    <m/>
    <x v="2"/>
    <m/>
    <m/>
    <n v="0"/>
    <n v="0"/>
    <n v="6168.6"/>
    <n v="0"/>
    <n v="6168.6"/>
  </r>
  <r>
    <n v="125594"/>
    <x v="0"/>
    <s v="Meigs"/>
    <s v="Gamble Road"/>
    <s v="L"/>
    <s v="SA-61018(2), Gamble Road, From Sugar Creek Rd. to Old 58 Hwy."/>
    <m/>
    <s v="State Aid - Resurf"/>
    <s v="Resurfacing"/>
    <m/>
    <x v="1"/>
    <x v="1"/>
    <n v="1.1200000000000001"/>
    <m/>
    <m/>
    <x v="4"/>
    <s v="None"/>
    <m/>
    <n v="0"/>
    <n v="0"/>
    <n v="0"/>
    <n v="6134.07"/>
    <n v="6134.07"/>
  </r>
  <r>
    <n v="84577.01"/>
    <x v="1"/>
    <s v="Sullivan"/>
    <s v="SR-36"/>
    <s v="SR"/>
    <s v="Bridge (Right Lanes) over South Fork Holston River, LM 5.02 in Kingsport"/>
    <m/>
    <s v="Maint - BR Repair"/>
    <s v="Bridge Repair"/>
    <m/>
    <x v="3"/>
    <x v="2"/>
    <n v="0.01"/>
    <m/>
    <m/>
    <x v="0"/>
    <s v="NHS"/>
    <s v="82SR0360007"/>
    <n v="0"/>
    <n v="0"/>
    <n v="6125"/>
    <n v="0"/>
    <n v="6125"/>
  </r>
  <r>
    <n v="125318"/>
    <x v="3"/>
    <s v="McNairy"/>
    <s v="RAMER-SELMER RD"/>
    <s v="L"/>
    <s v="SA 55061(1), RAMER-SELMER RD, SA-5512 TO EASTVIEW CITY LIMITS"/>
    <m/>
    <s v="State Aid - Resurf"/>
    <s v="Resurfacing"/>
    <m/>
    <x v="1"/>
    <x v="1"/>
    <n v="2.2490000000000001"/>
    <m/>
    <m/>
    <x v="4"/>
    <s v="None"/>
    <m/>
    <n v="0"/>
    <n v="0"/>
    <n v="0"/>
    <n v="6123.41"/>
    <n v="6123.41"/>
  </r>
  <r>
    <n v="129736.19"/>
    <x v="3"/>
    <s v="Weakley"/>
    <s v="SR-54"/>
    <s v="SR"/>
    <s v="Intersection at Wilson Street in Dresden (TSMP)"/>
    <s v="Upgrade Controller and Traffic Signal Heads (City of Dresden)"/>
    <s v="Other"/>
    <s v="Intelligent Transportation System"/>
    <m/>
    <x v="1"/>
    <x v="1"/>
    <n v="0.01"/>
    <m/>
    <m/>
    <x v="2"/>
    <s v="Other"/>
    <m/>
    <n v="0"/>
    <n v="0"/>
    <n v="6100"/>
    <n v="0"/>
    <n v="6100"/>
  </r>
  <r>
    <n v="120869"/>
    <x v="2"/>
    <s v="Robertson"/>
    <m/>
    <s v="L"/>
    <s v="Watauga Elementry in Ridgetop"/>
    <s v="Installation of flashing school zone beacons, signage, and upgrades to current school zone lighting in the vinicnity of Watauga Elementary School."/>
    <s v="Local Programs"/>
    <s v="Bicycles and Pedestrian Facility"/>
    <m/>
    <x v="1"/>
    <x v="1"/>
    <s v=""/>
    <m/>
    <m/>
    <x v="8"/>
    <s v="NHS, None"/>
    <m/>
    <n v="6086"/>
    <n v="0"/>
    <n v="0"/>
    <n v="0"/>
    <n v="6086"/>
  </r>
  <r>
    <n v="124319.01"/>
    <x v="2"/>
    <s v="Giles"/>
    <s v="SR-11"/>
    <s v="SR"/>
    <s v="Bridge over Pigeon Roost Creek, LM 23.38"/>
    <m/>
    <s v="Maint - BR Repair"/>
    <s v="Bridge Repair"/>
    <m/>
    <x v="3"/>
    <x v="2"/>
    <n v="0.01"/>
    <m/>
    <m/>
    <x v="2"/>
    <s v="Other"/>
    <s v="28SR0110013"/>
    <n v="0"/>
    <n v="0"/>
    <n v="6025"/>
    <n v="0"/>
    <n v="6025"/>
  </r>
  <r>
    <n v="130115"/>
    <x v="2"/>
    <s v="Davidson"/>
    <m/>
    <s v="N/A"/>
    <s v="MTA / Building Lives Found. FFY15-16, SFY20, 5310 TN2017-041 (S) Cap &amp; Op Funds"/>
    <m/>
    <s v="Mass Transit"/>
    <m/>
    <m/>
    <x v="1"/>
    <x v="1"/>
    <s v=""/>
    <m/>
    <m/>
    <x v="6"/>
    <m/>
    <m/>
    <n v="0"/>
    <n v="0"/>
    <n v="6009"/>
    <n v="0"/>
    <n v="6009"/>
  </r>
  <r>
    <n v="124624"/>
    <x v="1"/>
    <s v="Unicoi"/>
    <s v="Tumbling Creek Road"/>
    <s v="L"/>
    <s v="Tumbling Creek Rd. Bridge over Spivey Creek (IA)"/>
    <m/>
    <s v="State Aid - BR Grant"/>
    <s v="Bridge Replacement"/>
    <m/>
    <x v="3"/>
    <x v="0"/>
    <n v="0.01"/>
    <m/>
    <m/>
    <x v="4"/>
    <s v="None"/>
    <s v="860A0510001"/>
    <n v="0"/>
    <n v="0"/>
    <n v="6000"/>
    <n v="0"/>
    <n v="6000"/>
  </r>
  <r>
    <n v="104027.03"/>
    <x v="3"/>
    <s v="Shelby"/>
    <m/>
    <s v="N/A"/>
    <s v="Sanders Branch (along Lake Page) from near Wolf River Boulevard Bridge to near Dibrell Trail Drive, Stream Mitigation in Collierville"/>
    <s v="Sanders Branch (along Lake Page) from near Wolf River Boulevard Bridge to near Dibrell Trail Drive, Stream Mitigation in Collierville"/>
    <s v="Other"/>
    <s v="Env Mitigation and Wildlife Connectivity"/>
    <m/>
    <x v="1"/>
    <x v="1"/>
    <s v=""/>
    <d v="2021-02-05T00:00:00"/>
    <m/>
    <x v="6"/>
    <m/>
    <m/>
    <n v="0"/>
    <n v="6000"/>
    <n v="0"/>
    <n v="0"/>
    <n v="6000"/>
  </r>
  <r>
    <n v="125450.31"/>
    <x v="1"/>
    <s v="Roane"/>
    <m/>
    <s v="L"/>
    <s v="Various Local Roads in Roane County (Local Roads Safety Initiative)"/>
    <m/>
    <s v="Safety"/>
    <s v="Miscellaneous Safety Improvements"/>
    <m/>
    <x v="1"/>
    <x v="1"/>
    <n v="0"/>
    <d v="2020-10-09T00:00:00"/>
    <m/>
    <x v="4"/>
    <s v="None, Other"/>
    <m/>
    <n v="6000"/>
    <n v="0"/>
    <n v="0"/>
    <n v="0"/>
    <n v="6000"/>
  </r>
  <r>
    <n v="125450.72"/>
    <x v="0"/>
    <s v="Pickett"/>
    <m/>
    <s v="L"/>
    <s v="Various Local Roads in Pickett County (Local Roads Safety Initiative)"/>
    <m/>
    <s v="Safety"/>
    <s v="Miscellaneous Safety Improvements"/>
    <m/>
    <x v="1"/>
    <x v="1"/>
    <s v=""/>
    <d v="2020-08-14T00:00:00"/>
    <m/>
    <x v="4"/>
    <s v="None"/>
    <m/>
    <n v="6000"/>
    <n v="0"/>
    <n v="0"/>
    <n v="0"/>
    <n v="6000"/>
  </r>
  <r>
    <n v="129281"/>
    <x v="2"/>
    <s v="Davidson"/>
    <m/>
    <s v="N/A"/>
    <s v="MTA Senior Rides Nashville FFY15, SFY20  5310 TN2017-041 S Capital Funds"/>
    <m/>
    <s v="Mass Transit"/>
    <m/>
    <m/>
    <x v="1"/>
    <x v="1"/>
    <s v=""/>
    <m/>
    <m/>
    <x v="6"/>
    <m/>
    <m/>
    <n v="0"/>
    <n v="0"/>
    <n v="5955"/>
    <n v="0"/>
    <n v="5955"/>
  </r>
  <r>
    <n v="126040"/>
    <x v="1"/>
    <s v="Jefferson"/>
    <s v="SR-139"/>
    <s v="SR"/>
    <s v="From SR-34 to SR-9"/>
    <s v="411 D Overlay"/>
    <s v="Resurfacing"/>
    <s v="Resurface &amp; Safety"/>
    <s v="411 D Overlay"/>
    <x v="0"/>
    <x v="5"/>
    <n v="5.45"/>
    <d v="2018-03-23T00:00:00"/>
    <s v="CONV"/>
    <x v="2"/>
    <s v="Other"/>
    <m/>
    <n v="0"/>
    <n v="0"/>
    <n v="7310.31"/>
    <n v="-1402.54"/>
    <n v="5907.77"/>
  </r>
  <r>
    <n v="116376.07"/>
    <x v="2"/>
    <s v="Maury"/>
    <s v="SR"/>
    <s v="SR"/>
    <s v="M19LTHQ_D38SR_M&amp;L_D38MAURY"/>
    <m/>
    <s v="Maint - Reg"/>
    <s v="Mowing/Litter"/>
    <m/>
    <x v="1"/>
    <x v="1"/>
    <s v=""/>
    <d v="2018-12-07T00:00:00"/>
    <m/>
    <x v="2"/>
    <m/>
    <m/>
    <n v="0"/>
    <n v="0"/>
    <n v="5900"/>
    <n v="0"/>
    <n v="5900"/>
  </r>
  <r>
    <n v="125549"/>
    <x v="2"/>
    <s v="Robertson"/>
    <s v="Experiment Station Rd"/>
    <s v="L"/>
    <s v="Experiment Station Rd at CSX Railroad, LM 0.03, in Springfield"/>
    <s v="Railroad crossing safety improvement project, Section 130"/>
    <s v="Section 130-Rail"/>
    <s v="Railroad Crossing Improvement"/>
    <m/>
    <x v="1"/>
    <x v="1"/>
    <n v="0.01"/>
    <m/>
    <m/>
    <x v="4"/>
    <s v="Other"/>
    <m/>
    <n v="0"/>
    <n v="0"/>
    <n v="5865"/>
    <n v="0"/>
    <n v="5865"/>
  </r>
  <r>
    <n v="126092"/>
    <x v="1"/>
    <s v="Monroe"/>
    <s v="SR-115"/>
    <s v="SR"/>
    <s v="From Blount County Line to Blount County Line"/>
    <s v="411 TLD Overlay @ 85lb/sy"/>
    <s v="Resurfacing"/>
    <s v="Resurface &amp; Safety"/>
    <s v="411TLD Overlay @ 85 lb/sy"/>
    <x v="0"/>
    <x v="5"/>
    <n v="1.07"/>
    <d v="2018-05-11T00:00:00"/>
    <s v="THIN"/>
    <x v="2"/>
    <s v="Other"/>
    <m/>
    <n v="0"/>
    <n v="0"/>
    <n v="0"/>
    <n v="5751.5"/>
    <n v="5751.5"/>
  </r>
  <r>
    <n v="109756.01"/>
    <x v="3"/>
    <s v="Region 4"/>
    <m/>
    <s v="IM"/>
    <s v="FY0809-GRO-InSR-R4"/>
    <m/>
    <s v="Maint - Reg"/>
    <s v="Guardrail"/>
    <m/>
    <x v="1"/>
    <x v="1"/>
    <s v=""/>
    <d v="2008-10-31T00:00:00"/>
    <m/>
    <x v="1"/>
    <m/>
    <m/>
    <n v="0"/>
    <n v="0"/>
    <n v="5682.7"/>
    <n v="0"/>
    <n v="5682.7"/>
  </r>
  <r>
    <n v="113472"/>
    <x v="3"/>
    <s v="Shelby"/>
    <m/>
    <s v="L"/>
    <s v="Appling Road, Intersections at I-40 East and West Ramps in Memphis"/>
    <s v="Various Safety Improvements at FAU 5135 Appling Road, Intersection with ramps I-40 west and east, LM 1.23 - LM 1.45 in Memphis."/>
    <s v="Safety"/>
    <s v="Miscellaneous Safety Improvements"/>
    <m/>
    <x v="1"/>
    <x v="1"/>
    <n v="0.64"/>
    <d v="2012-06-15T00:00:00"/>
    <m/>
    <x v="4"/>
    <s v="Other"/>
    <m/>
    <n v="-106.84"/>
    <n v="0"/>
    <n v="5610.19"/>
    <n v="0"/>
    <n v="5503.3499999999995"/>
  </r>
  <r>
    <n v="130111"/>
    <x v="2"/>
    <s v="Davidson"/>
    <m/>
    <s v="N/A"/>
    <s v="MTA Mid-TN Supported Living - FFY 2017, SFY 2020 - 5310 TN2019-025 (S) Capital Funds"/>
    <m/>
    <s v="Mass Transit"/>
    <m/>
    <m/>
    <x v="1"/>
    <x v="1"/>
    <s v=""/>
    <m/>
    <m/>
    <x v="6"/>
    <m/>
    <m/>
    <n v="0"/>
    <n v="0"/>
    <n v="5500"/>
    <n v="0"/>
    <n v="5500"/>
  </r>
  <r>
    <n v="129230.04"/>
    <x v="5"/>
    <s v="Statewide"/>
    <m/>
    <s v="N/A"/>
    <s v="Overdimensional (O/D) Load Escort by Tennessee Highway Patrol (THP) - Permit No. 185716"/>
    <m/>
    <s v="Other"/>
    <s v="Other"/>
    <m/>
    <x v="1"/>
    <x v="1"/>
    <s v=""/>
    <m/>
    <m/>
    <x v="6"/>
    <m/>
    <m/>
    <n v="0"/>
    <n v="0"/>
    <n v="5457.71"/>
    <n v="0"/>
    <n v="5457.71"/>
  </r>
  <r>
    <n v="121419.03"/>
    <x v="1"/>
    <s v="Region 1"/>
    <s v="SR"/>
    <s v="SR"/>
    <s v="M18LTHQ_D19SR_MOW_D19SOUTH"/>
    <m/>
    <s v="Maint - Reg"/>
    <s v="Mowing/Litter"/>
    <m/>
    <x v="1"/>
    <x v="1"/>
    <n v="574.23"/>
    <d v="2017-12-08T00:00:00"/>
    <m/>
    <x v="2"/>
    <m/>
    <m/>
    <n v="0"/>
    <n v="0"/>
    <n v="5432.24"/>
    <n v="0"/>
    <n v="5432.24"/>
  </r>
  <r>
    <n v="125606"/>
    <x v="3"/>
    <s v="Weakley"/>
    <s v="Hawks Rd"/>
    <s v="L"/>
    <s v="SA-92038(2), Hawks Rd, From Cypress Creek to Garner Rd"/>
    <m/>
    <s v="State Aid - Resurf"/>
    <s v="Resurfacing"/>
    <m/>
    <x v="1"/>
    <x v="1"/>
    <n v="1.6459999999999999"/>
    <m/>
    <m/>
    <x v="4"/>
    <s v="None"/>
    <m/>
    <n v="0"/>
    <n v="0"/>
    <n v="0"/>
    <n v="5407.84"/>
    <n v="5407.84"/>
  </r>
  <r>
    <n v="121821"/>
    <x v="1"/>
    <s v="Knox"/>
    <s v="SR-62"/>
    <s v="SR"/>
    <s v="Intersection at Oak Ridge Highway, SR-162 and George Light Road"/>
    <s v="Project includes creating two J-turn movements on SR-62, one at each end of the corridor and removing a connection from George Light Road. Also Solway Rd. median opening mod-ifications with raised concrete island and turn lanes. (See details)"/>
    <s v="Safety"/>
    <s v="Turn Lanes"/>
    <m/>
    <x v="0"/>
    <x v="0"/>
    <n v="1"/>
    <m/>
    <m/>
    <x v="0"/>
    <s v="NHS"/>
    <m/>
    <n v="5403.22"/>
    <n v="0"/>
    <n v="0"/>
    <n v="0"/>
    <n v="5403.22"/>
  </r>
  <r>
    <n v="121452.03"/>
    <x v="0"/>
    <s v="Region 2"/>
    <s v="SR"/>
    <s v="SR"/>
    <s v="M18LTHQ_D27SR_MOW_D27WEST"/>
    <m/>
    <s v="Maint - Reg"/>
    <s v="Mowing/Litter"/>
    <m/>
    <x v="1"/>
    <x v="1"/>
    <n v="502.3"/>
    <d v="2017-11-03T00:00:00"/>
    <m/>
    <x v="2"/>
    <m/>
    <m/>
    <n v="0"/>
    <n v="0"/>
    <n v="5151.05"/>
    <n v="0"/>
    <n v="5151.05"/>
  </r>
  <r>
    <n v="129230.22"/>
    <x v="5"/>
    <s v="Statewide"/>
    <m/>
    <s v="N/A"/>
    <s v="Overdimensional (O/D) Load Escort by Tennessee Highway Patrol (THP) - Permit No. 222315 &amp; 222478"/>
    <m/>
    <s v="Other"/>
    <s v="Other"/>
    <m/>
    <x v="1"/>
    <x v="1"/>
    <s v=""/>
    <m/>
    <m/>
    <x v="6"/>
    <m/>
    <m/>
    <n v="0"/>
    <n v="0"/>
    <n v="5148.51"/>
    <n v="0"/>
    <n v="5148.51"/>
  </r>
  <r>
    <n v="121995"/>
    <x v="1"/>
    <s v="Knox"/>
    <s v="SR-1"/>
    <s v="SR"/>
    <s v="SR-1 (US-11/70, Kingston Pike), From Wesley Road to Golfclub Road; and Golfclub Road, From SR-1 to private driveway"/>
    <s v="Construction of 1,300' of sidewalks on the south side of SR1 and 260' of sidewalks along Golfclub Road, crosswalks and pedestrian signals, 800' of 6' shoulder at pinch points, and installation of one concrete pad and bus shelter."/>
    <s v="Local Programs"/>
    <s v="Bicycles and Pedestrian Facility"/>
    <m/>
    <x v="1"/>
    <x v="1"/>
    <s v=""/>
    <m/>
    <m/>
    <x v="0"/>
    <s v="NHS, None"/>
    <m/>
    <n v="5100"/>
    <n v="0"/>
    <n v="0"/>
    <n v="0"/>
    <n v="5100"/>
  </r>
  <r>
    <n v="120812.01"/>
    <x v="1"/>
    <s v="Hawkins"/>
    <s v="Hammond Ave"/>
    <s v="L"/>
    <s v="Hammond Avenue, from West Main Street to West Ellis Lane"/>
    <s v="Safety Improvements including Signage, pavement markings, guardrails and other items eligible for 100% federal reimbursement. NEPA and design done under PIN 120812.00. Since location extended an addtl half mile, we need a re-eval done with the extension."/>
    <s v="Local Programs"/>
    <s v="Miscellaneous Safety Improvements"/>
    <m/>
    <x v="0"/>
    <x v="0"/>
    <n v="2.5339999999999998"/>
    <d v="2020-08-14T00:00:00"/>
    <m/>
    <x v="4"/>
    <s v="Other"/>
    <m/>
    <n v="5000"/>
    <n v="0"/>
    <n v="0"/>
    <n v="0"/>
    <n v="5000"/>
  </r>
  <r>
    <n v="128852"/>
    <x v="0"/>
    <s v="Grundy"/>
    <s v="I-24"/>
    <s v="IM"/>
    <s v="From Coffee County Line to East Bells Mill Road Bridge."/>
    <s v="Cold Planing @ 1.25&quot; (Roadway &amp; Shoulders) &amp; BM @ 2&quot; &amp; &quot;D&quot; Mix @ 1.25&quot; (Roadway &amp; Inside Shoulders), &quot;E&quot; Mix @ 1.25&quot; (Outside Shld)"/>
    <s v="Resurfacing"/>
    <s v="Resurfacing"/>
    <e v="#N/A"/>
    <x v="0"/>
    <x v="2"/>
    <n v="2.4500000000000002"/>
    <d v="2020-12-11T00:00:00"/>
    <m/>
    <x v="1"/>
    <s v="Int"/>
    <m/>
    <n v="0"/>
    <n v="0"/>
    <n v="5000"/>
    <n v="0"/>
    <n v="5000"/>
  </r>
  <r>
    <n v="129679"/>
    <x v="1"/>
    <s v="Knox"/>
    <s v="I-640"/>
    <s v="IM"/>
    <s v="From I-275 / I-75 to I-40"/>
    <s v="Mill, BM, D, E-sho"/>
    <s v="Resurfacing"/>
    <s v="Resurfacing"/>
    <e v="#N/A"/>
    <x v="0"/>
    <x v="2"/>
    <n v="7.04"/>
    <d v="2020-12-11T00:00:00"/>
    <m/>
    <x v="1"/>
    <s v="Int"/>
    <s v="47I06400009, 47I06400013, 47I06400021, 47I06400022, 47I06400033, 47I06400034, 47I06400035, 47I06400036"/>
    <n v="0"/>
    <n v="0"/>
    <n v="5000"/>
    <n v="0"/>
    <n v="5000"/>
  </r>
  <r>
    <n v="130158"/>
    <x v="1"/>
    <s v="Loudon"/>
    <s v="I-75"/>
    <s v="IM"/>
    <s v="From near Bridge over Hotchkiss Valley Road to I-40"/>
    <s v="Mill, C, OGFC, OGFCE-Sho"/>
    <s v="Resurfacing"/>
    <s v="Resurfacing"/>
    <e v="#N/A"/>
    <x v="0"/>
    <x v="5"/>
    <n v="5.39"/>
    <d v="2020-12-11T00:00:00"/>
    <s v="CONV"/>
    <x v="1"/>
    <s v="Int"/>
    <s v="53I00400013, 53I00750039, 53I00750040"/>
    <n v="0"/>
    <n v="0"/>
    <n v="5000"/>
    <n v="0"/>
    <n v="5000"/>
  </r>
  <r>
    <n v="130157"/>
    <x v="1"/>
    <s v="Knox"/>
    <s v="I-75"/>
    <s v="IM"/>
    <s v="From near I-40 to near I-275"/>
    <s v="Mill, BM, D, E-sho"/>
    <s v="Resurfacing"/>
    <s v="Resurfacing"/>
    <e v="#N/A"/>
    <x v="0"/>
    <x v="2"/>
    <n v="3.6"/>
    <d v="2020-12-11T00:00:00"/>
    <s v="CONV"/>
    <x v="1"/>
    <s v="Int"/>
    <s v="47I00400041, 47I00750001, 47I00750003"/>
    <n v="0"/>
    <n v="0"/>
    <n v="5000"/>
    <n v="0"/>
    <n v="5000"/>
  </r>
  <r>
    <n v="127234.01"/>
    <x v="0"/>
    <s v="Hamilton"/>
    <s v="SR-153"/>
    <s v="SR"/>
    <s v="From LM 3.53 - 3.71"/>
    <s v="Mill &amp; 411D"/>
    <s v="Resurfacing"/>
    <s v="Resurfacing"/>
    <s v="Mill &amp; 411d"/>
    <x v="0"/>
    <x v="5"/>
    <n v="0.18"/>
    <m/>
    <m/>
    <x v="0"/>
    <s v="NHS"/>
    <s v="33SR1530017"/>
    <n v="0"/>
    <n v="0"/>
    <n v="5000"/>
    <n v="0"/>
    <n v="5000"/>
  </r>
  <r>
    <n v="127421"/>
    <x v="3"/>
    <s v="Madison"/>
    <s v="SR-20"/>
    <s v="SR"/>
    <s v="From Hollywood Drive to SR-1"/>
    <s v="Mill w/411D"/>
    <s v="Resurfacing"/>
    <s v="Resurf, Safety &amp; Br Repair"/>
    <s v="Mill W/411d"/>
    <x v="0"/>
    <x v="5"/>
    <n v="4.8899999999999997"/>
    <d v="2021-02-05T00:00:00"/>
    <s v="CONV"/>
    <x v="0"/>
    <s v="NHS"/>
    <s v="57L30450001"/>
    <n v="0"/>
    <n v="0"/>
    <n v="5000"/>
    <n v="0"/>
    <n v="5000"/>
  </r>
  <r>
    <n v="120022"/>
    <x v="3"/>
    <s v="Obion"/>
    <m/>
    <s v="SR"/>
    <s v="SR-3, Bridges over SR-215 at LM 30.34; and SR-183, Bridge over Mill Creek at LM 13.85"/>
    <m/>
    <s v="Maint - BR Repair"/>
    <s v="Bridge Repair"/>
    <m/>
    <x v="3"/>
    <x v="2"/>
    <s v=""/>
    <m/>
    <m/>
    <x v="2"/>
    <s v="Other"/>
    <s v="66SR0030009, 66SR0030065, 66SR0030066"/>
    <n v="0"/>
    <n v="0"/>
    <n v="5000"/>
    <n v="0"/>
    <n v="5000"/>
  </r>
  <r>
    <n v="123417"/>
    <x v="2"/>
    <s v="Macon"/>
    <s v="SIA"/>
    <s v="L"/>
    <s v="Industrial Access Road Serving Project Lafayette"/>
    <m/>
    <s v="Economic Development"/>
    <s v="Construction-New"/>
    <m/>
    <x v="0"/>
    <x v="3"/>
    <s v=""/>
    <m/>
    <m/>
    <x v="8"/>
    <s v="NHS"/>
    <m/>
    <n v="5000"/>
    <n v="0"/>
    <n v="0"/>
    <n v="0"/>
    <n v="5000"/>
  </r>
  <r>
    <n v="124919"/>
    <x v="2"/>
    <s v="Sumner"/>
    <s v="SR-52"/>
    <s v="SR"/>
    <s v="From West of Corinth Road to East of Corinth Road"/>
    <s v="Add turning lanes"/>
    <s v="Safety"/>
    <s v="Miscellaneous Safety Improvements"/>
    <m/>
    <x v="0"/>
    <x v="0"/>
    <n v="0.3"/>
    <d v="2020-12-11T00:00:00"/>
    <m/>
    <x v="0"/>
    <s v="NHS"/>
    <m/>
    <n v="5000"/>
    <n v="0"/>
    <n v="0"/>
    <n v="0"/>
    <n v="5000"/>
  </r>
  <r>
    <n v="129096"/>
    <x v="1"/>
    <s v="Monroe"/>
    <s v="SR-322"/>
    <s v="SR"/>
    <s v="From near SR-2 to near Sweetwater-Vonore Road"/>
    <s v="411TLD Overlay @ 65 lb/sy"/>
    <s v="Resurfacing"/>
    <s v="Resurf, Safety &amp; Br Repair"/>
    <s v="411tld Overlay @ 65 Lb/sy"/>
    <x v="0"/>
    <x v="5"/>
    <n v="3.3"/>
    <d v="2021-02-05T00:00:00"/>
    <s v="THIN"/>
    <x v="2"/>
    <s v="Other"/>
    <s v="62SR3220003"/>
    <n v="0"/>
    <n v="0"/>
    <n v="5000"/>
    <n v="0"/>
    <n v="5000"/>
  </r>
  <r>
    <n v="127101"/>
    <x v="1"/>
    <s v="Roane"/>
    <s v="SR-327"/>
    <s v="SR"/>
    <s v="From SR-58 to SR-61"/>
    <s v="411 TLD Overlay @ 85lb/sy"/>
    <s v="Resurfacing"/>
    <s v="Resurf, Safety &amp; Br Repair"/>
    <s v="411 Tld Overlay @ 85lb/sy"/>
    <x v="0"/>
    <x v="5"/>
    <n v="5.73"/>
    <d v="2021-02-05T00:00:00"/>
    <s v="THIN"/>
    <x v="2"/>
    <s v="Other"/>
    <s v="73E00230005"/>
    <n v="0"/>
    <n v="0"/>
    <n v="5000"/>
    <n v="0"/>
    <n v="5000"/>
  </r>
  <r>
    <n v="127341.01"/>
    <x v="3"/>
    <s v="Madison"/>
    <s v="SR-5"/>
    <s v="SR"/>
    <s v="From LM 21.58 to LM 21.72"/>
    <s v="Mill, B-M2, and 411D"/>
    <s v="Resurfacing"/>
    <s v="Resurf, Safety &amp; Br Repair"/>
    <s v="Scrub Seal W/ Tld"/>
    <x v="0"/>
    <x v="5"/>
    <n v="0.14000000000000001"/>
    <d v="2021-02-05T00:00:00"/>
    <m/>
    <x v="0"/>
    <s v="NHS"/>
    <s v="57SR0050031, 57SR0050032"/>
    <n v="0"/>
    <n v="0"/>
    <n v="5000"/>
    <n v="0"/>
    <n v="5000"/>
  </r>
  <r>
    <n v="128247"/>
    <x v="1"/>
    <s v="Greene"/>
    <s v="Debusk Road"/>
    <s v="L"/>
    <s v="Debusk Road, From SR-35 (US 321/ Newport Hwy) to SR-70 (Asheville Hwy)"/>
    <s v="Miscellaneous Safety Improvements"/>
    <s v="Safety"/>
    <s v="Miscellaneous Safety Improvements"/>
    <m/>
    <x v="1"/>
    <x v="1"/>
    <n v="2.2109999999999999"/>
    <d v="2021-02-05T00:00:00"/>
    <m/>
    <x v="4"/>
    <s v="None"/>
    <m/>
    <n v="5000"/>
    <n v="0"/>
    <n v="0"/>
    <n v="0"/>
    <n v="5000"/>
  </r>
  <r>
    <n v="129828"/>
    <x v="2"/>
    <s v="Rutherford"/>
    <s v="Florence Road"/>
    <s v="L"/>
    <s v="Florence Road, From Wade Herrod Road to Rebel Road in Smyrna"/>
    <s v="(E-Grants) This project is proposed to add an 8' sidewalk to provide pedestrian access to a new neighborhood park. The route is Florence Road, which is a local street classified as a major collector for federal aid purposes. This extension would be southward from Rebel Road approximately 3,400 linear feet to the park."/>
    <s v="Local Programs"/>
    <s v="Sidewalk Improvements"/>
    <m/>
    <x v="1"/>
    <x v="1"/>
    <n v="0.71"/>
    <m/>
    <m/>
    <x v="4"/>
    <s v="Other"/>
    <m/>
    <n v="5000"/>
    <n v="0"/>
    <n v="0"/>
    <n v="0"/>
    <n v="5000"/>
  </r>
  <r>
    <n v="127897"/>
    <x v="3"/>
    <s v="Tipton"/>
    <s v="Holly Grove"/>
    <s v="L"/>
    <s v="Holly Grove Road, From  McWilliams Road to SR-3 (US-51)"/>
    <s v="Misc. Safety Improvements: General/Signal Maintenance agreement for Tipton Co covers LM 0.00 - LM 3.593 with signal at LM 2.817. General Maintenance Agreement for City of Covington covers LM 3.593 - LM 4.440."/>
    <s v="Safety"/>
    <s v="Miscellaneous Safety Improvements"/>
    <m/>
    <x v="1"/>
    <x v="1"/>
    <n v="4.4400000000000004"/>
    <d v="2020-12-11T00:00:00"/>
    <m/>
    <x v="4"/>
    <s v="None"/>
    <m/>
    <n v="5000"/>
    <n v="0"/>
    <n v="0"/>
    <n v="0"/>
    <n v="5000"/>
  </r>
  <r>
    <n v="126692"/>
    <x v="1"/>
    <s v="Hawkins"/>
    <s v="Independence Ave"/>
    <s v="L"/>
    <s v="Independence Avenue, North of East Ellis Lane to SR-1 in Mount Carmel"/>
    <s v="Miscellaneous Safety Improvements"/>
    <s v="Safety"/>
    <s v="Miscellaneous Safety Improvements"/>
    <m/>
    <x v="1"/>
    <x v="1"/>
    <n v="2.5099999999999998"/>
    <d v="2020-08-14T00:00:00"/>
    <m/>
    <x v="4"/>
    <s v="Other"/>
    <m/>
    <n v="5000"/>
    <n v="0"/>
    <n v="0"/>
    <n v="0"/>
    <n v="5000"/>
  </r>
  <r>
    <n v="125526.02"/>
    <x v="3"/>
    <s v="Shelby"/>
    <s v="SR-3"/>
    <s v="SR"/>
    <s v="Intersection at Eastmoreland Avenue; and SR-3, Intersection at SR-4"/>
    <s v="Pedestrian safety improvements including sidewalks, crosswalks, pedestrian signal upgrades, and accessible curb ramps"/>
    <s v="Safety"/>
    <s v="Bicycles and Pedestrian Facility"/>
    <m/>
    <x v="1"/>
    <x v="1"/>
    <n v="0.2"/>
    <d v="2021-05-07T00:00:00"/>
    <m/>
    <x v="2"/>
    <s v="Other"/>
    <m/>
    <n v="5000"/>
    <n v="0"/>
    <n v="0"/>
    <n v="0"/>
    <n v="5000"/>
  </r>
  <r>
    <n v="125526.06"/>
    <x v="2"/>
    <s v="Davidson"/>
    <s v="SR-65"/>
    <s v="SR"/>
    <s v="(West Trinity Lane), From SR-11 (Dickerson Pike) to west of Hampton Street"/>
    <s v="Pedestrian safety improvements including sidewalks, crosswalks, pedestrian signal upgrades, and accessible curb ramps"/>
    <s v="Safety"/>
    <s v="Bicycles and Pedestrian Facility"/>
    <m/>
    <x v="1"/>
    <x v="1"/>
    <n v="0.69"/>
    <d v="2021-08-20T00:00:00"/>
    <m/>
    <x v="0"/>
    <s v="NHS"/>
    <m/>
    <n v="5000"/>
    <n v="0"/>
    <n v="0"/>
    <n v="0"/>
    <n v="5000"/>
  </r>
  <r>
    <n v="125450.12"/>
    <x v="0"/>
    <s v="Putnam"/>
    <m/>
    <s v="L"/>
    <s v="Various Local Roads in Putnam County (Local Roads Safety Initiative)"/>
    <m/>
    <s v="Safety"/>
    <s v="Miscellaneous Safety Improvements"/>
    <m/>
    <x v="1"/>
    <x v="1"/>
    <s v=""/>
    <d v="2020-10-09T00:00:00"/>
    <m/>
    <x v="4"/>
    <s v="None"/>
    <m/>
    <n v="5000"/>
    <n v="0"/>
    <n v="0"/>
    <n v="0"/>
    <n v="5000"/>
  </r>
  <r>
    <n v="125450.4"/>
    <x v="1"/>
    <s v="Grainger"/>
    <m/>
    <s v="L"/>
    <s v="Various Local Roads in Grainger County (Local Roads Safety Initiative)"/>
    <m/>
    <s v="Safety"/>
    <s v="Miscellaneous Safety Improvements"/>
    <m/>
    <x v="1"/>
    <x v="1"/>
    <n v="0"/>
    <d v="2020-08-14T00:00:00"/>
    <m/>
    <x v="4"/>
    <s v="None"/>
    <m/>
    <n v="5000"/>
    <n v="0"/>
    <n v="0"/>
    <n v="0"/>
    <n v="5000"/>
  </r>
  <r>
    <n v="125450.42"/>
    <x v="0"/>
    <s v="Warren"/>
    <m/>
    <s v="L"/>
    <s v="Various Local Roads in Warren County (Local Roads Safety Initiative)"/>
    <m/>
    <s v="Safety"/>
    <s v="Miscellaneous Safety Improvements"/>
    <m/>
    <x v="1"/>
    <x v="1"/>
    <s v=""/>
    <d v="2020-10-09T00:00:00"/>
    <m/>
    <x v="4"/>
    <s v="None"/>
    <m/>
    <n v="5000"/>
    <n v="0"/>
    <n v="0"/>
    <n v="0"/>
    <n v="5000"/>
  </r>
  <r>
    <n v="127754"/>
    <x v="3"/>
    <s v="Henry"/>
    <s v="SR-54"/>
    <s v="SR"/>
    <s v="From near Townsend Road to Paris urban boundary"/>
    <s v="Miscellaneous Safety Improvements."/>
    <s v="Safety"/>
    <s v="Miscellaneous Safety Improvements"/>
    <m/>
    <x v="1"/>
    <x v="1"/>
    <n v="4.8"/>
    <d v="2020-08-14T00:00:00"/>
    <m/>
    <x v="2"/>
    <s v="Other"/>
    <m/>
    <n v="5000"/>
    <n v="0"/>
    <n v="0"/>
    <n v="0"/>
    <n v="5000"/>
  </r>
  <r>
    <n v="127761"/>
    <x v="3"/>
    <s v="Haywood"/>
    <s v="SR-1"/>
    <s v="SR"/>
    <s v="From near Briley Road/Chestnut Grove to Madison County Line"/>
    <s v="Misc. Safety Improvements."/>
    <s v="Safety"/>
    <s v="Miscellaneous Safety Improvements"/>
    <m/>
    <x v="1"/>
    <x v="1"/>
    <n v="5"/>
    <d v="2020-08-14T00:00:00"/>
    <m/>
    <x v="2"/>
    <s v="Other"/>
    <m/>
    <n v="5000"/>
    <n v="0"/>
    <n v="0"/>
    <n v="0"/>
    <n v="5000"/>
  </r>
  <r>
    <n v="127790"/>
    <x v="3"/>
    <s v="McNairy"/>
    <s v="SR-5"/>
    <s v="SR"/>
    <s v="From near Muddy Creek to near Autumn Lane"/>
    <s v="Miscellaneous Safety Improvements"/>
    <s v="Safety"/>
    <s v="Miscellaneous Safety Improvements"/>
    <m/>
    <x v="1"/>
    <x v="1"/>
    <n v="1.75"/>
    <d v="2021-02-05T00:00:00"/>
    <m/>
    <x v="0"/>
    <s v="NHS"/>
    <m/>
    <n v="5000"/>
    <n v="0"/>
    <n v="0"/>
    <n v="0"/>
    <n v="5000"/>
  </r>
  <r>
    <n v="127948"/>
    <x v="3"/>
    <s v="Lake"/>
    <s v="SR-78"/>
    <s v="SR"/>
    <s v="From Near Clay Wynn Road to Near SR-21"/>
    <s v="Miscellaneous Safety Improvements"/>
    <s v="Safety"/>
    <s v="Miscellaneous Safety Improvements"/>
    <m/>
    <x v="1"/>
    <x v="1"/>
    <n v="4.3"/>
    <d v="2020-10-09T00:00:00"/>
    <m/>
    <x v="2"/>
    <s v="Other"/>
    <m/>
    <n v="5000"/>
    <n v="0"/>
    <n v="0"/>
    <n v="0"/>
    <n v="5000"/>
  </r>
  <r>
    <n v="128207"/>
    <x v="0"/>
    <s v="McMinn"/>
    <s v="SR-163"/>
    <s v="SR"/>
    <s v="West of County Road 737 to East of County Road 758"/>
    <s v="Misc. Safety Improvements"/>
    <s v="Safety"/>
    <s v="RSAR"/>
    <m/>
    <x v="1"/>
    <x v="1"/>
    <n v="1.6"/>
    <d v="2021-03-26T00:00:00"/>
    <m/>
    <x v="2"/>
    <s v="Other"/>
    <m/>
    <n v="5000"/>
    <n v="0"/>
    <n v="0"/>
    <n v="0"/>
    <n v="5000"/>
  </r>
  <r>
    <n v="128069.02"/>
    <x v="2"/>
    <s v="Region 3"/>
    <m/>
    <s v="N/A"/>
    <s v="Overdimensional (O/D) Load Escort by Tennessee Highway Patrol (THP) - Permit 315528"/>
    <m/>
    <s v="Other"/>
    <s v="Other"/>
    <m/>
    <x v="1"/>
    <x v="1"/>
    <s v=""/>
    <m/>
    <m/>
    <x v="6"/>
    <m/>
    <m/>
    <n v="0"/>
    <n v="0"/>
    <n v="5000"/>
    <n v="0"/>
    <n v="5000"/>
  </r>
  <r>
    <n v="128069.03"/>
    <x v="2"/>
    <s v="Region 3"/>
    <m/>
    <s v="N/A"/>
    <s v="Overdimensional (O/D) Load Escort by Tennessee Highway Patrol (THP) - Permit 318933"/>
    <m/>
    <s v="Other"/>
    <s v="Other"/>
    <m/>
    <x v="1"/>
    <x v="1"/>
    <s v=""/>
    <m/>
    <m/>
    <x v="6"/>
    <m/>
    <m/>
    <n v="0"/>
    <n v="0"/>
    <n v="5000"/>
    <n v="0"/>
    <n v="5000"/>
  </r>
  <r>
    <n v="129230.05"/>
    <x v="5"/>
    <s v="Statewide"/>
    <m/>
    <s v="N/A"/>
    <s v="Overdimensional (O/D) Load Escort by Tennessee Highway Patrol (THP) - Permit No. 195408"/>
    <m/>
    <s v="Other"/>
    <s v="Other"/>
    <m/>
    <x v="1"/>
    <x v="1"/>
    <s v=""/>
    <m/>
    <m/>
    <x v="6"/>
    <m/>
    <m/>
    <n v="0"/>
    <n v="0"/>
    <n v="5000"/>
    <n v="0"/>
    <n v="5000"/>
  </r>
  <r>
    <n v="129230.3"/>
    <x v="5"/>
    <s v="Statewide"/>
    <m/>
    <s v="N/A"/>
    <s v="Overdimensional (O/D) Load Escort by Tennessee Highway Patrol (THP) - Permit No. 242594"/>
    <m/>
    <s v="Other"/>
    <s v="Other"/>
    <m/>
    <x v="1"/>
    <x v="1"/>
    <s v=""/>
    <m/>
    <m/>
    <x v="6"/>
    <m/>
    <m/>
    <n v="0"/>
    <n v="0"/>
    <n v="5000"/>
    <n v="0"/>
    <n v="5000"/>
  </r>
  <r>
    <n v="129230.32"/>
    <x v="5"/>
    <s v="Statewide"/>
    <m/>
    <s v="N/A"/>
    <s v="Overdimensional (O/D) Load Escort by Tennessee Highway Patrol (THP) - Permit No. 244790"/>
    <m/>
    <s v="Other"/>
    <s v="Other"/>
    <m/>
    <x v="1"/>
    <x v="1"/>
    <s v=""/>
    <m/>
    <m/>
    <x v="6"/>
    <m/>
    <m/>
    <n v="0"/>
    <n v="0"/>
    <n v="5000"/>
    <n v="0"/>
    <n v="5000"/>
  </r>
  <r>
    <n v="129230.33"/>
    <x v="5"/>
    <s v="Statewide"/>
    <m/>
    <s v="N/A"/>
    <s v="Overdimensional (O/D) Load Escort by Tennessee Highway Patrol (THP) - Permit No. 243243"/>
    <m/>
    <s v="Other"/>
    <s v="Other"/>
    <m/>
    <x v="1"/>
    <x v="1"/>
    <s v=""/>
    <m/>
    <m/>
    <x v="6"/>
    <m/>
    <m/>
    <n v="0"/>
    <n v="0"/>
    <n v="5000"/>
    <n v="0"/>
    <n v="5000"/>
  </r>
  <r>
    <n v="129230.34"/>
    <x v="5"/>
    <s v="Statewide"/>
    <m/>
    <s v="N/A"/>
    <s v="Overdimensional (O/D) Load Escort by Tennessee Highway Patrol (THP) - Permit No. 244682"/>
    <m/>
    <s v="Other"/>
    <s v="Other"/>
    <m/>
    <x v="1"/>
    <x v="1"/>
    <s v=""/>
    <m/>
    <m/>
    <x v="6"/>
    <m/>
    <m/>
    <n v="0"/>
    <n v="0"/>
    <n v="5000"/>
    <n v="0"/>
    <n v="5000"/>
  </r>
  <r>
    <n v="129230.37"/>
    <x v="5"/>
    <s v="Statewide"/>
    <m/>
    <s v="N/A"/>
    <s v="Overdimensional (O/D) Load Escort by Tennessee Highway Patrol (THP) - Permit No. 246814"/>
    <m/>
    <s v="Other"/>
    <s v="Other"/>
    <m/>
    <x v="1"/>
    <x v="1"/>
    <s v=""/>
    <m/>
    <m/>
    <x v="6"/>
    <m/>
    <m/>
    <n v="0"/>
    <n v="0"/>
    <n v="5000"/>
    <n v="0"/>
    <n v="5000"/>
  </r>
  <r>
    <n v="129230.71"/>
    <x v="5"/>
    <s v="Statewide"/>
    <m/>
    <s v="N/A"/>
    <s v="Overdimensional (O/D) Load Escort by Tennessee Highway Patrol (THP) - Application No. 303001"/>
    <m/>
    <s v="Other"/>
    <s v="Other"/>
    <m/>
    <x v="1"/>
    <x v="1"/>
    <s v=""/>
    <m/>
    <m/>
    <x v="6"/>
    <m/>
    <m/>
    <n v="0"/>
    <n v="0"/>
    <n v="5000"/>
    <n v="0"/>
    <n v="5000"/>
  </r>
  <r>
    <n v="129230.75"/>
    <x v="5"/>
    <s v="Statewide"/>
    <m/>
    <s v="N/A"/>
    <s v="Overdimensional (O/D) Load Escort by Tennessee Highway Patrol (THP) - Application No. 312097"/>
    <m/>
    <s v="Other"/>
    <s v="Other"/>
    <m/>
    <x v="1"/>
    <x v="1"/>
    <s v=""/>
    <m/>
    <m/>
    <x v="6"/>
    <m/>
    <m/>
    <n v="0"/>
    <n v="0"/>
    <n v="5000"/>
    <n v="0"/>
    <n v="5000"/>
  </r>
  <r>
    <n v="129230.76"/>
    <x v="5"/>
    <s v="Statewide"/>
    <m/>
    <s v="N/A"/>
    <s v="Overdimensional (O/D) Load Escort by Tennessee Highway Patrol (THP) - Application No. 306713"/>
    <m/>
    <s v="Other"/>
    <s v="Other"/>
    <m/>
    <x v="1"/>
    <x v="1"/>
    <s v=""/>
    <m/>
    <m/>
    <x v="6"/>
    <m/>
    <m/>
    <n v="0"/>
    <n v="0"/>
    <n v="5000"/>
    <n v="0"/>
    <n v="5000"/>
  </r>
  <r>
    <n v="129230.77"/>
    <x v="5"/>
    <s v="Statewide"/>
    <m/>
    <s v="N/A"/>
    <s v="Overdimensional (O/D) Load Escort by Tennessee Highway Patrol (THP) - Application No. 306727"/>
    <m/>
    <s v="Other"/>
    <s v="Other"/>
    <m/>
    <x v="1"/>
    <x v="1"/>
    <s v=""/>
    <m/>
    <m/>
    <x v="6"/>
    <m/>
    <m/>
    <n v="0"/>
    <n v="0"/>
    <n v="5000"/>
    <n v="0"/>
    <n v="5000"/>
  </r>
  <r>
    <n v="129230.78"/>
    <x v="5"/>
    <s v="Statewide"/>
    <m/>
    <s v="N/A"/>
    <s v="Overdimensional (O/D) Load Escort by Tennessee Highway Patrol (THP) - Application No. 306718"/>
    <m/>
    <s v="Other"/>
    <s v="Other"/>
    <m/>
    <x v="1"/>
    <x v="1"/>
    <s v=""/>
    <m/>
    <m/>
    <x v="6"/>
    <m/>
    <m/>
    <n v="0"/>
    <n v="0"/>
    <n v="5000"/>
    <n v="0"/>
    <n v="5000"/>
  </r>
  <r>
    <n v="129230.79"/>
    <x v="5"/>
    <s v="Statewide"/>
    <m/>
    <s v="N/A"/>
    <s v="Overdimensional (O/D) Load Escort by Tennessee Highway Patrol (THP) - Application No. 306704"/>
    <m/>
    <s v="Other"/>
    <s v="Other"/>
    <m/>
    <x v="1"/>
    <x v="1"/>
    <s v=""/>
    <m/>
    <m/>
    <x v="6"/>
    <m/>
    <m/>
    <n v="0"/>
    <n v="0"/>
    <n v="5000"/>
    <n v="0"/>
    <n v="5000"/>
  </r>
  <r>
    <n v="129230.8"/>
    <x v="5"/>
    <s v="Statewide"/>
    <m/>
    <s v="N/A"/>
    <s v="Overdimensional (O/D) Load Escort by Tennessee Highway Patrol (THP) - Application No. 314989"/>
    <m/>
    <s v="Other"/>
    <s v="Other"/>
    <m/>
    <x v="1"/>
    <x v="1"/>
    <s v=""/>
    <m/>
    <m/>
    <x v="6"/>
    <m/>
    <m/>
    <n v="0"/>
    <n v="0"/>
    <n v="5000"/>
    <n v="0"/>
    <n v="5000"/>
  </r>
  <r>
    <n v="129230.81"/>
    <x v="5"/>
    <s v="Statewide"/>
    <m/>
    <s v="N/A"/>
    <s v="Overdimensional (O/D) Load Escort by Tennessee Highway Patrol (THP) - Application No. 320406"/>
    <m/>
    <s v="Other"/>
    <s v="Other"/>
    <m/>
    <x v="1"/>
    <x v="1"/>
    <s v=""/>
    <m/>
    <m/>
    <x v="6"/>
    <m/>
    <m/>
    <n v="0"/>
    <n v="0"/>
    <n v="5000"/>
    <n v="0"/>
    <n v="5000"/>
  </r>
  <r>
    <n v="129230.82"/>
    <x v="5"/>
    <s v="Statewide"/>
    <m/>
    <s v="N/A"/>
    <s v="Overdimensional (O/D) Load Escort by Tennessee Highway Patrol (THP) - Application No. 320531"/>
    <m/>
    <s v="Other"/>
    <s v="Other"/>
    <m/>
    <x v="1"/>
    <x v="1"/>
    <s v=""/>
    <m/>
    <m/>
    <x v="6"/>
    <m/>
    <m/>
    <n v="0"/>
    <n v="0"/>
    <n v="5000"/>
    <n v="0"/>
    <n v="5000"/>
  </r>
  <r>
    <n v="129230.83"/>
    <x v="5"/>
    <s v="Statewide"/>
    <m/>
    <s v="N/A"/>
    <s v="Overdimensional (O/D) Load Escort by Tennessee Highway Patrol (THP) - Application No. 321692"/>
    <m/>
    <s v="Other"/>
    <s v="Other"/>
    <m/>
    <x v="1"/>
    <x v="1"/>
    <s v=""/>
    <m/>
    <m/>
    <x v="6"/>
    <m/>
    <m/>
    <n v="0"/>
    <n v="0"/>
    <n v="5000"/>
    <n v="0"/>
    <n v="5000"/>
  </r>
  <r>
    <n v="129230.84"/>
    <x v="5"/>
    <s v="Statewide"/>
    <m/>
    <s v="N/A"/>
    <s v="Overdimensional (O/D) Load Escort by Tennessee Highway Patrol (THP) - Application No. 309892"/>
    <m/>
    <s v="Other"/>
    <s v="Other"/>
    <m/>
    <x v="1"/>
    <x v="1"/>
    <s v=""/>
    <m/>
    <m/>
    <x v="6"/>
    <m/>
    <m/>
    <n v="0"/>
    <n v="0"/>
    <n v="5000"/>
    <n v="0"/>
    <n v="5000"/>
  </r>
  <r>
    <n v="129230.85"/>
    <x v="5"/>
    <s v="Statewide"/>
    <m/>
    <s v="N/A"/>
    <s v="Overdimensional (O/D) Load Escort by Tennessee Highway Patrol (THP) - Application No. 329915"/>
    <m/>
    <s v="Other"/>
    <s v="Other"/>
    <m/>
    <x v="1"/>
    <x v="1"/>
    <s v=""/>
    <m/>
    <m/>
    <x v="6"/>
    <m/>
    <m/>
    <n v="0"/>
    <n v="0"/>
    <n v="5000"/>
    <n v="0"/>
    <n v="5000"/>
  </r>
  <r>
    <n v="129230.86"/>
    <x v="5"/>
    <s v="Statewide"/>
    <m/>
    <s v="N/A"/>
    <s v="Overdimensional (O/D) Load Escort by Tennessee Highway Patrol (THP) - Application No. 332632"/>
    <m/>
    <s v="Other"/>
    <s v="Other"/>
    <m/>
    <x v="1"/>
    <x v="1"/>
    <s v=""/>
    <m/>
    <m/>
    <x v="6"/>
    <m/>
    <m/>
    <n v="0"/>
    <n v="0"/>
    <n v="5000"/>
    <n v="0"/>
    <n v="5000"/>
  </r>
  <r>
    <n v="129230.87"/>
    <x v="5"/>
    <s v="Statewide"/>
    <m/>
    <s v="N/A"/>
    <s v="Overdimensional (O/D) Load Escort by Tennessee Highway Patrol (THP) - Application No. 334618"/>
    <m/>
    <s v="Other"/>
    <s v="Other"/>
    <m/>
    <x v="1"/>
    <x v="1"/>
    <s v=""/>
    <m/>
    <m/>
    <x v="6"/>
    <m/>
    <m/>
    <n v="0"/>
    <n v="0"/>
    <n v="5000"/>
    <n v="0"/>
    <n v="5000"/>
  </r>
  <r>
    <n v="129276.01"/>
    <x v="1"/>
    <s v="Region 1"/>
    <m/>
    <s v="N/A"/>
    <s v="Overdimensional (O/D) Load Escort by Tennessee Highway Patrol (THP) - Permit No. 231945"/>
    <m/>
    <s v="Other"/>
    <s v="Other"/>
    <m/>
    <x v="1"/>
    <x v="1"/>
    <s v=""/>
    <m/>
    <m/>
    <x v="6"/>
    <m/>
    <m/>
    <n v="0"/>
    <n v="0"/>
    <n v="5000"/>
    <n v="0"/>
    <n v="5000"/>
  </r>
  <r>
    <n v="129783"/>
    <x v="1"/>
    <s v="Sevier"/>
    <m/>
    <s v="N/A"/>
    <s v="GMTS - FFY14; SFY20 5311 TN18-X033 (F) RTAP Funds"/>
    <m/>
    <s v="Mass Transit"/>
    <m/>
    <m/>
    <x v="1"/>
    <x v="1"/>
    <s v=""/>
    <m/>
    <m/>
    <x v="6"/>
    <m/>
    <m/>
    <n v="0"/>
    <n v="0"/>
    <n v="5000"/>
    <n v="0"/>
    <n v="5000"/>
  </r>
  <r>
    <n v="129960"/>
    <x v="1"/>
    <s v="Roane"/>
    <m/>
    <s v="N/A"/>
    <s v="FY 20 Outreach - Oak Ridge"/>
    <m/>
    <s v="Aeronautics"/>
    <s v="Public Transportation"/>
    <m/>
    <x v="1"/>
    <x v="1"/>
    <s v=""/>
    <m/>
    <m/>
    <x v="6"/>
    <m/>
    <m/>
    <n v="0"/>
    <n v="0"/>
    <n v="5000"/>
    <n v="0"/>
    <n v="5000"/>
  </r>
  <r>
    <n v="130264"/>
    <x v="1"/>
    <s v="Region 1"/>
    <m/>
    <s v="N/A"/>
    <s v="Overdimensional Load Escort by Tennessee Highway Patrol - Application No. 296965"/>
    <m/>
    <s v="Other"/>
    <s v="Other"/>
    <m/>
    <x v="1"/>
    <x v="1"/>
    <s v=""/>
    <m/>
    <m/>
    <x v="6"/>
    <m/>
    <m/>
    <n v="0"/>
    <n v="0"/>
    <n v="5000"/>
    <n v="0"/>
    <n v="5000"/>
  </r>
  <r>
    <n v="130264.01"/>
    <x v="1"/>
    <s v="Region 1"/>
    <m/>
    <s v="N/A"/>
    <s v="Overdimensional (O/D) Load Escort by Tennessee Highway Patrol (THP) - Application No. 310668"/>
    <m/>
    <s v="Other"/>
    <s v="Other"/>
    <m/>
    <x v="1"/>
    <x v="1"/>
    <s v=""/>
    <m/>
    <m/>
    <x v="6"/>
    <m/>
    <m/>
    <n v="0"/>
    <n v="0"/>
    <n v="5000"/>
    <n v="0"/>
    <n v="5000"/>
  </r>
  <r>
    <n v="130264.02"/>
    <x v="1"/>
    <s v="Region 1"/>
    <m/>
    <s v="N/A"/>
    <s v="Overdimensional (O/D) Load Escort by Tennessee Highway Patrol (THP) - Application No.303001"/>
    <m/>
    <s v="Other"/>
    <s v="Other"/>
    <m/>
    <x v="1"/>
    <x v="1"/>
    <s v=""/>
    <m/>
    <m/>
    <x v="6"/>
    <m/>
    <m/>
    <n v="0"/>
    <n v="0"/>
    <n v="5000"/>
    <n v="0"/>
    <n v="5000"/>
  </r>
  <r>
    <n v="130264.03"/>
    <x v="1"/>
    <s v="Region 1"/>
    <m/>
    <s v="N/A"/>
    <s v="Overdimensional (O/D) Load Escort by Tennessee Highway Patrol (THP) - Application No.310814"/>
    <m/>
    <s v="Other"/>
    <s v="Other"/>
    <m/>
    <x v="1"/>
    <x v="1"/>
    <s v=""/>
    <m/>
    <m/>
    <x v="6"/>
    <m/>
    <m/>
    <n v="0"/>
    <n v="0"/>
    <n v="5000"/>
    <n v="0"/>
    <n v="5000"/>
  </r>
  <r>
    <n v="130264.04"/>
    <x v="1"/>
    <s v="Region 1"/>
    <m/>
    <s v="N/A"/>
    <s v="Overdimensional Load Escort by Tennessee Highway Patrol - Application No.310759"/>
    <m/>
    <s v="Other"/>
    <s v="Other"/>
    <m/>
    <x v="1"/>
    <x v="1"/>
    <s v=""/>
    <m/>
    <m/>
    <x v="6"/>
    <m/>
    <m/>
    <n v="0"/>
    <n v="0"/>
    <n v="5000"/>
    <n v="0"/>
    <n v="5000"/>
  </r>
  <r>
    <n v="130264.05"/>
    <x v="1"/>
    <s v="Region 1"/>
    <m/>
    <s v="N/A"/>
    <s v="Overdimensional Load Escort by Tennessee Highway Patrol - Application No.326852"/>
    <m/>
    <s v="Other"/>
    <s v="Other"/>
    <m/>
    <x v="1"/>
    <x v="1"/>
    <s v=""/>
    <m/>
    <m/>
    <x v="6"/>
    <m/>
    <m/>
    <n v="0"/>
    <n v="0"/>
    <n v="5000"/>
    <n v="0"/>
    <n v="5000"/>
  </r>
  <r>
    <n v="130264.06"/>
    <x v="1"/>
    <s v="Region 1"/>
    <m/>
    <s v="N/A"/>
    <s v="Overdimensional Load Escort by Tennessee Highway Patrol - Application No.326855"/>
    <m/>
    <s v="Other"/>
    <s v="Other"/>
    <m/>
    <x v="1"/>
    <x v="1"/>
    <s v=""/>
    <m/>
    <m/>
    <x v="6"/>
    <m/>
    <m/>
    <n v="0"/>
    <n v="0"/>
    <n v="5000"/>
    <n v="0"/>
    <n v="5000"/>
  </r>
  <r>
    <n v="130264.07"/>
    <x v="1"/>
    <s v="Region 1"/>
    <m/>
    <s v="N/A"/>
    <s v="Overdimensional Load Escort by Tennessee Highway Patrol - Application No.310745"/>
    <m/>
    <s v="Other"/>
    <s v="Other"/>
    <m/>
    <x v="1"/>
    <x v="1"/>
    <s v=""/>
    <m/>
    <m/>
    <x v="6"/>
    <m/>
    <m/>
    <n v="0"/>
    <n v="0"/>
    <n v="5000"/>
    <n v="0"/>
    <n v="5000"/>
  </r>
  <r>
    <n v="130264.08"/>
    <x v="1"/>
    <s v="Region 1"/>
    <m/>
    <s v="N/A"/>
    <s v="Overdimensional Load Escort by Tennessee Highway Patrol - Application No.310831"/>
    <m/>
    <s v="Other"/>
    <s v="Other"/>
    <m/>
    <x v="1"/>
    <x v="1"/>
    <s v=""/>
    <m/>
    <m/>
    <x v="6"/>
    <m/>
    <m/>
    <n v="0"/>
    <n v="0"/>
    <n v="5000"/>
    <n v="0"/>
    <n v="5000"/>
  </r>
  <r>
    <n v="130264.09"/>
    <x v="1"/>
    <s v="Region 1"/>
    <m/>
    <s v="N/A"/>
    <s v="Overdimensional Load Escort by Tennessee Highway Patrol - Application No.310785"/>
    <m/>
    <s v="Other"/>
    <s v="Other"/>
    <m/>
    <x v="1"/>
    <x v="1"/>
    <s v=""/>
    <m/>
    <m/>
    <x v="6"/>
    <m/>
    <m/>
    <n v="0"/>
    <n v="0"/>
    <n v="5000"/>
    <n v="0"/>
    <n v="5000"/>
  </r>
  <r>
    <n v="130264.1"/>
    <x v="1"/>
    <s v="Region 1"/>
    <m/>
    <s v="N/A"/>
    <s v="Overdimensional Load Escort by Tennessee Highway Patrol - Application No.323056"/>
    <m/>
    <s v="Other"/>
    <s v="Other"/>
    <m/>
    <x v="1"/>
    <x v="1"/>
    <s v=""/>
    <m/>
    <m/>
    <x v="6"/>
    <m/>
    <m/>
    <n v="0"/>
    <n v="0"/>
    <n v="5000"/>
    <n v="0"/>
    <n v="5000"/>
  </r>
  <r>
    <n v="130264.11"/>
    <x v="1"/>
    <s v="Region 1"/>
    <m/>
    <s v="N/A"/>
    <s v="Overdimensional Load Escort by Tennessee Highway Patrol - Application No.323918"/>
    <m/>
    <s v="Other"/>
    <s v="Other"/>
    <m/>
    <x v="1"/>
    <x v="1"/>
    <s v=""/>
    <m/>
    <m/>
    <x v="6"/>
    <m/>
    <m/>
    <n v="0"/>
    <n v="0"/>
    <n v="5000"/>
    <n v="0"/>
    <n v="5000"/>
  </r>
  <r>
    <n v="130264.12"/>
    <x v="1"/>
    <s v="Region 1"/>
    <m/>
    <s v="N/A"/>
    <s v="Overdimensional (O/D) Load Escort by Tennessee Highway Patrol (THP) - Application No. 323553"/>
    <m/>
    <s v="Other"/>
    <s v="Other"/>
    <m/>
    <x v="1"/>
    <x v="1"/>
    <s v=""/>
    <m/>
    <m/>
    <x v="6"/>
    <m/>
    <m/>
    <n v="0"/>
    <n v="0"/>
    <n v="5000"/>
    <n v="0"/>
    <n v="5000"/>
  </r>
  <r>
    <n v="130264.13"/>
    <x v="1"/>
    <s v="Region 1"/>
    <m/>
    <s v="N/A"/>
    <s v="Overdimensional (O/D) Load Escort by Tennessee Highway Patrol (THP) - Application No. 327590"/>
    <m/>
    <s v="Other"/>
    <s v="Other"/>
    <m/>
    <x v="1"/>
    <x v="1"/>
    <s v=""/>
    <m/>
    <m/>
    <x v="6"/>
    <m/>
    <m/>
    <n v="0"/>
    <n v="0"/>
    <n v="5000"/>
    <n v="0"/>
    <n v="5000"/>
  </r>
  <r>
    <n v="130264.14"/>
    <x v="1"/>
    <s v="Region 1"/>
    <m/>
    <s v="N/A"/>
    <s v="Overdimensional (O/D) Load Escort by Tennessee Highway Patrol (THP) - Application No. 332568"/>
    <m/>
    <s v="Other"/>
    <s v="Other"/>
    <m/>
    <x v="1"/>
    <x v="1"/>
    <s v=""/>
    <m/>
    <m/>
    <x v="6"/>
    <m/>
    <m/>
    <n v="0"/>
    <n v="0"/>
    <n v="5000"/>
    <n v="0"/>
    <n v="5000"/>
  </r>
  <r>
    <n v="130264.15"/>
    <x v="1"/>
    <s v="Region 1"/>
    <m/>
    <s v="N/A"/>
    <s v="Overdimensional (O/D) Load Escort by Tennessee Highway Patrol (THP) - Application No. 332591"/>
    <m/>
    <s v="Other"/>
    <s v="Other"/>
    <m/>
    <x v="1"/>
    <x v="1"/>
    <s v=""/>
    <m/>
    <m/>
    <x v="6"/>
    <m/>
    <m/>
    <n v="0"/>
    <n v="0"/>
    <n v="5000"/>
    <n v="0"/>
    <n v="5000"/>
  </r>
  <r>
    <n v="130304"/>
    <x v="1"/>
    <s v="Region 1"/>
    <m/>
    <s v="N/A"/>
    <s v="Overdimensional (O/D) Load Escort by Tennessee Highway Patrol (THP) - Application No. 326066"/>
    <m/>
    <s v="Other"/>
    <s v="Other"/>
    <m/>
    <x v="1"/>
    <x v="1"/>
    <s v=""/>
    <m/>
    <m/>
    <x v="6"/>
    <m/>
    <m/>
    <n v="0"/>
    <n v="0"/>
    <n v="5000"/>
    <n v="0"/>
    <n v="5000"/>
  </r>
  <r>
    <n v="129837"/>
    <x v="2"/>
    <s v="Rutherford"/>
    <s v="SR-1"/>
    <s v="SR"/>
    <s v="(Lowry Street), From Jackson Street to Bridge over Harts Branch"/>
    <s v="(E-Grants) This project is proposed to add medians by removing an existing turn lane in strategic locations, remove some existing access points from private property, rehabilitate sidewalks, and add landscaping. The project length is approximately 800 feet of 41/70S, which is classified as an urban principal arterial. The project   runs with the road from north to south, angled to be more northwest to southeast, from Jackson Street to the bridge over Harts Branch. A CSX rail line parallels the project area, but will not be impacted by this phase of the project in any way. This is Phase II of an established project with PIN 122121.00."/>
    <s v="Local Programs"/>
    <s v="Miscellaneous Improvements"/>
    <m/>
    <x v="0"/>
    <x v="0"/>
    <n v="0.17"/>
    <m/>
    <m/>
    <x v="0"/>
    <s v="NHS"/>
    <m/>
    <n v="5000"/>
    <n v="0"/>
    <n v="0"/>
    <n v="0"/>
    <n v="5000"/>
  </r>
  <r>
    <n v="129230.52"/>
    <x v="5"/>
    <s v="Statewide"/>
    <m/>
    <s v="N/A"/>
    <s v="Overdimensional (O/D) Load Escort by Tennessee Highway Patrol (THP) - Permit Nos. 277286 &amp; 277035"/>
    <m/>
    <s v="Other"/>
    <s v="Other"/>
    <m/>
    <x v="1"/>
    <x v="1"/>
    <s v=""/>
    <m/>
    <m/>
    <x v="6"/>
    <m/>
    <m/>
    <n v="0"/>
    <n v="0"/>
    <n v="4970.6099999999997"/>
    <n v="0"/>
    <n v="4970.6099999999997"/>
  </r>
  <r>
    <n v="116812"/>
    <x v="3"/>
    <s v="Madison"/>
    <m/>
    <s v="N/A"/>
    <s v="JACOA"/>
    <m/>
    <s v="GHSP"/>
    <s v="GHSP"/>
    <m/>
    <x v="1"/>
    <x v="1"/>
    <s v=""/>
    <m/>
    <m/>
    <x v="6"/>
    <m/>
    <m/>
    <n v="0"/>
    <n v="0"/>
    <n v="4902.9399999999996"/>
    <n v="0"/>
    <n v="4902.9399999999996"/>
  </r>
  <r>
    <n v="125459"/>
    <x v="2"/>
    <s v="Marshall"/>
    <s v="SR-11"/>
    <s v="SR"/>
    <s v="From Paving Joint South of SR-271 to Paving Joint North of Rocketeer Boulevard"/>
    <s v="mill and  85 lbs/sy TLD"/>
    <s v="Resurfacing"/>
    <s v="Resurfacing"/>
    <s v="Mill &amp; 85 lb/sy TLD"/>
    <x v="0"/>
    <x v="5"/>
    <n v="8.35"/>
    <d v="2017-06-23T00:00:00"/>
    <s v="CONV"/>
    <x v="2"/>
    <s v="Other"/>
    <m/>
    <n v="0"/>
    <n v="0"/>
    <n v="0"/>
    <n v="4883.6899999999996"/>
    <n v="4883.6899999999996"/>
  </r>
  <r>
    <n v="116280"/>
    <x v="1"/>
    <s v="Scott"/>
    <s v="SR-29"/>
    <s v="SR"/>
    <s v="Brs. over CNO &amp; TP Railroad, Branch and Roaring Paunch Creek"/>
    <m/>
    <s v="Maint - BR Repair"/>
    <s v="Bridge Repair"/>
    <m/>
    <x v="3"/>
    <x v="2"/>
    <s v=""/>
    <d v="2012-09-14T00:00:00"/>
    <m/>
    <x v="0"/>
    <s v="NHS"/>
    <s v="76SR0290021, 76SR0290023, 76SR0290025"/>
    <n v="0"/>
    <n v="0"/>
    <n v="4871.5"/>
    <n v="0"/>
    <n v="4871.5"/>
  </r>
  <r>
    <n v="123299"/>
    <x v="0"/>
    <s v="Hamilton"/>
    <s v="I-75"/>
    <s v="IM"/>
    <s v="Interchange at SR-8 (Ringgold Rd), Exit 1"/>
    <s v="Reconfiguration of I-75 Interchange at SR-8 (Ringgold Rd) Exit 1, including Signalization."/>
    <s v="Local Programs"/>
    <s v="Reconstruction"/>
    <m/>
    <x v="0"/>
    <x v="0"/>
    <s v=""/>
    <m/>
    <m/>
    <x v="1"/>
    <s v="Int"/>
    <m/>
    <n v="4850"/>
    <n v="0"/>
    <n v="0"/>
    <n v="0"/>
    <n v="4850"/>
  </r>
  <r>
    <n v="124918"/>
    <x v="0"/>
    <s v="White"/>
    <s v="SR-84"/>
    <s v="SR"/>
    <s v="From SR-1 to Near College Street"/>
    <s v="Project involves pavement marking, signs, and resurfacing."/>
    <s v="Resurfacing"/>
    <s v="Resurface &amp; Safety"/>
    <s v="Mill &amp; 411D"/>
    <x v="0"/>
    <x v="5"/>
    <n v="0.12"/>
    <d v="2018-03-23T00:00:00"/>
    <s v="CONV"/>
    <x v="2"/>
    <s v="Other"/>
    <m/>
    <n v="0"/>
    <n v="0"/>
    <n v="-2871.42"/>
    <n v="7707.54"/>
    <n v="4836.12"/>
  </r>
  <r>
    <n v="101889"/>
    <x v="3"/>
    <s v="Shelby"/>
    <s v="SR-1"/>
    <s v="SR"/>
    <s v="(NORTH PARKWAY); N 2nd Street to East of SR-4(Danny Thomas Parkway)"/>
    <m/>
    <s v="Legislative"/>
    <s v="Realignment"/>
    <m/>
    <x v="0"/>
    <x v="0"/>
    <n v="0.55500000000000005"/>
    <d v="2007-02-02T00:00:00"/>
    <m/>
    <x v="0"/>
    <s v="NHS"/>
    <m/>
    <n v="0"/>
    <n v="0"/>
    <n v="4713.55"/>
    <n v="0"/>
    <n v="4713.55"/>
  </r>
  <r>
    <n v="130112"/>
    <x v="2"/>
    <s v="Davidson"/>
    <m/>
    <s v="N/A"/>
    <s v="MTA Community Life Bridge FFY16, SFY20 5310 TN2018-027 (S) Capital Funds"/>
    <m/>
    <s v="Mass Transit"/>
    <m/>
    <m/>
    <x v="1"/>
    <x v="1"/>
    <s v=""/>
    <m/>
    <m/>
    <x v="6"/>
    <m/>
    <m/>
    <n v="0"/>
    <n v="0"/>
    <n v="4650"/>
    <n v="0"/>
    <n v="4650"/>
  </r>
  <r>
    <n v="126672"/>
    <x v="1"/>
    <s v="Grainger"/>
    <s v="SR-32"/>
    <s v="SR"/>
    <s v="From South of Broadway to North of SR-375 (Lake Shore Road)"/>
    <s v="Miscellaneous Safety Improvements"/>
    <s v="Safety"/>
    <s v="RSAR"/>
    <m/>
    <x v="1"/>
    <x v="1"/>
    <n v="0.63"/>
    <m/>
    <m/>
    <x v="0"/>
    <s v="NHS"/>
    <m/>
    <n v="4621.53"/>
    <n v="0"/>
    <n v="0"/>
    <n v="0"/>
    <n v="4621.53"/>
  </r>
  <r>
    <n v="119959"/>
    <x v="3"/>
    <s v="Crockett"/>
    <s v="SR-20"/>
    <s v="SR"/>
    <s v="Ramp 'A' over SR-20, LM 9.22"/>
    <m/>
    <s v="Maint - BR Repair"/>
    <s v="Bridge Repair"/>
    <m/>
    <x v="3"/>
    <x v="2"/>
    <n v="0"/>
    <m/>
    <m/>
    <x v="0"/>
    <s v="NHS"/>
    <s v="17SR0200027"/>
    <n v="0"/>
    <n v="0"/>
    <n v="4600"/>
    <n v="0"/>
    <n v="4600"/>
  </r>
  <r>
    <n v="126623"/>
    <x v="2"/>
    <s v="Humphreys"/>
    <s v="SR-1"/>
    <s v="SR"/>
    <s v="Bridge over Trace Creek, LM 5.94"/>
    <m/>
    <s v="Maint - BR Repair"/>
    <s v="Bridge Repair"/>
    <m/>
    <x v="3"/>
    <x v="2"/>
    <n v="0"/>
    <d v="2020-08-14T00:00:00"/>
    <m/>
    <x v="2"/>
    <s v="Other"/>
    <m/>
    <n v="0"/>
    <n v="0"/>
    <n v="4600"/>
    <n v="0"/>
    <n v="4600"/>
  </r>
  <r>
    <n v="121426.02"/>
    <x v="1"/>
    <s v="Region 1"/>
    <s v="SR"/>
    <s v="SR"/>
    <s v="M17LTHQ_D17SR_MOW_D17WEST"/>
    <m/>
    <s v="Maint - Reg"/>
    <s v="Mowing/Litter"/>
    <m/>
    <x v="1"/>
    <x v="1"/>
    <n v="455.68"/>
    <m/>
    <m/>
    <x v="2"/>
    <m/>
    <m/>
    <n v="0"/>
    <n v="0"/>
    <n v="4559.03"/>
    <n v="0"/>
    <n v="4559.03"/>
  </r>
  <r>
    <n v="120533"/>
    <x v="1"/>
    <s v="Anderson"/>
    <s v="Adkins Street"/>
    <s v="L"/>
    <s v="Adkins Street at Norfolk Southern Railroad, LM 0.063 in Lake City"/>
    <s v="Railroad Safety Improvement Project, Section 130"/>
    <s v="Other"/>
    <s v="Railroad Crossing Improvement"/>
    <m/>
    <x v="1"/>
    <x v="1"/>
    <n v="0.01"/>
    <m/>
    <m/>
    <x v="4"/>
    <s v="None"/>
    <m/>
    <n v="0"/>
    <n v="4530"/>
    <n v="0"/>
    <n v="0"/>
    <n v="4530"/>
  </r>
  <r>
    <n v="130141"/>
    <x v="2"/>
    <s v="Davidson"/>
    <m/>
    <s v="N/A"/>
    <s v="MTA / Project Return, Inc. - FFY 2014; SFY 2020 - 5307 TN90X391 (S) Operating"/>
    <m/>
    <s v="Mass Transit"/>
    <m/>
    <m/>
    <x v="1"/>
    <x v="1"/>
    <s v=""/>
    <m/>
    <m/>
    <x v="6"/>
    <m/>
    <m/>
    <n v="0"/>
    <n v="0"/>
    <n v="4518.5"/>
    <n v="0"/>
    <n v="4518.5"/>
  </r>
  <r>
    <n v="121427.02"/>
    <x v="0"/>
    <s v="Hamilton"/>
    <m/>
    <s v="IM"/>
    <s v="M17LTHQ_C33ISR_MOW_HAMILTON"/>
    <m/>
    <s v="Maint - Reg"/>
    <s v="Mowing/Litter"/>
    <m/>
    <x v="1"/>
    <x v="1"/>
    <n v="69.48"/>
    <m/>
    <m/>
    <x v="1"/>
    <m/>
    <m/>
    <n v="0"/>
    <n v="0"/>
    <n v="4515.79"/>
    <n v="0"/>
    <n v="4515.79"/>
  </r>
  <r>
    <n v="129751"/>
    <x v="1"/>
    <s v="Sullivan"/>
    <m/>
    <s v="N/A"/>
    <s v="Tri-Cities: Parcels 108.062 &amp; 94.039.10"/>
    <m/>
    <s v="Aeronautics"/>
    <s v="Public Transportation"/>
    <m/>
    <x v="1"/>
    <x v="1"/>
    <s v=""/>
    <m/>
    <m/>
    <x v="6"/>
    <m/>
    <m/>
    <n v="0"/>
    <n v="0"/>
    <n v="4436"/>
    <n v="0"/>
    <n v="4436"/>
  </r>
  <r>
    <n v="116331.06"/>
    <x v="2"/>
    <s v="Region 3"/>
    <s v="SR"/>
    <s v="SR"/>
    <s v="M18LTHQ_D39SR_M&amp;L_D39EAST"/>
    <m/>
    <s v="Maint - Reg"/>
    <s v="Mowing/Litter"/>
    <m/>
    <x v="1"/>
    <x v="1"/>
    <n v="289.2"/>
    <d v="2017-11-03T00:00:00"/>
    <m/>
    <x v="2"/>
    <m/>
    <m/>
    <n v="0"/>
    <n v="0"/>
    <n v="4424.97"/>
    <n v="0"/>
    <n v="4424.97"/>
  </r>
  <r>
    <n v="121427.03"/>
    <x v="0"/>
    <s v="Hamilton"/>
    <m/>
    <s v="IM"/>
    <s v="M18LTHQ_C33ISR_MOW_HAMILTON"/>
    <m/>
    <s v="Maint - Reg"/>
    <s v="Mowing/Litter"/>
    <m/>
    <x v="1"/>
    <x v="1"/>
    <n v="69.48"/>
    <d v="2017-11-03T00:00:00"/>
    <m/>
    <x v="1"/>
    <m/>
    <m/>
    <n v="0"/>
    <n v="0"/>
    <n v="4400"/>
    <n v="0"/>
    <n v="4400"/>
  </r>
  <r>
    <n v="124038.01"/>
    <x v="0"/>
    <s v="Cannon"/>
    <s v="SR-1"/>
    <s v="SR"/>
    <s v="(W. Main St.), Bridge over East Fork Stones River (IA)"/>
    <m/>
    <s v="Bridge"/>
    <s v="Bridge Replacement"/>
    <m/>
    <x v="3"/>
    <x v="0"/>
    <n v="5.5E-2"/>
    <m/>
    <m/>
    <x v="0"/>
    <s v="NHS"/>
    <s v="08SR0010011"/>
    <n v="4374.58"/>
    <n v="0"/>
    <n v="0"/>
    <n v="0"/>
    <n v="4374.58"/>
  </r>
  <r>
    <n v="121807"/>
    <x v="2"/>
    <s v="Marshall"/>
    <s v="Double Bridges Road"/>
    <s v="L"/>
    <s v="Double Bridges Road at CSX Railroad, LM 0.343"/>
    <s v="Railroad Crossing Safety Improvement Project, Section 130"/>
    <s v="Other"/>
    <s v="Railroad Crossing Improvement"/>
    <m/>
    <x v="1"/>
    <x v="1"/>
    <n v="0.01"/>
    <m/>
    <m/>
    <x v="4"/>
    <s v="None"/>
    <m/>
    <n v="0"/>
    <n v="0"/>
    <n v="4334"/>
    <n v="0"/>
    <n v="4334"/>
  </r>
  <r>
    <n v="129230.51"/>
    <x v="5"/>
    <s v="Statewide"/>
    <m/>
    <s v="N/A"/>
    <s v="Overdimensional (O/D) Load Escort by Tennessee Highway Patrol (THP) - Permit No. 265954"/>
    <m/>
    <s v="Other"/>
    <s v="Other"/>
    <m/>
    <x v="1"/>
    <x v="1"/>
    <s v=""/>
    <m/>
    <m/>
    <x v="6"/>
    <m/>
    <m/>
    <n v="0"/>
    <n v="0"/>
    <n v="4332.6499999999996"/>
    <n v="0"/>
    <n v="4332.6499999999996"/>
  </r>
  <r>
    <n v="117230.04"/>
    <x v="0"/>
    <s v="Region 2"/>
    <m/>
    <s v="IM"/>
    <s v="M17LTHQ_R2ISR_RELSNPLMKS"/>
    <m/>
    <s v="Maint - Reg"/>
    <s v="Pavement Marking"/>
    <m/>
    <x v="1"/>
    <x v="1"/>
    <n v="179.01"/>
    <d v="2017-02-10T00:00:00"/>
    <m/>
    <x v="1"/>
    <m/>
    <m/>
    <n v="0"/>
    <n v="0"/>
    <n v="4327.34"/>
    <n v="0"/>
    <n v="4327.34"/>
  </r>
  <r>
    <n v="127766"/>
    <x v="0"/>
    <s v="Jackson"/>
    <s v="Big Bottom Rd"/>
    <s v="L"/>
    <s v="SA 44005-2, Big Bottom Road from Dryden Lane to Lock Branch Road"/>
    <m/>
    <s v="State Aid - Resurf"/>
    <s v="Resurfacing"/>
    <m/>
    <x v="1"/>
    <x v="1"/>
    <n v="2.379"/>
    <m/>
    <m/>
    <x v="4"/>
    <s v="None"/>
    <m/>
    <n v="0"/>
    <n v="0"/>
    <n v="0"/>
    <n v="4320.83"/>
    <n v="4320.83"/>
  </r>
  <r>
    <n v="128053"/>
    <x v="3"/>
    <s v="Haywood"/>
    <s v="Stanton-Koko Road"/>
    <s v="L"/>
    <s v="SA 38003-2, Stanton-Koko Road from SR 179 to I-40"/>
    <m/>
    <s v="State Aid - Resurf"/>
    <s v="Resurfacing"/>
    <m/>
    <x v="1"/>
    <x v="1"/>
    <n v="4.6500000000000004"/>
    <m/>
    <m/>
    <x v="4"/>
    <s v="None"/>
    <m/>
    <n v="0"/>
    <n v="0"/>
    <n v="0"/>
    <n v="4315.8999999999996"/>
    <n v="4315.8999999999996"/>
  </r>
  <r>
    <n v="113459"/>
    <x v="3"/>
    <s v="Lauderdale"/>
    <s v="SR-87"/>
    <s v="SR"/>
    <s v="Bridge over Branch LM 11.79"/>
    <m/>
    <s v="Bridge"/>
    <s v="Bridge Replacement"/>
    <m/>
    <x v="3"/>
    <x v="0"/>
    <n v="0"/>
    <m/>
    <m/>
    <x v="2"/>
    <s v="Other"/>
    <s v="49SR0870025"/>
    <n v="4270.28"/>
    <n v="0"/>
    <n v="0"/>
    <n v="0"/>
    <n v="4270.28"/>
  </r>
  <r>
    <n v="130142"/>
    <x v="2"/>
    <s v="Davidson"/>
    <m/>
    <s v="N/A"/>
    <s v="MTA / Project Return, Inc. FFY 2017; SFY 2020 - 5307  TN2017-030 (S) Operating"/>
    <m/>
    <s v="Mass Transit"/>
    <m/>
    <m/>
    <x v="1"/>
    <x v="1"/>
    <s v=""/>
    <m/>
    <m/>
    <x v="6"/>
    <m/>
    <m/>
    <n v="0"/>
    <n v="0"/>
    <n v="4265"/>
    <n v="0"/>
    <n v="4265"/>
  </r>
  <r>
    <n v="101980.01"/>
    <x v="0"/>
    <s v="Coffee"/>
    <s v="SR-2"/>
    <s v="SR"/>
    <s v="Bridge over I-24, LM 8.23"/>
    <m/>
    <s v="Bridge"/>
    <s v="Bridge Replacement"/>
    <m/>
    <x v="3"/>
    <x v="0"/>
    <n v="0.1"/>
    <d v="2022-06-17T00:00:00"/>
    <m/>
    <x v="2"/>
    <s v="Other"/>
    <s v="16I00240017"/>
    <n v="0"/>
    <n v="0"/>
    <n v="4250"/>
    <n v="0"/>
    <n v="4250"/>
  </r>
  <r>
    <n v="129230.18"/>
    <x v="5"/>
    <s v="Statewide"/>
    <m/>
    <s v="N/A"/>
    <s v="Overdimensional (O/D) Load Escort by Tennessee Highway Patrol (THP) - Permit No. 212341"/>
    <m/>
    <s v="Other"/>
    <s v="Other"/>
    <m/>
    <x v="1"/>
    <x v="1"/>
    <s v=""/>
    <m/>
    <m/>
    <x v="6"/>
    <m/>
    <m/>
    <n v="0"/>
    <n v="0"/>
    <n v="4206.47"/>
    <n v="0"/>
    <n v="4206.47"/>
  </r>
  <r>
    <n v="83453.009999999995"/>
    <x v="3"/>
    <s v="Shelby"/>
    <m/>
    <s v="L"/>
    <s v="Shady Grove Road, Bridge over I-240, LM 1.48"/>
    <m/>
    <s v="Maint - BR Repair"/>
    <s v="Bridge Repair"/>
    <m/>
    <x v="3"/>
    <x v="2"/>
    <n v="0"/>
    <m/>
    <m/>
    <x v="8"/>
    <s v="Int, Other"/>
    <s v="79I02400115"/>
    <n v="0"/>
    <n v="0"/>
    <n v="4150"/>
    <n v="0"/>
    <n v="4150"/>
  </r>
  <r>
    <n v="126204"/>
    <x v="2"/>
    <s v="Sumner"/>
    <s v="SR-76"/>
    <s v="SR"/>
    <s v="From Robertson County Line to SR-25"/>
    <s v="Chip Seal &amp; 85 lb/sy TLD"/>
    <s v="Resurfacing"/>
    <s v="Resurface &amp; Safety"/>
    <s v="Mill &amp; 411D"/>
    <x v="0"/>
    <x v="5"/>
    <n v="3.91"/>
    <d v="2018-03-23T00:00:00"/>
    <s v="THIN"/>
    <x v="2"/>
    <s v="Other"/>
    <m/>
    <n v="0"/>
    <n v="0"/>
    <n v="0"/>
    <n v="4086.31"/>
    <n v="4086.31"/>
  </r>
  <r>
    <n v="127618"/>
    <x v="2"/>
    <s v="Davidson"/>
    <s v="2nd Avenue North"/>
    <s v="L"/>
    <s v="2nd Avenue North at CSX R/R, LM 0.233 in Nashville"/>
    <s v="Railroad crossing safety improvement project, Section 130"/>
    <s v="Section 130-Rail"/>
    <s v="Railroad Crossing Improvement"/>
    <m/>
    <x v="1"/>
    <x v="1"/>
    <n v="0.01"/>
    <m/>
    <m/>
    <x v="4"/>
    <s v="None"/>
    <m/>
    <n v="0"/>
    <n v="0"/>
    <n v="4080"/>
    <n v="0"/>
    <n v="4080"/>
  </r>
  <r>
    <n v="130102"/>
    <x v="2"/>
    <s v="Davidson"/>
    <m/>
    <s v="N/A"/>
    <s v="MTA Progress, Inc. FFY16; SFY20 5310 - TN2018-027 (S) Capital Funds"/>
    <m/>
    <s v="Mass Transit"/>
    <m/>
    <m/>
    <x v="1"/>
    <x v="1"/>
    <s v=""/>
    <m/>
    <m/>
    <x v="6"/>
    <m/>
    <m/>
    <n v="0"/>
    <n v="0"/>
    <n v="4000"/>
    <n v="0"/>
    <n v="4000"/>
  </r>
  <r>
    <n v="130126"/>
    <x v="3"/>
    <s v="Madison"/>
    <m/>
    <s v="N/A"/>
    <s v="Jackson: 2020 Education and Outreach Aviation Adventures Inc"/>
    <m/>
    <s v="Aeronautics"/>
    <s v="Public Transportation"/>
    <m/>
    <x v="1"/>
    <x v="1"/>
    <s v=""/>
    <m/>
    <m/>
    <x v="6"/>
    <m/>
    <m/>
    <n v="0"/>
    <n v="0"/>
    <n v="4000"/>
    <n v="0"/>
    <n v="4000"/>
  </r>
  <r>
    <n v="128727"/>
    <x v="1"/>
    <s v="Loudon"/>
    <s v="I-40"/>
    <s v="IM"/>
    <s v="near MM 364.5 (LM 1.21) (Slope Stabilization) (February 2019 Flood)"/>
    <s v="repair slope failure above road (Emergency Let Contract)"/>
    <s v="Maint - Reg"/>
    <s v="Safety"/>
    <m/>
    <x v="2"/>
    <x v="2"/>
    <n v="0.01"/>
    <d v="2019-04-05T00:00:00"/>
    <m/>
    <x v="1"/>
    <s v="Int"/>
    <m/>
    <n v="4000"/>
    <n v="0"/>
    <n v="0"/>
    <n v="0"/>
    <n v="4000"/>
  </r>
  <r>
    <n v="121428.03"/>
    <x v="0"/>
    <s v="Region 2"/>
    <s v="SR"/>
    <s v="SR"/>
    <s v="M18LTHQ_D29SR_M&amp;L_D29WEST"/>
    <m/>
    <s v="Maint - Reg"/>
    <s v="Mowing/Litter"/>
    <m/>
    <x v="1"/>
    <x v="1"/>
    <n v="279.33999999999997"/>
    <d v="2017-12-08T00:00:00"/>
    <m/>
    <x v="2"/>
    <m/>
    <m/>
    <n v="0"/>
    <n v="0"/>
    <n v="3950"/>
    <n v="0"/>
    <n v="3950"/>
  </r>
  <r>
    <n v="105738.03"/>
    <x v="2"/>
    <s v="Region 3"/>
    <m/>
    <s v="SR"/>
    <s v="FY0809-SnDC-InSR-R3"/>
    <m/>
    <s v="Maint - Reg"/>
    <s v="Maintenance"/>
    <m/>
    <x v="1"/>
    <x v="1"/>
    <s v=""/>
    <d v="2009-01-16T00:00:00"/>
    <m/>
    <x v="2"/>
    <m/>
    <m/>
    <n v="0"/>
    <n v="0"/>
    <n v="3891.96"/>
    <n v="0"/>
    <n v="3891.96"/>
  </r>
  <r>
    <n v="129230.54"/>
    <x v="5"/>
    <s v="Statewide"/>
    <m/>
    <s v="N/A"/>
    <s v="Overdimensional (O/D) Load Escort by Tennessee Highway Patrol (THP) - Permit No. 274923"/>
    <m/>
    <s v="Other"/>
    <s v="Other"/>
    <m/>
    <x v="1"/>
    <x v="1"/>
    <s v=""/>
    <m/>
    <m/>
    <x v="6"/>
    <m/>
    <m/>
    <n v="0"/>
    <n v="0"/>
    <n v="3870.02"/>
    <n v="0"/>
    <n v="3870.02"/>
  </r>
  <r>
    <n v="129230.63"/>
    <x v="5"/>
    <s v="Statewide"/>
    <m/>
    <s v="N/A"/>
    <s v="Overdimensional (O/D) Load Escort by Tennessee Highway Patrol (THP) - Application No. 288652"/>
    <m/>
    <s v="Other"/>
    <s v="Other"/>
    <m/>
    <x v="1"/>
    <x v="1"/>
    <s v=""/>
    <m/>
    <m/>
    <x v="6"/>
    <m/>
    <m/>
    <n v="0"/>
    <n v="0"/>
    <n v="3817.37"/>
    <n v="0"/>
    <n v="3817.37"/>
  </r>
  <r>
    <n v="116361.06"/>
    <x v="2"/>
    <s v="Region 3"/>
    <m/>
    <s v="IM"/>
    <s v="M18LTHQ_D39ISR_M&amp;L_D39INTERSTATE"/>
    <m/>
    <s v="Maint - Reg"/>
    <s v="Mowing/Litter"/>
    <m/>
    <x v="1"/>
    <x v="1"/>
    <n v="57.47"/>
    <d v="2017-11-03T00:00:00"/>
    <m/>
    <x v="1"/>
    <m/>
    <m/>
    <n v="0"/>
    <n v="0"/>
    <n v="3810.12"/>
    <n v="0"/>
    <n v="3810.12"/>
  </r>
  <r>
    <n v="126250"/>
    <x v="2"/>
    <s v="Perry"/>
    <s v="SR-20"/>
    <s v="SR"/>
    <s v="From west of Deer Valley Road to Poplar Street"/>
    <s v="Mill &amp; 411D"/>
    <s v="Resurfacing"/>
    <s v="Resurface &amp; Safety"/>
    <s v="Mill &amp; 411D"/>
    <x v="0"/>
    <x v="5"/>
    <n v="6.03"/>
    <d v="2018-06-22T00:00:00"/>
    <s v="CONV"/>
    <x v="0"/>
    <s v="NHS"/>
    <m/>
    <n v="0"/>
    <n v="0"/>
    <n v="0"/>
    <n v="3796.8"/>
    <n v="3796.8"/>
  </r>
  <r>
    <n v="122700"/>
    <x v="1"/>
    <s v="Anderson"/>
    <s v="Butcher Lane"/>
    <s v="L"/>
    <s v="Butcher Lane at CSX Railroad, LM 0.08 in Rocky Top"/>
    <s v="Railroad Crossing Safety Improvement Project, Section 130"/>
    <s v="Section 130-Rail"/>
    <s v="Railroad Crossing Improvement"/>
    <m/>
    <x v="1"/>
    <x v="1"/>
    <n v="0.01"/>
    <m/>
    <m/>
    <x v="4"/>
    <s v="None"/>
    <m/>
    <n v="0"/>
    <n v="3756"/>
    <n v="0"/>
    <n v="0"/>
    <n v="3756"/>
  </r>
  <r>
    <n v="121425.03"/>
    <x v="1"/>
    <s v="Region 1"/>
    <s v="SR"/>
    <s v="SR"/>
    <s v="M18LTHQ_D18SR_MOW_D18SOUTH"/>
    <m/>
    <s v="Maint - Reg"/>
    <s v="Mowing/Litter"/>
    <m/>
    <x v="1"/>
    <x v="1"/>
    <n v="405.58"/>
    <d v="2017-11-03T00:00:00"/>
    <m/>
    <x v="2"/>
    <m/>
    <m/>
    <n v="0"/>
    <n v="0"/>
    <n v="3736.44"/>
    <n v="0"/>
    <n v="3736.44"/>
  </r>
  <r>
    <n v="120400"/>
    <x v="2"/>
    <s v="Wilson"/>
    <s v="SR-26"/>
    <s v="SR"/>
    <s v="Intersection at Bluebird Road/C.L. Manier Street (Includes Signal Timing from SR-24 to Tennessee Boulevard) in Lebanon"/>
    <s v="Signalization"/>
    <s v="Safety"/>
    <s v="Signalization"/>
    <m/>
    <x v="1"/>
    <x v="1"/>
    <n v="0.46600000000000003"/>
    <d v="2017-03-31T00:00:00"/>
    <m/>
    <x v="0"/>
    <s v="NHS"/>
    <m/>
    <n v="-1002.35"/>
    <n v="-6255.43"/>
    <n v="10963.75"/>
    <n v="0"/>
    <n v="3705.9699999999993"/>
  </r>
  <r>
    <n v="130101"/>
    <x v="2"/>
    <s v="Davidson"/>
    <m/>
    <s v="N/A"/>
    <s v="MTA Senior Ride Nashville FFY15-16 SFY20 - 5310 TN2017-041 (S) Capital Funds"/>
    <m/>
    <s v="Mass Transit"/>
    <m/>
    <m/>
    <x v="1"/>
    <x v="1"/>
    <s v=""/>
    <m/>
    <m/>
    <x v="6"/>
    <m/>
    <m/>
    <n v="0"/>
    <n v="0"/>
    <n v="3648"/>
    <n v="0"/>
    <n v="3648"/>
  </r>
  <r>
    <n v="129230.16"/>
    <x v="5"/>
    <s v="Statewide"/>
    <m/>
    <s v="N/A"/>
    <s v="Overdimensional (O/D) Load Escort by Tennessee Highway Patrol (THP) - Permit No. 212300"/>
    <m/>
    <s v="Other"/>
    <s v="Other"/>
    <m/>
    <x v="1"/>
    <x v="1"/>
    <s v=""/>
    <m/>
    <m/>
    <x v="6"/>
    <m/>
    <m/>
    <n v="0"/>
    <n v="0"/>
    <n v="3612.35"/>
    <n v="0"/>
    <n v="3612.35"/>
  </r>
  <r>
    <n v="123153"/>
    <x v="2"/>
    <s v="Sumner"/>
    <s v="Kirby Road"/>
    <s v="L"/>
    <s v="Kirby Road, From CSX R/R, LM 5.53, to SR-109 in Portland"/>
    <s v="Roadway resurfacing along Kirby Drive from State Route 109 to the rail road crossing.  Project will include milling, asphalt overlay, thermoplastic stripping and signage."/>
    <s v="Local Programs"/>
    <s v="Resurfacing"/>
    <e v="#N/A"/>
    <x v="0"/>
    <x v="5"/>
    <n v="0.49"/>
    <m/>
    <m/>
    <x v="4"/>
    <s v="Other"/>
    <m/>
    <n v="862.25"/>
    <n v="0"/>
    <n v="2739.67"/>
    <n v="0"/>
    <n v="3601.92"/>
  </r>
  <r>
    <n v="122475"/>
    <x v="2"/>
    <s v="Montgomery"/>
    <s v="SR-76"/>
    <s v="SR"/>
    <s v="From SR-374 to SR-12"/>
    <s v="SR-76, From SR-374 to SR-12 - Resurface, Pavement Marking"/>
    <s v="Resurfacing"/>
    <s v="Resurface &amp; Safety"/>
    <s v="Mill and &quot;D&quot; Mix"/>
    <x v="0"/>
    <x v="5"/>
    <n v="3.73"/>
    <d v="2016-06-24T00:00:00"/>
    <s v="CONV"/>
    <x v="2"/>
    <s v="Other"/>
    <m/>
    <n v="0"/>
    <n v="0"/>
    <n v="-514.41999999999996"/>
    <n v="4110.47"/>
    <n v="3596.05"/>
  </r>
  <r>
    <n v="129750"/>
    <x v="1"/>
    <s v="Sullivan"/>
    <m/>
    <s v="N/A"/>
    <s v="Tri-Cities:Property Acquisition Parcel 57.30"/>
    <m/>
    <s v="Aeronautics"/>
    <s v="Public Transportation"/>
    <m/>
    <x v="1"/>
    <x v="1"/>
    <s v=""/>
    <m/>
    <m/>
    <x v="6"/>
    <m/>
    <m/>
    <n v="0"/>
    <n v="0"/>
    <n v="3552"/>
    <n v="0"/>
    <n v="3552"/>
  </r>
  <r>
    <n v="102126"/>
    <x v="3"/>
    <s v="Hardin"/>
    <s v="SR-15"/>
    <s v="SR"/>
    <s v="Bridges over Overflows at LMs 4.48, 5.00 and 5.41; and Tennessee River at LM 6.29"/>
    <m/>
    <s v="Maint - BR Repair"/>
    <s v="Bridge Repair"/>
    <m/>
    <x v="3"/>
    <x v="2"/>
    <n v="1.87"/>
    <m/>
    <m/>
    <x v="0"/>
    <s v="NHS"/>
    <s v="36SR0150003, 36SR0150005, 36SR0150007, 36SR0150009"/>
    <n v="0"/>
    <n v="0"/>
    <n v="3450"/>
    <n v="0"/>
    <n v="3450"/>
  </r>
  <r>
    <n v="119842"/>
    <x v="0"/>
    <s v="Meigs"/>
    <s v="SR-304"/>
    <s v="SR"/>
    <s v="From SR-68 to Near Euchee Road (RSAR)"/>
    <s v="SR-304, From SR-68 to near Euchee Road (RSAR) - Signs, Pavement Marking, Guardrail"/>
    <s v="Safety"/>
    <s v="Miscellaneous Safety Improvements"/>
    <m/>
    <x v="1"/>
    <x v="1"/>
    <n v="5.25"/>
    <d v="2017-02-10T00:00:00"/>
    <m/>
    <x v="2"/>
    <s v="Other"/>
    <m/>
    <n v="-4907.7299999999996"/>
    <n v="0"/>
    <n v="8356.43"/>
    <n v="0"/>
    <n v="3448.7000000000007"/>
  </r>
  <r>
    <n v="121424.03"/>
    <x v="0"/>
    <s v="Region 2"/>
    <s v="SR"/>
    <s v="SR"/>
    <s v="M18LTHQ_D27SR_MOW_D27EAST"/>
    <m/>
    <s v="Maint - Reg"/>
    <s v="Mowing/Litter"/>
    <m/>
    <x v="1"/>
    <x v="1"/>
    <n v="421.78"/>
    <d v="2017-11-03T00:00:00"/>
    <m/>
    <x v="2"/>
    <m/>
    <m/>
    <n v="0"/>
    <n v="0"/>
    <n v="3418.85"/>
    <n v="0"/>
    <n v="3418.85"/>
  </r>
  <r>
    <n v="128089"/>
    <x v="2"/>
    <s v="Marshall"/>
    <s v="Pyles Road"/>
    <s v="L"/>
    <s v="SA 59043-1, Pyles Road from Moss Road to Old SR-99"/>
    <m/>
    <s v="State Aid - Resurf"/>
    <s v="Resurfacing"/>
    <m/>
    <x v="1"/>
    <x v="1"/>
    <n v="3.1669999999999998"/>
    <m/>
    <m/>
    <x v="4"/>
    <s v="None"/>
    <m/>
    <n v="0"/>
    <n v="0"/>
    <n v="0"/>
    <n v="3376.01"/>
    <n v="3376.01"/>
  </r>
  <r>
    <n v="121396"/>
    <x v="3"/>
    <s v="Haywood"/>
    <s v="Coburn Rd"/>
    <s v="L"/>
    <s v="BG A157-3.22, Coburn Rd over Branch (IA)"/>
    <m/>
    <s v="State Aid - BR Grant"/>
    <s v="Bridge Replacement"/>
    <m/>
    <x v="3"/>
    <x v="0"/>
    <n v="0.01"/>
    <m/>
    <m/>
    <x v="4"/>
    <s v="None"/>
    <s v="380A1570003"/>
    <n v="0"/>
    <n v="0"/>
    <n v="3334.78"/>
    <n v="0"/>
    <n v="3334.78"/>
  </r>
  <r>
    <n v="120942"/>
    <x v="3"/>
    <s v="Madison"/>
    <s v="Wilhite Rd"/>
    <s v="L"/>
    <s v="BG A402-0.40 Wilhite Rd bridge over branch"/>
    <m/>
    <s v="State Aid - BR Grant"/>
    <s v="Bridge Rehabilitation"/>
    <m/>
    <x v="3"/>
    <x v="0"/>
    <n v="0"/>
    <m/>
    <m/>
    <x v="4"/>
    <s v="None"/>
    <s v="570A4020001"/>
    <n v="0"/>
    <n v="0"/>
    <n v="3326.29"/>
    <n v="0"/>
    <n v="3326.29"/>
  </r>
  <r>
    <n v="129230.6"/>
    <x v="5"/>
    <s v="Statewide"/>
    <m/>
    <s v="N/A"/>
    <s v="Overdimensional (O/D) Load Escort by Tennessee Highway Patrol (THP) - Application No. 283103"/>
    <m/>
    <s v="Other"/>
    <s v="Other"/>
    <m/>
    <x v="1"/>
    <x v="1"/>
    <s v=""/>
    <m/>
    <m/>
    <x v="6"/>
    <m/>
    <m/>
    <n v="0"/>
    <n v="0"/>
    <n v="3317.06"/>
    <n v="0"/>
    <n v="3317.06"/>
  </r>
  <r>
    <n v="121426.03"/>
    <x v="1"/>
    <s v="Region 1"/>
    <s v="SR"/>
    <s v="SR"/>
    <s v="M18LTHQ_D17SR_M&amp;L_D17WEST"/>
    <m/>
    <s v="Maint - Reg"/>
    <s v="Mowing/Litter"/>
    <m/>
    <x v="1"/>
    <x v="1"/>
    <n v="434.52"/>
    <d v="2018-02-09T00:00:00"/>
    <m/>
    <x v="2"/>
    <m/>
    <m/>
    <n v="0"/>
    <n v="0"/>
    <n v="3304.45"/>
    <n v="0"/>
    <n v="3304.45"/>
  </r>
  <r>
    <n v="123957"/>
    <x v="3"/>
    <s v="Region 4"/>
    <m/>
    <s v="SR"/>
    <s v="Various Routes in Region 4 (Longitudinal Joint Stabilization)"/>
    <s v="PRESV"/>
    <s v="Resurfacing"/>
    <s v="Resurfacing"/>
    <e v="#N/A"/>
    <x v="0"/>
    <x v="5"/>
    <n v="37.909999999999997"/>
    <d v="2017-03-31T00:00:00"/>
    <s v="PRESV"/>
    <x v="0"/>
    <s v="NHS, Other"/>
    <m/>
    <n v="0"/>
    <n v="0"/>
    <n v="0"/>
    <n v="3266.45"/>
    <n v="3266.45"/>
  </r>
  <r>
    <n v="129230.66"/>
    <x v="5"/>
    <s v="Statewide"/>
    <m/>
    <s v="N/A"/>
    <s v="Overdimensional (O/D) Load Escort by Tennessee Highway Patrol (THP) - Application No. 295019"/>
    <m/>
    <s v="Other"/>
    <s v="Other"/>
    <m/>
    <x v="1"/>
    <x v="1"/>
    <s v=""/>
    <m/>
    <m/>
    <x v="6"/>
    <m/>
    <m/>
    <n v="0"/>
    <n v="0"/>
    <n v="3265.09"/>
    <n v="0"/>
    <n v="3265.09"/>
  </r>
  <r>
    <n v="129230.21"/>
    <x v="5"/>
    <s v="Statewide"/>
    <m/>
    <s v="N/A"/>
    <s v="Overdimensional (O/D) Load Escort by Tennessee Highway Patrol (THP) - Permit No. 219273"/>
    <m/>
    <s v="Other"/>
    <s v="Other"/>
    <m/>
    <x v="1"/>
    <x v="1"/>
    <s v=""/>
    <m/>
    <m/>
    <x v="6"/>
    <m/>
    <m/>
    <n v="0"/>
    <n v="0"/>
    <n v="3216.35"/>
    <n v="0"/>
    <n v="3216.35"/>
  </r>
  <r>
    <n v="129230.1"/>
    <x v="5"/>
    <s v="Statewide"/>
    <m/>
    <s v="N/A"/>
    <s v="Overdimensional (O/D) Load Escort by Tennessee Highway Patrol (THP) - Permit No. 207394"/>
    <m/>
    <s v="Other"/>
    <s v="Other"/>
    <m/>
    <x v="1"/>
    <x v="1"/>
    <s v=""/>
    <m/>
    <m/>
    <x v="6"/>
    <m/>
    <m/>
    <n v="0"/>
    <n v="0"/>
    <n v="3192.3"/>
    <n v="0"/>
    <n v="3192.3"/>
  </r>
  <r>
    <n v="129230.58"/>
    <x v="5"/>
    <s v="Statewide"/>
    <m/>
    <s v="N/A"/>
    <s v="Overdimensional (O/D) Load Escort by Tennessee Highway Patrol (THP) - Application No. 281538"/>
    <m/>
    <s v="Other"/>
    <s v="Other"/>
    <m/>
    <x v="1"/>
    <x v="1"/>
    <s v=""/>
    <m/>
    <m/>
    <x v="6"/>
    <m/>
    <m/>
    <n v="0"/>
    <n v="0"/>
    <n v="3160"/>
    <n v="0"/>
    <n v="3160"/>
  </r>
  <r>
    <n v="127768.93"/>
    <x v="5"/>
    <s v="Statewide"/>
    <m/>
    <s v="N/A"/>
    <s v="Overdimensional (O/D) Load Escort by Tennessee Highway Patrol (THP) - Permit No.  177417"/>
    <m/>
    <s v="Other"/>
    <s v="Other"/>
    <m/>
    <x v="1"/>
    <x v="1"/>
    <s v=""/>
    <m/>
    <m/>
    <x v="6"/>
    <m/>
    <m/>
    <n v="0"/>
    <n v="0"/>
    <n v="3149.99"/>
    <n v="0"/>
    <n v="3149.99"/>
  </r>
  <r>
    <n v="129230.25"/>
    <x v="5"/>
    <s v="Statewide"/>
    <m/>
    <s v="N/A"/>
    <s v="Overdimensional (O/D) Load Escort by Tennessee Highway Patrol (THP) - Permit No. 230322"/>
    <m/>
    <s v="Other"/>
    <s v="Other"/>
    <m/>
    <x v="1"/>
    <x v="1"/>
    <s v=""/>
    <m/>
    <m/>
    <x v="6"/>
    <m/>
    <m/>
    <n v="0"/>
    <n v="0"/>
    <n v="3147"/>
    <n v="0"/>
    <n v="3147"/>
  </r>
  <r>
    <n v="129230.43"/>
    <x v="5"/>
    <s v="Statewide"/>
    <m/>
    <s v="N/A"/>
    <s v="Overdimensional (O/D) Load Escort by Tennessee Highway Patrol (THP) - Permit No. 258077"/>
    <m/>
    <s v="Other"/>
    <s v="Other"/>
    <m/>
    <x v="1"/>
    <x v="1"/>
    <s v=""/>
    <m/>
    <m/>
    <x v="6"/>
    <m/>
    <m/>
    <n v="0"/>
    <n v="0"/>
    <n v="3104.79"/>
    <n v="0"/>
    <n v="3104.79"/>
  </r>
  <r>
    <n v="121478"/>
    <x v="3"/>
    <s v="Obion"/>
    <s v="SR-5"/>
    <s v="SR"/>
    <s v="(South 1st Street), Intersection at Jackson Street in Union City"/>
    <s v="SR-5(South 1st Street), Intersection at Jackson Street in Union City - Signalization"/>
    <s v="Local Programs"/>
    <s v="Signalization"/>
    <m/>
    <x v="1"/>
    <x v="1"/>
    <n v="0"/>
    <d v="2017-05-12T00:00:00"/>
    <m/>
    <x v="2"/>
    <m/>
    <m/>
    <n v="-453.35"/>
    <n v="-5000"/>
    <n v="8548.76"/>
    <n v="0"/>
    <n v="3095.41"/>
  </r>
  <r>
    <n v="122463"/>
    <x v="1"/>
    <s v="Knox"/>
    <s v="SR-1"/>
    <s v="SR"/>
    <s v="From Towanda Trail (Sequoya Hills) to SR-158"/>
    <s v="SR-1, From Towanda Trail (Sequoya Hills) to SR-158-Resurfacing,Curb Ramp and Pavement Marking"/>
    <s v="Resurfacing"/>
    <s v="Resurface &amp; Safety"/>
    <s v="&quot;D&quot; Mix"/>
    <x v="0"/>
    <x v="5"/>
    <n v="1.77"/>
    <d v="2016-06-24T00:00:00"/>
    <s v="CONV"/>
    <x v="0"/>
    <s v="NHS"/>
    <m/>
    <n v="0"/>
    <n v="0"/>
    <n v="228.23"/>
    <n v="2853.73"/>
    <n v="3081.96"/>
  </r>
  <r>
    <n v="121420.02"/>
    <x v="0"/>
    <s v="Region 2"/>
    <s v="SR"/>
    <s v="SR"/>
    <s v="M17LTHQ_D29SR_M&amp;L_D29EAST"/>
    <m/>
    <s v="Maint - Reg"/>
    <s v="Mowing/Litter"/>
    <m/>
    <x v="1"/>
    <x v="1"/>
    <n v="309.95"/>
    <d v="2017-02-10T00:00:00"/>
    <m/>
    <x v="2"/>
    <m/>
    <m/>
    <n v="0"/>
    <n v="0"/>
    <n v="3031.63"/>
    <n v="0"/>
    <n v="3031.63"/>
  </r>
  <r>
    <n v="125607"/>
    <x v="3"/>
    <s v="Weakley"/>
    <s v="Hawks Rd"/>
    <s v="L"/>
    <s v="SA-92031(4), Hawks Rd, From Garner Rd to Martin City Limits"/>
    <m/>
    <s v="State Aid - Resurf"/>
    <s v="Resurfacing"/>
    <m/>
    <x v="1"/>
    <x v="1"/>
    <n v="0.86499999999999999"/>
    <m/>
    <m/>
    <x v="4"/>
    <s v="None"/>
    <m/>
    <n v="0"/>
    <n v="0"/>
    <n v="0"/>
    <n v="3022.38"/>
    <n v="3022.38"/>
  </r>
  <r>
    <n v="116375.06"/>
    <x v="2"/>
    <s v="Region 3"/>
    <s v="SR"/>
    <s v="SR"/>
    <s v="M18LTHQ_D37SR_MOW_D37EAST"/>
    <m/>
    <s v="Maint - Reg"/>
    <s v="Mowing/Litter"/>
    <m/>
    <x v="1"/>
    <x v="1"/>
    <n v="249"/>
    <d v="2017-11-03T00:00:00"/>
    <m/>
    <x v="2"/>
    <m/>
    <m/>
    <n v="0"/>
    <n v="0"/>
    <n v="3019.54"/>
    <n v="0"/>
    <n v="3019.54"/>
  </r>
  <r>
    <n v="123669"/>
    <x v="1"/>
    <s v="Monroe"/>
    <m/>
    <s v="SR"/>
    <s v="M17CMHQ_C62SR_ROUMADISONVILLE"/>
    <m/>
    <s v="Maint - Reg"/>
    <s v="Maintenance"/>
    <m/>
    <x v="1"/>
    <x v="1"/>
    <s v=""/>
    <m/>
    <m/>
    <x v="2"/>
    <m/>
    <m/>
    <n v="0"/>
    <n v="0"/>
    <n v="2970"/>
    <n v="0"/>
    <n v="2970"/>
  </r>
  <r>
    <n v="121424.02"/>
    <x v="0"/>
    <s v="Region 2"/>
    <s v="SR"/>
    <s v="SR"/>
    <s v="M17LTHQ_D27SR_MOW_D27EAST"/>
    <m/>
    <s v="Maint - Reg"/>
    <s v="Mowing/Litter"/>
    <m/>
    <x v="1"/>
    <x v="1"/>
    <n v="421.78"/>
    <d v="2016-11-04T00:00:00"/>
    <m/>
    <x v="2"/>
    <m/>
    <m/>
    <n v="0"/>
    <n v="0"/>
    <n v="2945.57"/>
    <n v="0"/>
    <n v="2945.57"/>
  </r>
  <r>
    <n v="129230.45"/>
    <x v="5"/>
    <s v="Statewide"/>
    <m/>
    <s v="N/A"/>
    <s v="Overdimensional (O/D) Load Escort by Tennessee Highway Patrol (THP) - Permit No. 263956"/>
    <m/>
    <s v="Other"/>
    <s v="Other"/>
    <m/>
    <x v="1"/>
    <x v="1"/>
    <s v=""/>
    <m/>
    <m/>
    <x v="6"/>
    <m/>
    <m/>
    <n v="0"/>
    <n v="0"/>
    <n v="2920.96"/>
    <n v="0"/>
    <n v="2920.96"/>
  </r>
  <r>
    <n v="122279"/>
    <x v="3"/>
    <s v="Shelby"/>
    <s v="Fite Rd"/>
    <s v="L"/>
    <s v="SA 7917(8), .22 miles of fite rd S. of SA 7918 to SA 7918"/>
    <m/>
    <s v="State Aid - Resurf"/>
    <s v="Resurfacing"/>
    <m/>
    <x v="1"/>
    <x v="1"/>
    <n v="0.22"/>
    <m/>
    <m/>
    <x v="4"/>
    <s v="Other"/>
    <m/>
    <n v="0"/>
    <n v="0"/>
    <n v="0"/>
    <n v="2914.28"/>
    <n v="2914.28"/>
  </r>
  <r>
    <n v="129230.61"/>
    <x v="5"/>
    <s v="Statewide"/>
    <m/>
    <s v="N/A"/>
    <s v="Overdimensional (O/D) Load Escort by Tennessee Highway Patrol (THP) - Application No. 287351"/>
    <m/>
    <s v="Other"/>
    <s v="Other"/>
    <m/>
    <x v="1"/>
    <x v="1"/>
    <s v=""/>
    <m/>
    <m/>
    <x v="6"/>
    <m/>
    <m/>
    <n v="0"/>
    <n v="0"/>
    <n v="2912.36"/>
    <n v="0"/>
    <n v="2912.36"/>
  </r>
  <r>
    <n v="119712.04"/>
    <x v="2"/>
    <s v="Region 3"/>
    <s v="SR"/>
    <s v="SR"/>
    <s v="M18LTHQ_D39SR_MOW_D39WEST"/>
    <m/>
    <s v="Maint - Reg"/>
    <s v="Mowing/Litter"/>
    <m/>
    <x v="1"/>
    <x v="1"/>
    <n v="152.09"/>
    <d v="2017-11-03T00:00:00"/>
    <m/>
    <x v="2"/>
    <m/>
    <m/>
    <n v="0"/>
    <n v="0"/>
    <n v="2863.1"/>
    <n v="0"/>
    <n v="2863.1"/>
  </r>
  <r>
    <n v="129777"/>
    <x v="0"/>
    <s v="Hamilton"/>
    <m/>
    <s v="N/A"/>
    <s v="CARTA  FFY15; SFY20 5339 TN340006 (S) Capital Funds"/>
    <m/>
    <s v="Mass Transit"/>
    <m/>
    <m/>
    <x v="1"/>
    <x v="1"/>
    <s v=""/>
    <m/>
    <m/>
    <x v="6"/>
    <m/>
    <m/>
    <n v="0"/>
    <n v="0"/>
    <n v="2837.14"/>
    <n v="0"/>
    <n v="2837.14"/>
  </r>
  <r>
    <n v="121452.02"/>
    <x v="0"/>
    <s v="Region 2"/>
    <s v="SR"/>
    <s v="SR"/>
    <s v="M17LTHQ_D27SR_MOW_D27WEST"/>
    <m/>
    <s v="Maint - Reg"/>
    <s v="Mowing/Litter"/>
    <m/>
    <x v="1"/>
    <x v="1"/>
    <n v="502.3"/>
    <d v="2017-02-10T00:00:00"/>
    <m/>
    <x v="2"/>
    <m/>
    <m/>
    <n v="0"/>
    <n v="0"/>
    <n v="2835.65"/>
    <n v="0"/>
    <n v="2835.65"/>
  </r>
  <r>
    <n v="127768.99"/>
    <x v="5"/>
    <s v="Statewide"/>
    <m/>
    <s v="N/A"/>
    <s v="Overdimensional (O/D) Load Escort by Tennessee Highway Patrol (THP) - Permit Nos. 189637 &amp; 189745"/>
    <m/>
    <s v="Other"/>
    <s v="Other"/>
    <m/>
    <x v="1"/>
    <x v="1"/>
    <s v=""/>
    <m/>
    <m/>
    <x v="6"/>
    <m/>
    <m/>
    <n v="0"/>
    <n v="0"/>
    <n v="2809.74"/>
    <n v="0"/>
    <n v="2809.74"/>
  </r>
  <r>
    <n v="128025"/>
    <x v="3"/>
    <s v="Hardeman"/>
    <m/>
    <s v="N/A"/>
    <s v="Bolivar: Grounds Maintenance Equipment"/>
    <m/>
    <s v="Aeronautics"/>
    <s v="Public Transportation"/>
    <m/>
    <x v="1"/>
    <x v="1"/>
    <s v=""/>
    <m/>
    <m/>
    <x v="6"/>
    <m/>
    <m/>
    <n v="0"/>
    <n v="0"/>
    <n v="2800"/>
    <n v="0"/>
    <n v="2800"/>
  </r>
  <r>
    <n v="130140"/>
    <x v="2"/>
    <s v="Davidson"/>
    <m/>
    <s v="N/A"/>
    <s v="MTA  / Welcome Home Ministries - FFY 2015, 2016; SFY 2020 - 5307 TN2018-028 (S) Capital"/>
    <m/>
    <s v="Mass Transit"/>
    <m/>
    <m/>
    <x v="1"/>
    <x v="1"/>
    <s v=""/>
    <m/>
    <m/>
    <x v="6"/>
    <m/>
    <m/>
    <n v="0"/>
    <n v="0"/>
    <n v="2799.5"/>
    <n v="0"/>
    <n v="2799.5"/>
  </r>
  <r>
    <n v="129230.56"/>
    <x v="5"/>
    <s v="Statewide"/>
    <m/>
    <s v="N/A"/>
    <s v="Overdimensional (O/D) Load Escort by Tennessee Highway Patrol (THP) - Permit No. 278902"/>
    <m/>
    <s v="Other"/>
    <s v="Other"/>
    <m/>
    <x v="1"/>
    <x v="1"/>
    <s v=""/>
    <m/>
    <m/>
    <x v="6"/>
    <m/>
    <m/>
    <n v="0"/>
    <n v="0"/>
    <n v="2795.58"/>
    <n v="0"/>
    <n v="2795.58"/>
  </r>
  <r>
    <n v="129230.47"/>
    <x v="5"/>
    <s v="Statewide"/>
    <m/>
    <s v="N/A"/>
    <s v="Overdimensional (O/D) Load Escort by Tennessee Highway Patrol (THP) - Permit No. 267570"/>
    <m/>
    <s v="Other"/>
    <s v="Other"/>
    <m/>
    <x v="1"/>
    <x v="1"/>
    <s v=""/>
    <m/>
    <m/>
    <x v="6"/>
    <m/>
    <m/>
    <n v="0"/>
    <n v="0"/>
    <n v="2791.53"/>
    <n v="0"/>
    <n v="2791.53"/>
  </r>
  <r>
    <n v="124599"/>
    <x v="3"/>
    <s v="Lauderdale"/>
    <s v="Turkey Hill Rd"/>
    <s v="L"/>
    <s v="Turkey Hill Rd. Bridge over Branch (IA)"/>
    <m/>
    <s v="State Aid - BR Grant"/>
    <s v="Bridge Replacement"/>
    <m/>
    <x v="3"/>
    <x v="0"/>
    <n v="0.01"/>
    <m/>
    <m/>
    <x v="4"/>
    <s v="None"/>
    <s v="490A1100001"/>
    <n v="0"/>
    <n v="0"/>
    <n v="2790.01"/>
    <n v="0"/>
    <n v="2790.01"/>
  </r>
  <r>
    <n v="129230.55"/>
    <x v="5"/>
    <s v="Statewide"/>
    <m/>
    <s v="N/A"/>
    <s v="Overdimensional (O/D) Load Escort by Tennessee Highway Patrol (THP) - Permit No. 275695"/>
    <m/>
    <s v="Other"/>
    <s v="Other"/>
    <m/>
    <x v="1"/>
    <x v="1"/>
    <s v=""/>
    <m/>
    <m/>
    <x v="6"/>
    <m/>
    <m/>
    <n v="0"/>
    <n v="0"/>
    <n v="2784.06"/>
    <n v="0"/>
    <n v="2784.06"/>
  </r>
  <r>
    <n v="124050"/>
    <x v="0"/>
    <s v="Cumberland"/>
    <s v="Wightman Rd"/>
    <s v="L"/>
    <s v="Pleasant Hill Rd. (Wightman Rd.), Bridge over Duncan Creek, LM 3.59 (IA)"/>
    <m/>
    <s v="State Aid - BR Grant"/>
    <s v="Bridge Replacement"/>
    <m/>
    <x v="3"/>
    <x v="0"/>
    <n v="0.01"/>
    <m/>
    <m/>
    <x v="4"/>
    <s v="None"/>
    <s v="18022890001"/>
    <n v="0"/>
    <n v="0"/>
    <n v="2780.82"/>
    <n v="0"/>
    <n v="2780.82"/>
  </r>
  <r>
    <n v="128643"/>
    <x v="0"/>
    <s v="Bradley"/>
    <m/>
    <s v="N/A"/>
    <s v="Cleveland: Taxiway &amp; Runway Subsidence Repair"/>
    <m/>
    <s v="Aeronautics"/>
    <s v="Public Transportation"/>
    <m/>
    <x v="1"/>
    <x v="1"/>
    <s v=""/>
    <m/>
    <m/>
    <x v="6"/>
    <m/>
    <m/>
    <n v="0"/>
    <n v="0"/>
    <n v="2766.08"/>
    <n v="0"/>
    <n v="2766.08"/>
  </r>
  <r>
    <n v="113263"/>
    <x v="2"/>
    <s v="Stewart"/>
    <m/>
    <s v="SR"/>
    <s v="Cumberland City Ferry Landings and Terminal (Includes all Ferry Components)"/>
    <m/>
    <s v="Legislative"/>
    <s v="Miscellaneous Improvements"/>
    <m/>
    <x v="0"/>
    <x v="0"/>
    <n v="8.2000000000000003E-2"/>
    <d v="2010-08-06T00:00:00"/>
    <m/>
    <x v="2"/>
    <m/>
    <m/>
    <n v="2760.73"/>
    <n v="0"/>
    <n v="0"/>
    <n v="0"/>
    <n v="2760.73"/>
  </r>
  <r>
    <n v="129230.46"/>
    <x v="5"/>
    <s v="Statewide"/>
    <m/>
    <s v="N/A"/>
    <s v="Overdimensional (O/D) Load Escort by Tennessee Highway Patrol (THP) - Permit No. 263944"/>
    <m/>
    <s v="Other"/>
    <s v="Other"/>
    <m/>
    <x v="1"/>
    <x v="1"/>
    <s v=""/>
    <m/>
    <m/>
    <x v="6"/>
    <m/>
    <m/>
    <n v="0"/>
    <n v="0"/>
    <n v="2758.23"/>
    <n v="0"/>
    <n v="2758.23"/>
  </r>
  <r>
    <n v="129230.53"/>
    <x v="5"/>
    <s v="Statewide"/>
    <m/>
    <s v="N/A"/>
    <s v="Overdimensional (O/D) Load Escort by Tennessee Highway Patrol (THP) - Permit No. 276518"/>
    <m/>
    <s v="Other"/>
    <s v="Other"/>
    <m/>
    <x v="1"/>
    <x v="1"/>
    <s v=""/>
    <m/>
    <m/>
    <x v="6"/>
    <m/>
    <m/>
    <n v="0"/>
    <n v="0"/>
    <n v="2746.73"/>
    <n v="0"/>
    <n v="2746.73"/>
  </r>
  <r>
    <n v="104611"/>
    <x v="2"/>
    <s v="Davidson"/>
    <m/>
    <s v="N/A"/>
    <s v="State Hangar - Reseal/Repaint Hangar Bay Deck"/>
    <m/>
    <s v="Aeronautics"/>
    <s v="Other"/>
    <m/>
    <x v="1"/>
    <x v="1"/>
    <s v=""/>
    <m/>
    <m/>
    <x v="6"/>
    <m/>
    <m/>
    <n v="0"/>
    <n v="0"/>
    <n v="2731.25"/>
    <n v="0"/>
    <n v="2731.25"/>
  </r>
  <r>
    <n v="129230.7"/>
    <x v="5"/>
    <s v="Statewide"/>
    <m/>
    <s v="N/A"/>
    <s v="Overdimensional (O/D) Load Escort by Tennessee Highway Patrol (THP) - Application No. 302440"/>
    <m/>
    <s v="Other"/>
    <s v="Other"/>
    <m/>
    <x v="1"/>
    <x v="1"/>
    <s v=""/>
    <m/>
    <m/>
    <x v="6"/>
    <m/>
    <m/>
    <n v="0"/>
    <n v="0"/>
    <n v="2711.54"/>
    <n v="0"/>
    <n v="2711.54"/>
  </r>
  <r>
    <n v="129230.59"/>
    <x v="5"/>
    <s v="Statewide"/>
    <m/>
    <s v="N/A"/>
    <s v="Overdimensional (O/D) Load Escort by Tennessee Highway Patrol (THP) - Application No. 281584"/>
    <m/>
    <s v="Other"/>
    <s v="Other"/>
    <m/>
    <x v="1"/>
    <x v="1"/>
    <s v=""/>
    <m/>
    <m/>
    <x v="6"/>
    <m/>
    <m/>
    <n v="0"/>
    <n v="0"/>
    <n v="2703.74"/>
    <n v="0"/>
    <n v="2703.74"/>
  </r>
  <r>
    <n v="119711.05"/>
    <x v="2"/>
    <s v="Region 3"/>
    <s v="SR"/>
    <s v="SR"/>
    <s v="M19LTHQ_D39SR_M&amp;L_D39SOUTH"/>
    <m/>
    <s v="Maint - Reg"/>
    <s v="Mowing/Litter"/>
    <m/>
    <x v="1"/>
    <x v="1"/>
    <s v=""/>
    <d v="2018-11-02T00:00:00"/>
    <m/>
    <x v="2"/>
    <m/>
    <m/>
    <n v="0"/>
    <n v="0"/>
    <n v="2700"/>
    <n v="0"/>
    <n v="2700"/>
  </r>
  <r>
    <n v="120164"/>
    <x v="1"/>
    <s v="Unicoi"/>
    <s v="SR-36"/>
    <s v="SR"/>
    <s v="From North Carolina State Line to I-26 interchange (RSAR)"/>
    <s v="Paving, Signing, Pavement Markings and Guardrail"/>
    <s v="Safety"/>
    <s v="Miscellaneous Safety Improvements"/>
    <m/>
    <x v="1"/>
    <x v="1"/>
    <n v="7.6"/>
    <d v="2017-05-12T00:00:00"/>
    <m/>
    <x v="2"/>
    <s v="Other"/>
    <m/>
    <n v="-17080.82"/>
    <n v="0"/>
    <n v="19778.45"/>
    <n v="0"/>
    <n v="2697.630000000001"/>
  </r>
  <r>
    <n v="116333.06"/>
    <x v="3"/>
    <s v="Region 4"/>
    <s v="I-40"/>
    <s v="IM"/>
    <s v="M18LTHQ_R4I_M&amp;L_SWATHEAST"/>
    <m/>
    <s v="Maint - Reg"/>
    <s v="Mowing/Litter"/>
    <m/>
    <x v="1"/>
    <x v="1"/>
    <n v="52.7"/>
    <d v="2017-11-03T00:00:00"/>
    <m/>
    <x v="1"/>
    <m/>
    <m/>
    <n v="0"/>
    <n v="0"/>
    <n v="2652.66"/>
    <n v="0"/>
    <n v="2652.66"/>
  </r>
  <r>
    <n v="118672"/>
    <x v="5"/>
    <s v="Statewide"/>
    <m/>
    <s v="L"/>
    <s v="Development of Accelerated Local Program Process"/>
    <m/>
    <s v="Local Programs"/>
    <s v="Study"/>
    <m/>
    <x v="1"/>
    <x v="1"/>
    <s v=""/>
    <m/>
    <m/>
    <x v="4"/>
    <m/>
    <m/>
    <n v="2650"/>
    <n v="0"/>
    <n v="0"/>
    <n v="0"/>
    <n v="2650"/>
  </r>
  <r>
    <n v="129230.39999999999"/>
    <x v="5"/>
    <s v="Statewide"/>
    <m/>
    <s v="N/A"/>
    <s v="Overdimensional (O/D) Load Escort by Tennessee Highway Patrol (THP) - Permit No. 250394"/>
    <m/>
    <s v="Other"/>
    <s v="Other"/>
    <m/>
    <x v="1"/>
    <x v="1"/>
    <s v=""/>
    <m/>
    <m/>
    <x v="6"/>
    <m/>
    <m/>
    <n v="0"/>
    <n v="0"/>
    <n v="2639.53"/>
    <n v="0"/>
    <n v="2639.53"/>
  </r>
  <r>
    <n v="127963"/>
    <x v="3"/>
    <s v="McNairy"/>
    <s v="Bethel Purdy Road"/>
    <s v="L"/>
    <s v="SA 55016-4, Bethel Purdy Road from Bethel Springs City Limits to Bethesda Purdy Road"/>
    <m/>
    <s v="State Aid - Resurf"/>
    <s v="Resurfacing"/>
    <m/>
    <x v="1"/>
    <x v="1"/>
    <n v="3.694"/>
    <m/>
    <m/>
    <x v="4"/>
    <s v="None"/>
    <m/>
    <n v="0"/>
    <n v="0"/>
    <n v="0"/>
    <n v="2624.17"/>
    <n v="2624.17"/>
  </r>
  <r>
    <n v="125745"/>
    <x v="1"/>
    <s v="Sevier"/>
    <s v="Stephens Drive"/>
    <s v="L"/>
    <s v="BG A868-0.01, Stephens Drive over Baskins Creek"/>
    <s v="Replace Bridge No. 780A8680001"/>
    <s v="State Aid - BR Grant"/>
    <s v="Bridge Replacement"/>
    <m/>
    <x v="3"/>
    <x v="0"/>
    <n v="0"/>
    <m/>
    <m/>
    <x v="4"/>
    <s v="None"/>
    <s v="780A8680001"/>
    <n v="0"/>
    <n v="0"/>
    <n v="2607.5"/>
    <n v="0"/>
    <n v="2607.5"/>
  </r>
  <r>
    <n v="130114"/>
    <x v="2"/>
    <s v="Davidson"/>
    <m/>
    <s v="N/A"/>
    <s v="MTA / Building Lives FFY16, SFY20 - 5310 TN2018-017 (S) Capital Funds"/>
    <m/>
    <s v="Mass Transit"/>
    <m/>
    <m/>
    <x v="1"/>
    <x v="1"/>
    <s v=""/>
    <m/>
    <m/>
    <x v="6"/>
    <m/>
    <m/>
    <n v="0"/>
    <n v="0"/>
    <n v="2591"/>
    <n v="0"/>
    <n v="2591"/>
  </r>
  <r>
    <n v="126327"/>
    <x v="3"/>
    <s v="Dyer"/>
    <s v="SR-20"/>
    <s v="SR"/>
    <s v="From SR-3 to near Bonicord Road Extension"/>
    <s v="Hot Recycle in Place w/ 85lbs.TLD"/>
    <s v="Resurfacing"/>
    <s v="Resurface &amp; Safety"/>
    <s v="Hot In-Place Recycling w/ 411TLD"/>
    <x v="0"/>
    <x v="2"/>
    <n v="8.1"/>
    <d v="2019-03-29T00:00:00"/>
    <s v="REC"/>
    <x v="0"/>
    <s v="NHS"/>
    <m/>
    <n v="2588.6799999999998"/>
    <n v="0"/>
    <n v="0"/>
    <n v="0"/>
    <n v="2588.6799999999998"/>
  </r>
  <r>
    <n v="129230.03"/>
    <x v="5"/>
    <s v="Statewide"/>
    <m/>
    <s v="N/A"/>
    <s v="Overdimensional (O/D) Load Escort by Tennessee Highway Patrol (THP) - Permit No. 191086"/>
    <m/>
    <s v="Other"/>
    <s v="Other"/>
    <m/>
    <x v="1"/>
    <x v="1"/>
    <s v=""/>
    <m/>
    <m/>
    <x v="6"/>
    <m/>
    <m/>
    <n v="0"/>
    <n v="0"/>
    <n v="2541.46"/>
    <n v="0"/>
    <n v="2541.46"/>
  </r>
  <r>
    <n v="40264.01"/>
    <x v="1"/>
    <s v="Jefferson"/>
    <s v="SR-9"/>
    <s v="SR"/>
    <s v="Bridge over French Broad River, LM 16.59"/>
    <m/>
    <s v="Maint - BR Repair"/>
    <s v="Bridge Repair"/>
    <m/>
    <x v="3"/>
    <x v="2"/>
    <n v="0.01"/>
    <m/>
    <m/>
    <x v="2"/>
    <s v="Other"/>
    <s v="45SR0090015"/>
    <n v="0"/>
    <n v="0"/>
    <n v="2500"/>
    <n v="0"/>
    <n v="2500"/>
  </r>
  <r>
    <n v="130098"/>
    <x v="2"/>
    <s v="Davidson"/>
    <m/>
    <s v="N/A"/>
    <s v="MTA FFY15-16,SY20 - 5310TN2017-041 (S) Operating Funds"/>
    <m/>
    <s v="Mass Transit"/>
    <m/>
    <m/>
    <x v="1"/>
    <x v="1"/>
    <s v=""/>
    <m/>
    <m/>
    <x v="6"/>
    <m/>
    <m/>
    <n v="0"/>
    <n v="0"/>
    <n v="2500"/>
    <n v="0"/>
    <n v="2500"/>
  </r>
  <r>
    <n v="129230.64"/>
    <x v="5"/>
    <s v="Statewide"/>
    <m/>
    <s v="N/A"/>
    <s v="Overdimensional (O/D) Load Escort by Tennessee Highway Patrol (THP) - Permit No.16432"/>
    <m/>
    <s v="Other"/>
    <s v="Other"/>
    <m/>
    <x v="1"/>
    <x v="1"/>
    <s v=""/>
    <m/>
    <m/>
    <x v="6"/>
    <m/>
    <m/>
    <n v="0"/>
    <n v="0"/>
    <n v="2494.9499999999998"/>
    <n v="0"/>
    <n v="2494.9499999999998"/>
  </r>
  <r>
    <n v="114118.07"/>
    <x v="2"/>
    <s v="Region 3"/>
    <m/>
    <s v="IM"/>
    <s v="M17LTHQ_R3ISR_SIGNREP Reg. 3 FY17 On-Call Sign Repair - Interstate and SRs"/>
    <m/>
    <s v="Maint - Reg"/>
    <s v="Signs"/>
    <m/>
    <x v="1"/>
    <x v="1"/>
    <s v=""/>
    <d v="2017-05-12T00:00:00"/>
    <m/>
    <x v="1"/>
    <m/>
    <m/>
    <n v="0"/>
    <n v="0"/>
    <n v="2471.64"/>
    <n v="0"/>
    <n v="2471.64"/>
  </r>
  <r>
    <n v="116378.06"/>
    <x v="2"/>
    <s v="Region 3"/>
    <s v="SR"/>
    <s v="SR"/>
    <s v="M18LTHQ_D37SR_MOW_D37RUTHERFORD&amp;WILLIAMSON"/>
    <m/>
    <s v="Maint - Reg"/>
    <s v="Mowing/Litter"/>
    <m/>
    <x v="1"/>
    <x v="1"/>
    <n v="126.3"/>
    <d v="2017-11-03T00:00:00"/>
    <m/>
    <x v="2"/>
    <m/>
    <m/>
    <n v="0"/>
    <n v="0"/>
    <n v="2465.2199999999998"/>
    <n v="0"/>
    <n v="2465.2199999999998"/>
  </r>
  <r>
    <n v="129230.72"/>
    <x v="5"/>
    <s v="Statewide"/>
    <m/>
    <s v="N/A"/>
    <s v="Overdimensional (O/D) Load Escort by Tennessee Highway Patrol (THP) - Application No. 306018"/>
    <m/>
    <s v="Other"/>
    <s v="Other"/>
    <m/>
    <x v="1"/>
    <x v="1"/>
    <s v=""/>
    <m/>
    <m/>
    <x v="6"/>
    <m/>
    <m/>
    <n v="0"/>
    <n v="0"/>
    <n v="2446.4299999999998"/>
    <n v="0"/>
    <n v="2446.4299999999998"/>
  </r>
  <r>
    <n v="117233.04"/>
    <x v="3"/>
    <s v="Region 4"/>
    <m/>
    <s v="IM"/>
    <s v="M17LTHQ_R4ISR_RELSNPLMKS"/>
    <m/>
    <s v="Maint - Reg"/>
    <s v="Pavement Marking"/>
    <m/>
    <x v="1"/>
    <x v="1"/>
    <n v="165.75"/>
    <d v="2017-02-10T00:00:00"/>
    <m/>
    <x v="1"/>
    <m/>
    <m/>
    <n v="0"/>
    <n v="0"/>
    <n v="2437.36"/>
    <n v="0"/>
    <n v="2437.36"/>
  </r>
  <r>
    <n v="129230.44"/>
    <x v="5"/>
    <s v="Statewide"/>
    <m/>
    <s v="N/A"/>
    <s v="Overdimensional (O/D) Load Escort by Tennessee Highway Patrol (THP) - Permit No. 261258"/>
    <m/>
    <s v="Other"/>
    <s v="Other"/>
    <m/>
    <x v="1"/>
    <x v="1"/>
    <s v=""/>
    <m/>
    <m/>
    <x v="6"/>
    <m/>
    <m/>
    <n v="0"/>
    <n v="0"/>
    <n v="2389.02"/>
    <n v="0"/>
    <n v="2389.02"/>
  </r>
  <r>
    <n v="109932.01"/>
    <x v="2"/>
    <s v="Region 3"/>
    <m/>
    <s v="IM"/>
    <s v="FY0809-CNCRP-InSR-R3"/>
    <m/>
    <s v="Maint - Reg"/>
    <s v="Maintenance"/>
    <m/>
    <x v="1"/>
    <x v="1"/>
    <s v=""/>
    <d v="2008-12-12T00:00:00"/>
    <m/>
    <x v="1"/>
    <m/>
    <m/>
    <n v="0"/>
    <n v="0"/>
    <n v="2367.7399999999998"/>
    <n v="0"/>
    <n v="2367.7399999999998"/>
  </r>
  <r>
    <n v="129230.01"/>
    <x v="5"/>
    <s v="Statewide"/>
    <m/>
    <s v="N/A"/>
    <s v="Overdimensional (O/D) Load Escort by Tennessee Highway Patrol (THP) - Permit 192312"/>
    <m/>
    <s v="Other"/>
    <s v="Other"/>
    <m/>
    <x v="1"/>
    <x v="1"/>
    <s v=""/>
    <m/>
    <m/>
    <x v="6"/>
    <m/>
    <m/>
    <n v="0"/>
    <n v="0"/>
    <n v="2344.5700000000002"/>
    <n v="0"/>
    <n v="2344.5700000000002"/>
  </r>
  <r>
    <n v="127768.96000000001"/>
    <x v="5"/>
    <s v="Statewide"/>
    <m/>
    <s v="N/A"/>
    <s v="Overdimensional (O/D) Load Escort by Tennessee Highway Patrol (THP) - Permit No. 180020"/>
    <m/>
    <s v="Other"/>
    <s v="Other"/>
    <m/>
    <x v="1"/>
    <x v="1"/>
    <s v=""/>
    <m/>
    <m/>
    <x v="6"/>
    <m/>
    <m/>
    <n v="0"/>
    <n v="0"/>
    <n v="2343.02"/>
    <n v="0"/>
    <n v="2343.02"/>
  </r>
  <r>
    <n v="129947"/>
    <x v="1"/>
    <s v="Washington"/>
    <m/>
    <s v="N/A"/>
    <s v="JCTS - SFY 2020 - IMPROVE Act - Capital Funds"/>
    <m/>
    <s v="Mass Transit"/>
    <m/>
    <m/>
    <x v="1"/>
    <x v="1"/>
    <s v=""/>
    <m/>
    <m/>
    <x v="6"/>
    <m/>
    <m/>
    <n v="0"/>
    <n v="0"/>
    <n v="2318.9499999999998"/>
    <n v="0"/>
    <n v="2318.9499999999998"/>
  </r>
  <r>
    <n v="125348"/>
    <x v="1"/>
    <s v="Jefferson"/>
    <s v="SR-35"/>
    <s v="SR"/>
    <s v="From Near Norton Road to Cocke County Line"/>
    <s v="411TLD Overlay @ 85 lb/sy"/>
    <s v="Resurfacing"/>
    <s v="Resurface &amp; Safety"/>
    <s v="411TLD Overlay @ 85 lb/sy"/>
    <x v="0"/>
    <x v="5"/>
    <n v="1.74"/>
    <d v="2017-05-12T00:00:00"/>
    <s v="THIN"/>
    <x v="2"/>
    <s v="Other"/>
    <m/>
    <n v="0"/>
    <n v="0"/>
    <n v="0"/>
    <n v="2294.86"/>
    <n v="2294.86"/>
  </r>
  <r>
    <n v="129230.13"/>
    <x v="5"/>
    <s v="Statewide"/>
    <m/>
    <s v="N/A"/>
    <s v="Overdimensional (O/D) Load Escort by Tennessee Highway Patrol (THP) - Permit No. 209070"/>
    <m/>
    <s v="Other"/>
    <s v="Other"/>
    <m/>
    <x v="1"/>
    <x v="1"/>
    <s v=""/>
    <m/>
    <m/>
    <x v="6"/>
    <m/>
    <m/>
    <n v="0"/>
    <n v="0"/>
    <n v="2269.14"/>
    <n v="0"/>
    <n v="2269.14"/>
  </r>
  <r>
    <n v="127768.29"/>
    <x v="5"/>
    <s v="Statewide"/>
    <m/>
    <s v="N/A"/>
    <s v="Overdimensional (O/D) Load Escort by Tennessee Highway Patrol (THP) - Permit 59168"/>
    <m/>
    <s v="Other"/>
    <s v="Other"/>
    <m/>
    <x v="1"/>
    <x v="1"/>
    <s v=""/>
    <m/>
    <m/>
    <x v="6"/>
    <m/>
    <m/>
    <n v="0"/>
    <n v="0"/>
    <n v="2264.48"/>
    <n v="0"/>
    <n v="2264.48"/>
  </r>
  <r>
    <n v="127768.97"/>
    <x v="5"/>
    <s v="Statewide"/>
    <m/>
    <s v="N/A"/>
    <s v="Overdimensional (O/D) Load Escort by Tennessee Highway Patrol (THP) - Permit No. 179278"/>
    <m/>
    <s v="Other"/>
    <s v="Other"/>
    <m/>
    <x v="1"/>
    <x v="1"/>
    <s v=""/>
    <m/>
    <m/>
    <x v="6"/>
    <m/>
    <m/>
    <n v="0"/>
    <n v="0"/>
    <n v="2259.7399999999998"/>
    <n v="0"/>
    <n v="2259.7399999999998"/>
  </r>
  <r>
    <n v="119732"/>
    <x v="1"/>
    <s v="Sevier"/>
    <s v="SR-71"/>
    <s v="SR"/>
    <s v="Bridge over Baskins Creek, LM 15.60 in Gatlinburg"/>
    <m/>
    <s v="Maint - BR Repair"/>
    <s v="Bridge Repair"/>
    <m/>
    <x v="3"/>
    <x v="2"/>
    <n v="0"/>
    <m/>
    <m/>
    <x v="2"/>
    <s v="Other"/>
    <s v="78SR0710023"/>
    <n v="0"/>
    <n v="0"/>
    <n v="2250"/>
    <n v="0"/>
    <n v="2250"/>
  </r>
  <r>
    <n v="114543.06"/>
    <x v="1"/>
    <s v="Region 1"/>
    <m/>
    <s v="IM"/>
    <s v="M17LTHQ_R1ISR_OCCABLEREP Various Interstate and SR's - Cable Barrier Repair"/>
    <m/>
    <s v="Maint - Reg"/>
    <s v="Maintenance"/>
    <m/>
    <x v="1"/>
    <x v="1"/>
    <s v=""/>
    <d v="2016-10-07T00:00:00"/>
    <m/>
    <x v="1"/>
    <m/>
    <m/>
    <n v="0"/>
    <n v="0"/>
    <n v="2245.31"/>
    <n v="0"/>
    <n v="2245.31"/>
  </r>
  <r>
    <n v="117386"/>
    <x v="3"/>
    <s v="Hardin"/>
    <s v="Musselers Lane"/>
    <s v="L"/>
    <s v="36-0A302-6.38, Bridge over Mud Creek"/>
    <m/>
    <s v="State Aid - BR Grant"/>
    <s v="Bridge Rehabilitation"/>
    <m/>
    <x v="3"/>
    <x v="0"/>
    <n v="0"/>
    <m/>
    <m/>
    <x v="4"/>
    <s v="None"/>
    <m/>
    <n v="0"/>
    <n v="0"/>
    <n v="2206.44"/>
    <n v="0"/>
    <n v="2206.44"/>
  </r>
  <r>
    <n v="118554"/>
    <x v="3"/>
    <s v="Tipton"/>
    <s v="SR-206"/>
    <s v="SR"/>
    <s v="Intersection at Rosemark Road in Atoka"/>
    <s v="SR-206, Intersection at Rosemark Road in Atoka (Roundabout Installation) - Intersection Improvements"/>
    <s v="Local Programs"/>
    <s v="Roundabout"/>
    <m/>
    <x v="0"/>
    <x v="0"/>
    <n v="0"/>
    <m/>
    <m/>
    <x v="2"/>
    <s v="Other"/>
    <m/>
    <n v="2205.61"/>
    <n v="0"/>
    <n v="0"/>
    <n v="0"/>
    <n v="2205.61"/>
  </r>
  <r>
    <n v="119711.03999999999"/>
    <x v="2"/>
    <s v="Region 3"/>
    <s v="SR"/>
    <s v="SR"/>
    <s v="M18LTHQ_D39SR_M&amp;L_D39SOUTH"/>
    <m/>
    <s v="Maint - Reg"/>
    <s v="Mowing/Litter"/>
    <m/>
    <x v="1"/>
    <x v="1"/>
    <n v="150.81"/>
    <d v="2017-11-03T00:00:00"/>
    <m/>
    <x v="2"/>
    <m/>
    <m/>
    <n v="0"/>
    <n v="0"/>
    <n v="2162.17"/>
    <n v="0"/>
    <n v="2162.17"/>
  </r>
  <r>
    <n v="129230.12"/>
    <x v="5"/>
    <s v="Statewide"/>
    <m/>
    <s v="N/A"/>
    <s v="Overdimensional (O/D) Load Escort by Tennessee Highway Patrol (THP) - Permit No. 208288"/>
    <m/>
    <s v="Other"/>
    <s v="Other"/>
    <m/>
    <x v="1"/>
    <x v="1"/>
    <s v=""/>
    <m/>
    <m/>
    <x v="6"/>
    <m/>
    <m/>
    <n v="0"/>
    <n v="0"/>
    <n v="2148.61"/>
    <n v="0"/>
    <n v="2148.61"/>
  </r>
  <r>
    <n v="128907"/>
    <x v="1"/>
    <s v="Scott"/>
    <m/>
    <s v="N/A"/>
    <s v="Oneida: Self Serve Fueling Unit"/>
    <m/>
    <s v="Aeronautics"/>
    <s v="Public Transportation"/>
    <m/>
    <x v="1"/>
    <x v="1"/>
    <s v=""/>
    <m/>
    <m/>
    <x v="6"/>
    <m/>
    <m/>
    <n v="0"/>
    <n v="0"/>
    <n v="2106.42"/>
    <n v="0"/>
    <n v="2106.42"/>
  </r>
  <r>
    <n v="121999"/>
    <x v="0"/>
    <s v="Marion"/>
    <m/>
    <s v="L"/>
    <s v="Multi-use path parallel to and west of SR-28 from School Drive (Whitwell School) to South Main Street (Coal Miners Memorial Park) in Whitwell"/>
    <s v="Construction of a multiuse path from School Drive to S. Main St., running parallel to the west of SR-28, connecting Whitwell Elementary School to Coal Miners Memorial Park in Whitwell."/>
    <s v="Local Programs"/>
    <s v="Bicycles and Pedestrian Facility"/>
    <m/>
    <x v="1"/>
    <x v="1"/>
    <n v="0.91900000000000004"/>
    <m/>
    <m/>
    <x v="4"/>
    <m/>
    <m/>
    <n v="2044.13"/>
    <n v="0"/>
    <n v="0"/>
    <n v="0"/>
    <n v="2044.13"/>
  </r>
  <r>
    <n v="129230.27"/>
    <x v="5"/>
    <s v="Statewide"/>
    <m/>
    <s v="N/A"/>
    <s v="Overdimensional (O/D) Load Escort by Tennessee Highway Patrol (THP) - Permit No. 233022"/>
    <m/>
    <s v="Other"/>
    <s v="Other"/>
    <m/>
    <x v="1"/>
    <x v="1"/>
    <s v=""/>
    <m/>
    <m/>
    <x v="6"/>
    <m/>
    <m/>
    <n v="0"/>
    <n v="0"/>
    <n v="2035.56"/>
    <n v="0"/>
    <n v="2035.56"/>
  </r>
  <r>
    <n v="129230.17"/>
    <x v="5"/>
    <s v="Statewide"/>
    <m/>
    <s v="N/A"/>
    <s v="Overdimensional (O/D) Load Escort by Tennessee Highway Patrol (THP) - Permit No. 216387"/>
    <m/>
    <s v="Other"/>
    <s v="Other"/>
    <m/>
    <x v="1"/>
    <x v="1"/>
    <s v=""/>
    <m/>
    <m/>
    <x v="6"/>
    <m/>
    <m/>
    <n v="0"/>
    <n v="0"/>
    <n v="2023.69"/>
    <n v="0"/>
    <n v="2023.69"/>
  </r>
  <r>
    <n v="129230.68"/>
    <x v="5"/>
    <s v="Statewide"/>
    <m/>
    <s v="N/A"/>
    <s v="Overdimensional (O/D) Load Escort by Tennessee Highway Patrol (THP) - Application No. 300520"/>
    <m/>
    <s v="Other"/>
    <s v="Other"/>
    <m/>
    <x v="1"/>
    <x v="1"/>
    <s v=""/>
    <m/>
    <m/>
    <x v="6"/>
    <m/>
    <m/>
    <n v="0"/>
    <n v="0"/>
    <n v="2022.81"/>
    <n v="0"/>
    <n v="2022.81"/>
  </r>
  <r>
    <n v="102248.02"/>
    <x v="1"/>
    <s v="Claiborne"/>
    <s v="SR-32"/>
    <s v="SR"/>
    <s v="Bridge over Powell River, LM 15.96"/>
    <m/>
    <s v="Maint - BR Repair"/>
    <s v="Bridge Repair"/>
    <m/>
    <x v="3"/>
    <x v="2"/>
    <n v="0"/>
    <m/>
    <m/>
    <x v="0"/>
    <s v="NHS"/>
    <s v="13SR0320013"/>
    <n v="0"/>
    <n v="0"/>
    <n v="2000"/>
    <n v="0"/>
    <n v="2000"/>
  </r>
  <r>
    <n v="112517"/>
    <x v="0"/>
    <s v="Bradley"/>
    <s v="I-75"/>
    <s v="IM"/>
    <s v="Interchange at Pleasant Grove Road / SR-311(US-74) in Cleveland"/>
    <s v="Project involves the modification of the interchange and high mast lighting."/>
    <s v="Legislative"/>
    <s v="Modify Interchange"/>
    <m/>
    <x v="0"/>
    <x v="0"/>
    <n v="0.81899999999999995"/>
    <d v="2013-05-24T00:00:00"/>
    <m/>
    <x v="1"/>
    <s v="Int"/>
    <m/>
    <n v="0"/>
    <n v="0"/>
    <n v="2000"/>
    <n v="0"/>
    <n v="2000"/>
  </r>
  <r>
    <n v="123749"/>
    <x v="2"/>
    <s v="Cheatham"/>
    <s v="Harpeth View Trail"/>
    <s v="L"/>
    <s v="Harpeth Middle School in Kingston Springs"/>
    <s v="Construction of sidewalks along Harpeth View Trail from Harpeth Middle School to Cedar Court. Project also includes curb and gutter, bike lane striping and drainage."/>
    <s v="Local Programs"/>
    <s v="Bicycles and Pedestrian Facility"/>
    <m/>
    <x v="1"/>
    <x v="1"/>
    <n v="0.77"/>
    <m/>
    <m/>
    <x v="4"/>
    <s v="None"/>
    <m/>
    <n v="2000"/>
    <n v="0"/>
    <n v="0"/>
    <n v="0"/>
    <n v="2000"/>
  </r>
  <r>
    <n v="128683"/>
    <x v="1"/>
    <s v="Hancock"/>
    <s v="SR-63"/>
    <s v="SR"/>
    <s v="near LM 15.4 (Slope Stabilization) (February 2019 Flood)"/>
    <s v="repair slope failure below road (Emergency Let Contract)"/>
    <s v="Maint - Reg"/>
    <s v="Safety"/>
    <m/>
    <x v="2"/>
    <x v="2"/>
    <n v="0.01"/>
    <d v="2019-04-05T00:00:00"/>
    <m/>
    <x v="2"/>
    <s v="Other"/>
    <m/>
    <n v="2000"/>
    <n v="0"/>
    <n v="0"/>
    <n v="0"/>
    <n v="2000"/>
  </r>
  <r>
    <n v="130366"/>
    <x v="1"/>
    <s v="Cocke"/>
    <s v="SR-73"/>
    <s v="SR"/>
    <s v="Bridge over Greenbrier Creek, LM 2.02"/>
    <m/>
    <s v="Maint - BR Repair"/>
    <s v="Bridge Repair"/>
    <m/>
    <x v="3"/>
    <x v="2"/>
    <n v="0"/>
    <m/>
    <m/>
    <x v="2"/>
    <s v="Other"/>
    <s v="15SR073003"/>
    <n v="0"/>
    <n v="0"/>
    <n v="2000"/>
    <n v="0"/>
    <n v="2000"/>
  </r>
  <r>
    <n v="117561"/>
    <x v="2"/>
    <s v="Marshall"/>
    <s v="SIA"/>
    <s v="L"/>
    <s v="Industrial Access Road serving Imperial Foods Service in Lewisburg"/>
    <m/>
    <s v="Other"/>
    <s v="Construction-New"/>
    <m/>
    <x v="0"/>
    <x v="3"/>
    <n v="0.441"/>
    <d v="2013-08-30T00:00:00"/>
    <m/>
    <x v="4"/>
    <s v="None"/>
    <m/>
    <n v="1990.26"/>
    <n v="0"/>
    <n v="0"/>
    <n v="0"/>
    <n v="1990.26"/>
  </r>
  <r>
    <n v="119530"/>
    <x v="1"/>
    <s v="Morgan"/>
    <s v="MONTGOMERY RD"/>
    <s v="L"/>
    <s v="SA 6507-3, FROM SR 62 TO OLD SR 29"/>
    <m/>
    <s v="State Aid - Resurf"/>
    <s v="Resurfacing"/>
    <m/>
    <x v="1"/>
    <x v="1"/>
    <n v="2.89"/>
    <m/>
    <m/>
    <x v="4"/>
    <s v="None"/>
    <m/>
    <n v="0"/>
    <n v="0"/>
    <n v="0"/>
    <n v="1975.32"/>
    <n v="1975.32"/>
  </r>
  <r>
    <n v="116368.06"/>
    <x v="3"/>
    <s v="Region 4"/>
    <m/>
    <s v="IM"/>
    <s v="M18LTHQ_D49ISR_M&amp;L"/>
    <m/>
    <s v="Maint - Reg"/>
    <s v="Mowing/Litter"/>
    <m/>
    <x v="1"/>
    <x v="1"/>
    <n v="557.91"/>
    <d v="2017-11-03T00:00:00"/>
    <m/>
    <x v="1"/>
    <m/>
    <m/>
    <n v="0"/>
    <n v="0"/>
    <n v="1967.79"/>
    <n v="0"/>
    <n v="1967.79"/>
  </r>
  <r>
    <n v="126986"/>
    <x v="0"/>
    <s v="McMinn"/>
    <s v="CR 46"/>
    <s v="L"/>
    <s v="SA 54046 (1), CR-46 from CR 46 to Meigs County Line"/>
    <m/>
    <s v="State Aid - Resurf"/>
    <s v="Resurfacing"/>
    <m/>
    <x v="1"/>
    <x v="1"/>
    <n v="0.52300000000000002"/>
    <m/>
    <m/>
    <x v="4"/>
    <s v="None"/>
    <m/>
    <n v="0"/>
    <n v="0"/>
    <n v="0"/>
    <n v="1957.26"/>
    <n v="1957.26"/>
  </r>
  <r>
    <n v="115370.53"/>
    <x v="3"/>
    <s v="Lake"/>
    <m/>
    <s v="L"/>
    <s v="Various Local Roads in Lake County (Local Roads Safety Initiative)"/>
    <s v="Various Local Roads in Lake County (Local Roads Safety Initiative) - Signing, Pavement Marking"/>
    <s v="Other"/>
    <s v="Miscellaneous Safety Improvements"/>
    <m/>
    <x v="1"/>
    <x v="1"/>
    <n v="0"/>
    <d v="2016-08-19T00:00:00"/>
    <m/>
    <x v="4"/>
    <s v="None"/>
    <m/>
    <n v="-914.11"/>
    <n v="0"/>
    <n v="2867.25"/>
    <n v="0"/>
    <n v="1953.1399999999999"/>
  </r>
  <r>
    <n v="128330"/>
    <x v="0"/>
    <s v="Franklin"/>
    <m/>
    <s v="N/A"/>
    <s v="Sewanee: Pilot Controlled Lighting System"/>
    <m/>
    <s v="Aeronautics"/>
    <s v="Public Transportation"/>
    <m/>
    <x v="1"/>
    <x v="1"/>
    <s v=""/>
    <m/>
    <m/>
    <x v="6"/>
    <m/>
    <m/>
    <n v="0"/>
    <n v="0"/>
    <n v="1950"/>
    <n v="0"/>
    <n v="1950"/>
  </r>
  <r>
    <n v="120198"/>
    <x v="2"/>
    <s v="Region 3"/>
    <m/>
    <s v="SR"/>
    <s v="SR-250, Bridge over Harpeth River, LM 6.14 in Dickson Co; and SR-238, Bridge over Spring Creek, LM 8.23 in Montgomery Co"/>
    <m/>
    <s v="Maint - BR Repair"/>
    <s v="Bridge Repair"/>
    <m/>
    <x v="3"/>
    <x v="2"/>
    <s v=""/>
    <d v="2014-07-11T00:00:00"/>
    <m/>
    <x v="2"/>
    <s v="Other"/>
    <s v="22S61490003, 63S63520005"/>
    <n v="0"/>
    <n v="0"/>
    <n v="1945.23"/>
    <n v="0"/>
    <n v="1945.23"/>
  </r>
  <r>
    <n v="114013"/>
    <x v="3"/>
    <s v="Chester"/>
    <s v="Wilson School Road"/>
    <s v="L"/>
    <s v="SA-01200(3), Various Routes"/>
    <m/>
    <s v="State Aid - Resurf"/>
    <s v="Pavement Marking"/>
    <m/>
    <x v="1"/>
    <x v="1"/>
    <n v="3.9"/>
    <m/>
    <m/>
    <x v="4"/>
    <s v="None, Other"/>
    <m/>
    <n v="0"/>
    <n v="0"/>
    <n v="1928.2"/>
    <n v="0"/>
    <n v="1928.2"/>
  </r>
  <r>
    <n v="127058"/>
    <x v="1"/>
    <s v="Johnson"/>
    <s v="Dug Hill Rd"/>
    <s v="L"/>
    <s v="SA 4607 (7), Dug Hill Road from Cracker Neck Rd to LM 1.20"/>
    <m/>
    <s v="State Aid - Resurf"/>
    <s v="Resurfacing"/>
    <m/>
    <x v="1"/>
    <x v="1"/>
    <n v="1.2"/>
    <m/>
    <m/>
    <x v="4"/>
    <s v="None"/>
    <m/>
    <n v="0"/>
    <n v="0"/>
    <n v="0"/>
    <n v="1926.74"/>
    <n v="1926.74"/>
  </r>
  <r>
    <n v="129230.02"/>
    <x v="5"/>
    <s v="Statewide"/>
    <m/>
    <s v="N/A"/>
    <s v="Overdimensional (O/D) Load Escort by Tennessee Highway Patrol (THP) - Permits 193814 and 193826"/>
    <m/>
    <s v="Other"/>
    <s v="Other"/>
    <m/>
    <x v="1"/>
    <x v="1"/>
    <s v=""/>
    <m/>
    <m/>
    <x v="6"/>
    <m/>
    <m/>
    <n v="0"/>
    <n v="0"/>
    <n v="1864.1"/>
    <n v="0"/>
    <n v="1864.1"/>
  </r>
  <r>
    <n v="126059"/>
    <x v="1"/>
    <s v="Anderson"/>
    <s v="SR-9"/>
    <s v="SR"/>
    <s v="From near Lynnwood Street to Knox County Line"/>
    <s v="411TLD Overlay @ 85 lb/sy"/>
    <s v="Resurfacing"/>
    <s v="Resurfacing"/>
    <s v="411TLD Overlay @ 85 lb/sy"/>
    <x v="0"/>
    <x v="5"/>
    <n v="5.94"/>
    <d v="2018-05-11T00:00:00"/>
    <s v="THIN"/>
    <x v="0"/>
    <s v="NHS, Other"/>
    <m/>
    <n v="0"/>
    <n v="0"/>
    <n v="0"/>
    <n v="1858.32"/>
    <n v="1858.32"/>
  </r>
  <r>
    <n v="125426"/>
    <x v="3"/>
    <s v="Region 4"/>
    <m/>
    <s v="IM"/>
    <s v="M17LTHQ_D47D48ISR_OCGRAILREP REGION 4"/>
    <s v="FY17 On-Call Guardrail Repair"/>
    <s v="Maint - Reg"/>
    <s v="Guardrail"/>
    <m/>
    <x v="1"/>
    <x v="1"/>
    <s v=""/>
    <d v="2017-03-31T00:00:00"/>
    <m/>
    <x v="1"/>
    <m/>
    <m/>
    <n v="0"/>
    <n v="0"/>
    <n v="1850"/>
    <n v="0"/>
    <n v="1850"/>
  </r>
  <r>
    <n v="127768.46"/>
    <x v="5"/>
    <s v="Statewide"/>
    <m/>
    <s v="N/A"/>
    <s v="Overdimensional (O/D) Load Escort by Tennessee Highway Patrol (THP) - Permits 101779 and 101433"/>
    <m/>
    <s v="Other"/>
    <s v="Other"/>
    <m/>
    <x v="1"/>
    <x v="1"/>
    <s v=""/>
    <m/>
    <m/>
    <x v="6"/>
    <m/>
    <m/>
    <n v="0"/>
    <n v="0"/>
    <n v="1843.33"/>
    <n v="0"/>
    <n v="1843.33"/>
  </r>
  <r>
    <n v="129230.5"/>
    <x v="5"/>
    <s v="Statewide"/>
    <m/>
    <s v="N/A"/>
    <s v="Overdimensional (O/D) Load Escort by Tennessee Highway Patrol (THP) - Permit No. 268405"/>
    <m/>
    <s v="Other"/>
    <s v="Other"/>
    <m/>
    <x v="1"/>
    <x v="1"/>
    <s v=""/>
    <m/>
    <m/>
    <x v="6"/>
    <m/>
    <m/>
    <n v="0"/>
    <n v="0"/>
    <n v="1839.06"/>
    <n v="0"/>
    <n v="1839.06"/>
  </r>
  <r>
    <n v="129230.07"/>
    <x v="5"/>
    <s v="Statewide"/>
    <m/>
    <s v="N/A"/>
    <s v="Overdimensional (O/D) Load Escort by Tennessee Highway Patrol (THP) - Permit No. 198711"/>
    <m/>
    <s v="Other"/>
    <s v="Other"/>
    <m/>
    <x v="1"/>
    <x v="1"/>
    <s v=""/>
    <m/>
    <m/>
    <x v="6"/>
    <m/>
    <m/>
    <n v="0"/>
    <n v="0"/>
    <n v="1820.66"/>
    <n v="0"/>
    <n v="1820.66"/>
  </r>
  <r>
    <n v="129230.09"/>
    <x v="5"/>
    <s v="Statewide"/>
    <m/>
    <s v="N/A"/>
    <s v="Overdimensional (O/D) Load Escort by Tennessee Highway Patrol (THP) - Permit No. 206748"/>
    <m/>
    <s v="Other"/>
    <s v="Other"/>
    <m/>
    <x v="1"/>
    <x v="1"/>
    <s v=""/>
    <m/>
    <m/>
    <x v="6"/>
    <m/>
    <m/>
    <n v="0"/>
    <n v="0"/>
    <n v="1808.5"/>
    <n v="0"/>
    <n v="1808.5"/>
  </r>
  <r>
    <n v="129230.49"/>
    <x v="5"/>
    <s v="Statewide"/>
    <m/>
    <s v="N/A"/>
    <s v="Overdimensional (O/D) Load Escort by Tennessee Highway Patrol (THP) - Permit No. 269977"/>
    <m/>
    <s v="Other"/>
    <s v="Other"/>
    <m/>
    <x v="1"/>
    <x v="1"/>
    <s v=""/>
    <m/>
    <m/>
    <x v="6"/>
    <m/>
    <m/>
    <n v="0"/>
    <n v="0"/>
    <n v="1792.87"/>
    <n v="0"/>
    <n v="1792.87"/>
  </r>
  <r>
    <n v="129230.48"/>
    <x v="5"/>
    <s v="Statewide"/>
    <m/>
    <s v="N/A"/>
    <s v="Overdimensional (O/D) Load Escort by Tennessee Highway Patrol (THP) - Permit No. 269005"/>
    <m/>
    <s v="Other"/>
    <s v="Other"/>
    <m/>
    <x v="1"/>
    <x v="1"/>
    <s v=""/>
    <m/>
    <m/>
    <x v="6"/>
    <m/>
    <m/>
    <n v="0"/>
    <n v="0"/>
    <n v="1787.72"/>
    <n v="0"/>
    <n v="1787.72"/>
  </r>
  <r>
    <n v="129230.28"/>
    <x v="5"/>
    <s v="Statewide"/>
    <m/>
    <s v="N/A"/>
    <s v="Overdimensional (O/D) Load Escort by Tennessee Highway Patrol (THP) - Permit No. 234188"/>
    <m/>
    <s v="Other"/>
    <s v="Other"/>
    <m/>
    <x v="1"/>
    <x v="1"/>
    <s v=""/>
    <m/>
    <m/>
    <x v="6"/>
    <m/>
    <m/>
    <n v="0"/>
    <n v="0"/>
    <n v="1778.4"/>
    <n v="0"/>
    <n v="1778.4"/>
  </r>
  <r>
    <n v="123521"/>
    <x v="3"/>
    <s v="Hardin"/>
    <s v="Northshore Drive"/>
    <s v="L"/>
    <s v="SA 3663(2), Northshore Drive east of SR-128 to SA-3615 (Pyburns Drive)"/>
    <m/>
    <s v="State Aid - Resurf"/>
    <s v="Resurfacing"/>
    <m/>
    <x v="1"/>
    <x v="1"/>
    <n v="2.9889999999999999"/>
    <m/>
    <m/>
    <x v="4"/>
    <s v="None"/>
    <m/>
    <n v="0"/>
    <n v="0"/>
    <n v="0"/>
    <n v="1734.87"/>
    <n v="1734.87"/>
  </r>
  <r>
    <n v="129230.15"/>
    <x v="5"/>
    <s v="Statewide"/>
    <m/>
    <s v="N/A"/>
    <s v="Overdimensional (O/D) Load Escort by Tennessee Highway Patrol (THP) - Permit No. 214715"/>
    <m/>
    <s v="Other"/>
    <s v="Other"/>
    <m/>
    <x v="1"/>
    <x v="1"/>
    <s v=""/>
    <m/>
    <m/>
    <x v="6"/>
    <m/>
    <m/>
    <n v="0"/>
    <n v="0"/>
    <n v="1664.41"/>
    <n v="0"/>
    <n v="1664.41"/>
  </r>
  <r>
    <n v="118923.02"/>
    <x v="2"/>
    <s v="Region 3"/>
    <s v="SR"/>
    <s v="SR"/>
    <s v="M15RMR3_R3SR_M&amp;L"/>
    <m/>
    <s v="Maint - Reg"/>
    <s v="Mowing/Litter"/>
    <m/>
    <x v="1"/>
    <x v="1"/>
    <s v=""/>
    <m/>
    <m/>
    <x v="2"/>
    <m/>
    <m/>
    <n v="0"/>
    <n v="0"/>
    <n v="1662.72"/>
    <n v="0"/>
    <n v="1662.72"/>
  </r>
  <r>
    <n v="121421.03"/>
    <x v="1"/>
    <s v="Region 1"/>
    <s v="SR"/>
    <s v="SR"/>
    <s v="M18LTHQ_D19SR_MOW_D19NORTH"/>
    <m/>
    <s v="Maint - Reg"/>
    <s v="Mowing/Litter"/>
    <m/>
    <x v="1"/>
    <x v="1"/>
    <n v="307.77999999999997"/>
    <d v="2018-02-09T00:00:00"/>
    <m/>
    <x v="2"/>
    <m/>
    <m/>
    <n v="0"/>
    <n v="0"/>
    <n v="1645.11"/>
    <n v="0"/>
    <n v="1645.11"/>
  </r>
  <r>
    <n v="118826"/>
    <x v="1"/>
    <s v="Cocke"/>
    <s v="SR-32"/>
    <s v="SR"/>
    <s v="From Trail Hollow Road to SR-73 (RSAR)"/>
    <s v="Signing, Pavement Markings and Guardrail"/>
    <s v="Safety"/>
    <s v="Miscellaneous Safety Improvements"/>
    <m/>
    <x v="1"/>
    <x v="1"/>
    <n v="2.98"/>
    <d v="2017-05-12T00:00:00"/>
    <m/>
    <x v="2"/>
    <s v="Other"/>
    <m/>
    <n v="-756.13"/>
    <n v="0"/>
    <n v="2397.79"/>
    <n v="0"/>
    <n v="1641.6599999999999"/>
  </r>
  <r>
    <n v="120412"/>
    <x v="1"/>
    <s v="Roane, Cumberland"/>
    <s v="Old Rockwood Road/Black Hollow Road"/>
    <s v="L"/>
    <s v="Old Rockwood Road/Black Hollow Road, From SR-299 in Cumberland County to Furnace Avenue in Roane County"/>
    <s v="Old Rockwood Road/Black Hollow Road, From SR-299 in Cumberland County to Furnace Avenue in Roane County-(RSA)-Miscellaneous Safety Improvements (Airport Rd in Roane Co)"/>
    <s v="Safety"/>
    <s v="Miscellaneous Safety Improvements"/>
    <m/>
    <x v="1"/>
    <x v="1"/>
    <n v="3.29"/>
    <d v="2017-10-06T00:00:00"/>
    <m/>
    <x v="4"/>
    <s v="None, Other"/>
    <m/>
    <n v="-15535.91"/>
    <n v="0"/>
    <n v="17174.45"/>
    <n v="0"/>
    <n v="1638.5400000000009"/>
  </r>
  <r>
    <n v="130109"/>
    <x v="2"/>
    <s v="Davidson"/>
    <m/>
    <s v="N/A"/>
    <s v="MTA On Demand FFY13-14, SFY20 - 5310 TNX16009 (S) Capital &amp; Operating"/>
    <m/>
    <s v="Mass Transit"/>
    <m/>
    <m/>
    <x v="1"/>
    <x v="1"/>
    <s v=""/>
    <m/>
    <m/>
    <x v="6"/>
    <m/>
    <m/>
    <n v="0"/>
    <n v="0"/>
    <n v="1591.08"/>
    <n v="0"/>
    <n v="1591.08"/>
  </r>
  <r>
    <n v="129230.69"/>
    <x v="5"/>
    <s v="Statewide"/>
    <m/>
    <s v="N/A"/>
    <s v="Overdimensional (O/D) Load Escort by Tennessee Highway Patrol (THP) -Application No. 300007"/>
    <m/>
    <s v="Other"/>
    <s v="Other"/>
    <m/>
    <x v="1"/>
    <x v="1"/>
    <s v=""/>
    <m/>
    <m/>
    <x v="6"/>
    <m/>
    <m/>
    <n v="0"/>
    <n v="0"/>
    <n v="1582.55"/>
    <n v="0"/>
    <n v="1582.55"/>
  </r>
  <r>
    <n v="104232"/>
    <x v="0"/>
    <s v="Region 2"/>
    <m/>
    <s v="SR"/>
    <s v="Various State Routes in Polk and Bradley Counties (Install signs)"/>
    <m/>
    <s v="Maint - Reg"/>
    <s v="Maintenance"/>
    <m/>
    <x v="1"/>
    <x v="1"/>
    <n v="222"/>
    <d v="2004-10-29T00:00:00"/>
    <m/>
    <x v="2"/>
    <m/>
    <m/>
    <n v="0"/>
    <n v="0"/>
    <n v="1568.51"/>
    <n v="0"/>
    <n v="1568.51"/>
  </r>
  <r>
    <n v="116861"/>
    <x v="1"/>
    <s v="Sullivan"/>
    <s v="SR-357 EXT"/>
    <s v="SR"/>
    <s v="From Tri-Cities Airport to SR-34"/>
    <m/>
    <s v="Other"/>
    <s v="Construction-New"/>
    <m/>
    <x v="0"/>
    <x v="3"/>
    <s v=""/>
    <m/>
    <m/>
    <x v="2"/>
    <m/>
    <m/>
    <n v="1565.8"/>
    <n v="0"/>
    <n v="0"/>
    <n v="0"/>
    <n v="1565.8"/>
  </r>
  <r>
    <n v="129230.29"/>
    <x v="5"/>
    <s v="Statewide"/>
    <m/>
    <s v="N/A"/>
    <s v="Overdimensional (O/D) Load Escort by Tennessee Highway Patrol (THP) - Permit No. 236154"/>
    <m/>
    <s v="Other"/>
    <s v="Other"/>
    <m/>
    <x v="1"/>
    <x v="1"/>
    <s v=""/>
    <m/>
    <m/>
    <x v="6"/>
    <m/>
    <m/>
    <n v="0"/>
    <n v="0"/>
    <n v="1545.76"/>
    <n v="0"/>
    <n v="1545.76"/>
  </r>
  <r>
    <n v="129230.36"/>
    <x v="5"/>
    <s v="Statewide"/>
    <m/>
    <s v="N/A"/>
    <s v="Overdimensional (O/D) Load Escort by Tennessee Highway Patrol (THP) - Permit No. 244895"/>
    <m/>
    <s v="Other"/>
    <s v="Other"/>
    <m/>
    <x v="1"/>
    <x v="1"/>
    <s v=""/>
    <m/>
    <m/>
    <x v="6"/>
    <m/>
    <m/>
    <n v="0"/>
    <n v="0"/>
    <n v="1543.2"/>
    <n v="0"/>
    <n v="1543.2"/>
  </r>
  <r>
    <n v="123027.02"/>
    <x v="2"/>
    <s v="Wayne"/>
    <s v="SR"/>
    <s v="SR"/>
    <s v="M18LTHQ_C91SR_MOW_WAYNE"/>
    <m/>
    <s v="Maint - Reg"/>
    <s v="Mowing/Litter"/>
    <m/>
    <x v="1"/>
    <x v="1"/>
    <n v="137.43"/>
    <d v="2017-11-03T00:00:00"/>
    <m/>
    <x v="2"/>
    <m/>
    <m/>
    <n v="0"/>
    <n v="0"/>
    <n v="1540.62"/>
    <n v="0"/>
    <n v="1540.62"/>
  </r>
  <r>
    <n v="117804"/>
    <x v="3"/>
    <s v="Shelby"/>
    <s v="SR-204"/>
    <s v="SR"/>
    <s v="From Raleigh-Lagrange Road to SR-14"/>
    <s v="SR-204, From Raleigh-Lagrange Road to SR-14 - Resurface, Signs and Pavement Markings"/>
    <s v="Resurfacing"/>
    <s v="Resurface &amp; Safety"/>
    <s v="Mill &amp; &quot;D&quot; Mix 1.25&quot; @ 132.5#/sy"/>
    <x v="0"/>
    <x v="5"/>
    <n v="2.97"/>
    <d v="2014-04-04T00:00:00"/>
    <s v="CONV"/>
    <x v="0"/>
    <s v="NHS"/>
    <m/>
    <n v="0"/>
    <n v="0"/>
    <n v="4018.34"/>
    <n v="-2488.25"/>
    <n v="1530.0900000000001"/>
  </r>
  <r>
    <n v="127768.59"/>
    <x v="5"/>
    <s v="Statewide"/>
    <m/>
    <s v="N/A"/>
    <s v="Overdimensional (O/D) Load Escort by Tennessee Highway Patrol (THP) - Permit 114802"/>
    <m/>
    <s v="Other"/>
    <s v="Other"/>
    <m/>
    <x v="1"/>
    <x v="1"/>
    <s v=""/>
    <m/>
    <m/>
    <x v="6"/>
    <m/>
    <m/>
    <n v="0"/>
    <n v="0"/>
    <n v="1527.68"/>
    <n v="0"/>
    <n v="1527.68"/>
  </r>
  <r>
    <n v="129230.06"/>
    <x v="5"/>
    <s v="Statewide"/>
    <m/>
    <s v="N/A"/>
    <s v="Overdimensional (O/D) Load Escort by Tennessee Highway Patrol (THP) - Permit No. 197853"/>
    <m/>
    <s v="Other"/>
    <s v="Other"/>
    <m/>
    <x v="1"/>
    <x v="1"/>
    <s v=""/>
    <m/>
    <m/>
    <x v="6"/>
    <m/>
    <m/>
    <n v="0"/>
    <n v="0"/>
    <n v="1516.36"/>
    <n v="0"/>
    <n v="1516.36"/>
  </r>
  <r>
    <n v="129230.11"/>
    <x v="5"/>
    <s v="Statewide"/>
    <m/>
    <s v="N/A"/>
    <s v="Overdimensional (O/D) Load Escort by Tennessee Highway Patrol (THP) - Permit No. 209040"/>
    <m/>
    <s v="Other"/>
    <s v="Other"/>
    <m/>
    <x v="1"/>
    <x v="1"/>
    <s v=""/>
    <m/>
    <m/>
    <x v="6"/>
    <m/>
    <m/>
    <n v="0"/>
    <n v="0"/>
    <n v="1489.45"/>
    <n v="0"/>
    <n v="1489.45"/>
  </r>
  <r>
    <n v="129230.2"/>
    <x v="5"/>
    <s v="Statewide"/>
    <m/>
    <s v="N/A"/>
    <s v="Overdimensional (O/D) Load Escort by Tennessee Highway Patrol (THP) - Permit No. 217237"/>
    <m/>
    <s v="Other"/>
    <s v="Other"/>
    <m/>
    <x v="1"/>
    <x v="1"/>
    <s v=""/>
    <m/>
    <m/>
    <x v="6"/>
    <m/>
    <m/>
    <n v="0"/>
    <n v="0"/>
    <n v="1474.2"/>
    <n v="0"/>
    <n v="1474.2"/>
  </r>
  <r>
    <n v="127768.94"/>
    <x v="5"/>
    <s v="Statewide"/>
    <m/>
    <s v="N/A"/>
    <s v="Overdimensional (O/D) Load Escort by Tennessee Highway Patrol (THP) - Permit No. 178461"/>
    <m/>
    <s v="Other"/>
    <s v="Other"/>
    <m/>
    <x v="1"/>
    <x v="1"/>
    <s v=""/>
    <m/>
    <m/>
    <x v="6"/>
    <m/>
    <m/>
    <n v="0"/>
    <n v="0"/>
    <n v="1436.4"/>
    <n v="0"/>
    <n v="1436.4"/>
  </r>
  <r>
    <n v="127994"/>
    <x v="3"/>
    <s v="Tipton"/>
    <s v="Drummonds Road"/>
    <s v="L"/>
    <s v="SA 84005-3, Drummonds Road from Campground Road to Mumford City limits"/>
    <m/>
    <s v="State Aid - Resurf"/>
    <s v="Resurfacing"/>
    <m/>
    <x v="1"/>
    <x v="1"/>
    <n v="1.5289999999999999"/>
    <m/>
    <m/>
    <x v="4"/>
    <s v="None"/>
    <m/>
    <n v="0"/>
    <n v="0"/>
    <n v="0"/>
    <n v="1407.78"/>
    <n v="1407.78"/>
  </r>
  <r>
    <n v="116351.06"/>
    <x v="3"/>
    <s v="Region 4"/>
    <s v="SR"/>
    <s v="SR"/>
    <s v="M18LTHQ_D48SR_M&amp;L_D48NORTH"/>
    <m/>
    <s v="Maint - Reg"/>
    <s v="Mowing/Litter"/>
    <m/>
    <x v="1"/>
    <x v="1"/>
    <n v="595.38"/>
    <d v="2017-11-03T00:00:00"/>
    <m/>
    <x v="2"/>
    <m/>
    <m/>
    <n v="0"/>
    <n v="0"/>
    <n v="1389.63"/>
    <n v="0"/>
    <n v="1389.63"/>
  </r>
  <r>
    <n v="129230.42"/>
    <x v="5"/>
    <s v="Statewide"/>
    <m/>
    <s v="N/A"/>
    <s v="Overdimensional (O/D) Load Escort by Tennessee Highway Patrol (THP) - Permit No. 257183"/>
    <m/>
    <s v="Other"/>
    <s v="Other"/>
    <m/>
    <x v="1"/>
    <x v="1"/>
    <s v=""/>
    <m/>
    <m/>
    <x v="6"/>
    <m/>
    <m/>
    <n v="0"/>
    <n v="0"/>
    <n v="1378.95"/>
    <n v="0"/>
    <n v="1378.95"/>
  </r>
  <r>
    <n v="126463"/>
    <x v="2"/>
    <s v="Stewart"/>
    <s v="SR-232"/>
    <s v="SR"/>
    <s v="From Houston County Line to Bridge over Leatherwood Creek"/>
    <s v="Mill &amp; 85 lbs/sy TLD"/>
    <s v="Resurfacing"/>
    <s v="Resurf, Safety &amp; Br Repair"/>
    <s v="Mill &amp; 85 lb/sy TLD"/>
    <x v="0"/>
    <x v="5"/>
    <n v="3.74"/>
    <d v="2019-02-08T00:00:00"/>
    <s v="THIN"/>
    <x v="2"/>
    <s v="Other"/>
    <s v="81S63190001"/>
    <n v="0"/>
    <n v="0"/>
    <n v="0"/>
    <n v="1350"/>
    <n v="1350"/>
  </r>
  <r>
    <n v="129230.08"/>
    <x v="5"/>
    <s v="Statewide"/>
    <m/>
    <s v="N/A"/>
    <s v="Overdimensional (O/D) Load Escort by Tennessee Highway Patrol (THP) - Permit No. 200378"/>
    <m/>
    <s v="Other"/>
    <s v="Other"/>
    <m/>
    <x v="1"/>
    <x v="1"/>
    <s v=""/>
    <m/>
    <m/>
    <x v="6"/>
    <m/>
    <m/>
    <n v="0"/>
    <n v="0"/>
    <n v="1274.58"/>
    <n v="0"/>
    <n v="1274.58"/>
  </r>
  <r>
    <n v="116050.01"/>
    <x v="1"/>
    <s v="Region 1"/>
    <m/>
    <s v="IM"/>
    <s v="M12SAHQ_R1ISR_MRIQC_MAR2012-JUN2012"/>
    <m/>
    <s v="Maint - Reg"/>
    <s v="Preliminary Engineering"/>
    <m/>
    <x v="1"/>
    <x v="1"/>
    <s v=""/>
    <m/>
    <m/>
    <x v="1"/>
    <m/>
    <m/>
    <n v="1237.92"/>
    <n v="0"/>
    <n v="0"/>
    <n v="0"/>
    <n v="1237.92"/>
  </r>
  <r>
    <n v="116357.06"/>
    <x v="2"/>
    <s v="Region 3"/>
    <s v="SR"/>
    <s v="SR"/>
    <s v="M18LTHQ_D38SR_M&amp;L_D38SOUTH"/>
    <m/>
    <s v="Maint - Reg"/>
    <s v="Mowing/Litter"/>
    <m/>
    <x v="1"/>
    <x v="1"/>
    <n v="377.66"/>
    <d v="2017-11-03T00:00:00"/>
    <m/>
    <x v="2"/>
    <m/>
    <m/>
    <n v="0"/>
    <n v="0"/>
    <n v="1235.4100000000001"/>
    <n v="0"/>
    <n v="1235.4100000000001"/>
  </r>
  <r>
    <n v="116344.02"/>
    <x v="3"/>
    <s v="Region 4"/>
    <s v="SR"/>
    <s v="SR"/>
    <s v="M14LTHQ_D43SR_M&amp;L"/>
    <m/>
    <s v="Maint - Reg"/>
    <s v="Mowing/Litter"/>
    <m/>
    <x v="1"/>
    <x v="1"/>
    <n v="544"/>
    <d v="2013-11-15T00:00:00"/>
    <m/>
    <x v="2"/>
    <m/>
    <m/>
    <n v="0"/>
    <n v="0"/>
    <n v="1230.72"/>
    <n v="0"/>
    <n v="1230.72"/>
  </r>
  <r>
    <n v="129230.23"/>
    <x v="5"/>
    <s v="Statewide"/>
    <m/>
    <s v="N/A"/>
    <s v="Overdimensional (O/D) Load Escort by Tennessee Highway Patrol (THP) - Permit No. 226149"/>
    <m/>
    <s v="Other"/>
    <s v="Other"/>
    <m/>
    <x v="1"/>
    <x v="1"/>
    <s v=""/>
    <m/>
    <m/>
    <x v="6"/>
    <m/>
    <m/>
    <n v="0"/>
    <n v="0"/>
    <n v="1223.17"/>
    <n v="0"/>
    <n v="1223.17"/>
  </r>
  <r>
    <n v="129230.39"/>
    <x v="5"/>
    <s v="Statewide"/>
    <m/>
    <s v="N/A"/>
    <s v="Overdimensional (O/D) Load Escort by Tennessee Highway Patrol (THP) - Permit No. 251668"/>
    <m/>
    <s v="Other"/>
    <s v="Other"/>
    <m/>
    <x v="1"/>
    <x v="1"/>
    <s v=""/>
    <m/>
    <m/>
    <x v="6"/>
    <m/>
    <m/>
    <n v="0"/>
    <n v="0"/>
    <n v="1206.04"/>
    <n v="0"/>
    <n v="1206.04"/>
  </r>
  <r>
    <n v="124491"/>
    <x v="3"/>
    <s v="Haywood"/>
    <s v="Garrett Rd"/>
    <s v="L"/>
    <s v="Garrett Rd. Bridge over Lost Creek (IA)"/>
    <m/>
    <s v="State Aid - BR Grant"/>
    <s v="Bridge Replacement"/>
    <m/>
    <x v="3"/>
    <x v="0"/>
    <n v="0.01"/>
    <m/>
    <m/>
    <x v="4"/>
    <s v="None"/>
    <s v="380A0400001"/>
    <n v="0"/>
    <n v="0"/>
    <n v="1163.3499999999999"/>
    <n v="0"/>
    <n v="1163.3499999999999"/>
  </r>
  <r>
    <n v="80159.009999999995"/>
    <x v="0"/>
    <s v="Fentress"/>
    <s v="SR-85"/>
    <s v="SR"/>
    <s v="Bridge over East Fork Obey River, LM 5.67"/>
    <m/>
    <s v="Maint - BR Repair"/>
    <s v="Bridge Repair"/>
    <m/>
    <x v="3"/>
    <x v="2"/>
    <n v="0.01"/>
    <m/>
    <m/>
    <x v="2"/>
    <s v="Other"/>
    <s v="25SR0850003"/>
    <n v="0"/>
    <n v="0"/>
    <n v="1150"/>
    <n v="0"/>
    <n v="1150"/>
  </r>
  <r>
    <n v="119713.04"/>
    <x v="2"/>
    <s v="Region 3"/>
    <s v="SR"/>
    <s v="SR"/>
    <s v="M18LTHQ_D39SR_M&amp;L_D39SW"/>
    <m/>
    <s v="Maint - Reg"/>
    <s v="Mowing/Litter"/>
    <m/>
    <x v="1"/>
    <x v="1"/>
    <n v="170.76"/>
    <d v="2017-11-03T00:00:00"/>
    <m/>
    <x v="2"/>
    <m/>
    <m/>
    <n v="0"/>
    <n v="0"/>
    <n v="1082"/>
    <n v="0"/>
    <n v="1082"/>
  </r>
  <r>
    <n v="129943"/>
    <x v="1"/>
    <s v="Washington"/>
    <m/>
    <s v="N/A"/>
    <s v="JCTS FFY16; SFY20 5307 TN2017-008 (S) Capital Funds"/>
    <m/>
    <s v="Mass Transit"/>
    <m/>
    <m/>
    <x v="1"/>
    <x v="1"/>
    <s v=""/>
    <m/>
    <m/>
    <x v="6"/>
    <m/>
    <m/>
    <n v="0"/>
    <n v="0"/>
    <n v="1076.97"/>
    <n v="0"/>
    <n v="1076.97"/>
  </r>
  <r>
    <n v="127447"/>
    <x v="2"/>
    <s v="Montgomery"/>
    <s v="Sango Rd"/>
    <s v="L"/>
    <s v="SA 63040 (10), Sango Road from E of S Woodson Rd to E of Mt Carmel Rd."/>
    <m/>
    <s v="State Aid - Resurf"/>
    <s v="Resurfacing"/>
    <m/>
    <x v="1"/>
    <x v="1"/>
    <n v="3.8159999999999998"/>
    <m/>
    <m/>
    <x v="4"/>
    <s v="None"/>
    <m/>
    <n v="0"/>
    <n v="0"/>
    <n v="0"/>
    <n v="1024.32"/>
    <n v="1024.32"/>
  </r>
  <r>
    <n v="119016"/>
    <x v="2"/>
    <s v="Davidson"/>
    <m/>
    <s v="N/A"/>
    <s v="M13SAHQ_C19_OS Charles Bass Correctional Complex 2 - Parking Area"/>
    <m/>
    <s v="Other"/>
    <s v="Paving"/>
    <m/>
    <x v="0"/>
    <x v="5"/>
    <s v=""/>
    <m/>
    <m/>
    <x v="6"/>
    <m/>
    <m/>
    <n v="0"/>
    <n v="0"/>
    <n v="0"/>
    <n v="1022.16"/>
    <n v="1022.16"/>
  </r>
  <r>
    <n v="129939"/>
    <x v="0"/>
    <s v="Region 2"/>
    <m/>
    <s v="N/A"/>
    <s v="Overdimensional (O/D) Load Escort by Tennessee Highway Patrol (THP) - Permit 259720"/>
    <m/>
    <s v="Other"/>
    <s v="Other"/>
    <m/>
    <x v="1"/>
    <x v="1"/>
    <s v=""/>
    <m/>
    <m/>
    <x v="6"/>
    <m/>
    <m/>
    <n v="0"/>
    <n v="0"/>
    <n v="1016.79"/>
    <n v="0"/>
    <n v="1016.79"/>
  </r>
  <r>
    <n v="129230.38"/>
    <x v="5"/>
    <s v="Statewide"/>
    <m/>
    <s v="N/A"/>
    <s v="Overdimensional (O/D) Load Escort by Tennessee Highway Patrol (THP) - Permit No. 252335"/>
    <m/>
    <s v="Other"/>
    <s v="Other"/>
    <m/>
    <x v="1"/>
    <x v="1"/>
    <s v=""/>
    <m/>
    <m/>
    <x v="6"/>
    <m/>
    <m/>
    <n v="0"/>
    <n v="0"/>
    <n v="1010.98"/>
    <n v="0"/>
    <n v="1010.98"/>
  </r>
  <r>
    <n v="129230.57"/>
    <x v="5"/>
    <s v="Statewide"/>
    <m/>
    <s v="N/A"/>
    <s v="Overdimensional (O/D) Load Escort by Tennessee Highway Patrol (THP) -Application No. 277131"/>
    <m/>
    <s v="Other"/>
    <s v="Other"/>
    <m/>
    <x v="1"/>
    <x v="1"/>
    <s v=""/>
    <m/>
    <m/>
    <x v="6"/>
    <m/>
    <m/>
    <n v="0"/>
    <n v="0"/>
    <n v="1001.9"/>
    <n v="0"/>
    <n v="1001.9"/>
  </r>
  <r>
    <n v="48089"/>
    <x v="2"/>
    <s v="Region 3"/>
    <m/>
    <s v="N/A"/>
    <s v="NEW ENGINEER FIELD OFFICES (9)"/>
    <m/>
    <s v="Other"/>
    <s v="Construction-New"/>
    <m/>
    <x v="0"/>
    <x v="3"/>
    <n v="0"/>
    <m/>
    <m/>
    <x v="6"/>
    <m/>
    <m/>
    <n v="0"/>
    <n v="0"/>
    <n v="940.83"/>
    <n v="0"/>
    <n v="940.83"/>
  </r>
  <r>
    <n v="116381.06"/>
    <x v="2"/>
    <s v="Williamson"/>
    <s v="SR"/>
    <s v="SR"/>
    <s v="M18LTHQ_C94SR_MOW_WILLIAMSON"/>
    <m/>
    <s v="Maint - Reg"/>
    <s v="Mowing/Litter"/>
    <m/>
    <x v="1"/>
    <x v="1"/>
    <n v="168.87"/>
    <d v="2017-11-03T00:00:00"/>
    <m/>
    <x v="2"/>
    <m/>
    <m/>
    <n v="0"/>
    <n v="0"/>
    <n v="936.38"/>
    <n v="0"/>
    <n v="936.38"/>
  </r>
  <r>
    <n v="129230.24"/>
    <x v="5"/>
    <s v="Statewide"/>
    <m/>
    <s v="N/A"/>
    <s v="Overdimensional (O/D) Load Escort by Tennessee Highway Patrol (THP) - Permit No. 226625"/>
    <m/>
    <s v="Other"/>
    <s v="Other"/>
    <m/>
    <x v="1"/>
    <x v="1"/>
    <s v=""/>
    <m/>
    <m/>
    <x v="6"/>
    <m/>
    <m/>
    <n v="0"/>
    <n v="0"/>
    <n v="918.73"/>
    <n v="0"/>
    <n v="918.73"/>
  </r>
  <r>
    <n v="122016"/>
    <x v="3"/>
    <s v="Weakley"/>
    <s v="Meridian Rd"/>
    <s v="L"/>
    <s v="SA 9204 (6), 0.13 miles of Meridian Rd from SA 9237 to Greenfield Cl."/>
    <m/>
    <s v="State Aid - Resurf"/>
    <s v="Resurfacing"/>
    <m/>
    <x v="1"/>
    <x v="1"/>
    <n v="1.2999999999999999E-2"/>
    <m/>
    <m/>
    <x v="4"/>
    <s v="None"/>
    <m/>
    <n v="0"/>
    <n v="0"/>
    <n v="0"/>
    <n v="913.25"/>
    <n v="913.25"/>
  </r>
  <r>
    <n v="126475"/>
    <x v="3"/>
    <s v="Shelby"/>
    <s v="I-240"/>
    <s v="IM"/>
    <s v="M17LTHQ_C79I_SIGN REPAIR I-240 WB LM 6.66"/>
    <m/>
    <s v="Maint - Reg"/>
    <s v="Signs"/>
    <m/>
    <x v="1"/>
    <x v="1"/>
    <n v="0"/>
    <d v="2017-12-08T00:00:00"/>
    <m/>
    <x v="1"/>
    <s v="Int"/>
    <m/>
    <n v="0"/>
    <n v="0"/>
    <n v="900.22"/>
    <n v="0"/>
    <n v="900.22"/>
  </r>
  <r>
    <n v="127768.95"/>
    <x v="5"/>
    <s v="Statewide"/>
    <m/>
    <s v="N/A"/>
    <s v="Overdimensional (O/D) Load Escort by Tennessee Highway Patrol (THP) - Permit No. 178910"/>
    <m/>
    <s v="Other"/>
    <s v="Other"/>
    <m/>
    <x v="1"/>
    <x v="1"/>
    <s v=""/>
    <m/>
    <m/>
    <x v="6"/>
    <m/>
    <m/>
    <n v="0"/>
    <n v="0"/>
    <n v="889.17"/>
    <n v="0"/>
    <n v="889.17"/>
  </r>
  <r>
    <n v="109757.01"/>
    <x v="3"/>
    <s v="Region 4"/>
    <m/>
    <s v="IM"/>
    <s v="FY0809-GRN-InSR-R4"/>
    <m/>
    <s v="Maint - Reg"/>
    <s v="Guardrail"/>
    <m/>
    <x v="1"/>
    <x v="1"/>
    <s v=""/>
    <d v="2008-10-31T00:00:00"/>
    <m/>
    <x v="1"/>
    <m/>
    <m/>
    <n v="0"/>
    <n v="0"/>
    <n v="872.41"/>
    <n v="0"/>
    <n v="872.41"/>
  </r>
  <r>
    <n v="129230.73"/>
    <x v="5"/>
    <s v="Statewide"/>
    <m/>
    <s v="N/A"/>
    <s v="Overdimensional (O/D) Load Escort by Tennessee Highway Patrol (THP) - Application No. 302927"/>
    <m/>
    <s v="Other"/>
    <s v="Other"/>
    <m/>
    <x v="1"/>
    <x v="1"/>
    <s v=""/>
    <m/>
    <m/>
    <x v="6"/>
    <m/>
    <m/>
    <n v="0"/>
    <n v="0"/>
    <n v="844.64"/>
    <n v="0"/>
    <n v="844.64"/>
  </r>
  <r>
    <n v="125322"/>
    <x v="3"/>
    <s v="Chester"/>
    <s v="PLAINVIEW RD"/>
    <s v="L"/>
    <s v="SA 1223(4), PLAINVIEW RD, FROM SA-1213 TO SA-1213"/>
    <m/>
    <s v="State Aid - Resurf"/>
    <s v="Resurfacing"/>
    <m/>
    <x v="1"/>
    <x v="1"/>
    <n v="6.4020000000000001"/>
    <m/>
    <m/>
    <x v="4"/>
    <s v="None"/>
    <m/>
    <n v="0"/>
    <n v="0"/>
    <n v="0"/>
    <n v="827.77"/>
    <n v="827.77"/>
  </r>
  <r>
    <n v="124603"/>
    <x v="3"/>
    <s v="Lauderdale"/>
    <s v="Olds Rd"/>
    <s v="L"/>
    <s v="Olds Rd. Bridge over Branch (IA)"/>
    <m/>
    <s v="State Aid - BR Grant"/>
    <s v="Bridge Replacement"/>
    <m/>
    <x v="3"/>
    <x v="0"/>
    <n v="0.01"/>
    <m/>
    <m/>
    <x v="4"/>
    <s v="None"/>
    <s v="490A1400001"/>
    <n v="0"/>
    <n v="0"/>
    <n v="810.64"/>
    <n v="0"/>
    <n v="810.64"/>
  </r>
  <r>
    <n v="118868"/>
    <x v="0"/>
    <s v="Franklin"/>
    <s v="SIA"/>
    <s v="L"/>
    <s v="Industrial Access Road serving Nissan North America in Decherd"/>
    <m/>
    <s v="Economic Development"/>
    <s v="Right-of-Way"/>
    <m/>
    <x v="0"/>
    <x v="0"/>
    <n v="1.8"/>
    <m/>
    <m/>
    <x v="4"/>
    <s v="Other"/>
    <m/>
    <n v="0"/>
    <n v="800"/>
    <n v="0"/>
    <n v="0"/>
    <n v="800"/>
  </r>
  <r>
    <n v="127768.98"/>
    <x v="5"/>
    <s v="Statewide"/>
    <m/>
    <s v="N/A"/>
    <s v="Overdimensional (O/D) Load Escort by Tennessee Highway Patrol (THP) - Permit No. 186784"/>
    <m/>
    <s v="Other"/>
    <s v="Other"/>
    <m/>
    <x v="1"/>
    <x v="1"/>
    <s v=""/>
    <m/>
    <m/>
    <x v="6"/>
    <m/>
    <m/>
    <n v="0"/>
    <n v="0"/>
    <n v="799.58"/>
    <n v="0"/>
    <n v="799.58"/>
  </r>
  <r>
    <n v="103410"/>
    <x v="0"/>
    <s v="Region 2"/>
    <m/>
    <s v="N/A"/>
    <s v="Region 2 Improvements"/>
    <m/>
    <s v="Other"/>
    <s v="Miscellaneous Improvements"/>
    <m/>
    <x v="1"/>
    <x v="1"/>
    <s v=""/>
    <m/>
    <m/>
    <x v="6"/>
    <m/>
    <m/>
    <n v="0"/>
    <n v="0"/>
    <n v="794.23"/>
    <n v="0"/>
    <n v="794.23"/>
  </r>
  <r>
    <n v="128547"/>
    <x v="2"/>
    <s v="Sumner"/>
    <s v="Oak Grove Church Rd"/>
    <s v="L"/>
    <s v="SA 83057-1, Oak Grove Church Road from SR-174 to SR-52"/>
    <m/>
    <s v="State Aid - Resurf"/>
    <s v="Resurfacing"/>
    <m/>
    <x v="1"/>
    <x v="1"/>
    <n v="2.19"/>
    <m/>
    <m/>
    <x v="4"/>
    <s v="None"/>
    <m/>
    <n v="0"/>
    <n v="0"/>
    <n v="0"/>
    <n v="793.66"/>
    <n v="793.66"/>
  </r>
  <r>
    <n v="102699"/>
    <x v="2"/>
    <s v="Dickson"/>
    <s v="SR-840"/>
    <s v="SR"/>
    <s v="I-40 in Dickson County to SE of SR-100"/>
    <m/>
    <s v="Other"/>
    <s v="Preliminary Engineering"/>
    <m/>
    <x v="0"/>
    <x v="5"/>
    <n v="8.8000000000000007"/>
    <m/>
    <m/>
    <x v="2"/>
    <m/>
    <m/>
    <n v="781.13"/>
    <n v="0"/>
    <n v="0"/>
    <n v="0"/>
    <n v="781.13"/>
  </r>
  <r>
    <n v="116618"/>
    <x v="0"/>
    <s v="Region 2"/>
    <m/>
    <s v="SR"/>
    <s v="PE for Field Reconnaissance"/>
    <m/>
    <s v="Bridge"/>
    <s v="Bridge Replacement"/>
    <m/>
    <x v="3"/>
    <x v="0"/>
    <s v=""/>
    <m/>
    <m/>
    <x v="2"/>
    <m/>
    <m/>
    <n v="754.63"/>
    <n v="0"/>
    <n v="0"/>
    <n v="0"/>
    <n v="754.63"/>
  </r>
  <r>
    <n v="120405"/>
    <x v="0"/>
    <s v="Cannon"/>
    <s v="SR-145"/>
    <s v="SR"/>
    <s v="Bridge over Rush Creek, LM 1.43"/>
    <m/>
    <s v="Maint - BR Repair"/>
    <s v="Bridge Repair"/>
    <m/>
    <x v="3"/>
    <x v="2"/>
    <n v="0"/>
    <d v="2016-02-12T00:00:00"/>
    <m/>
    <x v="2"/>
    <s v="Other"/>
    <s v="08SR1450001"/>
    <n v="0"/>
    <n v="0"/>
    <n v="700"/>
    <n v="0"/>
    <n v="700"/>
  </r>
  <r>
    <n v="129230.14"/>
    <x v="5"/>
    <s v="Statewide"/>
    <m/>
    <s v="N/A"/>
    <s v="Overdimensional (O/D) Load Escort by Tennessee Highway Patrol (THP) - Permit No. 205721"/>
    <m/>
    <s v="Other"/>
    <s v="Other"/>
    <m/>
    <x v="1"/>
    <x v="1"/>
    <s v=""/>
    <m/>
    <m/>
    <x v="6"/>
    <m/>
    <m/>
    <n v="0"/>
    <n v="0"/>
    <n v="696.52"/>
    <n v="0"/>
    <n v="696.52"/>
  </r>
  <r>
    <n v="129230.19"/>
    <x v="5"/>
    <s v="Statewide"/>
    <m/>
    <s v="N/A"/>
    <s v="Overdimensional (O/D) Load Escort by Tennessee Highway Patrol (THP) - Permit No. 210760"/>
    <m/>
    <s v="Other"/>
    <s v="Other"/>
    <m/>
    <x v="1"/>
    <x v="1"/>
    <s v=""/>
    <m/>
    <m/>
    <x v="6"/>
    <m/>
    <m/>
    <n v="0"/>
    <n v="0"/>
    <n v="679.49"/>
    <n v="0"/>
    <n v="679.49"/>
  </r>
  <r>
    <n v="120221"/>
    <x v="5"/>
    <s v="Statewide"/>
    <m/>
    <s v="N/A"/>
    <s v="Statewide TITAN Improvement"/>
    <m/>
    <s v="Other"/>
    <s v="Other"/>
    <m/>
    <x v="1"/>
    <x v="1"/>
    <n v="0"/>
    <m/>
    <m/>
    <x v="6"/>
    <m/>
    <m/>
    <n v="641.5"/>
    <n v="0"/>
    <n v="0"/>
    <n v="0"/>
    <n v="641.5"/>
  </r>
  <r>
    <n v="100228.02"/>
    <x v="1"/>
    <s v="Greene"/>
    <s v="SR-35"/>
    <s v="SR"/>
    <s v="From South of West Allen's Bridge Road to North of Bright Hope Road"/>
    <m/>
    <s v="Resurfacing"/>
    <s v="Resurface &amp; Safety"/>
    <e v="#N/A"/>
    <x v="0"/>
    <x v="5"/>
    <n v="3.43"/>
    <d v="2008-06-20T00:00:00"/>
    <m/>
    <x v="2"/>
    <m/>
    <m/>
    <n v="0"/>
    <n v="0"/>
    <n v="0"/>
    <n v="632.97"/>
    <n v="632.97"/>
  </r>
  <r>
    <n v="124626"/>
    <x v="3"/>
    <s v="Lauderdale"/>
    <s v="Parchman Rd"/>
    <s v="L"/>
    <s v="Parchman Rd. Bridge over Branch (IA)"/>
    <m/>
    <s v="State Aid - BR Grant"/>
    <s v="Bridge Replacement"/>
    <m/>
    <x v="3"/>
    <x v="0"/>
    <n v="0.01"/>
    <m/>
    <m/>
    <x v="4"/>
    <s v="None"/>
    <s v="490A2910009"/>
    <n v="0"/>
    <n v="0"/>
    <n v="632.29999999999995"/>
    <n v="0"/>
    <n v="632.29999999999995"/>
  </r>
  <r>
    <n v="129276"/>
    <x v="1"/>
    <s v="Region 1"/>
    <m/>
    <s v="N/A"/>
    <s v="Overdimensional (O/D) Load Escort by Tennessee Highway Patrol (THP) - Permit No. 193129"/>
    <m/>
    <s v="Other"/>
    <s v="Other"/>
    <m/>
    <x v="1"/>
    <x v="1"/>
    <s v=""/>
    <m/>
    <m/>
    <x v="6"/>
    <m/>
    <m/>
    <n v="0"/>
    <n v="0"/>
    <n v="607.37"/>
    <n v="0"/>
    <n v="607.37"/>
  </r>
  <r>
    <n v="110353"/>
    <x v="1"/>
    <s v="Region 1"/>
    <m/>
    <s v="IM"/>
    <s v="FY0708-RTRC-InSR-R1"/>
    <m/>
    <s v="Maint - Reg"/>
    <s v="Maintenance"/>
    <m/>
    <x v="1"/>
    <x v="1"/>
    <n v="0"/>
    <d v="2007-12-07T00:00:00"/>
    <m/>
    <x v="1"/>
    <m/>
    <m/>
    <n v="0"/>
    <n v="0"/>
    <n v="606.96"/>
    <n v="0"/>
    <n v="606.96"/>
  </r>
  <r>
    <n v="125847"/>
    <x v="0"/>
    <s v="McMinn"/>
    <m/>
    <s v="L"/>
    <s v="M18CMHQ_C54SR_SPCETOWAH"/>
    <m/>
    <s v="Maint - Litter"/>
    <s v="Maintenance"/>
    <m/>
    <x v="1"/>
    <x v="1"/>
    <s v=""/>
    <m/>
    <m/>
    <x v="4"/>
    <m/>
    <m/>
    <n v="0"/>
    <n v="0"/>
    <n v="605.45000000000005"/>
    <n v="0"/>
    <n v="605.45000000000005"/>
  </r>
  <r>
    <n v="129230.74"/>
    <x v="5"/>
    <s v="Statewide"/>
    <m/>
    <s v="N/A"/>
    <s v="Overdimensional (O/D) Load Escort by Tennessee Highway Patrol (THP) - Application No. 307540"/>
    <m/>
    <s v="Other"/>
    <s v="Other"/>
    <m/>
    <x v="1"/>
    <x v="1"/>
    <s v=""/>
    <m/>
    <m/>
    <x v="6"/>
    <m/>
    <m/>
    <n v="0"/>
    <n v="0"/>
    <n v="570.55999999999995"/>
    <n v="0"/>
    <n v="570.55999999999995"/>
  </r>
  <r>
    <n v="82468.009999999995"/>
    <x v="2"/>
    <s v="Stewart"/>
    <s v="SR-76"/>
    <s v="SR"/>
    <s v="Bridge over Cumberland River, LM 13.33"/>
    <m/>
    <s v="Maint - BR Repair"/>
    <s v="Bridge Repair"/>
    <m/>
    <x v="3"/>
    <x v="2"/>
    <n v="0"/>
    <d v="2013-08-30T00:00:00"/>
    <m/>
    <x v="0"/>
    <s v="NHS"/>
    <s v="81SR0760007"/>
    <n v="0"/>
    <n v="0"/>
    <n v="548.94000000000005"/>
    <n v="0"/>
    <n v="548.94000000000005"/>
  </r>
  <r>
    <n v="121615"/>
    <x v="0"/>
    <s v="Bradley"/>
    <s v="SR-308"/>
    <s v="SR"/>
    <s v="Intersection at Walker Valley Road"/>
    <s v="Miscellaneous Safety Improvements (Yellow Flashing Beacons)"/>
    <s v="Safety"/>
    <s v="Miscellaneous Safety Improvements"/>
    <m/>
    <x v="1"/>
    <x v="1"/>
    <n v="0.01"/>
    <d v="2018-02-09T00:00:00"/>
    <m/>
    <x v="2"/>
    <s v="Other"/>
    <m/>
    <n v="-11990.72"/>
    <n v="0"/>
    <n v="12537.28"/>
    <n v="0"/>
    <n v="546.56000000000131"/>
  </r>
  <r>
    <n v="124356"/>
    <x v="3"/>
    <s v="Gibson"/>
    <s v="E Airport Rd"/>
    <s v="L"/>
    <s v="E. Airport Rd. Bridge over Br N Fork Forked Deer (IA)"/>
    <m/>
    <s v="State Aid - BR Grant"/>
    <s v="Bridge Replacement"/>
    <m/>
    <x v="3"/>
    <x v="0"/>
    <n v="0.01"/>
    <m/>
    <m/>
    <x v="4"/>
    <s v="None"/>
    <s v="270A3800001"/>
    <n v="0"/>
    <n v="0"/>
    <n v="535.6"/>
    <n v="0"/>
    <n v="535.6"/>
  </r>
  <r>
    <n v="83814.02"/>
    <x v="3"/>
    <s v="Henderson"/>
    <s v="I-40"/>
    <s v="IM"/>
    <s v="From West of SR-104 to West of SR-22"/>
    <s v="I-40, From West of SR-104 to West of SR-22 - Resurfacing"/>
    <s v="Resurfacing"/>
    <s v="Resurfacing"/>
    <s v="Mill, 85 lbs/SY Thin Lift Mix &amp; 1 1/4&quot; OGFC"/>
    <x v="0"/>
    <x v="5"/>
    <n v="7.21"/>
    <d v="2014-12-05T00:00:00"/>
    <s v="THIN"/>
    <x v="1"/>
    <s v="Int"/>
    <m/>
    <n v="0"/>
    <n v="0"/>
    <n v="0"/>
    <n v="526.98"/>
    <n v="526.98"/>
  </r>
  <r>
    <n v="129230"/>
    <x v="5"/>
    <s v="Statewide"/>
    <m/>
    <s v="N/A"/>
    <s v="Overdimensional (O/D) Load Escort by Tennessee Highway Patrol (THP) - Permit 190615"/>
    <m/>
    <s v="Other"/>
    <s v="Other"/>
    <m/>
    <x v="1"/>
    <x v="1"/>
    <s v=""/>
    <m/>
    <m/>
    <x v="6"/>
    <m/>
    <m/>
    <n v="0"/>
    <n v="0"/>
    <n v="517.24"/>
    <n v="0"/>
    <n v="517.24"/>
  </r>
  <r>
    <n v="112551"/>
    <x v="2"/>
    <s v="Perry"/>
    <s v="SR-13"/>
    <s v="SR"/>
    <s v="From South of Lobelville Road to North of Lobelville Road"/>
    <m/>
    <s v="Legislative"/>
    <s v="Resurfacing"/>
    <e v="#N/A"/>
    <x v="0"/>
    <x v="5"/>
    <n v="0.6"/>
    <d v="2010-10-29T00:00:00"/>
    <m/>
    <x v="2"/>
    <m/>
    <m/>
    <n v="512.16"/>
    <n v="0"/>
    <n v="0"/>
    <n v="0"/>
    <n v="512.16"/>
  </r>
  <r>
    <n v="125705"/>
    <x v="2"/>
    <s v="Rutherford"/>
    <s v="Goochie Ford Road"/>
    <s v="L"/>
    <s v="BG A308-1.93, Goochie Ford Road over East Fork Stones River"/>
    <s v="Replace bridge over East Fork Stones River"/>
    <s v="State Aid - BR Grant"/>
    <s v="Bridge Replacement"/>
    <m/>
    <x v="3"/>
    <x v="0"/>
    <n v="0"/>
    <m/>
    <m/>
    <x v="4"/>
    <s v="None"/>
    <m/>
    <n v="0"/>
    <n v="0"/>
    <n v="492.07"/>
    <n v="0"/>
    <n v="492.07"/>
  </r>
  <r>
    <n v="117840"/>
    <x v="1"/>
    <s v="Anderson"/>
    <s v="I-75"/>
    <s v="IM"/>
    <s v="Bridges over Norfolk Southern R/R, LM 11.58"/>
    <m/>
    <s v="Maint - BR Repair"/>
    <s v="Bridge Repair"/>
    <m/>
    <x v="3"/>
    <x v="2"/>
    <n v="0"/>
    <d v="2013-05-24T00:00:00"/>
    <m/>
    <x v="1"/>
    <s v="Int"/>
    <s v="01I00750039, 01I00750040"/>
    <n v="0"/>
    <n v="0"/>
    <n v="491.36"/>
    <n v="0"/>
    <n v="491.36"/>
  </r>
  <r>
    <n v="124481"/>
    <x v="3"/>
    <s v="Hardin"/>
    <s v="Nichols Dr"/>
    <s v="L"/>
    <s v="Nichols Dr. Bridge over Horse Creek (IA)"/>
    <m/>
    <s v="State Aid - BR Grant"/>
    <s v="Bridge Replacement"/>
    <m/>
    <x v="3"/>
    <x v="0"/>
    <n v="0.01"/>
    <m/>
    <m/>
    <x v="4"/>
    <s v="None"/>
    <s v="360A3080001"/>
    <n v="0"/>
    <n v="0"/>
    <n v="407.19"/>
    <n v="0"/>
    <n v="407.19"/>
  </r>
  <r>
    <n v="112125"/>
    <x v="1"/>
    <s v="Jefferson"/>
    <m/>
    <s v="IM"/>
    <s v="M09LTR1_C45I_SIGNREPAIR I40WB"/>
    <m/>
    <s v="Maint - Reg"/>
    <s v="Safety"/>
    <m/>
    <x v="1"/>
    <x v="1"/>
    <n v="0"/>
    <d v="2009-02-06T00:00:00"/>
    <m/>
    <x v="1"/>
    <m/>
    <m/>
    <n v="0"/>
    <n v="0"/>
    <n v="388"/>
    <n v="0"/>
    <n v="388"/>
  </r>
  <r>
    <n v="122015"/>
    <x v="3"/>
    <s v="Weakley"/>
    <s v="Lynn Point Rd"/>
    <s v="L"/>
    <s v="SA 9203(4), Lynn Point Rd 2.65 miles from Gibson Co Line to Greenfield"/>
    <m/>
    <s v="State Aid - Resurf"/>
    <s v="Resurfacing"/>
    <m/>
    <x v="1"/>
    <x v="1"/>
    <n v="2.6440000000000001"/>
    <m/>
    <m/>
    <x v="4"/>
    <s v="None"/>
    <m/>
    <n v="0"/>
    <n v="0"/>
    <n v="0"/>
    <n v="379.81"/>
    <n v="379.81"/>
  </r>
  <r>
    <n v="127768.52"/>
    <x v="5"/>
    <s v="Statewide"/>
    <m/>
    <s v="N/A"/>
    <s v="Overdimensional (O/D) Load Escort by Tennessee Highway Patrol (THP) - Permit 104272"/>
    <m/>
    <s v="Other"/>
    <s v="Other"/>
    <m/>
    <x v="1"/>
    <x v="1"/>
    <s v=""/>
    <m/>
    <m/>
    <x v="6"/>
    <m/>
    <m/>
    <n v="0"/>
    <n v="0"/>
    <n v="374.01"/>
    <n v="0"/>
    <n v="374.01"/>
  </r>
  <r>
    <n v="121366"/>
    <x v="0"/>
    <s v="Grundy"/>
    <s v="SR-56"/>
    <s v="SR"/>
    <s v="Bridge over Pepper Hollow Branch, LM 31.24"/>
    <m/>
    <s v="Maint - BR Repair"/>
    <s v="Bridge Repair"/>
    <m/>
    <x v="3"/>
    <x v="2"/>
    <n v="0"/>
    <d v="2016-12-02T00:00:00"/>
    <m/>
    <x v="2"/>
    <s v="Other"/>
    <s v="31SR0560013"/>
    <n v="0"/>
    <n v="0"/>
    <n v="367.85"/>
    <n v="0"/>
    <n v="367.85"/>
  </r>
  <r>
    <n v="100353"/>
    <x v="2"/>
    <s v="Lawrence, Wayne"/>
    <s v="SR-15"/>
    <s v="SR"/>
    <s v="Natchez Trace Parkway to SR-240"/>
    <m/>
    <s v="Legislative"/>
    <s v="Reconstruction"/>
    <m/>
    <x v="0"/>
    <x v="0"/>
    <n v="3.6259999999999999"/>
    <d v="2004-06-11T00:00:00"/>
    <m/>
    <x v="0"/>
    <s v="NHS"/>
    <m/>
    <n v="366.15"/>
    <n v="0"/>
    <n v="0"/>
    <n v="0"/>
    <n v="366.15"/>
  </r>
  <r>
    <n v="123026.02"/>
    <x v="2"/>
    <s v="Davidson"/>
    <s v="I-440"/>
    <s v="IM"/>
    <s v="M18LTHQ_C19I_M&amp;L_I440"/>
    <m/>
    <s v="Maint - Reg"/>
    <s v="Mowing/Litter"/>
    <m/>
    <x v="1"/>
    <x v="1"/>
    <n v="7.6"/>
    <d v="2017-11-03T00:00:00"/>
    <m/>
    <x v="1"/>
    <m/>
    <m/>
    <n v="0"/>
    <n v="0"/>
    <n v="362.77"/>
    <n v="0"/>
    <n v="362.77"/>
  </r>
  <r>
    <n v="112417"/>
    <x v="3"/>
    <s v="Shelby"/>
    <m/>
    <s v="SP"/>
    <s v="Bridges over Branches, LM 1.95 &amp; 2.90 in Meeman-Shelby Forest State Park"/>
    <m/>
    <s v="Maint - BR Repair"/>
    <s v="Bridge Repair"/>
    <m/>
    <x v="3"/>
    <x v="2"/>
    <n v="0"/>
    <d v="2011-05-06T00:00:00"/>
    <m/>
    <x v="10"/>
    <m/>
    <m/>
    <n v="0"/>
    <n v="0"/>
    <n v="350"/>
    <n v="0"/>
    <n v="350"/>
  </r>
  <r>
    <n v="119957"/>
    <x v="0"/>
    <s v="Rhea"/>
    <s v="SR-378"/>
    <s v="SR"/>
    <s v="Bridge over Little Richland Creek, LM 1.58 in Dayton"/>
    <m/>
    <s v="Maint - BR Repair"/>
    <s v="Bridge Repair"/>
    <m/>
    <x v="3"/>
    <x v="2"/>
    <n v="0"/>
    <d v="2014-08-29T00:00:00"/>
    <m/>
    <x v="2"/>
    <s v="Other"/>
    <s v="72SR0292003"/>
    <n v="0"/>
    <n v="0"/>
    <n v="350"/>
    <n v="0"/>
    <n v="350"/>
  </r>
  <r>
    <n v="128676"/>
    <x v="1"/>
    <s v="Campbell"/>
    <s v="Cedar Creek/Alder Springs Rd"/>
    <s v="L"/>
    <s v="SA 07008-9, Cedar Creek/Alder Springs Rd from Cedar Creek Bridge to Deerfield Rd"/>
    <m/>
    <s v="State Aid - Resurf"/>
    <s v="Resurfacing"/>
    <m/>
    <x v="1"/>
    <x v="1"/>
    <n v="2.2999999999999998"/>
    <m/>
    <m/>
    <x v="4"/>
    <s v="None, Other"/>
    <m/>
    <n v="0"/>
    <n v="0"/>
    <n v="0"/>
    <n v="341.58"/>
    <n v="341.58"/>
  </r>
  <r>
    <n v="127974"/>
    <x v="3"/>
    <s v="Decatur"/>
    <s v="Sue Road"/>
    <s v="L"/>
    <s v="SA 20028-1, Sue Road, from SA 20022 to Dead End"/>
    <m/>
    <s v="State Aid - Resurf"/>
    <s v="Resurfacing"/>
    <m/>
    <x v="1"/>
    <x v="1"/>
    <n v="1.135"/>
    <m/>
    <m/>
    <x v="4"/>
    <s v="None"/>
    <m/>
    <n v="0"/>
    <n v="0"/>
    <n v="0"/>
    <n v="324.98"/>
    <n v="324.98"/>
  </r>
  <r>
    <n v="105599.02"/>
    <x v="1"/>
    <s v="Region 1"/>
    <m/>
    <s v="SR"/>
    <s v="FY0708-OCPM-InSR-R1"/>
    <m/>
    <s v="Maint - Reg"/>
    <s v="Pavement Marking"/>
    <m/>
    <x v="1"/>
    <x v="1"/>
    <n v="0"/>
    <d v="2007-12-07T00:00:00"/>
    <m/>
    <x v="2"/>
    <m/>
    <m/>
    <n v="0"/>
    <n v="0"/>
    <n v="323.74"/>
    <n v="0"/>
    <n v="323.74"/>
  </r>
  <r>
    <n v="43812.01"/>
    <x v="1"/>
    <s v="Blount"/>
    <s v="SR-162 EXT"/>
    <s v="SR"/>
    <s v="Pellissippi Parkway, From Cusick Road to SR-33"/>
    <m/>
    <s v="Legislative"/>
    <s v="Paving"/>
    <m/>
    <x v="0"/>
    <x v="5"/>
    <n v="2.2000000000000002"/>
    <d v="2003-09-05T00:00:00"/>
    <m/>
    <x v="2"/>
    <m/>
    <m/>
    <n v="0"/>
    <n v="0"/>
    <n v="288.43"/>
    <n v="0"/>
    <n v="288.43"/>
  </r>
  <r>
    <n v="107962"/>
    <x v="1"/>
    <s v="Sullivan"/>
    <s v="SR-34"/>
    <s v="SR"/>
    <s v="From Beaver Creek to Exide Drive in Bristol (Median Improvements &amp; Widening- Phase 1)"/>
    <m/>
    <s v="Other"/>
    <s v="Miscellaneous Improvements"/>
    <m/>
    <x v="0"/>
    <x v="0"/>
    <n v="0.92"/>
    <d v="2007-12-07T00:00:00"/>
    <m/>
    <x v="0"/>
    <s v="NHS"/>
    <m/>
    <n v="0"/>
    <n v="0"/>
    <n v="270.08"/>
    <n v="0"/>
    <n v="270.08"/>
  </r>
  <r>
    <n v="115370.65"/>
    <x v="0"/>
    <s v="Overton"/>
    <m/>
    <s v="L"/>
    <s v="Various Local Roads in Overton County (Local Roads Safety Initiative)"/>
    <s v="Various Local Roads in Overton County (Local Roads Safety Initiative) - Signs, Pvmt Marking &amp; Guardrail"/>
    <s v="Other"/>
    <s v="Miscellaneous Safety Improvements"/>
    <m/>
    <x v="1"/>
    <x v="1"/>
    <n v="0"/>
    <d v="2016-08-19T00:00:00"/>
    <m/>
    <x v="4"/>
    <s v="None"/>
    <m/>
    <n v="-16336.1"/>
    <n v="0"/>
    <n v="16592.88"/>
    <n v="0"/>
    <n v="256.78000000000065"/>
  </r>
  <r>
    <n v="128011"/>
    <x v="3"/>
    <s v="Shelby"/>
    <m/>
    <s v="N/A"/>
    <s v="MATA - FFY17-18; SFY19 5337 (S) Capital Assistance"/>
    <m/>
    <s v="Mass Transit"/>
    <m/>
    <m/>
    <x v="1"/>
    <x v="1"/>
    <s v=""/>
    <m/>
    <m/>
    <x v="6"/>
    <m/>
    <m/>
    <n v="0"/>
    <n v="0"/>
    <n v="219"/>
    <n v="0"/>
    <n v="219"/>
  </r>
  <r>
    <n v="113379"/>
    <x v="2"/>
    <s v="Sumner"/>
    <s v="SR-174"/>
    <s v="SR"/>
    <s v="(Long Hollow Pike), Small Structure at LM 14.85"/>
    <m/>
    <s v="Other"/>
    <s v="Culvert Replacement"/>
    <m/>
    <x v="5"/>
    <x v="0"/>
    <n v="0.127"/>
    <d v="2011-05-06T00:00:00"/>
    <m/>
    <x v="2"/>
    <s v="Other"/>
    <m/>
    <n v="0"/>
    <n v="0"/>
    <n v="217.19"/>
    <n v="0"/>
    <n v="217.19"/>
  </r>
  <r>
    <n v="111129"/>
    <x v="1"/>
    <s v="Region 1"/>
    <m/>
    <s v="SR"/>
    <s v="Various State Route Intersections (Whitetopping)"/>
    <m/>
    <s v="Maint - Reg"/>
    <s v="Resurfacing"/>
    <e v="#N/A"/>
    <x v="0"/>
    <x v="5"/>
    <s v=""/>
    <d v="2008-12-12T00:00:00"/>
    <m/>
    <x v="2"/>
    <m/>
    <m/>
    <n v="0"/>
    <n v="0"/>
    <n v="214.55"/>
    <n v="0"/>
    <n v="214.55"/>
  </r>
  <r>
    <n v="128720"/>
    <x v="1"/>
    <s v="Hancock"/>
    <s v="SR-63"/>
    <s v="SR"/>
    <s v="near LM 1.0 (February 2019 Flood)"/>
    <s v="repair flood damage (Emergency Let Contract)"/>
    <s v="Maint - Reg"/>
    <s v="Safety"/>
    <m/>
    <x v="2"/>
    <x v="2"/>
    <n v="0.01"/>
    <d v="2019-04-05T00:00:00"/>
    <m/>
    <x v="2"/>
    <s v="Other"/>
    <m/>
    <n v="0"/>
    <n v="0"/>
    <n v="200"/>
    <n v="0"/>
    <n v="200"/>
  </r>
  <r>
    <n v="126358"/>
    <x v="0"/>
    <s v="Van Buren"/>
    <s v="Hodges Ferry Rd"/>
    <s v="L"/>
    <s v="SA 88006(1), Hodges Ferry Road from Cummingsville Rd to White County Line"/>
    <m/>
    <s v="State Aid - Resurf"/>
    <s v="Resurfacing"/>
    <m/>
    <x v="1"/>
    <x v="1"/>
    <n v="0.13"/>
    <m/>
    <m/>
    <x v="4"/>
    <s v="None"/>
    <m/>
    <n v="0"/>
    <n v="0"/>
    <n v="0"/>
    <n v="195.03"/>
    <n v="195.03"/>
  </r>
  <r>
    <n v="45340"/>
    <x v="1"/>
    <s v="Knox"/>
    <s v="SR-62"/>
    <s v="SR"/>
    <s v="SR-62 (WESTERN AVE), ORANGE AVE TO UNIVERSITY AVE"/>
    <m/>
    <s v="Legislative"/>
    <m/>
    <m/>
    <x v="0"/>
    <x v="0"/>
    <n v="0.6"/>
    <m/>
    <m/>
    <x v="2"/>
    <m/>
    <m/>
    <n v="0"/>
    <n v="183.26"/>
    <n v="0"/>
    <n v="0"/>
    <n v="183.26"/>
  </r>
  <r>
    <n v="108660.01"/>
    <x v="1"/>
    <s v="Region 1"/>
    <m/>
    <s v="IM"/>
    <s v="Various Interstate and State Routes (Attenuator Repair)"/>
    <m/>
    <s v="Maint - Reg"/>
    <s v="Maintenance"/>
    <m/>
    <x v="1"/>
    <x v="1"/>
    <s v=""/>
    <d v="2008-05-09T00:00:00"/>
    <m/>
    <x v="1"/>
    <m/>
    <m/>
    <n v="0"/>
    <n v="0"/>
    <n v="175.19"/>
    <n v="0"/>
    <n v="175.19"/>
  </r>
  <r>
    <n v="118308.04"/>
    <x v="2"/>
    <s v="Region 3"/>
    <m/>
    <s v="IM"/>
    <s v="FY17LTHQ_R3ISR_RETRACP"/>
    <m/>
    <s v="Maint - Reg"/>
    <s v="Pavement Marking"/>
    <m/>
    <x v="1"/>
    <x v="1"/>
    <n v="62.4"/>
    <d v="2017-02-10T00:00:00"/>
    <m/>
    <x v="1"/>
    <m/>
    <m/>
    <n v="0"/>
    <n v="0"/>
    <n v="170"/>
    <n v="0"/>
    <n v="170"/>
  </r>
  <r>
    <n v="109750.01"/>
    <x v="1"/>
    <s v="Region 1"/>
    <m/>
    <s v="IM"/>
    <s v="FY0809-GRO-InSR-R1"/>
    <m/>
    <s v="Maint - Reg"/>
    <s v="Guardrail"/>
    <m/>
    <x v="1"/>
    <x v="1"/>
    <s v=""/>
    <d v="2008-10-31T00:00:00"/>
    <m/>
    <x v="1"/>
    <m/>
    <m/>
    <n v="0"/>
    <n v="0"/>
    <n v="166.35"/>
    <n v="0"/>
    <n v="166.35"/>
  </r>
  <r>
    <n v="114597"/>
    <x v="0"/>
    <s v="Coffee"/>
    <s v="SIA"/>
    <s v="L"/>
    <s v="Industrial Access Road serving Viam Oyama Chemical Company and Newell Rubbermaid"/>
    <m/>
    <s v="Other"/>
    <s v="Construction-New"/>
    <m/>
    <x v="0"/>
    <x v="3"/>
    <n v="0.17"/>
    <m/>
    <m/>
    <x v="4"/>
    <s v="None"/>
    <m/>
    <n v="163.88"/>
    <n v="0"/>
    <n v="0"/>
    <n v="0"/>
    <n v="163.88"/>
  </r>
  <r>
    <n v="114430"/>
    <x v="1"/>
    <s v="Greene"/>
    <s v="SR-93"/>
    <s v="SR"/>
    <s v="Culverts at LM 2.15 &amp; 8.00"/>
    <m/>
    <s v="Other"/>
    <s v="Culvert Replacement"/>
    <m/>
    <x v="5"/>
    <x v="0"/>
    <n v="9.6000000000000002E-2"/>
    <d v="2014-10-17T00:00:00"/>
    <m/>
    <x v="2"/>
    <s v="Other"/>
    <m/>
    <n v="0"/>
    <n v="0"/>
    <n v="156.81"/>
    <n v="0"/>
    <n v="156.81"/>
  </r>
  <r>
    <n v="118199"/>
    <x v="2"/>
    <s v="Davidson"/>
    <s v="SR-386"/>
    <s v="SR"/>
    <s v="(Vietnam Veterans Boulevard), Interchange at Conference Drive in Goodlettsville"/>
    <s v="Interchange Lighting of SR-386 at Conference Drive in Goodlettsville"/>
    <s v="Local Programs"/>
    <s v="Interchange Lighting"/>
    <m/>
    <x v="1"/>
    <x v="1"/>
    <n v="0.79"/>
    <d v="2014-04-04T00:00:00"/>
    <m/>
    <x v="0"/>
    <s v="NHS"/>
    <m/>
    <n v="127.1"/>
    <n v="0"/>
    <n v="0"/>
    <n v="0"/>
    <n v="127.1"/>
  </r>
  <r>
    <n v="121407.03"/>
    <x v="1"/>
    <s v="Region 1"/>
    <s v="SR"/>
    <s v="SR"/>
    <s v="M18LTHQ_D18SR_MOW_D18NORTH"/>
    <m/>
    <s v="Maint - Reg"/>
    <s v="Mowing/Litter"/>
    <m/>
    <x v="1"/>
    <x v="1"/>
    <n v="152.85"/>
    <d v="2017-11-03T00:00:00"/>
    <m/>
    <x v="2"/>
    <m/>
    <m/>
    <n v="0"/>
    <n v="0"/>
    <n v="119.48"/>
    <n v="0"/>
    <n v="119.48"/>
  </r>
  <r>
    <n v="116355.06"/>
    <x v="2"/>
    <s v="Davidson"/>
    <s v="SR"/>
    <s v="SR"/>
    <s v="M18LTHQ_C19SR_MOW_NASHVILLE"/>
    <m/>
    <s v="Maint - Reg"/>
    <s v="Mowing/Litter"/>
    <m/>
    <x v="1"/>
    <x v="1"/>
    <n v="190.19"/>
    <d v="2018-02-09T00:00:00"/>
    <m/>
    <x v="2"/>
    <m/>
    <m/>
    <n v="0"/>
    <n v="0"/>
    <n v="111.27"/>
    <n v="0"/>
    <n v="111.27"/>
  </r>
  <r>
    <n v="101410"/>
    <x v="1"/>
    <s v="Grainger"/>
    <s v="SR-1"/>
    <s v="SR"/>
    <s v="From Rutledge to Bean Station"/>
    <m/>
    <s v="Legislative"/>
    <s v="Location and Environmental Study"/>
    <m/>
    <x v="0"/>
    <x v="0"/>
    <n v="11.5"/>
    <m/>
    <m/>
    <x v="2"/>
    <s v="Other"/>
    <m/>
    <n v="110.08"/>
    <n v="0"/>
    <n v="0"/>
    <n v="0"/>
    <n v="110.08"/>
  </r>
  <r>
    <n v="107298"/>
    <x v="3"/>
    <s v="Dyer"/>
    <s v="I-155"/>
    <s v="IM"/>
    <s v="Bridge over Mississippi River, LM 0.00"/>
    <m/>
    <s v="Maint - BR Repair"/>
    <s v="Bridge Repair"/>
    <m/>
    <x v="3"/>
    <x v="2"/>
    <n v="0"/>
    <d v="2008-12-12T00:00:00"/>
    <m/>
    <x v="1"/>
    <m/>
    <m/>
    <n v="0"/>
    <n v="0"/>
    <n v="92.56"/>
    <n v="0"/>
    <n v="92.56"/>
  </r>
  <r>
    <n v="123667"/>
    <x v="1"/>
    <s v="Loudon"/>
    <m/>
    <s v="L"/>
    <s v="M17CMHQ_C53SR_SPCLENOIRCITY"/>
    <m/>
    <s v="Maint - Litter"/>
    <s v="Maintenance"/>
    <m/>
    <x v="1"/>
    <x v="1"/>
    <s v=""/>
    <m/>
    <m/>
    <x v="4"/>
    <m/>
    <m/>
    <n v="0"/>
    <n v="0"/>
    <n v="80"/>
    <n v="0"/>
    <n v="80"/>
  </r>
  <r>
    <n v="117407"/>
    <x v="2"/>
    <s v="Marshall"/>
    <s v="Mooresville Road"/>
    <s v="L"/>
    <s v="BG A009-2.90, Mooresville Road over Mooresville Creek"/>
    <m/>
    <s v="State Aid - BR Grant"/>
    <s v="Bridge Replacement"/>
    <m/>
    <x v="3"/>
    <x v="0"/>
    <n v="0"/>
    <m/>
    <m/>
    <x v="4"/>
    <s v="None"/>
    <m/>
    <n v="0"/>
    <n v="0"/>
    <n v="77.28"/>
    <n v="0"/>
    <n v="77.28"/>
  </r>
  <r>
    <n v="100282.03"/>
    <x v="2"/>
    <s v="Rutherford"/>
    <s v="SR-96"/>
    <s v="SR"/>
    <s v="(Franklin Road), Bridge over Branch, LM 4.56 (IA) (Being replaced under 100282.01)"/>
    <m/>
    <s v="Bridge"/>
    <s v="Bridge Replacement"/>
    <m/>
    <x v="3"/>
    <x v="0"/>
    <n v="0.01"/>
    <m/>
    <m/>
    <x v="0"/>
    <s v="NHS"/>
    <s v="75SR0960009"/>
    <n v="69.23"/>
    <n v="0"/>
    <n v="0"/>
    <n v="0"/>
    <n v="69.23"/>
  </r>
  <r>
    <n v="104129.01"/>
    <x v="1"/>
    <s v="Sevier"/>
    <s v="SR-339"/>
    <s v="SR"/>
    <s v="Culvert @  LM 3.19"/>
    <m/>
    <s v="Maint - Reg"/>
    <s v="Culvert Replacement"/>
    <m/>
    <x v="5"/>
    <x v="0"/>
    <n v="0.249"/>
    <d v="2007-08-31T00:00:00"/>
    <m/>
    <x v="2"/>
    <s v="Other"/>
    <m/>
    <n v="0"/>
    <n v="0"/>
    <n v="46.61"/>
    <n v="0"/>
    <n v="46.61"/>
  </r>
  <r>
    <n v="122458"/>
    <x v="1"/>
    <s v="Washington"/>
    <s v="SR-93"/>
    <s v="SR"/>
    <s v="From Greene County Line to SR-81"/>
    <s v="Thin Lift &quot;CS&quot; Mix @ 65 #/sy"/>
    <s v="Resurfacing"/>
    <s v="Resurfacing"/>
    <s v="Thin Lift &quot;CS&quot; Mix @ 65 #/sy"/>
    <x v="0"/>
    <x v="5"/>
    <n v="1.1000000000000001"/>
    <d v="2016-04-01T00:00:00"/>
    <s v="THIN"/>
    <x v="2"/>
    <s v="Other"/>
    <m/>
    <n v="0"/>
    <n v="0"/>
    <n v="0"/>
    <n v="45.31"/>
    <n v="45.31"/>
  </r>
  <r>
    <n v="113236"/>
    <x v="3"/>
    <s v="Obion"/>
    <s v="South Bluff Road"/>
    <s v="L"/>
    <s v="SA-06602(2), South Bluff Road from SA-06601 to SR-21"/>
    <m/>
    <s v="State Aid - Resurf"/>
    <s v="Resurfacing"/>
    <m/>
    <x v="1"/>
    <x v="1"/>
    <n v="7.87"/>
    <m/>
    <m/>
    <x v="4"/>
    <s v="None"/>
    <m/>
    <n v="0"/>
    <n v="0"/>
    <n v="0"/>
    <n v="42.04"/>
    <n v="42.04"/>
  </r>
  <r>
    <n v="127975"/>
    <x v="3"/>
    <s v="McNairy"/>
    <s v="Sardie Henry Road"/>
    <s v="L"/>
    <s v="SA 55067-1,  from 0.72 miles West of Otis Plunk to Otis Plunk"/>
    <m/>
    <s v="State Aid - Resurf"/>
    <s v="Resurfacing"/>
    <m/>
    <x v="1"/>
    <x v="1"/>
    <n v="0.72199999999999998"/>
    <m/>
    <m/>
    <x v="4"/>
    <s v="None"/>
    <m/>
    <n v="0"/>
    <n v="0"/>
    <n v="0"/>
    <n v="38.07"/>
    <n v="38.07"/>
  </r>
  <r>
    <n v="127556"/>
    <x v="0"/>
    <s v="Jackson"/>
    <m/>
    <s v="SR"/>
    <s v="M19CMHQ_C44SR_SPCJACKSONCO"/>
    <m/>
    <s v="Maint - Reg"/>
    <s v="Maintenance"/>
    <m/>
    <x v="1"/>
    <x v="1"/>
    <s v=""/>
    <m/>
    <m/>
    <x v="2"/>
    <m/>
    <m/>
    <n v="0"/>
    <n v="0"/>
    <n v="32.01"/>
    <n v="0"/>
    <n v="32.01"/>
  </r>
  <r>
    <n v="123625"/>
    <x v="0"/>
    <s v="Clay"/>
    <s v="SR-52"/>
    <s v="SR"/>
    <s v="From E. Lake Avenue to SR-53 in Celina (Multimodal Access Project)"/>
    <s v="Construction of 0.54 mile of 5' sidewalks, curb and gutter, ADA accessible ramps, crosswalks, and a retaining wall on SR-52/Brown Street, from E. Lake Avenue to SR-53 in Celina."/>
    <s v="Local Programs"/>
    <s v="Bicycles and Pedestrian Facility"/>
    <m/>
    <x v="1"/>
    <x v="1"/>
    <n v="0.59"/>
    <m/>
    <m/>
    <x v="0"/>
    <s v="NHS"/>
    <m/>
    <n v="26.25"/>
    <n v="0"/>
    <n v="0"/>
    <n v="0"/>
    <n v="26.25"/>
  </r>
  <r>
    <n v="121059"/>
    <x v="1"/>
    <s v="Cocke"/>
    <s v="SR-73"/>
    <s v="SR"/>
    <s v="Bridge over Pigeon River, LM 4.56"/>
    <m/>
    <s v="Maint - BR Repair"/>
    <s v="Bridge Repair"/>
    <m/>
    <x v="3"/>
    <x v="2"/>
    <n v="0"/>
    <d v="2016-10-07T00:00:00"/>
    <m/>
    <x v="2"/>
    <s v="Other"/>
    <s v="15025720001"/>
    <n v="0"/>
    <n v="0"/>
    <n v="25.38"/>
    <n v="0"/>
    <n v="25.38"/>
  </r>
  <r>
    <n v="111186"/>
    <x v="3"/>
    <s v="Shelby"/>
    <s v="SR-14"/>
    <s v="SR"/>
    <s v="Ramp &quot;F&quot; Bridge, LM 20.98"/>
    <m/>
    <s v="Maint - BR Repair"/>
    <s v="Bridge Repair"/>
    <m/>
    <x v="3"/>
    <x v="2"/>
    <n v="0"/>
    <d v="2010-08-06T00:00:00"/>
    <m/>
    <x v="0"/>
    <s v="NHS"/>
    <m/>
    <n v="0"/>
    <n v="0"/>
    <n v="23.98"/>
    <n v="0"/>
    <n v="23.98"/>
  </r>
  <r>
    <n v="116133"/>
    <x v="3"/>
    <s v="Shelby"/>
    <s v="SR-1"/>
    <s v="SR"/>
    <s v="Bridge over I-40, LM 3.11 in Memphis"/>
    <m/>
    <s v="Maint - BR Repair"/>
    <s v="Bridge Repair"/>
    <m/>
    <x v="3"/>
    <x v="2"/>
    <n v="0"/>
    <d v="2012-09-14T00:00:00"/>
    <m/>
    <x v="0"/>
    <s v="NHS"/>
    <s v="79I00400005"/>
    <n v="0"/>
    <n v="0"/>
    <n v="23.62"/>
    <n v="0"/>
    <n v="23.62"/>
  </r>
  <r>
    <n v="123362"/>
    <x v="3"/>
    <s v="Fayette"/>
    <s v="Thorpe Drive"/>
    <s v="L"/>
    <s v="SA 2414-3, Thorpe Drive from Tipton county Line to SR 222"/>
    <m/>
    <s v="State Aid - Resurf"/>
    <s v="Resurfacing"/>
    <m/>
    <x v="1"/>
    <x v="1"/>
    <n v="8.19"/>
    <m/>
    <m/>
    <x v="4"/>
    <s v="None"/>
    <m/>
    <n v="0"/>
    <n v="0"/>
    <n v="0"/>
    <n v="20.239999999999998"/>
    <n v="20.239999999999998"/>
  </r>
  <r>
    <n v="109731"/>
    <x v="3"/>
    <s v="Hardeman"/>
    <s v="Pine Top Road"/>
    <s v="L"/>
    <s v="SA-3519(6), SR-18 to SA-3524"/>
    <m/>
    <s v="State Aid - Resurf"/>
    <s v="Resurfacing"/>
    <m/>
    <x v="1"/>
    <x v="1"/>
    <n v="0.53"/>
    <m/>
    <m/>
    <x v="4"/>
    <s v="None"/>
    <m/>
    <n v="0"/>
    <n v="0"/>
    <n v="0"/>
    <n v="18.2"/>
    <n v="18.2"/>
  </r>
  <r>
    <n v="112240"/>
    <x v="2"/>
    <s v="Bedford"/>
    <s v="SR-82"/>
    <s v="SR"/>
    <s v="From High Street to East of Abernathy Street in Bell Buckle"/>
    <s v="Roadway construction and repair along SR-82 from Main Street to Abernathy Street, including sidewalk repair and replacement, drainage improvements, and pedestrian safety enhancements. Project also inlcudes crosswalks and signage."/>
    <s v="Local Programs"/>
    <s v="Miscellaneous Improvements"/>
    <m/>
    <x v="1"/>
    <x v="1"/>
    <n v="0.6"/>
    <d v="2011-10-28T00:00:00"/>
    <m/>
    <x v="2"/>
    <s v="Other"/>
    <m/>
    <n v="14.8"/>
    <n v="0.05"/>
    <n v="0"/>
    <n v="0"/>
    <n v="14.850000000000001"/>
  </r>
  <r>
    <n v="112754"/>
    <x v="0"/>
    <s v="Bradley"/>
    <s v="SIA"/>
    <s v="L"/>
    <s v="State Industrial Access Road Serving Wacker Chemical Corporation"/>
    <s v="State Industrial Access Road Serving Wacker Chemical Corporation from SR-308 to Lower River Road"/>
    <s v="Local Programs"/>
    <s v="Construction-New"/>
    <m/>
    <x v="0"/>
    <x v="3"/>
    <n v="1.78"/>
    <d v="2012-02-10T00:00:00"/>
    <m/>
    <x v="4"/>
    <s v="None"/>
    <m/>
    <n v="6.46"/>
    <n v="-0.14000000000000001"/>
    <n v="0"/>
    <n v="0"/>
    <n v="6.32"/>
  </r>
  <r>
    <n v="121954"/>
    <x v="2"/>
    <s v="Wilson"/>
    <s v="Cedar Forest Road"/>
    <s v="L"/>
    <s v="Cedar Forest Road (02017), Bridge over Hurricane Creek, LM 8.62 in Cedars of Lebanon State Park"/>
    <m/>
    <s v="Maint - BR Repair"/>
    <s v="Bridge Repair"/>
    <m/>
    <x v="3"/>
    <x v="2"/>
    <n v="0"/>
    <d v="2015-12-04T00:00:00"/>
    <m/>
    <x v="4"/>
    <s v="None"/>
    <s v="95020170003"/>
    <n v="0"/>
    <n v="0"/>
    <n v="6.28"/>
    <n v="0"/>
    <n v="6.28"/>
  </r>
  <r>
    <n v="111447"/>
    <x v="3"/>
    <s v="Gibson"/>
    <s v="Ira Falls Road"/>
    <s v="L"/>
    <s v="SA-2770(1), SA-2705 to 0.89M E of SA-2705"/>
    <m/>
    <s v="State Aid - Resurf"/>
    <s v="Resurfacing"/>
    <m/>
    <x v="1"/>
    <x v="1"/>
    <n v="0.89"/>
    <m/>
    <m/>
    <x v="4"/>
    <s v="None"/>
    <m/>
    <n v="0"/>
    <n v="0"/>
    <n v="0"/>
    <n v="4.22"/>
    <n v="4.22"/>
  </r>
  <r>
    <n v="111446"/>
    <x v="3"/>
    <s v="Gibson"/>
    <s v="Luck Madden Road"/>
    <s v="L"/>
    <s v="SA-2771(1), 1.19M S of SR-420 to SR-420"/>
    <m/>
    <s v="State Aid - Resurf"/>
    <s v="Resurfacing"/>
    <m/>
    <x v="1"/>
    <x v="1"/>
    <n v="1.19"/>
    <m/>
    <m/>
    <x v="4"/>
    <s v="None"/>
    <m/>
    <n v="0"/>
    <n v="0"/>
    <n v="0"/>
    <n v="4.22"/>
    <n v="4.22"/>
  </r>
  <r>
    <n v="130127"/>
    <x v="5"/>
    <s v="Statewide"/>
    <m/>
    <s v="N/A"/>
    <s v="In-House Storm Damage Recovery (March 3, 2020 Tornadoes)"/>
    <s v="in-house storm/tornado damage recovery (State Forces)"/>
    <s v="Maint - Reg"/>
    <s v="Maintenance"/>
    <m/>
    <x v="1"/>
    <x v="1"/>
    <s v=""/>
    <m/>
    <m/>
    <x v="6"/>
    <m/>
    <m/>
    <n v="0"/>
    <n v="0"/>
    <n v="4"/>
    <n v="0"/>
    <n v="4"/>
  </r>
  <r>
    <n v="129405"/>
    <x v="1"/>
    <s v="Region 1"/>
    <m/>
    <s v="N/A"/>
    <s v="Region 1 Future Disaster Project"/>
    <s v="Disaster Mitigation"/>
    <s v="Maint - Reg"/>
    <s v="Maintenance"/>
    <m/>
    <x v="1"/>
    <x v="1"/>
    <s v=""/>
    <m/>
    <m/>
    <x v="6"/>
    <m/>
    <m/>
    <n v="1"/>
    <n v="0"/>
    <n v="2"/>
    <n v="0"/>
    <n v="3"/>
  </r>
  <r>
    <n v="129983"/>
    <x v="1"/>
    <s v="Scott"/>
    <s v="SR-29"/>
    <s v="SR"/>
    <s v="(US-27, Scott Hwy) near LM 0.72 (Slide Repair)"/>
    <s v="slide repair by State Maintenance Forces"/>
    <s v="Maint - Reg"/>
    <s v="Mitigation - Slide"/>
    <m/>
    <x v="2"/>
    <x v="2"/>
    <n v="0.01"/>
    <m/>
    <m/>
    <x v="0"/>
    <s v="NHS"/>
    <m/>
    <n v="1"/>
    <n v="1"/>
    <n v="1"/>
    <n v="0"/>
    <n v="3"/>
  </r>
  <r>
    <n v="130089"/>
    <x v="1"/>
    <s v="Knox"/>
    <s v="SR-332"/>
    <s v="SR"/>
    <s v="near LM 2.40 (Slope Stabilization)"/>
    <m/>
    <s v="Maint - Reg"/>
    <s v="Safety"/>
    <m/>
    <x v="2"/>
    <x v="2"/>
    <n v="0.01"/>
    <d v="2020-05-15T00:00:00"/>
    <m/>
    <x v="2"/>
    <s v="Other"/>
    <m/>
    <n v="1"/>
    <n v="1"/>
    <n v="1"/>
    <n v="0"/>
    <n v="3"/>
  </r>
  <r>
    <n v="111412"/>
    <x v="3"/>
    <s v="Madison"/>
    <s v="Riverside Drive"/>
    <s v="L"/>
    <s v="SA-5704(6), SA-5715 to SA-5712"/>
    <m/>
    <s v="State Aid - Resurf"/>
    <s v="Resurfacing"/>
    <m/>
    <x v="1"/>
    <x v="1"/>
    <n v="0.74"/>
    <m/>
    <m/>
    <x v="4"/>
    <s v="Other"/>
    <m/>
    <n v="0"/>
    <n v="0"/>
    <n v="0"/>
    <n v="2.17"/>
    <n v="2.17"/>
  </r>
  <r>
    <n v="130258"/>
    <x v="2"/>
    <s v="Region 3"/>
    <s v="I-840"/>
    <s v="IM"/>
    <s v="From I-40 in Dickson to I-24 (Mowing and Litter by State Forces)"/>
    <s v="Mowing and Litter work by State Forces until the contract for this work can be re-let and awarded in the May 2020 letting and the contractor can take over after Memorial Day. Dickson, Hickman, Williamson and Rutherford Counties"/>
    <s v="Maint - Reg"/>
    <s v="Mowing/Litter"/>
    <m/>
    <x v="1"/>
    <x v="1"/>
    <s v=""/>
    <m/>
    <m/>
    <x v="1"/>
    <m/>
    <m/>
    <n v="0"/>
    <n v="0"/>
    <n v="2"/>
    <n v="0"/>
    <n v="2"/>
  </r>
  <r>
    <n v="128698.01"/>
    <x v="0"/>
    <s v="Hamilton"/>
    <s v="SR-148"/>
    <s v="SR"/>
    <s v="near LM 2.4 (Slope Stabilization) (February 2020 Flood)"/>
    <m/>
    <s v="Maint - Reg"/>
    <s v="Safety"/>
    <m/>
    <x v="2"/>
    <x v="2"/>
    <n v="0.01"/>
    <m/>
    <m/>
    <x v="2"/>
    <s v="Other"/>
    <m/>
    <n v="1"/>
    <n v="0"/>
    <n v="1"/>
    <n v="0"/>
    <n v="2"/>
  </r>
  <r>
    <n v="128766.01"/>
    <x v="0"/>
    <s v="Hamilton"/>
    <s v="SR-153"/>
    <s v="SR"/>
    <s v="near LM 7.1 (Slope Stabilization) (February 2020 Flood)"/>
    <m/>
    <s v="Maint - Reg"/>
    <s v="Safety"/>
    <m/>
    <x v="2"/>
    <x v="2"/>
    <n v="0.01"/>
    <m/>
    <m/>
    <x v="0"/>
    <s v="NHS"/>
    <m/>
    <n v="1"/>
    <n v="0"/>
    <n v="1"/>
    <n v="0"/>
    <n v="2"/>
  </r>
  <r>
    <n v="129455"/>
    <x v="1"/>
    <s v="Grainger"/>
    <s v="SR-32"/>
    <s v="SR"/>
    <s v="near LM 7.2 Pyrite Encapsulation Site (Slope Stabilization)"/>
    <s v="repair slope failure above road"/>
    <s v="Maint - Reg"/>
    <s v="Safety"/>
    <m/>
    <x v="2"/>
    <x v="2"/>
    <n v="0.01"/>
    <m/>
    <m/>
    <x v="2"/>
    <m/>
    <m/>
    <n v="1"/>
    <n v="0"/>
    <n v="1"/>
    <n v="0"/>
    <n v="2"/>
  </r>
  <r>
    <n v="130085"/>
    <x v="1"/>
    <s v="Unicoi"/>
    <s v="SR-36"/>
    <s v="SR"/>
    <s v="near LM 2.56 (Slope Stabilization)"/>
    <m/>
    <s v="Maint - Reg"/>
    <s v="Safety"/>
    <m/>
    <x v="2"/>
    <x v="2"/>
    <n v="0.01"/>
    <d v="2020-03-27T00:00:00"/>
    <m/>
    <x v="2"/>
    <s v="Other"/>
    <m/>
    <n v="1"/>
    <n v="0"/>
    <n v="1"/>
    <n v="0"/>
    <n v="2"/>
  </r>
  <r>
    <n v="130086"/>
    <x v="1"/>
    <s v="Unicoi"/>
    <s v="SR-36"/>
    <s v="SR"/>
    <s v="near LM 2.87 (Slope Stabilization)"/>
    <m/>
    <s v="Maint - Reg"/>
    <s v="Safety"/>
    <m/>
    <x v="2"/>
    <x v="2"/>
    <n v="0.01"/>
    <d v="2020-03-27T00:00:00"/>
    <m/>
    <x v="2"/>
    <s v="Other"/>
    <m/>
    <n v="1"/>
    <n v="0"/>
    <n v="1"/>
    <n v="0"/>
    <n v="2"/>
  </r>
  <r>
    <n v="130087"/>
    <x v="1"/>
    <s v="Unicoi"/>
    <s v="SR-36"/>
    <s v="SR"/>
    <s v="near LM 2.94 (Slope Stabilization)"/>
    <m/>
    <s v="Maint - Reg"/>
    <s v="Safety"/>
    <m/>
    <x v="2"/>
    <x v="2"/>
    <n v="0.01"/>
    <d v="2020-03-27T00:00:00"/>
    <m/>
    <x v="2"/>
    <s v="Other"/>
    <m/>
    <n v="1"/>
    <n v="0"/>
    <n v="1"/>
    <n v="0"/>
    <n v="2"/>
  </r>
  <r>
    <n v="130088"/>
    <x v="1"/>
    <s v="Unicoi"/>
    <s v="SR-36"/>
    <s v="SR"/>
    <s v="near LM 5.35 (Slope Stabilization)"/>
    <m/>
    <s v="Maint - Reg"/>
    <s v="Safety"/>
    <m/>
    <x v="2"/>
    <x v="2"/>
    <n v="0.01"/>
    <d v="2020-03-27T00:00:00"/>
    <m/>
    <x v="2"/>
    <s v="Other"/>
    <m/>
    <n v="1"/>
    <n v="0"/>
    <n v="1"/>
    <n v="0"/>
    <n v="2"/>
  </r>
  <r>
    <n v="130369"/>
    <x v="1"/>
    <s v="Roane"/>
    <s v="I-40"/>
    <s v="IM"/>
    <s v="Eastbound near MM 353.15 (Slope Stabilization) (February 2019 Flood)"/>
    <m/>
    <s v="Maint - Reg"/>
    <s v="Safety"/>
    <m/>
    <x v="2"/>
    <x v="2"/>
    <n v="0"/>
    <m/>
    <m/>
    <x v="1"/>
    <s v="Int"/>
    <m/>
    <n v="1"/>
    <n v="0"/>
    <n v="1"/>
    <n v="0"/>
    <n v="2"/>
  </r>
  <r>
    <n v="130370"/>
    <x v="1"/>
    <s v="Roane"/>
    <s v="I-40"/>
    <s v="IM"/>
    <s v="Eastbound near MM 353.35 (Slope Stabilization) (February 2019 Flood)"/>
    <m/>
    <s v="Maint - Reg"/>
    <s v="Safety"/>
    <m/>
    <x v="2"/>
    <x v="2"/>
    <n v="0"/>
    <m/>
    <m/>
    <x v="1"/>
    <s v="Int"/>
    <m/>
    <n v="1"/>
    <n v="0"/>
    <n v="1"/>
    <n v="0"/>
    <n v="2"/>
  </r>
  <r>
    <n v="107611"/>
    <x v="1"/>
    <s v="Claiborne"/>
    <s v="SIA"/>
    <s v="L"/>
    <s v="Industrial Access Road Serving Homesteader Trailers in New Tazewell"/>
    <s v="Build an industrial access road serving Homesteader Trailers beginning at a T intersection with Old State Route 33 and proceeding southeast to intersect with Coffey Road."/>
    <s v="Other"/>
    <s v="Construction-New"/>
    <m/>
    <x v="0"/>
    <x v="3"/>
    <n v="0.254"/>
    <d v="2015-02-13T00:00:00"/>
    <m/>
    <x v="4"/>
    <s v="None"/>
    <m/>
    <n v="0"/>
    <n v="0"/>
    <n v="1.74"/>
    <n v="0"/>
    <n v="1.74"/>
  </r>
  <r>
    <n v="116251"/>
    <x v="3"/>
    <s v="Chester"/>
    <s v="Cave Springs Road"/>
    <s v="L"/>
    <s v="SA-1205(4), From SA-1206 to SR-225"/>
    <m/>
    <s v="State Aid - Resurf"/>
    <s v="Resurfacing"/>
    <m/>
    <x v="1"/>
    <x v="1"/>
    <n v="3.39"/>
    <m/>
    <m/>
    <x v="4"/>
    <s v="None"/>
    <m/>
    <n v="0"/>
    <n v="0"/>
    <n v="0"/>
    <n v="1.01"/>
    <n v="1.01"/>
  </r>
  <r>
    <n v="121535.01"/>
    <x v="0"/>
    <s v="Grundy"/>
    <s v="SR-56"/>
    <s v="SR"/>
    <s v="M20RMR2_C31SR_2019StrikeForce_GrundySR56"/>
    <m/>
    <s v="Maint - Reg"/>
    <s v="Training"/>
    <m/>
    <x v="1"/>
    <x v="1"/>
    <s v=""/>
    <m/>
    <m/>
    <x v="2"/>
    <m/>
    <m/>
    <n v="0"/>
    <n v="0"/>
    <n v="1"/>
    <n v="0"/>
    <n v="1"/>
  </r>
  <r>
    <n v="128652.19"/>
    <x v="0"/>
    <s v="Hamilton"/>
    <m/>
    <s v="SR"/>
    <s v="Various Locations in Hamilton County - February 2019 Flood Event"/>
    <m/>
    <s v="Maint - Reg"/>
    <s v="Maintenance"/>
    <m/>
    <x v="1"/>
    <x v="1"/>
    <s v=""/>
    <m/>
    <m/>
    <x v="0"/>
    <s v="NHS, Other"/>
    <m/>
    <n v="1"/>
    <n v="0"/>
    <n v="0"/>
    <n v="0"/>
    <n v="1"/>
  </r>
  <r>
    <n v="128652.26"/>
    <x v="0"/>
    <s v="Marion"/>
    <m/>
    <s v="SR"/>
    <s v="Various Locations in Marion County - February 2019 Flood Event"/>
    <m/>
    <s v="Maint - Reg"/>
    <s v="Maintenance"/>
    <m/>
    <x v="1"/>
    <x v="1"/>
    <s v=""/>
    <m/>
    <m/>
    <x v="2"/>
    <m/>
    <m/>
    <n v="1"/>
    <n v="0"/>
    <n v="0"/>
    <n v="0"/>
    <n v="1"/>
  </r>
  <r>
    <n v="128652.48"/>
    <x v="2"/>
    <s v="Smith"/>
    <m/>
    <s v="SR"/>
    <s v="Various Locations in Smith County - February 2019 Flood Event"/>
    <m/>
    <s v="Maint - Reg"/>
    <s v="Maintenance"/>
    <m/>
    <x v="1"/>
    <x v="1"/>
    <s v=""/>
    <m/>
    <m/>
    <x v="0"/>
    <s v="Int, Other"/>
    <m/>
    <n v="1"/>
    <n v="0"/>
    <n v="0"/>
    <n v="0"/>
    <n v="1"/>
  </r>
  <r>
    <n v="128652.49"/>
    <x v="2"/>
    <s v="Trousdale"/>
    <m/>
    <s v="SR"/>
    <s v="Various Locations in Trousdale County - February 2019 Flood Event"/>
    <m/>
    <s v="Maint - Reg"/>
    <s v="Maintenance"/>
    <m/>
    <x v="1"/>
    <x v="1"/>
    <s v=""/>
    <m/>
    <m/>
    <x v="2"/>
    <s v="Other"/>
    <m/>
    <n v="1"/>
    <n v="0"/>
    <n v="0"/>
    <n v="0"/>
    <n v="1"/>
  </r>
  <r>
    <n v="129709"/>
    <x v="0"/>
    <s v="Marion"/>
    <s v="SR-27"/>
    <s v="SR"/>
    <s v="M20RMR2_C58SR_2019StrikeForce_MarionSR27"/>
    <m/>
    <s v="Maint - Reg"/>
    <s v="Training"/>
    <m/>
    <x v="1"/>
    <x v="1"/>
    <s v=""/>
    <m/>
    <m/>
    <x v="2"/>
    <m/>
    <m/>
    <n v="0"/>
    <n v="0"/>
    <n v="1"/>
    <n v="0"/>
    <n v="1"/>
  </r>
  <r>
    <n v="130099"/>
    <x v="5"/>
    <s v="Statewide"/>
    <m/>
    <s v="N/A"/>
    <s v="In-House Damage Assessment (February 2020 Flood Event)"/>
    <m/>
    <s v="Maint - Reg"/>
    <s v="Maintenance"/>
    <m/>
    <x v="1"/>
    <x v="1"/>
    <s v=""/>
    <m/>
    <m/>
    <x v="6"/>
    <m/>
    <m/>
    <n v="1"/>
    <n v="0"/>
    <n v="0"/>
    <n v="0"/>
    <n v="1"/>
  </r>
  <r>
    <n v="130099.01"/>
    <x v="3"/>
    <s v="Region 4"/>
    <m/>
    <s v="N/A"/>
    <s v="In-House Traffic Conrol (February 2020 Flood Event)"/>
    <m/>
    <s v="Maint - Reg"/>
    <s v="Maintenance"/>
    <m/>
    <x v="1"/>
    <x v="1"/>
    <s v=""/>
    <m/>
    <m/>
    <x v="6"/>
    <m/>
    <m/>
    <n v="1"/>
    <n v="0"/>
    <n v="0"/>
    <n v="0"/>
    <n v="1"/>
  </r>
  <r>
    <n v="130199"/>
    <x v="5"/>
    <s v="Statewide"/>
    <m/>
    <s v="N/A"/>
    <s v="In-House Recovery (COVID-19)"/>
    <s v="Emergency Relief (FEMA)"/>
    <s v="Maint - Reg"/>
    <m/>
    <m/>
    <x v="1"/>
    <x v="1"/>
    <s v=""/>
    <m/>
    <m/>
    <x v="6"/>
    <m/>
    <m/>
    <n v="0"/>
    <n v="0"/>
    <n v="1"/>
    <n v="0"/>
    <n v="1"/>
  </r>
  <r>
    <n v="130234"/>
    <x v="0"/>
    <s v="Region 2"/>
    <m/>
    <s v="N/A"/>
    <s v="In-House Storm Damage Recovery (April 12, 2020 Storms/Tornadoes)"/>
    <m/>
    <s v="Maint - Reg"/>
    <s v="Maintenance"/>
    <m/>
    <x v="1"/>
    <x v="1"/>
    <s v=""/>
    <m/>
    <m/>
    <x v="6"/>
    <m/>
    <m/>
    <n v="0"/>
    <n v="0"/>
    <n v="1"/>
    <n v="0"/>
    <n v="1"/>
  </r>
  <r>
    <n v="128816"/>
    <x v="0"/>
    <s v="Marion"/>
    <s v="SR-377"/>
    <s v="SR"/>
    <s v="near LM 0.02 (Slope Stabilization) (February 2019 Flood)"/>
    <s v="repair slope failure below road (Emergency Let Contract)"/>
    <s v="Maint - Reg"/>
    <s v="Safety"/>
    <m/>
    <x v="2"/>
    <x v="2"/>
    <n v="0.01"/>
    <m/>
    <m/>
    <x v="2"/>
    <s v="Other"/>
    <m/>
    <n v="0"/>
    <n v="0"/>
    <n v="1"/>
    <n v="0"/>
    <n v="1"/>
  </r>
  <r>
    <n v="128652.31"/>
    <x v="0"/>
    <s v="Polk"/>
    <m/>
    <s v="SR"/>
    <s v="Various Locations in Polk County - February 2019 Flood Event"/>
    <m/>
    <s v="Maint - Reg"/>
    <s v="Safety"/>
    <m/>
    <x v="2"/>
    <x v="2"/>
    <s v=""/>
    <m/>
    <m/>
    <x v="0"/>
    <s v="NHS, Other"/>
    <m/>
    <n v="1"/>
    <n v="0"/>
    <n v="0"/>
    <n v="0"/>
    <n v="1"/>
  </r>
  <r>
    <n v="129781"/>
    <x v="0"/>
    <s v="Bradley"/>
    <s v="SR-60"/>
    <s v="SR"/>
    <s v="M20LTR2_C06SR_SML STR SR60 LM15.851 AND LM15.907"/>
    <s v="Replace Driveway Culverts at LM 15.85 and 15.90"/>
    <s v="Other"/>
    <s v="Culvert Replacement"/>
    <m/>
    <x v="5"/>
    <x v="0"/>
    <n v="5.6000000000000001E-2"/>
    <d v="2020-06-26T00:00:00"/>
    <m/>
    <x v="0"/>
    <s v="NHS"/>
    <m/>
    <n v="1"/>
    <n v="0"/>
    <n v="0"/>
    <n v="0"/>
    <n v="1"/>
  </r>
  <r>
    <n v="130104"/>
    <x v="3"/>
    <s v="Tipton"/>
    <s v="SR-59"/>
    <s v="SR"/>
    <s v="near LM 0.95 (slide repair)"/>
    <s v="PE and Construction for Slide Repair"/>
    <s v="Maint - Reg"/>
    <s v="Mitigation - Slide"/>
    <m/>
    <x v="2"/>
    <x v="2"/>
    <n v="0.01"/>
    <m/>
    <m/>
    <x v="2"/>
    <s v="Other"/>
    <m/>
    <n v="0"/>
    <n v="0"/>
    <n v="1"/>
    <n v="0"/>
    <n v="1"/>
  </r>
  <r>
    <n v="130146"/>
    <x v="1"/>
    <s v="Scott"/>
    <s v="SR-29"/>
    <s v="SR"/>
    <s v="M20SAHQ_R1SR_SR029_18.75 LM_ Slope Correction"/>
    <s v="Evaluate and determine repair method for slope correction"/>
    <s v="Maint - Reg"/>
    <s v="Mitigation - Slide"/>
    <m/>
    <x v="2"/>
    <x v="2"/>
    <n v="0.01"/>
    <m/>
    <m/>
    <x v="0"/>
    <s v="NHS"/>
    <m/>
    <n v="1"/>
    <n v="0"/>
    <n v="0"/>
    <n v="0"/>
    <n v="1"/>
  </r>
  <r>
    <n v="130253"/>
    <x v="1"/>
    <s v="Johnson"/>
    <s v="SR-167"/>
    <s v="SR"/>
    <s v="Southbound near LM 1.86 (Slope Stabilization)"/>
    <s v="ROW for Slope Stabiliztion (slope failure above the roadway). In-house crews to be used for the repairs if possible."/>
    <s v="Maint - Reg"/>
    <s v="Mitigation - Slide"/>
    <m/>
    <x v="2"/>
    <x v="2"/>
    <n v="0.01"/>
    <m/>
    <m/>
    <x v="2"/>
    <s v="Other"/>
    <m/>
    <n v="0"/>
    <n v="1"/>
    <n v="0"/>
    <n v="0"/>
    <n v="1"/>
  </r>
  <r>
    <n v="111785"/>
    <x v="5"/>
    <s v="Statewide"/>
    <m/>
    <s v="N/A"/>
    <s v="Governor's Highway Safety Office"/>
    <m/>
    <s v="GHSP"/>
    <s v="GHSP"/>
    <m/>
    <x v="1"/>
    <x v="1"/>
    <s v=""/>
    <m/>
    <m/>
    <x v="6"/>
    <m/>
    <m/>
    <n v="0"/>
    <n v="0"/>
    <n v="0.56999999999999995"/>
    <n v="0"/>
    <n v="0.56999999999999995"/>
  </r>
  <r>
    <n v="101254"/>
    <x v="2"/>
    <s v="Williamson"/>
    <s v="SR-840 S"/>
    <s v="SR"/>
    <s v="Southeast of SR-100 To West of Bending Chestnut Road"/>
    <m/>
    <s v="Legislative"/>
    <s v="Stage Construction-New"/>
    <m/>
    <x v="0"/>
    <x v="3"/>
    <n v="6.0590000000000002"/>
    <d v="2007-06-01T00:00:00"/>
    <m/>
    <x v="2"/>
    <m/>
    <m/>
    <n v="0"/>
    <n v="0"/>
    <n v="0.46"/>
    <n v="0"/>
    <n v="0.46"/>
  </r>
  <r>
    <n v="112237"/>
    <x v="2"/>
    <s v="Montgomery"/>
    <s v="SIA"/>
    <s v="L"/>
    <s v="Serving Hemlock Semiconductor Corp, From SR-13(US-79) to Jim Johnson Road"/>
    <s v="CONSTRUCTION OF A STATE INDUSTRIAL ACCESS ROAD SERVING HEMLOCK SEMICONDUCTOR CORPORATION beginning at the intersection of US-79 / SR-13 and International Blvd., extending North/Northeast approx. 3,900 ft. before tying into the Industry's drive."/>
    <s v="Other"/>
    <s v="Construction-New"/>
    <m/>
    <x v="0"/>
    <x v="3"/>
    <s v=""/>
    <d v="2009-06-12T00:00:00"/>
    <m/>
    <x v="4"/>
    <m/>
    <m/>
    <n v="0"/>
    <n v="0"/>
    <n v="0.4"/>
    <n v="0"/>
    <n v="0.4"/>
  </r>
  <r>
    <n v="112126"/>
    <x v="5"/>
    <s v="Statewide"/>
    <m/>
    <s v="N/A"/>
    <s v="Statewide-Environmental Management System"/>
    <s v="Statewide-Environmental Management System"/>
    <s v="Other"/>
    <s v="Environmental Studies"/>
    <m/>
    <x v="1"/>
    <x v="1"/>
    <n v="0"/>
    <m/>
    <m/>
    <x v="6"/>
    <m/>
    <m/>
    <n v="0.33"/>
    <n v="0"/>
    <n v="0"/>
    <n v="0"/>
    <n v="0.33"/>
  </r>
  <r>
    <n v="101254.01"/>
    <x v="2"/>
    <s v="Williamson"/>
    <s v="SR-840 S"/>
    <s v="SR"/>
    <s v="Southeast of SR-100 to West of Bending Chestnut Road"/>
    <m/>
    <s v="Legislative"/>
    <s v="Paving"/>
    <m/>
    <x v="0"/>
    <x v="5"/>
    <n v="6.0590000000000002"/>
    <d v="2010-02-05T00:00:00"/>
    <m/>
    <x v="2"/>
    <m/>
    <m/>
    <n v="0"/>
    <n v="0"/>
    <n v="0.32"/>
    <n v="0"/>
    <n v="0.32"/>
  </r>
  <r>
    <n v="113898"/>
    <x v="2"/>
    <s v="Davidson"/>
    <s v="I-440"/>
    <s v="IM"/>
    <s v="I-65 to I-24 (Eastbound Only)"/>
    <m/>
    <s v="Other"/>
    <s v="Environmental Studies"/>
    <m/>
    <x v="1"/>
    <x v="1"/>
    <n v="2.34"/>
    <m/>
    <m/>
    <x v="1"/>
    <s v="Int"/>
    <m/>
    <n v="0.31"/>
    <n v="0"/>
    <n v="0"/>
    <n v="0"/>
    <n v="0.31"/>
  </r>
  <r>
    <n v="118303.02"/>
    <x v="0"/>
    <s v="Region 2"/>
    <m/>
    <s v="IM"/>
    <s v="M15LTHQ_R2ISR_OCPAVMKG"/>
    <m/>
    <s v="Maint - Reg"/>
    <s v="Pavement Marking"/>
    <m/>
    <x v="1"/>
    <x v="1"/>
    <s v=""/>
    <d v="2015-02-13T00:00:00"/>
    <m/>
    <x v="1"/>
    <m/>
    <m/>
    <n v="0"/>
    <n v="0"/>
    <n v="0.28000000000000003"/>
    <n v="0"/>
    <n v="0.28000000000000003"/>
  </r>
  <r>
    <n v="109893"/>
    <x v="3"/>
    <s v="Gibson"/>
    <s v="SR-76"/>
    <s v="SR"/>
    <s v="Bridges at North Fork Forked Deer River and West Tennessee  Railroad"/>
    <m/>
    <s v="Maint - BR Repair"/>
    <s v="Bridge Repair"/>
    <m/>
    <x v="3"/>
    <x v="2"/>
    <n v="0"/>
    <d v="2009-06-12T00:00:00"/>
    <m/>
    <x v="2"/>
    <m/>
    <m/>
    <n v="0"/>
    <n v="0"/>
    <n v="0.27"/>
    <n v="0"/>
    <n v="0.27"/>
  </r>
  <r>
    <n v="110935"/>
    <x v="1"/>
    <s v="Sullivan"/>
    <s v="SIA"/>
    <s v="L"/>
    <s v="Industrial Access Road serving Bristol Metals LLC"/>
    <s v="Construction of a Sate Industrial Access Road from Weaver Pike to Bristol Metals at Bristol Metals Road In The City of Bristol, Sullivan County."/>
    <s v="Other"/>
    <s v="Construction-New"/>
    <m/>
    <x v="0"/>
    <x v="3"/>
    <n v="0.60099999999999998"/>
    <d v="2009-12-11T00:00:00"/>
    <m/>
    <x v="4"/>
    <s v="None"/>
    <m/>
    <n v="0.03"/>
    <n v="0"/>
    <n v="0.2"/>
    <n v="0"/>
    <n v="0.23"/>
  </r>
  <r>
    <n v="107340"/>
    <x v="1"/>
    <s v="Blount"/>
    <s v="SIA"/>
    <s v="L"/>
    <s v="Industrial Access Road serving Denso Manufacturing Company"/>
    <s v="Construct Middle Settlements Road beginning at Mt. Tabor Road extending to SR-115 (U.S. 129).  Realign Mt. Tabor Road at the Middle Settlements Road intersection.  Widen a portion of Atchley Drive/Robert C. Jackson from 2 lanes to 4 lanes."/>
    <s v="Other"/>
    <s v="Construction-New"/>
    <m/>
    <x v="0"/>
    <x v="3"/>
    <n v="1.77"/>
    <d v="2008-12-12T00:00:00"/>
    <m/>
    <x v="4"/>
    <m/>
    <m/>
    <n v="0.01"/>
    <n v="0.01"/>
    <n v="0.2"/>
    <n v="0"/>
    <n v="0.22"/>
  </r>
  <r>
    <n v="114235"/>
    <x v="3"/>
    <s v="Tipton"/>
    <s v="SIA"/>
    <s v="L"/>
    <s v="Industrial Access Road serving Unilever in Covington"/>
    <s v="Industrial Access Road serving Unilever in Covington Tennessee, Intersection Improvements at US-51 and Witherington Drive"/>
    <s v="Other"/>
    <s v="Construction-New"/>
    <m/>
    <x v="0"/>
    <x v="3"/>
    <n v="0.23799999999999999"/>
    <d v="2012-02-10T00:00:00"/>
    <m/>
    <x v="4"/>
    <m/>
    <m/>
    <n v="0.06"/>
    <n v="0.15"/>
    <n v="0"/>
    <n v="0"/>
    <n v="0.21"/>
  </r>
  <r>
    <n v="111114"/>
    <x v="2"/>
    <s v="Sumner"/>
    <m/>
    <s v="IM"/>
    <s v="I-65, Bridge over SR-41 (LM 1.03) &amp; SR-41, Bridge over SR-11 (LM 0.03)"/>
    <m/>
    <s v="Maint - BR Repair"/>
    <s v="Bridge Repair"/>
    <m/>
    <x v="3"/>
    <x v="2"/>
    <n v="0"/>
    <d v="2009-09-18T00:00:00"/>
    <m/>
    <x v="1"/>
    <s v="Int, NHS"/>
    <m/>
    <n v="0"/>
    <n v="0"/>
    <n v="0.2"/>
    <n v="0"/>
    <n v="0.2"/>
  </r>
  <r>
    <n v="110293"/>
    <x v="3"/>
    <s v="Dyer"/>
    <s v="SR-210"/>
    <s v="SR"/>
    <s v="Br ov Bh, LM 0.30"/>
    <m/>
    <s v="Maint - BR Repair"/>
    <s v="Bridge Repair"/>
    <m/>
    <x v="3"/>
    <x v="2"/>
    <n v="0"/>
    <d v="2009-02-06T00:00:00"/>
    <m/>
    <x v="2"/>
    <s v="Other"/>
    <m/>
    <n v="0"/>
    <n v="0"/>
    <n v="0.19"/>
    <n v="0"/>
    <n v="0.19"/>
  </r>
  <r>
    <n v="116619"/>
    <x v="2"/>
    <s v="Region 3"/>
    <m/>
    <s v="SR"/>
    <s v="PE for Field Reconnaissance"/>
    <m/>
    <s v="Bridge"/>
    <s v="Bridge Replacement"/>
    <m/>
    <x v="3"/>
    <x v="0"/>
    <s v=""/>
    <m/>
    <m/>
    <x v="2"/>
    <m/>
    <m/>
    <n v="0.19"/>
    <n v="0"/>
    <n v="0"/>
    <n v="0"/>
    <n v="0.19"/>
  </r>
  <r>
    <n v="104396"/>
    <x v="1"/>
    <s v="Scott"/>
    <s v="SIA"/>
    <s v="L"/>
    <s v="Industrial Access Road (Airport Road) serving LeCarra, Quality Battery, ATS and Plane Excellence"/>
    <s v="in the Scott County Airport Industrial Park"/>
    <s v="Other"/>
    <s v="Construction-New"/>
    <m/>
    <x v="0"/>
    <x v="3"/>
    <s v=""/>
    <d v="2009-10-30T00:00:00"/>
    <m/>
    <x v="4"/>
    <s v="None"/>
    <m/>
    <n v="0.01"/>
    <n v="0"/>
    <n v="0.17"/>
    <n v="0"/>
    <n v="0.18000000000000002"/>
  </r>
  <r>
    <n v="116195"/>
    <x v="2"/>
    <s v="Maury"/>
    <s v="SIA"/>
    <s v="L"/>
    <s v="Industrial Access Road serving the Workforce Development &amp; Conference Center at Northfield in Spring Hill"/>
    <m/>
    <s v="Other"/>
    <s v="Construction-New"/>
    <m/>
    <x v="0"/>
    <x v="3"/>
    <n v="0.67700000000000005"/>
    <d v="2012-05-04T00:00:00"/>
    <m/>
    <x v="8"/>
    <s v="NHS"/>
    <m/>
    <n v="0.18"/>
    <n v="0"/>
    <n v="0"/>
    <n v="0"/>
    <n v="0.18"/>
  </r>
  <r>
    <n v="111159"/>
    <x v="0"/>
    <s v="Hamilton"/>
    <m/>
    <s v="L"/>
    <s v="Shallowford Road, Bridge over SR-153 (LM 5.56) and Jersey Pike, Bridge over SR-153 (LM 0.74)"/>
    <m/>
    <s v="Maint - BR Repair"/>
    <s v="Bridge Repair"/>
    <m/>
    <x v="3"/>
    <x v="2"/>
    <n v="0"/>
    <d v="2009-05-08T00:00:00"/>
    <m/>
    <x v="8"/>
    <s v="NHS"/>
    <m/>
    <n v="0"/>
    <n v="0"/>
    <n v="0.18"/>
    <n v="0"/>
    <n v="0.18"/>
  </r>
  <r>
    <n v="107854"/>
    <x v="3"/>
    <s v="Obion"/>
    <s v="SIA"/>
    <s v="L"/>
    <s v="Industrial Access Road serving Ethanol Processors LLC in Obion County"/>
    <m/>
    <s v="Other"/>
    <s v="Construction-New"/>
    <m/>
    <x v="0"/>
    <x v="3"/>
    <n v="2.7749999999999999"/>
    <d v="2009-05-08T00:00:00"/>
    <m/>
    <x v="4"/>
    <m/>
    <m/>
    <n v="0"/>
    <n v="0.01"/>
    <n v="0.16"/>
    <n v="0"/>
    <n v="0.17"/>
  </r>
  <r>
    <n v="114229"/>
    <x v="3"/>
    <s v="Carroll"/>
    <s v="SR-1"/>
    <s v="SR"/>
    <s v="Intersections at Baker Road and Voss Road"/>
    <m/>
    <s v="Other"/>
    <s v="Intersection Improvements"/>
    <m/>
    <x v="0"/>
    <x v="0"/>
    <n v="0.27200000000000002"/>
    <d v="2012-02-10T00:00:00"/>
    <m/>
    <x v="2"/>
    <m/>
    <m/>
    <n v="0.01"/>
    <n v="0"/>
    <n v="0.16"/>
    <n v="0"/>
    <n v="0.17"/>
  </r>
  <r>
    <n v="110720.01"/>
    <x v="3"/>
    <s v="Shelby"/>
    <s v="SR-1"/>
    <s v="SR"/>
    <s v="Bridge Over Overflow, LM 29.81"/>
    <m/>
    <s v="Maint - BR Repair"/>
    <s v="Bridge Repair"/>
    <m/>
    <x v="3"/>
    <x v="2"/>
    <n v="0"/>
    <d v="2009-06-12T00:00:00"/>
    <m/>
    <x v="0"/>
    <s v="NHS"/>
    <m/>
    <n v="0"/>
    <n v="0"/>
    <n v="0.16"/>
    <n v="0"/>
    <n v="0.16"/>
  </r>
  <r>
    <n v="111970"/>
    <x v="2"/>
    <s v="Wilson"/>
    <s v="SIA"/>
    <s v="L"/>
    <s v="Industrial Access Road serving Kenwal Steel in Lebanon"/>
    <m/>
    <s v="Other"/>
    <s v="Construction-New"/>
    <m/>
    <x v="0"/>
    <x v="3"/>
    <n v="0.19900000000000001"/>
    <d v="2012-05-04T00:00:00"/>
    <m/>
    <x v="8"/>
    <s v="NHS"/>
    <m/>
    <n v="0.16"/>
    <n v="0"/>
    <n v="0"/>
    <n v="0"/>
    <n v="0.16"/>
  </r>
  <r>
    <n v="111334"/>
    <x v="2"/>
    <s v="Dickson"/>
    <s v="SIA"/>
    <s v="L"/>
    <s v="Industrial Access Road serving Interstate Packaging in White Bluff"/>
    <m/>
    <s v="Other"/>
    <s v="Widen and Resurfacing"/>
    <m/>
    <x v="0"/>
    <x v="0"/>
    <s v=""/>
    <d v="2010-12-10T00:00:00"/>
    <m/>
    <x v="4"/>
    <s v="None"/>
    <m/>
    <n v="0.05"/>
    <n v="0"/>
    <n v="0.1"/>
    <n v="0"/>
    <n v="0.15000000000000002"/>
  </r>
  <r>
    <n v="105340"/>
    <x v="2"/>
    <s v="Dickson"/>
    <s v="Jackson Hill Road"/>
    <s v="L"/>
    <s v="Jackson Hill Road, Bridge over CSX Railroad in Montgomery Bell State Park, LM 1.94"/>
    <m/>
    <s v="Bridge"/>
    <s v="Bridge Replacement"/>
    <m/>
    <x v="3"/>
    <x v="0"/>
    <n v="0"/>
    <d v="2010-02-05T00:00:00"/>
    <m/>
    <x v="4"/>
    <s v="None"/>
    <s v="220A3400003"/>
    <n v="-0.01"/>
    <n v="0"/>
    <n v="0.16"/>
    <n v="0"/>
    <n v="0.15"/>
  </r>
  <r>
    <n v="109534"/>
    <x v="3"/>
    <s v="Obion"/>
    <s v="SR-22"/>
    <s v="SR"/>
    <s v="Brs ov SR-3 @ LM 5.45, Hoosier Creek @ LM 7.77, North Reelfoot Creek @ LM 15.63 and Indian Creek @ LM 23.35"/>
    <m/>
    <s v="Maint - BR Repair"/>
    <s v="Bridge Repair"/>
    <m/>
    <x v="3"/>
    <x v="2"/>
    <s v=""/>
    <d v="2008-09-19T00:00:00"/>
    <m/>
    <x v="2"/>
    <m/>
    <m/>
    <n v="0"/>
    <n v="0"/>
    <n v="0.15"/>
    <n v="0"/>
    <n v="0.15"/>
  </r>
  <r>
    <n v="114122"/>
    <x v="3"/>
    <s v="Shelby"/>
    <s v="SR-14"/>
    <s v="SR"/>
    <s v="Bridges over Overflow of Wolf River, LM 20.13, Wolf River, LM 20.37 and Ramp D over SR-14"/>
    <m/>
    <s v="Maint - BR Repair"/>
    <s v="Bridge Repair"/>
    <m/>
    <x v="3"/>
    <x v="2"/>
    <s v=""/>
    <d v="2011-12-09T00:00:00"/>
    <m/>
    <x v="0"/>
    <s v="NHS"/>
    <m/>
    <n v="0"/>
    <n v="0"/>
    <n v="0.15"/>
    <n v="0"/>
    <n v="0.15"/>
  </r>
  <r>
    <n v="105585.04"/>
    <x v="1"/>
    <s v="Region 1"/>
    <m/>
    <s v="SR"/>
    <s v="SR-34 @ LM 10.60 and SR-395 @ LM 3.75"/>
    <m/>
    <s v="Maint - Reg"/>
    <s v="Culvert Replacement"/>
    <m/>
    <x v="5"/>
    <x v="0"/>
    <n v="0.155"/>
    <d v="2009-02-06T00:00:00"/>
    <m/>
    <x v="2"/>
    <s v="Other"/>
    <m/>
    <n v="0"/>
    <n v="0"/>
    <n v="0.15"/>
    <n v="0"/>
    <n v="0.15"/>
  </r>
  <r>
    <n v="107975"/>
    <x v="1"/>
    <s v="Campbell"/>
    <s v="I-75"/>
    <s v="IM"/>
    <s v="Interchange at SR-9(US-25W, Exit 160) in Jellico"/>
    <s v="Interchange lighting modifications at the I-75 /SR 9 interchange."/>
    <s v="Other"/>
    <s v="Interchange Lighting"/>
    <m/>
    <x v="1"/>
    <x v="1"/>
    <n v="0"/>
    <d v="2013-08-30T00:00:00"/>
    <m/>
    <x v="1"/>
    <s v="Int"/>
    <m/>
    <n v="0.15"/>
    <n v="0"/>
    <n v="0"/>
    <n v="0"/>
    <n v="0.15"/>
  </r>
  <r>
    <n v="112357"/>
    <x v="2"/>
    <s v="Wilson"/>
    <s v="SR-26"/>
    <s v="SR"/>
    <s v="Bridge over Eavens Creek, LM 20.31"/>
    <m/>
    <s v="Bridge"/>
    <s v="Bridge Rehabilitation"/>
    <m/>
    <x v="3"/>
    <x v="2"/>
    <n v="0.75"/>
    <d v="2012-05-04T00:00:00"/>
    <m/>
    <x v="2"/>
    <s v="Other"/>
    <s v="95SR0260019"/>
    <n v="0"/>
    <n v="0"/>
    <n v="0.14000000000000001"/>
    <n v="0"/>
    <n v="0.14000000000000001"/>
  </r>
  <r>
    <n v="112624"/>
    <x v="0"/>
    <s v="Marion"/>
    <s v="SR-156"/>
    <s v="SR"/>
    <s v="Bridge over Tennessee River, LM 15.19"/>
    <m/>
    <s v="Maint - BR Repair"/>
    <s v="Bridge Repair"/>
    <m/>
    <x v="3"/>
    <x v="2"/>
    <n v="0"/>
    <d v="2009-10-30T00:00:00"/>
    <m/>
    <x v="2"/>
    <m/>
    <m/>
    <n v="0"/>
    <n v="0"/>
    <n v="0.14000000000000001"/>
    <n v="0"/>
    <n v="0.14000000000000001"/>
  </r>
  <r>
    <n v="115757"/>
    <x v="1"/>
    <s v="Cocke"/>
    <s v="SR-32"/>
    <s v="SR"/>
    <s v="Bridges (Lt &amp; Rt) over I-40, LM 23.53"/>
    <m/>
    <s v="Maint - BR Repair"/>
    <s v="Bridge Repair"/>
    <m/>
    <x v="3"/>
    <x v="2"/>
    <n v="0"/>
    <d v="2012-02-10T00:00:00"/>
    <m/>
    <x v="2"/>
    <m/>
    <m/>
    <n v="0"/>
    <n v="0"/>
    <n v="0.14000000000000001"/>
    <n v="0"/>
    <n v="0.14000000000000001"/>
  </r>
  <r>
    <n v="109532"/>
    <x v="2"/>
    <s v="Maury"/>
    <s v="SR-50"/>
    <s v="SR"/>
    <s v="From SR-247 to SR 6(US-43) (TPR Locations 1,2 and 4)"/>
    <m/>
    <s v="Legislative"/>
    <s v="Miscellaneous Improvements"/>
    <m/>
    <x v="0"/>
    <x v="0"/>
    <n v="0.56499999999999995"/>
    <d v="2012-06-15T00:00:00"/>
    <m/>
    <x v="2"/>
    <s v="Other"/>
    <m/>
    <n v="0.13"/>
    <n v="0"/>
    <n v="0"/>
    <n v="0"/>
    <n v="0.13"/>
  </r>
  <r>
    <n v="109927.01"/>
    <x v="3"/>
    <s v="McNairy"/>
    <m/>
    <s v="L"/>
    <s v="Selmer Access Road; From Tennessee Ave(UTM Campus)  to SR-5(US-45) Near Mile Marker 17"/>
    <m/>
    <s v="Other"/>
    <s v="Construction-New"/>
    <m/>
    <x v="0"/>
    <x v="3"/>
    <n v="0.67"/>
    <d v="2011-06-17T00:00:00"/>
    <m/>
    <x v="4"/>
    <m/>
    <m/>
    <n v="0.06"/>
    <n v="0"/>
    <n v="7.0000000000000007E-2"/>
    <n v="0"/>
    <n v="0.13"/>
  </r>
  <r>
    <n v="109242"/>
    <x v="1"/>
    <s v="Anderson"/>
    <s v="Longfield Road"/>
    <s v="L"/>
    <s v="LONGFIELD ROAD, BR OV I-75, LM 10.85"/>
    <m/>
    <s v="Maint - BR Repair"/>
    <s v="Bridge Repair"/>
    <m/>
    <x v="3"/>
    <x v="2"/>
    <n v="0"/>
    <d v="2008-12-12T00:00:00"/>
    <m/>
    <x v="4"/>
    <s v="None"/>
    <m/>
    <n v="0"/>
    <n v="0"/>
    <n v="0.12"/>
    <n v="0"/>
    <n v="0.12"/>
  </r>
  <r>
    <n v="108908"/>
    <x v="3"/>
    <s v="Henry"/>
    <s v="SR-69 A"/>
    <s v="SR"/>
    <s v="Bridge over Big Sandy River, LM 0.12"/>
    <m/>
    <s v="Maint - BR Repair"/>
    <s v="Bridge Repair"/>
    <m/>
    <x v="3"/>
    <x v="2"/>
    <n v="0"/>
    <d v="2008-10-31T00:00:00"/>
    <m/>
    <x v="2"/>
    <s v="Other"/>
    <m/>
    <n v="0"/>
    <n v="0"/>
    <n v="0.12"/>
    <n v="0"/>
    <n v="0.12"/>
  </r>
  <r>
    <n v="112412.01"/>
    <x v="2"/>
    <s v="Lincoln"/>
    <s v="SR-275"/>
    <s v="SR"/>
    <s v="Bridges over Overflow, LM 4.33 and Flint River Overflow, LM 4.42"/>
    <m/>
    <s v="Bridge"/>
    <s v="Bridge Rehabilitation"/>
    <m/>
    <x v="3"/>
    <x v="2"/>
    <n v="0.09"/>
    <d v="2011-08-05T00:00:00"/>
    <m/>
    <x v="2"/>
    <s v="Other"/>
    <s v="52S62400003, 52S62400013"/>
    <n v="0"/>
    <n v="0"/>
    <n v="0.12"/>
    <n v="0"/>
    <n v="0.12"/>
  </r>
  <r>
    <n v="100233"/>
    <x v="1"/>
    <s v="Loudon, Anderson, Knox"/>
    <m/>
    <s v="SR"/>
    <s v="Knoxville Parkway, From I-40/75 W, Loudon County to I-75N, Anderson County"/>
    <m/>
    <s v="Legislative"/>
    <s v="Environmental Studies"/>
    <m/>
    <x v="0"/>
    <x v="0"/>
    <n v="28.4"/>
    <m/>
    <m/>
    <x v="2"/>
    <m/>
    <m/>
    <n v="0.11"/>
    <n v="0"/>
    <n v="0"/>
    <n v="0"/>
    <n v="0.11"/>
  </r>
  <r>
    <n v="104129.02"/>
    <x v="1"/>
    <s v="Cocke"/>
    <m/>
    <s v="SR"/>
    <s v="SR-35 @ LM 0.08 and SR-160 @ LM 7.19"/>
    <m/>
    <s v="Maint - Reg"/>
    <s v="Culvert Replacement"/>
    <m/>
    <x v="5"/>
    <x v="0"/>
    <n v="0.20799999999999999"/>
    <d v="2008-03-28T00:00:00"/>
    <m/>
    <x v="2"/>
    <s v="Other"/>
    <m/>
    <n v="0"/>
    <n v="0"/>
    <n v="0.11"/>
    <n v="0"/>
    <n v="0.11"/>
  </r>
  <r>
    <n v="114633"/>
    <x v="1"/>
    <s v="Claiborne"/>
    <s v="SR-32"/>
    <s v="SR"/>
    <s v="Retaining Wall South of Cumberland Gap Tunnel (North Bound)"/>
    <m/>
    <s v="Other"/>
    <s v="Miscellaneous Improvements"/>
    <m/>
    <x v="0"/>
    <x v="0"/>
    <n v="0"/>
    <d v="2011-02-11T00:00:00"/>
    <m/>
    <x v="0"/>
    <s v="NHS"/>
    <m/>
    <n v="0.01"/>
    <n v="0"/>
    <n v="0.1"/>
    <n v="0"/>
    <n v="0.11"/>
  </r>
  <r>
    <n v="115782"/>
    <x v="2"/>
    <s v="Davidson"/>
    <s v="SR-11"/>
    <s v="SR"/>
    <s v="Bridge over Dry Creek, LM 22.09"/>
    <m/>
    <s v="Maint - BR Repair"/>
    <s v="Bridge Repair"/>
    <m/>
    <x v="3"/>
    <x v="2"/>
    <n v="0.03"/>
    <d v="2012-05-04T00:00:00"/>
    <m/>
    <x v="0"/>
    <s v="NHS"/>
    <s v="19SR0110029"/>
    <n v="0"/>
    <n v="0"/>
    <n v="0.11"/>
    <n v="0"/>
    <n v="0.11"/>
  </r>
  <r>
    <n v="115419"/>
    <x v="3"/>
    <s v="Benton"/>
    <s v="SR-1"/>
    <s v="SR"/>
    <s v="Bridge over Hunting Creek, LM 0.43"/>
    <m/>
    <s v="Maint - BR Repair"/>
    <s v="Bridge Repair"/>
    <m/>
    <x v="3"/>
    <x v="2"/>
    <n v="0"/>
    <d v="2012-02-10T00:00:00"/>
    <m/>
    <x v="2"/>
    <s v="Other"/>
    <s v="03SR0010001"/>
    <n v="0"/>
    <n v="0"/>
    <n v="0.1"/>
    <n v="0"/>
    <n v="0.1"/>
  </r>
  <r>
    <n v="103412"/>
    <x v="1"/>
    <s v="Knox"/>
    <m/>
    <s v="N/A"/>
    <s v="Region 1 Parking Lot"/>
    <m/>
    <s v="Other"/>
    <s v="Other"/>
    <m/>
    <x v="1"/>
    <x v="1"/>
    <s v=""/>
    <m/>
    <m/>
    <x v="6"/>
    <m/>
    <m/>
    <n v="0"/>
    <n v="0"/>
    <n v="0.1"/>
    <n v="0"/>
    <n v="0.1"/>
  </r>
  <r>
    <n v="122971"/>
    <x v="0"/>
    <s v="Cannon"/>
    <s v="Sunny Slope Rd"/>
    <s v="L"/>
    <s v="SA 08037(1) Sunny Slope Road from Hollis Creek Rd to Woodbury City Limits"/>
    <m/>
    <s v="State Aid - Resurf"/>
    <s v="Resurfacing"/>
    <m/>
    <x v="1"/>
    <x v="1"/>
    <n v="1.97"/>
    <m/>
    <m/>
    <x v="4"/>
    <s v="None"/>
    <m/>
    <n v="0"/>
    <n v="0"/>
    <n v="0"/>
    <n v="0.1"/>
    <n v="0.1"/>
  </r>
  <r>
    <n v="109821"/>
    <x v="2"/>
    <s v="Sumner"/>
    <s v="SR-6"/>
    <s v="SR"/>
    <s v="(US-31E, Nashville Pike), Interchange at  SR-109 Northbound Ramp in Gallatin"/>
    <s v="Modify Interchange"/>
    <s v="Other"/>
    <s v="Modify Interchange"/>
    <m/>
    <x v="0"/>
    <x v="0"/>
    <n v="0"/>
    <d v="2008-12-12T00:00:00"/>
    <m/>
    <x v="0"/>
    <s v="NHS"/>
    <m/>
    <n v="0"/>
    <n v="0"/>
    <n v="0.09"/>
    <n v="0"/>
    <n v="0.09"/>
  </r>
  <r>
    <n v="110991"/>
    <x v="3"/>
    <s v="Madison"/>
    <s v="SR-20"/>
    <s v="SR"/>
    <s v="Bridges over Bells Hwy, LM 6.21 and Branch, LM 6.24"/>
    <m/>
    <s v="Maint - BR Repair"/>
    <s v="Bridge Repair"/>
    <m/>
    <x v="3"/>
    <x v="2"/>
    <n v="0.03"/>
    <d v="2010-03-19T00:00:00"/>
    <m/>
    <x v="0"/>
    <s v="NHS"/>
    <m/>
    <n v="0"/>
    <n v="0"/>
    <n v="0.09"/>
    <n v="0"/>
    <n v="0.09"/>
  </r>
  <r>
    <n v="111012"/>
    <x v="3"/>
    <s v="Hardeman"/>
    <s v="SR-125"/>
    <s v="SR"/>
    <s v="Bridge over Branch, LM 19.00"/>
    <m/>
    <s v="Maint - BR Repair"/>
    <s v="Bridge Repair"/>
    <m/>
    <x v="3"/>
    <x v="2"/>
    <n v="0"/>
    <d v="2009-03-20T00:00:00"/>
    <m/>
    <x v="2"/>
    <s v="Other"/>
    <m/>
    <n v="0"/>
    <n v="0"/>
    <n v="0.09"/>
    <n v="0"/>
    <n v="0.09"/>
  </r>
  <r>
    <n v="111104"/>
    <x v="2"/>
    <s v="Perry"/>
    <s v="Broadway Road"/>
    <s v="L"/>
    <s v="68-0A386-0.06, Br ov Cypress Cr"/>
    <m/>
    <s v="State Aid - BR Grant"/>
    <s v="Bridge Rehabilitation"/>
    <m/>
    <x v="3"/>
    <x v="0"/>
    <n v="0"/>
    <m/>
    <m/>
    <x v="4"/>
    <s v="None"/>
    <m/>
    <n v="0"/>
    <n v="0"/>
    <n v="0.09"/>
    <n v="0"/>
    <n v="0.09"/>
  </r>
  <r>
    <n v="114241"/>
    <x v="2"/>
    <s v="Rutherford"/>
    <s v="SR-840"/>
    <s v="SR"/>
    <s v="Bridge over Overall Creek, LM 8.76"/>
    <m/>
    <s v="Maint - BR Repair"/>
    <s v="Bridge Repair"/>
    <m/>
    <x v="3"/>
    <x v="2"/>
    <n v="0"/>
    <d v="2010-10-29T00:00:00"/>
    <m/>
    <x v="2"/>
    <m/>
    <m/>
    <n v="0"/>
    <n v="0"/>
    <n v="0.09"/>
    <n v="0"/>
    <n v="0.09"/>
  </r>
  <r>
    <n v="115597"/>
    <x v="3"/>
    <s v="Gibson"/>
    <s v="SIA"/>
    <s v="L"/>
    <s v="Industrial Access Road serving the Van Can Company in Trenton"/>
    <m/>
    <s v="Other"/>
    <s v="Construction-New"/>
    <m/>
    <x v="0"/>
    <x v="3"/>
    <s v=""/>
    <m/>
    <m/>
    <x v="4"/>
    <s v="None"/>
    <m/>
    <n v="0"/>
    <n v="0"/>
    <n v="0.09"/>
    <n v="0"/>
    <n v="0.09"/>
  </r>
  <r>
    <n v="110436"/>
    <x v="1"/>
    <s v="Greene"/>
    <m/>
    <s v="L"/>
    <s v="Gap Creek Road, Br ov I-81, LM 5.38 and I-81, Brs ov SR-34, LM 5.46"/>
    <m/>
    <s v="Maint - BR Repair"/>
    <s v="Bridge Repair"/>
    <m/>
    <x v="3"/>
    <x v="2"/>
    <n v="0"/>
    <d v="2009-06-12T00:00:00"/>
    <m/>
    <x v="8"/>
    <s v="Int, None"/>
    <m/>
    <n v="0"/>
    <n v="0"/>
    <n v="0.09"/>
    <n v="0"/>
    <n v="0.09"/>
  </r>
  <r>
    <n v="100334.02"/>
    <x v="3"/>
    <s v="Fayette"/>
    <s v="SR-385"/>
    <s v="SR"/>
    <s v="at Norfolk Southern R/R and SR-57"/>
    <m/>
    <s v="Other"/>
    <s v="Safety"/>
    <m/>
    <x v="1"/>
    <x v="1"/>
    <n v="0.17"/>
    <d v="2011-04-01T00:00:00"/>
    <m/>
    <x v="2"/>
    <m/>
    <m/>
    <n v="0"/>
    <n v="0"/>
    <n v="0.09"/>
    <n v="0"/>
    <n v="0.09"/>
  </r>
  <r>
    <n v="103402.01"/>
    <x v="1"/>
    <s v="Hawkins"/>
    <s v="SR-1"/>
    <s v="SR"/>
    <s v="Bridge under Norfolk Southern R/R, LM 34.67"/>
    <m/>
    <s v="Maint - BR Repair"/>
    <s v="Bridge Repair"/>
    <m/>
    <x v="3"/>
    <x v="2"/>
    <n v="0"/>
    <d v="2008-12-12T00:00:00"/>
    <m/>
    <x v="0"/>
    <s v="NHS"/>
    <m/>
    <n v="0"/>
    <n v="0"/>
    <n v="0.08"/>
    <n v="0"/>
    <n v="0.08"/>
  </r>
  <r>
    <n v="111119"/>
    <x v="1"/>
    <s v="Carter"/>
    <s v="SR-67"/>
    <s v="SR"/>
    <s v="Br ov Watauga Rv, LM 17.61"/>
    <m/>
    <s v="Maint - BR Repair"/>
    <s v="Bridge Repair"/>
    <m/>
    <x v="3"/>
    <x v="2"/>
    <n v="0"/>
    <d v="2009-06-12T00:00:00"/>
    <m/>
    <x v="2"/>
    <s v="Other"/>
    <m/>
    <n v="0"/>
    <n v="0"/>
    <n v="0.08"/>
    <n v="0"/>
    <n v="0.08"/>
  </r>
  <r>
    <n v="112225"/>
    <x v="2"/>
    <s v="Marshall"/>
    <s v="SR-11"/>
    <s v="SR"/>
    <s v="Br ov Duck Rv, LM 23.87"/>
    <m/>
    <s v="Maint - BR Repair"/>
    <s v="Bridge Repair"/>
    <m/>
    <x v="3"/>
    <x v="2"/>
    <n v="0"/>
    <d v="2009-09-18T00:00:00"/>
    <m/>
    <x v="2"/>
    <s v="Other"/>
    <m/>
    <n v="0"/>
    <n v="0"/>
    <n v="0.08"/>
    <n v="0"/>
    <n v="0.08"/>
  </r>
  <r>
    <n v="115193"/>
    <x v="1"/>
    <s v="Claiborne"/>
    <s v="SR-32"/>
    <s v="SR"/>
    <s v="Y Road to North Highbury Ridge Road"/>
    <m/>
    <s v="Resurfacing"/>
    <s v="Resurfacing"/>
    <e v="#N/A"/>
    <x v="0"/>
    <x v="5"/>
    <n v="2.2000000000000002"/>
    <d v="2011-04-01T00:00:00"/>
    <m/>
    <x v="2"/>
    <m/>
    <m/>
    <n v="0"/>
    <n v="0"/>
    <n v="0"/>
    <n v="0.08"/>
    <n v="0.08"/>
  </r>
  <r>
    <n v="107353"/>
    <x v="3"/>
    <s v="Obion"/>
    <s v="SR-21"/>
    <s v="SR"/>
    <s v="Reelfoot Spillway Stream Enhancement and Box Culvert (Phase 2)"/>
    <m/>
    <s v="Other"/>
    <s v="Other"/>
    <m/>
    <x v="1"/>
    <x v="1"/>
    <n v="0"/>
    <d v="2008-12-12T00:00:00"/>
    <m/>
    <x v="2"/>
    <s v="Other"/>
    <m/>
    <n v="0"/>
    <n v="0"/>
    <n v="0.08"/>
    <n v="0"/>
    <n v="0.08"/>
  </r>
  <r>
    <n v="115548"/>
    <x v="2"/>
    <s v="Dickson, Hickman, Rutherford, Williamson, Wilson"/>
    <s v="I-40"/>
    <s v="IM"/>
    <s v="at SR-840 in Dickson and Wilson Counties"/>
    <m/>
    <s v="Legislative"/>
    <s v="Intelligent Transportation System"/>
    <m/>
    <x v="1"/>
    <x v="1"/>
    <n v="12.3"/>
    <d v="2012-05-04T00:00:00"/>
    <m/>
    <x v="1"/>
    <m/>
    <m/>
    <n v="0.08"/>
    <n v="0"/>
    <n v="0"/>
    <n v="0"/>
    <n v="0.08"/>
  </r>
  <r>
    <n v="125078"/>
    <x v="1"/>
    <s v="Sevier"/>
    <m/>
    <s v="SR"/>
    <s v="M17CMHQ_C78SR_ROUSEVIERVILLE"/>
    <m/>
    <s v="Maint - Reg"/>
    <s v="Maintenance"/>
    <m/>
    <x v="1"/>
    <x v="1"/>
    <s v=""/>
    <m/>
    <m/>
    <x v="2"/>
    <m/>
    <m/>
    <n v="0"/>
    <n v="0"/>
    <n v="0.08"/>
    <n v="0"/>
    <n v="0.08"/>
  </r>
  <r>
    <n v="83313.009999999995"/>
    <x v="2"/>
    <s v="Davidson"/>
    <s v="I-40"/>
    <s v="IM"/>
    <s v="Bridges over Jefferson St and N&amp;W R/R, LM 15.33 and Pedestrian Bridge over I-40, LM 15.11."/>
    <m/>
    <s v="Maint - BR Repair"/>
    <s v="Bridge Repair"/>
    <m/>
    <x v="3"/>
    <x v="2"/>
    <n v="0.18"/>
    <d v="2013-04-05T00:00:00"/>
    <m/>
    <x v="1"/>
    <s v="Int"/>
    <s v="19I00400051"/>
    <n v="0"/>
    <n v="0"/>
    <n v="7.0000000000000007E-2"/>
    <n v="0"/>
    <n v="7.0000000000000007E-2"/>
  </r>
  <r>
    <n v="85143"/>
    <x v="1"/>
    <s v="Sevier"/>
    <s v="SR-449"/>
    <s v="SR"/>
    <s v="Lower Middle Creek Road, From Center View Road to SR-35 (US-411)"/>
    <m/>
    <s v="Legislative"/>
    <s v="Reconstruction"/>
    <m/>
    <x v="0"/>
    <x v="0"/>
    <n v="2.9"/>
    <d v="2001-12-07T00:00:00"/>
    <m/>
    <x v="2"/>
    <m/>
    <m/>
    <n v="0"/>
    <n v="0"/>
    <n v="7.0000000000000007E-2"/>
    <n v="0"/>
    <n v="7.0000000000000007E-2"/>
  </r>
  <r>
    <n v="109593"/>
    <x v="1"/>
    <s v="Knox"/>
    <s v="I-75"/>
    <s v="IM"/>
    <s v="Bridge over I-40, LM 0.03"/>
    <m/>
    <s v="Maint - BR Repair"/>
    <s v="Bridge Repair"/>
    <m/>
    <x v="3"/>
    <x v="2"/>
    <n v="0"/>
    <d v="2009-08-07T00:00:00"/>
    <m/>
    <x v="1"/>
    <s v="Int"/>
    <m/>
    <n v="0"/>
    <n v="0"/>
    <n v="7.0000000000000007E-2"/>
    <n v="0"/>
    <n v="7.0000000000000007E-2"/>
  </r>
  <r>
    <n v="110581"/>
    <x v="1"/>
    <s v="Anderson"/>
    <s v="SR-170"/>
    <s v="SR"/>
    <s v="Br ov Clinch Rv and CSX R/R, LM 2.58"/>
    <m/>
    <s v="Maint - BR Repair"/>
    <s v="Bridge Repair"/>
    <m/>
    <x v="3"/>
    <x v="2"/>
    <n v="0"/>
    <d v="2009-10-30T00:00:00"/>
    <m/>
    <x v="2"/>
    <s v="Other"/>
    <m/>
    <n v="0"/>
    <n v="0"/>
    <n v="7.0000000000000007E-2"/>
    <n v="0"/>
    <n v="7.0000000000000007E-2"/>
  </r>
  <r>
    <n v="107742.01"/>
    <x v="2"/>
    <s v="Robertson"/>
    <s v="I-24"/>
    <s v="IM"/>
    <s v="Interchange at SR-49, Exit 24 in Coopertown"/>
    <s v="Former Coopertown Project"/>
    <s v="Local Programs"/>
    <s v="Interchange Lighting"/>
    <m/>
    <x v="1"/>
    <x v="1"/>
    <s v=""/>
    <d v="2010-12-10T00:00:00"/>
    <m/>
    <x v="1"/>
    <m/>
    <m/>
    <n v="0"/>
    <n v="0"/>
    <n v="7.0000000000000007E-2"/>
    <n v="0"/>
    <n v="7.0000000000000007E-2"/>
  </r>
  <r>
    <n v="112117"/>
    <x v="1"/>
    <s v="Roane"/>
    <s v="SR-1"/>
    <s v="SR"/>
    <s v="Intersections at Rathburn St, Rockwood St, Wheeler St, Strang St, Stratton Ave and Dunn St in Rockwood (Interconnect)"/>
    <m/>
    <s v="Other"/>
    <s v="Signalization"/>
    <m/>
    <x v="1"/>
    <x v="1"/>
    <n v="1.1359999999999999"/>
    <d v="2009-10-30T00:00:00"/>
    <m/>
    <x v="0"/>
    <s v="NHS"/>
    <m/>
    <n v="0.02"/>
    <n v="0"/>
    <n v="0.05"/>
    <n v="0"/>
    <n v="7.0000000000000007E-2"/>
  </r>
  <r>
    <n v="114461"/>
    <x v="3"/>
    <s v="Weakley"/>
    <s v="SIA"/>
    <s v="L"/>
    <s v="Industrial Access Road serving Weakley County Farmers CO-OP"/>
    <s v="Industrial Access Road serving Weakley County Farmers CO-OP, Roadway improvements at Ellis St. from SR-431 to the CO-OP Entrance"/>
    <s v="Other"/>
    <s v="Reconstruction"/>
    <m/>
    <x v="0"/>
    <x v="0"/>
    <n v="5.8000000000000003E-2"/>
    <m/>
    <m/>
    <x v="4"/>
    <s v="None"/>
    <m/>
    <n v="0.05"/>
    <n v="0"/>
    <n v="0.01"/>
    <n v="0"/>
    <n v="6.0000000000000005E-2"/>
  </r>
  <r>
    <n v="46469"/>
    <x v="1"/>
    <s v="Sevier"/>
    <s v="SR-448"/>
    <s v="SR"/>
    <s v="PROPOSED SR-448, SR-35 (US-411) TO SR-66, 0.11 MI N OF NICHOLS ST IN SEVIERVILLE"/>
    <m/>
    <s v="Legislative"/>
    <s v="Construction-New"/>
    <m/>
    <x v="0"/>
    <x v="3"/>
    <n v="0.6"/>
    <d v="2002-10-25T00:00:00"/>
    <m/>
    <x v="2"/>
    <m/>
    <m/>
    <n v="0"/>
    <n v="0"/>
    <n v="0.06"/>
    <n v="0"/>
    <n v="0.06"/>
  </r>
  <r>
    <n v="109201"/>
    <x v="3"/>
    <s v="Henry"/>
    <s v="SR-69"/>
    <s v="SR"/>
    <s v="Brs. ov. Walnut Fork Cr., Overflow, N. Fork Obion River, Branches over Terrapin Creek"/>
    <m/>
    <s v="Maint - BR Repair"/>
    <s v="Bridge Repair"/>
    <m/>
    <x v="3"/>
    <x v="2"/>
    <s v=""/>
    <d v="2008-05-09T00:00:00"/>
    <m/>
    <x v="2"/>
    <m/>
    <m/>
    <n v="0"/>
    <n v="0"/>
    <n v="0.06"/>
    <n v="0"/>
    <n v="0.06"/>
  </r>
  <r>
    <n v="112550"/>
    <x v="2"/>
    <s v="Perry"/>
    <s v="SR-13"/>
    <s v="SR"/>
    <s v="Intersection near SR-20 in Linden"/>
    <m/>
    <s v="Legislative"/>
    <s v="Turn Lanes"/>
    <m/>
    <x v="0"/>
    <x v="0"/>
    <n v="0.311"/>
    <d v="2010-10-29T00:00:00"/>
    <m/>
    <x v="2"/>
    <s v="Other"/>
    <m/>
    <n v="0.06"/>
    <n v="0"/>
    <n v="0"/>
    <n v="0"/>
    <n v="0.06"/>
  </r>
  <r>
    <n v="112911"/>
    <x v="1"/>
    <s v="Claiborne"/>
    <s v="SIA"/>
    <s v="L"/>
    <s v="SIA serving SGS North America Inc."/>
    <s v="Construct 2@12' lane facility with 4' shoulders and minimum 60' ROW. Beginning at eastern edge of existing cul-de-sac at end of Harrogate Industrial Park access road extending 520' to connect to SR-63. Particular repair of sinkhole which requires excavating and drainage improvements to include stabilization of geotextile and flowable fill."/>
    <s v="Local Programs"/>
    <s v="Reconstruction"/>
    <m/>
    <x v="0"/>
    <x v="3"/>
    <n v="0.126"/>
    <d v="2012-03-23T00:00:00"/>
    <m/>
    <x v="4"/>
    <s v="None"/>
    <m/>
    <n v="0.06"/>
    <n v="0"/>
    <n v="0"/>
    <n v="0"/>
    <n v="0.06"/>
  </r>
  <r>
    <n v="115736"/>
    <x v="1"/>
    <s v="Loudon"/>
    <s v="SIA"/>
    <s v="L"/>
    <s v="Industrial Access Road serving Tennessee Packaging Company in Loudon"/>
    <m/>
    <s v="Other"/>
    <s v="Turn Lanes"/>
    <m/>
    <x v="0"/>
    <x v="0"/>
    <s v=""/>
    <m/>
    <m/>
    <x v="4"/>
    <s v="None"/>
    <m/>
    <n v="0"/>
    <n v="0"/>
    <n v="0.06"/>
    <n v="0"/>
    <n v="0.06"/>
  </r>
  <r>
    <n v="114667"/>
    <x v="0"/>
    <s v="Bledsoe"/>
    <s v="SR-30"/>
    <s v="SR"/>
    <s v="From the Van Buren County Line to East of Factory Lane"/>
    <m/>
    <s v="Resurfacing"/>
    <s v="Resurface &amp; Safety"/>
    <e v="#N/A"/>
    <x v="0"/>
    <x v="5"/>
    <n v="5.3819999999999997"/>
    <d v="2011-06-17T00:00:00"/>
    <m/>
    <x v="2"/>
    <s v="Other"/>
    <m/>
    <n v="0"/>
    <n v="0"/>
    <n v="0"/>
    <n v="0.06"/>
    <n v="0.06"/>
  </r>
  <r>
    <n v="109713"/>
    <x v="2"/>
    <s v="Cheatham"/>
    <s v="I-24"/>
    <s v="IM"/>
    <s v="Interchange at SR-249, Exit 31"/>
    <s v="Interchange Lighting New Hope Road"/>
    <s v="Local Programs"/>
    <s v="Interchange Lighting"/>
    <m/>
    <x v="1"/>
    <x v="1"/>
    <n v="0"/>
    <d v="2008-10-31T00:00:00"/>
    <m/>
    <x v="1"/>
    <m/>
    <m/>
    <n v="0"/>
    <n v="0"/>
    <n v="0.06"/>
    <n v="0"/>
    <n v="0.06"/>
  </r>
  <r>
    <n v="114102"/>
    <x v="0"/>
    <s v="Coffee"/>
    <s v="Riley Creek Road"/>
    <s v="L"/>
    <s v="SA-16002(3), Frank Hiles Rd to Marbury Rd"/>
    <m/>
    <s v="State Aid - Resurf"/>
    <s v="Resurfacing"/>
    <m/>
    <x v="1"/>
    <x v="1"/>
    <n v="4.29"/>
    <m/>
    <m/>
    <x v="4"/>
    <s v="None"/>
    <m/>
    <n v="0"/>
    <n v="0"/>
    <n v="0"/>
    <n v="0.06"/>
    <n v="0.06"/>
  </r>
  <r>
    <n v="117414"/>
    <x v="3"/>
    <s v="Dyer"/>
    <s v="Sharps Ferry Road"/>
    <s v="L"/>
    <s v="SA-2322(4), From SA-2320 to 3.27 mi. N of SA-2320"/>
    <m/>
    <s v="State Aid - Resurf"/>
    <s v="Resurfacing"/>
    <m/>
    <x v="1"/>
    <x v="1"/>
    <n v="3.27"/>
    <m/>
    <m/>
    <x v="4"/>
    <s v="None"/>
    <m/>
    <n v="0"/>
    <n v="0"/>
    <n v="0"/>
    <n v="0.06"/>
    <n v="0.06"/>
  </r>
  <r>
    <n v="113049"/>
    <x v="3"/>
    <s v="Shelby"/>
    <s v="Davies Plantation Road"/>
    <s v="L"/>
    <s v="Davies Plantation Road, Bridge over I-40, LM 1.38"/>
    <m/>
    <s v="Maint - BR Repair"/>
    <s v="Bridge Repair"/>
    <m/>
    <x v="3"/>
    <x v="2"/>
    <n v="0"/>
    <d v="2010-10-29T00:00:00"/>
    <m/>
    <x v="4"/>
    <s v="Other"/>
    <m/>
    <n v="0"/>
    <n v="0"/>
    <n v="0.05"/>
    <n v="0"/>
    <n v="0.05"/>
  </r>
  <r>
    <n v="46378"/>
    <x v="2"/>
    <s v="Rutherford"/>
    <s v="LIC"/>
    <s v="L"/>
    <s v="Joe B. Jackson Parkway, SR-10 (US-231) To I-24"/>
    <s v="Construct new 5 lane"/>
    <s v="Other"/>
    <s v="Construction-New"/>
    <m/>
    <x v="0"/>
    <x v="3"/>
    <n v="1.77"/>
    <m/>
    <m/>
    <x v="4"/>
    <m/>
    <m/>
    <n v="0"/>
    <n v="0.05"/>
    <n v="0"/>
    <n v="0"/>
    <n v="0.05"/>
  </r>
  <r>
    <n v="112364"/>
    <x v="2"/>
    <s v="Davidson"/>
    <s v="New Hope Road"/>
    <s v="L"/>
    <s v="19-01004-1.94, Br ov I-40"/>
    <m/>
    <s v="Maint - BR Repair"/>
    <s v="Bridge Repair"/>
    <m/>
    <x v="3"/>
    <x v="2"/>
    <n v="0"/>
    <d v="2009-10-30T00:00:00"/>
    <m/>
    <x v="4"/>
    <s v="Other"/>
    <m/>
    <n v="0"/>
    <n v="0"/>
    <n v="0.05"/>
    <n v="0"/>
    <n v="0.05"/>
  </r>
  <r>
    <n v="101537"/>
    <x v="0"/>
    <s v="Cumberland"/>
    <s v="SIA"/>
    <s v="L"/>
    <s v="Industrial Access Road serving Graniti Fiandre, USA, Inc., in Crossville"/>
    <m/>
    <s v="Other"/>
    <s v="Construction-New"/>
    <m/>
    <x v="0"/>
    <x v="3"/>
    <n v="0.255"/>
    <d v="2008-09-19T00:00:00"/>
    <m/>
    <x v="4"/>
    <m/>
    <m/>
    <n v="0"/>
    <n v="0"/>
    <n v="0.05"/>
    <n v="0"/>
    <n v="0.05"/>
  </r>
  <r>
    <n v="105523"/>
    <x v="2"/>
    <s v="Wilson"/>
    <s v="SIA"/>
    <s v="L"/>
    <s v="Industrial Access Road serving Nashville Wire"/>
    <s v="grading, base, drainage, paving, guardrail, pavement markings and signs"/>
    <s v="Other"/>
    <s v="Widen and Resurfacing"/>
    <m/>
    <x v="0"/>
    <x v="0"/>
    <n v="0.56200000000000006"/>
    <d v="2007-04-27T00:00:00"/>
    <m/>
    <x v="4"/>
    <m/>
    <m/>
    <n v="0"/>
    <n v="0"/>
    <n v="0.05"/>
    <n v="0"/>
    <n v="0.05"/>
  </r>
  <r>
    <n v="109214.01"/>
    <x v="1"/>
    <s v="Morgan"/>
    <s v="SR-62"/>
    <s v="SR"/>
    <s v="M09LTR1_C65SR_SMSTR SR-62, LM 2.80(Small Drainage Structures)"/>
    <m/>
    <s v="Maint - Reg"/>
    <s v="Culvert Replacement"/>
    <m/>
    <x v="5"/>
    <x v="0"/>
    <n v="0"/>
    <d v="2009-10-30T00:00:00"/>
    <m/>
    <x v="2"/>
    <s v="Other"/>
    <m/>
    <n v="0"/>
    <n v="0"/>
    <n v="0.05"/>
    <n v="0"/>
    <n v="0.05"/>
  </r>
  <r>
    <n v="110385"/>
    <x v="2"/>
    <s v="Smith"/>
    <s v="SR-24"/>
    <s v="SR"/>
    <s v="Bridge ov Caney Fork RV, LM 13.38"/>
    <m/>
    <s v="Maint - BR Repair"/>
    <s v="Bridge Repair"/>
    <m/>
    <x v="3"/>
    <x v="2"/>
    <n v="0.24099999999999999"/>
    <d v="2009-03-20T00:00:00"/>
    <m/>
    <x v="2"/>
    <s v="Other"/>
    <m/>
    <n v="0"/>
    <n v="0"/>
    <n v="0.05"/>
    <n v="0"/>
    <n v="0.05"/>
  </r>
  <r>
    <n v="110724"/>
    <x v="2"/>
    <s v="Rutherford"/>
    <s v="SR-1"/>
    <s v="SR"/>
    <s v="Bridges ov Lytle Cr, lm 16.58 and 16.72"/>
    <m/>
    <s v="Maint - BR Repair"/>
    <s v="Bridge Repair"/>
    <m/>
    <x v="3"/>
    <x v="2"/>
    <n v="0"/>
    <d v="2008-12-12T00:00:00"/>
    <m/>
    <x v="0"/>
    <s v="NHS"/>
    <m/>
    <n v="0"/>
    <n v="0"/>
    <n v="0.05"/>
    <n v="0"/>
    <n v="0.05"/>
  </r>
  <r>
    <n v="111827"/>
    <x v="1"/>
    <s v="Cocke"/>
    <s v="I-40"/>
    <s v="IM"/>
    <s v="Bridges over Pigeon River, Lm's 9.62 and 9.76"/>
    <m/>
    <s v="Bridge"/>
    <s v="Bridge Rehabilitation"/>
    <m/>
    <x v="3"/>
    <x v="2"/>
    <n v="0.14000000000000001"/>
    <d v="2010-04-30T00:00:00"/>
    <m/>
    <x v="1"/>
    <s v="Int"/>
    <s v="15I00400021, 15I00400023"/>
    <n v="0.05"/>
    <n v="0"/>
    <n v="0"/>
    <n v="0"/>
    <n v="0.05"/>
  </r>
  <r>
    <n v="112181"/>
    <x v="3"/>
    <s v="Obion"/>
    <s v="SIA"/>
    <s v="L"/>
    <s v="Industrial Access Road serving Goodyear Tire &amp; Rubber Company in Union City"/>
    <s v="STATE INDUSTRIAL ACCESS ROAD SERVING GOODYEAR TIRE AND RUBBER, FROM THE HWY 51 BYPASS APPROXIMATELY 1,525 Ft ALONG GOODYEAR RD. INCLUDING A SPUR OF APPROXIMATELY 1,000.00 Ft ALONG GREENFIELD DR., IN UNION CITY, OBION COUNTY"/>
    <s v="Other"/>
    <s v="Widen and Resurfacing"/>
    <m/>
    <x v="0"/>
    <x v="0"/>
    <s v=""/>
    <m/>
    <m/>
    <x v="4"/>
    <s v="None"/>
    <m/>
    <n v="0"/>
    <n v="0"/>
    <n v="0.05"/>
    <n v="0"/>
    <n v="0.05"/>
  </r>
  <r>
    <n v="113278"/>
    <x v="3"/>
    <s v="Shelby"/>
    <s v="SR-57"/>
    <s v="SR"/>
    <s v="WB and EB Bridges over I-240"/>
    <m/>
    <s v="Bridge"/>
    <s v="Bridge Rehabilitation"/>
    <m/>
    <x v="3"/>
    <x v="2"/>
    <n v="0.14000000000000001"/>
    <d v="2010-12-10T00:00:00"/>
    <m/>
    <x v="0"/>
    <s v="NHS"/>
    <s v="79I02400111, 79I02400112"/>
    <n v="0.05"/>
    <n v="0"/>
    <n v="0"/>
    <n v="0"/>
    <n v="0.05"/>
  </r>
  <r>
    <n v="118138"/>
    <x v="1"/>
    <s v="Morgan"/>
    <s v="SIA"/>
    <s v="L"/>
    <s v="State Industrial Access Road Serving Cobb-Vantress Inc."/>
    <m/>
    <s v="Other"/>
    <s v="Construction-New"/>
    <m/>
    <x v="0"/>
    <x v="3"/>
    <n v="0.8"/>
    <d v="2014-10-17T00:00:00"/>
    <m/>
    <x v="4"/>
    <s v="None"/>
    <m/>
    <n v="0"/>
    <n v="0.05"/>
    <n v="0"/>
    <n v="0"/>
    <n v="0.05"/>
  </r>
  <r>
    <n v="116011"/>
    <x v="1"/>
    <s v="Region 1"/>
    <m/>
    <s v="SR"/>
    <s v="M12LTHQ_R1I_FACSALTNEW"/>
    <m/>
    <s v="Other"/>
    <s v="Other"/>
    <m/>
    <x v="1"/>
    <x v="1"/>
    <s v=""/>
    <d v="2011-09-16T00:00:00"/>
    <m/>
    <x v="2"/>
    <m/>
    <m/>
    <n v="0"/>
    <n v="0"/>
    <n v="0.05"/>
    <n v="0"/>
    <n v="0.05"/>
  </r>
  <r>
    <n v="115942"/>
    <x v="3"/>
    <s v="Obion"/>
    <s v="South Bluff Road"/>
    <s v="L"/>
    <s v="SA-06602(3), From SA-06601 to SR-21"/>
    <m/>
    <s v="State Aid - Resurf"/>
    <s v="Resurfacing"/>
    <m/>
    <x v="1"/>
    <x v="1"/>
    <n v="7.87"/>
    <m/>
    <m/>
    <x v="4"/>
    <s v="None"/>
    <m/>
    <n v="0"/>
    <n v="0"/>
    <n v="0"/>
    <n v="0.05"/>
    <n v="0.05"/>
  </r>
  <r>
    <n v="46446"/>
    <x v="1"/>
    <s v="Sevier"/>
    <s v="SR-35"/>
    <s v="SR"/>
    <s v="(Chapman Highway), From East of SR-338 to Bridge over Branch"/>
    <m/>
    <s v="Other"/>
    <s v="Widen"/>
    <m/>
    <x v="0"/>
    <x v="0"/>
    <n v="3.32"/>
    <d v="2003-03-21T00:00:00"/>
    <m/>
    <x v="2"/>
    <m/>
    <m/>
    <n v="0"/>
    <n v="0"/>
    <n v="0.04"/>
    <n v="0"/>
    <n v="0.04"/>
  </r>
  <r>
    <n v="46804"/>
    <x v="2"/>
    <s v="Sumner, Robertson"/>
    <s v="SR-41"/>
    <s v="SR"/>
    <s v="South of SR-109 to Kentucky State Line"/>
    <m/>
    <s v="Legislative"/>
    <s v="Widen"/>
    <m/>
    <x v="0"/>
    <x v="0"/>
    <n v="0.4"/>
    <m/>
    <m/>
    <x v="0"/>
    <s v="NHS"/>
    <m/>
    <n v="0.04"/>
    <n v="0"/>
    <n v="0"/>
    <n v="0"/>
    <n v="0.04"/>
  </r>
  <r>
    <n v="100280"/>
    <x v="2"/>
    <s v="Wilson"/>
    <s v="SR-109"/>
    <s v="SR"/>
    <s v="Near Division Street to South of SR-24 (US-70)"/>
    <m/>
    <s v="Legislative"/>
    <s v="Widen"/>
    <m/>
    <x v="0"/>
    <x v="0"/>
    <n v="2.9380000000000002"/>
    <d v="2008-09-19T00:00:00"/>
    <m/>
    <x v="0"/>
    <s v="NHS"/>
    <m/>
    <n v="0.04"/>
    <n v="0"/>
    <n v="0"/>
    <n v="0"/>
    <n v="0.04"/>
  </r>
  <r>
    <n v="110721"/>
    <x v="3"/>
    <s v="Haywood"/>
    <s v="SR-1"/>
    <s v="SR"/>
    <s v="4 Bridges over Overflows and Muddy Creek"/>
    <m/>
    <s v="Maint - BR Repair"/>
    <s v="Bridge Repair"/>
    <m/>
    <x v="3"/>
    <x v="2"/>
    <n v="0"/>
    <d v="2009-10-30T00:00:00"/>
    <m/>
    <x v="0"/>
    <s v="NHS"/>
    <m/>
    <n v="0"/>
    <n v="0"/>
    <n v="0.04"/>
    <n v="0"/>
    <n v="0.04"/>
  </r>
  <r>
    <n v="111011.02"/>
    <x v="3"/>
    <s v="Carroll"/>
    <s v="SR-1"/>
    <s v="SR"/>
    <s v="Bridge over Branch, LM 13.08"/>
    <m/>
    <s v="Maint - BR Repair"/>
    <s v="Bridge Repair"/>
    <m/>
    <x v="3"/>
    <x v="2"/>
    <n v="0"/>
    <d v="2010-04-30T00:00:00"/>
    <m/>
    <x v="2"/>
    <s v="Other"/>
    <m/>
    <n v="0"/>
    <n v="0"/>
    <n v="0.04"/>
    <n v="0"/>
    <n v="0.04"/>
  </r>
  <r>
    <n v="111370"/>
    <x v="1"/>
    <s v="Washington"/>
    <s v="I-26"/>
    <s v="IM"/>
    <s v="Bridge (Right Lanes) over SR-354 and Boones Creek, LM 6.82"/>
    <m/>
    <s v="Maint - BR Repair"/>
    <s v="Bridge Repair"/>
    <m/>
    <x v="3"/>
    <x v="2"/>
    <n v="0"/>
    <d v="2009-08-07T00:00:00"/>
    <m/>
    <x v="1"/>
    <m/>
    <s v="90I00260021"/>
    <n v="0"/>
    <n v="0"/>
    <n v="0.04"/>
    <n v="0"/>
    <n v="0.04"/>
  </r>
  <r>
    <n v="112793"/>
    <x v="1"/>
    <s v="Greene"/>
    <s v="SR-34"/>
    <s v="SR"/>
    <s v="Bridge over Rheatown Creek, LM 25.24"/>
    <m/>
    <s v="Bridge"/>
    <s v="Bridge Rehabilitation"/>
    <m/>
    <x v="3"/>
    <x v="2"/>
    <n v="0"/>
    <d v="2010-06-18T00:00:00"/>
    <m/>
    <x v="0"/>
    <s v="NHS"/>
    <s v="30SR0340029"/>
    <n v="0.04"/>
    <n v="0"/>
    <n v="0"/>
    <n v="0"/>
    <n v="0.04"/>
  </r>
  <r>
    <n v="113269"/>
    <x v="1"/>
    <s v="Hawkins"/>
    <s v="SR-113"/>
    <s v="SR"/>
    <s v="Bridge over Robertson Creek, LM 6.63"/>
    <m/>
    <s v="Bridge"/>
    <s v="Bridge Rehabilitation"/>
    <m/>
    <x v="3"/>
    <x v="2"/>
    <n v="0"/>
    <d v="2010-08-06T00:00:00"/>
    <m/>
    <x v="2"/>
    <s v="Other"/>
    <s v="37SR1130001"/>
    <n v="0.04"/>
    <n v="0"/>
    <n v="0"/>
    <n v="0"/>
    <n v="0.04"/>
  </r>
  <r>
    <n v="113301"/>
    <x v="1"/>
    <s v="Unicoi"/>
    <s v="SR-107"/>
    <s v="SR"/>
    <s v="Bridge over North Indian Creek, LM 0.08"/>
    <m/>
    <s v="Maint - BR Repair"/>
    <s v="Bridge Rehabilitation"/>
    <m/>
    <x v="3"/>
    <x v="2"/>
    <n v="0"/>
    <d v="2010-12-10T00:00:00"/>
    <m/>
    <x v="2"/>
    <s v="Other"/>
    <s v="86SR0810001"/>
    <n v="0.04"/>
    <n v="0"/>
    <n v="0"/>
    <n v="0"/>
    <n v="0.04"/>
  </r>
  <r>
    <n v="113443"/>
    <x v="2"/>
    <s v="Sumner"/>
    <s v="SR-174"/>
    <s v="SR"/>
    <s v="Bridge over Little Trammel Creek, LM 39.42"/>
    <m/>
    <s v="Bridge"/>
    <s v="Bridge Rehabilitation"/>
    <m/>
    <x v="3"/>
    <x v="2"/>
    <n v="0"/>
    <m/>
    <m/>
    <x v="2"/>
    <m/>
    <s v="83E00270011"/>
    <n v="0.04"/>
    <n v="0"/>
    <n v="0"/>
    <n v="0"/>
    <n v="0.04"/>
  </r>
  <r>
    <n v="114206"/>
    <x v="3"/>
    <s v="Gibson"/>
    <s v="SR-54"/>
    <s v="SR"/>
    <s v="Bridge over Cain Creek, LM 10.18"/>
    <m/>
    <s v="Maint - BR Repair"/>
    <s v="Bridge Repair"/>
    <m/>
    <x v="3"/>
    <x v="2"/>
    <n v="0"/>
    <d v="2011-05-06T00:00:00"/>
    <m/>
    <x v="2"/>
    <s v="Other"/>
    <m/>
    <n v="0"/>
    <n v="0"/>
    <n v="0.04"/>
    <n v="0"/>
    <n v="0.04"/>
  </r>
  <r>
    <n v="115775"/>
    <x v="0"/>
    <s v="Jackson"/>
    <s v="SR-85"/>
    <s v="SR"/>
    <s v="Small Structure at LM 11.27"/>
    <m/>
    <s v="Other"/>
    <s v="Culvert Replacement"/>
    <m/>
    <x v="5"/>
    <x v="0"/>
    <n v="5.0999999999999997E-2"/>
    <d v="2013-12-06T00:00:00"/>
    <m/>
    <x v="2"/>
    <s v="Other"/>
    <m/>
    <n v="0.04"/>
    <n v="0"/>
    <n v="0"/>
    <n v="0"/>
    <n v="0.04"/>
  </r>
  <r>
    <n v="115902"/>
    <x v="0"/>
    <s v="Franklin"/>
    <s v="SR-130"/>
    <s v="SR"/>
    <s v="Bridge over Elk River, LM 10.86"/>
    <m/>
    <s v="Maint - BR Repair"/>
    <s v="Bridge Repair"/>
    <m/>
    <x v="3"/>
    <x v="2"/>
    <n v="0"/>
    <d v="2012-10-26T00:00:00"/>
    <m/>
    <x v="2"/>
    <s v="Other"/>
    <s v="26SR1300003"/>
    <n v="0"/>
    <n v="0"/>
    <n v="0.04"/>
    <n v="0"/>
    <n v="0.04"/>
  </r>
  <r>
    <n v="105585.05"/>
    <x v="1"/>
    <s v="Carter"/>
    <m/>
    <s v="SR"/>
    <s v="SR-91 @ LM's 13.50 &amp; 17.48 and SR-362 @ LM 0.45"/>
    <m/>
    <s v="Maint - Reg"/>
    <s v="Culvert Replacement"/>
    <m/>
    <x v="5"/>
    <x v="0"/>
    <n v="0.316"/>
    <d v="2008-08-01T00:00:00"/>
    <m/>
    <x v="2"/>
    <s v="Other"/>
    <m/>
    <n v="0"/>
    <n v="0"/>
    <n v="0.04"/>
    <n v="0"/>
    <n v="0.04"/>
  </r>
  <r>
    <n v="109192"/>
    <x v="3"/>
    <s v="Madison"/>
    <m/>
    <s v="L"/>
    <s v="Watson Road, Bridge over I-40 and SR-5 (US-45), Bridge over Bear Creek"/>
    <m/>
    <s v="Maint - BR Repair"/>
    <s v="Bridge Repair"/>
    <m/>
    <x v="3"/>
    <x v="2"/>
    <n v="0"/>
    <d v="2008-09-19T00:00:00"/>
    <m/>
    <x v="8"/>
    <s v="NHS, None"/>
    <m/>
    <n v="0"/>
    <n v="0"/>
    <n v="0.04"/>
    <n v="0"/>
    <n v="0.04"/>
  </r>
  <r>
    <n v="114710"/>
    <x v="3"/>
    <s v="Tipton"/>
    <s v="Jack Pond Road"/>
    <s v="L"/>
    <s v="SA-08436(2), From SA-08424 to 2.58 mi E"/>
    <m/>
    <s v="State Aid - Resurf"/>
    <s v="Resurfacing"/>
    <m/>
    <x v="1"/>
    <x v="1"/>
    <n v="2.58"/>
    <m/>
    <m/>
    <x v="4"/>
    <s v="None"/>
    <m/>
    <n v="0"/>
    <n v="0"/>
    <n v="0"/>
    <n v="0.04"/>
    <n v="0.04"/>
  </r>
  <r>
    <n v="117121"/>
    <x v="3"/>
    <s v="McNairy"/>
    <s v="Prather Road"/>
    <s v="L"/>
    <s v="SA-55050(1), From N of SA-5504 to SR-57"/>
    <m/>
    <s v="State Aid - Resurf"/>
    <s v="Resurfacing"/>
    <m/>
    <x v="1"/>
    <x v="1"/>
    <n v="1.4"/>
    <m/>
    <m/>
    <x v="4"/>
    <s v="None"/>
    <m/>
    <n v="0"/>
    <n v="0"/>
    <n v="0"/>
    <n v="0.04"/>
    <n v="0.04"/>
  </r>
  <r>
    <n v="114587"/>
    <x v="0"/>
    <s v="Sequatchie"/>
    <s v="Old State Highway 28"/>
    <s v="L"/>
    <s v="SA-77001(2), Marion COL to SR-28"/>
    <m/>
    <s v="State Aid - Resurf"/>
    <s v="Resurfacing"/>
    <m/>
    <x v="1"/>
    <x v="1"/>
    <n v="0.81"/>
    <m/>
    <m/>
    <x v="4"/>
    <s v="None"/>
    <m/>
    <n v="0"/>
    <n v="0"/>
    <n v="0"/>
    <n v="0.04"/>
    <n v="0.04"/>
  </r>
  <r>
    <n v="113872"/>
    <x v="2"/>
    <s v="Davidson"/>
    <s v="Elm Hill Pike"/>
    <s v="L"/>
    <s v="Elm Hill Pike, Bridge over I-40, LM 1.25"/>
    <m/>
    <s v="Maint - BR Repair"/>
    <s v="Bridge Repair"/>
    <m/>
    <x v="3"/>
    <x v="2"/>
    <n v="0"/>
    <d v="2011-05-06T00:00:00"/>
    <m/>
    <x v="8"/>
    <s v="Int, NHS"/>
    <s v="19FA0100005, 19I00400133"/>
    <n v="0"/>
    <n v="0"/>
    <n v="0.03"/>
    <n v="0"/>
    <n v="0.03"/>
  </r>
  <r>
    <n v="109564"/>
    <x v="3"/>
    <s v="Obion"/>
    <s v="SIA"/>
    <s v="L"/>
    <s v="Industrial Access Road serving Mi-Jack Products"/>
    <s v="Pave SIA Road a distance of +/- 3400 feet (0.64 mile), Road to Railroad Spur, Signalization"/>
    <s v="Other"/>
    <s v="Signalization"/>
    <m/>
    <x v="0"/>
    <x v="3"/>
    <n v="0.249"/>
    <d v="2008-06-20T00:00:00"/>
    <m/>
    <x v="4"/>
    <m/>
    <m/>
    <n v="0"/>
    <n v="0"/>
    <n v="0.03"/>
    <n v="0"/>
    <n v="0.03"/>
  </r>
  <r>
    <n v="110291"/>
    <x v="3"/>
    <s v="McNairy"/>
    <s v="SR-22"/>
    <s v="SR"/>
    <s v="Br ov N FK White Oak Cr, LM 9.35"/>
    <m/>
    <s v="Maint - BR Repair"/>
    <s v="Bridge Repair"/>
    <m/>
    <x v="3"/>
    <x v="2"/>
    <n v="0"/>
    <d v="2008-12-12T00:00:00"/>
    <m/>
    <x v="2"/>
    <s v="Other"/>
    <m/>
    <n v="0"/>
    <n v="0"/>
    <n v="0.03"/>
    <n v="0"/>
    <n v="0.03"/>
  </r>
  <r>
    <n v="110316"/>
    <x v="3"/>
    <s v="Shelby"/>
    <m/>
    <s v="N/A"/>
    <s v="4 Bridges on Various Routes over Cane Cr"/>
    <m/>
    <s v="Maint - BR Repair"/>
    <s v="Bridge Rehabilitation"/>
    <m/>
    <x v="3"/>
    <x v="2"/>
    <n v="0"/>
    <m/>
    <m/>
    <x v="6"/>
    <m/>
    <m/>
    <n v="0"/>
    <n v="0"/>
    <n v="0.03"/>
    <n v="0"/>
    <n v="0.03"/>
  </r>
  <r>
    <n v="113823.02"/>
    <x v="3"/>
    <s v="Haywood"/>
    <s v="I-40"/>
    <s v="IM"/>
    <s v="at Albright Road (Site Preparation)"/>
    <m/>
    <s v="Other"/>
    <s v="Demo and Site Preparation"/>
    <m/>
    <x v="1"/>
    <x v="1"/>
    <s v=""/>
    <m/>
    <m/>
    <x v="1"/>
    <m/>
    <m/>
    <n v="0"/>
    <n v="0"/>
    <n v="0.03"/>
    <n v="0"/>
    <n v="0.03"/>
  </r>
  <r>
    <n v="117337"/>
    <x v="0"/>
    <s v="McMinn"/>
    <s v="SIA"/>
    <s v="L"/>
    <s v="Industrial Access Road serving Heil Trailer International in Athens"/>
    <m/>
    <s v="Other"/>
    <s v="Miscellaneous Improvements"/>
    <m/>
    <x v="1"/>
    <x v="1"/>
    <s v=""/>
    <m/>
    <m/>
    <x v="8"/>
    <s v="NHS"/>
    <m/>
    <n v="0.03"/>
    <n v="0"/>
    <n v="0"/>
    <n v="0"/>
    <n v="0.03"/>
  </r>
  <r>
    <n v="114296"/>
    <x v="0"/>
    <s v="Cannon"/>
    <s v="Iconium Road"/>
    <s v="L"/>
    <s v="08030(1), SR-1 to SR-281"/>
    <m/>
    <s v="State Aid - Resurf"/>
    <s v="Resurfacing"/>
    <m/>
    <x v="1"/>
    <x v="1"/>
    <n v="1.75"/>
    <m/>
    <m/>
    <x v="4"/>
    <s v="None"/>
    <m/>
    <n v="0"/>
    <n v="0"/>
    <n v="0"/>
    <n v="0.03"/>
    <n v="0.03"/>
  </r>
  <r>
    <n v="116091"/>
    <x v="2"/>
    <s v="Davidson"/>
    <s v="Elm Hill Pike"/>
    <s v="L"/>
    <s v="SA-01925(4), From 250ft W of Spence Ln to W of Briley Pkwy"/>
    <m/>
    <s v="State Aid - Resurf"/>
    <s v="Resurfacing"/>
    <m/>
    <x v="1"/>
    <x v="1"/>
    <n v="1.76"/>
    <m/>
    <m/>
    <x v="4"/>
    <s v="Other"/>
    <m/>
    <n v="0"/>
    <n v="0"/>
    <n v="0"/>
    <n v="0.03"/>
    <n v="0.03"/>
  </r>
  <r>
    <n v="113232"/>
    <x v="3"/>
    <s v="Henry"/>
    <s v="Rabbit Creek Road"/>
    <s v="L"/>
    <s v="SA-04018(3), SR-140 to 4.67 mi N of SR-140"/>
    <m/>
    <s v="State Aid - Resurf"/>
    <s v="Resurfacing"/>
    <m/>
    <x v="1"/>
    <x v="1"/>
    <n v="4.67"/>
    <m/>
    <m/>
    <x v="4"/>
    <s v="None"/>
    <m/>
    <n v="0"/>
    <n v="0"/>
    <n v="0"/>
    <n v="0.03"/>
    <n v="0.03"/>
  </r>
  <r>
    <n v="113382"/>
    <x v="3"/>
    <s v="Lake"/>
    <s v="Upper Wynnburg Road"/>
    <s v="L"/>
    <s v="SA-04819(1), SA-04804 to SR-78"/>
    <m/>
    <s v="State Aid - Resurf"/>
    <s v="Resurfacing"/>
    <m/>
    <x v="1"/>
    <x v="1"/>
    <n v="2.2799999999999998"/>
    <m/>
    <m/>
    <x v="4"/>
    <s v="None"/>
    <m/>
    <n v="0"/>
    <n v="0"/>
    <n v="0"/>
    <n v="0.03"/>
    <n v="0.03"/>
  </r>
  <r>
    <n v="115915"/>
    <x v="0"/>
    <s v="Cannon"/>
    <s v="Sycamore Creek Road"/>
    <s v="L"/>
    <s v="SA-08017(2), Pleasant Ridge Rd to 1.9 mi N"/>
    <m/>
    <s v="State Aid - Resurf"/>
    <s v="Resurfacing"/>
    <m/>
    <x v="1"/>
    <x v="1"/>
    <n v="1.9"/>
    <m/>
    <m/>
    <x v="4"/>
    <s v="None"/>
    <m/>
    <n v="0"/>
    <n v="0"/>
    <n v="0"/>
    <n v="0.03"/>
    <n v="0.03"/>
  </r>
  <r>
    <n v="114711"/>
    <x v="3"/>
    <s v="Tipton"/>
    <s v="Nolan Road"/>
    <s v="L"/>
    <s v="SA-08443(1), From SA-08419 to 1.67 mi East"/>
    <m/>
    <s v="State Aid - Resurf"/>
    <s v="Resurfacing"/>
    <m/>
    <x v="1"/>
    <x v="1"/>
    <n v="1.67"/>
    <m/>
    <m/>
    <x v="4"/>
    <s v="None"/>
    <m/>
    <n v="0"/>
    <n v="0"/>
    <n v="0"/>
    <n v="0.03"/>
    <n v="0.03"/>
  </r>
  <r>
    <n v="113089"/>
    <x v="0"/>
    <s v="Cumberland"/>
    <s v="Spruce Loop Rd"/>
    <s v="L"/>
    <s v="SA-18054(1), Spruce Loop Road from Mockingbird Dr to Taylor Chapel Rd"/>
    <m/>
    <s v="State Aid - Resurf"/>
    <s v="Resurfacing"/>
    <m/>
    <x v="1"/>
    <x v="1"/>
    <n v="2.8"/>
    <m/>
    <m/>
    <x v="4"/>
    <s v="None"/>
    <m/>
    <n v="0"/>
    <n v="0"/>
    <n v="0"/>
    <n v="0.03"/>
    <n v="0.03"/>
  </r>
  <r>
    <n v="117098"/>
    <x v="3"/>
    <s v="Gibson"/>
    <s v="Pleasant Hill Road"/>
    <s v="L"/>
    <s v="SA-2733(7), From 0.84 mi W of SR-186 to SR-186"/>
    <m/>
    <s v="State Aid - Resurf"/>
    <s v="Resurfacing"/>
    <m/>
    <x v="1"/>
    <x v="1"/>
    <n v="0.84"/>
    <m/>
    <m/>
    <x v="4"/>
    <s v="None"/>
    <m/>
    <n v="0"/>
    <n v="0"/>
    <n v="0"/>
    <n v="0.03"/>
    <n v="0.03"/>
  </r>
  <r>
    <n v="115994"/>
    <x v="0"/>
    <s v="Grundy"/>
    <s v="Company Farm Road"/>
    <s v="L"/>
    <s v="SA-31023(1), From Heidenburg St to Dogtown Rd"/>
    <m/>
    <s v="State Aid - Resurf"/>
    <s v="Resurfacing"/>
    <m/>
    <x v="1"/>
    <x v="1"/>
    <n v="2.19"/>
    <m/>
    <m/>
    <x v="4"/>
    <s v="None"/>
    <m/>
    <n v="0"/>
    <n v="0"/>
    <n v="0"/>
    <n v="0.03"/>
    <n v="0.03"/>
  </r>
  <r>
    <n v="117959"/>
    <x v="3"/>
    <s v="Hardin"/>
    <s v="Cherry Chapel Loop"/>
    <s v="L"/>
    <s v="SA-3638(1), From SA-3625 to SA-3662"/>
    <m/>
    <s v="State Aid - Resurf"/>
    <s v="Resurfacing"/>
    <m/>
    <x v="1"/>
    <x v="1"/>
    <n v="3.2959999999999998"/>
    <m/>
    <m/>
    <x v="4"/>
    <s v="None"/>
    <m/>
    <n v="0"/>
    <n v="0"/>
    <n v="0"/>
    <n v="0.03"/>
    <n v="0.03"/>
  </r>
  <r>
    <n v="46452"/>
    <x v="1"/>
    <s v="Sevier"/>
    <s v="SR-73"/>
    <s v="SR"/>
    <s v="Glades Road to Buckhorn Road"/>
    <m/>
    <s v="Legislative"/>
    <s v="Construction-New"/>
    <m/>
    <x v="0"/>
    <x v="3"/>
    <n v="2.65"/>
    <d v="2000-12-08T00:00:00"/>
    <m/>
    <x v="2"/>
    <m/>
    <m/>
    <n v="0"/>
    <n v="0"/>
    <n v="0.02"/>
    <n v="0"/>
    <n v="0.02"/>
  </r>
  <r>
    <n v="83963.01"/>
    <x v="1"/>
    <s v="Sullivan"/>
    <s v="SR-126"/>
    <s v="SR"/>
    <s v="Bridge over Holston River, LM 1.90"/>
    <m/>
    <s v="Bridge"/>
    <s v="Bridge Rehabilitation"/>
    <m/>
    <x v="3"/>
    <x v="2"/>
    <n v="0"/>
    <d v="2010-04-30T00:00:00"/>
    <m/>
    <x v="2"/>
    <s v="Other"/>
    <s v="82SR0935003"/>
    <n v="0.02"/>
    <n v="0"/>
    <n v="0"/>
    <n v="0"/>
    <n v="0.02"/>
  </r>
  <r>
    <n v="101444"/>
    <x v="2"/>
    <s v="Dickson"/>
    <s v="SR-48"/>
    <s v="SR"/>
    <s v="Furnace Creek to Woods Valley Road"/>
    <m/>
    <s v="Legislative"/>
    <s v="Construction-New"/>
    <m/>
    <x v="0"/>
    <x v="3"/>
    <n v="0.5"/>
    <d v="2008-08-01T00:00:00"/>
    <m/>
    <x v="2"/>
    <s v="Other"/>
    <m/>
    <n v="0"/>
    <n v="0.02"/>
    <n v="0"/>
    <n v="0"/>
    <n v="0.02"/>
  </r>
  <r>
    <n v="109245"/>
    <x v="1"/>
    <s v="Grainger"/>
    <s v="SR-375"/>
    <s v="SR"/>
    <s v="Bridge over German Creek, LM 14.68"/>
    <m/>
    <s v="Maint - BR Repair"/>
    <s v="Bridge Repair"/>
    <m/>
    <x v="3"/>
    <x v="2"/>
    <n v="0"/>
    <d v="2008-06-20T00:00:00"/>
    <m/>
    <x v="2"/>
    <s v="Other"/>
    <m/>
    <n v="0"/>
    <n v="0"/>
    <n v="0.02"/>
    <n v="0"/>
    <n v="0.02"/>
  </r>
  <r>
    <n v="109564.01"/>
    <x v="3"/>
    <s v="Obion"/>
    <s v="SIA"/>
    <s v="L"/>
    <s v="Industrial Access Road serving Mi-Jack Products(State Forces)"/>
    <m/>
    <s v="Other"/>
    <s v="Paving"/>
    <m/>
    <x v="0"/>
    <x v="3"/>
    <s v=""/>
    <m/>
    <m/>
    <x v="4"/>
    <m/>
    <m/>
    <n v="0"/>
    <n v="0"/>
    <n v="0.02"/>
    <n v="0"/>
    <n v="0.02"/>
  </r>
  <r>
    <n v="111011"/>
    <x v="3"/>
    <s v="Carroll"/>
    <s v="SR-1"/>
    <s v="SR"/>
    <s v="Bridges at LMs 11.02, 13.08 and 14.43 (Br Repair)"/>
    <m/>
    <s v="Maint - BR Repair"/>
    <s v="Bridge Repair"/>
    <m/>
    <x v="3"/>
    <x v="2"/>
    <n v="0"/>
    <m/>
    <m/>
    <x v="2"/>
    <s v="Other"/>
    <s v="09SR0010009, 09SR0010015"/>
    <n v="0.02"/>
    <n v="0"/>
    <n v="0"/>
    <n v="0"/>
    <n v="0.02"/>
  </r>
  <r>
    <n v="111828"/>
    <x v="1"/>
    <s v="Sevier"/>
    <s v="SR-35"/>
    <s v="SR"/>
    <s v="Bridge over West Fork of the Little Pigeon River, LM 13.76"/>
    <m/>
    <s v="Bridge"/>
    <s v="Bridge Rehabilitation"/>
    <m/>
    <x v="3"/>
    <x v="2"/>
    <n v="0"/>
    <d v="2010-06-18T00:00:00"/>
    <m/>
    <x v="0"/>
    <s v="NHS"/>
    <s v="78SR0350017"/>
    <n v="0.02"/>
    <n v="0"/>
    <n v="0"/>
    <n v="0"/>
    <n v="0.02"/>
  </r>
  <r>
    <n v="112300"/>
    <x v="2"/>
    <s v="Robertson"/>
    <s v="SR-11"/>
    <s v="SR"/>
    <s v="Bridge over Red River, LM 24.58"/>
    <m/>
    <s v="Bridge"/>
    <s v="Bridge Rehabilitation"/>
    <m/>
    <x v="3"/>
    <x v="2"/>
    <n v="0"/>
    <d v="2010-04-30T00:00:00"/>
    <m/>
    <x v="0"/>
    <s v="NHS"/>
    <s v="74SR0110009"/>
    <n v="0.02"/>
    <n v="0"/>
    <n v="0"/>
    <n v="0"/>
    <n v="0.02"/>
  </r>
  <r>
    <n v="112410"/>
    <x v="2"/>
    <s v="Davidson"/>
    <s v="SR-100"/>
    <s v="SR"/>
    <s v="Bridge over Pritchett Creek, LM 5.36"/>
    <m/>
    <s v="Maint - BR Repair"/>
    <s v="Bridge Repair"/>
    <m/>
    <x v="3"/>
    <x v="2"/>
    <n v="0"/>
    <d v="2011-08-05T00:00:00"/>
    <m/>
    <x v="0"/>
    <s v="NHS"/>
    <m/>
    <n v="0"/>
    <n v="0"/>
    <n v="0.02"/>
    <n v="0"/>
    <n v="0.02"/>
  </r>
  <r>
    <n v="113048"/>
    <x v="3"/>
    <s v="Shelby"/>
    <s v="SR-14"/>
    <s v="SR"/>
    <s v="Bridges over CSX R/R, Chelsea Avenue and Kruger Road, LM 18.29"/>
    <m/>
    <s v="Maint - BR Repair"/>
    <s v="Bridge Repair"/>
    <m/>
    <x v="3"/>
    <x v="2"/>
    <n v="0"/>
    <d v="2010-12-10T00:00:00"/>
    <m/>
    <x v="0"/>
    <s v="NHS"/>
    <m/>
    <n v="0"/>
    <n v="0"/>
    <n v="0.02"/>
    <n v="0"/>
    <n v="0.02"/>
  </r>
  <r>
    <n v="113248"/>
    <x v="2"/>
    <s v="Rutherford"/>
    <s v="SR-16"/>
    <s v="SR"/>
    <s v="Bridge over Neeley's Creek, LM 0.02"/>
    <m/>
    <s v="Bridge"/>
    <s v="Bridge Rehabilitation"/>
    <m/>
    <x v="3"/>
    <x v="2"/>
    <n v="0"/>
    <d v="2011-10-28T00:00:00"/>
    <m/>
    <x v="2"/>
    <s v="Other"/>
    <s v="75SR0160001"/>
    <n v="0.02"/>
    <n v="0"/>
    <n v="0"/>
    <n v="0"/>
    <n v="0.02"/>
  </r>
  <r>
    <n v="113426"/>
    <x v="1"/>
    <s v="Roane"/>
    <s v="SR-1"/>
    <s v="SR"/>
    <s v="Bridge over Shanty Branch, LM 10.23"/>
    <m/>
    <s v="Legislative"/>
    <s v="Bridge Rehabilitation"/>
    <m/>
    <x v="3"/>
    <x v="2"/>
    <n v="0"/>
    <d v="2012-06-15T00:00:00"/>
    <m/>
    <x v="2"/>
    <s v="Other"/>
    <s v="73SR0010003"/>
    <n v="0.02"/>
    <n v="0"/>
    <n v="0"/>
    <n v="0"/>
    <n v="0.02"/>
  </r>
  <r>
    <n v="113439"/>
    <x v="2"/>
    <s v="Davidson"/>
    <s v="I-24"/>
    <s v="IM"/>
    <s v="Bridges over Main Street, Lm 14.65 and Woodland Street, Lm 14.73"/>
    <m/>
    <s v="Bridge"/>
    <s v="Bridge Rehabilitation"/>
    <m/>
    <x v="3"/>
    <x v="2"/>
    <n v="0.12"/>
    <d v="2012-01-13T00:00:00"/>
    <m/>
    <x v="1"/>
    <s v="Int"/>
    <s v="19I00240113, 19I00240115"/>
    <n v="0.02"/>
    <n v="0"/>
    <n v="0"/>
    <n v="0"/>
    <n v="0.02"/>
  </r>
  <r>
    <n v="114207"/>
    <x v="3"/>
    <s v="Madison"/>
    <s v="I-40"/>
    <s v="IM"/>
    <s v="Bridges over WTNN R/R, LM 11.90"/>
    <m/>
    <s v="Maint - BR Repair"/>
    <s v="Bridge Repair"/>
    <m/>
    <x v="3"/>
    <x v="2"/>
    <n v="0"/>
    <d v="2012-06-15T00:00:00"/>
    <m/>
    <x v="1"/>
    <s v="Int"/>
    <m/>
    <n v="0"/>
    <n v="0"/>
    <n v="0.02"/>
    <n v="0"/>
    <n v="0.02"/>
  </r>
  <r>
    <n v="114429"/>
    <x v="3"/>
    <s v="Shelby"/>
    <s v="SR-1"/>
    <s v="SR"/>
    <s v="Bridge ov I-55 at LM 0.00"/>
    <m/>
    <s v="Maint - BR Repair"/>
    <s v="Bridge Repair"/>
    <m/>
    <x v="3"/>
    <x v="2"/>
    <n v="0"/>
    <m/>
    <m/>
    <x v="2"/>
    <m/>
    <m/>
    <n v="0"/>
    <n v="0"/>
    <n v="0.02"/>
    <n v="0"/>
    <n v="0.02"/>
  </r>
  <r>
    <n v="116146"/>
    <x v="2"/>
    <s v="Montgomery"/>
    <s v="SR-48"/>
    <s v="SR"/>
    <s v="(College St), near North Second St"/>
    <m/>
    <s v="Other"/>
    <s v="Reconstruction"/>
    <m/>
    <x v="0"/>
    <x v="0"/>
    <s v=""/>
    <m/>
    <m/>
    <x v="2"/>
    <m/>
    <m/>
    <n v="0"/>
    <n v="0"/>
    <n v="0.02"/>
    <n v="0"/>
    <n v="0.02"/>
  </r>
  <r>
    <n v="107943.01"/>
    <x v="2"/>
    <s v="Davidson"/>
    <m/>
    <s v="SR"/>
    <s v="TSB Paving ID-1030692-00"/>
    <m/>
    <s v="Other"/>
    <s v="Resurfacing"/>
    <e v="#N/A"/>
    <x v="0"/>
    <x v="5"/>
    <s v=""/>
    <m/>
    <m/>
    <x v="2"/>
    <m/>
    <m/>
    <n v="0"/>
    <n v="0"/>
    <n v="0"/>
    <n v="0.02"/>
    <n v="0.02"/>
  </r>
  <r>
    <n v="48102"/>
    <x v="5"/>
    <s v="Statewide"/>
    <m/>
    <s v="N/A"/>
    <s v="SOILS AND ROCK DRILLING/SAMPLING SERVICES"/>
    <m/>
    <s v="Other"/>
    <m/>
    <m/>
    <x v="1"/>
    <x v="1"/>
    <n v="0"/>
    <m/>
    <m/>
    <x v="6"/>
    <m/>
    <m/>
    <n v="0.02"/>
    <n v="0"/>
    <n v="0"/>
    <n v="0"/>
    <n v="0.02"/>
  </r>
  <r>
    <n v="107939"/>
    <x v="0"/>
    <s v="Putnam"/>
    <s v="I-40"/>
    <s v="IM"/>
    <s v="Interchange at US-70N in Monterey, Exits 300 and 301"/>
    <s v="Light Interchanges and the main line of I-40 between 300 and 301"/>
    <s v="Local Programs"/>
    <s v="Interchange Lighting"/>
    <m/>
    <x v="1"/>
    <x v="1"/>
    <n v="0"/>
    <d v="2008-05-09T00:00:00"/>
    <m/>
    <x v="1"/>
    <m/>
    <m/>
    <n v="0"/>
    <n v="0"/>
    <n v="0.02"/>
    <n v="0"/>
    <n v="0.02"/>
  </r>
  <r>
    <n v="112359"/>
    <x v="1"/>
    <s v="Greene"/>
    <s v="I-81"/>
    <s v="IM"/>
    <s v="Shed for Brake Facility Pit at Weigh Station"/>
    <m/>
    <s v="Maint - Reg"/>
    <s v="Construction-New"/>
    <m/>
    <x v="1"/>
    <x v="1"/>
    <s v=""/>
    <d v="2009-03-20T00:00:00"/>
    <m/>
    <x v="1"/>
    <m/>
    <m/>
    <n v="0"/>
    <n v="0"/>
    <n v="0.02"/>
    <n v="0"/>
    <n v="0.02"/>
  </r>
  <r>
    <n v="115546"/>
    <x v="1"/>
    <s v="Knox"/>
    <m/>
    <s v="IM"/>
    <s v="Knoxville SmartWay ITS Communications Upgrade"/>
    <s v="Knoxville SmartWay ITS Communications Upgrade - Intelligent Transportation System"/>
    <s v="Legislative"/>
    <s v="Intelligent Transportation System"/>
    <m/>
    <x v="1"/>
    <x v="1"/>
    <n v="43.5"/>
    <d v="2013-05-24T00:00:00"/>
    <m/>
    <x v="1"/>
    <m/>
    <m/>
    <n v="0.02"/>
    <n v="0"/>
    <n v="0"/>
    <n v="0"/>
    <n v="0.02"/>
  </r>
  <r>
    <n v="111177"/>
    <x v="2"/>
    <s v="Region 3"/>
    <m/>
    <s v="SR"/>
    <s v="Construct New Equipment Sheds (Humphreys &amp; Montgomery)"/>
    <m/>
    <s v="Maint - Reg"/>
    <s v="Maintenance"/>
    <m/>
    <x v="1"/>
    <x v="1"/>
    <s v=""/>
    <d v="2008-09-19T00:00:00"/>
    <m/>
    <x v="2"/>
    <m/>
    <m/>
    <n v="0"/>
    <n v="0"/>
    <n v="0.02"/>
    <n v="0"/>
    <n v="0.02"/>
  </r>
  <r>
    <n v="112554"/>
    <x v="1"/>
    <s v="Region 1"/>
    <m/>
    <s v="N/A"/>
    <s v="Rural Smartway ITS Expansion and Video Wall Replacement"/>
    <m/>
    <s v="Other"/>
    <s v="Other"/>
    <m/>
    <x v="1"/>
    <x v="1"/>
    <s v=""/>
    <d v="2011-02-11T00:00:00"/>
    <m/>
    <x v="6"/>
    <m/>
    <m/>
    <n v="0.02"/>
    <n v="0"/>
    <n v="0"/>
    <n v="0"/>
    <n v="0.02"/>
  </r>
  <r>
    <n v="112768"/>
    <x v="0"/>
    <s v="Region 2"/>
    <m/>
    <s v="SR"/>
    <s v="Various Locations (Construct Equipment Sheds)"/>
    <m/>
    <s v="Maint - Reg"/>
    <s v="Construction-New"/>
    <m/>
    <x v="1"/>
    <x v="1"/>
    <s v=""/>
    <d v="2009-06-12T00:00:00"/>
    <m/>
    <x v="2"/>
    <m/>
    <m/>
    <n v="0"/>
    <n v="0"/>
    <n v="0.02"/>
    <n v="0"/>
    <n v="0.02"/>
  </r>
  <r>
    <n v="112770"/>
    <x v="3"/>
    <s v="Region 4"/>
    <m/>
    <s v="SR"/>
    <s v="Various Locations (Construct Equipment Sheds)"/>
    <m/>
    <s v="Maint - Reg"/>
    <s v="Construction-New"/>
    <m/>
    <x v="1"/>
    <x v="1"/>
    <s v=""/>
    <d v="2009-06-12T00:00:00"/>
    <m/>
    <x v="2"/>
    <m/>
    <m/>
    <n v="0"/>
    <n v="0"/>
    <n v="0.02"/>
    <n v="0"/>
    <n v="0.02"/>
  </r>
  <r>
    <n v="115969"/>
    <x v="2"/>
    <s v="Region 3"/>
    <m/>
    <s v="SR"/>
    <s v="M12LTHQ_R3ISR_FACSALTNEW"/>
    <m/>
    <s v="Other"/>
    <s v="Other"/>
    <m/>
    <x v="1"/>
    <x v="1"/>
    <s v=""/>
    <d v="2011-09-16T00:00:00"/>
    <m/>
    <x v="2"/>
    <m/>
    <m/>
    <n v="0"/>
    <n v="0"/>
    <n v="0.02"/>
    <n v="0"/>
    <n v="0.02"/>
  </r>
  <r>
    <n v="117019"/>
    <x v="1"/>
    <s v="Carter"/>
    <m/>
    <s v="N/A"/>
    <s v="Elizabethton - ALP and PE for Pvmt Overlay"/>
    <m/>
    <s v="Aeronautics"/>
    <s v="Public Transportation"/>
    <m/>
    <x v="1"/>
    <x v="1"/>
    <s v=""/>
    <m/>
    <m/>
    <x v="6"/>
    <m/>
    <m/>
    <n v="0"/>
    <n v="0"/>
    <n v="0.02"/>
    <n v="0"/>
    <n v="0.02"/>
  </r>
  <r>
    <n v="112722"/>
    <x v="3"/>
    <s v="Carroll"/>
    <s v="Old Stage Road"/>
    <s v="L"/>
    <s v="SA-00905(10), SA-0907 to 0.73M North/East"/>
    <m/>
    <s v="State Aid - Resurf"/>
    <s v="Resurfacing"/>
    <m/>
    <x v="1"/>
    <x v="1"/>
    <n v="0.73"/>
    <m/>
    <m/>
    <x v="4"/>
    <s v="None"/>
    <m/>
    <n v="0"/>
    <n v="0"/>
    <n v="0"/>
    <n v="0.02"/>
    <n v="0.02"/>
  </r>
  <r>
    <n v="116090"/>
    <x v="3"/>
    <s v="Carroll"/>
    <s v="Vale-McKenzie Road"/>
    <s v="L"/>
    <s v="SA-00935(8), From 0.64 mi E of SR-77 to 0.80 mi E"/>
    <m/>
    <s v="State Aid - Resurf"/>
    <s v="Resurfacing"/>
    <m/>
    <x v="1"/>
    <x v="1"/>
    <n v="0.8"/>
    <m/>
    <m/>
    <x v="4"/>
    <s v="None"/>
    <m/>
    <n v="0"/>
    <n v="0"/>
    <n v="0"/>
    <n v="0.02"/>
    <n v="0.02"/>
  </r>
  <r>
    <n v="115169"/>
    <x v="3"/>
    <s v="Hardin"/>
    <s v="Smokey Road"/>
    <s v="L"/>
    <s v="SA-03623(3), 3.23 mi W of SR-128 to SR-128"/>
    <m/>
    <s v="State Aid - Resurf"/>
    <s v="Resurfacing"/>
    <m/>
    <x v="1"/>
    <x v="1"/>
    <n v="3.23"/>
    <m/>
    <m/>
    <x v="4"/>
    <s v="None"/>
    <m/>
    <n v="0"/>
    <n v="0"/>
    <n v="0"/>
    <n v="0.02"/>
    <n v="0.02"/>
  </r>
  <r>
    <n v="114418"/>
    <x v="3"/>
    <s v="Henry"/>
    <s v="Macedonia Road"/>
    <s v="L"/>
    <s v="SA-04003(1), SA-04002 to SR-76"/>
    <m/>
    <s v="State Aid - Resurf"/>
    <s v="Resurfacing"/>
    <m/>
    <x v="1"/>
    <x v="1"/>
    <n v="2.98"/>
    <m/>
    <m/>
    <x v="4"/>
    <s v="None"/>
    <m/>
    <n v="0"/>
    <n v="0"/>
    <n v="0"/>
    <n v="0.02"/>
    <n v="0.02"/>
  </r>
  <r>
    <n v="113183"/>
    <x v="3"/>
    <s v="Tipton"/>
    <s v="Rosemark Road"/>
    <s v="L"/>
    <s v="SA-08418(3), 0.7 mi S of SR-206 to SR-206"/>
    <m/>
    <s v="State Aid - Resurf"/>
    <s v="Resurfacing"/>
    <m/>
    <x v="1"/>
    <x v="1"/>
    <n v="0.7"/>
    <m/>
    <m/>
    <x v="4"/>
    <s v="Other"/>
    <m/>
    <n v="0"/>
    <n v="0"/>
    <n v="0"/>
    <n v="0.02"/>
    <n v="0.02"/>
  </r>
  <r>
    <n v="112827"/>
    <x v="3"/>
    <s v="Chester"/>
    <m/>
    <s v="L"/>
    <s v="SA-1200(2), Various County Routes"/>
    <m/>
    <s v="State Aid - Resurf"/>
    <s v="Resurfacing"/>
    <m/>
    <x v="1"/>
    <x v="1"/>
    <n v="10.85"/>
    <m/>
    <m/>
    <x v="4"/>
    <s v="None, Other"/>
    <m/>
    <n v="0"/>
    <n v="0"/>
    <n v="0"/>
    <n v="0.02"/>
    <n v="0.02"/>
  </r>
  <r>
    <n v="117097"/>
    <x v="3"/>
    <s v="Gibson"/>
    <s v="Morella Road"/>
    <s v="L"/>
    <s v="SA-2773(2), From 1.5 mi W of SA-2755 to Kenton City Limits"/>
    <m/>
    <s v="State Aid - Resurf"/>
    <s v="Resurfacing"/>
    <m/>
    <x v="1"/>
    <x v="1"/>
    <n v="1.5"/>
    <m/>
    <m/>
    <x v="4"/>
    <s v="None"/>
    <m/>
    <n v="0"/>
    <n v="0"/>
    <n v="0"/>
    <n v="0.02"/>
    <n v="0.02"/>
  </r>
  <r>
    <n v="112902"/>
    <x v="3"/>
    <s v="Hardin"/>
    <s v="Rogers Drive"/>
    <s v="L"/>
    <s v="SA-36058(2), SA-03619 to SR-203"/>
    <m/>
    <s v="State Aid - Resurf"/>
    <s v="Resurfacing"/>
    <m/>
    <x v="1"/>
    <x v="1"/>
    <n v="4.01"/>
    <m/>
    <m/>
    <x v="4"/>
    <s v="None"/>
    <m/>
    <n v="0"/>
    <n v="0"/>
    <n v="0"/>
    <n v="0.02"/>
    <n v="0.02"/>
  </r>
  <r>
    <n v="112797"/>
    <x v="0"/>
    <s v="Jackson"/>
    <s v="Trace Creek Road"/>
    <s v="L"/>
    <s v="SA-44004(4), SR-262 to Julis Hill Rd"/>
    <m/>
    <s v="State Aid - Resurf"/>
    <s v="Resurfacing"/>
    <m/>
    <x v="1"/>
    <x v="1"/>
    <n v="1.75"/>
    <m/>
    <m/>
    <x v="4"/>
    <s v="None"/>
    <m/>
    <n v="0"/>
    <n v="0"/>
    <n v="0"/>
    <n v="0.02"/>
    <n v="0.02"/>
  </r>
  <r>
    <n v="117120"/>
    <x v="3"/>
    <s v="McNairy"/>
    <s v="Plunk Road"/>
    <s v="L"/>
    <s v="SA-55052(1), From SA-55018 to 0.80 mi N"/>
    <m/>
    <s v="State Aid - Resurf"/>
    <s v="Resurfacing"/>
    <m/>
    <x v="1"/>
    <x v="1"/>
    <n v="0.8"/>
    <m/>
    <m/>
    <x v="4"/>
    <s v="None"/>
    <m/>
    <n v="0"/>
    <n v="0"/>
    <n v="0"/>
    <n v="0.02"/>
    <n v="0.02"/>
  </r>
  <r>
    <n v="117156"/>
    <x v="3"/>
    <s v="Tipton"/>
    <s v="Wilkinsville Road"/>
    <s v="L"/>
    <s v="SA-8404(3), From Shelby CoL to SA-8403"/>
    <m/>
    <s v="State Aid - Resurf"/>
    <s v="Resurfacing"/>
    <m/>
    <x v="1"/>
    <x v="1"/>
    <n v="0.63"/>
    <m/>
    <m/>
    <x v="4"/>
    <s v="None"/>
    <m/>
    <n v="0"/>
    <n v="0"/>
    <n v="0"/>
    <n v="0.02"/>
    <n v="0.02"/>
  </r>
  <r>
    <n v="115773"/>
    <x v="1"/>
    <s v="Greene"/>
    <s v="Snapps Ferry Road"/>
    <s v="L"/>
    <s v="SA-03024(3), From Liberty Hill Rd to near Molone Rd"/>
    <m/>
    <s v="State Aid - Resurf"/>
    <s v="Resurfacing"/>
    <m/>
    <x v="0"/>
    <x v="5"/>
    <n v="4.7"/>
    <m/>
    <m/>
    <x v="4"/>
    <m/>
    <m/>
    <n v="0"/>
    <n v="0"/>
    <n v="0"/>
    <n v="0.02"/>
    <n v="0.02"/>
  </r>
  <r>
    <n v="118257"/>
    <x v="2"/>
    <s v="Cheatham"/>
    <s v="Beech Hill Road"/>
    <s v="L"/>
    <s v="Beech Hill Road (0A363), Bridge over I-40, LM 0.97"/>
    <m/>
    <s v="Maint - BR Repair"/>
    <s v="Bridge Repair"/>
    <m/>
    <x v="3"/>
    <x v="2"/>
    <n v="0"/>
    <d v="2013-07-12T00:00:00"/>
    <m/>
    <x v="4"/>
    <s v="None"/>
    <s v="11I00400009"/>
    <n v="0"/>
    <n v="0"/>
    <n v="0.01"/>
    <n v="0"/>
    <n v="0.01"/>
  </r>
  <r>
    <n v="110324"/>
    <x v="0"/>
    <s v="Coffee"/>
    <s v="Camp Road"/>
    <s v="L"/>
    <s v="Camp Road, Bridge ov Duck River, LM 0.03, in Old Stone Fort State Park"/>
    <m/>
    <s v="Maint - BR Repair"/>
    <s v="Bridge Repair"/>
    <m/>
    <x v="3"/>
    <x v="2"/>
    <n v="0"/>
    <d v="2008-10-31T00:00:00"/>
    <m/>
    <x v="4"/>
    <s v="None"/>
    <m/>
    <n v="0"/>
    <n v="0"/>
    <n v="0.01"/>
    <n v="0"/>
    <n v="0.01"/>
  </r>
  <r>
    <n v="117336"/>
    <x v="3"/>
    <s v="Madison"/>
    <s v="Campbell Street"/>
    <s v="L"/>
    <s v="Campbell St, Bridge over I-40, LM 2.78"/>
    <m/>
    <s v="Maint - BR Repair"/>
    <s v="Bridge Repair"/>
    <m/>
    <x v="3"/>
    <x v="2"/>
    <n v="0"/>
    <d v="2013-05-24T00:00:00"/>
    <m/>
    <x v="4"/>
    <s v="Other"/>
    <s v="57I00400029"/>
    <n v="0"/>
    <n v="0"/>
    <n v="0.01"/>
    <n v="0"/>
    <n v="0.01"/>
  </r>
  <r>
    <n v="102921"/>
    <x v="1"/>
    <s v="Sevier"/>
    <s v="SIA"/>
    <s v="L"/>
    <s v="Industrial Access Road serving Heritage Log Homes, From Intersection of Snyder Road to Top Flite Drive Bridge"/>
    <m/>
    <s v="Local Programs"/>
    <s v="Construction-New"/>
    <m/>
    <x v="0"/>
    <x v="3"/>
    <n v="0.70499999999999996"/>
    <d v="2006-03-17T00:00:00"/>
    <m/>
    <x v="4"/>
    <m/>
    <m/>
    <n v="0"/>
    <n v="0"/>
    <n v="0.01"/>
    <n v="0"/>
    <n v="0.01"/>
  </r>
  <r>
    <n v="104633"/>
    <x v="3"/>
    <s v="Fayette"/>
    <m/>
    <s v="IM"/>
    <s v="Various Bridges on SR-15 and I-40"/>
    <m/>
    <s v="Maint - BR Repair"/>
    <s v="Bridge Repair"/>
    <m/>
    <x v="3"/>
    <x v="2"/>
    <s v=""/>
    <d v="2009-06-12T00:00:00"/>
    <m/>
    <x v="1"/>
    <m/>
    <m/>
    <n v="0"/>
    <n v="0"/>
    <n v="0.01"/>
    <n v="0"/>
    <n v="0.01"/>
  </r>
  <r>
    <n v="106620"/>
    <x v="1"/>
    <s v="Knox"/>
    <s v="SR-1"/>
    <s v="SR"/>
    <s v="Intersection at Everett Road in Farragut"/>
    <s v="Adding a center turn lane, widening the bridge over Little Turkey Creek, updating traffic signal"/>
    <s v="Local Programs"/>
    <s v="Intersection Improvements"/>
    <m/>
    <x v="0"/>
    <x v="0"/>
    <n v="0.33"/>
    <d v="2011-08-05T00:00:00"/>
    <m/>
    <x v="0"/>
    <s v="NHS"/>
    <m/>
    <n v="0.01"/>
    <n v="0"/>
    <n v="0"/>
    <n v="0"/>
    <n v="0.01"/>
  </r>
  <r>
    <n v="107247"/>
    <x v="1"/>
    <s v="Anderson"/>
    <s v="Hinds Creek Road"/>
    <s v="L"/>
    <s v="01-02452-3.60, Bridge over Hinds Creek"/>
    <m/>
    <s v="State Aid - BR Grant"/>
    <s v="Bridge Replacement"/>
    <m/>
    <x v="3"/>
    <x v="0"/>
    <n v="0"/>
    <m/>
    <m/>
    <x v="4"/>
    <s v="None"/>
    <m/>
    <n v="0"/>
    <n v="0"/>
    <n v="0.01"/>
    <n v="0"/>
    <n v="0.01"/>
  </r>
  <r>
    <n v="107520"/>
    <x v="2"/>
    <s v="Williamson"/>
    <s v="LIC"/>
    <s v="L"/>
    <s v="LIC, McEwen Drive from Carothers Pkwy to Cool Springs Boulevard"/>
    <s v="Construct new four lane roadway, including 5ft bike lanes and sidewalks, turn lanes and roadway lighting. The LIC program does not pay for roadway lighting"/>
    <s v="Local Programs"/>
    <s v="Construction-New"/>
    <m/>
    <x v="0"/>
    <x v="3"/>
    <n v="1.1000000000000001"/>
    <m/>
    <m/>
    <x v="4"/>
    <m/>
    <m/>
    <n v="0"/>
    <n v="0"/>
    <n v="0.01"/>
    <n v="0"/>
    <n v="0.01"/>
  </r>
  <r>
    <n v="107549"/>
    <x v="3"/>
    <s v="Shelby"/>
    <s v="SIA"/>
    <s v="L"/>
    <s v="Industrial Access Road (Rivergate Road) serving Canadian National Railroad"/>
    <s v="Grading, base, drainage, paving, striping, and signs for acess to Canadian National Railroad. 2 twelve foot lanes with four gravel shoulders."/>
    <s v="Other"/>
    <s v="Construction-New"/>
    <m/>
    <x v="0"/>
    <x v="3"/>
    <n v="0.45500000000000002"/>
    <d v="2006-07-14T00:00:00"/>
    <m/>
    <x v="4"/>
    <m/>
    <m/>
    <n v="0"/>
    <n v="0"/>
    <n v="0.01"/>
    <n v="0"/>
    <n v="0.01"/>
  </r>
  <r>
    <n v="108880"/>
    <x v="1"/>
    <s v="Sullivan"/>
    <s v="SR-44"/>
    <s v="SR"/>
    <s v="Bridge over S Fk Holston RV, LM 12.29"/>
    <m/>
    <s v="Maint - BR Repair"/>
    <s v="Bridge Repair"/>
    <m/>
    <x v="3"/>
    <x v="2"/>
    <n v="0"/>
    <d v="2008-02-15T00:00:00"/>
    <m/>
    <x v="2"/>
    <m/>
    <m/>
    <n v="0"/>
    <n v="0"/>
    <n v="0.01"/>
    <n v="0"/>
    <n v="0.01"/>
  </r>
  <r>
    <n v="109016"/>
    <x v="3"/>
    <s v="McNairy"/>
    <s v="Purdy Road"/>
    <s v="L"/>
    <s v="Purdy Road, Bridge over Cypress Creek, LM 4.39"/>
    <m/>
    <s v="State Aid - BR Grant"/>
    <s v="Bridge Replacement"/>
    <m/>
    <x v="3"/>
    <x v="0"/>
    <n v="0"/>
    <m/>
    <m/>
    <x v="4"/>
    <s v="None"/>
    <m/>
    <n v="0"/>
    <n v="0"/>
    <n v="0.01"/>
    <n v="0"/>
    <n v="0.01"/>
  </r>
  <r>
    <n v="109072"/>
    <x v="2"/>
    <s v="Robertson"/>
    <s v="SR-76"/>
    <s v="SR"/>
    <s v="Bridge over Sulphur Fork Creek, LM 9.30"/>
    <m/>
    <s v="Maint - BR Repair"/>
    <s v="Bridge Repair"/>
    <m/>
    <x v="3"/>
    <x v="2"/>
    <n v="0"/>
    <d v="2008-02-15T00:00:00"/>
    <m/>
    <x v="2"/>
    <s v="Other"/>
    <m/>
    <n v="0"/>
    <n v="0"/>
    <n v="0.01"/>
    <n v="0"/>
    <n v="0.01"/>
  </r>
  <r>
    <n v="109241"/>
    <x v="1"/>
    <s v="Blount"/>
    <s v="SR-115"/>
    <s v="SR"/>
    <s v="Bridge over Bessemer Street, LM 12.50"/>
    <m/>
    <s v="Maint - BR Repair"/>
    <s v="Bridge Repair"/>
    <m/>
    <x v="3"/>
    <x v="2"/>
    <n v="0"/>
    <d v="2008-03-28T00:00:00"/>
    <m/>
    <x v="2"/>
    <s v="Other"/>
    <m/>
    <n v="0"/>
    <n v="0"/>
    <n v="0.01"/>
    <n v="0"/>
    <n v="0.01"/>
  </r>
  <r>
    <n v="109300"/>
    <x v="1"/>
    <s v="Washington"/>
    <s v="Henley Lane"/>
    <s v="L"/>
    <s v="BG B088-0.04, Henley Lane over Clark Creek"/>
    <m/>
    <s v="State Aid - BR Grant"/>
    <s v="Bridge Rehabilitation"/>
    <m/>
    <x v="3"/>
    <x v="0"/>
    <n v="0"/>
    <m/>
    <m/>
    <x v="4"/>
    <s v="None"/>
    <m/>
    <n v="0"/>
    <n v="0"/>
    <n v="0.01"/>
    <n v="0"/>
    <n v="0.01"/>
  </r>
  <r>
    <n v="109706"/>
    <x v="2"/>
    <s v="Humphreys"/>
    <s v="Tennessee Ridge Road"/>
    <s v="L"/>
    <s v="43-01781-4.15, Br ov White Oak Cr"/>
    <m/>
    <s v="State Aid - BR Grant"/>
    <s v="Bridge Replacement"/>
    <m/>
    <x v="3"/>
    <x v="0"/>
    <n v="0"/>
    <m/>
    <m/>
    <x v="4"/>
    <s v="None"/>
    <m/>
    <n v="0"/>
    <n v="0"/>
    <n v="0.01"/>
    <n v="0"/>
    <n v="0.01"/>
  </r>
  <r>
    <n v="110274"/>
    <x v="1"/>
    <s v="Jefferson"/>
    <s v="I-40"/>
    <s v="IM"/>
    <s v="Br ov French Broad Rv, LM 14.70"/>
    <m/>
    <s v="Maint - BR Repair"/>
    <s v="Bridge Repair"/>
    <m/>
    <x v="3"/>
    <x v="2"/>
    <n v="0"/>
    <d v="2008-09-19T00:00:00"/>
    <m/>
    <x v="1"/>
    <s v="Int"/>
    <m/>
    <n v="0"/>
    <n v="0"/>
    <n v="0.01"/>
    <n v="0"/>
    <n v="0.01"/>
  </r>
  <r>
    <n v="110290"/>
    <x v="3"/>
    <s v="Decatur"/>
    <s v="SR-69"/>
    <s v="SR"/>
    <s v="Br ov Stewmans Cr, LM 4.90"/>
    <m/>
    <s v="Maint - BR Repair"/>
    <s v="Bridge Repair"/>
    <m/>
    <x v="3"/>
    <x v="2"/>
    <n v="0"/>
    <d v="2008-10-31T00:00:00"/>
    <m/>
    <x v="2"/>
    <s v="Other"/>
    <m/>
    <n v="0"/>
    <n v="0"/>
    <n v="0.01"/>
    <n v="0"/>
    <n v="0.01"/>
  </r>
  <r>
    <n v="110446"/>
    <x v="1"/>
    <s v="Grainger"/>
    <s v="Black Fox Road"/>
    <s v="L"/>
    <s v="29-0A025-2.56, Bridge over Hog Skin Creek"/>
    <m/>
    <s v="State Aid - BR Grant"/>
    <s v="Bridge Rehabilitation"/>
    <m/>
    <x v="3"/>
    <x v="0"/>
    <n v="0"/>
    <m/>
    <m/>
    <x v="4"/>
    <s v="None"/>
    <m/>
    <n v="0"/>
    <n v="0"/>
    <n v="0.01"/>
    <n v="0"/>
    <n v="0.01"/>
  </r>
  <r>
    <n v="111066.01"/>
    <x v="0"/>
    <s v="Jackson"/>
    <s v="SR-262"/>
    <s v="SR"/>
    <s v="Bridge over Cumberland River, LM 7.56"/>
    <m/>
    <s v="Maint - BR Repair"/>
    <s v="Bridge Repair"/>
    <m/>
    <x v="3"/>
    <x v="2"/>
    <n v="0"/>
    <d v="2012-10-26T00:00:00"/>
    <m/>
    <x v="2"/>
    <s v="Other"/>
    <s v="44SR0852003"/>
    <n v="0"/>
    <n v="0"/>
    <n v="0.01"/>
    <n v="0"/>
    <n v="0.01"/>
  </r>
  <r>
    <n v="112233"/>
    <x v="2"/>
    <s v="Smith"/>
    <s v="SR-24"/>
    <s v="SR"/>
    <s v="Bridge over Roundlick Creek, LM 2.96"/>
    <m/>
    <s v="Bridge"/>
    <s v="Bridge Rehabilitation"/>
    <m/>
    <x v="3"/>
    <x v="2"/>
    <n v="0"/>
    <d v="2009-12-11T00:00:00"/>
    <m/>
    <x v="2"/>
    <s v="Other"/>
    <s v="80SR0240003"/>
    <n v="0.01"/>
    <n v="0"/>
    <n v="0"/>
    <n v="0"/>
    <n v="0.01"/>
  </r>
  <r>
    <n v="112425"/>
    <x v="2"/>
    <s v="Wilson"/>
    <s v="SR-24"/>
    <s v="SR"/>
    <s v="M09LTR3_C95SR_SINKHOLE REPAIR"/>
    <m/>
    <s v="Maint - Reg"/>
    <s v="Safety"/>
    <m/>
    <x v="2"/>
    <x v="2"/>
    <n v="0"/>
    <m/>
    <m/>
    <x v="0"/>
    <s v="NHS"/>
    <m/>
    <n v="0"/>
    <n v="0.01"/>
    <n v="0"/>
    <n v="0"/>
    <n v="0.01"/>
  </r>
  <r>
    <n v="112486"/>
    <x v="2"/>
    <s v="Marshall"/>
    <s v="New Lake Road"/>
    <s v="L"/>
    <s v="59-01986-5.36, Br ov New Lake Bh"/>
    <m/>
    <s v="State Aid - BR Grant"/>
    <s v="Bridge Rehabilitation"/>
    <m/>
    <x v="3"/>
    <x v="0"/>
    <n v="0"/>
    <m/>
    <m/>
    <x v="4"/>
    <s v="None"/>
    <m/>
    <n v="0"/>
    <n v="0"/>
    <n v="0.01"/>
    <n v="0"/>
    <n v="0.01"/>
  </r>
  <r>
    <n v="112626"/>
    <x v="1"/>
    <s v="Hawkins"/>
    <s v="SR-1"/>
    <s v="SR"/>
    <s v="Bridge over Poor Valley Creek, Lm 3.53"/>
    <m/>
    <s v="Bridge"/>
    <s v="Bridge Rehabilitation"/>
    <m/>
    <x v="3"/>
    <x v="2"/>
    <n v="0"/>
    <d v="2010-04-30T00:00:00"/>
    <m/>
    <x v="0"/>
    <s v="NHS"/>
    <s v="37SR0010003"/>
    <n v="0.01"/>
    <n v="0"/>
    <n v="0"/>
    <n v="0"/>
    <n v="0.01"/>
  </r>
  <r>
    <n v="112981"/>
    <x v="0"/>
    <s v="Rhea"/>
    <s v="SR-29"/>
    <s v="SR"/>
    <s v="Bridge Over Richland Creek, LM 5.58"/>
    <m/>
    <s v="Bridge"/>
    <s v="Bridge Rehabilitation"/>
    <m/>
    <x v="3"/>
    <x v="2"/>
    <n v="0"/>
    <d v="2010-08-06T00:00:00"/>
    <m/>
    <x v="0"/>
    <s v="NHS"/>
    <s v="72SR0290004"/>
    <n v="0.01"/>
    <n v="0"/>
    <n v="0"/>
    <n v="0"/>
    <n v="0.01"/>
  </r>
  <r>
    <n v="113007"/>
    <x v="3"/>
    <s v="Benton"/>
    <s v="SR-147"/>
    <s v="SR"/>
    <s v="Bridge over Sugar Creek, LM 0.27"/>
    <m/>
    <s v="Maint - BR Repair"/>
    <s v="Bridge Repair"/>
    <m/>
    <x v="3"/>
    <x v="2"/>
    <n v="0"/>
    <d v="2012-06-15T00:00:00"/>
    <m/>
    <x v="2"/>
    <s v="Other"/>
    <m/>
    <n v="0"/>
    <n v="0"/>
    <n v="0.01"/>
    <n v="0"/>
    <n v="0.01"/>
  </r>
  <r>
    <n v="113266"/>
    <x v="1"/>
    <s v="Blount"/>
    <s v="SR-33"/>
    <s v="SR"/>
    <s v="Bridge over Little River, LM 16.90"/>
    <m/>
    <s v="Bridge"/>
    <s v="Bridge Rehabilitation"/>
    <m/>
    <x v="3"/>
    <x v="2"/>
    <n v="0"/>
    <d v="2010-10-29T00:00:00"/>
    <m/>
    <x v="2"/>
    <s v="Other"/>
    <s v="05SR0330011"/>
    <n v="0.01"/>
    <n v="0"/>
    <n v="0"/>
    <n v="0"/>
    <n v="0.01"/>
  </r>
  <r>
    <n v="113427"/>
    <x v="1"/>
    <s v="Roane"/>
    <s v="SR-72"/>
    <s v="SR"/>
    <s v="Bridges over Branch at Lm 1.98 and Stamp Creek at Lm 4.55"/>
    <m/>
    <s v="Bridge"/>
    <s v="Bridge Replacement"/>
    <m/>
    <x v="3"/>
    <x v="0"/>
    <n v="0.13"/>
    <d v="2011-09-16T00:00:00"/>
    <m/>
    <x v="2"/>
    <s v="Other"/>
    <s v="73SR0720005, 73SR0720009"/>
    <n v="0.01"/>
    <n v="0"/>
    <n v="0"/>
    <n v="0"/>
    <n v="0.01"/>
  </r>
  <r>
    <n v="113895"/>
    <x v="3"/>
    <s v="Tipton"/>
    <s v="Mason-Malone Road"/>
    <s v="L"/>
    <s v="84-0A563-0.49, Bridge over Branch"/>
    <m/>
    <s v="State Aid - BR Grant"/>
    <s v="Bridge Rehabilitation"/>
    <m/>
    <x v="3"/>
    <x v="0"/>
    <n v="0"/>
    <m/>
    <m/>
    <x v="4"/>
    <s v="None"/>
    <m/>
    <n v="0"/>
    <n v="0"/>
    <n v="0.01"/>
    <n v="0"/>
    <n v="0.01"/>
  </r>
  <r>
    <n v="114324"/>
    <x v="2"/>
    <s v="Bedford"/>
    <s v="SIA"/>
    <s v="L"/>
    <s v="Industrial Access Road serving Newell Rubbermaid in Shelbyville"/>
    <s v="Grading, base, drainage, paving, guardrail, striping and signs for access. Construct 1200' access rd with 2@13' lanes and 4' gravel shoulders, 60' ROW to widen Railroad Ave 400' either side main entrance to allow for turn lane."/>
    <s v="Other"/>
    <s v="Construction-New"/>
    <m/>
    <x v="0"/>
    <x v="3"/>
    <s v=""/>
    <d v="2011-02-11T00:00:00"/>
    <m/>
    <x v="8"/>
    <s v="NHS"/>
    <m/>
    <n v="0"/>
    <n v="0"/>
    <n v="0.01"/>
    <n v="0"/>
    <n v="0.01"/>
  </r>
  <r>
    <n v="114434"/>
    <x v="3"/>
    <s v="Fayette"/>
    <s v="Laconia Road"/>
    <s v="L"/>
    <s v="24-0A118-0.83, Laconia Road Bridge ov Loosahatchie Rv"/>
    <m/>
    <s v="State Aid - BR Grant"/>
    <s v="Bridge Rehabilitation"/>
    <m/>
    <x v="3"/>
    <x v="0"/>
    <n v="0"/>
    <m/>
    <m/>
    <x v="4"/>
    <s v="None"/>
    <m/>
    <n v="0"/>
    <n v="0"/>
    <n v="0.01"/>
    <n v="0"/>
    <n v="0.01"/>
  </r>
  <r>
    <n v="115392"/>
    <x v="3"/>
    <s v="Gibson"/>
    <s v="SR-185"/>
    <s v="SR"/>
    <s v="Bridge over WTNN R/R, LM 1.38"/>
    <m/>
    <s v="Maint - BR Repair"/>
    <s v="Bridge Repair"/>
    <m/>
    <x v="3"/>
    <x v="2"/>
    <n v="0"/>
    <d v="2012-06-15T00:00:00"/>
    <m/>
    <x v="2"/>
    <s v="Other"/>
    <m/>
    <n v="0"/>
    <n v="0"/>
    <n v="0.01"/>
    <n v="0"/>
    <n v="0.01"/>
  </r>
  <r>
    <n v="106183.01"/>
    <x v="0"/>
    <s v="Clay"/>
    <m/>
    <s v="SR"/>
    <s v="SR-52, LM 22.41 and SR-151, LM 0.11(SMALL DRAINAGE STRUCTURE)"/>
    <m/>
    <s v="Maint - BR Repair"/>
    <s v="Culvert Replacement"/>
    <m/>
    <x v="5"/>
    <x v="0"/>
    <n v="0.38300000000000001"/>
    <d v="2007-12-07T00:00:00"/>
    <m/>
    <x v="2"/>
    <m/>
    <m/>
    <n v="0"/>
    <n v="0"/>
    <n v="0.01"/>
    <n v="0"/>
    <n v="0.01"/>
  </r>
  <r>
    <n v="109623"/>
    <x v="3"/>
    <s v="Shelby"/>
    <m/>
    <s v="SR"/>
    <s v="SR-14, Brs ov IC R/R &amp; Nonconnah Cr., LM 7.13 and I-55, LM 7.46; SR-205, Brs ov Overflow, LM 3.12 and Marys Cr., LM 6.60"/>
    <m/>
    <s v="Maint - BR Repair"/>
    <s v="Bridge Repair"/>
    <m/>
    <x v="3"/>
    <x v="2"/>
    <n v="0"/>
    <d v="2008-10-31T00:00:00"/>
    <m/>
    <x v="0"/>
    <s v="NHS, Other"/>
    <m/>
    <n v="0"/>
    <n v="0"/>
    <n v="0.01"/>
    <n v="0"/>
    <n v="0.01"/>
  </r>
  <r>
    <n v="116390"/>
    <x v="3"/>
    <s v="Shelby"/>
    <s v="SR-205"/>
    <s v="SR"/>
    <s v="Industrial Access Road serving Wright Medical Technology, Inc in Arlington"/>
    <s v="Reconstruction of Airline Road to a 4-lane, median-divided facility"/>
    <s v="Other"/>
    <s v="Widen and Resurfacing"/>
    <m/>
    <x v="0"/>
    <x v="0"/>
    <s v=""/>
    <m/>
    <m/>
    <x v="2"/>
    <s v="Other"/>
    <m/>
    <n v="0.01"/>
    <n v="0"/>
    <n v="0"/>
    <n v="0"/>
    <n v="0.01"/>
  </r>
  <r>
    <n v="116835"/>
    <x v="2"/>
    <s v="Rutherford"/>
    <s v="SIA"/>
    <s v="L"/>
    <s v="Industrial Access Road serving Amazon.com in Murfreesboro"/>
    <s v="To provide adequate access to serve Amazon.com distribution center in their industrial park on Joe B. Jackson Parkway near I-24."/>
    <s v="Other"/>
    <s v="Construction-New"/>
    <m/>
    <x v="0"/>
    <x v="3"/>
    <s v=""/>
    <m/>
    <m/>
    <x v="4"/>
    <s v="Other"/>
    <m/>
    <n v="0"/>
    <n v="0"/>
    <n v="0.01"/>
    <n v="0"/>
    <n v="0.01"/>
  </r>
  <r>
    <n v="116837"/>
    <x v="2"/>
    <s v="Wilson"/>
    <s v="SIA"/>
    <s v="L"/>
    <s v="Industrial Access Road serving Amazon.com in Lebanon"/>
    <s v="Industrial Access Road"/>
    <s v="Other"/>
    <s v="Construction-New"/>
    <m/>
    <x v="0"/>
    <x v="3"/>
    <s v=""/>
    <m/>
    <m/>
    <x v="4"/>
    <s v="Other"/>
    <m/>
    <n v="0"/>
    <n v="0"/>
    <n v="0.01"/>
    <n v="0"/>
    <n v="0.01"/>
  </r>
  <r>
    <n v="117298"/>
    <x v="0"/>
    <s v="Cannon"/>
    <s v="Cripps Lane"/>
    <s v="L"/>
    <s v="BG A347-0.01, Cripps Lane over Clear Fork Creek"/>
    <m/>
    <s v="State Aid - BR Grant"/>
    <s v="Bridge Rehabilitation"/>
    <m/>
    <x v="3"/>
    <x v="0"/>
    <n v="0"/>
    <m/>
    <m/>
    <x v="4"/>
    <s v="None"/>
    <m/>
    <n v="0"/>
    <n v="0"/>
    <n v="0.01"/>
    <n v="0"/>
    <n v="0.01"/>
  </r>
  <r>
    <n v="117839"/>
    <x v="0"/>
    <s v="Coffee"/>
    <s v="SR-2"/>
    <s v="SR"/>
    <s v="Bridges over Little Duck River, LM 13.68"/>
    <m/>
    <s v="Maint - BR Repair"/>
    <s v="Bridge Repair"/>
    <m/>
    <x v="3"/>
    <x v="2"/>
    <n v="0"/>
    <d v="2014-07-11T00:00:00"/>
    <m/>
    <x v="2"/>
    <s v="Other"/>
    <s v="16SR0020013, 16SR0020014"/>
    <n v="0"/>
    <n v="0"/>
    <n v="0.01"/>
    <n v="0"/>
    <n v="0.01"/>
  </r>
  <r>
    <n v="118306"/>
    <x v="1"/>
    <s v="Loudon"/>
    <s v="SIA"/>
    <s v="L"/>
    <s v="Industrial Access Road serving Del Conca in Loudon"/>
    <s v="( Local Name: Project Sparrow)"/>
    <s v="Other"/>
    <s v="Construction-New"/>
    <m/>
    <x v="0"/>
    <x v="3"/>
    <n v="0.45"/>
    <d v="2013-05-24T00:00:00"/>
    <m/>
    <x v="4"/>
    <s v="None"/>
    <m/>
    <n v="0.01"/>
    <n v="0"/>
    <n v="0"/>
    <n v="0"/>
    <n v="0.01"/>
  </r>
  <r>
    <n v="116024"/>
    <x v="1"/>
    <s v="Washington"/>
    <m/>
    <s v="N/A"/>
    <s v="THP Fall Branch Headquarters Paving"/>
    <m/>
    <s v="Other"/>
    <s v="Paving"/>
    <m/>
    <x v="0"/>
    <x v="5"/>
    <s v=""/>
    <m/>
    <m/>
    <x v="6"/>
    <m/>
    <m/>
    <n v="0"/>
    <n v="0"/>
    <n v="0"/>
    <n v="0.01"/>
    <n v="0.01"/>
  </r>
  <r>
    <n v="117041"/>
    <x v="3"/>
    <s v="Hardeman"/>
    <m/>
    <s v="L"/>
    <s v="Davis Bridge Historic Site Pedestrian Bridge"/>
    <m/>
    <s v="Other"/>
    <s v="Bridge Replacement"/>
    <m/>
    <x v="3"/>
    <x v="0"/>
    <s v=""/>
    <m/>
    <m/>
    <x v="4"/>
    <m/>
    <m/>
    <n v="0.01"/>
    <n v="0"/>
    <n v="0"/>
    <n v="0"/>
    <n v="0.01"/>
  </r>
  <r>
    <n v="113876"/>
    <x v="1"/>
    <s v="Roane"/>
    <s v="SR-326"/>
    <s v="SR"/>
    <s v="From SR-1 (US-70) To I-40"/>
    <m/>
    <s v="Resurfacing"/>
    <s v="Resurfacing"/>
    <e v="#N/A"/>
    <x v="0"/>
    <x v="5"/>
    <n v="1.32"/>
    <d v="2010-06-18T00:00:00"/>
    <m/>
    <x v="2"/>
    <s v="Other"/>
    <m/>
    <n v="0"/>
    <n v="0"/>
    <n v="0"/>
    <n v="0.01"/>
    <n v="0.01"/>
  </r>
  <r>
    <n v="114814"/>
    <x v="2"/>
    <s v="Wilson"/>
    <s v="SR-840"/>
    <s v="SR"/>
    <s v="From near Stewarts Ferry Pike to I-40"/>
    <m/>
    <s v="Resurfacing"/>
    <s v="Resurfacing"/>
    <e v="#N/A"/>
    <x v="0"/>
    <x v="5"/>
    <n v="5.72"/>
    <d v="2011-06-17T00:00:00"/>
    <m/>
    <x v="2"/>
    <m/>
    <m/>
    <n v="0"/>
    <n v="0"/>
    <n v="0"/>
    <n v="0.01"/>
    <n v="0.01"/>
  </r>
  <r>
    <n v="114748"/>
    <x v="3"/>
    <s v="Henry"/>
    <s v="Rabbit Creek Road"/>
    <s v="L"/>
    <s v="Rabbit Creek Road, From Approx 4.5 Mile East of SR-140 to SR-119"/>
    <m/>
    <s v="State Aid - Resurf"/>
    <s v="Resurfacing"/>
    <m/>
    <x v="0"/>
    <x v="5"/>
    <s v=""/>
    <m/>
    <m/>
    <x v="4"/>
    <m/>
    <m/>
    <n v="0"/>
    <n v="0"/>
    <n v="0"/>
    <n v="0.01"/>
    <n v="0.01"/>
  </r>
  <r>
    <n v="102631"/>
    <x v="5"/>
    <s v="Statewide"/>
    <m/>
    <s v="N/A"/>
    <s v="Drainage studies - various locations"/>
    <m/>
    <s v="Other"/>
    <m/>
    <m/>
    <x v="1"/>
    <x v="1"/>
    <s v=""/>
    <m/>
    <m/>
    <x v="6"/>
    <m/>
    <m/>
    <n v="0.01"/>
    <n v="0"/>
    <n v="0"/>
    <n v="0"/>
    <n v="0.01"/>
  </r>
  <r>
    <n v="111092"/>
    <x v="0"/>
    <s v="Region 2"/>
    <m/>
    <s v="SR"/>
    <s v="Construct New Equipment Sheds"/>
    <m/>
    <s v="Maint - Reg"/>
    <s v="Maintenance"/>
    <m/>
    <x v="1"/>
    <x v="1"/>
    <s v=""/>
    <d v="2008-09-19T00:00:00"/>
    <m/>
    <x v="2"/>
    <m/>
    <m/>
    <n v="0"/>
    <n v="0"/>
    <n v="0.01"/>
    <n v="0"/>
    <n v="0.01"/>
  </r>
  <r>
    <n v="112768.01"/>
    <x v="0"/>
    <s v="Region 2"/>
    <m/>
    <s v="SR"/>
    <s v="Various Locations (Construct Equipment Sheds)"/>
    <m/>
    <s v="Maint - Reg"/>
    <s v="Construction-New"/>
    <m/>
    <x v="1"/>
    <x v="1"/>
    <s v=""/>
    <d v="2009-06-12T00:00:00"/>
    <m/>
    <x v="2"/>
    <m/>
    <m/>
    <n v="0"/>
    <n v="0"/>
    <n v="0.01"/>
    <n v="0"/>
    <n v="0.01"/>
  </r>
  <r>
    <n v="112770.01"/>
    <x v="3"/>
    <s v="Region 4"/>
    <m/>
    <s v="SR"/>
    <s v="Various Locations (Construct Equipment Sheds)"/>
    <m/>
    <s v="Maint - Reg"/>
    <s v="Construction-New"/>
    <m/>
    <x v="1"/>
    <x v="1"/>
    <s v=""/>
    <d v="2009-06-12T00:00:00"/>
    <m/>
    <x v="2"/>
    <m/>
    <m/>
    <n v="0"/>
    <n v="0"/>
    <n v="0.01"/>
    <n v="0"/>
    <n v="0.01"/>
  </r>
  <r>
    <n v="114101"/>
    <x v="2"/>
    <s v="Bedford"/>
    <s v="Edd Joyce Road"/>
    <s v="L"/>
    <s v="SA-00212(3), 211' East of SR-231N to Coop Rd"/>
    <m/>
    <s v="State Aid - Resurf"/>
    <s v="Resurfacing"/>
    <m/>
    <x v="1"/>
    <x v="1"/>
    <n v="1.81"/>
    <m/>
    <m/>
    <x v="4"/>
    <s v="None"/>
    <m/>
    <n v="0"/>
    <n v="0"/>
    <n v="0"/>
    <n v="0.01"/>
    <n v="0.01"/>
  </r>
  <r>
    <n v="114463"/>
    <x v="1"/>
    <s v="Campbell"/>
    <s v="Oak Grove Road"/>
    <s v="L"/>
    <s v="SA-00716(3), SR-71 to near Oak Grove Ln"/>
    <m/>
    <s v="State Aid - Resurf"/>
    <s v="Resurfacing"/>
    <m/>
    <x v="1"/>
    <x v="1"/>
    <n v="2.87"/>
    <m/>
    <m/>
    <x v="4"/>
    <s v="None"/>
    <m/>
    <n v="0"/>
    <n v="0"/>
    <n v="0"/>
    <n v="0.01"/>
    <n v="0.01"/>
  </r>
  <r>
    <n v="114584"/>
    <x v="3"/>
    <s v="Carroll"/>
    <s v="Republican Grove Road"/>
    <s v="L"/>
    <s v="SA-00919(5), 2.66 mi W of SR-105 to 1.00 mi E"/>
    <m/>
    <s v="State Aid - Resurf"/>
    <s v="Resurfacing"/>
    <m/>
    <x v="1"/>
    <x v="1"/>
    <n v="1"/>
    <m/>
    <m/>
    <x v="4"/>
    <s v="None"/>
    <m/>
    <n v="0"/>
    <n v="0"/>
    <n v="0"/>
    <n v="0.01"/>
    <n v="0.01"/>
  </r>
  <r>
    <n v="114586"/>
    <x v="3"/>
    <s v="Carroll"/>
    <s v="Vale-McKenzie Road"/>
    <s v="L"/>
    <s v="SA-00935(7), 1 mi W of SA-00951 to SA-00951"/>
    <m/>
    <s v="State Aid - Resurf"/>
    <s v="Resurfacing"/>
    <m/>
    <x v="1"/>
    <x v="1"/>
    <n v="1"/>
    <m/>
    <m/>
    <x v="4"/>
    <s v="None"/>
    <m/>
    <n v="0"/>
    <n v="0"/>
    <n v="0"/>
    <n v="0.01"/>
    <n v="0.01"/>
  </r>
  <r>
    <n v="113213"/>
    <x v="1"/>
    <s v="Claiborne"/>
    <s v="Goin Road"/>
    <s v="L"/>
    <s v="SA-01308(8), Chumley Rd to Rolen Rd"/>
    <m/>
    <s v="State Aid - Resurf"/>
    <s v="Resurfacing"/>
    <m/>
    <x v="1"/>
    <x v="1"/>
    <n v="2.5"/>
    <m/>
    <m/>
    <x v="4"/>
    <s v="None"/>
    <m/>
    <n v="0"/>
    <n v="0"/>
    <n v="0"/>
    <n v="0.01"/>
    <n v="0.01"/>
  </r>
  <r>
    <n v="115975"/>
    <x v="1"/>
    <s v="Cocke"/>
    <s v="Joe Shultz Road"/>
    <s v="L"/>
    <s v="SA-01533(2), From Clevenger Rd to SA-01542 (Old Sevierville Hwy)"/>
    <m/>
    <s v="State Aid - Resurf"/>
    <s v="Resurfacing"/>
    <m/>
    <x v="1"/>
    <x v="1"/>
    <n v="0.62"/>
    <m/>
    <m/>
    <x v="4"/>
    <s v="None"/>
    <m/>
    <n v="0"/>
    <n v="0"/>
    <n v="0"/>
    <n v="0.01"/>
    <n v="0.01"/>
  </r>
  <r>
    <n v="109125"/>
    <x v="2"/>
    <s v="Davidson"/>
    <s v="Fesslers Lane"/>
    <s v="L"/>
    <s v="SA-01926(4), SR-1 to Polk Ave"/>
    <m/>
    <s v="State Aid - Resurf"/>
    <s v="Resurfacing"/>
    <m/>
    <x v="1"/>
    <x v="1"/>
    <n v="0.57999999999999996"/>
    <m/>
    <m/>
    <x v="4"/>
    <s v="Other"/>
    <m/>
    <n v="0"/>
    <n v="0"/>
    <n v="0"/>
    <n v="0.01"/>
    <n v="0.01"/>
  </r>
  <r>
    <n v="118482"/>
    <x v="2"/>
    <s v="Bedford"/>
    <s v="Kingdom Road"/>
    <s v="L"/>
    <s v="SA-02009(3), From Reed Road to Threet Road/Rutherford County Line"/>
    <m/>
    <s v="State Aid - Resurf"/>
    <s v="Resurfacing"/>
    <m/>
    <x v="1"/>
    <x v="1"/>
    <n v="3.5390000000000001"/>
    <m/>
    <m/>
    <x v="4"/>
    <s v="None"/>
    <m/>
    <n v="0"/>
    <n v="0"/>
    <n v="0"/>
    <n v="0.01"/>
    <n v="0.01"/>
  </r>
  <r>
    <n v="114249"/>
    <x v="2"/>
    <s v="Dickson"/>
    <s v="Harris Hollow Road"/>
    <s v="L"/>
    <s v="SA-02224(2), Garners Creek Rd to SR-48"/>
    <m/>
    <s v="State Aid - Resurf"/>
    <s v="Resurfacing"/>
    <m/>
    <x v="1"/>
    <x v="1"/>
    <n v="1.55"/>
    <m/>
    <m/>
    <x v="4"/>
    <s v="None"/>
    <m/>
    <n v="0"/>
    <n v="0"/>
    <n v="0"/>
    <n v="0.01"/>
    <n v="0.01"/>
  </r>
  <r>
    <n v="114095"/>
    <x v="1"/>
    <s v="Greene"/>
    <s v="Horton Highway"/>
    <s v="L"/>
    <s v="SA-03021(3), SR-70 to Baileyton CL"/>
    <m/>
    <s v="State Aid - Resurf"/>
    <s v="Resurfacing"/>
    <m/>
    <x v="1"/>
    <x v="1"/>
    <n v="6.31"/>
    <m/>
    <m/>
    <x v="4"/>
    <s v="None"/>
    <m/>
    <n v="0"/>
    <n v="0"/>
    <n v="0"/>
    <n v="0.01"/>
    <n v="0.01"/>
  </r>
  <r>
    <n v="112977"/>
    <x v="3"/>
    <s v="Hardin"/>
    <s v="Watkins Road"/>
    <s v="L"/>
    <s v="SA-03603(4), SR-142 to SA-03632"/>
    <m/>
    <s v="State Aid - Resurf"/>
    <s v="Resurfacing"/>
    <m/>
    <x v="1"/>
    <x v="1"/>
    <n v="1.41"/>
    <m/>
    <m/>
    <x v="4"/>
    <s v="None"/>
    <m/>
    <n v="0"/>
    <n v="0"/>
    <n v="0"/>
    <n v="0.01"/>
    <n v="0.01"/>
  </r>
  <r>
    <n v="114634"/>
    <x v="1"/>
    <s v="Hawkins"/>
    <s v="Spruce Pine Road"/>
    <s v="L"/>
    <s v="SA-03740(2), From SR-31 to LM 4.70"/>
    <m/>
    <s v="State Aid - Resurf"/>
    <s v="Resurfacing"/>
    <m/>
    <x v="1"/>
    <x v="1"/>
    <n v="4.7"/>
    <m/>
    <m/>
    <x v="4"/>
    <s v="None"/>
    <m/>
    <n v="0"/>
    <n v="0"/>
    <n v="0"/>
    <n v="0.01"/>
    <n v="0.01"/>
  </r>
  <r>
    <n v="115533"/>
    <x v="2"/>
    <s v="Hickman"/>
    <s v="Lyles Road"/>
    <s v="L"/>
    <s v="SA-04113(7), SR-100 to 1.39 mi W"/>
    <m/>
    <s v="State Aid - Resurf"/>
    <s v="Resurfacing"/>
    <m/>
    <x v="1"/>
    <x v="1"/>
    <n v="1.39"/>
    <m/>
    <m/>
    <x v="4"/>
    <s v="None"/>
    <m/>
    <n v="0"/>
    <n v="0"/>
    <n v="0"/>
    <n v="0.01"/>
    <n v="0.01"/>
  </r>
  <r>
    <n v="114951"/>
    <x v="2"/>
    <s v="Humphreys"/>
    <s v="Bold Springs Road"/>
    <s v="L"/>
    <s v="SA-04314(6), Hurricane Creek Bridge to McEwen City Limits"/>
    <m/>
    <s v="State Aid - Resurf"/>
    <s v="Resurfacing"/>
    <m/>
    <x v="1"/>
    <x v="1"/>
    <n v="5.45"/>
    <m/>
    <m/>
    <x v="4"/>
    <s v="None"/>
    <m/>
    <n v="0"/>
    <n v="0"/>
    <n v="0"/>
    <n v="0.01"/>
    <n v="0.01"/>
  </r>
  <r>
    <n v="114950"/>
    <x v="1"/>
    <s v="Johnson"/>
    <s v="Lumpkin Branch Road"/>
    <s v="L"/>
    <s v="SA-04607(6), From Dug Hill Rd to SR-34"/>
    <m/>
    <s v="State Aid - Resurf"/>
    <s v="Resurfacing"/>
    <m/>
    <x v="1"/>
    <x v="1"/>
    <n v="1.62"/>
    <m/>
    <m/>
    <x v="4"/>
    <s v="None"/>
    <m/>
    <n v="0"/>
    <n v="0"/>
    <n v="0"/>
    <n v="0.01"/>
    <n v="0.01"/>
  </r>
  <r>
    <n v="114186"/>
    <x v="3"/>
    <s v="Lauderdale"/>
    <s v="Becton William Road"/>
    <s v="L"/>
    <s v="SA-04903(2), SA-04902 to SR-19"/>
    <m/>
    <s v="State Aid - Resurf"/>
    <s v="Resurfacing"/>
    <m/>
    <x v="1"/>
    <x v="1"/>
    <n v="1.64"/>
    <m/>
    <m/>
    <x v="4"/>
    <s v="None"/>
    <m/>
    <n v="0"/>
    <n v="0"/>
    <n v="0"/>
    <n v="0.01"/>
    <n v="0.01"/>
  </r>
  <r>
    <n v="112878"/>
    <x v="1"/>
    <s v="Blount"/>
    <s v="Carpenters Grade Road"/>
    <s v="L"/>
    <s v="SA-0503(6), Mint Rd to Maryville CL"/>
    <m/>
    <s v="State Aid - Resurf"/>
    <s v="Resurfacing"/>
    <m/>
    <x v="1"/>
    <x v="1"/>
    <n v="2.13"/>
    <m/>
    <m/>
    <x v="4"/>
    <s v="Other"/>
    <m/>
    <n v="0"/>
    <n v="0"/>
    <n v="0"/>
    <n v="0.01"/>
    <n v="0.01"/>
  </r>
  <r>
    <n v="112880"/>
    <x v="1"/>
    <s v="Blount"/>
    <s v="Harris Road"/>
    <s v="L"/>
    <s v="SA-0518(2), Wildwood Rd to Martin Mill Pike"/>
    <m/>
    <s v="State Aid - Resurf"/>
    <s v="Resurfacing"/>
    <m/>
    <x v="1"/>
    <x v="1"/>
    <n v="1.1100000000000001"/>
    <m/>
    <m/>
    <x v="4"/>
    <s v="None"/>
    <m/>
    <n v="0"/>
    <n v="0"/>
    <n v="0"/>
    <n v="0.01"/>
    <n v="0.01"/>
  </r>
  <r>
    <n v="113187"/>
    <x v="3"/>
    <s v="McNairy"/>
    <s v="Pleasant Sight Road"/>
    <s v="L"/>
    <s v="SA-05506(3), Michie CL to SR-142"/>
    <m/>
    <s v="State Aid - Resurf"/>
    <s v="Resurfacing"/>
    <m/>
    <x v="1"/>
    <x v="1"/>
    <n v="6.39"/>
    <m/>
    <m/>
    <x v="4"/>
    <s v="None"/>
    <m/>
    <n v="0"/>
    <n v="0"/>
    <n v="0"/>
    <n v="0.01"/>
    <n v="0.01"/>
  </r>
  <r>
    <n v="114408"/>
    <x v="1"/>
    <s v="Monroe"/>
    <s v="Old Federal Road"/>
    <s v="L"/>
    <s v="SA-06207(2), Campground Rd to near Old Tellico S Rd"/>
    <m/>
    <s v="State Aid - Resurf"/>
    <s v="Resurfacing"/>
    <m/>
    <x v="1"/>
    <x v="1"/>
    <n v="2"/>
    <m/>
    <m/>
    <x v="4"/>
    <s v="None"/>
    <m/>
    <n v="0"/>
    <n v="0"/>
    <n v="0"/>
    <n v="0.01"/>
    <n v="0.01"/>
  </r>
  <r>
    <n v="118368"/>
    <x v="1"/>
    <s v="Campbell"/>
    <s v="Red Cut Road"/>
    <s v="L"/>
    <s v="SA-0727(1), From SR-297 to SR-297"/>
    <m/>
    <s v="State Aid - Resurf"/>
    <s v="Resurfacing"/>
    <m/>
    <x v="1"/>
    <x v="1"/>
    <n v="3.54"/>
    <m/>
    <m/>
    <x v="4"/>
    <s v="None"/>
    <m/>
    <n v="0"/>
    <n v="0"/>
    <n v="0"/>
    <n v="0.01"/>
    <n v="0.01"/>
  </r>
  <r>
    <n v="115914"/>
    <x v="3"/>
    <s v="Tipton"/>
    <s v="Beaver Creek Road"/>
    <s v="L"/>
    <s v="SA-08422(4), 1.65 mi W of Fayette CoL to 0.15 mi W of Fayette CoL"/>
    <m/>
    <s v="State Aid - Resurf"/>
    <s v="Resurfacing"/>
    <m/>
    <x v="1"/>
    <x v="1"/>
    <n v="1.5"/>
    <m/>
    <m/>
    <x v="4"/>
    <s v="None"/>
    <m/>
    <n v="0"/>
    <n v="0"/>
    <n v="0"/>
    <n v="0.01"/>
    <n v="0.01"/>
  </r>
  <r>
    <n v="113191"/>
    <x v="3"/>
    <s v="Tipton"/>
    <s v="Jack Pond Road"/>
    <s v="L"/>
    <s v="SA-08436(1), 1.20 mi W of SR-59 to SR-59"/>
    <m/>
    <s v="State Aid - Resurf"/>
    <s v="Resurfacing"/>
    <m/>
    <x v="1"/>
    <x v="1"/>
    <n v="1.2"/>
    <m/>
    <m/>
    <x v="4"/>
    <s v="None"/>
    <m/>
    <n v="0"/>
    <n v="0"/>
    <n v="0"/>
    <n v="0.01"/>
    <n v="0.01"/>
  </r>
  <r>
    <n v="113243"/>
    <x v="1"/>
    <s v="Union"/>
    <s v="Satterfield Road"/>
    <s v="L"/>
    <s v="SA-08706(6), LM 0.89 to Noah Rd"/>
    <m/>
    <s v="State Aid - Resurf"/>
    <s v="Resurfacing"/>
    <m/>
    <x v="1"/>
    <x v="1"/>
    <n v="1.06"/>
    <m/>
    <m/>
    <x v="4"/>
    <s v="None"/>
    <m/>
    <n v="0"/>
    <n v="0"/>
    <n v="0"/>
    <n v="0.01"/>
    <n v="0.01"/>
  </r>
  <r>
    <n v="114582"/>
    <x v="1"/>
    <s v="Union"/>
    <s v="Satterfield Road"/>
    <s v="L"/>
    <s v="SA-08706(7), SR-33 to near March Rd (w/ Exclusion)"/>
    <m/>
    <s v="State Aid - Resurf"/>
    <s v="Resurfacing"/>
    <m/>
    <x v="1"/>
    <x v="1"/>
    <n v="3.78"/>
    <m/>
    <m/>
    <x v="4"/>
    <s v="None"/>
    <m/>
    <n v="0"/>
    <n v="0"/>
    <n v="0"/>
    <n v="0.01"/>
    <n v="0.01"/>
  </r>
  <r>
    <n v="117464"/>
    <x v="3"/>
    <s v="Carroll"/>
    <s v="Clay Farm Road"/>
    <s v="L"/>
    <s v="SA-0939(4), From 0.8 mi S of Trezevant CL to Trezevant CL"/>
    <m/>
    <s v="State Aid - Resurf"/>
    <s v="Resurfacing"/>
    <m/>
    <x v="1"/>
    <x v="1"/>
    <n v="0.8"/>
    <m/>
    <m/>
    <x v="4"/>
    <s v="None"/>
    <m/>
    <n v="0"/>
    <n v="0"/>
    <n v="0"/>
    <n v="0.01"/>
    <n v="0.01"/>
  </r>
  <r>
    <n v="113381"/>
    <x v="2"/>
    <s v="Williamson"/>
    <s v="Old State Route 96"/>
    <s v="L"/>
    <s v="SA-09418(1), SR-46 to Old Harding Rd"/>
    <m/>
    <s v="State Aid - Resurf"/>
    <s v="Resurfacing"/>
    <m/>
    <x v="1"/>
    <x v="1"/>
    <n v="8.43"/>
    <m/>
    <m/>
    <x v="4"/>
    <s v="None"/>
    <m/>
    <n v="0"/>
    <n v="0"/>
    <n v="0"/>
    <n v="0.01"/>
    <n v="0.01"/>
  </r>
  <r>
    <n v="117962"/>
    <x v="3"/>
    <s v="Crockett"/>
    <s v="Johnsons Grove Rd"/>
    <s v="L"/>
    <s v="SA-1701(10), From Pique Rd to Crossroads Rd"/>
    <m/>
    <s v="State Aid - Resurf"/>
    <s v="Resurfacing"/>
    <m/>
    <x v="1"/>
    <x v="1"/>
    <n v="2.2959999999999998"/>
    <m/>
    <m/>
    <x v="4"/>
    <s v="None"/>
    <m/>
    <n v="0"/>
    <n v="0"/>
    <n v="0"/>
    <n v="0.01"/>
    <n v="0.01"/>
  </r>
  <r>
    <n v="114188"/>
    <x v="0"/>
    <s v="Cumberland"/>
    <s v="Jim Garrett Road"/>
    <s v="L"/>
    <s v="SA-18057(1), Jim Garrett Road from I-40 to Putnam CoL"/>
    <m/>
    <s v="State Aid - Resurf"/>
    <s v="Resurfacing"/>
    <m/>
    <x v="1"/>
    <x v="1"/>
    <n v="2.78"/>
    <m/>
    <m/>
    <x v="4"/>
    <s v="None"/>
    <m/>
    <n v="0"/>
    <n v="0"/>
    <n v="0"/>
    <n v="0.01"/>
    <n v="0.01"/>
  </r>
  <r>
    <n v="116809"/>
    <x v="2"/>
    <s v="Davidson"/>
    <s v="Spence Lane"/>
    <s v="L"/>
    <s v="SA-19046(1), From South of Cornelia Street to SR-24"/>
    <m/>
    <s v="State Aid - Resurf"/>
    <s v="Resurfacing"/>
    <m/>
    <x v="1"/>
    <x v="1"/>
    <n v="1.1140000000000001"/>
    <m/>
    <m/>
    <x v="4"/>
    <s v="Other"/>
    <m/>
    <n v="0"/>
    <n v="0"/>
    <n v="0"/>
    <n v="0.01"/>
    <n v="0.01"/>
  </r>
  <r>
    <n v="113221"/>
    <x v="0"/>
    <s v="Dekalb"/>
    <s v="Hurricane Ridge Road"/>
    <s v="L"/>
    <s v="SA-21021(1), SR-26 to locked gate"/>
    <m/>
    <s v="State Aid - Resurf"/>
    <s v="Resurfacing"/>
    <m/>
    <x v="1"/>
    <x v="1"/>
    <n v="5.26"/>
    <m/>
    <m/>
    <x v="4"/>
    <s v="None"/>
    <m/>
    <n v="0"/>
    <n v="0"/>
    <n v="0"/>
    <n v="0.01"/>
    <n v="0.01"/>
  </r>
  <r>
    <n v="118630"/>
    <x v="3"/>
    <s v="Gibson"/>
    <s v="Old Trenton-Eaton Road"/>
    <s v="L"/>
    <s v="SA-2702(3), From Tyree Loop to 1.50 mi E of Tyree Loop"/>
    <m/>
    <s v="State Aid - Resurf"/>
    <s v="Resurfacing"/>
    <m/>
    <x v="1"/>
    <x v="1"/>
    <n v="1.5"/>
    <m/>
    <m/>
    <x v="4"/>
    <s v="None"/>
    <m/>
    <n v="0"/>
    <n v="0"/>
    <n v="0"/>
    <n v="0.01"/>
    <n v="0.01"/>
  </r>
  <r>
    <n v="114972"/>
    <x v="3"/>
    <s v="Gibson"/>
    <s v="Gann Road"/>
    <s v="L"/>
    <s v="SA-2713(5), Gann Road From SA-2714 to 1.63 mi N of SA-2714"/>
    <m/>
    <s v="State Aid - Resurf"/>
    <s v="Resurfacing"/>
    <m/>
    <x v="1"/>
    <x v="1"/>
    <n v="1.63"/>
    <m/>
    <m/>
    <x v="4"/>
    <s v="None"/>
    <m/>
    <n v="0"/>
    <n v="0"/>
    <n v="0"/>
    <n v="0.01"/>
    <n v="0.01"/>
  </r>
  <r>
    <n v="118628"/>
    <x v="3"/>
    <s v="Gibson"/>
    <s v="Gann Road"/>
    <s v="L"/>
    <s v="SA-2713(7), From 1.5 mi N of R.A. Goodman Rd to 3.0 mi N of R.A. Goodman Road"/>
    <m/>
    <s v="State Aid - Resurf"/>
    <s v="Resurfacing"/>
    <m/>
    <x v="1"/>
    <x v="1"/>
    <n v="1.5"/>
    <m/>
    <m/>
    <x v="4"/>
    <s v="None"/>
    <m/>
    <n v="0"/>
    <n v="0"/>
    <n v="0"/>
    <n v="0.01"/>
    <n v="0.01"/>
  </r>
  <r>
    <n v="117130"/>
    <x v="2"/>
    <s v="Giles"/>
    <s v="Vales Mill Road"/>
    <s v="L"/>
    <s v="SA-28010(3), From SR-15 to Pulaski City Limits"/>
    <m/>
    <s v="State Aid - Resurf"/>
    <s v="Resurfacing"/>
    <m/>
    <x v="1"/>
    <x v="1"/>
    <n v="4.08"/>
    <m/>
    <m/>
    <x v="4"/>
    <s v="None, Other"/>
    <m/>
    <n v="0"/>
    <n v="0"/>
    <n v="0"/>
    <n v="0.01"/>
    <n v="0.01"/>
  </r>
  <r>
    <n v="113073"/>
    <x v="0"/>
    <s v="Grundy"/>
    <s v="Deer Run Road"/>
    <s v="L"/>
    <s v="SA-31019(1), Cabbage Patch Rd to Deer Run Loop"/>
    <m/>
    <s v="State Aid - Resurf"/>
    <s v="Resurfacing"/>
    <m/>
    <x v="1"/>
    <x v="1"/>
    <n v="2.04"/>
    <m/>
    <m/>
    <x v="4"/>
    <s v="None"/>
    <m/>
    <n v="0"/>
    <n v="0"/>
    <n v="0"/>
    <n v="0.01"/>
    <n v="0.01"/>
  </r>
  <r>
    <n v="117669"/>
    <x v="1"/>
    <s v="Hamblen"/>
    <s v="Fish Hatchery Road"/>
    <s v="L"/>
    <s v="SA-3213(2), From LM 0.51 to LM 0.83"/>
    <m/>
    <s v="State Aid - Resurf"/>
    <s v="Resurfacing"/>
    <m/>
    <x v="1"/>
    <x v="1"/>
    <n v="0.32"/>
    <m/>
    <m/>
    <x v="4"/>
    <s v="None"/>
    <m/>
    <n v="0"/>
    <n v="0"/>
    <n v="0"/>
    <n v="0.01"/>
    <n v="0.01"/>
  </r>
  <r>
    <n v="117672"/>
    <x v="1"/>
    <s v="Hamblen"/>
    <s v="Warrensburg Road"/>
    <s v="L"/>
    <s v="SA-3217(7), From LM 1.66 to near Little Mtn. Rd"/>
    <m/>
    <s v="State Aid - Resurf"/>
    <s v="Resurfacing"/>
    <m/>
    <x v="1"/>
    <x v="1"/>
    <n v="0.51"/>
    <m/>
    <m/>
    <x v="4"/>
    <s v="None"/>
    <m/>
    <n v="0"/>
    <n v="0"/>
    <n v="0"/>
    <n v="0.01"/>
    <n v="0.01"/>
  </r>
  <r>
    <n v="117668"/>
    <x v="1"/>
    <s v="Hamblen"/>
    <s v="Pullen Road"/>
    <s v="L"/>
    <s v="SA-3257(2), From Pavement Joint to near R/R Crossing"/>
    <m/>
    <s v="State Aid - Resurf"/>
    <s v="Resurfacing"/>
    <m/>
    <x v="1"/>
    <x v="1"/>
    <n v="0.51"/>
    <m/>
    <m/>
    <x v="4"/>
    <s v="None"/>
    <m/>
    <n v="0"/>
    <n v="0"/>
    <n v="0"/>
    <n v="0.01"/>
    <n v="0.01"/>
  </r>
  <r>
    <n v="117673"/>
    <x v="1"/>
    <s v="Hamblen"/>
    <s v="Hiawatha Road"/>
    <s v="L"/>
    <s v="SA-3259(1), From Collinson Ford Rd to SR-342"/>
    <m/>
    <s v="State Aid - Resurf"/>
    <s v="Resurfacing"/>
    <m/>
    <x v="1"/>
    <x v="1"/>
    <n v="0.78"/>
    <m/>
    <m/>
    <x v="4"/>
    <s v="None"/>
    <m/>
    <n v="0"/>
    <n v="0"/>
    <n v="0"/>
    <n v="0.01"/>
    <n v="0.01"/>
  </r>
  <r>
    <n v="118731"/>
    <x v="0"/>
    <s v="Hamilton"/>
    <s v="Shipley Hollow Road"/>
    <s v="L"/>
    <s v="SA-33022(4), From Providence Road to Daugherty Ferry Road"/>
    <m/>
    <s v="State Aid - Resurf"/>
    <s v="Resurfacing"/>
    <m/>
    <x v="1"/>
    <x v="1"/>
    <n v="2"/>
    <m/>
    <m/>
    <x v="4"/>
    <s v="None"/>
    <m/>
    <n v="0"/>
    <n v="0"/>
    <n v="0"/>
    <n v="0.01"/>
    <n v="0.01"/>
  </r>
  <r>
    <n v="118633"/>
    <x v="0"/>
    <s v="Hamilton"/>
    <s v="Daisy-Dallas Road"/>
    <s v="L"/>
    <s v="SA-33056(1), From Lovell Road to Lakesite City Limits"/>
    <m/>
    <s v="State Aid - Resurf"/>
    <s v="Resurfacing"/>
    <m/>
    <x v="1"/>
    <x v="1"/>
    <n v="0.99"/>
    <m/>
    <m/>
    <x v="4"/>
    <s v="Other"/>
    <m/>
    <n v="0"/>
    <n v="0"/>
    <n v="0"/>
    <n v="0.01"/>
    <n v="0.01"/>
  </r>
  <r>
    <n v="117956"/>
    <x v="3"/>
    <s v="Hardin"/>
    <s v="Cherry Chapel Loop"/>
    <s v="L"/>
    <s v="SA-3662(1), From SA-3638 to SA-3624"/>
    <m/>
    <s v="State Aid - Resurf"/>
    <s v="Resurfacing"/>
    <m/>
    <x v="1"/>
    <x v="1"/>
    <n v="2.915"/>
    <m/>
    <m/>
    <x v="4"/>
    <s v="None"/>
    <m/>
    <n v="0"/>
    <n v="0"/>
    <n v="0"/>
    <n v="0.01"/>
    <n v="0.01"/>
  </r>
  <r>
    <n v="118886"/>
    <x v="1"/>
    <s v="Hawkins"/>
    <s v="Okalona Road"/>
    <s v="L"/>
    <s v="SA-3731(2), From Carter Valley Road to Stanley Valley Road"/>
    <m/>
    <s v="State Aid - Resurf"/>
    <s v="Resurfacing"/>
    <m/>
    <x v="1"/>
    <x v="1"/>
    <n v="3.9119999999999999"/>
    <m/>
    <m/>
    <x v="4"/>
    <s v="None"/>
    <m/>
    <n v="0"/>
    <n v="0"/>
    <n v="0"/>
    <n v="0.01"/>
    <n v="0.01"/>
  </r>
  <r>
    <n v="118465"/>
    <x v="3"/>
    <s v="Henry"/>
    <s v="Mill Creek Road"/>
    <s v="L"/>
    <s v="SA-40042(1), From SR-140 to State Line Road"/>
    <m/>
    <s v="State Aid - Resurf"/>
    <s v="Resurfacing"/>
    <m/>
    <x v="1"/>
    <x v="1"/>
    <n v="4.34"/>
    <m/>
    <m/>
    <x v="4"/>
    <s v="None"/>
    <m/>
    <n v="0"/>
    <n v="0"/>
    <n v="0"/>
    <n v="0.01"/>
    <n v="0.01"/>
  </r>
  <r>
    <n v="117939"/>
    <x v="1"/>
    <s v="Johnson"/>
    <s v="Cold Springs Road"/>
    <s v="L"/>
    <s v="SA-4617(5), From SR-34 to Hospital Rd"/>
    <m/>
    <s v="State Aid - Resurf"/>
    <s v="Resurfacing"/>
    <m/>
    <x v="1"/>
    <x v="1"/>
    <n v="1.24"/>
    <m/>
    <m/>
    <x v="4"/>
    <s v="None"/>
    <m/>
    <n v="0"/>
    <n v="0"/>
    <n v="0"/>
    <n v="0.01"/>
    <n v="0.01"/>
  </r>
  <r>
    <n v="117963"/>
    <x v="1"/>
    <s v="Johnson"/>
    <s v="Cole Springs Road"/>
    <s v="L"/>
    <s v="SA-4664(1), From Hospital Rd to near SR-91"/>
    <m/>
    <s v="State Aid - Resurf"/>
    <s v="Resurfacing"/>
    <m/>
    <x v="1"/>
    <x v="1"/>
    <n v="3.82"/>
    <m/>
    <m/>
    <x v="4"/>
    <s v="None"/>
    <m/>
    <n v="0"/>
    <n v="0"/>
    <n v="0"/>
    <n v="0.01"/>
    <n v="0.01"/>
  </r>
  <r>
    <n v="117047"/>
    <x v="3"/>
    <s v="Lake"/>
    <s v="Gratio Road"/>
    <s v="L"/>
    <s v="SA-4802(4), From SR-78 to Obion CoL"/>
    <m/>
    <s v="State Aid - Resurf"/>
    <s v="Resurfacing"/>
    <m/>
    <x v="1"/>
    <x v="1"/>
    <n v="2.79"/>
    <m/>
    <m/>
    <x v="4"/>
    <s v="None"/>
    <m/>
    <n v="0"/>
    <n v="0"/>
    <n v="0"/>
    <n v="0.01"/>
    <n v="0.01"/>
  </r>
  <r>
    <n v="117663"/>
    <x v="3"/>
    <s v="Lauderdale"/>
    <s v="Durhamville Road"/>
    <s v="L"/>
    <s v="SA-4931(3), From SR-19 to 2.50 mi S of SR-19"/>
    <m/>
    <s v="State Aid - Resurf"/>
    <s v="Resurfacing"/>
    <m/>
    <x v="1"/>
    <x v="1"/>
    <n v="2.5"/>
    <m/>
    <m/>
    <x v="4"/>
    <s v="None"/>
    <m/>
    <n v="0"/>
    <n v="0"/>
    <n v="0"/>
    <n v="0.01"/>
    <n v="0.01"/>
  </r>
  <r>
    <n v="117160"/>
    <x v="2"/>
    <s v="Lawrence"/>
    <s v="Valley Road"/>
    <s v="L"/>
    <s v="SA-50034(2), From Ethridge-Red Hill Rd to SR-242"/>
    <m/>
    <s v="State Aid - Resurf"/>
    <s v="Resurfacing"/>
    <m/>
    <x v="1"/>
    <x v="1"/>
    <n v="4.1900000000000004"/>
    <m/>
    <m/>
    <x v="4"/>
    <s v="None"/>
    <m/>
    <n v="0"/>
    <n v="0"/>
    <n v="0"/>
    <n v="0.01"/>
    <n v="0.01"/>
  </r>
  <r>
    <n v="114401"/>
    <x v="2"/>
    <s v="Lawrence"/>
    <s v="Flatwoods Road"/>
    <s v="L"/>
    <s v="SA-5040(1), SR-242 to Lawrenceburg City Limits"/>
    <m/>
    <s v="State Aid - Resurf"/>
    <s v="Resurfacing"/>
    <m/>
    <x v="1"/>
    <x v="1"/>
    <n v="2"/>
    <m/>
    <m/>
    <x v="4"/>
    <s v="None"/>
    <m/>
    <n v="0"/>
    <n v="0"/>
    <n v="0"/>
    <n v="0.01"/>
    <n v="0.01"/>
  </r>
  <r>
    <n v="117412"/>
    <x v="2"/>
    <s v="Lewis"/>
    <s v="Piney Creek Road"/>
    <s v="L"/>
    <s v="SA-51021(3), From Baker Rd to SR-20"/>
    <m/>
    <s v="State Aid - Resurf"/>
    <s v="Resurfacing"/>
    <m/>
    <x v="1"/>
    <x v="1"/>
    <n v="1.19"/>
    <m/>
    <m/>
    <x v="4"/>
    <s v="None"/>
    <m/>
    <n v="0"/>
    <n v="0"/>
    <n v="0"/>
    <n v="0.01"/>
    <n v="0.01"/>
  </r>
  <r>
    <n v="112975"/>
    <x v="1"/>
    <s v="Loudon"/>
    <s v="Corinth Road"/>
    <s v="L"/>
    <s v="SA-5308(2), Fr LM 3.57 to Loudon CL"/>
    <m/>
    <s v="State Aid - Resurf"/>
    <s v="Resurfacing"/>
    <m/>
    <x v="1"/>
    <x v="1"/>
    <n v="0.66"/>
    <m/>
    <m/>
    <x v="4"/>
    <s v="Other"/>
    <m/>
    <n v="0"/>
    <n v="0"/>
    <n v="0"/>
    <n v="0.01"/>
    <n v="0.01"/>
  </r>
  <r>
    <n v="116328"/>
    <x v="2"/>
    <s v="Marshall"/>
    <s v="Delina Road"/>
    <s v="L"/>
    <s v="SA-59002(1), From John Barnes Rd to Lincoln CoL"/>
    <m/>
    <s v="State Aid - Resurf"/>
    <s v="Resurfacing"/>
    <m/>
    <x v="1"/>
    <x v="1"/>
    <n v="0.23"/>
    <m/>
    <m/>
    <x v="4"/>
    <s v="None"/>
    <m/>
    <n v="0"/>
    <n v="0"/>
    <n v="0"/>
    <n v="0.01"/>
    <n v="0.01"/>
  </r>
  <r>
    <n v="116327"/>
    <x v="2"/>
    <s v="Marshall"/>
    <s v="Delina Road"/>
    <s v="L"/>
    <s v="SA-59004(1), From Lincoln CoL to SR-129"/>
    <m/>
    <s v="State Aid - Resurf"/>
    <s v="Resurfacing"/>
    <m/>
    <x v="1"/>
    <x v="1"/>
    <n v="4.2"/>
    <m/>
    <m/>
    <x v="4"/>
    <s v="None"/>
    <m/>
    <n v="0"/>
    <n v="0"/>
    <n v="0"/>
    <n v="0.01"/>
    <n v="0.01"/>
  </r>
  <r>
    <n v="118984"/>
    <x v="2"/>
    <s v="Montgomery"/>
    <s v="Liverworth Road"/>
    <s v="L"/>
    <s v="SA-63013(12), From Old Hwy 48 to Chapel Hill Road"/>
    <m/>
    <s v="State Aid - Resurf"/>
    <s v="Resurfacing"/>
    <m/>
    <x v="1"/>
    <x v="1"/>
    <n v="1.1100000000000001"/>
    <m/>
    <m/>
    <x v="4"/>
    <s v="None"/>
    <m/>
    <n v="0"/>
    <n v="0"/>
    <n v="0"/>
    <n v="0.01"/>
    <n v="0.01"/>
  </r>
  <r>
    <n v="115787"/>
    <x v="2"/>
    <s v="Montgomery"/>
    <s v="Attaway Road"/>
    <s v="L"/>
    <s v="SA-6331(2), Smith Place Rd to SR-48"/>
    <m/>
    <s v="State Aid - Resurf"/>
    <s v="Resurfacing"/>
    <m/>
    <x v="1"/>
    <x v="1"/>
    <n v="2.35"/>
    <m/>
    <m/>
    <x v="4"/>
    <s v="None"/>
    <m/>
    <n v="0"/>
    <n v="0"/>
    <n v="0"/>
    <n v="0.01"/>
    <n v="0.01"/>
  </r>
  <r>
    <n v="117684"/>
    <x v="0"/>
    <s v="Rhea"/>
    <s v="White Hollow Road (White Oak Road)"/>
    <s v="L"/>
    <s v="SA-72022(2), White Hollow Road (White Oak Road) From SR-30 to Oak Hill Rd"/>
    <m/>
    <s v="State Aid - Resurf"/>
    <s v="Resurfacing"/>
    <m/>
    <x v="1"/>
    <x v="1"/>
    <n v="2.0499999999999998"/>
    <m/>
    <m/>
    <x v="4"/>
    <s v="None"/>
    <m/>
    <n v="0"/>
    <n v="0"/>
    <n v="0"/>
    <n v="0.01"/>
    <n v="0.01"/>
  </r>
  <r>
    <n v="118635"/>
    <x v="1"/>
    <s v="Roane"/>
    <s v="Lawnville Road"/>
    <s v="L"/>
    <s v="SA-7315(5), From I-40 ROW to Lane Hedgecock Road"/>
    <m/>
    <s v="State Aid - Resurf"/>
    <s v="Resurfacing"/>
    <m/>
    <x v="1"/>
    <x v="1"/>
    <n v="1.28"/>
    <m/>
    <m/>
    <x v="4"/>
    <s v="None"/>
    <m/>
    <n v="0"/>
    <n v="0"/>
    <n v="0"/>
    <n v="0.01"/>
    <n v="0.01"/>
  </r>
  <r>
    <n v="117411"/>
    <x v="2"/>
    <s v="Robertson"/>
    <s v="Roy Cole Road"/>
    <s v="L"/>
    <s v="SA-74018(2), From SR-25 to Owens Chapel Rd"/>
    <m/>
    <s v="State Aid - Resurf"/>
    <s v="Resurfacing"/>
    <m/>
    <x v="1"/>
    <x v="1"/>
    <n v="2.4"/>
    <m/>
    <m/>
    <x v="4"/>
    <s v="None"/>
    <m/>
    <n v="0"/>
    <n v="0"/>
    <n v="0"/>
    <n v="0.01"/>
    <n v="0.01"/>
  </r>
  <r>
    <n v="117665"/>
    <x v="1"/>
    <s v="Scott"/>
    <s v="Mtn View Road"/>
    <s v="L"/>
    <s v="SA-7602(5), From Lon Foust Hwy to SR-29"/>
    <m/>
    <s v="State Aid - Resurf"/>
    <s v="Resurfacing"/>
    <m/>
    <x v="1"/>
    <x v="1"/>
    <n v="1.56"/>
    <m/>
    <m/>
    <x v="4"/>
    <s v="None"/>
    <m/>
    <n v="0"/>
    <n v="0"/>
    <n v="0"/>
    <n v="0.01"/>
    <n v="0.01"/>
  </r>
  <r>
    <n v="111884.01"/>
    <x v="1"/>
    <s v="Scott"/>
    <s v="Kingtown Road"/>
    <s v="L"/>
    <s v="SA-7620(5), Winfield CL to Kentucky SL"/>
    <m/>
    <s v="State Aid - Resurf"/>
    <s v="Resurfacing"/>
    <m/>
    <x v="1"/>
    <x v="1"/>
    <n v="1.45"/>
    <m/>
    <m/>
    <x v="4"/>
    <s v="None"/>
    <m/>
    <n v="0"/>
    <n v="0"/>
    <n v="0"/>
    <n v="0.01"/>
    <n v="0.01"/>
  </r>
  <r>
    <n v="113239"/>
    <x v="0"/>
    <s v="Sequatchie"/>
    <s v="East Valley Road"/>
    <s v="L"/>
    <s v="SA-77006(7), SR-8 to 0.01 mi N of Rogers Rd"/>
    <m/>
    <s v="State Aid - Resurf"/>
    <s v="Resurfacing"/>
    <m/>
    <x v="1"/>
    <x v="1"/>
    <n v="2.25"/>
    <m/>
    <m/>
    <x v="4"/>
    <s v="None"/>
    <m/>
    <n v="0"/>
    <n v="0"/>
    <n v="0"/>
    <n v="0.01"/>
    <n v="0.01"/>
  </r>
  <r>
    <n v="116181"/>
    <x v="1"/>
    <s v="Sevier"/>
    <s v="Dripping Springs Road"/>
    <s v="L"/>
    <s v="SA-7802(7), Blount CoL to Pavement Joint"/>
    <m/>
    <s v="State Aid - Resurf"/>
    <s v="Resurfacing"/>
    <m/>
    <x v="1"/>
    <x v="1"/>
    <n v="3.16"/>
    <m/>
    <m/>
    <x v="4"/>
    <s v="None"/>
    <m/>
    <n v="0"/>
    <n v="0"/>
    <n v="0"/>
    <n v="0.01"/>
    <n v="0.01"/>
  </r>
  <r>
    <n v="118374"/>
    <x v="1"/>
    <s v="Sevier"/>
    <s v="Upper Middle Creek Road"/>
    <s v="L"/>
    <s v="SA-7821(4), From Pigeon Forge City Limits to near SR-454"/>
    <m/>
    <s v="State Aid - Resurf"/>
    <s v="Resurfacing"/>
    <m/>
    <x v="1"/>
    <x v="1"/>
    <n v="5.04"/>
    <m/>
    <m/>
    <x v="4"/>
    <s v="None, Other"/>
    <m/>
    <n v="0"/>
    <n v="0"/>
    <n v="0"/>
    <n v="0.01"/>
    <n v="0.01"/>
  </r>
  <r>
    <n v="116179"/>
    <x v="1"/>
    <s v="Sevier"/>
    <s v="Old Newport Highway"/>
    <s v="L"/>
    <s v="SA-7825(2), SR-339 to SR-35"/>
    <m/>
    <s v="State Aid - Resurf"/>
    <s v="Resurfacing"/>
    <m/>
    <x v="1"/>
    <x v="1"/>
    <n v="4.6500000000000004"/>
    <m/>
    <m/>
    <x v="4"/>
    <s v="None, Other"/>
    <m/>
    <n v="0"/>
    <n v="0"/>
    <n v="0"/>
    <n v="0.01"/>
    <n v="0.01"/>
  </r>
  <r>
    <n v="116036"/>
    <x v="2"/>
    <s v="Smith"/>
    <s v="Little Creek Road"/>
    <s v="L"/>
    <s v="SA-8020(1), From SR-80 to the Macon County Line"/>
    <m/>
    <s v="State Aid - Resurf"/>
    <s v="Resurfacing"/>
    <m/>
    <x v="1"/>
    <x v="1"/>
    <n v="3.8"/>
    <m/>
    <m/>
    <x v="4"/>
    <s v="None"/>
    <m/>
    <n v="0"/>
    <n v="0"/>
    <n v="0"/>
    <n v="0.01"/>
    <n v="0.01"/>
  </r>
  <r>
    <n v="112727"/>
    <x v="2"/>
    <s v="Smith"/>
    <s v="Bradford Hill Road"/>
    <s v="L"/>
    <s v="SA-8034(1), South Carthage CL to 0.75M South"/>
    <m/>
    <s v="State Aid - Resurf"/>
    <s v="Resurfacing"/>
    <m/>
    <x v="1"/>
    <x v="1"/>
    <n v="0.75"/>
    <m/>
    <m/>
    <x v="4"/>
    <s v="None"/>
    <m/>
    <n v="0"/>
    <n v="0"/>
    <n v="0"/>
    <n v="0.01"/>
    <n v="0.01"/>
  </r>
  <r>
    <n v="118716"/>
    <x v="3"/>
    <s v="Tipton"/>
    <s v="Wilkinsville Road"/>
    <s v="L"/>
    <s v="SA-8404(4), From Armstrong to SA-8405"/>
    <m/>
    <s v="State Aid - Resurf"/>
    <s v="Resurfacing"/>
    <m/>
    <x v="1"/>
    <x v="1"/>
    <n v="2.0110000000000001"/>
    <m/>
    <m/>
    <x v="4"/>
    <s v="None"/>
    <m/>
    <n v="0"/>
    <n v="0"/>
    <n v="0"/>
    <n v="0.01"/>
    <n v="0.01"/>
  </r>
  <r>
    <n v="117158"/>
    <x v="3"/>
    <s v="Tipton"/>
    <s v="Double Bridges Road"/>
    <s v="L"/>
    <s v="SA-8434(2), From SA-8408 to Plantation Rd"/>
    <m/>
    <s v="State Aid - Resurf"/>
    <s v="Resurfacing"/>
    <m/>
    <x v="1"/>
    <x v="1"/>
    <n v="0.79"/>
    <m/>
    <m/>
    <x v="4"/>
    <s v="None"/>
    <m/>
    <n v="0"/>
    <n v="0"/>
    <n v="0"/>
    <n v="0.01"/>
    <n v="0.01"/>
  </r>
  <r>
    <n v="117159"/>
    <x v="3"/>
    <s v="Tipton"/>
    <s v="Lucado Road"/>
    <s v="L"/>
    <s v="SA-8444(1), From 0.55 mi N of SA-8407 to 2.05 mi N of SA-8407"/>
    <m/>
    <s v="State Aid - Resurf"/>
    <s v="Resurfacing"/>
    <m/>
    <x v="1"/>
    <x v="1"/>
    <n v="1.5"/>
    <m/>
    <m/>
    <x v="4"/>
    <s v="None"/>
    <m/>
    <n v="0"/>
    <n v="0"/>
    <n v="0"/>
    <n v="0.01"/>
    <n v="0.01"/>
  </r>
  <r>
    <n v="117116"/>
    <x v="2"/>
    <s v="Trousdale"/>
    <s v="Halltown Road"/>
    <s v="L"/>
    <s v="SA-85007(3), From New Halltown Rd to Macon CoL"/>
    <m/>
    <s v="State Aid - Resurf"/>
    <s v="Resurfacing"/>
    <m/>
    <x v="1"/>
    <x v="1"/>
    <n v="2.4"/>
    <m/>
    <m/>
    <x v="4"/>
    <s v="None"/>
    <m/>
    <n v="0"/>
    <n v="0"/>
    <n v="0"/>
    <n v="0.01"/>
    <n v="0.01"/>
  </r>
  <r>
    <n v="116175"/>
    <x v="1"/>
    <s v="Union"/>
    <s v="Sharps Chapel Road"/>
    <s v="L"/>
    <s v="SA-8711(10), Big Valley Rd to LM 6.67"/>
    <m/>
    <s v="State Aid - Resurf"/>
    <s v="Resurfacing"/>
    <m/>
    <x v="1"/>
    <x v="1"/>
    <n v="2.2999999999999998"/>
    <m/>
    <m/>
    <x v="4"/>
    <s v="None"/>
    <m/>
    <n v="0"/>
    <n v="0"/>
    <n v="0"/>
    <n v="0.01"/>
    <n v="0.01"/>
  </r>
  <r>
    <n v="114761"/>
    <x v="3"/>
    <s v="McNairy"/>
    <s v="Grand View Loop"/>
    <s v="L"/>
    <s v="SA-55049(1), From SA-55048 (South) to SA-55048 (North)"/>
    <m/>
    <s v="State Aid - Resurf"/>
    <s v="Resurfacing"/>
    <m/>
    <x v="0"/>
    <x v="5"/>
    <n v="0.48"/>
    <m/>
    <m/>
    <x v="4"/>
    <m/>
    <m/>
    <n v="0"/>
    <n v="0"/>
    <n v="0"/>
    <n v="0.01"/>
    <n v="0.01"/>
  </r>
  <r>
    <n v="100241.03"/>
    <x v="1"/>
    <s v="Knox"/>
    <s v="SR-115"/>
    <s v="SR"/>
    <s v="From Woodson Drive to Cherokee Trail Interchange (IA)"/>
    <s v="Widening from 4-ln to 6-ln including pedestrian and bicycle facilities."/>
    <s v="Legislative"/>
    <s v="Widen"/>
    <m/>
    <x v="0"/>
    <x v="0"/>
    <n v="1.6"/>
    <d v="2020-12-11T00:00:00"/>
    <m/>
    <x v="0"/>
    <s v="NHS"/>
    <m/>
    <n v="955000"/>
    <n v="-955000"/>
    <n v="0"/>
    <n v="0"/>
    <n v="0"/>
  </r>
  <r>
    <n v="100339.02"/>
    <x v="3"/>
    <s v="Shelby"/>
    <s v="SR-4"/>
    <s v="SR"/>
    <s v="(Lamar Ave.) From South of Shelby Drive to Near Raines/Perkins Road Interchange (IA)"/>
    <s v="Widen from 4 lanes to 6 lanes divided"/>
    <s v="Legislative"/>
    <s v="Widen"/>
    <m/>
    <x v="0"/>
    <x v="0"/>
    <n v="1.9"/>
    <d v="2022-03-25T00:00:00"/>
    <m/>
    <x v="0"/>
    <s v="NHS"/>
    <m/>
    <n v="0"/>
    <n v="0"/>
    <n v="0"/>
    <n v="0"/>
    <n v="0"/>
  </r>
  <r>
    <n v="101393"/>
    <x v="1"/>
    <s v="Sullivan"/>
    <s v="SR-34 EXT"/>
    <s v="SR"/>
    <s v="Anderson Street Extension, From Edgemont Avenue to Pennsylvania Avenue in Bristol"/>
    <m/>
    <s v="Legislative"/>
    <s v="Construction-New"/>
    <m/>
    <x v="0"/>
    <x v="3"/>
    <n v="0.38900000000000001"/>
    <d v="2006-03-17T00:00:00"/>
    <m/>
    <x v="2"/>
    <m/>
    <m/>
    <n v="0"/>
    <n v="0"/>
    <n v="0"/>
    <n v="0"/>
    <n v="0"/>
  </r>
  <r>
    <n v="101886.01"/>
    <x v="3"/>
    <s v="Henry"/>
    <s v="SR-54"/>
    <s v="SR"/>
    <s v="Near Rison Street to Near Smith Road"/>
    <s v="Widen from 2-ln to 5-ln, including 3-ln section on 5-ln right-of-way (EPD)"/>
    <s v="Legislative"/>
    <s v="Widen"/>
    <m/>
    <x v="0"/>
    <x v="0"/>
    <n v="2.661"/>
    <d v="2017-08-18T00:00:00"/>
    <m/>
    <x v="0"/>
    <s v="NHS"/>
    <m/>
    <n v="190000"/>
    <n v="-190000"/>
    <n v="0"/>
    <n v="0"/>
    <n v="0"/>
  </r>
  <r>
    <n v="107847"/>
    <x v="2"/>
    <s v="Cheatham"/>
    <s v="SR-49"/>
    <s v="SR"/>
    <s v="Intersection at Old Clarksville Pike"/>
    <s v="Intersection Modification"/>
    <s v="Legislative"/>
    <s v="Reconstruction"/>
    <m/>
    <x v="0"/>
    <x v="0"/>
    <n v="0"/>
    <d v="2014-07-11T00:00:00"/>
    <m/>
    <x v="2"/>
    <s v="Other"/>
    <m/>
    <n v="40400"/>
    <n v="-40400"/>
    <n v="0"/>
    <n v="0"/>
    <n v="0"/>
  </r>
  <r>
    <n v="107913"/>
    <x v="3"/>
    <s v="Shelby"/>
    <s v="I-240"/>
    <s v="IM"/>
    <s v="Interchange at Airways Blvd (IA)"/>
    <s v="Modify interchange in Memphis"/>
    <s v="Legislative"/>
    <s v="Modify Interchange"/>
    <m/>
    <x v="0"/>
    <x v="0"/>
    <n v="0.48"/>
    <d v="2022-10-07T00:00:00"/>
    <m/>
    <x v="1"/>
    <s v="Int"/>
    <m/>
    <n v="0"/>
    <n v="0"/>
    <n v="0"/>
    <n v="0"/>
    <n v="0"/>
  </r>
  <r>
    <n v="113249"/>
    <x v="2"/>
    <s v="Wayne"/>
    <s v="SR-203"/>
    <s v="SR"/>
    <s v="Bridge over Indian Creek, LM 12.03"/>
    <m/>
    <s v="Bridge"/>
    <s v="Bridge Rehabilitation"/>
    <m/>
    <x v="3"/>
    <x v="2"/>
    <n v="8.2600000000000007E-2"/>
    <d v="2010-10-29T00:00:00"/>
    <m/>
    <x v="2"/>
    <s v="Other"/>
    <s v="91S61940005"/>
    <n v="0"/>
    <n v="0"/>
    <n v="0"/>
    <n v="0"/>
    <n v="0"/>
  </r>
  <r>
    <n v="115166"/>
    <x v="0"/>
    <s v="Bledsoe"/>
    <s v="SR-101"/>
    <s v="SR"/>
    <s v="Bridge over Beaver Dam Creek, LM 6.38"/>
    <m/>
    <s v="Maint - BR Repair"/>
    <s v="Bridge Repair"/>
    <m/>
    <x v="3"/>
    <x v="2"/>
    <n v="0"/>
    <d v="2011-08-05T00:00:00"/>
    <m/>
    <x v="2"/>
    <s v="Other"/>
    <s v="04S42530001"/>
    <n v="0"/>
    <n v="0"/>
    <n v="0"/>
    <n v="0"/>
    <n v="0"/>
  </r>
  <r>
    <n v="123961"/>
    <x v="1"/>
    <s v="Hamblen"/>
    <s v="SR-34"/>
    <s v="SR"/>
    <s v="From Near Walters Drive to near SR 32 Overpass"/>
    <s v="Mill &amp; 411D"/>
    <s v="Resurfacing"/>
    <s v="Resurface &amp; Safety"/>
    <s v="Mill &amp; 411D"/>
    <x v="0"/>
    <x v="5"/>
    <n v="4.04"/>
    <d v="2017-03-31T00:00:00"/>
    <s v="CONV"/>
    <x v="0"/>
    <s v="NHS"/>
    <m/>
    <n v="0"/>
    <n v="0"/>
    <n v="0"/>
    <n v="0"/>
    <n v="0"/>
  </r>
  <r>
    <n v="127531"/>
    <x v="2"/>
    <s v="Stewart"/>
    <m/>
    <s v="L"/>
    <s v="Walker Road, From Webb Hollow Road to Bull Pasture Creek Boat Ramp and Webb Hollow Road from SR-4 (Indian Mound-Cumberland Road) to Walker Road"/>
    <s v="Roadway improvements that will include repairing and rebuilding of the road bed, upgrading the gravel roadway to a paved tar and chip surface, constructing ditches, and installing culverts."/>
    <s v="Local Programs"/>
    <s v="Resurface &amp; Safety"/>
    <e v="#N/A"/>
    <x v="0"/>
    <x v="5"/>
    <s v=""/>
    <m/>
    <m/>
    <x v="4"/>
    <s v="None"/>
    <m/>
    <n v="0"/>
    <n v="0"/>
    <n v="0"/>
    <n v="0"/>
    <n v="0"/>
  </r>
  <r>
    <n v="121787"/>
    <x v="1"/>
    <s v="Greene"/>
    <s v="Bandy Road"/>
    <s v="L"/>
    <s v="Bandy Road at NS Railroad, LM 0.847"/>
    <s v="Bandy Road at NS Railroad, LM 0.847 - Pave, Signs and Pavement Markings"/>
    <s v="Other"/>
    <s v="Railroad Crossing Improvement"/>
    <m/>
    <x v="1"/>
    <x v="1"/>
    <n v="0.01"/>
    <m/>
    <m/>
    <x v="4"/>
    <s v="None"/>
    <m/>
    <n v="0"/>
    <n v="0"/>
    <n v="0"/>
    <n v="0"/>
    <n v="0"/>
  </r>
  <r>
    <n v="123205"/>
    <x v="0"/>
    <s v="Hamilton"/>
    <s v="Cromwell Road"/>
    <s v="L"/>
    <s v="Cromwell Rd at CSX Railroad, LM 0.38 in Chattanooga"/>
    <s v="Railroad Crossing Safety Improvement Project, Section 130. Sign and Marking Improvements, Active equipment installation and upgrade."/>
    <s v="Section 130-Rail"/>
    <s v="Railroad Crossing Improvement"/>
    <m/>
    <x v="1"/>
    <x v="1"/>
    <n v="0.01"/>
    <m/>
    <m/>
    <x v="4"/>
    <s v="None"/>
    <m/>
    <n v="0"/>
    <n v="0"/>
    <n v="0"/>
    <n v="0"/>
    <n v="0"/>
  </r>
  <r>
    <n v="121797"/>
    <x v="1"/>
    <s v="Knox"/>
    <s v="Sims Road Southwest"/>
    <s v="L"/>
    <s v="Sims Road at NS Railroad, LM 0.956 in Knoxville"/>
    <s v="Railroad Crossing Safety Improvement Project, Section 130"/>
    <s v="Other"/>
    <s v="Railroad Crossing Improvement"/>
    <m/>
    <x v="1"/>
    <x v="1"/>
    <n v="0.01"/>
    <m/>
    <m/>
    <x v="4"/>
    <s v="None"/>
    <m/>
    <n v="0"/>
    <n v="0"/>
    <n v="0"/>
    <n v="0"/>
    <n v="0"/>
  </r>
  <r>
    <n v="102659.08"/>
    <x v="5"/>
    <s v="Statewide"/>
    <m/>
    <s v="N/A"/>
    <s v="LOCAL Technical Assistance Program (LTAP)- FY 2011"/>
    <m/>
    <s v="Other"/>
    <s v="SPR"/>
    <m/>
    <x v="1"/>
    <x v="1"/>
    <n v="0"/>
    <m/>
    <m/>
    <x v="6"/>
    <m/>
    <m/>
    <n v="0"/>
    <n v="0"/>
    <n v="0"/>
    <n v="0"/>
    <n v="0"/>
  </r>
  <r>
    <n v="102659.09"/>
    <x v="5"/>
    <s v="Statewide"/>
    <m/>
    <s v="N/A"/>
    <s v="LOCAL Technical Assistance Program (LTAP)- FY 2012"/>
    <m/>
    <s v="Other"/>
    <s v="SPR"/>
    <m/>
    <x v="1"/>
    <x v="1"/>
    <n v="0"/>
    <m/>
    <m/>
    <x v="6"/>
    <m/>
    <m/>
    <n v="0"/>
    <n v="0"/>
    <n v="0"/>
    <n v="0"/>
    <n v="0"/>
  </r>
  <r>
    <n v="102659.11"/>
    <x v="5"/>
    <s v="Statewide"/>
    <m/>
    <s v="N/A"/>
    <s v="LOCAL Technical Assistance Program (LTAP)- FY 2014-2019"/>
    <s v="LOCAL Technical Assistance Program (LTAP)- FY 20184-2019-SPR"/>
    <s v="Other"/>
    <s v="SPR"/>
    <m/>
    <x v="1"/>
    <x v="1"/>
    <n v="0"/>
    <m/>
    <m/>
    <x v="6"/>
    <m/>
    <m/>
    <n v="0"/>
    <n v="0"/>
    <n v="0"/>
    <n v="0"/>
    <n v="0"/>
  </r>
  <r>
    <n v="103407"/>
    <x v="1"/>
    <s v="Washington"/>
    <m/>
    <s v="N/A"/>
    <s v="New Highway Marking and County Maintenance Building"/>
    <m/>
    <s v="Other"/>
    <s v="Other"/>
    <m/>
    <x v="1"/>
    <x v="1"/>
    <s v=""/>
    <d v="2019-12-13T00:00:00"/>
    <m/>
    <x v="6"/>
    <m/>
    <m/>
    <n v="0"/>
    <n v="0"/>
    <n v="0"/>
    <n v="0"/>
    <n v="0"/>
  </r>
  <r>
    <n v="104684.08"/>
    <x v="5"/>
    <s v="Statewide"/>
    <m/>
    <s v="N/A"/>
    <s v="SPR PLANNING FY 2016 - 2020"/>
    <s v="SPR PLANNING FY 2016 - 2020"/>
    <s v="Other"/>
    <s v="SPR"/>
    <m/>
    <x v="1"/>
    <x v="1"/>
    <n v="0"/>
    <m/>
    <m/>
    <x v="6"/>
    <m/>
    <m/>
    <n v="0"/>
    <n v="0"/>
    <n v="0"/>
    <n v="0"/>
    <n v="0"/>
  </r>
  <r>
    <n v="104684.09"/>
    <x v="2"/>
    <s v="Davidson"/>
    <m/>
    <s v="N/A"/>
    <s v="SPR PLANNING FY 2018-2020"/>
    <m/>
    <s v="Other"/>
    <s v="SPR"/>
    <m/>
    <x v="1"/>
    <x v="1"/>
    <s v=""/>
    <m/>
    <m/>
    <x v="6"/>
    <m/>
    <m/>
    <n v="0"/>
    <n v="0"/>
    <n v="0"/>
    <n v="0"/>
    <n v="0"/>
  </r>
  <r>
    <n v="104684.1"/>
    <x v="5"/>
    <s v="Statewide"/>
    <m/>
    <s v="N/A"/>
    <s v="SPR PLANNING FY 2020, 2021, 2022"/>
    <s v="SPR PLANNING FY 2020, 2021, 2022"/>
    <s v="Other"/>
    <s v="SPR"/>
    <m/>
    <x v="1"/>
    <x v="1"/>
    <s v=""/>
    <m/>
    <m/>
    <x v="6"/>
    <m/>
    <m/>
    <n v="0"/>
    <n v="0"/>
    <n v="0"/>
    <n v="0"/>
    <n v="0"/>
  </r>
  <r>
    <n v="104685.07"/>
    <x v="5"/>
    <s v="Statewide"/>
    <m/>
    <s v="N/A"/>
    <s v="Economic Analysis of Transity Corridors- FY-2010"/>
    <m/>
    <s v="Other"/>
    <s v="Study"/>
    <m/>
    <x v="1"/>
    <x v="1"/>
    <s v=""/>
    <m/>
    <m/>
    <x v="6"/>
    <m/>
    <m/>
    <n v="0"/>
    <n v="0"/>
    <n v="0"/>
    <n v="0"/>
    <n v="0"/>
  </r>
  <r>
    <n v="104685.08"/>
    <x v="5"/>
    <s v="Statewide"/>
    <m/>
    <s v="N/A"/>
    <s v="SPR PLANING - FY-2013-2014 (PART 1)"/>
    <s v="SPR PLANING - FY-2013-2015 (PART 1)"/>
    <s v="Other"/>
    <s v="SPR"/>
    <m/>
    <x v="1"/>
    <x v="1"/>
    <n v="0"/>
    <m/>
    <m/>
    <x v="6"/>
    <m/>
    <m/>
    <n v="0"/>
    <n v="0"/>
    <n v="0"/>
    <n v="0"/>
    <n v="0"/>
  </r>
  <r>
    <n v="104685.09"/>
    <x v="5"/>
    <s v="Statewide"/>
    <m/>
    <s v="N/A"/>
    <s v="RPO FY-2015-2019-(PART 1)-SPR"/>
    <s v="RPO FY-2015-2019-(PART 1)-SPR"/>
    <s v="Other"/>
    <s v="SPR"/>
    <m/>
    <x v="1"/>
    <x v="1"/>
    <n v="0"/>
    <m/>
    <m/>
    <x v="6"/>
    <m/>
    <m/>
    <n v="0"/>
    <n v="0"/>
    <n v="0"/>
    <n v="0"/>
    <n v="0"/>
  </r>
  <r>
    <n v="104685.1"/>
    <x v="5"/>
    <s v="Statewide"/>
    <m/>
    <s v="N/A"/>
    <s v="SPR PLANNING - FY-2016(PART 1)"/>
    <s v="SPR PLANNING - FY-2016-2019(PART 1)"/>
    <s v="Other"/>
    <s v="SPR"/>
    <m/>
    <x v="1"/>
    <x v="1"/>
    <n v="0"/>
    <m/>
    <m/>
    <x v="6"/>
    <m/>
    <m/>
    <n v="0"/>
    <n v="0"/>
    <n v="0"/>
    <n v="0"/>
    <n v="0"/>
  </r>
  <r>
    <n v="104686.05"/>
    <x v="5"/>
    <s v="Statewide"/>
    <m/>
    <s v="N/A"/>
    <s v="SPR-RESEARCH FY 2013 (PART 2)"/>
    <s v="SPR-RESEARCH FY 2016 -2017(PART 2)"/>
    <s v="Other"/>
    <s v="SPR"/>
    <m/>
    <x v="1"/>
    <x v="1"/>
    <n v="0"/>
    <m/>
    <m/>
    <x v="6"/>
    <m/>
    <m/>
    <n v="0"/>
    <n v="0"/>
    <n v="0"/>
    <n v="0"/>
    <n v="0"/>
  </r>
  <r>
    <n v="104686.06"/>
    <x v="5"/>
    <s v="Statewide"/>
    <m/>
    <s v="N/A"/>
    <s v="SPR-RESEARCH FY 2014 (PART 2)"/>
    <s v="SPR-RESEARCH FY 2014-2015 (PART 2)"/>
    <s v="Other"/>
    <s v="SPR"/>
    <m/>
    <x v="1"/>
    <x v="1"/>
    <n v="0"/>
    <m/>
    <m/>
    <x v="6"/>
    <m/>
    <m/>
    <n v="0"/>
    <n v="0"/>
    <n v="0"/>
    <n v="0"/>
    <n v="0"/>
  </r>
  <r>
    <n v="104686.07"/>
    <x v="5"/>
    <s v="Statewide"/>
    <m/>
    <s v="N/A"/>
    <s v="SPR-RESEARCH FY 2016-2020 (PART 2)"/>
    <s v="SPR-RESEARCH FY 2016-2020 (PART 2)"/>
    <s v="Other"/>
    <s v="SPR"/>
    <m/>
    <x v="1"/>
    <x v="1"/>
    <s v=""/>
    <m/>
    <m/>
    <x v="6"/>
    <m/>
    <m/>
    <n v="0"/>
    <n v="0"/>
    <n v="0"/>
    <n v="0"/>
    <n v="0"/>
  </r>
  <r>
    <n v="112496"/>
    <x v="1"/>
    <s v="Hamblen"/>
    <m/>
    <s v="N/A"/>
    <s v="Morristown - Install Fuel Tanks"/>
    <m/>
    <s v="Aeronautics"/>
    <s v="Public Transportation"/>
    <m/>
    <x v="1"/>
    <x v="1"/>
    <s v=""/>
    <m/>
    <m/>
    <x v="6"/>
    <m/>
    <m/>
    <n v="0"/>
    <n v="0"/>
    <n v="0"/>
    <n v="0"/>
    <n v="0"/>
  </r>
  <r>
    <n v="114119.03999999999"/>
    <x v="3"/>
    <s v="Region 4"/>
    <m/>
    <s v="IM"/>
    <s v="M14LTHQ_R4ISR_SIGNREP Reg. 4 FY14 On-Call Signing - Interstate and SR's"/>
    <s v="On-Call Sign Repair on Various Interstate and SR's in Region 1"/>
    <s v="Maint - Reg"/>
    <s v="Signs"/>
    <m/>
    <x v="1"/>
    <x v="1"/>
    <s v=""/>
    <d v="2014-04-04T00:00:00"/>
    <m/>
    <x v="1"/>
    <m/>
    <m/>
    <n v="0"/>
    <n v="0"/>
    <n v="0"/>
    <n v="0"/>
    <n v="0"/>
  </r>
  <r>
    <n v="116406"/>
    <x v="0"/>
    <s v="Marion"/>
    <m/>
    <s v="N/A"/>
    <s v="Jasper - Visual Glide Slope Indicators - RW 4/22"/>
    <m/>
    <s v="Aeronautics"/>
    <s v="Public Transportation"/>
    <m/>
    <x v="1"/>
    <x v="1"/>
    <s v=""/>
    <m/>
    <m/>
    <x v="6"/>
    <m/>
    <m/>
    <n v="0"/>
    <n v="0"/>
    <n v="0"/>
    <n v="0"/>
    <n v="0"/>
  </r>
  <r>
    <n v="120086"/>
    <x v="1"/>
    <s v="Loudon"/>
    <s v="SR-2"/>
    <s v="SR"/>
    <s v="Lenoir City Downtown Streetscapes-Phase 2"/>
    <s v="Broadway St (US-11/SR-2) from C Street to A Street (0.14 miles) and from Kingston Street to Grand Street (0.19 miles) and B Street between 1st Avenue and Broadway Street (0.07 miles).  Project includes sidewalks, crosswalks, landscaping and pedestrian lighting."/>
    <s v="Local Programs"/>
    <s v="Bicycles and Pedestrian Facility"/>
    <m/>
    <x v="1"/>
    <x v="1"/>
    <n v="0.39"/>
    <m/>
    <m/>
    <x v="0"/>
    <s v="NHS"/>
    <m/>
    <n v="-9666"/>
    <n v="0"/>
    <n v="9666"/>
    <n v="0"/>
    <n v="0"/>
  </r>
  <r>
    <n v="116905"/>
    <x v="0"/>
    <s v="Coffee"/>
    <m/>
    <s v="N/A"/>
    <s v="Tullahoma - Approach Lighting System"/>
    <m/>
    <s v="Aeronautics"/>
    <s v="Public Transportation"/>
    <m/>
    <x v="1"/>
    <x v="1"/>
    <s v=""/>
    <m/>
    <m/>
    <x v="6"/>
    <m/>
    <m/>
    <n v="0"/>
    <n v="0"/>
    <n v="0"/>
    <n v="0"/>
    <n v="0"/>
  </r>
  <r>
    <n v="117137"/>
    <x v="3"/>
    <s v="Region 4"/>
    <m/>
    <s v="IM"/>
    <s v="Oct 26, 2019 Severe Storm Reg 4"/>
    <s v="Disaster Mitigation"/>
    <s v="Maint - Reg"/>
    <s v="Maintenance"/>
    <m/>
    <x v="1"/>
    <x v="1"/>
    <s v=""/>
    <m/>
    <m/>
    <x v="1"/>
    <m/>
    <m/>
    <n v="0"/>
    <n v="0"/>
    <n v="0"/>
    <n v="0"/>
    <n v="0"/>
  </r>
  <r>
    <n v="118319"/>
    <x v="1"/>
    <s v="Monroe"/>
    <m/>
    <s v="N/A"/>
    <s v="Madisonville Site Dev for T-Hangar &amp; Parking Ramp"/>
    <m/>
    <s v="Aeronautics"/>
    <s v="Public Transportation"/>
    <m/>
    <x v="1"/>
    <x v="1"/>
    <s v=""/>
    <m/>
    <m/>
    <x v="6"/>
    <m/>
    <m/>
    <n v="0"/>
    <n v="0"/>
    <n v="0"/>
    <n v="0"/>
    <n v="0"/>
  </r>
  <r>
    <n v="118332"/>
    <x v="2"/>
    <s v="Wilson"/>
    <m/>
    <s v="N/A"/>
    <s v="Lebanon Eng/Const of T-Hangar"/>
    <m/>
    <s v="Aeronautics"/>
    <s v="Public Transportation"/>
    <m/>
    <x v="1"/>
    <x v="1"/>
    <s v=""/>
    <m/>
    <m/>
    <x v="6"/>
    <m/>
    <m/>
    <n v="0"/>
    <n v="0"/>
    <n v="0"/>
    <n v="0"/>
    <n v="0"/>
  </r>
  <r>
    <n v="118444"/>
    <x v="0"/>
    <s v="Fentress"/>
    <m/>
    <s v="N/A"/>
    <s v="Jamestown crack Repair on Apron and Taxiway"/>
    <m/>
    <s v="Aeronautics"/>
    <s v="Public Transportation"/>
    <m/>
    <x v="1"/>
    <x v="1"/>
    <s v=""/>
    <m/>
    <m/>
    <x v="6"/>
    <m/>
    <m/>
    <n v="0"/>
    <n v="0"/>
    <n v="0"/>
    <n v="0"/>
    <n v="0"/>
  </r>
  <r>
    <n v="118445"/>
    <x v="0"/>
    <s v="Fentress"/>
    <m/>
    <s v="N/A"/>
    <s v="Jamestown Exterior Painting of Airport Buildings"/>
    <m/>
    <s v="Aeronautics"/>
    <s v="Public Transportation"/>
    <m/>
    <x v="1"/>
    <x v="1"/>
    <s v=""/>
    <m/>
    <m/>
    <x v="6"/>
    <m/>
    <m/>
    <n v="0"/>
    <n v="0"/>
    <n v="0"/>
    <n v="0"/>
    <n v="0"/>
  </r>
  <r>
    <n v="118470"/>
    <x v="1"/>
    <s v="Carter"/>
    <m/>
    <s v="N/A"/>
    <s v="Elizabethton Land Acquisition"/>
    <m/>
    <s v="Aeronautics"/>
    <s v="Public Transportation"/>
    <m/>
    <x v="1"/>
    <x v="1"/>
    <s v=""/>
    <m/>
    <m/>
    <x v="6"/>
    <m/>
    <m/>
    <n v="0"/>
    <n v="0"/>
    <n v="0"/>
    <n v="0"/>
    <n v="0"/>
  </r>
  <r>
    <n v="118764"/>
    <x v="2"/>
    <s v="Maury"/>
    <m/>
    <s v="N/A"/>
    <s v="Columbia: Relocation of Portion of Parallel Taxiway"/>
    <m/>
    <s v="Aeronautics"/>
    <s v="Public Transportation"/>
    <m/>
    <x v="1"/>
    <x v="1"/>
    <s v=""/>
    <m/>
    <m/>
    <x v="6"/>
    <m/>
    <m/>
    <n v="0"/>
    <n v="0"/>
    <n v="0"/>
    <n v="0"/>
    <n v="0"/>
  </r>
  <r>
    <n v="119497"/>
    <x v="3"/>
    <s v="Madison"/>
    <m/>
    <s v="N/A"/>
    <s v="Jackson (McKellar-Sipes):  RSA Improvements and Drainage"/>
    <m/>
    <s v="Aeronautics"/>
    <s v="Public Transportation"/>
    <m/>
    <x v="1"/>
    <x v="1"/>
    <s v=""/>
    <m/>
    <m/>
    <x v="6"/>
    <m/>
    <m/>
    <n v="0"/>
    <n v="0"/>
    <n v="0"/>
    <n v="0"/>
    <n v="0"/>
  </r>
  <r>
    <n v="119678"/>
    <x v="0"/>
    <s v="Dekalb"/>
    <m/>
    <s v="N/A"/>
    <s v="Smithville:  Fuel Farm"/>
    <m/>
    <s v="Aeronautics"/>
    <s v="Public Transportation"/>
    <m/>
    <x v="1"/>
    <x v="1"/>
    <s v=""/>
    <m/>
    <m/>
    <x v="6"/>
    <m/>
    <m/>
    <n v="0"/>
    <n v="0"/>
    <n v="0"/>
    <n v="0"/>
    <n v="0"/>
  </r>
  <r>
    <n v="120690"/>
    <x v="1"/>
    <s v="Campbell"/>
    <m/>
    <s v="N/A"/>
    <s v="Jacksboro:  Replace hangar doors"/>
    <m/>
    <s v="Aeronautics"/>
    <s v="Public Transportation"/>
    <m/>
    <x v="1"/>
    <x v="1"/>
    <s v=""/>
    <m/>
    <m/>
    <x v="6"/>
    <m/>
    <m/>
    <n v="0"/>
    <n v="0"/>
    <n v="0"/>
    <n v="0"/>
    <n v="0"/>
  </r>
  <r>
    <n v="120692"/>
    <x v="0"/>
    <s v="Marion"/>
    <m/>
    <s v="N/A"/>
    <s v="Jasper:  Apron Reconstruction/Parking Lot Rehabilitation and Expansion"/>
    <m/>
    <s v="Aeronautics"/>
    <s v="Public Transportation"/>
    <m/>
    <x v="1"/>
    <x v="1"/>
    <s v=""/>
    <m/>
    <m/>
    <x v="6"/>
    <m/>
    <m/>
    <n v="0"/>
    <n v="0"/>
    <n v="0"/>
    <n v="0"/>
    <n v="0"/>
  </r>
  <r>
    <n v="120913"/>
    <x v="2"/>
    <s v="Lawrence"/>
    <m/>
    <s v="N/A"/>
    <s v="Lawrenceburg:  Refurbish Large Original Hangar"/>
    <m/>
    <s v="Aeronautics"/>
    <s v="Public Transportation"/>
    <m/>
    <x v="1"/>
    <x v="1"/>
    <s v=""/>
    <m/>
    <m/>
    <x v="6"/>
    <m/>
    <m/>
    <n v="0"/>
    <n v="0"/>
    <n v="0"/>
    <n v="0"/>
    <n v="0"/>
  </r>
  <r>
    <n v="120917"/>
    <x v="2"/>
    <s v="Robertson"/>
    <m/>
    <s v="N/A"/>
    <s v="Springfield:  Airfield Lighting Upgrades"/>
    <m/>
    <s v="Aeronautics"/>
    <s v="Public Transportation"/>
    <m/>
    <x v="1"/>
    <x v="1"/>
    <s v=""/>
    <m/>
    <m/>
    <x v="6"/>
    <m/>
    <m/>
    <n v="0"/>
    <n v="0"/>
    <n v="0"/>
    <n v="0"/>
    <n v="0"/>
  </r>
  <r>
    <n v="121071"/>
    <x v="5"/>
    <s v="Statewide"/>
    <m/>
    <s v="N/A"/>
    <s v="SHRP 2 - Organizing for Reliability Tools"/>
    <s v="To deploy the SHRP 2 Reliability Project L01/L06 &quot;Organizing for Reliability Tools.&quot;"/>
    <s v="Other"/>
    <s v="SPR"/>
    <m/>
    <x v="1"/>
    <x v="1"/>
    <n v="0"/>
    <m/>
    <m/>
    <x v="6"/>
    <m/>
    <m/>
    <n v="0"/>
    <n v="0"/>
    <n v="0"/>
    <n v="0"/>
    <n v="0"/>
  </r>
  <r>
    <n v="121071.06"/>
    <x v="5"/>
    <s v="Statewide"/>
    <m/>
    <s v="N/A"/>
    <s v="SHRP2 Project L36 Regional Operations Forum (ROF)"/>
    <s v="SHRP2 Project L36 Regional Operations Forum (ROF)"/>
    <s v="Other"/>
    <s v="SPR"/>
    <m/>
    <x v="1"/>
    <x v="1"/>
    <n v="0"/>
    <m/>
    <m/>
    <x v="6"/>
    <m/>
    <m/>
    <n v="0"/>
    <n v="0"/>
    <n v="0"/>
    <n v="0"/>
    <n v="0"/>
  </r>
  <r>
    <n v="121468"/>
    <x v="1"/>
    <s v="Hamblen"/>
    <m/>
    <s v="N/A"/>
    <s v="Morristown:  T-Hangar and Twin Hangar Repairs"/>
    <m/>
    <s v="Aeronautics"/>
    <s v="Public Transportation"/>
    <m/>
    <x v="1"/>
    <x v="1"/>
    <s v=""/>
    <m/>
    <m/>
    <x v="6"/>
    <m/>
    <m/>
    <n v="0"/>
    <n v="0"/>
    <n v="0"/>
    <n v="0"/>
    <n v="0"/>
  </r>
  <r>
    <n v="121474"/>
    <x v="2"/>
    <s v="Sumner"/>
    <m/>
    <s v="N/A"/>
    <s v="Portland:  Land Acquisition in RPZ and Approach"/>
    <m/>
    <s v="Aeronautics"/>
    <s v="Public Transportation"/>
    <m/>
    <x v="1"/>
    <x v="1"/>
    <s v=""/>
    <m/>
    <m/>
    <x v="6"/>
    <m/>
    <m/>
    <n v="0"/>
    <n v="0"/>
    <n v="0"/>
    <n v="0"/>
    <n v="0"/>
  </r>
  <r>
    <n v="121592"/>
    <x v="2"/>
    <s v="Dickson"/>
    <m/>
    <s v="N/A"/>
    <s v="Dickson: Aircraft Storage Hangar (120'x100')"/>
    <m/>
    <s v="Aeronautics"/>
    <s v="Public Transportation"/>
    <m/>
    <x v="1"/>
    <x v="1"/>
    <s v=""/>
    <m/>
    <m/>
    <x v="6"/>
    <m/>
    <m/>
    <n v="0"/>
    <n v="0"/>
    <n v="0"/>
    <n v="0"/>
    <n v="0"/>
  </r>
  <r>
    <n v="122104"/>
    <x v="0"/>
    <s v="Fentress"/>
    <m/>
    <s v="N/A"/>
    <s v="Jamestown:  Land Acquisition"/>
    <m/>
    <s v="Aeronautics"/>
    <s v="Public Transportation"/>
    <m/>
    <x v="1"/>
    <x v="1"/>
    <s v=""/>
    <m/>
    <m/>
    <x v="6"/>
    <m/>
    <m/>
    <n v="0"/>
    <n v="0"/>
    <n v="0"/>
    <n v="0"/>
    <n v="0"/>
  </r>
  <r>
    <n v="122163.01"/>
    <x v="5"/>
    <s v="Statewide"/>
    <m/>
    <s v="N/A"/>
    <s v="Collaboration and Training for Traffic Signal Operations"/>
    <m/>
    <s v="Other"/>
    <s v="Training"/>
    <m/>
    <x v="1"/>
    <x v="1"/>
    <n v="0"/>
    <m/>
    <m/>
    <x v="6"/>
    <m/>
    <m/>
    <n v="0"/>
    <n v="0"/>
    <n v="0"/>
    <n v="0"/>
    <n v="0"/>
  </r>
  <r>
    <n v="122994"/>
    <x v="5"/>
    <s v="Statewide"/>
    <m/>
    <s v="N/A"/>
    <s v="TDOT Strategic Transportation Investments Division - Administration"/>
    <m/>
    <s v="Other"/>
    <s v="SPR"/>
    <m/>
    <x v="1"/>
    <x v="1"/>
    <s v=""/>
    <m/>
    <m/>
    <x v="6"/>
    <m/>
    <m/>
    <n v="0"/>
    <n v="0"/>
    <n v="0"/>
    <n v="0"/>
    <n v="0"/>
  </r>
  <r>
    <n v="123038"/>
    <x v="0"/>
    <s v="Warren"/>
    <m/>
    <s v="N/A"/>
    <s v="McMinnville:  Completion of an Exhibit &quot;A&quot; Property Map"/>
    <m/>
    <s v="Aeronautics"/>
    <s v="Public Transportation"/>
    <m/>
    <x v="1"/>
    <x v="1"/>
    <s v=""/>
    <m/>
    <m/>
    <x v="6"/>
    <m/>
    <m/>
    <n v="0"/>
    <n v="0"/>
    <n v="0"/>
    <n v="0"/>
    <n v="0"/>
  </r>
  <r>
    <n v="123159"/>
    <x v="1"/>
    <s v="Campbell"/>
    <m/>
    <s v="N/A"/>
    <s v="Jacksboro:  Jet A Tank System"/>
    <m/>
    <s v="Aeronautics"/>
    <s v="Public Transportation"/>
    <m/>
    <x v="1"/>
    <x v="1"/>
    <s v=""/>
    <m/>
    <m/>
    <x v="6"/>
    <m/>
    <m/>
    <n v="0"/>
    <n v="0"/>
    <n v="0"/>
    <n v="0"/>
    <n v="0"/>
  </r>
  <r>
    <n v="123180"/>
    <x v="0"/>
    <s v="Rhea"/>
    <m/>
    <s v="N/A"/>
    <s v="Dayton:  Engineering and Design of Taxiway"/>
    <m/>
    <s v="Aeronautics"/>
    <s v="Public Transportation"/>
    <m/>
    <x v="1"/>
    <x v="1"/>
    <s v=""/>
    <m/>
    <m/>
    <x v="6"/>
    <m/>
    <m/>
    <n v="0"/>
    <n v="0"/>
    <n v="0"/>
    <n v="0"/>
    <n v="0"/>
  </r>
  <r>
    <n v="123577"/>
    <x v="1"/>
    <s v="Hamblen"/>
    <m/>
    <s v="N/A"/>
    <s v="Morristown: Storm Drainage, Sinkhole Repair, Ditch Grading, Erosion Control Survey and Study"/>
    <m/>
    <s v="Aeronautics"/>
    <s v="Public Transportation"/>
    <m/>
    <x v="1"/>
    <x v="1"/>
    <s v=""/>
    <m/>
    <m/>
    <x v="6"/>
    <m/>
    <m/>
    <n v="0"/>
    <n v="0"/>
    <n v="0"/>
    <n v="0"/>
    <n v="0"/>
  </r>
  <r>
    <n v="123598"/>
    <x v="2"/>
    <s v="Wilson"/>
    <m/>
    <s v="N/A"/>
    <s v="Lebanon: Runway Incursion System &amp; Apron Geometry Improvements"/>
    <m/>
    <s v="Aeronautics"/>
    <s v="Public Transportation"/>
    <m/>
    <x v="1"/>
    <x v="1"/>
    <s v=""/>
    <m/>
    <m/>
    <x v="6"/>
    <m/>
    <m/>
    <n v="0"/>
    <n v="0"/>
    <n v="0"/>
    <n v="0"/>
    <n v="0"/>
  </r>
  <r>
    <n v="123602"/>
    <x v="3"/>
    <s v="Obion"/>
    <m/>
    <s v="N/A"/>
    <s v="Union City: Apron Rehabilitation"/>
    <m/>
    <s v="Aeronautics"/>
    <s v="Public Transportation"/>
    <m/>
    <x v="1"/>
    <x v="1"/>
    <s v=""/>
    <m/>
    <m/>
    <x v="6"/>
    <m/>
    <m/>
    <n v="0"/>
    <n v="0"/>
    <n v="0"/>
    <n v="0"/>
    <n v="0"/>
  </r>
  <r>
    <n v="125011"/>
    <x v="3"/>
    <s v="Henry"/>
    <m/>
    <s v="N/A"/>
    <s v="Paris: Asphalt Crack Repair"/>
    <m/>
    <s v="Aeronautics"/>
    <s v="Public Transportation"/>
    <m/>
    <x v="1"/>
    <x v="1"/>
    <s v=""/>
    <m/>
    <m/>
    <x v="6"/>
    <m/>
    <m/>
    <n v="0"/>
    <n v="0"/>
    <n v="0"/>
    <n v="0"/>
    <n v="0"/>
  </r>
  <r>
    <n v="125354"/>
    <x v="1"/>
    <s v="Monroe"/>
    <m/>
    <s v="N/A"/>
    <s v="Madisonville: Exhibit &quot;A&quot;"/>
    <m/>
    <s v="Aeronautics"/>
    <s v="Public Transportation"/>
    <m/>
    <x v="1"/>
    <x v="1"/>
    <s v=""/>
    <m/>
    <m/>
    <x v="6"/>
    <m/>
    <m/>
    <n v="0"/>
    <n v="0"/>
    <n v="0"/>
    <n v="0"/>
    <n v="0"/>
  </r>
  <r>
    <n v="125357"/>
    <x v="0"/>
    <s v="Coffee"/>
    <m/>
    <s v="N/A"/>
    <s v="Tullahoma: Construct NW Area Fencing"/>
    <m/>
    <s v="Aeronautics"/>
    <s v="Public Transportation"/>
    <m/>
    <x v="1"/>
    <x v="1"/>
    <s v=""/>
    <m/>
    <m/>
    <x v="6"/>
    <m/>
    <m/>
    <n v="0"/>
    <n v="0"/>
    <n v="0"/>
    <n v="0"/>
    <n v="0"/>
  </r>
  <r>
    <n v="125527"/>
    <x v="2"/>
    <s v="Wayne"/>
    <m/>
    <s v="N/A"/>
    <s v="Clifton: 100LL Fuel System"/>
    <m/>
    <s v="Aeronautics"/>
    <s v="Public Transportation"/>
    <m/>
    <x v="1"/>
    <x v="1"/>
    <s v=""/>
    <m/>
    <m/>
    <x v="6"/>
    <m/>
    <m/>
    <n v="0"/>
    <n v="0"/>
    <n v="0"/>
    <n v="0"/>
    <n v="0"/>
  </r>
  <r>
    <n v="128644"/>
    <x v="1"/>
    <s v="Hawkins"/>
    <s v="SR-70"/>
    <s v="SR"/>
    <s v="M19R1_C37SR_ER_Slide_Repair_SR070_LM15.5 (February 2019 Flood)"/>
    <m/>
    <s v="Maint - Reg"/>
    <s v="Mitigation - Slide"/>
    <m/>
    <x v="2"/>
    <x v="2"/>
    <n v="0"/>
    <m/>
    <m/>
    <x v="2"/>
    <s v="Other"/>
    <m/>
    <n v="0"/>
    <n v="0"/>
    <n v="0"/>
    <n v="0"/>
    <n v="0"/>
  </r>
  <r>
    <n v="125771"/>
    <x v="2"/>
    <s v="Macon"/>
    <m/>
    <s v="N/A"/>
    <s v="Lafayette: Partial Taxiway, Apron Exp, Line-of-Sight Grading(Phase 1-Design)"/>
    <m/>
    <s v="Aeronautics"/>
    <s v="Public Transportation"/>
    <m/>
    <x v="1"/>
    <x v="1"/>
    <s v=""/>
    <m/>
    <m/>
    <x v="6"/>
    <m/>
    <m/>
    <n v="0"/>
    <n v="0"/>
    <n v="0"/>
    <n v="0"/>
    <n v="0"/>
  </r>
  <r>
    <n v="126169"/>
    <x v="1"/>
    <s v="Greene"/>
    <m/>
    <s v="N/A"/>
    <s v="Greeneville: Runway and Taxiway Rehabilitation Planning"/>
    <m/>
    <s v="Aeronautics"/>
    <s v="Public Transportation"/>
    <m/>
    <x v="1"/>
    <x v="1"/>
    <s v=""/>
    <m/>
    <m/>
    <x v="6"/>
    <m/>
    <m/>
    <n v="0"/>
    <n v="0"/>
    <n v="0"/>
    <n v="0"/>
    <n v="0"/>
  </r>
  <r>
    <n v="126171"/>
    <x v="1"/>
    <s v="Greene"/>
    <m/>
    <s v="N/A"/>
    <s v="Greeneville: Apron Rehabilitation - Testing and Planning"/>
    <m/>
    <s v="Aeronautics"/>
    <s v="Public Transportation"/>
    <m/>
    <x v="1"/>
    <x v="1"/>
    <s v=""/>
    <m/>
    <m/>
    <x v="6"/>
    <m/>
    <m/>
    <n v="0"/>
    <n v="0"/>
    <n v="0"/>
    <n v="0"/>
    <n v="0"/>
  </r>
  <r>
    <n v="126382"/>
    <x v="0"/>
    <s v="Fentress"/>
    <m/>
    <s v="N/A"/>
    <s v="Jamestown: REIL Replacement"/>
    <m/>
    <s v="Aeronautics"/>
    <s v="Public Transportation"/>
    <m/>
    <x v="1"/>
    <x v="1"/>
    <s v=""/>
    <m/>
    <m/>
    <x v="6"/>
    <m/>
    <m/>
    <n v="0"/>
    <n v="0"/>
    <n v="0"/>
    <n v="0"/>
    <n v="0"/>
  </r>
  <r>
    <n v="126524"/>
    <x v="2"/>
    <s v="Sumner"/>
    <m/>
    <s v="N/A"/>
    <s v="Portland: Pavement Rehab Existing Hangars"/>
    <m/>
    <s v="Aeronautics"/>
    <s v="Public Transportation"/>
    <m/>
    <x v="1"/>
    <x v="1"/>
    <s v=""/>
    <m/>
    <m/>
    <x v="6"/>
    <m/>
    <m/>
    <n v="0"/>
    <n v="0"/>
    <n v="0"/>
    <n v="0"/>
    <n v="0"/>
  </r>
  <r>
    <n v="126613"/>
    <x v="2"/>
    <s v="Lincoln"/>
    <m/>
    <s v="N/A"/>
    <s v="Fayetteville: Taxiway and Apron Rehabilitation - Design"/>
    <m/>
    <s v="Aeronautics"/>
    <s v="Public Transportation"/>
    <m/>
    <x v="1"/>
    <x v="1"/>
    <s v=""/>
    <m/>
    <m/>
    <x v="6"/>
    <m/>
    <m/>
    <n v="0"/>
    <n v="0"/>
    <n v="0"/>
    <n v="0"/>
    <n v="0"/>
  </r>
  <r>
    <n v="126624"/>
    <x v="0"/>
    <s v="Coffee"/>
    <m/>
    <s v="N/A"/>
    <s v="Tullahoma: NW Hangar 2"/>
    <m/>
    <s v="Aeronautics"/>
    <s v="Public Transportation"/>
    <m/>
    <x v="1"/>
    <x v="1"/>
    <s v=""/>
    <m/>
    <m/>
    <x v="6"/>
    <m/>
    <m/>
    <n v="0"/>
    <n v="0"/>
    <n v="0"/>
    <n v="0"/>
    <n v="0"/>
  </r>
  <r>
    <n v="126686"/>
    <x v="5"/>
    <s v="Statewide"/>
    <m/>
    <s v="N/A"/>
    <s v="Staff Expenses Comprehensive Planning (Salaries and Travel)- FY-2018-2020 (PART 1)"/>
    <s v="Staff Expenses Comprehensive Planning (Salaries and Travel)"/>
    <s v="Other"/>
    <s v="SPR"/>
    <m/>
    <x v="1"/>
    <x v="1"/>
    <n v="0"/>
    <m/>
    <m/>
    <x v="6"/>
    <m/>
    <m/>
    <n v="0"/>
    <n v="0"/>
    <n v="0"/>
    <n v="0"/>
    <n v="0"/>
  </r>
  <r>
    <n v="126686.05"/>
    <x v="5"/>
    <s v="Statewide"/>
    <m/>
    <s v="N/A"/>
    <s v="Staff Expenses Data Management (Salaries and Travel) FY-2018-2020 (PART 1)"/>
    <m/>
    <s v="Other"/>
    <s v="SPR"/>
    <m/>
    <x v="1"/>
    <x v="1"/>
    <n v="0"/>
    <m/>
    <m/>
    <x v="6"/>
    <m/>
    <m/>
    <n v="0"/>
    <n v="0"/>
    <n v="0"/>
    <n v="0"/>
    <n v="0"/>
  </r>
  <r>
    <n v="126686.06"/>
    <x v="5"/>
    <s v="Statewide"/>
    <m/>
    <s v="N/A"/>
    <s v="Staff Expenses for Special Projects (Salaries and Travel) FY-2018-2020 (PART 1)"/>
    <m/>
    <s v="Other"/>
    <s v="SPR"/>
    <m/>
    <x v="1"/>
    <x v="1"/>
    <n v="0"/>
    <m/>
    <m/>
    <x v="6"/>
    <m/>
    <m/>
    <n v="0"/>
    <n v="0"/>
    <n v="0"/>
    <n v="0"/>
    <n v="0"/>
  </r>
  <r>
    <n v="128654"/>
    <x v="1"/>
    <s v="Anderson"/>
    <s v="SR-9"/>
    <s v="SR"/>
    <s v="near LM 16.8 (Slope Stabilization) (February 2019 Flood)"/>
    <s v="repair slope failure above road (emergency let contract)"/>
    <s v="Maint - Reg"/>
    <s v="Reconstruction"/>
    <m/>
    <x v="2"/>
    <x v="2"/>
    <n v="0.01"/>
    <d v="2019-03-15T00:00:00"/>
    <m/>
    <x v="2"/>
    <s v="Other"/>
    <m/>
    <n v="0"/>
    <n v="0"/>
    <n v="0"/>
    <n v="0"/>
    <n v="0"/>
  </r>
  <r>
    <n v="126686.07"/>
    <x v="5"/>
    <s v="Statewide"/>
    <m/>
    <s v="N/A"/>
    <s v="Planning Activities FY-2018-2020 (PART 1)"/>
    <m/>
    <s v="Other"/>
    <s v="SPR"/>
    <m/>
    <x v="1"/>
    <x v="1"/>
    <s v=""/>
    <m/>
    <m/>
    <x v="6"/>
    <m/>
    <m/>
    <n v="0"/>
    <n v="0"/>
    <n v="0"/>
    <n v="0"/>
    <n v="0"/>
  </r>
  <r>
    <n v="128673"/>
    <x v="2"/>
    <s v="Giles"/>
    <s v="SR-11"/>
    <s v="SR"/>
    <s v="near LM 23.0 - LM 23.5 (Slope Stabilization) (February 2019 Flood)"/>
    <m/>
    <s v="Maint - Reg"/>
    <s v="Safety"/>
    <m/>
    <x v="2"/>
    <x v="2"/>
    <n v="0.5"/>
    <d v="2019-04-05T00:00:00"/>
    <m/>
    <x v="2"/>
    <s v="Other"/>
    <m/>
    <n v="0"/>
    <n v="0"/>
    <n v="0"/>
    <n v="0"/>
    <n v="0"/>
  </r>
  <r>
    <n v="126686.08"/>
    <x v="5"/>
    <s v="Statewide"/>
    <m/>
    <s v="N/A"/>
    <s v="TRIMS Enhancements FY-2018-2020 (PART 1)"/>
    <m/>
    <s v="Other"/>
    <s v="SPR"/>
    <m/>
    <x v="1"/>
    <x v="1"/>
    <n v="0"/>
    <m/>
    <m/>
    <x v="6"/>
    <m/>
    <m/>
    <n v="0"/>
    <n v="0"/>
    <n v="0"/>
    <n v="0"/>
    <n v="0"/>
  </r>
  <r>
    <n v="128677"/>
    <x v="2"/>
    <s v="Dickson"/>
    <s v="SR-1"/>
    <s v="SR"/>
    <s v="near LM 7.7 in Dickson (February 2019 Flood)"/>
    <s v="repair pipe collapse (Emergency Let Contract)"/>
    <s v="Maint - Reg"/>
    <s v="Culvert Replacement"/>
    <m/>
    <x v="5"/>
    <x v="0"/>
    <n v="0.01"/>
    <d v="2019-05-10T00:00:00"/>
    <m/>
    <x v="0"/>
    <s v="NHS"/>
    <m/>
    <n v="0"/>
    <n v="0"/>
    <n v="0"/>
    <n v="0"/>
    <n v="0"/>
  </r>
  <r>
    <n v="126686.19"/>
    <x v="2"/>
    <s v="Giles"/>
    <m/>
    <s v="N/A"/>
    <s v="Elkton Community Transportation Planning Grants -FY-2018-2019 (PART 1)"/>
    <m/>
    <s v="Other"/>
    <s v="SPR"/>
    <m/>
    <x v="1"/>
    <x v="1"/>
    <n v="0"/>
    <m/>
    <m/>
    <x v="6"/>
    <m/>
    <m/>
    <n v="0"/>
    <n v="0"/>
    <n v="0"/>
    <n v="0"/>
    <n v="0"/>
  </r>
  <r>
    <n v="126686.33"/>
    <x v="5"/>
    <s v="Statewide"/>
    <m/>
    <s v="N/A"/>
    <s v="Statewide LRP Planning Contract, FY 2019-2024 (PART 1)"/>
    <m/>
    <s v="Other"/>
    <s v="SPR"/>
    <m/>
    <x v="1"/>
    <x v="1"/>
    <n v="0"/>
    <m/>
    <m/>
    <x v="6"/>
    <m/>
    <m/>
    <n v="0"/>
    <n v="0"/>
    <n v="0"/>
    <n v="0"/>
    <n v="0"/>
  </r>
  <r>
    <n v="126686.34"/>
    <x v="5"/>
    <s v="Statewide"/>
    <m/>
    <s v="N/A"/>
    <s v="New Planning On-Call Contract -FY-2020-2021 (PART 1)"/>
    <m/>
    <s v="Other"/>
    <s v="SPR"/>
    <m/>
    <x v="1"/>
    <x v="1"/>
    <n v="0"/>
    <m/>
    <m/>
    <x v="6"/>
    <m/>
    <m/>
    <n v="0"/>
    <n v="0"/>
    <n v="0"/>
    <n v="0"/>
    <n v="0"/>
  </r>
  <r>
    <n v="126686.35"/>
    <x v="5"/>
    <s v="Statewide"/>
    <m/>
    <s v="N/A"/>
    <s v="ATR Conversion FY-2017-2019 (PART 1)"/>
    <m/>
    <s v="Other"/>
    <s v="SPR"/>
    <m/>
    <x v="1"/>
    <x v="1"/>
    <n v="0"/>
    <m/>
    <m/>
    <x v="6"/>
    <m/>
    <m/>
    <n v="0"/>
    <n v="0"/>
    <n v="0"/>
    <n v="0"/>
    <n v="0"/>
  </r>
  <r>
    <n v="126686.36"/>
    <x v="5"/>
    <s v="Statewide"/>
    <m/>
    <s v="N/A"/>
    <s v="Census Transportation Planning Products (CTPP) Technical service program FY-2020-2024 (PART 1)"/>
    <m/>
    <s v="Other"/>
    <s v="SPR"/>
    <m/>
    <x v="1"/>
    <x v="1"/>
    <n v="0"/>
    <m/>
    <m/>
    <x v="6"/>
    <m/>
    <m/>
    <n v="0"/>
    <n v="0"/>
    <n v="0"/>
    <n v="0"/>
    <n v="0"/>
  </r>
  <r>
    <n v="128719"/>
    <x v="1"/>
    <s v="Campbell"/>
    <s v="SR-9"/>
    <s v="SR"/>
    <s v="(US-25W) near LM 20.5 (Slope Stabilization) (February 2019 Flood)"/>
    <s v="repair slope failure below road (Emergency Let Contract)"/>
    <s v="Maint - Reg"/>
    <s v="Safety"/>
    <m/>
    <x v="2"/>
    <x v="2"/>
    <n v="0.01"/>
    <d v="2019-04-05T00:00:00"/>
    <m/>
    <x v="2"/>
    <s v="Other"/>
    <m/>
    <n v="0"/>
    <n v="0"/>
    <n v="0"/>
    <n v="0"/>
    <n v="0"/>
  </r>
  <r>
    <n v="126686.37"/>
    <x v="5"/>
    <s v="Statewide"/>
    <m/>
    <s v="N/A"/>
    <s v="RPO Conference FY-2019 (PART 1)"/>
    <m/>
    <s v="Other"/>
    <s v="SPR"/>
    <m/>
    <x v="1"/>
    <x v="1"/>
    <n v="0"/>
    <m/>
    <m/>
    <x v="6"/>
    <m/>
    <m/>
    <n v="0"/>
    <n v="0"/>
    <n v="0"/>
    <n v="0"/>
    <n v="0"/>
  </r>
  <r>
    <n v="126686.39"/>
    <x v="5"/>
    <s v="Statewide"/>
    <m/>
    <s v="N/A"/>
    <s v="Upper Cumberland Development District RPO FY-2020-2022 (PART 1)"/>
    <m/>
    <s v="Other"/>
    <s v="SPR"/>
    <m/>
    <x v="1"/>
    <x v="1"/>
    <n v="0"/>
    <m/>
    <m/>
    <x v="6"/>
    <m/>
    <m/>
    <n v="0"/>
    <n v="0"/>
    <n v="0"/>
    <n v="0"/>
    <n v="0"/>
  </r>
  <r>
    <n v="126686.41"/>
    <x v="5"/>
    <s v="Statewide"/>
    <m/>
    <s v="N/A"/>
    <s v="East Tennessee RPO FY-2020-2022 (PART 1)"/>
    <m/>
    <s v="Other"/>
    <s v="SPR"/>
    <m/>
    <x v="1"/>
    <x v="1"/>
    <n v="0"/>
    <m/>
    <m/>
    <x v="6"/>
    <m/>
    <m/>
    <n v="0"/>
    <n v="0"/>
    <n v="0"/>
    <n v="0"/>
    <n v="0"/>
  </r>
  <r>
    <n v="126686.42"/>
    <x v="5"/>
    <s v="Statewide"/>
    <m/>
    <s v="N/A"/>
    <s v="First Tennessee RPO FY-2020-2022 (PART 1)"/>
    <m/>
    <s v="Other"/>
    <s v="SPR"/>
    <m/>
    <x v="1"/>
    <x v="1"/>
    <n v="0"/>
    <m/>
    <m/>
    <x v="6"/>
    <m/>
    <m/>
    <n v="0"/>
    <n v="0"/>
    <n v="0"/>
    <n v="0"/>
    <n v="0"/>
  </r>
  <r>
    <n v="126686.43"/>
    <x v="5"/>
    <s v="Statewide"/>
    <m/>
    <s v="N/A"/>
    <s v="Middle Tennessee RPO FY-2020-2022 (PART 1)"/>
    <m/>
    <s v="Other"/>
    <s v="SPR"/>
    <m/>
    <x v="1"/>
    <x v="1"/>
    <n v="0"/>
    <m/>
    <m/>
    <x v="6"/>
    <m/>
    <m/>
    <n v="0"/>
    <n v="0"/>
    <n v="0"/>
    <n v="0"/>
    <n v="0"/>
  </r>
  <r>
    <n v="126686.44"/>
    <x v="5"/>
    <s v="Statewide"/>
    <m/>
    <s v="N/A"/>
    <s v="Northwest RPO FY-2020-2022 (PART 1)"/>
    <m/>
    <s v="Other"/>
    <s v="SPR"/>
    <m/>
    <x v="1"/>
    <x v="1"/>
    <n v="0"/>
    <m/>
    <m/>
    <x v="6"/>
    <m/>
    <m/>
    <n v="0"/>
    <n v="0"/>
    <n v="0"/>
    <n v="0"/>
    <n v="0"/>
  </r>
  <r>
    <n v="126686.45"/>
    <x v="5"/>
    <s v="Statewide"/>
    <m/>
    <s v="N/A"/>
    <s v="South Central RPO FY-2020-2022 (PART 1)"/>
    <m/>
    <s v="Other"/>
    <s v="SPR"/>
    <m/>
    <x v="1"/>
    <x v="1"/>
    <n v="0"/>
    <m/>
    <m/>
    <x v="6"/>
    <m/>
    <m/>
    <n v="0"/>
    <n v="0"/>
    <n v="0"/>
    <n v="0"/>
    <n v="0"/>
  </r>
  <r>
    <n v="126686.47"/>
    <x v="5"/>
    <s v="Statewide"/>
    <m/>
    <s v="N/A"/>
    <s v="Southwest RPO FY-2020-2022 (PART 1)"/>
    <m/>
    <s v="Other"/>
    <s v="SPR"/>
    <m/>
    <x v="1"/>
    <x v="1"/>
    <n v="0"/>
    <m/>
    <m/>
    <x v="6"/>
    <m/>
    <m/>
    <n v="0"/>
    <n v="0"/>
    <n v="0"/>
    <n v="0"/>
    <n v="0"/>
  </r>
  <r>
    <n v="128767"/>
    <x v="0"/>
    <s v="Marion"/>
    <s v="SR-27"/>
    <s v="SR"/>
    <s v="near LM 26.6 (Slope Stabilization) (February 2019 Flood)"/>
    <s v="repair slope failure below road (Emergency Let Contract)"/>
    <s v="Maint - Reg"/>
    <s v="Safety"/>
    <m/>
    <x v="2"/>
    <x v="2"/>
    <n v="0.01"/>
    <d v="2019-10-04T00:00:00"/>
    <m/>
    <x v="2"/>
    <s v="Other"/>
    <m/>
    <n v="0"/>
    <n v="0"/>
    <n v="0"/>
    <n v="0"/>
    <n v="0"/>
  </r>
  <r>
    <n v="126686.48"/>
    <x v="5"/>
    <s v="Statewide"/>
    <m/>
    <s v="N/A"/>
    <s v="West Tennessee RPO FY-2020-2022 (PART 1)"/>
    <m/>
    <s v="Other"/>
    <s v="SPR"/>
    <m/>
    <x v="1"/>
    <x v="1"/>
    <n v="0"/>
    <m/>
    <m/>
    <x v="6"/>
    <m/>
    <m/>
    <n v="0"/>
    <n v="0"/>
    <n v="0"/>
    <n v="0"/>
    <n v="0"/>
  </r>
  <r>
    <n v="126686.49"/>
    <x v="5"/>
    <s v="Statewide"/>
    <m/>
    <s v="N/A"/>
    <s v="Southeast RPO FY-2020-2022 (PART 1)"/>
    <m/>
    <s v="Other"/>
    <s v="SPR"/>
    <m/>
    <x v="1"/>
    <x v="1"/>
    <n v="0"/>
    <m/>
    <m/>
    <x v="6"/>
    <m/>
    <m/>
    <n v="0"/>
    <n v="0"/>
    <n v="0"/>
    <n v="0"/>
    <n v="0"/>
  </r>
  <r>
    <n v="126686.5"/>
    <x v="5"/>
    <s v="Statewide"/>
    <m/>
    <s v="N/A"/>
    <s v="TDOT Highway System Access Manual, Vol 1 FY 2019- FY 2020"/>
    <s v="TDOT Highway System Access Manual, Vol 1"/>
    <s v="Other"/>
    <s v="SPR"/>
    <m/>
    <x v="1"/>
    <x v="1"/>
    <s v=""/>
    <m/>
    <m/>
    <x v="6"/>
    <m/>
    <m/>
    <n v="0"/>
    <n v="0"/>
    <n v="0"/>
    <n v="0"/>
    <n v="0"/>
  </r>
  <r>
    <n v="126686.52"/>
    <x v="5"/>
    <s v="Statewide"/>
    <m/>
    <s v="N/A"/>
    <s v="Comprehensive Planning Administration- FY 2020- FY 2021"/>
    <m/>
    <s v="Other"/>
    <s v="SPR"/>
    <m/>
    <x v="1"/>
    <x v="1"/>
    <n v="0"/>
    <m/>
    <m/>
    <x v="6"/>
    <m/>
    <m/>
    <n v="0"/>
    <n v="0"/>
    <n v="0"/>
    <n v="0"/>
    <n v="0"/>
  </r>
  <r>
    <n v="126686.53"/>
    <x v="5"/>
    <s v="Statewide"/>
    <m/>
    <s v="N/A"/>
    <s v="LRP Program and Administration- FY 2020- FY 2021"/>
    <m/>
    <s v="Other"/>
    <s v="SPR"/>
    <m/>
    <x v="1"/>
    <x v="1"/>
    <n v="0"/>
    <m/>
    <m/>
    <x v="6"/>
    <m/>
    <m/>
    <n v="0"/>
    <n v="0"/>
    <n v="0"/>
    <n v="0"/>
    <n v="0"/>
  </r>
  <r>
    <n v="126686.54"/>
    <x v="5"/>
    <s v="Statewide"/>
    <m/>
    <s v="N/A"/>
    <s v="Skid Trailer Calibration- FY 2020- FY 2021"/>
    <m/>
    <s v="Other"/>
    <s v="SPR"/>
    <m/>
    <x v="1"/>
    <x v="1"/>
    <n v="0"/>
    <m/>
    <m/>
    <x v="6"/>
    <m/>
    <m/>
    <n v="0"/>
    <n v="0"/>
    <n v="0"/>
    <n v="0"/>
    <n v="0"/>
  </r>
  <r>
    <n v="126686.55"/>
    <x v="5"/>
    <s v="Statewide"/>
    <m/>
    <s v="N/A"/>
    <s v="Highway Statistic Status Reports- FY 2020- FY 2021"/>
    <m/>
    <s v="Other"/>
    <s v="SPR"/>
    <m/>
    <x v="1"/>
    <x v="1"/>
    <n v="0"/>
    <m/>
    <m/>
    <x v="6"/>
    <m/>
    <m/>
    <n v="0"/>
    <n v="0"/>
    <n v="0"/>
    <n v="0"/>
    <n v="0"/>
  </r>
  <r>
    <n v="126686.56"/>
    <x v="5"/>
    <s v="Statewide"/>
    <m/>
    <s v="N/A"/>
    <s v="TDOT Highway System Access Manual, Volume 2- FY 2020- FY 2021"/>
    <m/>
    <s v="Other"/>
    <s v="SPR"/>
    <m/>
    <x v="1"/>
    <x v="1"/>
    <n v="0"/>
    <m/>
    <m/>
    <x v="6"/>
    <m/>
    <m/>
    <n v="0"/>
    <n v="0"/>
    <n v="0"/>
    <n v="0"/>
    <n v="0"/>
  </r>
  <r>
    <n v="126686.58"/>
    <x v="5"/>
    <s v="Statewide"/>
    <m/>
    <s v="N/A"/>
    <s v="Air Quality Planning Office- FY 2020- FY 2021"/>
    <m/>
    <s v="Other"/>
    <s v="SPR"/>
    <m/>
    <x v="1"/>
    <x v="1"/>
    <n v="0"/>
    <m/>
    <m/>
    <x v="6"/>
    <m/>
    <m/>
    <n v="0"/>
    <n v="0"/>
    <n v="0"/>
    <n v="0"/>
    <n v="0"/>
  </r>
  <r>
    <n v="126686.59"/>
    <x v="5"/>
    <s v="Statewide"/>
    <m/>
    <s v="N/A"/>
    <s v="Data Management and Administration- FY 2020- FY 2021"/>
    <m/>
    <s v="Other"/>
    <s v="SPR"/>
    <m/>
    <x v="1"/>
    <x v="1"/>
    <n v="0"/>
    <m/>
    <m/>
    <x v="6"/>
    <m/>
    <m/>
    <n v="0"/>
    <n v="0"/>
    <n v="0"/>
    <n v="0"/>
    <n v="0"/>
  </r>
  <r>
    <n v="126686.6"/>
    <x v="5"/>
    <s v="Statewide"/>
    <m/>
    <s v="N/A"/>
    <s v="Office of Community Transportation - FY 2020- FY 2021"/>
    <m/>
    <s v="Other"/>
    <s v="SPR"/>
    <m/>
    <x v="1"/>
    <x v="1"/>
    <n v="0"/>
    <m/>
    <m/>
    <x v="6"/>
    <m/>
    <m/>
    <n v="0"/>
    <n v="0"/>
    <n v="0"/>
    <n v="0"/>
    <n v="0"/>
  </r>
  <r>
    <n v="126686.61"/>
    <x v="5"/>
    <s v="Statewide"/>
    <m/>
    <s v="N/A"/>
    <s v="Roadway Data Office - FY 2020- FY 2021"/>
    <m/>
    <s v="Other"/>
    <s v="SPR"/>
    <m/>
    <x v="1"/>
    <x v="1"/>
    <n v="0"/>
    <m/>
    <m/>
    <x v="6"/>
    <m/>
    <m/>
    <n v="0"/>
    <n v="0"/>
    <n v="0"/>
    <n v="0"/>
    <n v="0"/>
  </r>
  <r>
    <n v="126686.62"/>
    <x v="5"/>
    <s v="Statewide"/>
    <m/>
    <s v="N/A"/>
    <s v="NEW Statewide Roadway Asset Data Collection(DATA RFP) - FY 2020- FY 2021"/>
    <m/>
    <s v="Other"/>
    <s v="SPR"/>
    <m/>
    <x v="1"/>
    <x v="1"/>
    <n v="0"/>
    <m/>
    <m/>
    <x v="6"/>
    <m/>
    <m/>
    <n v="0"/>
    <n v="0"/>
    <n v="0"/>
    <n v="0"/>
    <n v="0"/>
  </r>
  <r>
    <n v="126686.63"/>
    <x v="5"/>
    <s v="Statewide"/>
    <m/>
    <s v="N/A"/>
    <s v="Roadway Inventory Office - FY 2020- FY 2021"/>
    <m/>
    <s v="Other"/>
    <s v="SPR"/>
    <m/>
    <x v="1"/>
    <x v="1"/>
    <n v="0"/>
    <m/>
    <m/>
    <x v="6"/>
    <m/>
    <m/>
    <n v="0"/>
    <n v="0"/>
    <n v="0"/>
    <n v="0"/>
    <n v="0"/>
  </r>
  <r>
    <n v="126686.64"/>
    <x v="5"/>
    <s v="Statewide"/>
    <m/>
    <s v="N/A"/>
    <s v="Traffic Data Collection Office - FY 2020- FY 2021"/>
    <m/>
    <s v="Other"/>
    <s v="SPR"/>
    <m/>
    <x v="1"/>
    <x v="1"/>
    <n v="0"/>
    <m/>
    <m/>
    <x v="6"/>
    <m/>
    <m/>
    <n v="0"/>
    <n v="0"/>
    <n v="0"/>
    <n v="0"/>
    <n v="0"/>
  </r>
  <r>
    <n v="126686.65"/>
    <x v="5"/>
    <s v="Statewide"/>
    <m/>
    <s v="N/A"/>
    <s v="Data Visualization Office - FY 2020- FY 2021"/>
    <m/>
    <s v="Other"/>
    <s v="SPR"/>
    <m/>
    <x v="1"/>
    <x v="1"/>
    <n v="0"/>
    <m/>
    <m/>
    <x v="6"/>
    <m/>
    <m/>
    <n v="0"/>
    <n v="0"/>
    <n v="0"/>
    <n v="0"/>
    <n v="0"/>
  </r>
  <r>
    <n v="126686.66"/>
    <x v="5"/>
    <s v="Statewide"/>
    <m/>
    <s v="N/A"/>
    <s v="Forecasting Office - FY 2020- FY 2021"/>
    <m/>
    <s v="Other"/>
    <s v="SPR"/>
    <m/>
    <x v="1"/>
    <x v="1"/>
    <n v="0"/>
    <m/>
    <m/>
    <x v="6"/>
    <m/>
    <m/>
    <n v="0"/>
    <n v="0"/>
    <n v="0"/>
    <n v="0"/>
    <n v="0"/>
  </r>
  <r>
    <n v="126686.67"/>
    <x v="5"/>
    <s v="Statewide"/>
    <m/>
    <s v="N/A"/>
    <s v="Travel Time Data Acquisition - FY 2020- FY 2021"/>
    <m/>
    <s v="Other"/>
    <s v="SPR"/>
    <m/>
    <x v="1"/>
    <x v="1"/>
    <n v="0"/>
    <m/>
    <m/>
    <x v="6"/>
    <m/>
    <m/>
    <n v="0"/>
    <n v="0"/>
    <n v="0"/>
    <n v="0"/>
    <n v="0"/>
  </r>
  <r>
    <n v="126686.68"/>
    <x v="5"/>
    <s v="Statewide"/>
    <m/>
    <s v="N/A"/>
    <s v="Task 4.1 Administration (STID)- FY 2020- FY 2021"/>
    <m/>
    <s v="Other"/>
    <s v="SPR"/>
    <m/>
    <x v="1"/>
    <x v="1"/>
    <n v="0"/>
    <m/>
    <m/>
    <x v="6"/>
    <m/>
    <m/>
    <n v="0"/>
    <n v="0"/>
    <n v="0"/>
    <n v="0"/>
    <n v="0"/>
  </r>
  <r>
    <n v="126686.69"/>
    <x v="5"/>
    <s v="Statewide"/>
    <m/>
    <s v="N/A"/>
    <s v="Task 4.2 Project Coordination and Investigation- FY 2020- FY 2021"/>
    <m/>
    <s v="Other"/>
    <s v="SPR"/>
    <m/>
    <x v="1"/>
    <x v="1"/>
    <n v="0"/>
    <m/>
    <m/>
    <x v="6"/>
    <m/>
    <m/>
    <n v="0"/>
    <n v="0"/>
    <n v="0"/>
    <n v="0"/>
    <n v="0"/>
  </r>
  <r>
    <n v="126686.7"/>
    <x v="5"/>
    <s v="Statewide"/>
    <m/>
    <s v="N/A"/>
    <s v="Task 4.3 Project Prioritization and Initiation-- FY 2020- FY 2021"/>
    <m/>
    <s v="Other"/>
    <s v="SPR"/>
    <m/>
    <x v="1"/>
    <x v="1"/>
    <n v="0"/>
    <m/>
    <m/>
    <x v="6"/>
    <m/>
    <m/>
    <n v="0"/>
    <n v="0"/>
    <n v="0"/>
    <n v="0"/>
    <n v="0"/>
  </r>
  <r>
    <n v="126686.71"/>
    <x v="5"/>
    <s v="Statewide"/>
    <m/>
    <s v="N/A"/>
    <s v="Task 4.4 Project Safety-- FY 2020- FY 2021"/>
    <m/>
    <s v="Other"/>
    <s v="SPR"/>
    <m/>
    <x v="1"/>
    <x v="1"/>
    <n v="0"/>
    <m/>
    <m/>
    <x v="6"/>
    <m/>
    <m/>
    <n v="0"/>
    <n v="0"/>
    <n v="0"/>
    <n v="0"/>
    <n v="0"/>
  </r>
  <r>
    <n v="126686.72"/>
    <x v="5"/>
    <s v="Statewide"/>
    <m/>
    <s v="N/A"/>
    <s v="Task 4.5 Special Projects- FY 2020- FY 2021"/>
    <m/>
    <s v="Other"/>
    <s v="SPR"/>
    <m/>
    <x v="1"/>
    <x v="1"/>
    <n v="0"/>
    <m/>
    <m/>
    <x v="6"/>
    <m/>
    <m/>
    <n v="0"/>
    <n v="0"/>
    <n v="0"/>
    <n v="0"/>
    <n v="0"/>
  </r>
  <r>
    <n v="126686.74"/>
    <x v="3"/>
    <s v="Madison"/>
    <m/>
    <s v="N/A"/>
    <s v="MPO Expanded Urbanized Area-Jackson- FY 2020- FY 2021"/>
    <m/>
    <s v="Other"/>
    <s v="SPR"/>
    <m/>
    <x v="1"/>
    <x v="1"/>
    <n v="0"/>
    <m/>
    <m/>
    <x v="6"/>
    <m/>
    <m/>
    <n v="0"/>
    <n v="0"/>
    <n v="0"/>
    <n v="0"/>
    <n v="0"/>
  </r>
  <r>
    <n v="126686.75"/>
    <x v="2"/>
    <s v="Davidson"/>
    <m/>
    <s v="N/A"/>
    <s v="MPO Expanded Urbanized Area-Nashville- FY 2020- FY 2021"/>
    <m/>
    <s v="Other"/>
    <s v="SPR"/>
    <m/>
    <x v="1"/>
    <x v="1"/>
    <n v="0"/>
    <m/>
    <m/>
    <x v="6"/>
    <m/>
    <m/>
    <n v="0"/>
    <n v="0"/>
    <n v="0"/>
    <n v="0"/>
    <n v="0"/>
  </r>
  <r>
    <n v="126686.77"/>
    <x v="5"/>
    <s v="Statewide"/>
    <m/>
    <s v="N/A"/>
    <s v="Development of Alternative Fuels Corridor Plan FY 2020- FY 2021"/>
    <m/>
    <s v="Other"/>
    <s v="SPR"/>
    <m/>
    <x v="1"/>
    <x v="1"/>
    <s v=""/>
    <m/>
    <m/>
    <x v="6"/>
    <m/>
    <m/>
    <n v="0"/>
    <n v="0"/>
    <n v="0"/>
    <n v="0"/>
    <n v="0"/>
  </r>
  <r>
    <n v="126686.78"/>
    <x v="5"/>
    <s v="Statewide"/>
    <m/>
    <s v="N/A"/>
    <s v="I-24 Smart Corridor Open Road Test Bed FY2020-2021"/>
    <m/>
    <s v="Other"/>
    <s v="SPR"/>
    <m/>
    <x v="1"/>
    <x v="1"/>
    <s v=""/>
    <m/>
    <m/>
    <x v="6"/>
    <m/>
    <m/>
    <n v="0"/>
    <n v="0"/>
    <n v="0"/>
    <n v="0"/>
    <n v="0"/>
  </r>
  <r>
    <n v="126687.01"/>
    <x v="5"/>
    <s v="Statewide"/>
    <m/>
    <s v="N/A"/>
    <s v="University of Tennessee- Tennessee Transportation Assistance Program (TTAP) Project.-RESEARCH FY 2018-2019 (PART 2)"/>
    <m/>
    <s v="Other"/>
    <s v="SPR"/>
    <m/>
    <x v="1"/>
    <x v="1"/>
    <s v=""/>
    <m/>
    <m/>
    <x v="6"/>
    <m/>
    <m/>
    <n v="0"/>
    <n v="0"/>
    <n v="0"/>
    <n v="0"/>
    <n v="0"/>
  </r>
  <r>
    <n v="126687.1"/>
    <x v="5"/>
    <s v="Statewide"/>
    <m/>
    <s v="N/A"/>
    <s v="Improving Winter Maintenance for Open-Graded Friction Course Pavements in Tennessee- RESEARCH FY 2018-2019 (PART 2)"/>
    <m/>
    <s v="Other"/>
    <s v="SPR"/>
    <m/>
    <x v="1"/>
    <x v="1"/>
    <n v="0"/>
    <m/>
    <m/>
    <x v="6"/>
    <m/>
    <m/>
    <n v="0"/>
    <n v="0"/>
    <n v="0"/>
    <n v="0"/>
    <n v="0"/>
  </r>
  <r>
    <n v="126687.17"/>
    <x v="5"/>
    <s v="Statewide"/>
    <m/>
    <s v="N/A"/>
    <s v="Research on Connected and Automated Vehicles Investment and Smart Infrastructure in Tennessee - RESEARCH FY 2018-2019 (PART 2)"/>
    <m/>
    <s v="Other"/>
    <s v="SPR"/>
    <m/>
    <x v="1"/>
    <x v="1"/>
    <n v="0"/>
    <m/>
    <m/>
    <x v="6"/>
    <m/>
    <m/>
    <n v="0"/>
    <n v="0"/>
    <n v="0"/>
    <n v="0"/>
    <n v="0"/>
  </r>
  <r>
    <n v="126687.18"/>
    <x v="5"/>
    <s v="Statewide"/>
    <m/>
    <s v="N/A"/>
    <s v="Evaluating Roadway Subsurface Drainage Practices - RESEARCH FY 2018-2019 (PART 2)"/>
    <m/>
    <s v="Other"/>
    <s v="SPR"/>
    <m/>
    <x v="1"/>
    <x v="1"/>
    <n v="0"/>
    <m/>
    <m/>
    <x v="6"/>
    <m/>
    <m/>
    <n v="0"/>
    <n v="0"/>
    <n v="0"/>
    <n v="0"/>
    <n v="0"/>
  </r>
  <r>
    <n v="126687.19"/>
    <x v="5"/>
    <s v="Statewide"/>
    <m/>
    <s v="N/A"/>
    <s v="Rating and Inventory of TDOT Retaining Walls - RESEARCH FY 2018-2019 (PART 2)"/>
    <m/>
    <s v="Other"/>
    <s v="SPR"/>
    <m/>
    <x v="1"/>
    <x v="1"/>
    <n v="0"/>
    <m/>
    <m/>
    <x v="6"/>
    <m/>
    <m/>
    <n v="0"/>
    <n v="0"/>
    <n v="0"/>
    <n v="0"/>
    <n v="0"/>
  </r>
  <r>
    <n v="126687.24"/>
    <x v="5"/>
    <s v="Statewide"/>
    <m/>
    <s v="N/A"/>
    <s v="Bump at the End of the Bridge: Enhanced Remediation Decision Making via 3D Measurement and Advanced 3D Dynamic Analysis- RESEARCH FY 2018-2019 (PART 2)"/>
    <m/>
    <s v="Other"/>
    <s v="SPR"/>
    <m/>
    <x v="1"/>
    <x v="1"/>
    <n v="0"/>
    <m/>
    <m/>
    <x v="6"/>
    <m/>
    <m/>
    <n v="0"/>
    <n v="0"/>
    <n v="0"/>
    <n v="0"/>
    <n v="0"/>
  </r>
  <r>
    <n v="126687.27"/>
    <x v="5"/>
    <s v="Statewide"/>
    <m/>
    <s v="N/A"/>
    <s v="Return on Investment (ROI) on Transportation Projects- RESEARCH FY 2019 (PART 2)"/>
    <m/>
    <s v="Other"/>
    <s v="SPR"/>
    <m/>
    <x v="1"/>
    <x v="1"/>
    <n v="0"/>
    <m/>
    <m/>
    <x v="6"/>
    <m/>
    <m/>
    <n v="0"/>
    <n v="0"/>
    <n v="0"/>
    <n v="0"/>
    <n v="0"/>
  </r>
  <r>
    <n v="126687.28"/>
    <x v="5"/>
    <s v="Statewide"/>
    <m/>
    <s v="N/A"/>
    <s v="TDOT ROW Appraisal Damages Study- RESEARCH FY 2019 (PART 2)"/>
    <m/>
    <s v="Other"/>
    <s v="SPR"/>
    <m/>
    <x v="1"/>
    <x v="1"/>
    <n v="0"/>
    <m/>
    <m/>
    <x v="6"/>
    <m/>
    <m/>
    <n v="0"/>
    <n v="0"/>
    <n v="0"/>
    <n v="0"/>
    <n v="0"/>
  </r>
  <r>
    <n v="126687.29"/>
    <x v="5"/>
    <s v="Statewide"/>
    <m/>
    <s v="N/A"/>
    <s v="Enhancing Freeze-Thaw Resistance of TN Concrete Mixes through Improved Air Void Testing- RESEARCH FY 2019-2020 (PART 2)"/>
    <m/>
    <s v="Other"/>
    <s v="SPR"/>
    <m/>
    <x v="1"/>
    <x v="1"/>
    <n v="0"/>
    <m/>
    <m/>
    <x v="6"/>
    <m/>
    <m/>
    <n v="0"/>
    <n v="0"/>
    <n v="0"/>
    <n v="0"/>
    <n v="0"/>
  </r>
  <r>
    <n v="126687.3"/>
    <x v="5"/>
    <s v="Statewide"/>
    <m/>
    <s v="N/A"/>
    <s v="MEPDG Climate Data Input for the State of TN- RESEARCH FY 2020-2021 (PART 2)"/>
    <m/>
    <s v="Other"/>
    <s v="SPR"/>
    <m/>
    <x v="1"/>
    <x v="1"/>
    <n v="0"/>
    <m/>
    <m/>
    <x v="6"/>
    <m/>
    <m/>
    <n v="0"/>
    <n v="0"/>
    <n v="0"/>
    <n v="0"/>
    <n v="0"/>
  </r>
  <r>
    <n v="126687.31"/>
    <x v="5"/>
    <s v="Statewide"/>
    <m/>
    <s v="N/A"/>
    <s v="Community Engagement In Rural Communities - RESEARCH FY 2019-2020 (PART 2)"/>
    <m/>
    <s v="Other"/>
    <s v="SPR"/>
    <m/>
    <x v="1"/>
    <x v="1"/>
    <n v="0"/>
    <m/>
    <m/>
    <x v="6"/>
    <m/>
    <m/>
    <n v="0"/>
    <n v="0"/>
    <n v="0"/>
    <n v="0"/>
    <n v="0"/>
  </r>
  <r>
    <n v="126687.32"/>
    <x v="5"/>
    <s v="Statewide"/>
    <m/>
    <s v="N/A"/>
    <s v="Calculating Road User Cost for Specific Section of Highway to User in Alternative Contracting- RESEARCH FY 2019-2020 (PART 2)"/>
    <m/>
    <s v="Other"/>
    <s v="SPR"/>
    <m/>
    <x v="1"/>
    <x v="1"/>
    <s v=""/>
    <m/>
    <m/>
    <x v="6"/>
    <m/>
    <m/>
    <n v="0"/>
    <n v="0"/>
    <n v="0"/>
    <n v="0"/>
    <n v="0"/>
  </r>
  <r>
    <n v="126687.33"/>
    <x v="5"/>
    <s v="Statewide"/>
    <m/>
    <s v="N/A"/>
    <s v="Development of a New Attenuation Model for West TN- RESEARCH FY 2019-2020 (PART 2)"/>
    <m/>
    <s v="Other"/>
    <s v="SPR"/>
    <m/>
    <x v="1"/>
    <x v="1"/>
    <s v=""/>
    <m/>
    <m/>
    <x v="6"/>
    <m/>
    <m/>
    <n v="0"/>
    <n v="0"/>
    <n v="0"/>
    <n v="0"/>
    <n v="0"/>
  </r>
  <r>
    <n v="126687.34"/>
    <x v="5"/>
    <s v="Statewide"/>
    <m/>
    <s v="N/A"/>
    <s v="Investigating on wrong-way Prevention Technologies and Systems- RESEARCH FY 2019-2020 (PART 2)"/>
    <m/>
    <s v="Other"/>
    <s v="SPR"/>
    <m/>
    <x v="1"/>
    <x v="1"/>
    <n v="0"/>
    <m/>
    <m/>
    <x v="6"/>
    <m/>
    <m/>
    <n v="0"/>
    <n v="0"/>
    <n v="0"/>
    <n v="0"/>
    <n v="0"/>
  </r>
  <r>
    <n v="126687.35"/>
    <x v="5"/>
    <s v="Statewide"/>
    <m/>
    <s v="N/A"/>
    <s v="Use of Recycled Concrete Aggregate in New Concrete Mixes- RESEARCH FY 2019-2020 (PART 2)"/>
    <m/>
    <s v="Other"/>
    <s v="SPR"/>
    <m/>
    <x v="1"/>
    <x v="1"/>
    <n v="0"/>
    <m/>
    <m/>
    <x v="6"/>
    <m/>
    <m/>
    <n v="0"/>
    <n v="0"/>
    <n v="0"/>
    <n v="0"/>
    <n v="0"/>
  </r>
  <r>
    <n v="126687.36"/>
    <x v="5"/>
    <s v="Statewide"/>
    <m/>
    <s v="N/A"/>
    <s v="Guidelines for the Use of Expanded-Polystyrene(EPS) Block Geofoam as Lightweight Backfull Behind Retaining Walls- RESEARCH FY 2020-2021 (PART 2)"/>
    <m/>
    <s v="Other"/>
    <s v="SPR"/>
    <m/>
    <x v="1"/>
    <x v="1"/>
    <n v="0"/>
    <m/>
    <m/>
    <x v="6"/>
    <m/>
    <m/>
    <n v="0"/>
    <n v="0"/>
    <n v="0"/>
    <n v="0"/>
    <n v="0"/>
  </r>
  <r>
    <n v="126687.37"/>
    <x v="5"/>
    <s v="Statewide"/>
    <m/>
    <s v="N/A"/>
    <s v="Design Considerations for and Limitation of Rock Dowels/Anchors loaded in Shear- RESEARCH FY 2019-2020 (PART 2)"/>
    <m/>
    <s v="Other"/>
    <s v="SPR"/>
    <m/>
    <x v="1"/>
    <x v="1"/>
    <n v="0"/>
    <m/>
    <m/>
    <x v="6"/>
    <m/>
    <m/>
    <n v="0"/>
    <n v="0"/>
    <n v="0"/>
    <n v="0"/>
    <n v="0"/>
  </r>
  <r>
    <n v="126687.38"/>
    <x v="5"/>
    <s v="Statewide"/>
    <m/>
    <s v="N/A"/>
    <s v="Developing Statewide Land Use Forecasting Model and Intergrate with TDOT's  Statewide Travel Demand Model- RESEARCH FY 2019-2020 (PART 2)"/>
    <m/>
    <s v="Other"/>
    <s v="SPR"/>
    <m/>
    <x v="1"/>
    <x v="1"/>
    <n v="0"/>
    <m/>
    <m/>
    <x v="6"/>
    <m/>
    <m/>
    <n v="0"/>
    <n v="0"/>
    <n v="0"/>
    <n v="0"/>
    <n v="0"/>
  </r>
  <r>
    <n v="126687.39"/>
    <x v="5"/>
    <s v="Statewide"/>
    <m/>
    <s v="N/A"/>
    <s v="Engineering Design Procedures and Standards Drawings for Highway Construction Sediment Basins- RESEARCH FY 2020-2021 (PART 2)"/>
    <m/>
    <s v="Other"/>
    <s v="SPR"/>
    <m/>
    <x v="1"/>
    <x v="1"/>
    <n v="0"/>
    <m/>
    <m/>
    <x v="6"/>
    <m/>
    <m/>
    <n v="0"/>
    <n v="0"/>
    <n v="0"/>
    <n v="0"/>
    <n v="0"/>
  </r>
  <r>
    <n v="126687.4"/>
    <x v="5"/>
    <s v="Statewide"/>
    <m/>
    <s v="N/A"/>
    <s v="Developing Safety Metrics and Thresholds for Highway Construction in TN- RESEARCH FY 2019-2020 (PART 2)"/>
    <m/>
    <s v="Other"/>
    <s v="SPR"/>
    <m/>
    <x v="1"/>
    <x v="1"/>
    <n v="0"/>
    <m/>
    <m/>
    <x v="6"/>
    <m/>
    <m/>
    <n v="0"/>
    <n v="0"/>
    <n v="0"/>
    <n v="0"/>
    <n v="0"/>
  </r>
  <r>
    <n v="126687.41"/>
    <x v="5"/>
    <s v="Statewide"/>
    <m/>
    <s v="N/A"/>
    <s v="Mitigating Stripping  in Asphalt Mixtures- RESEARCH FY 2019-2020 (PART 2)"/>
    <m/>
    <s v="Other"/>
    <s v="SPR"/>
    <m/>
    <x v="1"/>
    <x v="1"/>
    <n v="0"/>
    <m/>
    <m/>
    <x v="6"/>
    <m/>
    <m/>
    <n v="0"/>
    <n v="0"/>
    <n v="0"/>
    <n v="0"/>
    <n v="0"/>
  </r>
  <r>
    <n v="126687.42"/>
    <x v="5"/>
    <s v="Statewide"/>
    <m/>
    <s v="N/A"/>
    <s v="Performance Evaluation of Full Depth Reclaimed (FDR) Pavements in TN- RESEARCH FY 2019-2020 (PART 2)"/>
    <m/>
    <s v="Other"/>
    <s v="SPR"/>
    <m/>
    <x v="1"/>
    <x v="1"/>
    <s v=""/>
    <m/>
    <m/>
    <x v="6"/>
    <m/>
    <m/>
    <n v="0"/>
    <n v="0"/>
    <n v="0"/>
    <n v="0"/>
    <n v="0"/>
  </r>
  <r>
    <n v="126687.43"/>
    <x v="5"/>
    <s v="Statewide"/>
    <m/>
    <s v="N/A"/>
    <s v="Activity-based Household Travel Survey Through Smartphone Apps in TN- RESEARCH FY 2018-2019 (PART 2)"/>
    <m/>
    <s v="Other"/>
    <s v="SPR"/>
    <m/>
    <x v="1"/>
    <x v="1"/>
    <s v=""/>
    <m/>
    <m/>
    <x v="6"/>
    <m/>
    <m/>
    <n v="0"/>
    <n v="0"/>
    <n v="0"/>
    <n v="0"/>
    <n v="0"/>
  </r>
  <r>
    <n v="126687.44"/>
    <x v="5"/>
    <s v="Statewide"/>
    <m/>
    <s v="N/A"/>
    <s v="Improvement of Park-and-ride Facilities and Services in Metropolitan Areas of TN- RESEARCH FY 2020-2021 (PART 2)"/>
    <m/>
    <s v="Other"/>
    <s v="SPR"/>
    <m/>
    <x v="1"/>
    <x v="1"/>
    <n v="0"/>
    <m/>
    <m/>
    <x v="6"/>
    <m/>
    <m/>
    <n v="0"/>
    <n v="0"/>
    <n v="0"/>
    <n v="0"/>
    <n v="0"/>
  </r>
  <r>
    <n v="126687.46"/>
    <x v="5"/>
    <s v="Statewide"/>
    <m/>
    <s v="N/A"/>
    <s v="A Localized Safety Performance Functions (SPFs) Approach Accounting for &quot;Within&quot; TN Variations on Multilane Highways- RESEARCH FY 2020-2021 (PART 2)"/>
    <m/>
    <s v="Other"/>
    <s v="SPR"/>
    <m/>
    <x v="1"/>
    <x v="1"/>
    <n v="0"/>
    <m/>
    <m/>
    <x v="6"/>
    <m/>
    <m/>
    <n v="0"/>
    <n v="0"/>
    <n v="0"/>
    <n v="0"/>
    <n v="0"/>
  </r>
  <r>
    <n v="126687.47"/>
    <x v="5"/>
    <s v="Statewide"/>
    <m/>
    <s v="N/A"/>
    <s v="Network-Level Pavement Structural Data- RESEARCH FY 2018-2019 (PART 2)"/>
    <m/>
    <s v="Other"/>
    <s v="SPR"/>
    <m/>
    <x v="1"/>
    <x v="1"/>
    <s v=""/>
    <m/>
    <m/>
    <x v="6"/>
    <m/>
    <m/>
    <n v="0"/>
    <n v="0"/>
    <n v="0"/>
    <n v="0"/>
    <n v="0"/>
  </r>
  <r>
    <n v="126687.48"/>
    <x v="5"/>
    <s v="Statewide"/>
    <m/>
    <s v="N/A"/>
    <s v="Evaluating the Performance of Inverted Pavements in TN- RESEARCH FY 2020-2021 (PART 2)"/>
    <m/>
    <s v="Other"/>
    <s v="SPR"/>
    <m/>
    <x v="1"/>
    <x v="1"/>
    <n v="0"/>
    <m/>
    <m/>
    <x v="6"/>
    <m/>
    <m/>
    <n v="0"/>
    <n v="0"/>
    <n v="0"/>
    <n v="0"/>
    <n v="0"/>
  </r>
  <r>
    <n v="126687.49"/>
    <x v="5"/>
    <s v="Statewide"/>
    <m/>
    <s v="N/A"/>
    <s v="Evaluating Performance and Benefits-Costs of Road Diets in TN- RESEARCH FY 2019-2020 (PART 2)"/>
    <m/>
    <s v="Other"/>
    <s v="SPR"/>
    <m/>
    <x v="1"/>
    <x v="1"/>
    <n v="0"/>
    <m/>
    <m/>
    <x v="6"/>
    <m/>
    <m/>
    <n v="0"/>
    <n v="0"/>
    <n v="0"/>
    <n v="0"/>
    <n v="0"/>
  </r>
  <r>
    <n v="126687.5"/>
    <x v="5"/>
    <s v="Statewide"/>
    <m/>
    <s v="N/A"/>
    <s v="Investigating the Service of App-based Rideshare and Transportation Network Companies in TN- RESEARCH FY 2018-2019 (PART 2)"/>
    <m/>
    <s v="Other"/>
    <s v="SPR"/>
    <m/>
    <x v="1"/>
    <x v="1"/>
    <n v="0"/>
    <m/>
    <m/>
    <x v="6"/>
    <m/>
    <m/>
    <n v="0"/>
    <n v="0"/>
    <n v="0"/>
    <n v="0"/>
    <n v="0"/>
  </r>
  <r>
    <n v="126687.51"/>
    <x v="5"/>
    <s v="Statewide"/>
    <m/>
    <s v="N/A"/>
    <s v="Quantifying Support Practice Sub-factor Values for Erosion-control and Sediment Retention Devices-Phase II- RESEARCH FY 2019-2020 (PART 2)"/>
    <m/>
    <s v="Other"/>
    <s v="SPR"/>
    <m/>
    <x v="1"/>
    <x v="1"/>
    <n v="0"/>
    <m/>
    <m/>
    <x v="6"/>
    <m/>
    <m/>
    <n v="0"/>
    <n v="0"/>
    <n v="0"/>
    <n v="0"/>
    <n v="0"/>
  </r>
  <r>
    <n v="126687.52"/>
    <x v="5"/>
    <s v="Statewide"/>
    <m/>
    <s v="N/A"/>
    <s v="Extreme Weather Vulnerability Assessment Phase III  - FY 2019"/>
    <s v="Extreme Weather Vulnerability Assessment Phase III  - FY 2019"/>
    <s v="Other"/>
    <s v="SPR"/>
    <m/>
    <x v="1"/>
    <x v="1"/>
    <s v=""/>
    <m/>
    <m/>
    <x v="6"/>
    <m/>
    <m/>
    <n v="0"/>
    <n v="0"/>
    <n v="0"/>
    <n v="0"/>
    <n v="0"/>
  </r>
  <r>
    <n v="126687.53"/>
    <x v="5"/>
    <s v="Statewide"/>
    <m/>
    <s v="N/A"/>
    <s v="Research Administration and Coordination- FY 2020-FY 2021"/>
    <m/>
    <s v="Other"/>
    <s v="SPR"/>
    <m/>
    <x v="1"/>
    <x v="1"/>
    <n v="0"/>
    <m/>
    <m/>
    <x v="6"/>
    <m/>
    <m/>
    <n v="0"/>
    <n v="0"/>
    <n v="0"/>
    <n v="0"/>
    <n v="0"/>
  </r>
  <r>
    <n v="126687.54"/>
    <x v="5"/>
    <s v="Statewide"/>
    <m/>
    <s v="N/A"/>
    <s v="Research Peer Exchange- FY 2020-FY 2021"/>
    <m/>
    <s v="Other"/>
    <s v="SPR"/>
    <m/>
    <x v="1"/>
    <x v="1"/>
    <n v="0"/>
    <m/>
    <m/>
    <x v="6"/>
    <m/>
    <m/>
    <n v="0"/>
    <n v="0"/>
    <n v="0"/>
    <n v="0"/>
    <n v="0"/>
  </r>
  <r>
    <n v="126687.55"/>
    <x v="5"/>
    <s v="Statewide"/>
    <m/>
    <s v="N/A"/>
    <s v="Connecting Demand Response Transit with Fixed Service Transit in TN- FY 2020-FY 2021"/>
    <m/>
    <s v="Other"/>
    <s v="SPR"/>
    <m/>
    <x v="1"/>
    <x v="1"/>
    <n v="0"/>
    <m/>
    <m/>
    <x v="6"/>
    <m/>
    <m/>
    <n v="0"/>
    <n v="0"/>
    <n v="0"/>
    <n v="0"/>
    <n v="0"/>
  </r>
  <r>
    <n v="126687.56"/>
    <x v="5"/>
    <s v="Statewide"/>
    <m/>
    <s v="N/A"/>
    <s v="Drones and Other Technologies to Assist in Disaster Relief Efforts- FY 2020-FY 2021"/>
    <m/>
    <s v="Other"/>
    <s v="SPR"/>
    <m/>
    <x v="1"/>
    <x v="1"/>
    <n v="0"/>
    <m/>
    <m/>
    <x v="6"/>
    <m/>
    <m/>
    <n v="0"/>
    <n v="0"/>
    <n v="0"/>
    <n v="0"/>
    <n v="0"/>
  </r>
  <r>
    <n v="126687.57"/>
    <x v="5"/>
    <s v="Statewide"/>
    <m/>
    <s v="N/A"/>
    <s v="Evaluating Transit Equity and Accessibility to Affordable Housing in Tennessee- FY 2020-FY 2021"/>
    <m/>
    <s v="Other"/>
    <s v="SPR"/>
    <m/>
    <x v="1"/>
    <x v="1"/>
    <n v="0"/>
    <m/>
    <m/>
    <x v="6"/>
    <m/>
    <m/>
    <n v="0"/>
    <n v="0"/>
    <n v="0"/>
    <n v="0"/>
    <n v="0"/>
  </r>
  <r>
    <n v="126687.58"/>
    <x v="5"/>
    <s v="Statewide"/>
    <m/>
    <s v="N/A"/>
    <s v="A Framework for Quantitative Assessment of the Environmental Social and Economic Benefits of TDOT infrastructure Projects- FY 2020-FY 2021"/>
    <m/>
    <s v="Other"/>
    <s v="SPR"/>
    <m/>
    <x v="1"/>
    <x v="1"/>
    <n v="0"/>
    <m/>
    <m/>
    <x v="6"/>
    <m/>
    <m/>
    <n v="0"/>
    <n v="0"/>
    <n v="0"/>
    <n v="0"/>
    <n v="0"/>
  </r>
  <r>
    <n v="126687.59"/>
    <x v="5"/>
    <s v="Statewide"/>
    <m/>
    <s v="N/A"/>
    <s v="Understanding Freights Impacts on TN Communities- FY 2020-FY 2021"/>
    <m/>
    <s v="Other"/>
    <s v="SPR"/>
    <m/>
    <x v="1"/>
    <x v="1"/>
    <s v=""/>
    <m/>
    <m/>
    <x v="6"/>
    <m/>
    <m/>
    <n v="0"/>
    <n v="0"/>
    <n v="0"/>
    <n v="0"/>
    <n v="0"/>
  </r>
  <r>
    <n v="126687.6"/>
    <x v="5"/>
    <s v="Statewide"/>
    <m/>
    <s v="N/A"/>
    <s v="Comprehensive Analysis on the conversion of the existing HOV lanes into HOT lanes in Tennessee- FY 2020-FY 2021"/>
    <m/>
    <s v="Other"/>
    <s v="SPR"/>
    <m/>
    <x v="1"/>
    <x v="1"/>
    <n v="0"/>
    <m/>
    <m/>
    <x v="6"/>
    <m/>
    <m/>
    <n v="0"/>
    <n v="0"/>
    <n v="0"/>
    <n v="0"/>
    <n v="0"/>
  </r>
  <r>
    <n v="126687.61"/>
    <x v="5"/>
    <s v="Statewide"/>
    <m/>
    <s v="N/A"/>
    <s v="Opioid Crisis in Tennessee as related to Transportation- FY 2020-FY 2021"/>
    <m/>
    <s v="Other"/>
    <s v="SPR"/>
    <m/>
    <x v="1"/>
    <x v="1"/>
    <n v="0"/>
    <m/>
    <m/>
    <x v="6"/>
    <m/>
    <m/>
    <n v="0"/>
    <n v="0"/>
    <n v="0"/>
    <n v="0"/>
    <n v="0"/>
  </r>
  <r>
    <n v="126687.62"/>
    <x v="5"/>
    <s v="Statewide"/>
    <m/>
    <s v="N/A"/>
    <s v="Reducing Pedestrian Accidents and Fatalities in Tennessee- FY 2020-FY 2021"/>
    <m/>
    <s v="Other"/>
    <s v="SPR"/>
    <m/>
    <x v="1"/>
    <x v="1"/>
    <n v="0"/>
    <m/>
    <m/>
    <x v="6"/>
    <m/>
    <m/>
    <n v="0"/>
    <n v="0"/>
    <n v="0"/>
    <n v="0"/>
    <n v="0"/>
  </r>
  <r>
    <n v="126687.63"/>
    <x v="5"/>
    <s v="Statewide"/>
    <m/>
    <s v="N/A"/>
    <s v="Towards Sustainable Tourism Transportation System and Services in Tennessee- FY 2020-FY 2021"/>
    <m/>
    <s v="Other"/>
    <s v="SPR"/>
    <m/>
    <x v="1"/>
    <x v="1"/>
    <n v="0"/>
    <m/>
    <m/>
    <x v="6"/>
    <m/>
    <m/>
    <n v="0"/>
    <n v="0"/>
    <n v="0"/>
    <n v="0"/>
    <n v="0"/>
  </r>
  <r>
    <n v="126687.64"/>
    <x v="5"/>
    <s v="Statewide"/>
    <m/>
    <s v="N/A"/>
    <s v="Systemwide Traffic Signal Performance Triaging using Big Data to Identify and Prioritize Deficient Locations for Improvement- FY 2020-FY 2021"/>
    <m/>
    <s v="Other"/>
    <s v="SPR"/>
    <m/>
    <x v="1"/>
    <x v="1"/>
    <n v="0"/>
    <m/>
    <m/>
    <x v="6"/>
    <m/>
    <m/>
    <n v="0"/>
    <n v="0"/>
    <n v="0"/>
    <n v="0"/>
    <n v="0"/>
  </r>
  <r>
    <n v="126716"/>
    <x v="1"/>
    <s v="Campbell"/>
    <m/>
    <s v="N/A"/>
    <s v="Jacksboro: Beacon Maintenance"/>
    <m/>
    <s v="Aeronautics"/>
    <s v="Public Transportation"/>
    <m/>
    <x v="1"/>
    <x v="1"/>
    <s v=""/>
    <m/>
    <m/>
    <x v="6"/>
    <m/>
    <m/>
    <n v="0"/>
    <n v="0"/>
    <n v="0"/>
    <n v="0"/>
    <n v="0"/>
  </r>
  <r>
    <n v="126718"/>
    <x v="1"/>
    <s v="Johnson"/>
    <m/>
    <s v="N/A"/>
    <s v="Mountain City: RW Marking Maintenance"/>
    <m/>
    <s v="Aeronautics"/>
    <s v="Public Transportation"/>
    <m/>
    <x v="1"/>
    <x v="1"/>
    <s v=""/>
    <m/>
    <m/>
    <x v="6"/>
    <m/>
    <m/>
    <n v="0"/>
    <n v="0"/>
    <n v="0"/>
    <n v="0"/>
    <n v="0"/>
  </r>
  <r>
    <n v="126844"/>
    <x v="0"/>
    <s v="Jackson"/>
    <m/>
    <s v="N/A"/>
    <s v="Gainesboro: Exhibit A Property Map"/>
    <m/>
    <s v="Aeronautics"/>
    <s v="Public Transportation"/>
    <m/>
    <x v="1"/>
    <x v="1"/>
    <s v=""/>
    <m/>
    <m/>
    <x v="6"/>
    <m/>
    <m/>
    <n v="0"/>
    <n v="0"/>
    <n v="0"/>
    <n v="0"/>
    <n v="0"/>
  </r>
  <r>
    <n v="126959"/>
    <x v="1"/>
    <s v="Johnson"/>
    <m/>
    <s v="N/A"/>
    <s v="Mountain City: Obstruction Clearing Evaluation"/>
    <m/>
    <s v="Aeronautics"/>
    <s v="Public Transportation"/>
    <m/>
    <x v="1"/>
    <x v="1"/>
    <s v=""/>
    <m/>
    <m/>
    <x v="6"/>
    <m/>
    <m/>
    <n v="0"/>
    <n v="0"/>
    <n v="0"/>
    <n v="0"/>
    <n v="0"/>
  </r>
  <r>
    <n v="126960"/>
    <x v="1"/>
    <s v="Claiborne"/>
    <m/>
    <s v="N/A"/>
    <s v="New Tazewell: Obstruction Survey and Removal"/>
    <m/>
    <s v="Aeronautics"/>
    <s v="Public Transportation"/>
    <m/>
    <x v="1"/>
    <x v="1"/>
    <s v=""/>
    <m/>
    <m/>
    <x v="6"/>
    <m/>
    <m/>
    <n v="0"/>
    <n v="0"/>
    <n v="0"/>
    <n v="0"/>
    <n v="0"/>
  </r>
  <r>
    <n v="126970"/>
    <x v="2"/>
    <s v="Wilson"/>
    <m/>
    <s v="N/A"/>
    <s v="Lebanon: West Side Security Cameras"/>
    <m/>
    <s v="Aeronautics"/>
    <s v="Public Transportation"/>
    <m/>
    <x v="1"/>
    <x v="1"/>
    <s v=""/>
    <m/>
    <m/>
    <x v="6"/>
    <m/>
    <m/>
    <n v="0"/>
    <n v="0"/>
    <n v="0"/>
    <n v="0"/>
    <n v="0"/>
  </r>
  <r>
    <n v="127000"/>
    <x v="2"/>
    <s v="Lawrence"/>
    <m/>
    <s v="N/A"/>
    <s v="Lawrenceburg: RW Sealcoat and Marking"/>
    <m/>
    <s v="Aeronautics"/>
    <s v="Public Transportation"/>
    <m/>
    <x v="1"/>
    <x v="1"/>
    <s v=""/>
    <m/>
    <m/>
    <x v="6"/>
    <m/>
    <m/>
    <n v="0"/>
    <n v="0"/>
    <n v="0"/>
    <n v="0"/>
    <n v="0"/>
  </r>
  <r>
    <n v="127001"/>
    <x v="2"/>
    <s v="Lawrence"/>
    <m/>
    <s v="N/A"/>
    <s v="Lawrenceburg: Apron Rehab AP 002 (Phase 1 - Design)"/>
    <m/>
    <s v="Aeronautics"/>
    <s v="Public Transportation"/>
    <m/>
    <x v="1"/>
    <x v="1"/>
    <s v=""/>
    <m/>
    <m/>
    <x v="6"/>
    <m/>
    <m/>
    <n v="0"/>
    <n v="0"/>
    <n v="0"/>
    <n v="0"/>
    <n v="0"/>
  </r>
  <r>
    <n v="127006"/>
    <x v="1"/>
    <s v="Carter"/>
    <m/>
    <s v="N/A"/>
    <s v="Elizabethton: Replace Hangar Doors"/>
    <m/>
    <s v="Aeronautics"/>
    <s v="Public Transportation"/>
    <m/>
    <x v="1"/>
    <x v="1"/>
    <s v=""/>
    <m/>
    <m/>
    <x v="6"/>
    <m/>
    <m/>
    <n v="0"/>
    <n v="0"/>
    <n v="0"/>
    <n v="0"/>
    <n v="0"/>
  </r>
  <r>
    <n v="127007"/>
    <x v="1"/>
    <s v="Carter"/>
    <m/>
    <s v="N/A"/>
    <s v="Elizabethton: Terminal Renovation"/>
    <m/>
    <s v="Aeronautics"/>
    <s v="Public Transportation"/>
    <m/>
    <x v="1"/>
    <x v="1"/>
    <s v=""/>
    <m/>
    <m/>
    <x v="6"/>
    <m/>
    <m/>
    <n v="0"/>
    <n v="0"/>
    <n v="0"/>
    <n v="0"/>
    <n v="0"/>
  </r>
  <r>
    <n v="127008"/>
    <x v="0"/>
    <s v="Fentress"/>
    <m/>
    <s v="N/A"/>
    <s v="Jamestown: Runway &amp; South Taxiway Rehab Design"/>
    <m/>
    <s v="Aeronautics"/>
    <s v="Public Transportation"/>
    <m/>
    <x v="1"/>
    <x v="1"/>
    <s v=""/>
    <m/>
    <m/>
    <x v="6"/>
    <m/>
    <m/>
    <n v="0"/>
    <n v="0"/>
    <n v="0"/>
    <n v="0"/>
    <n v="0"/>
  </r>
  <r>
    <n v="127025"/>
    <x v="2"/>
    <s v="Robertson"/>
    <m/>
    <s v="N/A"/>
    <s v="Springfield: Construct New Terminal Building (Phase II Building)"/>
    <m/>
    <s v="Aeronautics"/>
    <s v="Public Transportation"/>
    <m/>
    <x v="1"/>
    <x v="1"/>
    <s v=""/>
    <m/>
    <m/>
    <x v="6"/>
    <m/>
    <m/>
    <n v="0"/>
    <n v="0"/>
    <n v="0"/>
    <n v="0"/>
    <n v="0"/>
  </r>
  <r>
    <n v="127049"/>
    <x v="0"/>
    <s v="Franklin"/>
    <m/>
    <s v="N/A"/>
    <s v="Winchester: Drainage Improvements - Preliminary Design"/>
    <m/>
    <s v="Aeronautics"/>
    <s v="Public Transportation"/>
    <m/>
    <x v="1"/>
    <x v="1"/>
    <s v=""/>
    <m/>
    <m/>
    <x v="6"/>
    <m/>
    <m/>
    <n v="0"/>
    <n v="0"/>
    <n v="0"/>
    <n v="0"/>
    <n v="0"/>
  </r>
  <r>
    <n v="127261"/>
    <x v="0"/>
    <s v="Marion"/>
    <m/>
    <s v="N/A"/>
    <s v="Jasper: Drone Survey"/>
    <m/>
    <s v="Aeronautics"/>
    <s v="Public Transportation"/>
    <m/>
    <x v="1"/>
    <x v="1"/>
    <s v=""/>
    <m/>
    <m/>
    <x v="6"/>
    <m/>
    <m/>
    <n v="0"/>
    <n v="0"/>
    <n v="0"/>
    <n v="0"/>
    <n v="0"/>
  </r>
  <r>
    <n v="127472"/>
    <x v="3"/>
    <s v="McNairy"/>
    <m/>
    <s v="N/A"/>
    <s v="Selmer: Terminal &amp; Hangar Rehabilitation"/>
    <m/>
    <s v="Aeronautics"/>
    <s v="Public Transportation"/>
    <m/>
    <x v="1"/>
    <x v="1"/>
    <s v=""/>
    <m/>
    <m/>
    <x v="6"/>
    <m/>
    <m/>
    <n v="0"/>
    <n v="0"/>
    <n v="0"/>
    <n v="0"/>
    <n v="0"/>
  </r>
  <r>
    <n v="127478"/>
    <x v="1"/>
    <s v="Roane"/>
    <m/>
    <s v="N/A"/>
    <s v="Rockwood: Corporate Hangar Repairs"/>
    <m/>
    <s v="Aeronautics"/>
    <s v="Public Transportation"/>
    <m/>
    <x v="1"/>
    <x v="1"/>
    <s v=""/>
    <m/>
    <m/>
    <x v="6"/>
    <m/>
    <m/>
    <n v="0"/>
    <n v="0"/>
    <n v="0"/>
    <n v="0"/>
    <n v="0"/>
  </r>
  <r>
    <n v="127479"/>
    <x v="1"/>
    <s v="Roane"/>
    <m/>
    <s v="N/A"/>
    <s v="Rockwood: Paint Rotating Beacon"/>
    <m/>
    <s v="Aeronautics"/>
    <s v="Public Transportation"/>
    <m/>
    <x v="1"/>
    <x v="1"/>
    <s v=""/>
    <m/>
    <m/>
    <x v="6"/>
    <m/>
    <m/>
    <n v="0"/>
    <n v="0"/>
    <n v="0"/>
    <n v="0"/>
    <n v="0"/>
  </r>
  <r>
    <n v="127534"/>
    <x v="0"/>
    <s v="Rhea"/>
    <m/>
    <s v="N/A"/>
    <s v="Dayton: Drone Survey"/>
    <m/>
    <s v="Aeronautics"/>
    <s v="Public Transportation"/>
    <m/>
    <x v="1"/>
    <x v="1"/>
    <s v=""/>
    <m/>
    <m/>
    <x v="6"/>
    <m/>
    <m/>
    <n v="0"/>
    <n v="0"/>
    <n v="0"/>
    <n v="0"/>
    <n v="0"/>
  </r>
  <r>
    <n v="127811"/>
    <x v="0"/>
    <s v="Franklin"/>
    <m/>
    <s v="N/A"/>
    <s v="Sewanee: FY19 Airport Maintenance"/>
    <m/>
    <s v="Aeronautics"/>
    <s v="Public Transportation"/>
    <m/>
    <x v="1"/>
    <x v="1"/>
    <s v=""/>
    <m/>
    <m/>
    <x v="6"/>
    <m/>
    <m/>
    <n v="0"/>
    <n v="0"/>
    <n v="0"/>
    <n v="0"/>
    <n v="0"/>
  </r>
  <r>
    <n v="128125"/>
    <x v="3"/>
    <s v="Hardin"/>
    <m/>
    <s v="N/A"/>
    <s v="Savannah: Design of Runway Replacement - 30%"/>
    <m/>
    <s v="Aeronautics"/>
    <s v="Public Transportation"/>
    <m/>
    <x v="1"/>
    <x v="1"/>
    <s v=""/>
    <m/>
    <m/>
    <x v="6"/>
    <m/>
    <m/>
    <n v="0"/>
    <n v="0"/>
    <n v="0"/>
    <n v="0"/>
    <n v="0"/>
  </r>
  <r>
    <n v="128182"/>
    <x v="0"/>
    <s v="Dekalb"/>
    <m/>
    <s v="N/A"/>
    <s v="Smithville: Land Acquisitions"/>
    <m/>
    <s v="Aeronautics"/>
    <s v="Public Transportation"/>
    <m/>
    <x v="1"/>
    <x v="1"/>
    <s v=""/>
    <m/>
    <m/>
    <x v="6"/>
    <m/>
    <m/>
    <n v="0"/>
    <n v="0"/>
    <n v="0"/>
    <n v="0"/>
    <n v="0"/>
  </r>
  <r>
    <n v="128192"/>
    <x v="3"/>
    <s v="Hardin"/>
    <m/>
    <s v="N/A"/>
    <s v="Savannah:Tree clearing R/W 1/19 approach"/>
    <m/>
    <s v="Aeronautics"/>
    <s v="Public Transportation"/>
    <m/>
    <x v="1"/>
    <x v="1"/>
    <s v=""/>
    <m/>
    <m/>
    <x v="6"/>
    <m/>
    <m/>
    <n v="0"/>
    <n v="0"/>
    <n v="0"/>
    <n v="0"/>
    <n v="0"/>
  </r>
  <r>
    <n v="128404"/>
    <x v="2"/>
    <s v="Humphreys"/>
    <m/>
    <s v="SR"/>
    <s v="M19SAHQ_C43_HUMPREYS_CO_MAINTENANCE_BUILDING"/>
    <m/>
    <s v="Maint - Reg"/>
    <s v="Construction-New"/>
    <m/>
    <x v="1"/>
    <x v="1"/>
    <s v=""/>
    <d v="2019-10-04T00:00:00"/>
    <m/>
    <x v="2"/>
    <m/>
    <m/>
    <n v="0"/>
    <n v="0"/>
    <n v="0"/>
    <n v="0"/>
    <n v="0"/>
  </r>
  <r>
    <n v="128414"/>
    <x v="1"/>
    <s v="Sevier"/>
    <m/>
    <s v="N/A"/>
    <s v="Sevierville: Approach Clearing"/>
    <m/>
    <s v="Aeronautics"/>
    <s v="Public Transportation"/>
    <m/>
    <x v="1"/>
    <x v="1"/>
    <s v=""/>
    <m/>
    <m/>
    <x v="6"/>
    <m/>
    <m/>
    <n v="0"/>
    <n v="0"/>
    <n v="0"/>
    <n v="0"/>
    <n v="0"/>
  </r>
  <r>
    <n v="128554"/>
    <x v="2"/>
    <s v="Wilson"/>
    <m/>
    <s v="N/A"/>
    <s v="Lebanon: Security Keypads"/>
    <m/>
    <s v="Aeronautics"/>
    <s v="Public Transportation"/>
    <m/>
    <x v="1"/>
    <x v="1"/>
    <s v=""/>
    <m/>
    <m/>
    <x v="6"/>
    <m/>
    <m/>
    <n v="0"/>
    <n v="0"/>
    <n v="0"/>
    <n v="0"/>
    <n v="0"/>
  </r>
  <r>
    <n v="128591"/>
    <x v="2"/>
    <s v="Region 3"/>
    <m/>
    <s v="N/A"/>
    <s v="TN Southern RR Auth.- SFY 2019 - Rehab of Rail, Tie, Bridge &amp; Crossings"/>
    <m/>
    <s v="Rail"/>
    <m/>
    <m/>
    <x v="1"/>
    <x v="1"/>
    <s v=""/>
    <m/>
    <m/>
    <x v="6"/>
    <m/>
    <m/>
    <n v="0"/>
    <n v="0"/>
    <n v="0"/>
    <n v="0"/>
    <n v="0"/>
  </r>
  <r>
    <n v="128633"/>
    <x v="1"/>
    <s v="Sevier"/>
    <m/>
    <s v="N/A"/>
    <s v="Sevierville:Sinkhole Repair-Preliminary Design"/>
    <m/>
    <s v="Aeronautics"/>
    <s v="Public Transportation"/>
    <m/>
    <x v="1"/>
    <x v="1"/>
    <s v=""/>
    <m/>
    <m/>
    <x v="6"/>
    <m/>
    <m/>
    <n v="0"/>
    <n v="0"/>
    <n v="0"/>
    <n v="0"/>
    <n v="0"/>
  </r>
  <r>
    <n v="128714"/>
    <x v="2"/>
    <s v="Region 3"/>
    <m/>
    <s v="IM"/>
    <s v="Oct 26, 2019 Severe Storm Reg 3"/>
    <s v="Disaster Mitigation"/>
    <s v="Maint - Reg"/>
    <s v="Maintenance"/>
    <m/>
    <x v="1"/>
    <x v="1"/>
    <s v=""/>
    <m/>
    <m/>
    <x v="1"/>
    <m/>
    <m/>
    <n v="0"/>
    <n v="0"/>
    <n v="0"/>
    <n v="0"/>
    <n v="0"/>
  </r>
  <r>
    <n v="128839"/>
    <x v="3"/>
    <s v="Tipton"/>
    <m/>
    <s v="N/A"/>
    <s v="Covington: Tree Obstruction Survey and Removal"/>
    <m/>
    <s v="Aeronautics"/>
    <s v="Public Transportation"/>
    <m/>
    <x v="1"/>
    <x v="1"/>
    <s v=""/>
    <m/>
    <m/>
    <x v="6"/>
    <m/>
    <m/>
    <n v="0"/>
    <n v="0"/>
    <n v="0"/>
    <n v="0"/>
    <n v="0"/>
  </r>
  <r>
    <n v="128905"/>
    <x v="1"/>
    <s v="Scott"/>
    <m/>
    <s v="N/A"/>
    <s v="Oneida: Apron Rehab-Design thru bid"/>
    <m/>
    <s v="Aeronautics"/>
    <s v="Public Transportation"/>
    <m/>
    <x v="1"/>
    <x v="1"/>
    <s v=""/>
    <m/>
    <m/>
    <x v="6"/>
    <m/>
    <m/>
    <n v="0"/>
    <n v="0"/>
    <n v="0"/>
    <n v="0"/>
    <n v="0"/>
  </r>
  <r>
    <n v="129230.31"/>
    <x v="5"/>
    <s v="Statewide"/>
    <m/>
    <s v="N/A"/>
    <s v="Overdimensional (O/D) Load Escort by Tennessee Highway Patrol (THP) - Permit No. 241654"/>
    <m/>
    <s v="Other"/>
    <s v="Other"/>
    <m/>
    <x v="1"/>
    <x v="1"/>
    <s v=""/>
    <m/>
    <m/>
    <x v="6"/>
    <m/>
    <m/>
    <n v="0"/>
    <n v="0"/>
    <n v="0"/>
    <n v="0"/>
    <n v="0"/>
  </r>
  <r>
    <n v="129230.35"/>
    <x v="5"/>
    <s v="Statewide"/>
    <m/>
    <s v="N/A"/>
    <s v="Overdimensional (O/D) Load Escort by Tennessee Highway Patrol (THP) - Permit No. 246446"/>
    <m/>
    <s v="Other"/>
    <s v="Other"/>
    <m/>
    <x v="1"/>
    <x v="1"/>
    <s v=""/>
    <m/>
    <m/>
    <x v="6"/>
    <m/>
    <m/>
    <n v="0"/>
    <n v="0"/>
    <n v="0"/>
    <n v="0"/>
    <n v="0"/>
  </r>
  <r>
    <n v="129230.41"/>
    <x v="5"/>
    <s v="Statewide"/>
    <m/>
    <s v="N/A"/>
    <s v="Overdimensional (O/D) Load Escort by Tennessee Highway Patrol (THP) - Permit Nos. 254344 &amp; 254283"/>
    <m/>
    <s v="Other"/>
    <s v="Other"/>
    <m/>
    <x v="1"/>
    <x v="1"/>
    <s v=""/>
    <m/>
    <m/>
    <x v="6"/>
    <m/>
    <m/>
    <n v="0"/>
    <n v="0"/>
    <n v="0"/>
    <n v="0"/>
    <n v="0"/>
  </r>
  <r>
    <n v="129284"/>
    <x v="2"/>
    <s v="Davidson"/>
    <m/>
    <s v="N/A"/>
    <s v="MTA TN Kidney FFY15; SFY20 5310 TN2017-041 Capital Funds"/>
    <m/>
    <s v="Mass Transit"/>
    <m/>
    <m/>
    <x v="1"/>
    <x v="1"/>
    <s v=""/>
    <m/>
    <m/>
    <x v="6"/>
    <m/>
    <m/>
    <n v="0"/>
    <n v="0"/>
    <n v="0"/>
    <n v="0"/>
    <n v="0"/>
  </r>
  <r>
    <n v="129288"/>
    <x v="2"/>
    <s v="Region 3"/>
    <m/>
    <s v="N/A"/>
    <s v="RTA FFY15; SFY20 5307 TN2018-028 (S) Operating Funds"/>
    <m/>
    <s v="Mass Transit"/>
    <m/>
    <m/>
    <x v="1"/>
    <x v="1"/>
    <s v=""/>
    <m/>
    <m/>
    <x v="6"/>
    <m/>
    <m/>
    <n v="0"/>
    <n v="0"/>
    <n v="0"/>
    <n v="0"/>
    <n v="0"/>
  </r>
  <r>
    <n v="129435"/>
    <x v="0"/>
    <s v="Hamilton"/>
    <m/>
    <s v="N/A"/>
    <s v="CARTA FFY 2011; SFY 2020 - 5309 (S) Capital Funds"/>
    <m/>
    <s v="Mass Transit"/>
    <m/>
    <m/>
    <x v="1"/>
    <x v="1"/>
    <s v=""/>
    <m/>
    <m/>
    <x v="6"/>
    <m/>
    <m/>
    <n v="0"/>
    <n v="0"/>
    <n v="0"/>
    <n v="0"/>
    <n v="0"/>
  </r>
  <r>
    <n v="129732"/>
    <x v="2"/>
    <s v="Perry"/>
    <m/>
    <s v="N/A"/>
    <s v="Linden: Tree Clearing"/>
    <m/>
    <s v="Aeronautics"/>
    <s v="Public Transportation"/>
    <m/>
    <x v="1"/>
    <x v="1"/>
    <s v=""/>
    <m/>
    <m/>
    <x v="6"/>
    <m/>
    <m/>
    <n v="0"/>
    <n v="0"/>
    <n v="0"/>
    <n v="0"/>
    <n v="0"/>
  </r>
  <r>
    <n v="129736.05"/>
    <x v="5"/>
    <s v="Statewide"/>
    <m/>
    <s v="N/A"/>
    <s v="Traffic Signal Modernization Program (TSMP)"/>
    <m/>
    <s v="Other"/>
    <s v="Intelligent Transportation System"/>
    <m/>
    <x v="1"/>
    <x v="1"/>
    <s v=""/>
    <m/>
    <m/>
    <x v="6"/>
    <m/>
    <m/>
    <n v="0"/>
    <n v="0"/>
    <n v="0"/>
    <n v="0"/>
    <n v="0"/>
  </r>
  <r>
    <n v="129924"/>
    <x v="1"/>
    <s v="Sullivan"/>
    <m/>
    <s v="N/A"/>
    <s v="Bristol SPR PLANNING FY 2020, 2021"/>
    <m/>
    <s v="Other"/>
    <s v="SPR"/>
    <m/>
    <x v="1"/>
    <x v="1"/>
    <n v="0"/>
    <m/>
    <m/>
    <x v="6"/>
    <m/>
    <m/>
    <n v="0"/>
    <n v="0"/>
    <n v="0"/>
    <n v="0"/>
    <n v="0"/>
  </r>
  <r>
    <n v="129925"/>
    <x v="0"/>
    <s v="Hamilton"/>
    <m/>
    <s v="N/A"/>
    <s v="Chattanooga SPR PLANNING FY 2020, 2021"/>
    <m/>
    <s v="Other"/>
    <s v="SPR"/>
    <m/>
    <x v="1"/>
    <x v="1"/>
    <n v="0"/>
    <m/>
    <m/>
    <x v="6"/>
    <m/>
    <m/>
    <n v="0"/>
    <n v="0"/>
    <n v="0"/>
    <n v="0"/>
    <n v="0"/>
  </r>
  <r>
    <n v="129926"/>
    <x v="2"/>
    <s v="Montgomery"/>
    <m/>
    <s v="N/A"/>
    <s v="Clarksville SPR PLANNING FY 2020, 2021"/>
    <m/>
    <s v="Other"/>
    <s v="SPR"/>
    <m/>
    <x v="1"/>
    <x v="1"/>
    <s v=""/>
    <m/>
    <m/>
    <x v="6"/>
    <m/>
    <m/>
    <n v="0"/>
    <n v="0"/>
    <n v="0"/>
    <n v="0"/>
    <n v="0"/>
  </r>
  <r>
    <n v="129927"/>
    <x v="0"/>
    <s v="Bradley"/>
    <m/>
    <s v="N/A"/>
    <s v="Cleveland SPR PLANNING FY 2020, 2021"/>
    <m/>
    <s v="Other"/>
    <s v="SPR"/>
    <m/>
    <x v="1"/>
    <x v="1"/>
    <s v=""/>
    <m/>
    <m/>
    <x v="6"/>
    <m/>
    <m/>
    <n v="0"/>
    <n v="0"/>
    <n v="0"/>
    <n v="0"/>
    <n v="0"/>
  </r>
  <r>
    <n v="129928"/>
    <x v="3"/>
    <s v="Madison"/>
    <m/>
    <s v="N/A"/>
    <s v="Jackson SPR PLANNING FY 2020, 2021"/>
    <m/>
    <s v="Other"/>
    <s v="SPR"/>
    <m/>
    <x v="1"/>
    <x v="1"/>
    <s v=""/>
    <m/>
    <m/>
    <x v="6"/>
    <m/>
    <m/>
    <n v="0"/>
    <n v="0"/>
    <n v="0"/>
    <n v="0"/>
    <n v="0"/>
  </r>
  <r>
    <n v="129929"/>
    <x v="1"/>
    <s v="Washington"/>
    <m/>
    <s v="N/A"/>
    <s v="Johnson City SPR PLANNING FY 2020, 2021"/>
    <m/>
    <s v="Other"/>
    <s v="SPR"/>
    <m/>
    <x v="1"/>
    <x v="1"/>
    <s v=""/>
    <m/>
    <m/>
    <x v="6"/>
    <m/>
    <m/>
    <n v="0"/>
    <n v="0"/>
    <n v="0"/>
    <n v="0"/>
    <n v="0"/>
  </r>
  <r>
    <n v="129930"/>
    <x v="1"/>
    <s v="Sullivan"/>
    <m/>
    <s v="N/A"/>
    <s v="Kingsport  SPR PLANNING FY 2020, 2021"/>
    <m/>
    <s v="Other"/>
    <s v="SPR"/>
    <m/>
    <x v="1"/>
    <x v="1"/>
    <s v=""/>
    <m/>
    <m/>
    <x v="6"/>
    <m/>
    <m/>
    <n v="0"/>
    <n v="0"/>
    <n v="0"/>
    <n v="0"/>
    <n v="0"/>
  </r>
  <r>
    <n v="129931"/>
    <x v="1"/>
    <s v="Knox"/>
    <m/>
    <s v="N/A"/>
    <s v="Knoxville SPR PLANNING FY 2020, 2021"/>
    <m/>
    <s v="Other"/>
    <s v="SPR"/>
    <m/>
    <x v="1"/>
    <x v="1"/>
    <s v=""/>
    <m/>
    <m/>
    <x v="6"/>
    <m/>
    <m/>
    <n v="0"/>
    <n v="0"/>
    <n v="0"/>
    <n v="0"/>
    <n v="0"/>
  </r>
  <r>
    <n v="129932"/>
    <x v="1"/>
    <s v="Hamblen"/>
    <m/>
    <s v="N/A"/>
    <s v="Lakeway MPO SPR PLANNING FY 2020, 2021"/>
    <m/>
    <s v="Other"/>
    <s v="SPR"/>
    <m/>
    <x v="1"/>
    <x v="1"/>
    <s v=""/>
    <m/>
    <m/>
    <x v="6"/>
    <m/>
    <m/>
    <n v="0"/>
    <n v="0"/>
    <n v="0"/>
    <n v="0"/>
    <n v="0"/>
  </r>
  <r>
    <n v="129933"/>
    <x v="3"/>
    <s v="Shelby"/>
    <m/>
    <s v="N/A"/>
    <s v="Memphis SPR PLANNING FY 2020, 2021"/>
    <m/>
    <s v="Other"/>
    <s v="SPR"/>
    <m/>
    <x v="1"/>
    <x v="1"/>
    <s v=""/>
    <m/>
    <m/>
    <x v="6"/>
    <m/>
    <m/>
    <n v="0"/>
    <n v="0"/>
    <n v="0"/>
    <n v="0"/>
    <n v="0"/>
  </r>
  <r>
    <n v="129934"/>
    <x v="2"/>
    <s v="Davidson"/>
    <m/>
    <s v="N/A"/>
    <s v="Nashville SPR PLANNING FY 2020, 2021"/>
    <m/>
    <s v="Other"/>
    <s v="SPR"/>
    <m/>
    <x v="1"/>
    <x v="1"/>
    <s v=""/>
    <m/>
    <m/>
    <x v="6"/>
    <m/>
    <m/>
    <n v="0"/>
    <n v="0"/>
    <n v="0"/>
    <n v="0"/>
    <n v="0"/>
  </r>
  <r>
    <n v="130051"/>
    <x v="5"/>
    <s v="Statewide"/>
    <m/>
    <s v="N/A"/>
    <s v="RLS&amp;Assoc TskOrd 5311 FF16/TN2016-011; FFY17/TN2017-026-01 Fed Funds"/>
    <m/>
    <s v="Mass Transit"/>
    <m/>
    <m/>
    <x v="1"/>
    <x v="1"/>
    <s v=""/>
    <m/>
    <m/>
    <x v="6"/>
    <m/>
    <m/>
    <n v="0"/>
    <n v="0"/>
    <n v="0"/>
    <n v="0"/>
    <n v="0"/>
  </r>
  <r>
    <n v="130303"/>
    <x v="1"/>
    <s v="Sullivan"/>
    <m/>
    <s v="N/A"/>
    <s v="Bristol - FFY 2018; SFY 2020 - 5307 (S) FTA# TN2020-005 - Capital Funds"/>
    <m/>
    <s v="Mass Transit"/>
    <m/>
    <m/>
    <x v="1"/>
    <x v="1"/>
    <s v=""/>
    <m/>
    <m/>
    <x v="6"/>
    <m/>
    <m/>
    <n v="0"/>
    <n v="0"/>
    <n v="0"/>
    <n v="0"/>
    <n v="0"/>
  </r>
  <r>
    <n v="46452.02"/>
    <x v="1"/>
    <s v="Sevier"/>
    <s v="SR-73"/>
    <s v="SR"/>
    <s v="From Glades Road to E of SR-454"/>
    <m/>
    <s v="Other"/>
    <s v="Miscellaneous Improvements"/>
    <m/>
    <x v="0"/>
    <x v="0"/>
    <s v=""/>
    <d v="2013-02-15T00:00:00"/>
    <m/>
    <x v="2"/>
    <s v="Other"/>
    <m/>
    <n v="-0.01"/>
    <n v="0"/>
    <n v="0"/>
    <n v="0"/>
    <n v="-0.01"/>
  </r>
  <r>
    <n v="114670"/>
    <x v="1"/>
    <s v="Knox"/>
    <s v="Callahan Drive"/>
    <s v="L"/>
    <s v="Callahan Drive, R &amp; L Bridges over I-75, LM 1.85"/>
    <m/>
    <s v="Maint - BR Repair"/>
    <s v="Bridge Repair"/>
    <m/>
    <x v="3"/>
    <x v="2"/>
    <n v="0"/>
    <d v="2011-02-11T00:00:00"/>
    <m/>
    <x v="4"/>
    <s v="Other"/>
    <m/>
    <n v="0"/>
    <n v="0"/>
    <n v="-0.01"/>
    <n v="0"/>
    <n v="-0.01"/>
  </r>
  <r>
    <n v="112363"/>
    <x v="2"/>
    <s v="Davidson"/>
    <s v="Cleveland Street"/>
    <s v="L"/>
    <s v="Cleveland Street, Bridge over SR-6 (US-31E/Ellington Parkway), LM 0.77"/>
    <m/>
    <s v="Maint - BR Repair"/>
    <s v="Bridge Repair"/>
    <m/>
    <x v="3"/>
    <x v="2"/>
    <n v="0"/>
    <d v="2010-08-06T00:00:00"/>
    <m/>
    <x v="4"/>
    <s v="Other"/>
    <m/>
    <n v="0"/>
    <n v="0"/>
    <n v="-0.01"/>
    <n v="0"/>
    <n v="-0.01"/>
  </r>
  <r>
    <n v="84641.01"/>
    <x v="3"/>
    <s v="Lauderdale"/>
    <s v="SR-3"/>
    <s v="SR"/>
    <s v="Bridges over Chambers Branch, LM 23.94"/>
    <m/>
    <s v="Maint - BR Repair"/>
    <s v="Bridge Repair"/>
    <m/>
    <x v="3"/>
    <x v="2"/>
    <n v="0"/>
    <d v="2013-08-30T00:00:00"/>
    <m/>
    <x v="0"/>
    <s v="NHS"/>
    <s v="49SR0030015, 49SR0030016"/>
    <n v="0"/>
    <n v="0"/>
    <n v="-0.01"/>
    <n v="0"/>
    <n v="-0.01"/>
  </r>
  <r>
    <n v="101443"/>
    <x v="2"/>
    <s v="Rutherford"/>
    <s v="I-24"/>
    <s v="IM"/>
    <s v="EAST OF SR-96 TO SR-10 (US-231) (INCLUDING PROPOSED INTERCHANGE AT SR-99)"/>
    <m/>
    <s v="Other"/>
    <s v="Widen"/>
    <m/>
    <x v="0"/>
    <x v="0"/>
    <n v="3.7309999999999999"/>
    <d v="2006-02-03T00:00:00"/>
    <m/>
    <x v="1"/>
    <s v="Int"/>
    <m/>
    <n v="-0.01"/>
    <n v="0"/>
    <n v="0"/>
    <n v="0"/>
    <n v="-0.01"/>
  </r>
  <r>
    <n v="102062"/>
    <x v="2"/>
    <s v="Wilson"/>
    <s v="SR-109"/>
    <s v="SR"/>
    <s v="From I-40 to North of North Fork Cedar Creek"/>
    <m/>
    <s v="Other"/>
    <s v="Construction-New"/>
    <m/>
    <x v="0"/>
    <x v="3"/>
    <n v="0.3"/>
    <d v="2008-09-19T00:00:00"/>
    <m/>
    <x v="0"/>
    <s v="NHS"/>
    <m/>
    <n v="0.01"/>
    <n v="0"/>
    <n v="-0.02"/>
    <n v="0"/>
    <n v="-0.01"/>
  </r>
  <r>
    <n v="102090"/>
    <x v="1"/>
    <s v="Claiborne"/>
    <s v="SIA"/>
    <s v="L"/>
    <s v="Industrial Access Road serving King Business Forms and DeRoyal Industries in Tazewell &amp; New Tazewell"/>
    <m/>
    <s v="Local Programs"/>
    <s v="Construction-New"/>
    <m/>
    <x v="0"/>
    <x v="3"/>
    <n v="1.167"/>
    <d v="2005-10-14T00:00:00"/>
    <m/>
    <x v="4"/>
    <m/>
    <m/>
    <n v="0"/>
    <n v="0"/>
    <n v="-0.01"/>
    <n v="0"/>
    <n v="-0.01"/>
  </r>
  <r>
    <n v="102861"/>
    <x v="2"/>
    <s v="Maury"/>
    <s v="SR-106"/>
    <s v="SR"/>
    <s v="(Franklin Pike), From South of SR-99(Bear Creek Pike) to North of SR-99(Bear Creek Pike)"/>
    <m/>
    <s v="Other"/>
    <s v="Miscellaneous Improvements"/>
    <m/>
    <x v="0"/>
    <x v="0"/>
    <n v="0.66300000000000003"/>
    <d v="2013-05-24T00:00:00"/>
    <m/>
    <x v="2"/>
    <s v="Other"/>
    <m/>
    <n v="-0.01"/>
    <n v="0"/>
    <n v="0"/>
    <n v="0"/>
    <n v="-0.01"/>
  </r>
  <r>
    <n v="105347"/>
    <x v="1"/>
    <s v="Hawkins"/>
    <s v="SR-1"/>
    <s v="SR"/>
    <s v="Bridge over Hord Creek, LM 33.23"/>
    <m/>
    <s v="Bridge"/>
    <s v="Bridge Rehabilitation"/>
    <m/>
    <x v="3"/>
    <x v="2"/>
    <n v="8.4000000000000005E-2"/>
    <d v="2012-08-03T00:00:00"/>
    <m/>
    <x v="0"/>
    <s v="NHS"/>
    <s v="37SR0010027"/>
    <n v="0"/>
    <n v="0"/>
    <n v="-0.01"/>
    <n v="0"/>
    <n v="-0.01"/>
  </r>
  <r>
    <n v="109565"/>
    <x v="3"/>
    <s v="Shelby"/>
    <s v="SIA"/>
    <s v="L"/>
    <s v="Industrial Access Road serving Nike in Shelby County"/>
    <m/>
    <s v="Other"/>
    <s v="Construction-New"/>
    <m/>
    <x v="0"/>
    <x v="3"/>
    <n v="0.20699999999999999"/>
    <m/>
    <m/>
    <x v="4"/>
    <m/>
    <m/>
    <n v="-0.01"/>
    <n v="0"/>
    <n v="0"/>
    <n v="0"/>
    <n v="-0.01"/>
  </r>
  <r>
    <n v="111058"/>
    <x v="3"/>
    <s v="Gibson"/>
    <s v="SR-77"/>
    <s v="SR"/>
    <s v="Bridge over Overflow, LM 9.57"/>
    <m/>
    <s v="Bridge"/>
    <s v="Bridge Rehabilitation"/>
    <m/>
    <x v="3"/>
    <x v="2"/>
    <n v="0"/>
    <d v="2010-06-18T00:00:00"/>
    <m/>
    <x v="2"/>
    <s v="Other"/>
    <s v="27SR0770015"/>
    <n v="-0.01"/>
    <n v="0"/>
    <n v="0"/>
    <n v="0"/>
    <n v="-0.01"/>
  </r>
  <r>
    <n v="112356"/>
    <x v="2"/>
    <s v="Wilson"/>
    <s v="SR-24"/>
    <s v="SR"/>
    <s v="Bridge over Spring Creek, LM 20.25"/>
    <m/>
    <s v="Bridge"/>
    <s v="Bridge Rehabilitation"/>
    <m/>
    <x v="3"/>
    <x v="2"/>
    <n v="0"/>
    <d v="2011-08-05T00:00:00"/>
    <m/>
    <x v="2"/>
    <s v="Other"/>
    <s v="95SR0240017"/>
    <n v="-0.01"/>
    <n v="0"/>
    <n v="0"/>
    <n v="0"/>
    <n v="-0.01"/>
  </r>
  <r>
    <n v="112756"/>
    <x v="1"/>
    <s v="Sullivan"/>
    <s v="SR-36"/>
    <s v="SR"/>
    <s v="Bridge over Reedy Creek, LM 10.48"/>
    <m/>
    <s v="Bridge"/>
    <s v="Bridge Rehabilitation"/>
    <m/>
    <x v="3"/>
    <x v="2"/>
    <n v="0"/>
    <d v="2010-04-30T00:00:00"/>
    <m/>
    <x v="0"/>
    <s v="NHS"/>
    <s v="82SR0360013"/>
    <n v="-0.01"/>
    <n v="0"/>
    <n v="0"/>
    <n v="0"/>
    <n v="-0.01"/>
  </r>
  <r>
    <n v="115284"/>
    <x v="2"/>
    <s v="Region 3"/>
    <s v="SR"/>
    <s v="SR"/>
    <s v="Various State Routes in Region 3 (Joint Stabilization)"/>
    <m/>
    <s v="Resurfacing"/>
    <s v="Resurfacing"/>
    <e v="#N/A"/>
    <x v="0"/>
    <x v="5"/>
    <n v="0"/>
    <d v="2011-05-06T00:00:00"/>
    <m/>
    <x v="2"/>
    <m/>
    <m/>
    <n v="0"/>
    <n v="0"/>
    <n v="0"/>
    <n v="-0.01"/>
    <n v="-0.01"/>
  </r>
  <r>
    <n v="113282"/>
    <x v="2"/>
    <s v="Montgomery"/>
    <s v="SR-12"/>
    <s v="SR"/>
    <s v="Bridge over Little McAdoo Creek, LM 4.04"/>
    <m/>
    <s v="Bridge"/>
    <s v="Bridge Rehabilitation"/>
    <m/>
    <x v="3"/>
    <x v="2"/>
    <n v="0.05"/>
    <d v="2010-10-29T00:00:00"/>
    <m/>
    <x v="2"/>
    <s v="Other"/>
    <s v="63SR0120003"/>
    <n v="-0.01"/>
    <n v="0"/>
    <n v="0"/>
    <n v="0"/>
    <n v="-0.01"/>
  </r>
  <r>
    <n v="115417"/>
    <x v="3"/>
    <s v="Chester"/>
    <s v="SR-22"/>
    <s v="SR"/>
    <s v="Bridge over Ditch, LM 3.70"/>
    <m/>
    <s v="Maint - BR Repair"/>
    <s v="Bridge Repair"/>
    <m/>
    <x v="3"/>
    <x v="2"/>
    <n v="0"/>
    <d v="2011-09-16T00:00:00"/>
    <m/>
    <x v="2"/>
    <s v="Other"/>
    <s v="12SR0220003"/>
    <n v="0"/>
    <n v="0"/>
    <n v="-0.01"/>
    <n v="0"/>
    <n v="-0.01"/>
  </r>
  <r>
    <n v="116238"/>
    <x v="1"/>
    <s v="Claiborne"/>
    <s v="SR-32"/>
    <s v="SR"/>
    <s v="From LM 6.1 to LM 6.6 (Slope Stabilization)"/>
    <m/>
    <s v="Other"/>
    <s v="Safety"/>
    <m/>
    <x v="2"/>
    <x v="2"/>
    <n v="0.5"/>
    <d v="2011-12-09T00:00:00"/>
    <m/>
    <x v="0"/>
    <s v="NHS"/>
    <m/>
    <n v="0"/>
    <n v="0"/>
    <n v="-0.01"/>
    <n v="0"/>
    <n v="-0.01"/>
  </r>
  <r>
    <n v="117147"/>
    <x v="1"/>
    <s v="Knox"/>
    <s v="SR-115"/>
    <s v="SR"/>
    <s v="Rock Slope Stabilization at LM 3.86"/>
    <m/>
    <s v="Other"/>
    <s v="Miscellaneous Improvements"/>
    <m/>
    <x v="2"/>
    <x v="2"/>
    <n v="0.06"/>
    <d v="2012-03-30T00:00:00"/>
    <m/>
    <x v="0"/>
    <s v="NHS"/>
    <m/>
    <n v="0"/>
    <n v="0"/>
    <n v="-0.01"/>
    <n v="0"/>
    <n v="-0.01"/>
  </r>
  <r>
    <n v="113875"/>
    <x v="1"/>
    <s v="Anderson"/>
    <s v="SR-330"/>
    <s v="SR"/>
    <s v="From Roane County Line To Dutch Valley Road"/>
    <m/>
    <s v="Resurfacing"/>
    <s v="Resurface &amp; Safety"/>
    <e v="#N/A"/>
    <x v="0"/>
    <x v="5"/>
    <n v="1.6"/>
    <d v="2010-06-18T00:00:00"/>
    <m/>
    <x v="2"/>
    <s v="Other"/>
    <m/>
    <n v="0"/>
    <n v="0"/>
    <n v="0"/>
    <n v="-0.01"/>
    <n v="-0.01"/>
  </r>
  <r>
    <n v="112721"/>
    <x v="3"/>
    <s v="Carroll"/>
    <s v="Clarksburg/Smyrna Road"/>
    <s v="L"/>
    <s v="SA-00912(13), SA-0914 to 1.05M North"/>
    <m/>
    <s v="State Aid - Resurf"/>
    <s v="Resurfacing"/>
    <m/>
    <x v="0"/>
    <x v="5"/>
    <n v="1.05"/>
    <m/>
    <m/>
    <x v="4"/>
    <m/>
    <m/>
    <n v="0"/>
    <n v="0"/>
    <n v="0"/>
    <n v="-0.01"/>
    <n v="-0.01"/>
  </r>
  <r>
    <n v="109435"/>
    <x v="5"/>
    <s v="Statewide"/>
    <m/>
    <s v="IM"/>
    <s v="Various Interstate and State Routes (Watershed Sign Installation)"/>
    <m/>
    <s v="Maint - Reg"/>
    <s v="Maintenance"/>
    <m/>
    <x v="1"/>
    <x v="1"/>
    <s v=""/>
    <d v="2007-08-31T00:00:00"/>
    <m/>
    <x v="1"/>
    <m/>
    <m/>
    <n v="0"/>
    <n v="0"/>
    <n v="-0.01"/>
    <n v="0"/>
    <n v="-0.01"/>
  </r>
  <r>
    <n v="116249"/>
    <x v="3"/>
    <s v="Chester"/>
    <s v="Silerton Road"/>
    <s v="L"/>
    <s v="SA-1206(5), From Silerton CL to SR-225"/>
    <m/>
    <s v="State Aid - Resurf"/>
    <s v="Resurfacing"/>
    <m/>
    <x v="1"/>
    <x v="1"/>
    <n v="6.45"/>
    <m/>
    <m/>
    <x v="4"/>
    <s v="None"/>
    <m/>
    <n v="0"/>
    <n v="0"/>
    <n v="0"/>
    <n v="-0.01"/>
    <n v="-0.01"/>
  </r>
  <r>
    <n v="112814"/>
    <x v="3"/>
    <s v="Fayette"/>
    <s v="Raleigh-Lagrange Road"/>
    <s v="L"/>
    <s v="SA-2401(4), Shelby COL to SR-196"/>
    <m/>
    <s v="State Aid - Resurf"/>
    <s v="Resurfacing"/>
    <m/>
    <x v="1"/>
    <x v="1"/>
    <n v="2.59"/>
    <m/>
    <m/>
    <x v="4"/>
    <s v="None"/>
    <m/>
    <n v="0"/>
    <n v="0"/>
    <n v="0"/>
    <n v="-0.01"/>
    <n v="-0.01"/>
  </r>
  <r>
    <n v="101108"/>
    <x v="2"/>
    <s v="Rutherford"/>
    <s v="SR-840 S"/>
    <s v="SR"/>
    <s v="Interchange at Beasley Road"/>
    <m/>
    <s v="Legislative"/>
    <s v="New Interchange"/>
    <m/>
    <x v="0"/>
    <x v="3"/>
    <n v="0"/>
    <d v="2006-06-02T00:00:00"/>
    <m/>
    <x v="2"/>
    <m/>
    <m/>
    <n v="0"/>
    <n v="0"/>
    <n v="-0.02"/>
    <n v="0"/>
    <n v="-0.02"/>
  </r>
  <r>
    <n v="104470"/>
    <x v="2"/>
    <s v="Smith"/>
    <s v="SR-24"/>
    <s v="SR"/>
    <s v="80-SR024-15.57, Bridge over Snow Creek"/>
    <m/>
    <s v="Maint - BR Repair"/>
    <s v="Bridge Repair"/>
    <m/>
    <x v="3"/>
    <x v="2"/>
    <n v="0"/>
    <d v="2009-10-30T00:00:00"/>
    <m/>
    <x v="2"/>
    <s v="Other"/>
    <m/>
    <n v="0"/>
    <n v="0"/>
    <n v="-0.02"/>
    <n v="0"/>
    <n v="-0.02"/>
  </r>
  <r>
    <n v="106879"/>
    <x v="2"/>
    <s v="Rutherford"/>
    <s v="Waldron Road"/>
    <s v="L"/>
    <s v="Waldron Road, N of Industrial Dr/Enterprise Blvd to SR-1"/>
    <s v="Widen from 2 lanes to 5 lanes"/>
    <s v="Local Programs"/>
    <s v="Widen"/>
    <m/>
    <x v="0"/>
    <x v="0"/>
    <n v="1.9870000000000001"/>
    <d v="2009-10-30T00:00:00"/>
    <m/>
    <x v="4"/>
    <m/>
    <m/>
    <n v="-0.02"/>
    <n v="0"/>
    <n v="0"/>
    <n v="0"/>
    <n v="-0.02"/>
  </r>
  <r>
    <n v="113180"/>
    <x v="3"/>
    <s v="Weakley"/>
    <s v="SR-22"/>
    <s v="SR"/>
    <s v="LM 17.14 to LM 17.20"/>
    <m/>
    <s v="Other"/>
    <s v="Turn Lanes"/>
    <m/>
    <x v="0"/>
    <x v="3"/>
    <n v="0.06"/>
    <m/>
    <m/>
    <x v="0"/>
    <s v="NHS"/>
    <m/>
    <n v="0"/>
    <n v="0"/>
    <n v="-0.02"/>
    <n v="0"/>
    <n v="-0.02"/>
  </r>
  <r>
    <n v="114242"/>
    <x v="1"/>
    <s v="Loudon"/>
    <s v="I-75"/>
    <s v="IM"/>
    <s v="Bridges over the Tennessee River, LM 7.55"/>
    <m/>
    <s v="Maint - BR Repair"/>
    <s v="Bridge Repair"/>
    <m/>
    <x v="3"/>
    <x v="2"/>
    <n v="0"/>
    <d v="2011-04-01T00:00:00"/>
    <m/>
    <x v="1"/>
    <s v="Int"/>
    <m/>
    <n v="0"/>
    <n v="0"/>
    <n v="-0.02"/>
    <n v="0"/>
    <n v="-0.02"/>
  </r>
  <r>
    <n v="114489"/>
    <x v="0"/>
    <s v="Hamilton"/>
    <s v="I-124"/>
    <s v="IM"/>
    <s v="Bridge over 20th Street West, LM 0.54"/>
    <m/>
    <s v="Maint - BR Repair"/>
    <s v="Bridge Repair"/>
    <m/>
    <x v="3"/>
    <x v="2"/>
    <n v="0"/>
    <d v="2010-12-10T00:00:00"/>
    <m/>
    <x v="1"/>
    <s v="Int"/>
    <m/>
    <n v="0"/>
    <n v="0"/>
    <n v="-0.02"/>
    <n v="0"/>
    <n v="-0.02"/>
  </r>
  <r>
    <n v="116392"/>
    <x v="3"/>
    <s v="Lauderdale"/>
    <s v="SIA"/>
    <s v="L"/>
    <s v="Industrial Access Road serving Quaprotek USA, LP in Ripley"/>
    <m/>
    <s v="Other"/>
    <s v="Construction-New"/>
    <m/>
    <x v="0"/>
    <x v="3"/>
    <s v=""/>
    <m/>
    <m/>
    <x v="4"/>
    <s v="Other"/>
    <m/>
    <n v="0"/>
    <n v="0"/>
    <n v="-0.02"/>
    <n v="0"/>
    <n v="-0.02"/>
  </r>
  <r>
    <n v="105019.14"/>
    <x v="1"/>
    <s v="Knox"/>
    <m/>
    <s v="N/A"/>
    <s v="Litter Grant FY2018/19"/>
    <m/>
    <s v="Maint - Litter"/>
    <s v="Mowing/Litter"/>
    <m/>
    <x v="1"/>
    <x v="1"/>
    <s v=""/>
    <m/>
    <m/>
    <x v="6"/>
    <m/>
    <m/>
    <n v="0"/>
    <n v="0"/>
    <n v="-0.02"/>
    <n v="0"/>
    <n v="-0.02"/>
  </r>
  <r>
    <n v="111094"/>
    <x v="3"/>
    <s v="Shelby, Lake, Tipton"/>
    <m/>
    <s v="SR"/>
    <s v="Construct New Equipment Sheds"/>
    <m/>
    <s v="Maint - Reg"/>
    <s v="Maintenance"/>
    <m/>
    <x v="1"/>
    <x v="1"/>
    <s v=""/>
    <d v="2008-09-19T00:00:00"/>
    <m/>
    <x v="2"/>
    <m/>
    <m/>
    <n v="0"/>
    <n v="0"/>
    <n v="-0.02"/>
    <n v="0"/>
    <n v="-0.02"/>
  </r>
  <r>
    <n v="46807"/>
    <x v="2"/>
    <s v="Sumner"/>
    <s v="SR-109"/>
    <s v="SR"/>
    <s v="Gallatin Bypass to SR-52 in Portland"/>
    <m/>
    <s v="Legislative"/>
    <s v="Study"/>
    <m/>
    <x v="0"/>
    <x v="0"/>
    <n v="11.554"/>
    <m/>
    <m/>
    <x v="2"/>
    <m/>
    <m/>
    <n v="-0.03"/>
    <n v="0"/>
    <n v="0"/>
    <n v="0"/>
    <n v="-0.03"/>
  </r>
  <r>
    <n v="101271"/>
    <x v="2"/>
    <s v="Stewart, Montgomery"/>
    <s v="SR-76"/>
    <s v="SR"/>
    <s v="SR-120 to East of the Montgomery County Line"/>
    <m/>
    <s v="Legislative"/>
    <s v="Reconstruction"/>
    <m/>
    <x v="0"/>
    <x v="0"/>
    <n v="5.9740000000000002"/>
    <d v="2009-07-17T00:00:00"/>
    <m/>
    <x v="0"/>
    <s v="NHS"/>
    <m/>
    <n v="-0.03"/>
    <n v="0"/>
    <n v="0"/>
    <n v="0"/>
    <n v="-0.03"/>
  </r>
  <r>
    <n v="112415"/>
    <x v="2"/>
    <s v="Wilson"/>
    <s v="SR-265"/>
    <s v="SR"/>
    <s v="Bridge over Dry Creek, LM 13.69"/>
    <m/>
    <s v="Bridge"/>
    <s v="Bridge Rehabilitation"/>
    <m/>
    <x v="3"/>
    <x v="2"/>
    <n v="0"/>
    <d v="2010-04-30T00:00:00"/>
    <m/>
    <x v="2"/>
    <s v="Other"/>
    <s v="95S61590011"/>
    <n v="-0.03"/>
    <n v="0"/>
    <n v="0"/>
    <n v="0"/>
    <n v="-0.03"/>
  </r>
  <r>
    <n v="115737"/>
    <x v="0"/>
    <s v="Rhea, Meigs"/>
    <s v="SR-30"/>
    <s v="SR"/>
    <s v="Bridge over Tennessee River, LM 17.26"/>
    <m/>
    <s v="Maint - BR Repair"/>
    <s v="Bridge Repair"/>
    <m/>
    <x v="3"/>
    <x v="2"/>
    <n v="0"/>
    <d v="2012-03-23T00:00:00"/>
    <m/>
    <x v="2"/>
    <s v="Other"/>
    <s v="72SR0300013"/>
    <n v="0"/>
    <n v="0"/>
    <n v="-0.03"/>
    <n v="0"/>
    <n v="-0.03"/>
  </r>
  <r>
    <n v="109221"/>
    <x v="2"/>
    <s v="Rutherford"/>
    <s v="SIA"/>
    <s v="L"/>
    <s v="Industrial Access Road serving Barrett Firearms Manufacturing, Inc in Christiana"/>
    <s v="Construction of a roadwaybeginning from the intersection of Forbus Drive at Epps Mill Road and extending approximately 0.4 Miles to Barrett Enterprises LP and ending in a cul-de-sac."/>
    <s v="Other"/>
    <s v="Construction-New"/>
    <m/>
    <x v="0"/>
    <x v="3"/>
    <n v="0.40100000000000002"/>
    <d v="2012-03-23T00:00:00"/>
    <m/>
    <x v="4"/>
    <s v="None"/>
    <m/>
    <n v="0"/>
    <n v="0"/>
    <n v="-0.05"/>
    <n v="0"/>
    <n v="-0.05"/>
  </r>
  <r>
    <n v="109526"/>
    <x v="3"/>
    <s v="Henderson"/>
    <s v="SR-22"/>
    <s v="SR"/>
    <s v="Intersection at Wilson Street in Lexington"/>
    <m/>
    <s v="Legislative"/>
    <s v="Intersection Improvements"/>
    <m/>
    <x v="0"/>
    <x v="0"/>
    <n v="2.8000000000000001E-2"/>
    <d v="2011-04-01T00:00:00"/>
    <m/>
    <x v="2"/>
    <m/>
    <m/>
    <n v="-0.05"/>
    <n v="0"/>
    <n v="0"/>
    <n v="0"/>
    <n v="-0.05"/>
  </r>
  <r>
    <n v="113303"/>
    <x v="1"/>
    <s v="Washington"/>
    <s v="SR-67"/>
    <s v="SR"/>
    <s v="Bridge over Little Cherokee Creek, LM 5.39"/>
    <m/>
    <s v="Bridge"/>
    <s v="Bridge Rehabilitation"/>
    <m/>
    <x v="3"/>
    <x v="2"/>
    <n v="0"/>
    <d v="2011-04-01T00:00:00"/>
    <m/>
    <x v="2"/>
    <s v="Other"/>
    <s v="90SR0670009"/>
    <n v="0"/>
    <n v="0"/>
    <n v="-0.06"/>
    <n v="0"/>
    <n v="-0.06"/>
  </r>
  <r>
    <n v="115968"/>
    <x v="0"/>
    <s v="Region 2"/>
    <m/>
    <s v="SR"/>
    <s v="M12LTHQ_R2SR_FACSALTNEW"/>
    <m/>
    <s v="Other"/>
    <s v="Other"/>
    <m/>
    <x v="1"/>
    <x v="1"/>
    <s v=""/>
    <d v="2011-08-05T00:00:00"/>
    <m/>
    <x v="2"/>
    <m/>
    <m/>
    <n v="0"/>
    <n v="0"/>
    <n v="-0.06"/>
    <n v="0"/>
    <n v="-0.06"/>
  </r>
  <r>
    <n v="100239"/>
    <x v="1"/>
    <s v="Claiborne"/>
    <s v="SR-32"/>
    <s v="SR"/>
    <s v="From South of Little Sycamore Creek to South of SR-33"/>
    <m/>
    <s v="Other"/>
    <s v="Construction-New"/>
    <m/>
    <x v="0"/>
    <x v="3"/>
    <n v="3.8"/>
    <d v="2002-06-14T00:00:00"/>
    <m/>
    <x v="0"/>
    <s v="NHS"/>
    <m/>
    <n v="-7.0000000000000007E-2"/>
    <n v="0"/>
    <n v="0"/>
    <n v="0"/>
    <n v="-7.0000000000000007E-2"/>
  </r>
  <r>
    <n v="107441"/>
    <x v="2"/>
    <s v="Hickman"/>
    <s v="SR-48"/>
    <s v="SR"/>
    <s v="South of Public Square to North of Public Square in Centerville"/>
    <m/>
    <s v="Other"/>
    <s v="Realignment"/>
    <m/>
    <x v="0"/>
    <x v="0"/>
    <n v="0.04"/>
    <d v="2008-10-31T00:00:00"/>
    <m/>
    <x v="2"/>
    <s v="Other"/>
    <m/>
    <n v="0"/>
    <n v="0"/>
    <n v="-7.0000000000000007E-2"/>
    <n v="0"/>
    <n v="-7.0000000000000007E-2"/>
  </r>
  <r>
    <n v="114208"/>
    <x v="3"/>
    <s v="Hardin"/>
    <s v="SR-15"/>
    <s v="SR"/>
    <s v="Bridge over the Tennessee River, LM 6.29"/>
    <m/>
    <s v="Maint - BR Repair"/>
    <s v="Bridge Repair"/>
    <m/>
    <x v="3"/>
    <x v="2"/>
    <n v="0"/>
    <d v="2012-05-04T00:00:00"/>
    <m/>
    <x v="0"/>
    <s v="NHS"/>
    <m/>
    <n v="0"/>
    <n v="0"/>
    <n v="-7.0000000000000007E-2"/>
    <n v="0"/>
    <n v="-7.0000000000000007E-2"/>
  </r>
  <r>
    <n v="116034"/>
    <x v="2"/>
    <s v="Bedford"/>
    <s v="SIA"/>
    <s v="L"/>
    <s v="Industrial Access Road serving Newell Rubbermaid (Second Phase of Expansion)"/>
    <s v="Improve Raildroad Ave to 2-12' paved travel lanes with 4' gravel shoulders in 75' ROW. Begin east of main entrance and end approx 0.85 miles east at new Shelbyville Bypass."/>
    <s v="Other"/>
    <s v="Reconstruction"/>
    <m/>
    <x v="0"/>
    <x v="0"/>
    <n v="0.91300000000000003"/>
    <d v="2013-02-15T00:00:00"/>
    <m/>
    <x v="4"/>
    <s v="Other"/>
    <m/>
    <n v="-7.0000000000000007E-2"/>
    <n v="0"/>
    <n v="0"/>
    <n v="0"/>
    <n v="-7.0000000000000007E-2"/>
  </r>
  <r>
    <n v="108741"/>
    <x v="3"/>
    <s v="Obion"/>
    <s v="SIA"/>
    <s v="L"/>
    <s v="Industrial Access Road serving Union City Airport (Everett Stewart Airport)"/>
    <m/>
    <s v="Economic Development"/>
    <s v="Construction-New"/>
    <m/>
    <x v="0"/>
    <x v="3"/>
    <n v="1.3"/>
    <d v="2010-12-10T00:00:00"/>
    <m/>
    <x v="4"/>
    <s v="None"/>
    <m/>
    <n v="0"/>
    <n v="0"/>
    <n v="-0.09"/>
    <n v="0"/>
    <n v="-0.09"/>
  </r>
  <r>
    <n v="116207"/>
    <x v="2"/>
    <s v="Davidson"/>
    <s v="3rd Avenue North"/>
    <s v="L"/>
    <s v="3rd Avenue North, Bridge over I-65, LM 1.77"/>
    <m/>
    <s v="Maint - BR Repair"/>
    <s v="Bridge Repair"/>
    <m/>
    <x v="3"/>
    <x v="2"/>
    <n v="0.04"/>
    <d v="2012-06-15T00:00:00"/>
    <m/>
    <x v="4"/>
    <s v="Other"/>
    <s v="19I00650141"/>
    <n v="0"/>
    <n v="0"/>
    <n v="-0.1"/>
    <n v="0"/>
    <n v="-0.1"/>
  </r>
  <r>
    <n v="119919"/>
    <x v="3"/>
    <s v="Region 4"/>
    <m/>
    <s v="N/A"/>
    <s v="PE for Field Reconnaissance"/>
    <m/>
    <s v="Other"/>
    <s v="Preliminary Engineering"/>
    <m/>
    <x v="1"/>
    <x v="1"/>
    <s v=""/>
    <m/>
    <m/>
    <x v="6"/>
    <m/>
    <m/>
    <n v="-0.1"/>
    <n v="0"/>
    <n v="0"/>
    <n v="0"/>
    <n v="-0.1"/>
  </r>
  <r>
    <n v="122090"/>
    <x v="2"/>
    <s v="Davidson"/>
    <m/>
    <s v="N/A"/>
    <s v="MTA, FY 15 5307"/>
    <m/>
    <s v="Mass Transit"/>
    <m/>
    <m/>
    <x v="1"/>
    <x v="1"/>
    <s v=""/>
    <m/>
    <m/>
    <x v="6"/>
    <m/>
    <m/>
    <n v="0"/>
    <n v="0"/>
    <n v="-0.11"/>
    <n v="0"/>
    <n v="-0.11"/>
  </r>
  <r>
    <n v="116296.01"/>
    <x v="5"/>
    <s v="Statewide"/>
    <m/>
    <s v="N/A"/>
    <s v="Governor's Highway Safety Office"/>
    <m/>
    <s v="GHSP"/>
    <s v="GHSP"/>
    <m/>
    <x v="1"/>
    <x v="1"/>
    <s v=""/>
    <m/>
    <m/>
    <x v="6"/>
    <m/>
    <m/>
    <n v="0"/>
    <n v="0"/>
    <n v="-0.19"/>
    <n v="0"/>
    <n v="-0.19"/>
  </r>
  <r>
    <n v="115613"/>
    <x v="3"/>
    <s v="Shelby"/>
    <s v="I-240"/>
    <s v="IM"/>
    <s v="From I-55 Ramp to East of SR-3 (US-51)"/>
    <s v="I-240, From I-55 Ramp to East of SR-3 (US-51) - Resurfacing"/>
    <s v="Resurfacing"/>
    <s v="Resurfacing"/>
    <s v="Mill, CS &amp; D"/>
    <x v="0"/>
    <x v="5"/>
    <n v="0.46"/>
    <d v="2012-02-10T00:00:00"/>
    <m/>
    <x v="1"/>
    <s v="Int"/>
    <m/>
    <n v="0"/>
    <n v="0"/>
    <n v="0"/>
    <n v="-0.22"/>
    <n v="-0.22"/>
  </r>
  <r>
    <n v="126521"/>
    <x v="2"/>
    <s v="Davidson"/>
    <m/>
    <s v="N/A"/>
    <s v="MTA (TN Kidney Foundation), FY 15-16, EMSID"/>
    <m/>
    <s v="Mass Transit"/>
    <m/>
    <m/>
    <x v="1"/>
    <x v="1"/>
    <s v=""/>
    <m/>
    <m/>
    <x v="6"/>
    <m/>
    <m/>
    <n v="0"/>
    <n v="0"/>
    <n v="-0.46"/>
    <n v="0"/>
    <n v="-0.46"/>
  </r>
  <r>
    <n v="128908"/>
    <x v="0"/>
    <s v="Dekalb"/>
    <m/>
    <s v="N/A"/>
    <s v="Smithville: Grounds Maintenance Equipment"/>
    <m/>
    <s v="Aeronautics"/>
    <s v="Public Transportation"/>
    <m/>
    <x v="1"/>
    <x v="1"/>
    <s v=""/>
    <m/>
    <m/>
    <x v="6"/>
    <m/>
    <m/>
    <n v="0"/>
    <n v="0"/>
    <n v="-0.56000000000000005"/>
    <n v="0"/>
    <n v="-0.56000000000000005"/>
  </r>
  <r>
    <n v="127438"/>
    <x v="2"/>
    <s v="Davidson"/>
    <m/>
    <s v="N/A"/>
    <s v="MTA FFY16, 5307 CMAQ TN2017-019-02 West End/Madison Bus Service"/>
    <m/>
    <s v="Mass Transit"/>
    <m/>
    <m/>
    <x v="1"/>
    <x v="1"/>
    <s v=""/>
    <m/>
    <m/>
    <x v="6"/>
    <m/>
    <m/>
    <n v="0"/>
    <n v="0"/>
    <n v="-0.57999999999999996"/>
    <n v="0"/>
    <n v="-0.57999999999999996"/>
  </r>
  <r>
    <n v="127678"/>
    <x v="2"/>
    <s v="Region 3"/>
    <m/>
    <s v="N/A"/>
    <s v="RTA FFY17-18, SFY19 5307 CMAQ TN2018009 (S) Operating Assistance"/>
    <m/>
    <s v="Mass Transit"/>
    <m/>
    <m/>
    <x v="1"/>
    <x v="1"/>
    <s v=""/>
    <m/>
    <m/>
    <x v="6"/>
    <m/>
    <m/>
    <n v="0"/>
    <n v="0"/>
    <n v="-0.73"/>
    <n v="0"/>
    <n v="-0.73"/>
  </r>
  <r>
    <n v="121070"/>
    <x v="1"/>
    <s v="Knox"/>
    <m/>
    <s v="N/A"/>
    <s v="Knoxville-Knox County MPC - FY 13 &amp; 14 5310"/>
    <m/>
    <s v="Mass Transit"/>
    <m/>
    <m/>
    <x v="1"/>
    <x v="1"/>
    <s v=""/>
    <m/>
    <m/>
    <x v="6"/>
    <m/>
    <m/>
    <n v="0"/>
    <n v="0"/>
    <n v="-1"/>
    <n v="0"/>
    <n v="-1"/>
  </r>
  <r>
    <n v="125395"/>
    <x v="1"/>
    <s v="Sullivan"/>
    <m/>
    <s v="N/A"/>
    <s v="Kingsport MPO, FY 16, 5303"/>
    <m/>
    <s v="Mass Transit"/>
    <m/>
    <m/>
    <x v="1"/>
    <x v="1"/>
    <s v=""/>
    <m/>
    <m/>
    <x v="6"/>
    <m/>
    <m/>
    <n v="0"/>
    <n v="0"/>
    <n v="-1.1000000000000001"/>
    <n v="0"/>
    <n v="-1.1000000000000001"/>
  </r>
  <r>
    <n v="126958"/>
    <x v="2"/>
    <s v="Hickman"/>
    <m/>
    <s v="N/A"/>
    <s v="Centerville: Hangar Design"/>
    <m/>
    <s v="Aeronautics"/>
    <s v="Public Transportation"/>
    <m/>
    <x v="1"/>
    <x v="1"/>
    <s v=""/>
    <m/>
    <m/>
    <x v="6"/>
    <m/>
    <m/>
    <n v="0"/>
    <n v="0"/>
    <n v="-1.45"/>
    <n v="0"/>
    <n v="-1.45"/>
  </r>
  <r>
    <n v="128415"/>
    <x v="1"/>
    <s v="Campbell"/>
    <m/>
    <s v="N/A"/>
    <s v="Jacksboro: AWOS Obstruction Clearing"/>
    <m/>
    <s v="Aeronautics"/>
    <s v="Public Transportation"/>
    <m/>
    <x v="1"/>
    <x v="1"/>
    <s v=""/>
    <m/>
    <m/>
    <x v="6"/>
    <m/>
    <m/>
    <n v="0"/>
    <n v="0"/>
    <n v="-1.82"/>
    <n v="0"/>
    <n v="-1.82"/>
  </r>
  <r>
    <n v="128029"/>
    <x v="2"/>
    <s v="Region 3"/>
    <m/>
    <s v="N/A"/>
    <s v="MCHRA FFY18, SFY19 5311 TN2018-043 (S&amp;F) Op, RTAP, Administration Assistance"/>
    <m/>
    <s v="Mass Transit"/>
    <m/>
    <m/>
    <x v="1"/>
    <x v="1"/>
    <s v=""/>
    <m/>
    <m/>
    <x v="6"/>
    <m/>
    <m/>
    <n v="0"/>
    <n v="0"/>
    <n v="-2.63"/>
    <n v="0"/>
    <n v="-2.63"/>
  </r>
  <r>
    <n v="127750"/>
    <x v="1"/>
    <s v="Unicoi"/>
    <m/>
    <s v="IM"/>
    <s v="M19CMHQ_C86I_SPCUNICOI"/>
    <m/>
    <s v="Maint - Reg"/>
    <s v="Maintenance"/>
    <m/>
    <x v="1"/>
    <x v="1"/>
    <s v=""/>
    <m/>
    <m/>
    <x v="1"/>
    <m/>
    <m/>
    <n v="0"/>
    <n v="0"/>
    <n v="-2.7"/>
    <n v="0"/>
    <n v="-2.7"/>
  </r>
  <r>
    <n v="113457.01"/>
    <x v="0"/>
    <s v="Grundy"/>
    <s v="I-24"/>
    <s v="IM"/>
    <s v="M10LTHQ_C31I_SMLSTR I-24 NEAR MM 128 PATTON CREEK"/>
    <m/>
    <s v="Other"/>
    <s v="Culvert Replacement"/>
    <m/>
    <x v="5"/>
    <x v="0"/>
    <n v="0"/>
    <d v="2011-04-01T00:00:00"/>
    <m/>
    <x v="1"/>
    <s v="Int"/>
    <m/>
    <n v="0.03"/>
    <n v="0"/>
    <n v="-4.46"/>
    <n v="0"/>
    <n v="-4.43"/>
  </r>
  <r>
    <n v="123782"/>
    <x v="2"/>
    <s v="Wayne"/>
    <s v="Buttermilk Ridge Rd"/>
    <s v="L"/>
    <s v="SA 91013(4), Buttermilk Ridge Rd, from SR-15 to 5.000 miles Niorth"/>
    <m/>
    <s v="State Aid - Resurf"/>
    <s v="Resurfacing"/>
    <m/>
    <x v="1"/>
    <x v="1"/>
    <n v="5"/>
    <m/>
    <m/>
    <x v="4"/>
    <s v="None"/>
    <m/>
    <n v="0"/>
    <n v="0"/>
    <n v="0"/>
    <n v="-4.49"/>
    <n v="-4.49"/>
  </r>
  <r>
    <n v="128163"/>
    <x v="1"/>
    <s v="Knox"/>
    <m/>
    <s v="N/A"/>
    <s v="Knoxville - FFY17, SFY19 5307 TN-2018-006 (S) Capital Assistance"/>
    <m/>
    <s v="Mass Transit"/>
    <m/>
    <m/>
    <x v="1"/>
    <x v="1"/>
    <s v=""/>
    <m/>
    <m/>
    <x v="6"/>
    <m/>
    <m/>
    <n v="0"/>
    <n v="0"/>
    <n v="-7.06"/>
    <n v="0"/>
    <n v="-7.06"/>
  </r>
  <r>
    <n v="127118"/>
    <x v="0"/>
    <s v="Hamilton"/>
    <m/>
    <s v="N/A"/>
    <s v="Chattanooga: Phase I Site Development for a New Maintenance Repair and Overhaul (MRO) Facility"/>
    <m/>
    <s v="Aeronautics"/>
    <s v="Public Transportation"/>
    <m/>
    <x v="1"/>
    <x v="1"/>
    <s v=""/>
    <m/>
    <m/>
    <x v="6"/>
    <m/>
    <m/>
    <n v="0"/>
    <n v="0"/>
    <n v="-7.17"/>
    <n v="0"/>
    <n v="-7.17"/>
  </r>
  <r>
    <n v="120097"/>
    <x v="2"/>
    <s v="Davidson"/>
    <m/>
    <s v="N/A"/>
    <s v="Nashville-Metropolitan Davidson Co MPC, FY 13 5303"/>
    <m/>
    <s v="Mass Transit"/>
    <m/>
    <m/>
    <x v="1"/>
    <x v="1"/>
    <s v=""/>
    <m/>
    <m/>
    <x v="6"/>
    <m/>
    <m/>
    <n v="0"/>
    <n v="0"/>
    <n v="-7.38"/>
    <n v="0"/>
    <n v="-7.38"/>
  </r>
  <r>
    <n v="102992"/>
    <x v="3"/>
    <s v="Fayette, Shelby"/>
    <s v="SR-86"/>
    <s v="SR"/>
    <s v="From the Mississippi State Line to SR-57(Poplar Avenue) in Collierville"/>
    <s v="SR-86, From the Mississippi State Line to SR-57(Poplar Avenue) in Collierville - Reconstruction"/>
    <s v="Legislative"/>
    <s v="Study"/>
    <m/>
    <x v="0"/>
    <x v="0"/>
    <n v="5.29"/>
    <m/>
    <m/>
    <x v="2"/>
    <m/>
    <m/>
    <n v="0"/>
    <n v="-8"/>
    <n v="0"/>
    <n v="0"/>
    <n v="-8"/>
  </r>
  <r>
    <n v="127755"/>
    <x v="1"/>
    <s v="Sullivan"/>
    <m/>
    <s v="IM"/>
    <s v="M19CMHQ_C82ISR_SPCKINGSPORT"/>
    <m/>
    <s v="Maint - Reg"/>
    <s v="Maintenance"/>
    <m/>
    <x v="1"/>
    <x v="1"/>
    <s v=""/>
    <m/>
    <m/>
    <x v="1"/>
    <m/>
    <m/>
    <n v="0"/>
    <n v="0"/>
    <n v="-8.1"/>
    <n v="0"/>
    <n v="-8.1"/>
  </r>
  <r>
    <n v="117389"/>
    <x v="2"/>
    <s v="Sumner"/>
    <s v="SR-41"/>
    <s v="SR"/>
    <s v="M13SAHQ_C83SR_GEOREPSLIDE SR41 LM 5.13"/>
    <m/>
    <s v="Maint - Reg"/>
    <s v="Mitigation - Slide"/>
    <m/>
    <x v="2"/>
    <x v="2"/>
    <n v="5.0999999999999997E-2"/>
    <d v="2014-12-05T00:00:00"/>
    <m/>
    <x v="2"/>
    <m/>
    <m/>
    <n v="-9.92"/>
    <n v="0"/>
    <n v="0"/>
    <n v="0"/>
    <n v="-9.92"/>
  </r>
  <r>
    <n v="127729"/>
    <x v="3"/>
    <s v="Hardin"/>
    <m/>
    <s v="N/A"/>
    <s v="Savannah: FY19 Airport Maintenance"/>
    <m/>
    <s v="Aeronautics"/>
    <s v="Public Transportation"/>
    <m/>
    <x v="1"/>
    <x v="1"/>
    <s v=""/>
    <m/>
    <m/>
    <x v="6"/>
    <m/>
    <m/>
    <n v="0"/>
    <n v="0"/>
    <n v="-10.210000000000001"/>
    <n v="0"/>
    <n v="-10.210000000000001"/>
  </r>
  <r>
    <n v="127545"/>
    <x v="0"/>
    <s v="Marion"/>
    <m/>
    <s v="SR"/>
    <s v="M19CMHQ_C58SR_SPCSOUTHPITTSBURG"/>
    <m/>
    <s v="Maint - Reg"/>
    <s v="Maintenance"/>
    <m/>
    <x v="1"/>
    <x v="1"/>
    <s v=""/>
    <m/>
    <m/>
    <x v="2"/>
    <m/>
    <m/>
    <n v="0"/>
    <n v="0"/>
    <n v="-11.7"/>
    <n v="0"/>
    <n v="-11.7"/>
  </r>
  <r>
    <n v="119593"/>
    <x v="1"/>
    <s v="Blount"/>
    <s v="SIA"/>
    <s v="L"/>
    <s v="Industrial Access Road serving Aluminum Company of America in the City of Alcoa"/>
    <s v="Construction of an on-ramp to provide safe access to the future expansion of the North Plant facility of ALCOA, Inc. to provide safer access to westbound Pellissippi Pkwy."/>
    <s v="Other"/>
    <s v="Construction-New"/>
    <m/>
    <x v="0"/>
    <x v="3"/>
    <n v="0.32"/>
    <d v="2014-05-23T00:00:00"/>
    <m/>
    <x v="8"/>
    <s v="NHS"/>
    <m/>
    <n v="0"/>
    <n v="0"/>
    <n v="-18.05"/>
    <n v="0"/>
    <n v="-18.05"/>
  </r>
  <r>
    <n v="126310"/>
    <x v="5"/>
    <s v="Statewide"/>
    <m/>
    <s v="N/A"/>
    <s v="WSP (Murfreesboro COA) FY 18"/>
    <m/>
    <s v="Mass Transit"/>
    <m/>
    <m/>
    <x v="1"/>
    <x v="1"/>
    <s v=""/>
    <m/>
    <m/>
    <x v="6"/>
    <m/>
    <m/>
    <n v="0"/>
    <n v="0"/>
    <n v="-21.75"/>
    <n v="0"/>
    <n v="-21.75"/>
  </r>
  <r>
    <n v="105016.14"/>
    <x v="0"/>
    <s v="Marion"/>
    <m/>
    <s v="N/A"/>
    <s v="Litter Grant FY2018/19"/>
    <m/>
    <s v="Maint - Litter"/>
    <s v="Mowing/Litter"/>
    <m/>
    <x v="1"/>
    <x v="1"/>
    <s v=""/>
    <m/>
    <m/>
    <x v="6"/>
    <m/>
    <m/>
    <n v="0"/>
    <n v="0"/>
    <n v="-23.79"/>
    <n v="0"/>
    <n v="-23.79"/>
  </r>
  <r>
    <n v="123262"/>
    <x v="2"/>
    <s v="Macon"/>
    <s v="Langford Rd"/>
    <s v="L"/>
    <s v="BG A300-0.05, Langford Road, bridge over Little Salt Lick Creek"/>
    <m/>
    <s v="State Aid - BR Grant"/>
    <s v="Bridge Replacement"/>
    <m/>
    <x v="3"/>
    <x v="0"/>
    <n v="0"/>
    <m/>
    <m/>
    <x v="4"/>
    <s v="None"/>
    <m/>
    <n v="0"/>
    <n v="0"/>
    <n v="-24.27"/>
    <n v="0"/>
    <n v="-24.27"/>
  </r>
  <r>
    <n v="127541"/>
    <x v="0"/>
    <s v="McMinn"/>
    <m/>
    <s v="SR"/>
    <s v="M19CMHQ_C54SR_SPCETOWAH"/>
    <m/>
    <s v="Maint - Reg"/>
    <s v="Maintenance"/>
    <m/>
    <x v="1"/>
    <x v="1"/>
    <s v=""/>
    <m/>
    <m/>
    <x v="2"/>
    <m/>
    <m/>
    <n v="0"/>
    <n v="0"/>
    <n v="-24.5"/>
    <n v="0"/>
    <n v="-24.5"/>
  </r>
  <r>
    <n v="127846"/>
    <x v="1"/>
    <s v="Unicoi"/>
    <m/>
    <s v="IM"/>
    <s v="M19CMHQ_C86I_SPCUNICOI"/>
    <m/>
    <s v="Maint - Reg"/>
    <s v="Maintenance"/>
    <m/>
    <x v="1"/>
    <x v="1"/>
    <s v=""/>
    <m/>
    <m/>
    <x v="1"/>
    <m/>
    <m/>
    <n v="0"/>
    <n v="0"/>
    <n v="-31.5"/>
    <n v="0"/>
    <n v="-31.5"/>
  </r>
  <r>
    <n v="125079"/>
    <x v="0"/>
    <s v="Coffee"/>
    <s v="Prairie Plains Rd"/>
    <s v="L"/>
    <s v="SA 16006(2), Prairie Plains Road from Franklin County line to SR-127"/>
    <m/>
    <s v="State Aid - Resurf"/>
    <s v="Resurfacing"/>
    <m/>
    <x v="1"/>
    <x v="1"/>
    <n v="6.62"/>
    <m/>
    <m/>
    <x v="4"/>
    <s v="None"/>
    <m/>
    <n v="0"/>
    <n v="0"/>
    <n v="0"/>
    <n v="-37.46"/>
    <n v="-37.46"/>
  </r>
  <r>
    <n v="125789"/>
    <x v="0"/>
    <s v="Dekalb"/>
    <s v="Old Liberty Rd"/>
    <s v="L"/>
    <s v="SA 21034(1), Old Liberty Rd to SR-26 to SR-26"/>
    <m/>
    <s v="State Aid - Resurf"/>
    <s v="Maintenance"/>
    <m/>
    <x v="1"/>
    <x v="1"/>
    <n v="1.107"/>
    <m/>
    <m/>
    <x v="4"/>
    <s v="None"/>
    <m/>
    <n v="0"/>
    <n v="0"/>
    <n v="0"/>
    <n v="-42.54"/>
    <n v="-42.54"/>
  </r>
  <r>
    <n v="120808"/>
    <x v="3"/>
    <s v="Dyer"/>
    <s v="SIA"/>
    <s v="L"/>
    <s v="Industrial Access Road serving Dot Foods, Inc.in Dyersburg"/>
    <m/>
    <s v="Economic Development"/>
    <s v="Construction-New"/>
    <m/>
    <x v="0"/>
    <x v="3"/>
    <n v="0.32200000000000001"/>
    <d v="2014-08-29T00:00:00"/>
    <m/>
    <x v="4"/>
    <s v="None"/>
    <m/>
    <n v="0"/>
    <n v="0"/>
    <n v="-42.7"/>
    <n v="0"/>
    <n v="-42.7"/>
  </r>
  <r>
    <n v="105233.14"/>
    <x v="2"/>
    <s v="Giles"/>
    <m/>
    <s v="L"/>
    <s v="Litter Grant FY2018/19"/>
    <m/>
    <s v="Maint - Litter"/>
    <s v="Mowing/Litter"/>
    <m/>
    <x v="1"/>
    <x v="1"/>
    <s v=""/>
    <m/>
    <m/>
    <x v="4"/>
    <m/>
    <m/>
    <n v="0"/>
    <n v="0"/>
    <n v="-43.38"/>
    <n v="0"/>
    <n v="-43.38"/>
  </r>
  <r>
    <n v="127969"/>
    <x v="3"/>
    <s v="McNairy"/>
    <s v="Godfrey Circle"/>
    <s v="L"/>
    <s v="SA 55063-1, Godfrey Circle, from High School Road to High School Road"/>
    <m/>
    <s v="State Aid - Resurf"/>
    <s v="Resurfacing"/>
    <m/>
    <x v="1"/>
    <x v="1"/>
    <n v="3.375"/>
    <m/>
    <m/>
    <x v="4"/>
    <s v="None"/>
    <m/>
    <n v="0"/>
    <n v="0"/>
    <n v="0"/>
    <n v="-45.11"/>
    <n v="-45.11"/>
  </r>
  <r>
    <n v="126961"/>
    <x v="1"/>
    <s v="Claiborne"/>
    <m/>
    <s v="N/A"/>
    <s v="New Tazewell: Repair Existing AVGAS Fuel System"/>
    <m/>
    <s v="Aeronautics"/>
    <s v="Public Transportation"/>
    <m/>
    <x v="1"/>
    <x v="1"/>
    <s v=""/>
    <m/>
    <m/>
    <x v="6"/>
    <m/>
    <m/>
    <n v="0"/>
    <n v="0"/>
    <n v="-50.01"/>
    <n v="0"/>
    <n v="-50.01"/>
  </r>
  <r>
    <n v="105240.14"/>
    <x v="3"/>
    <s v="Crockett"/>
    <m/>
    <s v="L"/>
    <s v="Litter Grant FY2018/19"/>
    <m/>
    <s v="Maint - Litter"/>
    <s v="Mowing/Litter"/>
    <m/>
    <x v="1"/>
    <x v="1"/>
    <s v=""/>
    <m/>
    <m/>
    <x v="4"/>
    <m/>
    <m/>
    <n v="0"/>
    <n v="0"/>
    <n v="-52.61"/>
    <n v="0"/>
    <n v="-52.61"/>
  </r>
  <r>
    <n v="125282"/>
    <x v="0"/>
    <s v="Hamilton"/>
    <m/>
    <s v="N/A"/>
    <s v="Chattanooga-Hamilton Co. RPA, FY 15, 5303"/>
    <m/>
    <s v="Mass Transit"/>
    <m/>
    <m/>
    <x v="1"/>
    <x v="1"/>
    <s v=""/>
    <m/>
    <m/>
    <x v="6"/>
    <m/>
    <m/>
    <n v="0"/>
    <n v="0"/>
    <n v="-55.45"/>
    <n v="0"/>
    <n v="-55.45"/>
  </r>
  <r>
    <n v="123601"/>
    <x v="0"/>
    <s v="Franklin"/>
    <m/>
    <s v="N/A"/>
    <s v="Sewanee: 100LL Fueling System"/>
    <m/>
    <s v="Aeronautics"/>
    <s v="Public Transportation"/>
    <m/>
    <x v="1"/>
    <x v="1"/>
    <s v=""/>
    <m/>
    <m/>
    <x v="6"/>
    <m/>
    <m/>
    <n v="0"/>
    <n v="0"/>
    <n v="-55.71"/>
    <n v="0"/>
    <n v="-55.71"/>
  </r>
  <r>
    <n v="126032"/>
    <x v="5"/>
    <s v="Statewide"/>
    <m/>
    <s v="N/A"/>
    <s v="WSP, 5304, FY 13"/>
    <m/>
    <s v="Mass Transit"/>
    <m/>
    <m/>
    <x v="1"/>
    <x v="1"/>
    <s v=""/>
    <m/>
    <m/>
    <x v="6"/>
    <m/>
    <m/>
    <n v="0"/>
    <n v="0"/>
    <n v="-74.25"/>
    <n v="0"/>
    <n v="-74.25"/>
  </r>
  <r>
    <n v="121505"/>
    <x v="3"/>
    <s v="Chester"/>
    <s v="Wilson School Rd"/>
    <s v="L"/>
    <s v="SA 1227(3), 0.75 west of SA 1208 to SA 1208 ( Wayne Harris Rd)"/>
    <m/>
    <s v="State Aid - Resurf"/>
    <s v="Resurfacing - Superpave"/>
    <m/>
    <x v="1"/>
    <x v="1"/>
    <n v="0.75"/>
    <m/>
    <m/>
    <x v="4"/>
    <s v="None"/>
    <m/>
    <n v="0"/>
    <n v="0"/>
    <n v="0"/>
    <n v="-84.04"/>
    <n v="-84.04"/>
  </r>
  <r>
    <n v="117247"/>
    <x v="1"/>
    <s v="Anderson"/>
    <s v="SR-61"/>
    <s v="SR"/>
    <s v="From LM 0.5 - LM 2.40 (Phase II Safety Modifications)"/>
    <s v="Construct 9 left-turn lanes with raised concrete medians, 2 left-turn acceleration lanes, closure of 3 median openings, modifications to 6 commerical drives, including relocations, installation of safety grate for drains, improvements to profiles and installation of concrete islands to define access points."/>
    <s v="Other"/>
    <s v="Turn Lanes"/>
    <m/>
    <x v="0"/>
    <x v="3"/>
    <n v="1.9"/>
    <d v="2015-03-27T00:00:00"/>
    <m/>
    <x v="0"/>
    <s v="NHS"/>
    <m/>
    <n v="-84.29"/>
    <n v="0"/>
    <n v="0"/>
    <n v="0"/>
    <n v="-84.29"/>
  </r>
  <r>
    <n v="125288"/>
    <x v="1"/>
    <s v="Knox"/>
    <m/>
    <s v="N/A"/>
    <s v="Knoxville-Knox Co. MPO, FY 15, 5303"/>
    <m/>
    <s v="Mass Transit"/>
    <m/>
    <m/>
    <x v="1"/>
    <x v="1"/>
    <s v=""/>
    <m/>
    <m/>
    <x v="6"/>
    <m/>
    <m/>
    <n v="0"/>
    <n v="0"/>
    <n v="-92.7"/>
    <n v="0"/>
    <n v="-92.7"/>
  </r>
  <r>
    <n v="105034.14"/>
    <x v="0"/>
    <s v="Cumberland"/>
    <m/>
    <s v="N/A"/>
    <s v="Litter Grant FY2018/19"/>
    <m/>
    <s v="Maint - Litter"/>
    <s v="Mowing/Litter"/>
    <m/>
    <x v="1"/>
    <x v="1"/>
    <s v=""/>
    <m/>
    <m/>
    <x v="6"/>
    <m/>
    <m/>
    <n v="0"/>
    <n v="0"/>
    <n v="-96.35"/>
    <n v="0"/>
    <n v="-96.35"/>
  </r>
  <r>
    <n v="105206.14"/>
    <x v="2"/>
    <s v="Maury"/>
    <m/>
    <s v="L"/>
    <s v="Litter Grant FY2018/19"/>
    <m/>
    <s v="Maint - Litter"/>
    <s v="Mowing/Litter"/>
    <m/>
    <x v="1"/>
    <x v="1"/>
    <s v=""/>
    <m/>
    <m/>
    <x v="4"/>
    <m/>
    <m/>
    <n v="0"/>
    <n v="0"/>
    <n v="-96.65"/>
    <n v="0"/>
    <n v="-96.65"/>
  </r>
  <r>
    <n v="40586.019999999997"/>
    <x v="2"/>
    <s v="Davidson"/>
    <m/>
    <s v="L"/>
    <s v="Nashville Signal System Update Phase 3C(Fiber Installation)"/>
    <s v="Metro signal system upgrade - Phase 3B. Create multiple closed loop systems (phases 2 &amp; 3); install loop detectors at non-actuated intersections; install peripheral equipment necessary for communication."/>
    <s v="Local Programs"/>
    <s v="Intelligent Transportation System"/>
    <m/>
    <x v="1"/>
    <x v="1"/>
    <n v="0"/>
    <m/>
    <m/>
    <x v="4"/>
    <m/>
    <m/>
    <n v="0"/>
    <n v="0"/>
    <n v="-100"/>
    <n v="0"/>
    <n v="-100"/>
  </r>
  <r>
    <n v="83353.009999999995"/>
    <x v="0"/>
    <s v="Grundy"/>
    <s v="SR-108"/>
    <s v="SR"/>
    <s v="From SR-56 to Hampton Road"/>
    <s v="SR-108, From SR-56 to Hampton Road - Resurface &amp; Safety"/>
    <s v="Resurfacing"/>
    <s v="Resurface &amp; Safety"/>
    <s v="Cold Plane @ 1.25&quot; &amp; Thin Lift &quot;D&quot; Mix @ 85#/sy"/>
    <x v="0"/>
    <x v="5"/>
    <n v="4.08"/>
    <d v="2014-02-14T00:00:00"/>
    <s v="THIN"/>
    <x v="2"/>
    <s v="Other"/>
    <m/>
    <n v="0"/>
    <n v="0"/>
    <n v="0"/>
    <n v="-100.05"/>
    <n v="-100.05"/>
  </r>
  <r>
    <n v="123397"/>
    <x v="1"/>
    <s v="Sullivan"/>
    <s v="SR-357"/>
    <s v="SR"/>
    <s v="Bridge over SR-75, LM 0.00"/>
    <m/>
    <s v="Maint - BR Repair"/>
    <s v="Bridge Repair"/>
    <m/>
    <x v="3"/>
    <x v="2"/>
    <n v="0"/>
    <d v="2017-02-10T00:00:00"/>
    <m/>
    <x v="2"/>
    <m/>
    <s v="82SR0750009"/>
    <n v="0"/>
    <n v="0"/>
    <n v="-107.61"/>
    <n v="0"/>
    <n v="-107.61"/>
  </r>
  <r>
    <n v="125712"/>
    <x v="2"/>
    <s v="Region 3"/>
    <m/>
    <s v="N/A"/>
    <s v="MCHRA, FY 17, 5311"/>
    <m/>
    <s v="Mass Transit"/>
    <m/>
    <m/>
    <x v="1"/>
    <x v="1"/>
    <s v=""/>
    <m/>
    <m/>
    <x v="6"/>
    <m/>
    <m/>
    <n v="0"/>
    <n v="0"/>
    <n v="-125"/>
    <n v="0"/>
    <n v="-125"/>
  </r>
  <r>
    <n v="127346"/>
    <x v="1"/>
    <s v="Sullivan"/>
    <m/>
    <s v="N/A"/>
    <s v="City of Bristol, FY 17, 5307 (S) Capital Assistance"/>
    <m/>
    <s v="Mass Transit"/>
    <m/>
    <m/>
    <x v="1"/>
    <x v="1"/>
    <s v=""/>
    <m/>
    <m/>
    <x v="6"/>
    <m/>
    <m/>
    <n v="0"/>
    <n v="0"/>
    <n v="-139.15"/>
    <n v="0"/>
    <n v="-139.15"/>
  </r>
  <r>
    <n v="113618.02"/>
    <x v="0"/>
    <s v="Polk"/>
    <s v="SR-40"/>
    <s v="SR"/>
    <s v="Slide Repair at LM 10.9"/>
    <m/>
    <s v="Maint - Reg"/>
    <s v="Reconstruction"/>
    <m/>
    <x v="2"/>
    <x v="2"/>
    <n v="0"/>
    <d v="2013-10-18T00:00:00"/>
    <m/>
    <x v="0"/>
    <s v="NHS"/>
    <m/>
    <n v="0"/>
    <n v="0"/>
    <n v="-141.77000000000001"/>
    <n v="0"/>
    <n v="-141.77000000000001"/>
  </r>
  <r>
    <n v="119990.01"/>
    <x v="0"/>
    <s v="Hamilton"/>
    <m/>
    <s v="N/A"/>
    <s v="Chattanooga ITS Control Center - FY 2016-2018 (Operations)"/>
    <s v="Chattanooga ITS Control Center - FY 2016-2018 (Operations)"/>
    <s v="Other"/>
    <s v="Intelligent Transportation System"/>
    <m/>
    <x v="1"/>
    <x v="1"/>
    <n v="0"/>
    <m/>
    <m/>
    <x v="6"/>
    <m/>
    <m/>
    <n v="-160.09"/>
    <n v="0"/>
    <n v="0"/>
    <n v="0"/>
    <n v="-160.09"/>
  </r>
  <r>
    <n v="109750"/>
    <x v="1"/>
    <s v="Region 1"/>
    <m/>
    <s v="IM"/>
    <s v="FY0708-GRO-InSR-R1"/>
    <m/>
    <s v="Maint - Reg"/>
    <s v="Guardrail"/>
    <m/>
    <x v="1"/>
    <x v="1"/>
    <s v=""/>
    <d v="2007-10-19T00:00:00"/>
    <m/>
    <x v="1"/>
    <m/>
    <m/>
    <n v="0"/>
    <n v="0"/>
    <n v="-163.41999999999999"/>
    <n v="0"/>
    <n v="-163.41999999999999"/>
  </r>
  <r>
    <n v="127711"/>
    <x v="0"/>
    <s v="Marion"/>
    <m/>
    <s v="N/A"/>
    <s v="Jasper: FY19 Airport Maintenance"/>
    <m/>
    <s v="Aeronautics"/>
    <s v="Public Transportation"/>
    <m/>
    <x v="1"/>
    <x v="1"/>
    <s v=""/>
    <m/>
    <m/>
    <x v="6"/>
    <m/>
    <m/>
    <n v="0"/>
    <n v="0"/>
    <n v="-173.74"/>
    <n v="0"/>
    <n v="-173.74"/>
  </r>
  <r>
    <n v="105230.14"/>
    <x v="3"/>
    <s v="Haywood"/>
    <m/>
    <s v="L"/>
    <s v="Litter Grant FY2018/19"/>
    <m/>
    <s v="Maint - Litter"/>
    <s v="Mowing/Litter"/>
    <m/>
    <x v="1"/>
    <x v="1"/>
    <s v=""/>
    <m/>
    <m/>
    <x v="4"/>
    <m/>
    <m/>
    <n v="0"/>
    <n v="0"/>
    <n v="-176.23"/>
    <n v="0"/>
    <n v="-176.23"/>
  </r>
  <r>
    <n v="105193.14"/>
    <x v="2"/>
    <s v="Trousdale"/>
    <m/>
    <s v="L"/>
    <s v="Litter Grant FY2018/19"/>
    <m/>
    <s v="Maint - Litter"/>
    <s v="Mowing/Litter"/>
    <m/>
    <x v="1"/>
    <x v="1"/>
    <s v=""/>
    <m/>
    <m/>
    <x v="4"/>
    <m/>
    <m/>
    <n v="0"/>
    <n v="0"/>
    <n v="-179.64"/>
    <n v="0"/>
    <n v="-179.64"/>
  </r>
  <r>
    <n v="118759"/>
    <x v="0"/>
    <s v="Putnam"/>
    <s v="SR-135"/>
    <s v="SR"/>
    <s v="From Falling Water River Bridge to South of Winston Drive"/>
    <m/>
    <s v="Resurfacing"/>
    <s v="Resurface &amp; Safety"/>
    <s v="ALT. Micro Resurfacing @ 22#/sy OR Ultra Thin Lift &quot;CS&quot; Mix @ 65#/sy"/>
    <x v="0"/>
    <x v="5"/>
    <n v="7.66"/>
    <d v="2014-02-14T00:00:00"/>
    <s v="ALT-M"/>
    <x v="2"/>
    <s v="Other"/>
    <m/>
    <n v="0"/>
    <n v="0"/>
    <n v="0"/>
    <n v="-204"/>
    <n v="-204"/>
  </r>
  <r>
    <n v="128110"/>
    <x v="2"/>
    <s v="Cheatham"/>
    <m/>
    <s v="SR"/>
    <s v="M19CMHQ_C11SR_SPCCHEATHAMCO"/>
    <m/>
    <s v="Maint - Reg"/>
    <s v="Maintenance"/>
    <m/>
    <x v="1"/>
    <x v="1"/>
    <s v=""/>
    <m/>
    <m/>
    <x v="2"/>
    <m/>
    <m/>
    <n v="0"/>
    <n v="0"/>
    <n v="-223.75"/>
    <n v="0"/>
    <n v="-223.75"/>
  </r>
  <r>
    <n v="118442"/>
    <x v="1"/>
    <s v="Hawkins"/>
    <m/>
    <s v="N/A"/>
    <s v="rogersville Runway overlay, drainage improvements, fueling system"/>
    <m/>
    <s v="Aeronautics"/>
    <s v="Public Transportation"/>
    <m/>
    <x v="1"/>
    <x v="1"/>
    <s v=""/>
    <m/>
    <m/>
    <x v="6"/>
    <m/>
    <m/>
    <n v="0"/>
    <n v="0"/>
    <n v="-240.17"/>
    <n v="0"/>
    <n v="-240.17"/>
  </r>
  <r>
    <n v="127845"/>
    <x v="0"/>
    <s v="Grundy"/>
    <m/>
    <s v="SR"/>
    <s v="M19CMHQ_C31SR_SPCGRUNDYCO"/>
    <m/>
    <s v="Maint - Reg"/>
    <s v="Maintenance"/>
    <m/>
    <x v="1"/>
    <x v="1"/>
    <s v=""/>
    <m/>
    <m/>
    <x v="2"/>
    <m/>
    <m/>
    <n v="0"/>
    <n v="0"/>
    <n v="-244"/>
    <n v="0"/>
    <n v="-244"/>
  </r>
  <r>
    <n v="116375"/>
    <x v="2"/>
    <s v="Region 3"/>
    <s v="SR"/>
    <s v="SR"/>
    <s v="M12LTHQ_D32SR_MOW"/>
    <m/>
    <s v="Maint - Reg"/>
    <s v="Mowing/Litter"/>
    <m/>
    <x v="1"/>
    <x v="1"/>
    <n v="249"/>
    <d v="2011-11-18T00:00:00"/>
    <m/>
    <x v="2"/>
    <m/>
    <m/>
    <n v="0"/>
    <n v="0"/>
    <n v="-253.12"/>
    <n v="0"/>
    <n v="-253.12"/>
  </r>
  <r>
    <n v="115214"/>
    <x v="1"/>
    <s v="Jefferson"/>
    <m/>
    <s v="L"/>
    <s v="Jefferson City ITS Signal Coordination (CMAQ Project)"/>
    <s v="Jefferson City ITS Signal Coordination(CMAQ Project)-Signal Coordination, Pavement, Sidewalk, Curb, Gutter and Seeding."/>
    <s v="Local Programs"/>
    <s v="Intelligent Transportation System"/>
    <m/>
    <x v="1"/>
    <x v="1"/>
    <n v="0"/>
    <m/>
    <m/>
    <x v="4"/>
    <m/>
    <m/>
    <n v="-261.41000000000003"/>
    <n v="0"/>
    <n v="0"/>
    <n v="0"/>
    <n v="-261.41000000000003"/>
  </r>
  <r>
    <n v="105009.14"/>
    <x v="0"/>
    <s v="Putnam"/>
    <m/>
    <s v="N/A"/>
    <s v="Litter Grant FY2018/19"/>
    <m/>
    <s v="Maint - Litter"/>
    <s v="Mowing/Litter"/>
    <m/>
    <x v="1"/>
    <x v="1"/>
    <s v=""/>
    <m/>
    <m/>
    <x v="6"/>
    <m/>
    <m/>
    <n v="0"/>
    <n v="0"/>
    <n v="-273.02"/>
    <n v="0"/>
    <n v="-273.02"/>
  </r>
  <r>
    <n v="105231.14"/>
    <x v="3"/>
    <s v="Hardin"/>
    <m/>
    <s v="L"/>
    <s v="Litter Grant FY2018/19"/>
    <m/>
    <s v="Maint - Litter"/>
    <s v="Mowing/Litter"/>
    <m/>
    <x v="1"/>
    <x v="1"/>
    <s v=""/>
    <m/>
    <m/>
    <x v="4"/>
    <m/>
    <m/>
    <n v="0"/>
    <n v="0"/>
    <n v="-274.89999999999998"/>
    <n v="0"/>
    <n v="-274.89999999999998"/>
  </r>
  <r>
    <n v="107679"/>
    <x v="3"/>
    <s v="Gibson"/>
    <s v="Paul Price Road"/>
    <s v="L"/>
    <s v="Paul Price Road, Bridge over Wallsmith Branch, LM 1.13 (IA)"/>
    <m/>
    <s v="State Aid - BR Grant"/>
    <s v="Bridge Replacement"/>
    <m/>
    <x v="3"/>
    <x v="0"/>
    <n v="0"/>
    <m/>
    <m/>
    <x v="4"/>
    <s v="None"/>
    <s v="270A7150001"/>
    <n v="0"/>
    <n v="0"/>
    <n v="-276.68"/>
    <n v="0"/>
    <n v="-276.68"/>
  </r>
  <r>
    <n v="126233"/>
    <x v="2"/>
    <s v="Rutherford"/>
    <s v="SR-96"/>
    <s v="SR"/>
    <s v="From Middle Tennessee Boulevard to SR-268"/>
    <s v="411TLD Overlay @ 85 lb/sy"/>
    <s v="Resurfacing"/>
    <s v="Resurface &amp; Safety"/>
    <s v="411TLD Overlay @ 85 lb/sy"/>
    <x v="0"/>
    <x v="5"/>
    <n v="4.01"/>
    <d v="2018-05-11T00:00:00"/>
    <s v="THIN"/>
    <x v="2"/>
    <s v="Other"/>
    <m/>
    <n v="0"/>
    <n v="0"/>
    <n v="1069.8"/>
    <n v="-1351.54"/>
    <n v="-281.74"/>
  </r>
  <r>
    <n v="105036.14"/>
    <x v="1"/>
    <s v="Cocke"/>
    <m/>
    <s v="L"/>
    <s v="Litter Grant FY2018/19"/>
    <m/>
    <s v="Maint - Litter"/>
    <s v="Mowing/Litter"/>
    <m/>
    <x v="1"/>
    <x v="1"/>
    <s v=""/>
    <m/>
    <m/>
    <x v="4"/>
    <m/>
    <m/>
    <n v="0"/>
    <n v="0"/>
    <n v="-300.72000000000003"/>
    <n v="0"/>
    <n v="-300.72000000000003"/>
  </r>
  <r>
    <n v="128423"/>
    <x v="1"/>
    <s v="Blount"/>
    <m/>
    <s v="N/A"/>
    <s v="Aviation Education and Outreach: TN Wing Civil Air Patrol"/>
    <m/>
    <s v="Aeronautics"/>
    <s v="Public Transportation"/>
    <m/>
    <x v="1"/>
    <x v="1"/>
    <s v=""/>
    <m/>
    <m/>
    <x v="6"/>
    <m/>
    <m/>
    <n v="0"/>
    <n v="0"/>
    <n v="-326.47000000000003"/>
    <n v="0"/>
    <n v="-326.47000000000003"/>
  </r>
  <r>
    <n v="128429"/>
    <x v="0"/>
    <s v="Bradley"/>
    <m/>
    <s v="N/A"/>
    <s v="2019 Aviation Education and Outreach: Cleveland High School Aviation Program"/>
    <m/>
    <s v="Aeronautics"/>
    <s v="Public Transportation"/>
    <m/>
    <x v="1"/>
    <x v="1"/>
    <s v=""/>
    <m/>
    <m/>
    <x v="6"/>
    <m/>
    <m/>
    <n v="0"/>
    <n v="0"/>
    <n v="-336.24"/>
    <n v="0"/>
    <n v="-336.24"/>
  </r>
  <r>
    <n v="105209.14"/>
    <x v="2"/>
    <s v="Macon"/>
    <m/>
    <s v="L"/>
    <s v="Litter Grant FY2018/19"/>
    <m/>
    <s v="Maint - Litter"/>
    <s v="Mowing/Litter"/>
    <m/>
    <x v="1"/>
    <x v="1"/>
    <s v=""/>
    <m/>
    <m/>
    <x v="4"/>
    <m/>
    <m/>
    <n v="0"/>
    <n v="0"/>
    <n v="-348.16"/>
    <n v="0"/>
    <n v="-348.16"/>
  </r>
  <r>
    <n v="124305"/>
    <x v="1"/>
    <s v="Campbell"/>
    <m/>
    <s v="N/A"/>
    <s v="Jacksboro: REIL Replacement Project"/>
    <m/>
    <s v="Aeronautics"/>
    <s v="Public Transportation"/>
    <m/>
    <x v="1"/>
    <x v="1"/>
    <s v=""/>
    <m/>
    <m/>
    <x v="6"/>
    <m/>
    <m/>
    <n v="0"/>
    <n v="0"/>
    <n v="-350"/>
    <n v="0"/>
    <n v="-350"/>
  </r>
  <r>
    <n v="119602"/>
    <x v="0"/>
    <s v="Hamilton"/>
    <m/>
    <s v="N/A"/>
    <s v="CARTA, FY 13 5339"/>
    <m/>
    <s v="Mass Transit"/>
    <m/>
    <m/>
    <x v="1"/>
    <x v="1"/>
    <s v=""/>
    <m/>
    <m/>
    <x v="6"/>
    <m/>
    <m/>
    <n v="0"/>
    <n v="0"/>
    <n v="-370.57"/>
    <n v="0"/>
    <n v="-370.57"/>
  </r>
  <r>
    <n v="105031.14"/>
    <x v="0"/>
    <s v="Fentress"/>
    <m/>
    <s v="N/A"/>
    <s v="Litter Grant FY2018/19"/>
    <m/>
    <s v="Maint - Litter"/>
    <s v="Mowing/Litter"/>
    <m/>
    <x v="1"/>
    <x v="1"/>
    <s v=""/>
    <m/>
    <m/>
    <x v="6"/>
    <m/>
    <m/>
    <n v="0"/>
    <n v="0"/>
    <n v="-371.33"/>
    <n v="0"/>
    <n v="-371.33"/>
  </r>
  <r>
    <n v="127774"/>
    <x v="0"/>
    <s v="Rhea"/>
    <m/>
    <s v="SR"/>
    <s v="M19CMHQ_C72SR_SPCDAYTON"/>
    <m/>
    <s v="Maint - Reg"/>
    <s v="Maintenance"/>
    <m/>
    <x v="1"/>
    <x v="1"/>
    <s v=""/>
    <m/>
    <m/>
    <x v="2"/>
    <m/>
    <m/>
    <n v="0"/>
    <n v="0"/>
    <n v="-378.65"/>
    <n v="0"/>
    <n v="-378.65"/>
  </r>
  <r>
    <n v="119828"/>
    <x v="5"/>
    <s v="Statewide"/>
    <m/>
    <s v="N/A"/>
    <s v="Miller Transfer Overdimensional Load THP Escort from NC State Line to Antioch"/>
    <m/>
    <s v="Other"/>
    <m/>
    <m/>
    <x v="1"/>
    <x v="1"/>
    <s v=""/>
    <m/>
    <m/>
    <x v="6"/>
    <m/>
    <m/>
    <n v="0"/>
    <n v="0"/>
    <n v="-410.91"/>
    <n v="0"/>
    <n v="-410.91"/>
  </r>
  <r>
    <n v="128430"/>
    <x v="1"/>
    <s v="Sullivan"/>
    <m/>
    <s v="N/A"/>
    <s v="2019 Aviation Education and Outreach: Northeast State Community College - Aviation Technology Program Equipment Purchase"/>
    <m/>
    <s v="Aeronautics"/>
    <s v="Public Transportation"/>
    <m/>
    <x v="1"/>
    <x v="1"/>
    <s v=""/>
    <m/>
    <m/>
    <x v="6"/>
    <m/>
    <m/>
    <n v="0"/>
    <n v="0"/>
    <n v="-413.52"/>
    <n v="0"/>
    <n v="-413.52"/>
  </r>
  <r>
    <n v="116324.01"/>
    <x v="3"/>
    <s v="Region 4"/>
    <m/>
    <s v="IM"/>
    <s v="M13LTHQ_R4ISR_SWNDRCLN"/>
    <m/>
    <s v="Maint - Reg"/>
    <s v="Maintenance"/>
    <m/>
    <x v="1"/>
    <x v="1"/>
    <n v="275.89"/>
    <d v="2012-12-07T00:00:00"/>
    <m/>
    <x v="1"/>
    <m/>
    <m/>
    <n v="0"/>
    <n v="0"/>
    <n v="-424.21"/>
    <n v="0"/>
    <n v="-424.21"/>
  </r>
  <r>
    <n v="127965"/>
    <x v="3"/>
    <s v="McNairy"/>
    <s v="Dowty Road"/>
    <s v="L"/>
    <s v="SA 55071-1,  Dowty Road, from Old Highway 45 to SR-5"/>
    <m/>
    <s v="State Aid - Resurf"/>
    <s v="Resurfacing"/>
    <m/>
    <x v="1"/>
    <x v="1"/>
    <n v="0.69"/>
    <m/>
    <m/>
    <x v="4"/>
    <s v="None"/>
    <m/>
    <n v="0"/>
    <n v="0"/>
    <n v="0"/>
    <n v="-425.26"/>
    <n v="-425.26"/>
  </r>
  <r>
    <n v="105213.14"/>
    <x v="2"/>
    <s v="Lawrence"/>
    <m/>
    <s v="L"/>
    <s v="Litter Grant FY2018/19"/>
    <m/>
    <s v="Maint - Litter"/>
    <s v="Mowing/Litter"/>
    <m/>
    <x v="1"/>
    <x v="1"/>
    <s v=""/>
    <m/>
    <m/>
    <x v="4"/>
    <m/>
    <m/>
    <n v="0"/>
    <n v="0"/>
    <n v="-425.65"/>
    <n v="0"/>
    <n v="-425.65"/>
  </r>
  <r>
    <n v="126075"/>
    <x v="1"/>
    <s v="Sevier"/>
    <s v="SR-71"/>
    <s v="SR"/>
    <s v="From north of Caney Creek Road to near Bridge over West Prong of Little Pigeon River"/>
    <s v="Mill &amp; 411D"/>
    <s v="Resurfacing"/>
    <s v="Resurface &amp; Safety"/>
    <s v="Mill &amp; 411D"/>
    <x v="0"/>
    <x v="5"/>
    <n v="3.57"/>
    <d v="2018-05-11T00:00:00"/>
    <s v="CONV"/>
    <x v="0"/>
    <s v="NHS"/>
    <m/>
    <n v="0"/>
    <n v="0"/>
    <n v="-8369.74"/>
    <n v="7940.48"/>
    <n v="-429.26000000000022"/>
  </r>
  <r>
    <n v="127868"/>
    <x v="2"/>
    <s v="Wayne"/>
    <s v="Weatherford Creek Road"/>
    <s v="L"/>
    <s v="SA 91002 (7),  Weatherford Creek Road from SR-203 to Big Cypress Road"/>
    <m/>
    <s v="State Aid - Resurf"/>
    <s v="Resurfacing"/>
    <m/>
    <x v="1"/>
    <x v="1"/>
    <n v="10.186"/>
    <m/>
    <m/>
    <x v="4"/>
    <s v="None"/>
    <m/>
    <n v="0"/>
    <n v="0"/>
    <n v="0"/>
    <n v="-461.74"/>
    <n v="-461.74"/>
  </r>
  <r>
    <n v="117789"/>
    <x v="1"/>
    <s v="Sullivan"/>
    <s v="SR-75"/>
    <s v="SR"/>
    <s v="Intersection at SR-357(Airport Pkwy) Southbound Off-Ramp, LM 3.26"/>
    <s v="Install a traffic control signal and geometric improvements be made to the ramp to allow for a left and right turn lanes."/>
    <s v="Safety"/>
    <s v="Signalization"/>
    <m/>
    <x v="0"/>
    <x v="0"/>
    <n v="0.158"/>
    <d v="2013-12-06T00:00:00"/>
    <m/>
    <x v="2"/>
    <s v="Other"/>
    <m/>
    <n v="-473.33"/>
    <n v="0"/>
    <n v="0"/>
    <n v="0"/>
    <n v="-473.33"/>
  </r>
  <r>
    <n v="113458"/>
    <x v="1"/>
    <s v="Hancock"/>
    <s v="SR-33"/>
    <s v="SR"/>
    <s v="Small Structures at LM's 15.70 and 21.05"/>
    <m/>
    <s v="Other"/>
    <s v="Culvert Replacement"/>
    <m/>
    <x v="5"/>
    <x v="0"/>
    <n v="0.123"/>
    <d v="2013-08-30T00:00:00"/>
    <m/>
    <x v="2"/>
    <s v="Other"/>
    <m/>
    <n v="-474.95"/>
    <n v="-0.04"/>
    <n v="0"/>
    <n v="0"/>
    <n v="-474.99"/>
  </r>
  <r>
    <n v="127768.49"/>
    <x v="5"/>
    <s v="Statewide"/>
    <m/>
    <s v="N/A"/>
    <s v="Overdimensional (O/D) Load Escort by Tennessee Highway Patrol (THP) - Permit 106409"/>
    <m/>
    <s v="Other"/>
    <s v="Other"/>
    <m/>
    <x v="1"/>
    <x v="1"/>
    <s v=""/>
    <m/>
    <m/>
    <x v="6"/>
    <m/>
    <m/>
    <n v="0"/>
    <n v="0"/>
    <n v="-488.6"/>
    <n v="0"/>
    <n v="-488.6"/>
  </r>
  <r>
    <n v="116356.02"/>
    <x v="2"/>
    <s v="Region 3"/>
    <m/>
    <s v="IM"/>
    <s v="M14LTHQ_D31ISR_M&amp;L"/>
    <m/>
    <s v="Maint - Reg"/>
    <s v="Mowing/Litter"/>
    <m/>
    <x v="1"/>
    <x v="1"/>
    <n v="194.3"/>
    <d v="2013-11-15T00:00:00"/>
    <m/>
    <x v="1"/>
    <m/>
    <m/>
    <n v="0"/>
    <n v="0"/>
    <n v="-490"/>
    <n v="0"/>
    <n v="-490"/>
  </r>
  <r>
    <n v="109753"/>
    <x v="0"/>
    <s v="Region 2"/>
    <m/>
    <s v="IM"/>
    <s v="FY0708-GRN-InSR-R2"/>
    <m/>
    <s v="Maint - Reg"/>
    <s v="Guardrail"/>
    <m/>
    <x v="1"/>
    <x v="1"/>
    <s v=""/>
    <d v="2007-10-19T00:00:00"/>
    <m/>
    <x v="1"/>
    <m/>
    <m/>
    <n v="0"/>
    <n v="0"/>
    <n v="-499.99"/>
    <n v="0"/>
    <n v="-499.99"/>
  </r>
  <r>
    <n v="127973"/>
    <x v="3"/>
    <s v="McNairy"/>
    <s v="Woodland Circle"/>
    <s v="L"/>
    <s v="SA 55068-1, Woodland Circle, from Eastview City Limits to Eastview City Limits"/>
    <m/>
    <s v="State Aid - Resurf"/>
    <s v="Resurfacing"/>
    <m/>
    <x v="1"/>
    <x v="1"/>
    <n v="0.61099999999999999"/>
    <m/>
    <m/>
    <x v="4"/>
    <s v="None"/>
    <m/>
    <n v="0"/>
    <n v="0"/>
    <n v="0"/>
    <n v="-512.99"/>
    <n v="-512.99"/>
  </r>
  <r>
    <n v="126933"/>
    <x v="3"/>
    <s v="Henderson"/>
    <s v="New Stafford Rd"/>
    <s v="L"/>
    <s v="BG A049-5.70, New Stafford Rd bridge over Sulpher Fork Cub Creek"/>
    <m/>
    <s v="State Aid - BR Grant"/>
    <s v="Bridge Replacement"/>
    <m/>
    <x v="3"/>
    <x v="0"/>
    <n v="0"/>
    <m/>
    <m/>
    <x v="4"/>
    <s v="None"/>
    <s v="390A0490005"/>
    <n v="0"/>
    <n v="0"/>
    <n v="-513.45000000000005"/>
    <n v="0"/>
    <n v="-513.45000000000005"/>
  </r>
  <r>
    <n v="105214.14"/>
    <x v="3"/>
    <s v="Lauderdale"/>
    <m/>
    <s v="L"/>
    <s v="Litter Grant FY2018/19"/>
    <m/>
    <s v="Maint - Litter"/>
    <s v="Mowing/Litter"/>
    <m/>
    <x v="1"/>
    <x v="1"/>
    <s v=""/>
    <m/>
    <m/>
    <x v="4"/>
    <m/>
    <m/>
    <n v="0"/>
    <n v="0"/>
    <n v="-514.16"/>
    <n v="0"/>
    <n v="-514.16"/>
  </r>
  <r>
    <n v="104999.14"/>
    <x v="0"/>
    <s v="Warren"/>
    <m/>
    <s v="N/A"/>
    <s v="Litter Grant FY2018/19"/>
    <m/>
    <s v="Maint - Litter"/>
    <s v="Mowing/Litter"/>
    <m/>
    <x v="1"/>
    <x v="1"/>
    <s v=""/>
    <m/>
    <m/>
    <x v="6"/>
    <m/>
    <m/>
    <n v="0"/>
    <n v="0"/>
    <n v="-544.92999999999995"/>
    <n v="0"/>
    <n v="-544.92999999999995"/>
  </r>
  <r>
    <n v="116359.06"/>
    <x v="3"/>
    <s v="Region 4"/>
    <s v="I-40"/>
    <s v="IM"/>
    <s v="M18LTHQ_R4I_M&amp;L_SWATHWEST"/>
    <m/>
    <s v="Maint - Reg"/>
    <s v="Mowing/Litter"/>
    <m/>
    <x v="1"/>
    <x v="1"/>
    <n v="52.95"/>
    <d v="2017-11-03T00:00:00"/>
    <m/>
    <x v="1"/>
    <m/>
    <m/>
    <n v="0"/>
    <n v="0"/>
    <n v="-547.5"/>
    <n v="0"/>
    <n v="-547.5"/>
  </r>
  <r>
    <n v="127742"/>
    <x v="5"/>
    <s v="Statewide"/>
    <m/>
    <s v="N/A"/>
    <s v="M18SAHQ_SW Smokey Point Distributing Inc., O/D THP Escort - MS Line to GA Line"/>
    <s v="Overdimensional Load Escort by Tennessee Hwy Patrol under Permit No. 21178"/>
    <s v="Other"/>
    <s v="Other"/>
    <m/>
    <x v="1"/>
    <x v="1"/>
    <s v=""/>
    <m/>
    <m/>
    <x v="6"/>
    <m/>
    <m/>
    <n v="0"/>
    <n v="0"/>
    <n v="-548.33000000000004"/>
    <n v="0"/>
    <n v="-548.33000000000004"/>
  </r>
  <r>
    <n v="126034"/>
    <x v="2"/>
    <s v="Davidson"/>
    <m/>
    <s v="N/A"/>
    <s v="MTA, FY 13-14, 5310"/>
    <m/>
    <s v="Mass Transit"/>
    <m/>
    <m/>
    <x v="1"/>
    <x v="1"/>
    <s v=""/>
    <m/>
    <m/>
    <x v="6"/>
    <m/>
    <m/>
    <n v="0"/>
    <n v="0"/>
    <n v="-565.32000000000005"/>
    <n v="0"/>
    <n v="-565.32000000000005"/>
  </r>
  <r>
    <n v="114873"/>
    <x v="3"/>
    <s v="Benton"/>
    <s v="SR-69 A"/>
    <s v="SR"/>
    <s v="From SR-191/SR-391 to Prince Road"/>
    <m/>
    <s v="Resurfacing"/>
    <s v="Resurface &amp; Safety"/>
    <s v="85 lbs/sy D"/>
    <x v="0"/>
    <x v="5"/>
    <n v="7.28"/>
    <d v="2011-05-06T00:00:00"/>
    <m/>
    <x v="2"/>
    <s v="Other"/>
    <m/>
    <n v="0"/>
    <n v="0"/>
    <n v="0"/>
    <n v="-566.20000000000005"/>
    <n v="-566.20000000000005"/>
  </r>
  <r>
    <n v="127798"/>
    <x v="1"/>
    <s v="Campbell"/>
    <m/>
    <s v="N/A"/>
    <s v="Jacksboro: FY19 Airport Maintenance"/>
    <m/>
    <s v="Aeronautics"/>
    <s v="Public Transportation"/>
    <m/>
    <x v="1"/>
    <x v="1"/>
    <s v=""/>
    <m/>
    <m/>
    <x v="6"/>
    <m/>
    <m/>
    <n v="0"/>
    <n v="0"/>
    <n v="-577.84"/>
    <n v="0"/>
    <n v="-577.84"/>
  </r>
  <r>
    <n v="127669"/>
    <x v="3"/>
    <s v="Hardin"/>
    <s v="Damon Road"/>
    <s v="L"/>
    <s v="SA 36048-2,  from State Line to SA-36001"/>
    <m/>
    <s v="State Aid - Resurf"/>
    <s v="Resurfacing"/>
    <m/>
    <x v="1"/>
    <x v="1"/>
    <n v="2.2200000000000002"/>
    <m/>
    <m/>
    <x v="4"/>
    <s v="None"/>
    <m/>
    <n v="0"/>
    <n v="0"/>
    <n v="0"/>
    <n v="-582.12"/>
    <n v="-582.12"/>
  </r>
  <r>
    <n v="127843"/>
    <x v="0"/>
    <s v="McMinn"/>
    <m/>
    <s v="SR"/>
    <s v="M19CMHQ_C54SR_SPCATHENS"/>
    <m/>
    <s v="Maint - Reg"/>
    <s v="Maintenance"/>
    <m/>
    <x v="1"/>
    <x v="1"/>
    <s v=""/>
    <m/>
    <m/>
    <x v="2"/>
    <m/>
    <m/>
    <n v="0"/>
    <n v="0"/>
    <n v="-610.20000000000005"/>
    <n v="0"/>
    <n v="-610.20000000000005"/>
  </r>
  <r>
    <n v="120112"/>
    <x v="5"/>
    <s v="Statewide"/>
    <m/>
    <s v="N/A"/>
    <s v="Rowe Machinery - UAL Overdimensional Load THP Escort - Jan 2014"/>
    <m/>
    <s v="Other"/>
    <m/>
    <m/>
    <x v="1"/>
    <x v="1"/>
    <s v=""/>
    <m/>
    <m/>
    <x v="6"/>
    <m/>
    <m/>
    <n v="0"/>
    <n v="0"/>
    <n v="-610.33000000000004"/>
    <n v="0"/>
    <n v="-610.33000000000004"/>
  </r>
  <r>
    <n v="127970"/>
    <x v="3"/>
    <s v="McNairy"/>
    <s v="Springwood Drive"/>
    <s v="L"/>
    <s v="SA 55064-1, Springwood Drive, from Countrywoods Drive to Countrywoods Drive"/>
    <m/>
    <s v="State Aid - Resurf"/>
    <s v="Resurfacing"/>
    <m/>
    <x v="0"/>
    <x v="5"/>
    <n v="0.13300000000000001"/>
    <m/>
    <m/>
    <x v="4"/>
    <m/>
    <m/>
    <n v="0"/>
    <n v="0"/>
    <n v="0"/>
    <n v="-619.6"/>
    <n v="-619.6"/>
  </r>
  <r>
    <n v="125428"/>
    <x v="3"/>
    <s v="Shelby"/>
    <m/>
    <s v="L"/>
    <s v="Shelby County Air Quality Outreach and Education"/>
    <s v="Educational outreach to multiple constituencies regarding transportation alternatives, congestion reduction and air quality improvement. Grant will fund staff salaries, supplies and equipment for administration of program. Radio ads and printed educational materials."/>
    <s v="Local Programs"/>
    <s v="Other"/>
    <m/>
    <x v="1"/>
    <x v="1"/>
    <s v=""/>
    <m/>
    <m/>
    <x v="4"/>
    <m/>
    <m/>
    <n v="-626"/>
    <n v="0"/>
    <n v="0"/>
    <n v="0"/>
    <n v="-626"/>
  </r>
  <r>
    <n v="111484"/>
    <x v="0"/>
    <s v="Region 2"/>
    <m/>
    <s v="N/A"/>
    <s v="SETHRA - Federal FY 06 New Freedom Program (5317)"/>
    <m/>
    <s v="Mass Transit"/>
    <s v="Public Transportation"/>
    <m/>
    <x v="1"/>
    <x v="1"/>
    <s v=""/>
    <m/>
    <m/>
    <x v="6"/>
    <m/>
    <m/>
    <n v="0"/>
    <n v="0"/>
    <n v="-639.35"/>
    <n v="0"/>
    <n v="-639.35"/>
  </r>
  <r>
    <n v="118873.02"/>
    <x v="2"/>
    <s v="Davidson"/>
    <s v="I-440"/>
    <s v="IM"/>
    <s v="M15RMR3_C19I_M&amp;LI440"/>
    <m/>
    <s v="Maint - Reg"/>
    <s v="Mowing/Litter"/>
    <m/>
    <x v="1"/>
    <x v="1"/>
    <s v=""/>
    <m/>
    <m/>
    <x v="1"/>
    <m/>
    <m/>
    <n v="0"/>
    <n v="0"/>
    <n v="-655.47"/>
    <n v="0"/>
    <n v="-655.47"/>
  </r>
  <r>
    <n v="127768.89"/>
    <x v="5"/>
    <s v="Statewide"/>
    <m/>
    <s v="N/A"/>
    <s v="Overdimensional (O/D) Load Escort by Tennessee Highway Patrol (THP) - Permit Nos. 168265 &amp; 168209"/>
    <m/>
    <s v="Other"/>
    <s v="Other"/>
    <m/>
    <x v="1"/>
    <x v="1"/>
    <s v=""/>
    <m/>
    <m/>
    <x v="6"/>
    <m/>
    <m/>
    <n v="0"/>
    <n v="0"/>
    <n v="-669.55"/>
    <n v="0"/>
    <n v="-669.55"/>
  </r>
  <r>
    <n v="126085"/>
    <x v="1"/>
    <s v="Washington"/>
    <s v="SR-75"/>
    <s v="SR"/>
    <s v="From ramp to I-26 to near Cedar Creek Drive"/>
    <s v="Mill &amp; 411D"/>
    <s v="Resurfacing"/>
    <s v="Resurf, Safety &amp; Br Repair"/>
    <s v="Mill &amp; 411D"/>
    <x v="0"/>
    <x v="5"/>
    <n v="2.42"/>
    <d v="2018-05-11T00:00:00"/>
    <s v="CONV"/>
    <x v="2"/>
    <s v="Other"/>
    <s v="90SR0750003"/>
    <n v="0"/>
    <n v="0"/>
    <n v="27965.02"/>
    <n v="-28654.76"/>
    <n v="-689.73999999999796"/>
  </r>
  <r>
    <n v="128906"/>
    <x v="2"/>
    <s v="Hickman"/>
    <m/>
    <s v="N/A"/>
    <s v="Centerville: Security Fence and Gate"/>
    <m/>
    <s v="Aeronautics"/>
    <s v="Public Transportation"/>
    <m/>
    <x v="1"/>
    <x v="1"/>
    <s v=""/>
    <m/>
    <m/>
    <x v="6"/>
    <m/>
    <m/>
    <n v="0"/>
    <n v="0"/>
    <n v="-700"/>
    <n v="0"/>
    <n v="-700"/>
  </r>
  <r>
    <n v="127715"/>
    <x v="0"/>
    <s v="Bradley"/>
    <m/>
    <s v="N/A"/>
    <s v="Cleveland: FY19 Airport Maintenance"/>
    <m/>
    <s v="Aeronautics"/>
    <s v="Public Transportation"/>
    <m/>
    <x v="1"/>
    <x v="1"/>
    <s v=""/>
    <m/>
    <m/>
    <x v="6"/>
    <m/>
    <m/>
    <n v="0"/>
    <n v="0"/>
    <n v="-714.54"/>
    <n v="0"/>
    <n v="-714.54"/>
  </r>
  <r>
    <n v="127768.58"/>
    <x v="5"/>
    <s v="Statewide"/>
    <m/>
    <s v="N/A"/>
    <s v="Overdimensional (O/D) Load Escort by Tennessee Highway Patrol (THP) - Permit 118398"/>
    <m/>
    <s v="Other"/>
    <s v="Other"/>
    <m/>
    <x v="1"/>
    <x v="1"/>
    <s v=""/>
    <m/>
    <m/>
    <x v="6"/>
    <m/>
    <m/>
    <n v="0"/>
    <n v="0"/>
    <n v="-724.71"/>
    <n v="0"/>
    <n v="-724.71"/>
  </r>
  <r>
    <n v="121077"/>
    <x v="3"/>
    <s v="McNairy"/>
    <s v="SR-22"/>
    <s v="SR"/>
    <s v="From SR-15 to Chester County Line"/>
    <m/>
    <s v="Resurfacing"/>
    <s v="Resurface &amp; Safety"/>
    <s v="ALT. Hot Recycle-in-Place with 32#/sy Micro Resurfacing OR 65#/sy Thin Lift Overlay"/>
    <x v="0"/>
    <x v="5"/>
    <n v="10.4"/>
    <d v="2015-03-27T00:00:00"/>
    <s v="ALT-M"/>
    <x v="2"/>
    <s v="Other"/>
    <m/>
    <n v="0"/>
    <n v="0"/>
    <n v="0"/>
    <n v="-740.39"/>
    <n v="-740.39"/>
  </r>
  <r>
    <n v="115285"/>
    <x v="2"/>
    <s v="Region 3"/>
    <s v="SR"/>
    <s v="SR"/>
    <s v="Various State Routes in Region 3 (Crack Seal)"/>
    <m/>
    <s v="Resurfacing"/>
    <s v="Resurfacing"/>
    <e v="#N/A"/>
    <x v="0"/>
    <x v="5"/>
    <n v="0"/>
    <d v="2011-05-06T00:00:00"/>
    <m/>
    <x v="2"/>
    <m/>
    <m/>
    <n v="0"/>
    <n v="0"/>
    <n v="0"/>
    <n v="-749.92"/>
    <n v="-749.92"/>
  </r>
  <r>
    <n v="127565"/>
    <x v="0"/>
    <s v="Marion"/>
    <m/>
    <s v="SR"/>
    <s v="M19CMHQ_C58SR_SPCMARIONCO"/>
    <m/>
    <s v="Maint - Reg"/>
    <s v="Maintenance"/>
    <m/>
    <x v="1"/>
    <x v="1"/>
    <s v=""/>
    <m/>
    <m/>
    <x v="2"/>
    <m/>
    <m/>
    <n v="0"/>
    <n v="0"/>
    <n v="-752.71"/>
    <n v="0"/>
    <n v="-752.71"/>
  </r>
  <r>
    <n v="128788"/>
    <x v="0"/>
    <s v="Overton"/>
    <s v="Netherland Road"/>
    <s v="L"/>
    <s v="SA 67064-1, Netherland Road from SR 111 to Boatman Rd"/>
    <m/>
    <s v="State Aid - Resurf"/>
    <s v="Resurfacing"/>
    <m/>
    <x v="1"/>
    <x v="1"/>
    <n v="1.885"/>
    <m/>
    <m/>
    <x v="4"/>
    <s v="None"/>
    <m/>
    <n v="0"/>
    <n v="0"/>
    <n v="0"/>
    <n v="-760.76"/>
    <n v="-760.76"/>
  </r>
  <r>
    <n v="123885"/>
    <x v="3"/>
    <s v="Benton"/>
    <s v="SR-1"/>
    <s v="SR"/>
    <s v="From Carroll County Line to SR-391"/>
    <s v="PRESV - Scrub Seal &amp; 85 lbs TLD"/>
    <s v="Resurfacing"/>
    <s v="Resurface &amp; Safety"/>
    <s v="Scrub Seal &amp; 85 lbs TLD"/>
    <x v="0"/>
    <x v="5"/>
    <n v="4.28"/>
    <d v="2017-03-31T00:00:00"/>
    <s v="PRESV"/>
    <x v="2"/>
    <s v="Other"/>
    <m/>
    <n v="0"/>
    <n v="0"/>
    <n v="0"/>
    <n v="-762.85"/>
    <n v="-762.85"/>
  </r>
  <r>
    <n v="109755.04"/>
    <x v="2"/>
    <s v="Region 3"/>
    <m/>
    <s v="IM"/>
    <s v="M12LTHQ_R3ISR_G'RAILINST"/>
    <m/>
    <s v="Maint - Reg"/>
    <s v="Guardrail"/>
    <m/>
    <x v="1"/>
    <x v="1"/>
    <s v=""/>
    <d v="2011-10-28T00:00:00"/>
    <m/>
    <x v="1"/>
    <m/>
    <m/>
    <n v="0"/>
    <n v="0"/>
    <n v="-775.02"/>
    <n v="0"/>
    <n v="-775.02"/>
  </r>
  <r>
    <n v="114790"/>
    <x v="2"/>
    <s v="Region 3"/>
    <m/>
    <s v="IM"/>
    <s v="M10LTHQ_R3ISR_SWDRNCLN"/>
    <m/>
    <s v="Maint - Reg"/>
    <s v="Maintenance"/>
    <m/>
    <x v="1"/>
    <x v="1"/>
    <s v=""/>
    <d v="2010-12-10T00:00:00"/>
    <m/>
    <x v="1"/>
    <m/>
    <m/>
    <n v="0"/>
    <n v="0"/>
    <n v="-780.08"/>
    <n v="0"/>
    <n v="-780.08"/>
  </r>
  <r>
    <n v="127964"/>
    <x v="3"/>
    <s v="McNairy"/>
    <s v="Countrywoods Drive"/>
    <s v="L"/>
    <s v="SA 55065-1, Countrywoods Drive, from Godfrey Circle to High School Road"/>
    <m/>
    <s v="State Aid - Resurf"/>
    <s v="Resurfacing"/>
    <m/>
    <x v="1"/>
    <x v="1"/>
    <n v="0.46400000000000002"/>
    <m/>
    <m/>
    <x v="4"/>
    <s v="None"/>
    <m/>
    <n v="0"/>
    <n v="0"/>
    <n v="0"/>
    <n v="-808.45"/>
    <n v="-808.45"/>
  </r>
  <r>
    <n v="105021.14"/>
    <x v="1"/>
    <s v="Jefferson"/>
    <m/>
    <s v="N/A"/>
    <s v="Litter Grant FY2018/19"/>
    <m/>
    <s v="Maint - Litter"/>
    <s v="Mowing/Litter"/>
    <m/>
    <x v="1"/>
    <x v="1"/>
    <s v=""/>
    <m/>
    <m/>
    <x v="6"/>
    <m/>
    <m/>
    <n v="0"/>
    <n v="0"/>
    <n v="-814.71"/>
    <n v="0"/>
    <n v="-814.71"/>
  </r>
  <r>
    <n v="106043"/>
    <x v="3"/>
    <s v="Gibson"/>
    <s v="Old SR-104"/>
    <s v="L"/>
    <s v="Old SR-104, Bridge over Overflow, LM 0.09 (IA)"/>
    <m/>
    <s v="State Aid - BR Grant"/>
    <s v="Bridge Replacement"/>
    <m/>
    <x v="3"/>
    <x v="0"/>
    <n v="0"/>
    <m/>
    <m/>
    <x v="4"/>
    <s v="None"/>
    <s v="270A3760007"/>
    <n v="0"/>
    <n v="0"/>
    <n v="-823.2"/>
    <n v="0"/>
    <n v="-823.2"/>
  </r>
  <r>
    <n v="116376.06"/>
    <x v="2"/>
    <s v="Maury"/>
    <s v="SR"/>
    <s v="SR"/>
    <s v="M18LTHQ_D38SR_M&amp;L_D38MAURY"/>
    <m/>
    <s v="Maint - Reg"/>
    <s v="Mowing/Litter"/>
    <m/>
    <x v="1"/>
    <x v="1"/>
    <n v="248.43"/>
    <d v="2017-11-03T00:00:00"/>
    <m/>
    <x v="2"/>
    <m/>
    <m/>
    <n v="0"/>
    <n v="0"/>
    <n v="-825.71"/>
    <n v="0"/>
    <n v="-825.71"/>
  </r>
  <r>
    <n v="125262"/>
    <x v="2"/>
    <s v="Lewis"/>
    <s v="WOODLAWN ROAD"/>
    <s v="L"/>
    <s v="SA-51034(1), Woodlawn, from McCord Hollow Road to SR-20"/>
    <m/>
    <s v="State Aid - Resurf"/>
    <s v="Resurfacing"/>
    <m/>
    <x v="1"/>
    <x v="1"/>
    <n v="0.52"/>
    <m/>
    <m/>
    <x v="4"/>
    <s v="None"/>
    <m/>
    <n v="0"/>
    <n v="0"/>
    <n v="0"/>
    <n v="-844.15"/>
    <n v="-844.15"/>
  </r>
  <r>
    <n v="127696"/>
    <x v="0"/>
    <s v="McMinn"/>
    <m/>
    <s v="N/A"/>
    <s v="Athens: FY19 Airport Maintenance"/>
    <m/>
    <s v="Aeronautics"/>
    <s v="Public Transportation"/>
    <m/>
    <x v="1"/>
    <x v="1"/>
    <s v=""/>
    <m/>
    <m/>
    <x v="6"/>
    <m/>
    <m/>
    <n v="0"/>
    <n v="0"/>
    <n v="-851.51"/>
    <n v="0"/>
    <n v="-851.51"/>
  </r>
  <r>
    <n v="128412"/>
    <x v="1"/>
    <s v="Claiborne"/>
    <s v="Straight Creek Road"/>
    <s v="L"/>
    <s v="SA 1311-3, Straight Creek Road from Minton Hollow Road to City Limits New Tazewell"/>
    <m/>
    <s v="State Aid - Resurf"/>
    <s v="Resurfacing"/>
    <m/>
    <x v="1"/>
    <x v="1"/>
    <n v="2.4"/>
    <m/>
    <m/>
    <x v="4"/>
    <s v="None"/>
    <m/>
    <n v="0"/>
    <n v="0"/>
    <n v="0"/>
    <n v="-855.64"/>
    <n v="-855.64"/>
  </r>
  <r>
    <n v="105195.14"/>
    <x v="2"/>
    <s v="Sumner"/>
    <m/>
    <s v="L"/>
    <s v="Litter Grant FY2018/19"/>
    <m/>
    <s v="Maint - Litter"/>
    <s v="Mowing/Litter"/>
    <m/>
    <x v="1"/>
    <x v="1"/>
    <s v=""/>
    <m/>
    <m/>
    <x v="4"/>
    <m/>
    <m/>
    <n v="0"/>
    <n v="0"/>
    <n v="-861.5"/>
    <n v="0"/>
    <n v="-861.5"/>
  </r>
  <r>
    <n v="102031"/>
    <x v="3"/>
    <s v="McNairy"/>
    <s v="SR-224"/>
    <s v="SR"/>
    <s v="Bridge over Clarey Creek, LM 12.57"/>
    <m/>
    <s v="Bridge"/>
    <s v="Bridge Replacement"/>
    <m/>
    <x v="3"/>
    <x v="0"/>
    <n v="0.26100000000000001"/>
    <d v="2011-08-05T00:00:00"/>
    <m/>
    <x v="2"/>
    <s v="Other"/>
    <s v="55S80830009"/>
    <n v="-295.16000000000003"/>
    <n v="-49.35"/>
    <n v="-535.01"/>
    <n v="0"/>
    <n v="-879.52"/>
  </r>
  <r>
    <n v="123412"/>
    <x v="2"/>
    <s v="Davidson"/>
    <m/>
    <s v="N/A"/>
    <s v="Nashville-Metropolitan Davidson Co MPC, FY 14 5303"/>
    <m/>
    <s v="Mass Transit"/>
    <m/>
    <m/>
    <x v="1"/>
    <x v="1"/>
    <s v=""/>
    <m/>
    <m/>
    <x v="6"/>
    <m/>
    <m/>
    <n v="0"/>
    <n v="0"/>
    <n v="-884.43"/>
    <n v="0"/>
    <n v="-884.43"/>
  </r>
  <r>
    <n v="126840"/>
    <x v="5"/>
    <s v="Statewide"/>
    <m/>
    <s v="N/A"/>
    <s v="Transystems, FY 17, 5311"/>
    <m/>
    <s v="Mass Transit"/>
    <m/>
    <m/>
    <x v="1"/>
    <x v="1"/>
    <s v=""/>
    <m/>
    <m/>
    <x v="6"/>
    <m/>
    <m/>
    <n v="0"/>
    <n v="0"/>
    <n v="-912.07"/>
    <n v="0"/>
    <n v="-912.07"/>
  </r>
  <r>
    <n v="117496.07"/>
    <x v="0"/>
    <s v="Region 2"/>
    <m/>
    <s v="IM"/>
    <s v="M18SAHQ_R2ISR_MQAQC_JUL2018-JUN2019_REG2"/>
    <s v="MRI Quality Control Inspections"/>
    <s v="Maint - Reg"/>
    <s v="Preliminary Engineering"/>
    <m/>
    <x v="1"/>
    <x v="1"/>
    <s v=""/>
    <m/>
    <m/>
    <x v="1"/>
    <m/>
    <m/>
    <n v="-913.96"/>
    <n v="0"/>
    <n v="0"/>
    <n v="0"/>
    <n v="-913.96"/>
  </r>
  <r>
    <n v="126217"/>
    <x v="2"/>
    <s v="Lincoln"/>
    <s v="SR-122"/>
    <s v="SR"/>
    <s v="From SR-121 to Franklin County Line"/>
    <s v="411 D Overlay"/>
    <s v="Resurfacing"/>
    <s v="Resurface &amp; Safety"/>
    <s v="411 D Overlay"/>
    <x v="0"/>
    <x v="5"/>
    <n v="2.7"/>
    <d v="2018-03-23T00:00:00"/>
    <s v="CONV"/>
    <x v="2"/>
    <s v="Other"/>
    <m/>
    <n v="0"/>
    <n v="0"/>
    <n v="4910.79"/>
    <n v="-5844.81"/>
    <n v="-934.02000000000044"/>
  </r>
  <r>
    <n v="125264"/>
    <x v="2"/>
    <s v="Lewis"/>
    <s v="DIAL HOLLOW ROAD"/>
    <s v="L"/>
    <s v="SA 51030(1), Dial Hollow Road, from Rockhouse Road to SR-99"/>
    <m/>
    <s v="State Aid - Resurf"/>
    <s v="Resurfacing"/>
    <m/>
    <x v="1"/>
    <x v="1"/>
    <n v="1.2410000000000001"/>
    <m/>
    <m/>
    <x v="4"/>
    <s v="None"/>
    <m/>
    <n v="0"/>
    <n v="0"/>
    <n v="0"/>
    <n v="-934.03"/>
    <n v="-934.03"/>
  </r>
  <r>
    <n v="128552"/>
    <x v="2"/>
    <s v="Rutherford"/>
    <m/>
    <s v="N/A"/>
    <s v="Smyrna: Preventive Maintenance of RWY 14/32 Design/Bid"/>
    <m/>
    <s v="Aeronautics"/>
    <s v="Public Transportation"/>
    <m/>
    <x v="1"/>
    <x v="1"/>
    <s v=""/>
    <m/>
    <m/>
    <x v="6"/>
    <m/>
    <m/>
    <n v="0"/>
    <n v="0"/>
    <n v="-943"/>
    <n v="0"/>
    <n v="-943"/>
  </r>
  <r>
    <n v="126003"/>
    <x v="2"/>
    <s v="Perry"/>
    <m/>
    <s v="N/A"/>
    <s v="Linden: Airport Layout Plan Update"/>
    <m/>
    <s v="Aeronautics"/>
    <s v="Public Transportation"/>
    <m/>
    <x v="1"/>
    <x v="1"/>
    <s v=""/>
    <m/>
    <m/>
    <x v="6"/>
    <m/>
    <m/>
    <n v="0"/>
    <n v="0"/>
    <n v="-944"/>
    <n v="0"/>
    <n v="-944"/>
  </r>
  <r>
    <n v="105035.14"/>
    <x v="0"/>
    <s v="Coffee"/>
    <m/>
    <s v="N/A"/>
    <s v="Litter Grant FY2018/19"/>
    <m/>
    <s v="Maint - Litter"/>
    <s v="Mowing/Litter"/>
    <m/>
    <x v="1"/>
    <x v="1"/>
    <s v=""/>
    <m/>
    <m/>
    <x v="6"/>
    <m/>
    <m/>
    <n v="0"/>
    <n v="0"/>
    <n v="-945.13"/>
    <n v="0"/>
    <n v="-945.13"/>
  </r>
  <r>
    <n v="105027.14"/>
    <x v="0"/>
    <s v="Grundy"/>
    <m/>
    <s v="N/A"/>
    <s v="Litter Grant FY2018/19"/>
    <m/>
    <s v="Maint - Litter"/>
    <s v="Mowing/Litter"/>
    <m/>
    <x v="1"/>
    <x v="1"/>
    <s v=""/>
    <m/>
    <m/>
    <x v="6"/>
    <m/>
    <m/>
    <n v="0"/>
    <n v="0"/>
    <n v="-956.19"/>
    <n v="0"/>
    <n v="-956.19"/>
  </r>
  <r>
    <n v="115634"/>
    <x v="3"/>
    <s v="Region 4"/>
    <m/>
    <s v="IM"/>
    <s v="M11LTHQ_D41ISR_PAVREPAOC"/>
    <m/>
    <s v="Maint - Reg"/>
    <s v="Maintenance"/>
    <m/>
    <x v="0"/>
    <x v="2"/>
    <s v=""/>
    <d v="2011-05-06T00:00:00"/>
    <m/>
    <x v="1"/>
    <m/>
    <m/>
    <n v="0"/>
    <n v="0"/>
    <n v="-992.25"/>
    <n v="0"/>
    <n v="-992.25"/>
  </r>
  <r>
    <n v="122005"/>
    <x v="2"/>
    <s v="Marshall"/>
    <s v="SR-50"/>
    <s v="SR"/>
    <s v="at Rock Creek Trail in Lewisburg"/>
    <s v="Commerce Street Bridge Connector Project - Construction of 870 sq. ft. of a 10' multi-use path with retaining wall connecting Rock Creek Trail to SR-50/East Commerce Street. Installation of pedestrian lighting, pedestrian amenities, one bike rack, and landscaping along the multi-use path."/>
    <s v="Local Programs"/>
    <s v="Bicycles and Pedestrian Facility"/>
    <m/>
    <x v="1"/>
    <x v="1"/>
    <n v="0"/>
    <m/>
    <m/>
    <x v="2"/>
    <s v="Other"/>
    <m/>
    <n v="2672.44"/>
    <n v="518.61"/>
    <n v="-4189.58"/>
    <n v="0"/>
    <n v="-998.52999999999975"/>
  </r>
  <r>
    <n v="105203.12"/>
    <x v="2"/>
    <s v="Moore"/>
    <m/>
    <s v="L"/>
    <s v="Litter Grant FY2016/17"/>
    <m/>
    <s v="Maint - Litter"/>
    <s v="Mowing/Litter"/>
    <m/>
    <x v="1"/>
    <x v="1"/>
    <s v=""/>
    <m/>
    <m/>
    <x v="4"/>
    <m/>
    <m/>
    <n v="0"/>
    <n v="0"/>
    <n v="-1012.49"/>
    <n v="0"/>
    <n v="-1012.49"/>
  </r>
  <r>
    <n v="128044"/>
    <x v="1"/>
    <s v="Johnson"/>
    <m/>
    <s v="N/A"/>
    <s v="Mountain City: Design Partial Parallel TW"/>
    <m/>
    <s v="Aeronautics"/>
    <s v="Public Transportation"/>
    <m/>
    <x v="1"/>
    <x v="1"/>
    <s v=""/>
    <m/>
    <m/>
    <x v="6"/>
    <m/>
    <m/>
    <n v="0"/>
    <n v="0"/>
    <n v="-1037"/>
    <n v="0"/>
    <n v="-1037"/>
  </r>
  <r>
    <n v="118921.02"/>
    <x v="2"/>
    <s v="Region 3"/>
    <s v="I-40 W"/>
    <s v="IM"/>
    <s v="M15RMR3_R3I_M&amp;L I40 WEST"/>
    <m/>
    <s v="Maint - Reg"/>
    <s v="Mowing/Litter"/>
    <m/>
    <x v="1"/>
    <x v="1"/>
    <s v=""/>
    <m/>
    <m/>
    <x v="1"/>
    <m/>
    <m/>
    <n v="0"/>
    <n v="0"/>
    <n v="-1041.0899999999999"/>
    <n v="0"/>
    <n v="-1041.0899999999999"/>
  </r>
  <r>
    <n v="115763"/>
    <x v="0"/>
    <s v="Putnam"/>
    <s v="SR-84"/>
    <s v="SR"/>
    <s v="Slide Mitigation at LM 10.5 &amp; LM 11.0"/>
    <m/>
    <s v="Maint - Reg"/>
    <s v="Mitigation - Slide"/>
    <m/>
    <x v="2"/>
    <x v="2"/>
    <n v="0.6"/>
    <d v="2014-07-11T00:00:00"/>
    <m/>
    <x v="2"/>
    <m/>
    <m/>
    <n v="-858.52"/>
    <n v="0"/>
    <n v="-188.41"/>
    <n v="0"/>
    <n v="-1046.93"/>
  </r>
  <r>
    <n v="128553"/>
    <x v="2"/>
    <s v="Rutherford"/>
    <m/>
    <s v="N/A"/>
    <s v="Smyrna: Rehabilitation of East Apron"/>
    <m/>
    <s v="Aeronautics"/>
    <s v="Public Transportation"/>
    <m/>
    <x v="1"/>
    <x v="1"/>
    <s v=""/>
    <m/>
    <m/>
    <x v="6"/>
    <m/>
    <m/>
    <n v="0"/>
    <n v="0"/>
    <n v="-1050"/>
    <n v="0"/>
    <n v="-1050"/>
  </r>
  <r>
    <n v="119984"/>
    <x v="1"/>
    <s v="Sullivan"/>
    <s v="SR-36"/>
    <s v="SR"/>
    <s v="From Washington County Line to North of Lakeside Lane"/>
    <s v="Project involves: earthwork, signing, pavement markings, and guardrail."/>
    <s v="Safety"/>
    <s v="Miscellaneous Safety Improvements"/>
    <m/>
    <x v="0"/>
    <x v="0"/>
    <n v="2.76"/>
    <d v="2018-05-11T00:00:00"/>
    <m/>
    <x v="0"/>
    <s v="NHS"/>
    <m/>
    <n v="-88.59"/>
    <n v="0"/>
    <n v="-980.14"/>
    <n v="0"/>
    <n v="-1068.73"/>
  </r>
  <r>
    <n v="117006"/>
    <x v="3"/>
    <s v="Dyer"/>
    <m/>
    <s v="L"/>
    <s v="Dyersburg Middle School"/>
    <s v="2300 LF of 10' asphalt walway/bikeway, 5 crosswalks, and signage in the area of Dyersburg Middle School."/>
    <s v="Local Programs"/>
    <s v="Bicycles and Pedestrian Facility"/>
    <m/>
    <x v="1"/>
    <x v="1"/>
    <n v="0"/>
    <m/>
    <m/>
    <x v="4"/>
    <m/>
    <m/>
    <n v="-1070.6199999999999"/>
    <n v="0"/>
    <n v="0"/>
    <n v="0"/>
    <n v="-1070.6199999999999"/>
  </r>
  <r>
    <n v="127768.63"/>
    <x v="5"/>
    <s v="Statewide"/>
    <m/>
    <s v="N/A"/>
    <s v="Overdimensional (O/D) Load Escort by Tennessee Highway Patrol (THP) - Permit 121405"/>
    <m/>
    <s v="Other"/>
    <s v="Other"/>
    <m/>
    <x v="1"/>
    <x v="1"/>
    <s v=""/>
    <m/>
    <m/>
    <x v="6"/>
    <m/>
    <m/>
    <n v="0"/>
    <n v="0"/>
    <n v="-1086.32"/>
    <n v="0"/>
    <n v="-1086.32"/>
  </r>
  <r>
    <n v="105002.12"/>
    <x v="1"/>
    <s v="Unicoi"/>
    <m/>
    <s v="N/A"/>
    <s v="Litter Grant FY2016/17"/>
    <m/>
    <s v="Maint - Litter"/>
    <s v="Mowing/Litter"/>
    <m/>
    <x v="1"/>
    <x v="1"/>
    <s v=""/>
    <m/>
    <m/>
    <x v="6"/>
    <m/>
    <m/>
    <n v="0"/>
    <n v="0"/>
    <n v="-1095.0899999999999"/>
    <n v="0"/>
    <n v="-1095.0899999999999"/>
  </r>
  <r>
    <n v="127569"/>
    <x v="1"/>
    <s v="Jefferson"/>
    <m/>
    <s v="SR"/>
    <s v="M19CMHQ_C45SR_ROUJEFFERSONCITY"/>
    <m/>
    <s v="Maint - Reg"/>
    <s v="Maintenance"/>
    <m/>
    <x v="1"/>
    <x v="1"/>
    <s v=""/>
    <m/>
    <m/>
    <x v="2"/>
    <m/>
    <m/>
    <n v="0"/>
    <n v="0"/>
    <n v="-1102.9100000000001"/>
    <n v="0"/>
    <n v="-1102.9100000000001"/>
  </r>
  <r>
    <n v="128536"/>
    <x v="1"/>
    <s v="Blount"/>
    <m/>
    <s v="N/A"/>
    <s v="2019 Aviation Education and Outreach: Alcoa City Schools - Aviation Career Exploration and Training Program"/>
    <m/>
    <s v="Aeronautics"/>
    <s v="Public Transportation"/>
    <m/>
    <x v="1"/>
    <x v="1"/>
    <s v=""/>
    <m/>
    <m/>
    <x v="6"/>
    <m/>
    <m/>
    <n v="0"/>
    <n v="0"/>
    <n v="-1112.94"/>
    <n v="0"/>
    <n v="-1112.94"/>
  </r>
  <r>
    <n v="127768.8"/>
    <x v="5"/>
    <s v="Statewide"/>
    <m/>
    <s v="N/A"/>
    <s v="Overdimensional (O/D) Load Escort by Tennessee Highway Patrol (THP) - Permit 156605"/>
    <m/>
    <s v="Other"/>
    <s v="Other"/>
    <m/>
    <x v="1"/>
    <x v="1"/>
    <s v=""/>
    <m/>
    <m/>
    <x v="6"/>
    <m/>
    <m/>
    <n v="0"/>
    <n v="0"/>
    <n v="-1156.29"/>
    <n v="0"/>
    <n v="-1156.29"/>
  </r>
  <r>
    <n v="125073"/>
    <x v="3"/>
    <s v="Weakley"/>
    <s v="SR-372"/>
    <s v="SR"/>
    <s v="(US-45E/North Lindell Street/Elm Street), Intersections at Gardner/Hyndsver Roads and Peach Street"/>
    <s v="Replace two existing traffic signals with modern signals affixed to poles. The northern signal at SR-372 and Hyndsver Road will add a left turn signal to improve traffic flow."/>
    <s v="Local Programs"/>
    <s v="Signalization"/>
    <m/>
    <x v="1"/>
    <x v="1"/>
    <n v="0"/>
    <m/>
    <m/>
    <x v="2"/>
    <s v="Other"/>
    <m/>
    <n v="1334.25"/>
    <n v="0"/>
    <n v="-2520.84"/>
    <n v="0"/>
    <n v="-1186.5900000000001"/>
  </r>
  <r>
    <n v="118880"/>
    <x v="1"/>
    <s v="Scott"/>
    <s v="Buffalo Road"/>
    <s v="L"/>
    <s v="SA-7610(9), From the Oneida City Limits to Phillips Flats Road"/>
    <m/>
    <s v="State Aid - Resurf"/>
    <s v="Resurfacing"/>
    <m/>
    <x v="1"/>
    <x v="1"/>
    <n v="1.86"/>
    <m/>
    <m/>
    <x v="4"/>
    <s v="None"/>
    <m/>
    <n v="0"/>
    <n v="0"/>
    <n v="0"/>
    <n v="-1191.29"/>
    <n v="-1191.29"/>
  </r>
  <r>
    <n v="128723"/>
    <x v="0"/>
    <s v="Jackson"/>
    <m/>
    <s v="N/A"/>
    <s v="Gainesboro: Security Cameras"/>
    <m/>
    <s v="Aeronautics"/>
    <s v="Public Transportation"/>
    <m/>
    <x v="1"/>
    <x v="1"/>
    <s v=""/>
    <m/>
    <m/>
    <x v="6"/>
    <m/>
    <m/>
    <n v="0"/>
    <n v="0"/>
    <n v="-1200.06"/>
    <n v="0"/>
    <n v="-1200.06"/>
  </r>
  <r>
    <n v="105005.14"/>
    <x v="0"/>
    <s v="Sequatchie"/>
    <m/>
    <s v="N/A"/>
    <s v="Litter Grant FY2018/19"/>
    <m/>
    <s v="Maint - Litter"/>
    <s v="Mowing/Litter"/>
    <m/>
    <x v="1"/>
    <x v="1"/>
    <s v=""/>
    <m/>
    <m/>
    <x v="6"/>
    <m/>
    <m/>
    <n v="0"/>
    <n v="0"/>
    <n v="-1214.03"/>
    <n v="0"/>
    <n v="-1214.03"/>
  </r>
  <r>
    <n v="125718"/>
    <x v="3"/>
    <s v="Region 4"/>
    <m/>
    <s v="N/A"/>
    <s v="SWHRA, FY 17, 5311"/>
    <m/>
    <s v="Mass Transit"/>
    <m/>
    <m/>
    <x v="1"/>
    <x v="1"/>
    <s v=""/>
    <m/>
    <m/>
    <x v="6"/>
    <m/>
    <m/>
    <n v="0"/>
    <n v="0"/>
    <n v="-1215"/>
    <n v="0"/>
    <n v="-1215"/>
  </r>
  <r>
    <n v="127749"/>
    <x v="1"/>
    <s v="Unicoi"/>
    <m/>
    <s v="SR"/>
    <s v="M19CMHQ_C86SR_ROUUNICOI"/>
    <m/>
    <s v="Maint - Reg"/>
    <s v="Maintenance"/>
    <m/>
    <x v="1"/>
    <x v="1"/>
    <s v=""/>
    <m/>
    <m/>
    <x v="2"/>
    <m/>
    <m/>
    <n v="0"/>
    <n v="0"/>
    <n v="-1224.8800000000001"/>
    <n v="0"/>
    <n v="-1224.8800000000001"/>
  </r>
  <r>
    <n v="127768.73"/>
    <x v="5"/>
    <s v="Statewide"/>
    <m/>
    <s v="N/A"/>
    <s v="Overdimensional (O/D) Load Escort by Tennessee Highway Patrol (THP) - Permit 143532"/>
    <m/>
    <s v="Other"/>
    <s v="Other"/>
    <m/>
    <x v="1"/>
    <x v="1"/>
    <s v=""/>
    <m/>
    <m/>
    <x v="6"/>
    <m/>
    <m/>
    <n v="0"/>
    <n v="0"/>
    <n v="-1232.1500000000001"/>
    <n v="0"/>
    <n v="-1232.1500000000001"/>
  </r>
  <r>
    <n v="126965"/>
    <x v="0"/>
    <s v="Fentress"/>
    <s v="McGhee Rd"/>
    <s v="L"/>
    <s v="SA 25018 (1), McGhee Rd to Frank Campbell Rd"/>
    <m/>
    <s v="State Aid - Resurf"/>
    <s v="Resurfacing"/>
    <m/>
    <x v="1"/>
    <x v="1"/>
    <n v="0.86699999999999999"/>
    <m/>
    <m/>
    <x v="4"/>
    <s v="None"/>
    <m/>
    <n v="0"/>
    <n v="0"/>
    <n v="0"/>
    <n v="-1243.19"/>
    <n v="-1243.19"/>
  </r>
  <r>
    <n v="127768.28"/>
    <x v="5"/>
    <s v="Statewide"/>
    <m/>
    <s v="N/A"/>
    <s v="Overdimensional (O/D) Load Escort by Tennessee Highway Patrol (THP) - Permit 60342"/>
    <m/>
    <s v="Other"/>
    <s v="Other"/>
    <m/>
    <x v="1"/>
    <x v="1"/>
    <s v=""/>
    <m/>
    <m/>
    <x v="6"/>
    <m/>
    <m/>
    <n v="0"/>
    <n v="0"/>
    <n v="-1243.8499999999999"/>
    <n v="0"/>
    <n v="-1243.8499999999999"/>
  </r>
  <r>
    <n v="126300"/>
    <x v="3"/>
    <s v="Region 4"/>
    <m/>
    <s v="SR"/>
    <s v="Various State Routes in Region 4 - Joint Stabilization"/>
    <s v="Longitudinal Joint Stabilization"/>
    <s v="Resurfacing"/>
    <s v="Resurfacing"/>
    <e v="#N/A"/>
    <x v="0"/>
    <x v="5"/>
    <n v="36.729999999999997"/>
    <d v="2018-02-09T00:00:00"/>
    <s v="PRESV"/>
    <x v="0"/>
    <s v="NHS, Other"/>
    <m/>
    <n v="0"/>
    <n v="0"/>
    <n v="0"/>
    <n v="-1267.29"/>
    <n v="-1267.29"/>
  </r>
  <r>
    <n v="127768.39"/>
    <x v="5"/>
    <s v="Statewide"/>
    <m/>
    <s v="N/A"/>
    <s v="Overdimensional (O/D) Load Escort by Tennessee Highway Patrol (THP) - Permit 82132"/>
    <m/>
    <s v="Other"/>
    <s v="Other"/>
    <m/>
    <x v="1"/>
    <x v="1"/>
    <s v=""/>
    <m/>
    <m/>
    <x v="6"/>
    <m/>
    <m/>
    <n v="0"/>
    <n v="0"/>
    <n v="-1268.07"/>
    <n v="0"/>
    <n v="-1268.07"/>
  </r>
  <r>
    <n v="127768.31"/>
    <x v="5"/>
    <s v="Statewide"/>
    <m/>
    <s v="N/A"/>
    <s v="Overdimensional (O/D) Load Escort by Tennessee Highway Patrol (THP) - Permit 72076"/>
    <m/>
    <s v="Other"/>
    <s v="Other"/>
    <m/>
    <x v="1"/>
    <x v="1"/>
    <s v=""/>
    <m/>
    <m/>
    <x v="6"/>
    <m/>
    <m/>
    <n v="0"/>
    <n v="0"/>
    <n v="-1285.93"/>
    <n v="0"/>
    <n v="-1285.93"/>
  </r>
  <r>
    <n v="108409"/>
    <x v="2"/>
    <s v="Williamson"/>
    <s v="SR-106"/>
    <s v="SR"/>
    <s v="(Hillsboro Road), Intersection at Claude Yates Drive, LM 15.99 in Franklin"/>
    <s v="Intersection improvements at Claude Yates Drive extending from Joel Cheek Blvd to Mack Hatcher Pkwy (SR-397)"/>
    <s v="Local Programs"/>
    <s v="Intersection Improvements"/>
    <m/>
    <x v="0"/>
    <x v="0"/>
    <n v="0"/>
    <m/>
    <m/>
    <x v="0"/>
    <s v="NHS"/>
    <m/>
    <n v="-1286.4000000000001"/>
    <n v="0"/>
    <n v="0"/>
    <n v="0"/>
    <n v="-1286.4000000000001"/>
  </r>
  <r>
    <n v="127558"/>
    <x v="0"/>
    <s v="Putnam"/>
    <m/>
    <s v="IM"/>
    <s v="M19CMHQ_C71ISR_SPCPUTNAMCO"/>
    <m/>
    <s v="Maint - Reg"/>
    <s v="Maintenance"/>
    <m/>
    <x v="1"/>
    <x v="1"/>
    <s v=""/>
    <m/>
    <m/>
    <x v="1"/>
    <m/>
    <m/>
    <n v="0"/>
    <n v="0"/>
    <n v="-1296"/>
    <n v="0"/>
    <n v="-1296"/>
  </r>
  <r>
    <n v="127500"/>
    <x v="1"/>
    <s v="Hamblen"/>
    <m/>
    <s v="N/A"/>
    <s v="AECOM-Morristown FY18 5304 Deviated Fixed Route Study Task Order"/>
    <m/>
    <s v="Mass Transit"/>
    <m/>
    <m/>
    <x v="1"/>
    <x v="1"/>
    <s v=""/>
    <m/>
    <m/>
    <x v="6"/>
    <m/>
    <m/>
    <n v="0"/>
    <n v="0"/>
    <n v="-1308.5"/>
    <n v="0"/>
    <n v="-1308.5"/>
  </r>
  <r>
    <n v="126354"/>
    <x v="0"/>
    <s v="Pickett"/>
    <s v="Jones Chapel Rd"/>
    <s v="L"/>
    <s v="SA 69004(6), from Jones Chapel Rd to SR 325 to Jolley Rd"/>
    <m/>
    <s v="State Aid - Resurf"/>
    <s v="Resurfacing"/>
    <m/>
    <x v="1"/>
    <x v="1"/>
    <n v="3.6520000000000001"/>
    <m/>
    <m/>
    <x v="4"/>
    <s v="None"/>
    <m/>
    <n v="0"/>
    <n v="0"/>
    <n v="0"/>
    <n v="-1316.16"/>
    <n v="-1316.16"/>
  </r>
  <r>
    <n v="126985"/>
    <x v="0"/>
    <s v="McMinn"/>
    <s v="CR 2"/>
    <s v="L"/>
    <s v="SA 54032 (2), CR 2 from SR 50 to CR 20"/>
    <m/>
    <s v="State Aid - Resurf"/>
    <s v="Resurfacing"/>
    <m/>
    <x v="1"/>
    <x v="1"/>
    <n v="2.91"/>
    <m/>
    <m/>
    <x v="4"/>
    <s v="None"/>
    <m/>
    <n v="0"/>
    <n v="0"/>
    <n v="0"/>
    <n v="-1327.6"/>
    <n v="-1327.6"/>
  </r>
  <r>
    <n v="127768.43"/>
    <x v="5"/>
    <s v="Statewide"/>
    <m/>
    <s v="N/A"/>
    <s v="Overdimensional (O/D) Load Escort by Tennessee Highway Patrol (THP) - Permit 89685"/>
    <m/>
    <s v="Other"/>
    <s v="Other"/>
    <m/>
    <x v="1"/>
    <x v="1"/>
    <s v=""/>
    <m/>
    <m/>
    <x v="6"/>
    <m/>
    <m/>
    <n v="0"/>
    <n v="0"/>
    <n v="-1343.03"/>
    <n v="0"/>
    <n v="-1343.03"/>
  </r>
  <r>
    <n v="127667"/>
    <x v="3"/>
    <s v="Hardin"/>
    <s v="Holiday Hills Rd"/>
    <s v="L"/>
    <s v="SA 36039-2, Holiday Hills Road from SR-57 to Deadend"/>
    <m/>
    <s v="State Aid - Resurf"/>
    <s v="Resurfacing"/>
    <m/>
    <x v="1"/>
    <x v="1"/>
    <n v="1.677"/>
    <m/>
    <m/>
    <x v="4"/>
    <s v="None"/>
    <m/>
    <n v="0"/>
    <n v="0"/>
    <n v="0"/>
    <n v="-1354.87"/>
    <n v="-1354.87"/>
  </r>
  <r>
    <n v="127768.38"/>
    <x v="5"/>
    <s v="Statewide"/>
    <m/>
    <s v="N/A"/>
    <s v="Overdimensional (O/D) Load Escort by Tennessee Highway Patrol (THP) - Permit 84298"/>
    <m/>
    <s v="Other"/>
    <s v="Other"/>
    <m/>
    <x v="1"/>
    <x v="1"/>
    <s v=""/>
    <m/>
    <m/>
    <x v="6"/>
    <m/>
    <m/>
    <n v="0"/>
    <n v="0"/>
    <n v="-1383.03"/>
    <n v="0"/>
    <n v="-1383.03"/>
  </r>
  <r>
    <n v="118304.01"/>
    <x v="2"/>
    <s v="Region 3"/>
    <m/>
    <s v="IM"/>
    <s v="M14LTHQ_R3ISR_OCPAVMKG"/>
    <m/>
    <s v="Maint - Reg"/>
    <s v="Pavement Marking"/>
    <m/>
    <x v="1"/>
    <x v="1"/>
    <s v=""/>
    <d v="2014-02-14T00:00:00"/>
    <m/>
    <x v="1"/>
    <m/>
    <m/>
    <n v="0"/>
    <n v="0"/>
    <n v="-1389.41"/>
    <n v="0"/>
    <n v="-1389.41"/>
  </r>
  <r>
    <n v="127768.05"/>
    <x v="5"/>
    <s v="Statewide"/>
    <m/>
    <s v="N/A"/>
    <s v="Overdimensional (O/D) Load Escort by Tennessee Highway Patrol (THP) - Permit 29434"/>
    <m/>
    <s v="Other"/>
    <s v="Other"/>
    <m/>
    <x v="1"/>
    <x v="1"/>
    <s v=""/>
    <m/>
    <m/>
    <x v="6"/>
    <m/>
    <m/>
    <n v="0"/>
    <n v="0"/>
    <n v="-1394.87"/>
    <n v="0"/>
    <n v="-1394.87"/>
  </r>
  <r>
    <n v="118402"/>
    <x v="1"/>
    <s v="Scott"/>
    <s v="Coal Hill Road"/>
    <s v="L"/>
    <s v="SA-7632(1), Coal Hill Road From LM 1.66 to Brimstone Road w/ Exclusion"/>
    <m/>
    <s v="State Aid - Resurf"/>
    <s v="Resurfacing"/>
    <m/>
    <x v="1"/>
    <x v="1"/>
    <n v="5.86"/>
    <m/>
    <m/>
    <x v="4"/>
    <s v="None"/>
    <m/>
    <n v="0"/>
    <n v="0"/>
    <n v="0"/>
    <n v="-1396.19"/>
    <n v="-1396.19"/>
  </r>
  <r>
    <n v="105199.14"/>
    <x v="2"/>
    <s v="Rutherford"/>
    <m/>
    <s v="L"/>
    <s v="Litter Grant FY2018/19"/>
    <m/>
    <s v="Maint - Litter"/>
    <s v="Mowing/Litter"/>
    <m/>
    <x v="1"/>
    <x v="1"/>
    <s v=""/>
    <m/>
    <m/>
    <x v="4"/>
    <m/>
    <m/>
    <n v="0"/>
    <n v="0"/>
    <n v="-1401.36"/>
    <n v="0"/>
    <n v="-1401.36"/>
  </r>
  <r>
    <n v="45969"/>
    <x v="2"/>
    <s v="Montgomery"/>
    <s v="SR-12"/>
    <s v="SR"/>
    <s v="(US-41A), CLARKSVILLE/FORT CAMPBELL ITS"/>
    <m/>
    <s v="Other"/>
    <m/>
    <m/>
    <x v="1"/>
    <x v="1"/>
    <n v="0"/>
    <m/>
    <m/>
    <x v="2"/>
    <m/>
    <m/>
    <n v="-1416.13"/>
    <n v="0"/>
    <n v="0"/>
    <n v="0"/>
    <n v="-1416.13"/>
  </r>
  <r>
    <n v="119643"/>
    <x v="0"/>
    <s v="Rhea"/>
    <m/>
    <s v="N/A"/>
    <s v="Mark Anton Airport (Dayton):  Updated ALP"/>
    <m/>
    <s v="Aeronautics"/>
    <s v="Public Transportation"/>
    <m/>
    <x v="1"/>
    <x v="1"/>
    <s v=""/>
    <m/>
    <m/>
    <x v="6"/>
    <m/>
    <m/>
    <n v="0"/>
    <n v="0"/>
    <n v="-1432"/>
    <n v="0"/>
    <n v="-1432"/>
  </r>
  <r>
    <n v="105028.14"/>
    <x v="1"/>
    <s v="Greene"/>
    <m/>
    <s v="N/A"/>
    <s v="Litter Grant FY2018/19"/>
    <m/>
    <s v="Maint - Litter"/>
    <s v="Mowing/Litter"/>
    <m/>
    <x v="1"/>
    <x v="1"/>
    <s v=""/>
    <m/>
    <m/>
    <x v="6"/>
    <m/>
    <m/>
    <n v="0"/>
    <n v="0"/>
    <n v="-1445.46"/>
    <n v="0"/>
    <n v="-1445.46"/>
  </r>
  <r>
    <n v="100335.03999999999"/>
    <x v="3"/>
    <s v="Shelby, Fayette"/>
    <s v="I-269 PROP"/>
    <s v="IM"/>
    <s v="From SR-57 (Poplar Avenue) to SR-193 (Macon Road)"/>
    <m/>
    <s v="Legislative"/>
    <s v="Paving"/>
    <m/>
    <x v="0"/>
    <x v="3"/>
    <n v="8.2899999999999991"/>
    <d v="2012-08-03T00:00:00"/>
    <m/>
    <x v="1"/>
    <m/>
    <m/>
    <n v="0"/>
    <n v="0"/>
    <n v="-1454.61"/>
    <n v="0"/>
    <n v="-1454.61"/>
  </r>
  <r>
    <n v="113940"/>
    <x v="1"/>
    <s v="Sullivan"/>
    <m/>
    <s v="N/A"/>
    <s v="Tri-Cities - Terminal Bldg Rehab"/>
    <m/>
    <s v="Aeronautics"/>
    <s v="Public Transportation"/>
    <m/>
    <x v="1"/>
    <x v="1"/>
    <s v=""/>
    <m/>
    <m/>
    <x v="6"/>
    <m/>
    <m/>
    <n v="0"/>
    <n v="0"/>
    <n v="-1465"/>
    <n v="0"/>
    <n v="-1465"/>
  </r>
  <r>
    <n v="126968"/>
    <x v="0"/>
    <s v="Fentress"/>
    <s v="W. Rock Quarry Rd"/>
    <s v="L"/>
    <s v="SA 25032 (1), W. Rock Quarry Rd from SR 62 to Rock Quarry Rd"/>
    <m/>
    <s v="State Aid - Resurf"/>
    <s v="Resurfacing"/>
    <m/>
    <x v="1"/>
    <x v="1"/>
    <n v="1.17"/>
    <m/>
    <m/>
    <x v="4"/>
    <s v="None"/>
    <m/>
    <n v="0"/>
    <n v="0"/>
    <n v="0"/>
    <n v="-1470.05"/>
    <n v="-1470.05"/>
  </r>
  <r>
    <n v="105228.14"/>
    <x v="3"/>
    <s v="Henry"/>
    <m/>
    <s v="L"/>
    <s v="Litter Grant FY2018/19"/>
    <m/>
    <s v="Maint - Litter"/>
    <s v="Mowing/Litter"/>
    <m/>
    <x v="1"/>
    <x v="1"/>
    <s v=""/>
    <m/>
    <m/>
    <x v="4"/>
    <m/>
    <m/>
    <n v="0"/>
    <n v="0"/>
    <n v="-1483.23"/>
    <n v="0"/>
    <n v="-1483.23"/>
  </r>
  <r>
    <n v="119181"/>
    <x v="5"/>
    <s v="Statewide"/>
    <m/>
    <s v="N/A"/>
    <s v="Revision of Strategic Highway Safety Plan"/>
    <m/>
    <s v="Other"/>
    <s v="Study"/>
    <m/>
    <x v="1"/>
    <x v="1"/>
    <s v=""/>
    <m/>
    <m/>
    <x v="6"/>
    <m/>
    <m/>
    <n v="-1490.29"/>
    <n v="0"/>
    <n v="0"/>
    <n v="0"/>
    <n v="-1490.29"/>
  </r>
  <r>
    <n v="128555"/>
    <x v="2"/>
    <s v="Wilson"/>
    <m/>
    <s v="N/A"/>
    <s v="Lebanon: Tractor &amp; Mowing Equipment"/>
    <m/>
    <s v="Aeronautics"/>
    <s v="Public Transportation"/>
    <m/>
    <x v="1"/>
    <x v="1"/>
    <s v=""/>
    <m/>
    <m/>
    <x v="6"/>
    <m/>
    <m/>
    <n v="0"/>
    <n v="0"/>
    <n v="-1500"/>
    <n v="0"/>
    <n v="-1500"/>
  </r>
  <r>
    <n v="118918.02"/>
    <x v="1"/>
    <s v="Region 1"/>
    <s v="I-40 E"/>
    <s v="IM"/>
    <s v="M15RMR1_R1I_M&amp;L I40 EAST"/>
    <m/>
    <s v="Maint - Reg"/>
    <s v="Mowing/Litter"/>
    <m/>
    <x v="1"/>
    <x v="1"/>
    <s v=""/>
    <m/>
    <m/>
    <x v="1"/>
    <m/>
    <m/>
    <n v="0"/>
    <n v="0"/>
    <n v="-1524.74"/>
    <n v="0"/>
    <n v="-1524.74"/>
  </r>
  <r>
    <n v="127768.37"/>
    <x v="5"/>
    <s v="Statewide"/>
    <m/>
    <s v="N/A"/>
    <s v="Overdimensional (O/D) Load Escort by Tennessee Highway Patrol (THP) - Permit 77914"/>
    <m/>
    <s v="Other"/>
    <s v="Other"/>
    <m/>
    <x v="1"/>
    <x v="1"/>
    <s v=""/>
    <m/>
    <m/>
    <x v="6"/>
    <m/>
    <m/>
    <n v="0"/>
    <n v="0"/>
    <n v="-1529.33"/>
    <n v="0"/>
    <n v="-1529.33"/>
  </r>
  <r>
    <n v="112614"/>
    <x v="1"/>
    <s v="Washington"/>
    <s v="SR-81"/>
    <s v="SR"/>
    <s v="Intersection at SR-353(5 Points) in Jonesborough"/>
    <s v="Project involves earthwork, pavement removal, drainage, paving, signing, lighting, and guardrail."/>
    <s v="Safety"/>
    <s v="Miscellaneous Safety Improvements"/>
    <m/>
    <x v="0"/>
    <x v="0"/>
    <n v="8.5999999999999993E-2"/>
    <d v="2013-08-30T00:00:00"/>
    <m/>
    <x v="0"/>
    <s v="NHS"/>
    <m/>
    <n v="0"/>
    <n v="-1554.99"/>
    <n v="0"/>
    <n v="0"/>
    <n v="-1554.99"/>
  </r>
  <r>
    <n v="127516.01"/>
    <x v="5"/>
    <s v="Statewide"/>
    <m/>
    <s v="N/A"/>
    <s v="M18SAHQ_SW Guy M Turner, Inc. O/D THP Escort - Abingdon, VA to Chicago, IL"/>
    <s v="Overdimensional Load Escort by Tennessee Hwy Patrol under Permit No. 20180515000676"/>
    <s v="Other"/>
    <s v="Other"/>
    <m/>
    <x v="1"/>
    <x v="1"/>
    <s v=""/>
    <m/>
    <m/>
    <x v="6"/>
    <m/>
    <m/>
    <n v="0"/>
    <n v="0"/>
    <n v="-1584.03"/>
    <n v="0"/>
    <n v="-1584.03"/>
  </r>
  <r>
    <n v="127768.27"/>
    <x v="5"/>
    <s v="Statewide"/>
    <m/>
    <s v="N/A"/>
    <s v="Overdimensional (O/D) Load Escort by Tennessee Highway Patrol (THP) - Permit 61851"/>
    <m/>
    <s v="Other"/>
    <s v="Other"/>
    <m/>
    <x v="1"/>
    <x v="1"/>
    <s v=""/>
    <m/>
    <m/>
    <x v="6"/>
    <m/>
    <m/>
    <n v="0"/>
    <n v="0"/>
    <n v="-1600.73"/>
    <n v="0"/>
    <n v="-1600.73"/>
  </r>
  <r>
    <n v="127507"/>
    <x v="0"/>
    <s v="Dekalb"/>
    <m/>
    <s v="N/A"/>
    <s v="Smithville: Drainage Improvements"/>
    <m/>
    <s v="Aeronautics"/>
    <s v="Public Transportation"/>
    <m/>
    <x v="1"/>
    <x v="1"/>
    <s v=""/>
    <m/>
    <m/>
    <x v="6"/>
    <m/>
    <m/>
    <n v="0"/>
    <n v="0"/>
    <n v="-1608.1"/>
    <n v="0"/>
    <n v="-1608.1"/>
  </r>
  <r>
    <n v="127768.22"/>
    <x v="5"/>
    <s v="Statewide"/>
    <m/>
    <s v="N/A"/>
    <s v="Overdimensional (O/D) Load Escort by Tennessee Highway Patrol (THP) - Permit 46512"/>
    <m/>
    <s v="Other"/>
    <s v="Other"/>
    <m/>
    <x v="1"/>
    <x v="1"/>
    <s v=""/>
    <m/>
    <m/>
    <x v="6"/>
    <m/>
    <m/>
    <n v="0"/>
    <n v="0"/>
    <n v="-1636.76"/>
    <n v="0"/>
    <n v="-1636.76"/>
  </r>
  <r>
    <n v="127768.18"/>
    <x v="5"/>
    <s v="Statewide"/>
    <m/>
    <s v="N/A"/>
    <s v="Overdimensional (O/D) Load Escort by Tennessee Highway Patrol (THP) - Permit 48397"/>
    <m/>
    <s v="Other"/>
    <s v="Other"/>
    <m/>
    <x v="1"/>
    <x v="1"/>
    <s v=""/>
    <m/>
    <m/>
    <x v="6"/>
    <m/>
    <m/>
    <n v="0"/>
    <n v="0"/>
    <n v="-1638.38"/>
    <n v="0"/>
    <n v="-1638.38"/>
  </r>
  <r>
    <n v="117547.07"/>
    <x v="2"/>
    <s v="Region 3"/>
    <m/>
    <s v="IM"/>
    <s v="M17LTHQ_R3ISR_OCGRAILREP REGION 3"/>
    <s v="FY17 On-Call Guardrail Repair"/>
    <s v="Maint - Reg"/>
    <s v="Guardrail"/>
    <m/>
    <x v="1"/>
    <x v="1"/>
    <s v=""/>
    <d v="2017-03-31T00:00:00"/>
    <m/>
    <x v="1"/>
    <m/>
    <m/>
    <n v="0"/>
    <n v="0"/>
    <n v="-1642.8"/>
    <n v="0"/>
    <n v="-1642.8"/>
  </r>
  <r>
    <n v="123356"/>
    <x v="2"/>
    <s v="Sumner"/>
    <m/>
    <s v="N/A"/>
    <s v="Gallatin (Sumner County):  Rehabilitate Terminal Apron - Design"/>
    <m/>
    <s v="Aeronautics"/>
    <s v="Public Transportation"/>
    <m/>
    <x v="1"/>
    <x v="1"/>
    <s v=""/>
    <m/>
    <m/>
    <x v="6"/>
    <m/>
    <m/>
    <n v="0"/>
    <n v="0"/>
    <n v="-1643.55"/>
    <n v="0"/>
    <n v="-1643.55"/>
  </r>
  <r>
    <n v="125368"/>
    <x v="3"/>
    <s v="Dyer"/>
    <s v="JENKINSVILLE NAUVOO RD"/>
    <s v="L"/>
    <s v="SA-23007(5), JENKINSVILLE NAUVOO RD, FROM SA-2306 TO SR-78"/>
    <m/>
    <s v="State Aid - Resurf"/>
    <s v="Resurfacing"/>
    <m/>
    <x v="1"/>
    <x v="1"/>
    <n v="4"/>
    <m/>
    <m/>
    <x v="4"/>
    <s v="Other"/>
    <m/>
    <n v="0"/>
    <n v="0"/>
    <n v="0"/>
    <n v="-1681.08"/>
    <n v="-1681.08"/>
  </r>
  <r>
    <n v="116977"/>
    <x v="1"/>
    <s v="Blount"/>
    <s v="SR-35"/>
    <s v="SR"/>
    <s v="(Washington St), Intersection at SR-35(US-411, High Street), LM 2.81 in Maryville"/>
    <s v="Widen SR-35/US411 High St. to provide a left turn lane,reconstruct the eastern corner with a 70' radius and add crosswalks all corners and pedestrian signal on poles."/>
    <s v="Other"/>
    <s v="Intersection Improvements"/>
    <m/>
    <x v="0"/>
    <x v="0"/>
    <n v="8.6999999999999994E-2"/>
    <d v="2013-12-06T00:00:00"/>
    <m/>
    <x v="0"/>
    <s v="NHS"/>
    <m/>
    <n v="-1681.86"/>
    <n v="0"/>
    <n v="0"/>
    <n v="0"/>
    <n v="-1681.86"/>
  </r>
  <r>
    <n v="118458"/>
    <x v="1"/>
    <s v="Loudon"/>
    <s v="SR-73"/>
    <s v="SR"/>
    <s v="Intersection at I-40 Eastbound Ramps(Exit 364) in Lenoir City"/>
    <s v="Geometric improvements to the ramps and State Route and install signalization with all pavement markings and warning signs."/>
    <s v="Safety"/>
    <s v="Intersection Improvements and Signals"/>
    <m/>
    <x v="0"/>
    <x v="0"/>
    <n v="0.2"/>
    <d v="2014-08-29T00:00:00"/>
    <m/>
    <x v="0"/>
    <s v="NHS"/>
    <m/>
    <n v="-1683.89"/>
    <n v="0"/>
    <n v="0"/>
    <n v="0"/>
    <n v="-1683.89"/>
  </r>
  <r>
    <n v="121757"/>
    <x v="3"/>
    <s v="Fayette"/>
    <m/>
    <s v="N/A"/>
    <s v="Somerville:  ALP &amp; &quot;Exhibit A&quot; Update"/>
    <m/>
    <s v="Aeronautics"/>
    <s v="Public Transportation"/>
    <m/>
    <x v="1"/>
    <x v="1"/>
    <s v=""/>
    <m/>
    <m/>
    <x v="6"/>
    <m/>
    <m/>
    <n v="0"/>
    <n v="0"/>
    <n v="-1699.98"/>
    <n v="0"/>
    <n v="-1699.98"/>
  </r>
  <r>
    <n v="105210.14"/>
    <x v="3"/>
    <s v="McNairy"/>
    <m/>
    <s v="L"/>
    <s v="Litter Grant FY2018/19"/>
    <m/>
    <s v="Maint - Litter"/>
    <s v="Mowing/Litter"/>
    <m/>
    <x v="1"/>
    <x v="1"/>
    <s v=""/>
    <m/>
    <m/>
    <x v="4"/>
    <m/>
    <m/>
    <n v="0"/>
    <n v="0"/>
    <n v="-1775.63"/>
    <n v="0"/>
    <n v="-1775.63"/>
  </r>
  <r>
    <n v="125944"/>
    <x v="0"/>
    <s v="Pickett"/>
    <s v="North Main Street"/>
    <s v="L"/>
    <s v="SA 69005(8), North Main Street from SR 325 to SR 111"/>
    <m/>
    <s v="State Aid - Resurf"/>
    <s v="Resurfacing"/>
    <m/>
    <x v="1"/>
    <x v="1"/>
    <n v="1.0900000000000001"/>
    <m/>
    <m/>
    <x v="4"/>
    <s v="None"/>
    <m/>
    <n v="0"/>
    <n v="0"/>
    <n v="0"/>
    <n v="-1802.45"/>
    <n v="-1802.45"/>
  </r>
  <r>
    <n v="122498"/>
    <x v="2"/>
    <s v="Rutherford"/>
    <s v="SR-266"/>
    <s v="SR"/>
    <s v="From Ramp to I-840 WB to SR-10 (Lebanon Pike)"/>
    <s v="SR-266, From Ramp to I-840 WB to SR-10 (Lebanon Pike) - Resurfacing, Pavement Marking"/>
    <s v="Resurfacing"/>
    <s v="Resurface &amp; Safety"/>
    <s v="Profile Mill &amp; 85 LB/SY Thin Lift"/>
    <x v="0"/>
    <x v="5"/>
    <n v="4.6500000000000004"/>
    <d v="2016-06-24T00:00:00"/>
    <s v="THIN"/>
    <x v="2"/>
    <s v="Other"/>
    <m/>
    <n v="0"/>
    <n v="0"/>
    <n v="5929.48"/>
    <n v="-7732.99"/>
    <n v="-1803.5100000000002"/>
  </r>
  <r>
    <n v="127516"/>
    <x v="5"/>
    <s v="Statewide"/>
    <m/>
    <s v="N/A"/>
    <s v="M18SAHQ_SW Guy M Turner, Inc. O/D THP Escort - Abingdon, VA to Chicago, IL"/>
    <s v="Overdimensional Load Escort by Tennessee Hwy Patrol under Permit No. 20180515000659"/>
    <s v="Other"/>
    <s v="Other"/>
    <m/>
    <x v="1"/>
    <x v="1"/>
    <s v=""/>
    <m/>
    <m/>
    <x v="6"/>
    <m/>
    <m/>
    <n v="0"/>
    <n v="0"/>
    <n v="-1809.28"/>
    <n v="0"/>
    <n v="-1809.28"/>
  </r>
  <r>
    <n v="127528"/>
    <x v="2"/>
    <s v="Bedford"/>
    <m/>
    <s v="SR"/>
    <s v="M19CMHQ_C02SR_ROUSHELBYVILLE"/>
    <m/>
    <s v="Maint - Reg"/>
    <s v="Maintenance"/>
    <m/>
    <x v="1"/>
    <x v="1"/>
    <s v=""/>
    <m/>
    <m/>
    <x v="2"/>
    <m/>
    <m/>
    <n v="0"/>
    <n v="0"/>
    <n v="-1817.2"/>
    <n v="0"/>
    <n v="-1817.2"/>
  </r>
  <r>
    <n v="105242.14"/>
    <x v="3"/>
    <s v="Chester"/>
    <m/>
    <s v="L"/>
    <s v="Litter Grant FY2018/19"/>
    <m/>
    <s v="Maint - Litter"/>
    <s v="Mowing/Litter"/>
    <m/>
    <x v="1"/>
    <x v="1"/>
    <s v=""/>
    <m/>
    <m/>
    <x v="4"/>
    <m/>
    <m/>
    <n v="0"/>
    <n v="0"/>
    <n v="-1850.47"/>
    <n v="0"/>
    <n v="-1850.47"/>
  </r>
  <r>
    <n v="128792"/>
    <x v="2"/>
    <s v="Marshall"/>
    <m/>
    <s v="N/A"/>
    <s v="Lewisburg: Grounds Maintenance Equipment"/>
    <m/>
    <s v="Aeronautics"/>
    <s v="Public Transportation"/>
    <m/>
    <x v="1"/>
    <x v="1"/>
    <s v=""/>
    <m/>
    <m/>
    <x v="6"/>
    <m/>
    <m/>
    <n v="0"/>
    <n v="0"/>
    <n v="-1868.06"/>
    <n v="0"/>
    <n v="-1868.06"/>
  </r>
  <r>
    <n v="126795"/>
    <x v="0"/>
    <s v="Hamilton"/>
    <s v="Black Oak Rd"/>
    <s v="L"/>
    <s v="SA 33061(1), 1.371  Black Oak Rd from Graysville Rd to Andy Thompson Rd"/>
    <m/>
    <s v="State Aid - Resurf"/>
    <s v="Resurfacing"/>
    <m/>
    <x v="1"/>
    <x v="1"/>
    <n v="1.371"/>
    <m/>
    <m/>
    <x v="4"/>
    <s v="None"/>
    <m/>
    <n v="0"/>
    <n v="0"/>
    <n v="0"/>
    <n v="-1879.98"/>
    <n v="-1879.98"/>
  </r>
  <r>
    <n v="116340"/>
    <x v="1"/>
    <s v="Region 1"/>
    <m/>
    <s v="IM"/>
    <s v="M12LTHQ_D11ISR_M&amp;L"/>
    <m/>
    <s v="Maint - Reg"/>
    <s v="Mowing/Litter"/>
    <m/>
    <x v="1"/>
    <x v="1"/>
    <n v="500.03"/>
    <d v="2011-11-18T00:00:00"/>
    <m/>
    <x v="1"/>
    <m/>
    <m/>
    <n v="0"/>
    <n v="0"/>
    <n v="-1903.12"/>
    <n v="0"/>
    <n v="-1903.12"/>
  </r>
  <r>
    <n v="127768.75"/>
    <x v="5"/>
    <s v="Statewide"/>
    <m/>
    <s v="N/A"/>
    <s v="Overdimensional (O/D) Load Escort by Tennessee Highway Patrol (THP) - Permit 146898"/>
    <m/>
    <s v="Other"/>
    <s v="Other"/>
    <m/>
    <x v="1"/>
    <x v="1"/>
    <s v=""/>
    <m/>
    <m/>
    <x v="6"/>
    <m/>
    <m/>
    <n v="0"/>
    <n v="0"/>
    <n v="-1904.97"/>
    <n v="0"/>
    <n v="-1904.97"/>
  </r>
  <r>
    <n v="127768.5"/>
    <x v="5"/>
    <s v="Statewide"/>
    <m/>
    <s v="N/A"/>
    <s v="Overdimensional (O/D) Load Escort by Tennessee Highway Patrol (THP) - Permit 110176"/>
    <m/>
    <s v="Other"/>
    <s v="Other"/>
    <m/>
    <x v="1"/>
    <x v="1"/>
    <s v=""/>
    <m/>
    <m/>
    <x v="6"/>
    <m/>
    <m/>
    <n v="0"/>
    <n v="0"/>
    <n v="-1934.07"/>
    <n v="0"/>
    <n v="-1934.07"/>
  </r>
  <r>
    <n v="128196"/>
    <x v="1"/>
    <s v="Hawkins"/>
    <m/>
    <s v="N/A"/>
    <s v="Rogersville: Engineering Services"/>
    <m/>
    <s v="Aeronautics"/>
    <s v="Public Transportation"/>
    <m/>
    <x v="1"/>
    <x v="1"/>
    <s v=""/>
    <m/>
    <m/>
    <x v="6"/>
    <m/>
    <m/>
    <n v="0"/>
    <n v="0"/>
    <n v="-1935.98"/>
    <n v="0"/>
    <n v="-1935.98"/>
  </r>
  <r>
    <n v="127991"/>
    <x v="0"/>
    <s v="Cumberland"/>
    <s v="Turkey Blind Road"/>
    <s v="L"/>
    <s v="SA 18064-1, Turkey Blind Road from Lantana Road to Brewer Road"/>
    <m/>
    <s v="State Aid - Resurf"/>
    <s v="Resurfacing"/>
    <m/>
    <x v="1"/>
    <x v="1"/>
    <n v="1.9590000000000001"/>
    <m/>
    <m/>
    <x v="4"/>
    <s v="None"/>
    <m/>
    <n v="0"/>
    <n v="0"/>
    <n v="0"/>
    <n v="-1937.44"/>
    <n v="-1937.44"/>
  </r>
  <r>
    <n v="127768.74"/>
    <x v="5"/>
    <s v="Statewide"/>
    <m/>
    <s v="N/A"/>
    <s v="Overdimensional (O/D) Load Escort by Tennessee Highway Patrol (THP) - Permit 146022"/>
    <m/>
    <s v="Other"/>
    <s v="Other"/>
    <m/>
    <x v="1"/>
    <x v="1"/>
    <s v=""/>
    <m/>
    <m/>
    <x v="6"/>
    <m/>
    <m/>
    <n v="0"/>
    <n v="0"/>
    <n v="-1973.27"/>
    <n v="0"/>
    <n v="-1973.27"/>
  </r>
  <r>
    <n v="127738.01"/>
    <x v="5"/>
    <s v="Statewide"/>
    <m/>
    <s v="N/A"/>
    <s v="M18SAHQ_SW ATS SPECIALIZED, INC. LOAD #1 O/D THP Escort - Ogden, UT to Athens, AL"/>
    <s v="Overdimensional Load Escort by Tennessee Hwy Patrol under Permit 19956"/>
    <s v="Other"/>
    <s v="Other"/>
    <m/>
    <x v="1"/>
    <x v="1"/>
    <s v=""/>
    <m/>
    <m/>
    <x v="6"/>
    <m/>
    <m/>
    <n v="0"/>
    <n v="0"/>
    <n v="-1976.62"/>
    <n v="0"/>
    <n v="-1976.62"/>
  </r>
  <r>
    <n v="128195"/>
    <x v="1"/>
    <s v="Hawkins"/>
    <m/>
    <s v="N/A"/>
    <s v="Rogersville: Drainage Improvements &amp; Exhibit A"/>
    <m/>
    <s v="Aeronautics"/>
    <s v="Public Transportation"/>
    <m/>
    <x v="1"/>
    <x v="1"/>
    <s v=""/>
    <m/>
    <m/>
    <x v="6"/>
    <m/>
    <m/>
    <n v="0"/>
    <n v="0"/>
    <n v="-1997.78"/>
    <n v="0"/>
    <n v="-1997.78"/>
  </r>
  <r>
    <n v="127768.26"/>
    <x v="5"/>
    <s v="Statewide"/>
    <m/>
    <s v="N/A"/>
    <s v="Overdimensional (O/D) Load Escort by Tennessee Highway Patrol (THP) - Permit 62065"/>
    <m/>
    <s v="Other"/>
    <s v="Other"/>
    <m/>
    <x v="1"/>
    <x v="1"/>
    <s v=""/>
    <m/>
    <m/>
    <x v="6"/>
    <m/>
    <m/>
    <n v="0"/>
    <n v="0"/>
    <n v="-2030.78"/>
    <n v="0"/>
    <n v="-2030.78"/>
  </r>
  <r>
    <n v="126047"/>
    <x v="2"/>
    <s v="Davidson"/>
    <m/>
    <s v="N/A"/>
    <s v="MTA, FY 13, 5307"/>
    <m/>
    <s v="Mass Transit"/>
    <m/>
    <m/>
    <x v="1"/>
    <x v="1"/>
    <s v=""/>
    <m/>
    <m/>
    <x v="6"/>
    <m/>
    <m/>
    <n v="0"/>
    <n v="0"/>
    <n v="-2033.43"/>
    <n v="0"/>
    <n v="-2033.43"/>
  </r>
  <r>
    <n v="105024.14"/>
    <x v="1"/>
    <s v="Hancock"/>
    <m/>
    <s v="N/A"/>
    <s v="Litter Grant FY2018/19"/>
    <m/>
    <s v="Maint - Litter"/>
    <s v="Mowing/Litter"/>
    <m/>
    <x v="1"/>
    <x v="1"/>
    <s v=""/>
    <m/>
    <m/>
    <x v="6"/>
    <m/>
    <m/>
    <n v="0"/>
    <n v="0"/>
    <n v="-2035.98"/>
    <n v="0"/>
    <n v="-2035.98"/>
  </r>
  <r>
    <n v="126329"/>
    <x v="0"/>
    <s v="Fentress"/>
    <m/>
    <s v="N/A"/>
    <s v="Jamestown: Self-Service Fuel System"/>
    <m/>
    <s v="Aeronautics"/>
    <s v="Public Transportation"/>
    <m/>
    <x v="1"/>
    <x v="1"/>
    <s v=""/>
    <m/>
    <m/>
    <x v="6"/>
    <m/>
    <m/>
    <n v="0"/>
    <n v="0"/>
    <n v="-2055"/>
    <n v="0"/>
    <n v="-2055"/>
  </r>
  <r>
    <n v="125778"/>
    <x v="1"/>
    <s v="Sevier"/>
    <m/>
    <s v="N/A"/>
    <s v="Sevierville: REIL Replacement"/>
    <m/>
    <s v="Aeronautics"/>
    <s v="Public Transportation"/>
    <m/>
    <x v="1"/>
    <x v="1"/>
    <s v=""/>
    <m/>
    <m/>
    <x v="6"/>
    <m/>
    <m/>
    <n v="0"/>
    <n v="0"/>
    <n v="-2074.5"/>
    <n v="0"/>
    <n v="-2074.5"/>
  </r>
  <r>
    <n v="127768.34"/>
    <x v="5"/>
    <s v="Statewide"/>
    <m/>
    <s v="N/A"/>
    <s v="Overdimensional (O/D) Load Escort by Tennessee Highway Patrol (THP) - Permit 76006"/>
    <m/>
    <s v="Other"/>
    <s v="Other"/>
    <m/>
    <x v="1"/>
    <x v="1"/>
    <s v=""/>
    <m/>
    <m/>
    <x v="6"/>
    <m/>
    <m/>
    <n v="0"/>
    <n v="0"/>
    <n v="-2106.0300000000002"/>
    <n v="0"/>
    <n v="-2106.0300000000002"/>
  </r>
  <r>
    <n v="105029.14"/>
    <x v="1"/>
    <s v="Grainger"/>
    <m/>
    <s v="N/A"/>
    <s v="Litter Grant FY2018/19"/>
    <m/>
    <s v="Maint - Litter"/>
    <s v="Mowing/Litter"/>
    <m/>
    <x v="1"/>
    <x v="1"/>
    <s v=""/>
    <m/>
    <m/>
    <x v="6"/>
    <m/>
    <m/>
    <n v="0"/>
    <n v="0"/>
    <n v="-2150.7399999999998"/>
    <n v="0"/>
    <n v="-2150.7399999999998"/>
  </r>
  <r>
    <n v="127768.35"/>
    <x v="5"/>
    <s v="Statewide"/>
    <m/>
    <s v="N/A"/>
    <s v="Overdimensional (O/D) Load Escort by Tennessee Highway Patrol (THP) - Permit 79307"/>
    <m/>
    <s v="Other"/>
    <s v="Other"/>
    <m/>
    <x v="1"/>
    <x v="1"/>
    <s v=""/>
    <m/>
    <m/>
    <x v="6"/>
    <m/>
    <m/>
    <n v="0"/>
    <n v="0"/>
    <n v="-2161.08"/>
    <n v="0"/>
    <n v="-2161.08"/>
  </r>
  <r>
    <n v="121372"/>
    <x v="0"/>
    <s v="Cumberland"/>
    <s v="SR-419"/>
    <s v="SR"/>
    <s v="(Pigeon Ridge Road), From Old Mail Road to Mimosa Lane"/>
    <s v="Miscellaneous Safety Improvements"/>
    <s v="Safety"/>
    <s v="Miscellaneous Safety Improvements"/>
    <m/>
    <x v="1"/>
    <x v="1"/>
    <n v="0.99"/>
    <d v="2017-10-06T00:00:00"/>
    <m/>
    <x v="2"/>
    <s v="Other"/>
    <m/>
    <n v="-11080.94"/>
    <n v="0"/>
    <n v="8908.66"/>
    <n v="0"/>
    <n v="-2172.2800000000007"/>
  </r>
  <r>
    <n v="126181"/>
    <x v="1"/>
    <s v="Unicoi"/>
    <s v="Scioto Rd"/>
    <s v="L"/>
    <s v="SA 8605(4) Scioto Rd from SR 107 to LM 1.5 Scioto Rd"/>
    <m/>
    <s v="State Aid - Resurf"/>
    <s v="Resurfacing"/>
    <m/>
    <x v="1"/>
    <x v="1"/>
    <n v="1.5"/>
    <m/>
    <m/>
    <x v="4"/>
    <s v="None"/>
    <m/>
    <n v="0"/>
    <n v="0"/>
    <n v="0"/>
    <n v="-2183.5700000000002"/>
    <n v="-2183.5700000000002"/>
  </r>
  <r>
    <n v="128900"/>
    <x v="2"/>
    <s v="Hickman"/>
    <m/>
    <s v="N/A"/>
    <s v="Centerville: Grounds Maintenance Equipment"/>
    <m/>
    <s v="Aeronautics"/>
    <s v="Public Transportation"/>
    <m/>
    <x v="1"/>
    <x v="1"/>
    <s v=""/>
    <m/>
    <m/>
    <x v="6"/>
    <m/>
    <m/>
    <n v="0"/>
    <n v="0"/>
    <n v="-2188.52"/>
    <n v="0"/>
    <n v="-2188.52"/>
  </r>
  <r>
    <n v="122989"/>
    <x v="3"/>
    <s v="Chester"/>
    <s v="Various Routes"/>
    <s v="L"/>
    <s v="SA 12009(4), Various Location"/>
    <m/>
    <s v="State Aid - Resurf"/>
    <s v="Resurfacing"/>
    <m/>
    <x v="1"/>
    <x v="1"/>
    <n v="6.03"/>
    <m/>
    <m/>
    <x v="4"/>
    <s v="None"/>
    <m/>
    <n v="0"/>
    <n v="0"/>
    <n v="0"/>
    <n v="-2189.25"/>
    <n v="-2189.25"/>
  </r>
  <r>
    <n v="104997.14"/>
    <x v="0"/>
    <s v="White"/>
    <m/>
    <s v="N/A"/>
    <s v="Litter Grant FY2018/19"/>
    <m/>
    <s v="Maint - Litter"/>
    <s v="Mowing/Litter"/>
    <m/>
    <x v="1"/>
    <x v="1"/>
    <s v=""/>
    <m/>
    <m/>
    <x v="6"/>
    <m/>
    <m/>
    <n v="0"/>
    <n v="0"/>
    <n v="-2207.35"/>
    <n v="0"/>
    <n v="-2207.35"/>
  </r>
  <r>
    <n v="126313"/>
    <x v="3"/>
    <s v="Henry"/>
    <s v="SR-76"/>
    <s v="SR"/>
    <s v="From West Antioch Road to near the Tennessee River Bridge"/>
    <s v="Mill &amp; 411D"/>
    <s v="Resurfacing"/>
    <s v="Resurface &amp; Safety"/>
    <s v="Mill &amp; 411D"/>
    <x v="0"/>
    <x v="5"/>
    <n v="5.7759999999999998"/>
    <d v="2018-03-23T00:00:00"/>
    <s v="CONV"/>
    <x v="0"/>
    <s v="NHS"/>
    <m/>
    <n v="0"/>
    <n v="0"/>
    <n v="0"/>
    <n v="-2212.3200000000002"/>
    <n v="-2212.3200000000002"/>
  </r>
  <r>
    <n v="127502"/>
    <x v="2"/>
    <s v="Davidson"/>
    <m/>
    <s v="IM"/>
    <s v="M19CMHQ_C19ISR_SPCGOODLETTSVILLE"/>
    <m/>
    <s v="Maint - Reg"/>
    <s v="Maintenance"/>
    <m/>
    <x v="1"/>
    <x v="1"/>
    <s v=""/>
    <m/>
    <m/>
    <x v="1"/>
    <m/>
    <m/>
    <n v="0"/>
    <n v="0"/>
    <n v="-2231.3200000000002"/>
    <n v="0"/>
    <n v="-2231.3200000000002"/>
  </r>
  <r>
    <n v="127768.81"/>
    <x v="5"/>
    <s v="Statewide"/>
    <m/>
    <s v="N/A"/>
    <s v="Overdimensional (O/D) Load Escort by Tennessee Highway Patrol (THP) - Permit 159839"/>
    <m/>
    <s v="Other"/>
    <s v="Other"/>
    <m/>
    <x v="1"/>
    <x v="1"/>
    <s v=""/>
    <m/>
    <m/>
    <x v="6"/>
    <m/>
    <m/>
    <n v="0"/>
    <n v="0"/>
    <n v="-2286.4899999999998"/>
    <n v="0"/>
    <n v="-2286.4899999999998"/>
  </r>
  <r>
    <n v="127768.36"/>
    <x v="5"/>
    <s v="Statewide"/>
    <m/>
    <s v="N/A"/>
    <s v="Overdimensional (O/D) Load Escort by Tennessee Highway Patrol (THP) - Permit 79350"/>
    <m/>
    <s v="Other"/>
    <s v="Other"/>
    <m/>
    <x v="1"/>
    <x v="1"/>
    <s v=""/>
    <m/>
    <m/>
    <x v="6"/>
    <m/>
    <m/>
    <n v="0"/>
    <n v="0"/>
    <n v="-2301.4899999999998"/>
    <n v="0"/>
    <n v="-2301.4899999999998"/>
  </r>
  <r>
    <n v="126500"/>
    <x v="1"/>
    <s v="Monroe"/>
    <s v="SR-39"/>
    <s v="SR"/>
    <s v="From McMinn County Line to SR-68"/>
    <s v="Microsurfacing @ 22lb/sy"/>
    <s v="Resurfacing"/>
    <s v="Resurfacing"/>
    <s v="Micro-surfacing @ 22 lbs/sy"/>
    <x v="0"/>
    <x v="5"/>
    <n v="7.03"/>
    <d v="2018-02-09T00:00:00"/>
    <s v="MICRO"/>
    <x v="2"/>
    <s v="Other"/>
    <m/>
    <n v="0"/>
    <n v="0"/>
    <n v="0"/>
    <n v="-2313.54"/>
    <n v="-2313.54"/>
  </r>
  <r>
    <n v="125263"/>
    <x v="2"/>
    <s v="Lewis"/>
    <s v="SWISS COLONY ROAD"/>
    <s v="L"/>
    <s v="SA-51026(2), Swiss Colony Road, from Rush Branch Road to Colonial Road"/>
    <m/>
    <s v="State Aid - Resurf"/>
    <s v="Resurfacing"/>
    <m/>
    <x v="1"/>
    <x v="1"/>
    <n v="1.2869999999999999"/>
    <m/>
    <m/>
    <x v="4"/>
    <s v="None"/>
    <m/>
    <n v="0"/>
    <n v="0"/>
    <n v="0"/>
    <n v="-2369.2199999999998"/>
    <n v="-2369.2199999999998"/>
  </r>
  <r>
    <n v="105010.14"/>
    <x v="0"/>
    <s v="Polk"/>
    <m/>
    <s v="N/A"/>
    <s v="Litter Grant FY2018/19"/>
    <m/>
    <s v="Maint - Litter"/>
    <s v="Mowing/Litter"/>
    <m/>
    <x v="1"/>
    <x v="1"/>
    <s v=""/>
    <m/>
    <m/>
    <x v="6"/>
    <m/>
    <m/>
    <n v="0"/>
    <n v="0"/>
    <n v="-2375"/>
    <n v="0"/>
    <n v="-2375"/>
  </r>
  <r>
    <n v="127705"/>
    <x v="1"/>
    <s v="Monroe"/>
    <m/>
    <s v="N/A"/>
    <s v="Madisonville: FY19 Airport Maintenance"/>
    <m/>
    <s v="Aeronautics"/>
    <s v="Public Transportation"/>
    <m/>
    <x v="1"/>
    <x v="1"/>
    <s v=""/>
    <m/>
    <m/>
    <x v="6"/>
    <m/>
    <m/>
    <n v="0"/>
    <n v="0"/>
    <n v="-2406.7600000000002"/>
    <n v="0"/>
    <n v="-2406.7600000000002"/>
  </r>
  <r>
    <n v="127768.87"/>
    <x v="5"/>
    <s v="Statewide"/>
    <m/>
    <s v="N/A"/>
    <s v="Overdimensional (O/D) Load Escort by Tennessee Highway Patrol (THP) - Permit 162185"/>
    <m/>
    <s v="Other"/>
    <s v="Other"/>
    <m/>
    <x v="1"/>
    <x v="1"/>
    <s v=""/>
    <m/>
    <m/>
    <x v="6"/>
    <m/>
    <m/>
    <n v="0"/>
    <n v="0"/>
    <n v="-2417.92"/>
    <n v="0"/>
    <n v="-2417.92"/>
  </r>
  <r>
    <n v="124999"/>
    <x v="3"/>
    <s v="Region 4"/>
    <m/>
    <s v="N/A"/>
    <s v="DHRA, FY 16, 5311"/>
    <m/>
    <s v="Mass Transit"/>
    <m/>
    <m/>
    <x v="1"/>
    <x v="1"/>
    <s v=""/>
    <m/>
    <m/>
    <x v="6"/>
    <m/>
    <m/>
    <n v="0"/>
    <n v="0"/>
    <n v="-2419.58"/>
    <n v="0"/>
    <n v="-2419.58"/>
  </r>
  <r>
    <n v="127673"/>
    <x v="5"/>
    <s v="Statewide"/>
    <m/>
    <s v="N/A"/>
    <s v="M18SAHQ_SW MSA Delivery Service O/D THP Escort - KY/TN Line to TN/GA Line"/>
    <m/>
    <s v="Other"/>
    <m/>
    <m/>
    <x v="1"/>
    <x v="1"/>
    <s v=""/>
    <m/>
    <m/>
    <x v="6"/>
    <m/>
    <m/>
    <n v="0"/>
    <n v="0"/>
    <n v="-2422.9499999999998"/>
    <n v="0"/>
    <n v="-2422.9499999999998"/>
  </r>
  <r>
    <n v="127768.66"/>
    <x v="5"/>
    <s v="Statewide"/>
    <m/>
    <s v="N/A"/>
    <s v="Overdimensional (O/D) Load Escort by Tennessee Highway Patrol (THP) - Permit 136515"/>
    <m/>
    <s v="Other"/>
    <s v="Other"/>
    <m/>
    <x v="1"/>
    <x v="1"/>
    <s v=""/>
    <m/>
    <m/>
    <x v="6"/>
    <m/>
    <m/>
    <n v="0"/>
    <n v="0"/>
    <n v="-2426.7399999999998"/>
    <n v="0"/>
    <n v="-2426.7399999999998"/>
  </r>
  <r>
    <n v="105203.14"/>
    <x v="2"/>
    <s v="Moore"/>
    <m/>
    <s v="L"/>
    <s v="Litter Grant FY2018/19"/>
    <m/>
    <s v="Maint - Litter"/>
    <s v="Mowing/Litter"/>
    <m/>
    <x v="1"/>
    <x v="1"/>
    <s v=""/>
    <m/>
    <m/>
    <x v="4"/>
    <m/>
    <m/>
    <n v="0"/>
    <n v="0"/>
    <n v="-2426.96"/>
    <n v="0"/>
    <n v="-2426.96"/>
  </r>
  <r>
    <n v="117547"/>
    <x v="2"/>
    <s v="Region 3"/>
    <m/>
    <s v="IM"/>
    <s v="M13LTHQ_R3ISR_GRAILINST NEW REGION 3"/>
    <m/>
    <s v="Maint - Reg"/>
    <s v="Guardrail"/>
    <m/>
    <x v="1"/>
    <x v="1"/>
    <s v=""/>
    <d v="2012-12-07T00:00:00"/>
    <m/>
    <x v="1"/>
    <m/>
    <m/>
    <n v="0"/>
    <n v="0"/>
    <n v="-2439.9699999999998"/>
    <n v="0"/>
    <n v="-2439.9699999999998"/>
  </r>
  <r>
    <n v="127768.32000000001"/>
    <x v="5"/>
    <s v="Statewide"/>
    <m/>
    <s v="N/A"/>
    <s v="Overdimensional (O/D) Load Escort by Tennessee Highway Patrol (THP) - Permit 73046"/>
    <m/>
    <s v="Other"/>
    <s v="Other"/>
    <m/>
    <x v="1"/>
    <x v="1"/>
    <s v=""/>
    <m/>
    <m/>
    <x v="6"/>
    <m/>
    <m/>
    <n v="0"/>
    <n v="0"/>
    <n v="-2450.29"/>
    <n v="0"/>
    <n v="-2450.29"/>
  </r>
  <r>
    <n v="120282"/>
    <x v="5"/>
    <s v="Statewide"/>
    <m/>
    <s v="N/A"/>
    <s v="Miller Transfer Overdimensional Load THP Escort from Cookeville to Virginia State Line"/>
    <m/>
    <s v="Other"/>
    <m/>
    <m/>
    <x v="1"/>
    <x v="1"/>
    <s v=""/>
    <m/>
    <m/>
    <x v="6"/>
    <m/>
    <m/>
    <n v="0"/>
    <n v="0"/>
    <n v="-2461.12"/>
    <n v="0"/>
    <n v="-2461.12"/>
  </r>
  <r>
    <n v="119324"/>
    <x v="1"/>
    <s v="Sullivan"/>
    <m/>
    <s v="SR"/>
    <s v="M14CMHQ_82SR_ROUBRISTOL"/>
    <m/>
    <s v="Maint - Reg"/>
    <s v="Maintenance"/>
    <m/>
    <x v="1"/>
    <x v="1"/>
    <s v=""/>
    <m/>
    <m/>
    <x v="2"/>
    <m/>
    <m/>
    <n v="0"/>
    <n v="0"/>
    <n v="-2488.5"/>
    <n v="0"/>
    <n v="-2488.5"/>
  </r>
  <r>
    <n v="121876"/>
    <x v="1"/>
    <s v="Washington"/>
    <s v="Knob Creek Rd."/>
    <s v="L"/>
    <s v="Knob Creek Road, From SR-354 (Boones Creek Road) to Mizpah Hills Drive"/>
    <s v="signing, pavement markings, guardrail"/>
    <s v="Safety"/>
    <s v="Safety"/>
    <m/>
    <x v="1"/>
    <x v="1"/>
    <n v="1.99"/>
    <d v="2018-02-09T00:00:00"/>
    <m/>
    <x v="4"/>
    <s v="Other"/>
    <m/>
    <n v="-34.479999999999997"/>
    <n v="0"/>
    <n v="-2468.2399999999998"/>
    <n v="0"/>
    <n v="-2502.7199999999998"/>
  </r>
  <r>
    <n v="125575"/>
    <x v="3"/>
    <s v="Tipton"/>
    <s v="PICKENS STORE ROAD"/>
    <s v="L"/>
    <s v="SA-84024(2), PICKENS STORE ROAD, FROM SA-84009 TO 0.70 MILES NORTH OF SA-84009"/>
    <m/>
    <s v="State Aid - Resurf"/>
    <s v="Resurfacing"/>
    <m/>
    <x v="1"/>
    <x v="1"/>
    <n v="0.7"/>
    <m/>
    <m/>
    <x v="4"/>
    <s v="None"/>
    <m/>
    <n v="0"/>
    <n v="0"/>
    <n v="0"/>
    <n v="-2517.83"/>
    <n v="-2517.83"/>
  </r>
  <r>
    <n v="128421"/>
    <x v="2"/>
    <s v="Rutherford"/>
    <m/>
    <s v="N/A"/>
    <s v="Aviation Education and Outreach - 2019 MTSU Aerospace Teacher's Workshop"/>
    <m/>
    <s v="Aeronautics"/>
    <s v="Public Transportation"/>
    <m/>
    <x v="1"/>
    <x v="1"/>
    <s v=""/>
    <m/>
    <m/>
    <x v="6"/>
    <m/>
    <m/>
    <n v="0"/>
    <n v="0"/>
    <n v="-2525.88"/>
    <n v="0"/>
    <n v="-2525.88"/>
  </r>
  <r>
    <n v="105032.14"/>
    <x v="0"/>
    <s v="Dekalb"/>
    <m/>
    <s v="N/A"/>
    <s v="Litter Grant FY2018/19"/>
    <m/>
    <s v="Maint - Litter"/>
    <s v="Mowing/Litter"/>
    <m/>
    <x v="1"/>
    <x v="1"/>
    <s v=""/>
    <m/>
    <m/>
    <x v="6"/>
    <m/>
    <m/>
    <n v="0"/>
    <n v="0"/>
    <n v="-2565.2399999999998"/>
    <n v="0"/>
    <n v="-2565.2399999999998"/>
  </r>
  <r>
    <n v="127018"/>
    <x v="2"/>
    <s v="Sumner"/>
    <m/>
    <s v="N/A"/>
    <s v="Portland: Obstruction Removal - RPZ ( Underground Relocations)"/>
    <m/>
    <s v="Aeronautics"/>
    <s v="Public Transportation"/>
    <m/>
    <x v="1"/>
    <x v="1"/>
    <s v=""/>
    <m/>
    <m/>
    <x v="6"/>
    <m/>
    <m/>
    <n v="0"/>
    <n v="0"/>
    <n v="-2573.29"/>
    <n v="0"/>
    <n v="-2573.29"/>
  </r>
  <r>
    <n v="117872"/>
    <x v="5"/>
    <s v="Statewide"/>
    <m/>
    <s v="N/A"/>
    <s v="Crash Data Investigation"/>
    <m/>
    <s v="Other"/>
    <s v="Safety"/>
    <m/>
    <x v="1"/>
    <x v="1"/>
    <s v=""/>
    <m/>
    <m/>
    <x v="6"/>
    <m/>
    <m/>
    <n v="-2604.59"/>
    <n v="0"/>
    <n v="0"/>
    <n v="0"/>
    <n v="-2604.59"/>
  </r>
  <r>
    <n v="128741"/>
    <x v="3"/>
    <s v="Weakley"/>
    <s v="Bynum Road"/>
    <s v="L"/>
    <s v="SA 92010-5, Bynum Road from SA-92014 to Old SR-22"/>
    <m/>
    <s v="State Aid - Resurf"/>
    <s v="Resurfacing"/>
    <m/>
    <x v="1"/>
    <x v="1"/>
    <n v="1.2"/>
    <m/>
    <m/>
    <x v="4"/>
    <s v="None"/>
    <m/>
    <n v="0"/>
    <n v="0"/>
    <n v="0"/>
    <n v="-2618.7800000000002"/>
    <n v="-2618.7800000000002"/>
  </r>
  <r>
    <n v="127768.72"/>
    <x v="5"/>
    <s v="Statewide"/>
    <m/>
    <s v="N/A"/>
    <s v="Overdimensional (O/D) Load Escort by Tennessee Highway Patrol (THP) - Permit 146820"/>
    <m/>
    <s v="Other"/>
    <s v="Other"/>
    <m/>
    <x v="1"/>
    <x v="1"/>
    <s v=""/>
    <m/>
    <m/>
    <x v="6"/>
    <m/>
    <m/>
    <n v="0"/>
    <n v="0"/>
    <n v="-2654.96"/>
    <n v="0"/>
    <n v="-2654.96"/>
  </r>
  <r>
    <n v="125738"/>
    <x v="5"/>
    <s v="Statewide"/>
    <m/>
    <s v="N/A"/>
    <s v="M17SAHQ_SW Diamond Ring Specialized O/D THP Escort - Wilmington NC to Midway TN"/>
    <s v="Overdimensional Load Escort by Tennessee Hwy Patrol"/>
    <s v="Other"/>
    <s v="Other"/>
    <m/>
    <x v="1"/>
    <x v="1"/>
    <s v=""/>
    <m/>
    <m/>
    <x v="6"/>
    <m/>
    <m/>
    <n v="0"/>
    <n v="0"/>
    <n v="-2668.9"/>
    <n v="0"/>
    <n v="-2668.9"/>
  </r>
  <r>
    <n v="126218"/>
    <x v="2"/>
    <s v="Williamson"/>
    <s v="SR-96"/>
    <s v="SR"/>
    <s v="From SR-46 to west of Carlisle Lane / Boyd Mill Avenue"/>
    <s v="Mill &amp; 411D"/>
    <s v="Resurfacing"/>
    <s v="Resurface &amp; Safety"/>
    <s v="Mill &amp; 411D"/>
    <x v="0"/>
    <x v="5"/>
    <n v="2.66"/>
    <d v="2018-03-23T00:00:00"/>
    <s v="CONV"/>
    <x v="0"/>
    <s v="NHS"/>
    <m/>
    <n v="0"/>
    <n v="0"/>
    <n v="0"/>
    <n v="-2669.51"/>
    <n v="-2669.51"/>
  </r>
  <r>
    <n v="117237"/>
    <x v="3"/>
    <s v="Shelby"/>
    <s v="I-240"/>
    <s v="IM"/>
    <s v="From East of I-55 to East of Perkins Road"/>
    <s v="I-240, From East of I-55 to East of Perkins Road - Resurfacing"/>
    <s v="Resurfacing"/>
    <s v="Resurfacing"/>
    <s v="Mill, CS &amp; D"/>
    <x v="0"/>
    <x v="5"/>
    <n v="6.63"/>
    <d v="2012-09-14T00:00:00"/>
    <s v="CONV"/>
    <x v="1"/>
    <s v="Int"/>
    <m/>
    <n v="0"/>
    <n v="0"/>
    <n v="0"/>
    <n v="-2674.28"/>
    <n v="-2674.28"/>
  </r>
  <r>
    <n v="125291"/>
    <x v="2"/>
    <s v="Davidson"/>
    <m/>
    <s v="N/A"/>
    <s v="Greater Nashville Regional Council (GNRC), FY 15, 5303"/>
    <m/>
    <s v="Mass Transit"/>
    <m/>
    <m/>
    <x v="1"/>
    <x v="1"/>
    <s v=""/>
    <m/>
    <m/>
    <x v="6"/>
    <m/>
    <m/>
    <n v="0"/>
    <n v="0"/>
    <n v="-2681.98"/>
    <n v="0"/>
    <n v="-2681.98"/>
  </r>
  <r>
    <n v="127768.33"/>
    <x v="5"/>
    <s v="Statewide"/>
    <m/>
    <s v="N/A"/>
    <s v="Overdimensional (O/D) Load Escort by Tennessee Highway Patrol (THP) - Permits 73327 and 73069"/>
    <m/>
    <s v="Other"/>
    <s v="Other"/>
    <m/>
    <x v="1"/>
    <x v="1"/>
    <s v=""/>
    <m/>
    <m/>
    <x v="6"/>
    <m/>
    <m/>
    <n v="0"/>
    <n v="0"/>
    <n v="-2748.49"/>
    <n v="0"/>
    <n v="-2748.49"/>
  </r>
  <r>
    <n v="127768.88"/>
    <x v="5"/>
    <s v="Statewide"/>
    <m/>
    <s v="N/A"/>
    <s v="Overdimensional (O/D) Load Escort by Tennessee Highway Patrol (THP) - Permit 169765"/>
    <m/>
    <s v="Other"/>
    <s v="Other"/>
    <m/>
    <x v="1"/>
    <x v="1"/>
    <s v=""/>
    <m/>
    <m/>
    <x v="6"/>
    <m/>
    <m/>
    <n v="0"/>
    <n v="0"/>
    <n v="-2754.39"/>
    <n v="0"/>
    <n v="-2754.39"/>
  </r>
  <r>
    <n v="126868"/>
    <x v="1"/>
    <s v="Johnson"/>
    <s v="Orchard Rd"/>
    <s v="L"/>
    <s v="SA 4612 (2), Orchard Rd from SR 421 to Brinkly Rd"/>
    <m/>
    <s v="State Aid - Resurf"/>
    <s v="Resurfacing"/>
    <m/>
    <x v="1"/>
    <x v="1"/>
    <n v="2.2000000000000002"/>
    <m/>
    <m/>
    <x v="4"/>
    <s v="None"/>
    <m/>
    <n v="0"/>
    <n v="0"/>
    <n v="0"/>
    <n v="-2756.62"/>
    <n v="-2756.62"/>
  </r>
  <r>
    <n v="126964"/>
    <x v="0"/>
    <s v="Fentress"/>
    <s v="Standing Rock Rd"/>
    <s v="L"/>
    <s v="SA 25017 (1)  Standing Rock Rd from Roslin Rd to Roslin Rd."/>
    <m/>
    <s v="State Aid - Resurf"/>
    <s v="Resurfacing"/>
    <m/>
    <x v="1"/>
    <x v="1"/>
    <n v="2.8050000000000002"/>
    <m/>
    <m/>
    <x v="4"/>
    <s v="None"/>
    <m/>
    <n v="0"/>
    <n v="0"/>
    <n v="0"/>
    <n v="-2775.19"/>
    <n v="-2775.19"/>
  </r>
  <r>
    <n v="127670"/>
    <x v="3"/>
    <s v="Hardin"/>
    <s v="Bark Dr/Gladden Rd"/>
    <s v="L"/>
    <s v="SA 36067-1,  from SR-142 to Shiloh State Park"/>
    <m/>
    <s v="State Aid - Resurf"/>
    <s v="Resurfacing"/>
    <m/>
    <x v="1"/>
    <x v="1"/>
    <n v="0.70699999999999996"/>
    <m/>
    <m/>
    <x v="4"/>
    <s v="None"/>
    <m/>
    <n v="0"/>
    <n v="0"/>
    <n v="0"/>
    <n v="-2796.27"/>
    <n v="-2796.27"/>
  </r>
  <r>
    <n v="127681"/>
    <x v="3"/>
    <s v="Tipton"/>
    <m/>
    <s v="N/A"/>
    <s v="Covington: FY 19 Airport Maintenance"/>
    <m/>
    <s v="Aeronautics"/>
    <s v="Public Transportation"/>
    <m/>
    <x v="1"/>
    <x v="1"/>
    <s v=""/>
    <m/>
    <m/>
    <x v="6"/>
    <m/>
    <m/>
    <n v="0"/>
    <n v="0"/>
    <n v="-2823"/>
    <n v="0"/>
    <n v="-2823"/>
  </r>
  <r>
    <n v="81372.02"/>
    <x v="2"/>
    <s v="Williamson"/>
    <s v="SR-46"/>
    <s v="SR"/>
    <s v="From South of Moore Road to Green Chapel Road"/>
    <m/>
    <s v="Resurfacing"/>
    <s v="Resurfacing"/>
    <s v="411TLD Overlay @ 85 lb/sy"/>
    <x v="0"/>
    <x v="5"/>
    <n v="3.71"/>
    <d v="2015-08-28T00:00:00"/>
    <s v="THIN"/>
    <x v="2"/>
    <s v="Other"/>
    <s v="94SR8400017"/>
    <n v="0"/>
    <n v="0"/>
    <n v="1420.02"/>
    <n v="-4262.45"/>
    <n v="-2842.43"/>
  </r>
  <r>
    <n v="118920.02"/>
    <x v="0"/>
    <s v="Region 2"/>
    <s v="I-40"/>
    <s v="IM"/>
    <s v="M15RMR2_R2I_M&amp;L I40 WEST TO MM287"/>
    <m/>
    <s v="Maint - Reg"/>
    <s v="Mowing/Litter"/>
    <m/>
    <x v="1"/>
    <x v="1"/>
    <s v=""/>
    <m/>
    <m/>
    <x v="1"/>
    <m/>
    <m/>
    <n v="0"/>
    <n v="0"/>
    <n v="-2871.63"/>
    <n v="0"/>
    <n v="-2871.63"/>
  </r>
  <r>
    <n v="122022"/>
    <x v="3"/>
    <s v="Weakley"/>
    <s v="Hinkeldale Rd"/>
    <s v="L"/>
    <s v="SA 9229(1), 1.95 Hinkledale Rd, from Carroll Co Line to McKenzie Cl"/>
    <m/>
    <s v="State Aid - Resurf"/>
    <s v="Resurfacing"/>
    <m/>
    <x v="1"/>
    <x v="1"/>
    <n v="1.9470000000000001"/>
    <m/>
    <m/>
    <x v="4"/>
    <s v="None"/>
    <m/>
    <n v="0"/>
    <n v="0"/>
    <n v="0"/>
    <n v="-2889.47"/>
    <n v="-2889.47"/>
  </r>
  <r>
    <n v="127707"/>
    <x v="2"/>
    <s v="Bedford"/>
    <m/>
    <s v="N/A"/>
    <s v="Shelbyville: FY19 Airport Maintenance"/>
    <m/>
    <s v="Aeronautics"/>
    <s v="Public Transportation"/>
    <m/>
    <x v="1"/>
    <x v="1"/>
    <s v=""/>
    <m/>
    <m/>
    <x v="6"/>
    <m/>
    <m/>
    <n v="0"/>
    <n v="0"/>
    <n v="-2893.79"/>
    <n v="0"/>
    <n v="-2893.79"/>
  </r>
  <r>
    <n v="114485"/>
    <x v="0"/>
    <s v="Region 2"/>
    <m/>
    <s v="IM"/>
    <s v="M10LTHQ_R2ISR_PAVREPASOC"/>
    <m/>
    <s v="Maint - Reg"/>
    <s v="Maintenance"/>
    <m/>
    <x v="0"/>
    <x v="2"/>
    <s v=""/>
    <m/>
    <m/>
    <x v="1"/>
    <m/>
    <m/>
    <n v="0"/>
    <n v="0"/>
    <n v="-2894.5"/>
    <n v="0"/>
    <n v="-2894.5"/>
  </r>
  <r>
    <n v="125597"/>
    <x v="0"/>
    <s v="Putnam"/>
    <s v="Mill Creek Road"/>
    <s v="L"/>
    <s v="SA-71040(2), Mill Creek Road from SR-24 to SR-84"/>
    <m/>
    <s v="State Aid - Resurf"/>
    <s v="Resurfacing"/>
    <m/>
    <x v="1"/>
    <x v="1"/>
    <n v="4.0469999999999997"/>
    <m/>
    <m/>
    <x v="4"/>
    <s v="None"/>
    <m/>
    <n v="0"/>
    <n v="0"/>
    <n v="0"/>
    <n v="-2917.88"/>
    <n v="-2917.88"/>
  </r>
  <r>
    <n v="127768.11"/>
    <x v="5"/>
    <s v="Statewide"/>
    <m/>
    <s v="N/A"/>
    <s v="Overdimensional (O/D) Load Escort by Tennessee Highway Patrol (THP) - Permit 31145"/>
    <m/>
    <s v="Other"/>
    <s v="Other"/>
    <m/>
    <x v="1"/>
    <x v="1"/>
    <s v=""/>
    <m/>
    <m/>
    <x v="6"/>
    <m/>
    <m/>
    <n v="0"/>
    <n v="0"/>
    <n v="-2924.41"/>
    <n v="0"/>
    <n v="-2924.41"/>
  </r>
  <r>
    <n v="125654"/>
    <x v="0"/>
    <s v="Cannon"/>
    <m/>
    <s v="N/A"/>
    <s v="Cannon County Maintenance Facility - Fire Recover Expenses, Temp Trailer, Etc."/>
    <m/>
    <s v="Other"/>
    <s v="Maintenance"/>
    <m/>
    <x v="1"/>
    <x v="1"/>
    <s v=""/>
    <m/>
    <m/>
    <x v="6"/>
    <m/>
    <m/>
    <n v="0"/>
    <n v="0"/>
    <n v="-2924.55"/>
    <n v="0"/>
    <n v="-2924.55"/>
  </r>
  <r>
    <n v="127768.54"/>
    <x v="5"/>
    <s v="Statewide"/>
    <m/>
    <s v="N/A"/>
    <s v="Overdimensional (O/D) Load Escort by Tennessee Highway Patrol (THP) - Permit 115238"/>
    <m/>
    <s v="Other"/>
    <s v="Other"/>
    <m/>
    <x v="1"/>
    <x v="1"/>
    <s v=""/>
    <m/>
    <m/>
    <x v="6"/>
    <m/>
    <m/>
    <n v="0"/>
    <n v="0"/>
    <n v="-2926"/>
    <n v="0"/>
    <n v="-2926"/>
  </r>
  <r>
    <n v="127768.21"/>
    <x v="5"/>
    <s v="Statewide"/>
    <m/>
    <s v="N/A"/>
    <s v="Overdimensional (O/D) Load Escort by Tennessee Highway Patrol (THP) - Permit 42821"/>
    <m/>
    <s v="Other"/>
    <s v="Other"/>
    <m/>
    <x v="1"/>
    <x v="1"/>
    <s v=""/>
    <m/>
    <m/>
    <x v="6"/>
    <m/>
    <m/>
    <n v="0"/>
    <n v="0"/>
    <n v="-2926.39"/>
    <n v="0"/>
    <n v="-2926.39"/>
  </r>
  <r>
    <n v="127768.64"/>
    <x v="5"/>
    <s v="Statewide"/>
    <m/>
    <s v="N/A"/>
    <s v="Overdimensional (O/D) Load Escort by Tennessee Highway Patrol (THP) - Permit 113301"/>
    <m/>
    <s v="Other"/>
    <s v="Other"/>
    <m/>
    <x v="1"/>
    <x v="1"/>
    <s v=""/>
    <m/>
    <m/>
    <x v="6"/>
    <m/>
    <m/>
    <n v="0"/>
    <n v="0"/>
    <n v="-2944.85"/>
    <n v="0"/>
    <n v="-2944.85"/>
  </r>
  <r>
    <n v="127768.1"/>
    <x v="5"/>
    <s v="Statewide"/>
    <m/>
    <s v="N/A"/>
    <s v="Overdimensional (O/D) Load Escort by Tennessee Highway Patrol (THP) - Permit 31082"/>
    <m/>
    <s v="Other"/>
    <s v="Other"/>
    <m/>
    <x v="1"/>
    <x v="1"/>
    <s v=""/>
    <m/>
    <m/>
    <x v="6"/>
    <m/>
    <m/>
    <n v="0"/>
    <n v="0"/>
    <n v="-2986.57"/>
    <n v="0"/>
    <n v="-2986.57"/>
  </r>
  <r>
    <n v="127966"/>
    <x v="3"/>
    <s v="McNairy"/>
    <s v="Falcon Road"/>
    <s v="L"/>
    <s v="SA 55012-4, Falcon Road, from Selmer Ramer to 1.00 miles north of Selmer Ramer Road"/>
    <m/>
    <s v="State Aid - Resurf"/>
    <s v="Resurfacing"/>
    <m/>
    <x v="1"/>
    <x v="1"/>
    <n v="1"/>
    <m/>
    <m/>
    <x v="4"/>
    <s v="None"/>
    <m/>
    <n v="0"/>
    <n v="0"/>
    <n v="0"/>
    <n v="-2995.58"/>
    <n v="-2995.58"/>
  </r>
  <r>
    <n v="126069"/>
    <x v="2"/>
    <s v="Lawrence"/>
    <s v="Union Hill Rd"/>
    <s v="L"/>
    <s v="SA 50042(1), Union Hill Rd from Bridge over Bluewater Creek to SR-98"/>
    <m/>
    <s v="State Aid - Resurf"/>
    <s v="Resurfacing"/>
    <m/>
    <x v="1"/>
    <x v="1"/>
    <n v="1.097"/>
    <m/>
    <m/>
    <x v="4"/>
    <s v="None"/>
    <m/>
    <n v="0"/>
    <n v="0"/>
    <n v="0"/>
    <n v="-2996.91"/>
    <n v="-2996.91"/>
  </r>
  <r>
    <n v="126678"/>
    <x v="5"/>
    <s v="Statewide"/>
    <m/>
    <s v="N/A"/>
    <s v="M18SAHQ_SW ATS Specialized, Inc. - Superload 1 of 2 - O/D THP Escort - Ogden UT to Athens AL"/>
    <s v="Overdimensional Load Escort by Tennessee Hwy Patrol"/>
    <s v="Other"/>
    <s v="Other"/>
    <m/>
    <x v="1"/>
    <x v="1"/>
    <s v=""/>
    <m/>
    <m/>
    <x v="6"/>
    <m/>
    <m/>
    <n v="0"/>
    <n v="0"/>
    <n v="-3022.28"/>
    <n v="0"/>
    <n v="-3022.28"/>
  </r>
  <r>
    <n v="126829"/>
    <x v="1"/>
    <s v="Blount"/>
    <s v="Morganton Rd"/>
    <s v="L"/>
    <s v="SA 0505(5),  Morganton Rd from Church Rd to Loudon County Line"/>
    <m/>
    <s v="State Aid - Resurf"/>
    <s v="Resurfacing"/>
    <m/>
    <x v="0"/>
    <x v="5"/>
    <n v="1.1499999999999999"/>
    <m/>
    <m/>
    <x v="4"/>
    <m/>
    <m/>
    <n v="0"/>
    <n v="0"/>
    <n v="0"/>
    <n v="-3039.48"/>
    <n v="-3039.48"/>
  </r>
  <r>
    <n v="119687"/>
    <x v="3"/>
    <s v="Decatur"/>
    <s v="Marting Landing Rd"/>
    <s v="L"/>
    <s v="SA 20023 (1) from 3.70 mile s. of SR 69- to SR 69"/>
    <m/>
    <s v="State Aid - Resurf"/>
    <s v="Resurfacing"/>
    <m/>
    <x v="0"/>
    <x v="5"/>
    <n v="2.72"/>
    <m/>
    <m/>
    <x v="4"/>
    <m/>
    <m/>
    <n v="0"/>
    <n v="0"/>
    <n v="0"/>
    <n v="-3052.77"/>
    <n v="-3052.77"/>
  </r>
  <r>
    <n v="127484"/>
    <x v="5"/>
    <s v="Statewide"/>
    <m/>
    <s v="N/A"/>
    <s v="M18SAHQ_SW Martell Enterprises Inc., O/D THP Escort - MS/TN line on US-45 to TN/KY line on I-24"/>
    <s v="Overdimensional Load Escort by Tennessee Hwy Patrol under Permit No. 20180501000275"/>
    <s v="Other"/>
    <s v="Other"/>
    <m/>
    <x v="1"/>
    <x v="1"/>
    <s v=""/>
    <m/>
    <m/>
    <x v="6"/>
    <m/>
    <m/>
    <n v="0"/>
    <n v="0"/>
    <n v="-3063.59"/>
    <n v="0"/>
    <n v="-3063.59"/>
  </r>
  <r>
    <n v="105013.14"/>
    <x v="1"/>
    <s v="Morgan"/>
    <m/>
    <s v="N/A"/>
    <s v="Litter Grant FY2018/19"/>
    <m/>
    <s v="Maint - Litter"/>
    <s v="Mowing/Litter"/>
    <m/>
    <x v="1"/>
    <x v="1"/>
    <s v=""/>
    <m/>
    <m/>
    <x v="6"/>
    <m/>
    <m/>
    <n v="0"/>
    <n v="0"/>
    <n v="-3093.29"/>
    <n v="0"/>
    <n v="-3093.29"/>
  </r>
  <r>
    <n v="127768.92"/>
    <x v="5"/>
    <s v="Statewide"/>
    <m/>
    <s v="N/A"/>
    <s v="Overdimensional (O/D) Load Escort by Tennessee Highway Patrol (THP) - Permit Nos. 172387 &amp; 172227"/>
    <m/>
    <s v="Other"/>
    <s v="Other"/>
    <m/>
    <x v="1"/>
    <x v="1"/>
    <s v=""/>
    <m/>
    <m/>
    <x v="6"/>
    <m/>
    <m/>
    <n v="0"/>
    <n v="0"/>
    <n v="-3105.91"/>
    <n v="0"/>
    <n v="-3105.91"/>
  </r>
  <r>
    <n v="127510"/>
    <x v="5"/>
    <s v="Statewide"/>
    <m/>
    <s v="N/A"/>
    <s v="M18SAHQ_SW Supor Heavy Haul, LLC., O/D THP Escort - Chattanooga, TN to Princeton, NJ"/>
    <s v="Overdimensional Load Escort by Tennessee Hwy Patrol under Permit No. 20180515000180"/>
    <s v="Other"/>
    <s v="Other"/>
    <m/>
    <x v="1"/>
    <x v="1"/>
    <s v=""/>
    <m/>
    <m/>
    <x v="6"/>
    <m/>
    <m/>
    <n v="0"/>
    <n v="0"/>
    <n v="-3130.9"/>
    <n v="0"/>
    <n v="-3130.9"/>
  </r>
  <r>
    <n v="127768.83"/>
    <x v="5"/>
    <s v="Statewide"/>
    <m/>
    <s v="N/A"/>
    <s v="Overdimensional (O/D) Load Escort by Tennessee Highway Patrol (THP) - Permit 154813"/>
    <m/>
    <s v="Other"/>
    <s v="Other"/>
    <m/>
    <x v="1"/>
    <x v="1"/>
    <s v=""/>
    <m/>
    <m/>
    <x v="6"/>
    <m/>
    <m/>
    <n v="0"/>
    <n v="0"/>
    <n v="-3140.59"/>
    <n v="0"/>
    <n v="-3140.59"/>
  </r>
  <r>
    <n v="127768.3"/>
    <x v="5"/>
    <s v="Statewide"/>
    <m/>
    <s v="N/A"/>
    <s v="Overdimensional (O/D) Load Escort by Tennessee Highway Patrol (THP) - Permits 66220 and 65813"/>
    <m/>
    <s v="Other"/>
    <s v="Other"/>
    <m/>
    <x v="1"/>
    <x v="1"/>
    <s v=""/>
    <m/>
    <m/>
    <x v="6"/>
    <m/>
    <m/>
    <n v="0"/>
    <n v="0"/>
    <n v="-3162.05"/>
    <n v="0"/>
    <n v="-3162.05"/>
  </r>
  <r>
    <n v="125942"/>
    <x v="2"/>
    <s v="Moore"/>
    <s v="Motlow Barn Rd"/>
    <s v="L"/>
    <s v="SA 64041(1), Motlow Barn Rd, from SR-55 to SR-55"/>
    <m/>
    <s v="State Aid - Resurf"/>
    <s v="Resurfacing"/>
    <m/>
    <x v="1"/>
    <x v="1"/>
    <n v="1.3080000000000001"/>
    <m/>
    <m/>
    <x v="4"/>
    <s v="None"/>
    <m/>
    <n v="0"/>
    <n v="0"/>
    <n v="0"/>
    <n v="-3170.61"/>
    <n v="-3170.61"/>
  </r>
  <r>
    <n v="125973"/>
    <x v="2"/>
    <s v="Lewis"/>
    <s v="Wildcat Hollow RD"/>
    <s v="L"/>
    <s v="SA 51031 (1), Wildcat hollow Rd from Staggs Rd to SR-48"/>
    <m/>
    <s v="State Aid - Resurf"/>
    <s v="Resurfacing"/>
    <m/>
    <x v="1"/>
    <x v="1"/>
    <n v="1.704"/>
    <m/>
    <m/>
    <x v="4"/>
    <s v="None"/>
    <m/>
    <n v="0"/>
    <n v="0"/>
    <n v="0"/>
    <n v="-3190.9"/>
    <n v="-3190.9"/>
  </r>
  <r>
    <n v="127971"/>
    <x v="3"/>
    <s v="McNairy"/>
    <s v="Otis Payne Road"/>
    <s v="L"/>
    <s v="SA 55070-1, Otis Payne Road, from McNairy Road to Plunk Road"/>
    <m/>
    <s v="State Aid - Resurf"/>
    <s v="Resurfacing"/>
    <m/>
    <x v="1"/>
    <x v="1"/>
    <n v="1.845"/>
    <m/>
    <m/>
    <x v="4"/>
    <s v="None"/>
    <m/>
    <n v="0"/>
    <n v="0"/>
    <n v="0"/>
    <n v="-3193.03"/>
    <n v="-3193.03"/>
  </r>
  <r>
    <n v="105196.14"/>
    <x v="2"/>
    <s v="Stewart"/>
    <m/>
    <s v="L"/>
    <s v="Litter Grant FY2018/19"/>
    <m/>
    <s v="Maint - Litter"/>
    <s v="Mowing/Litter"/>
    <m/>
    <x v="1"/>
    <x v="1"/>
    <s v=""/>
    <m/>
    <m/>
    <x v="4"/>
    <m/>
    <m/>
    <n v="0"/>
    <n v="0"/>
    <n v="-3204.64"/>
    <n v="0"/>
    <n v="-3204.64"/>
  </r>
  <r>
    <n v="105227.14"/>
    <x v="2"/>
    <s v="Hickman"/>
    <m/>
    <s v="L"/>
    <s v="Litter Grant FY2018/19"/>
    <m/>
    <s v="Maint - Litter"/>
    <s v="Mowing/Litter"/>
    <m/>
    <x v="1"/>
    <x v="1"/>
    <s v=""/>
    <m/>
    <m/>
    <x v="4"/>
    <m/>
    <m/>
    <n v="0"/>
    <n v="0"/>
    <n v="-3217.12"/>
    <n v="0"/>
    <n v="-3217.12"/>
  </r>
  <r>
    <n v="127527"/>
    <x v="0"/>
    <s v="Dekalb"/>
    <s v="Old Bildad Road"/>
    <s v="L"/>
    <s v="SA 21035-1, from Warren County Line to Keltonburg Rd"/>
    <m/>
    <s v="State Aid - Resurf"/>
    <s v="Resurfacing"/>
    <m/>
    <x v="1"/>
    <x v="1"/>
    <n v="2.4980000000000002"/>
    <m/>
    <m/>
    <x v="4"/>
    <s v="None"/>
    <m/>
    <n v="0"/>
    <n v="0"/>
    <n v="0"/>
    <n v="-3244.49"/>
    <n v="-3244.49"/>
  </r>
  <r>
    <n v="127768.08"/>
    <x v="5"/>
    <s v="Statewide"/>
    <m/>
    <s v="N/A"/>
    <s v="Overdimensional (O/D) Load Escort by Tennessee Highway Patrol (THP) - Permit 33155"/>
    <m/>
    <s v="Other"/>
    <s v="Other"/>
    <m/>
    <x v="1"/>
    <x v="1"/>
    <s v=""/>
    <m/>
    <m/>
    <x v="6"/>
    <m/>
    <m/>
    <n v="0"/>
    <n v="0"/>
    <n v="-3245.16"/>
    <n v="0"/>
    <n v="-3245.16"/>
  </r>
  <r>
    <n v="123721"/>
    <x v="0"/>
    <s v="Coffee"/>
    <s v="Ragsdale Rd"/>
    <s v="L"/>
    <s v="SA 16011(3), Ragsdale Rd to SR 127 to Pleasant Knoll Rd"/>
    <m/>
    <s v="State Aid - Resurf"/>
    <s v="Resurfacing"/>
    <m/>
    <x v="1"/>
    <x v="1"/>
    <n v="1.24"/>
    <m/>
    <m/>
    <x v="4"/>
    <s v="Other"/>
    <m/>
    <n v="0"/>
    <n v="0"/>
    <n v="0"/>
    <n v="-3255.67"/>
    <n v="-3255.67"/>
  </r>
  <r>
    <n v="127768.13"/>
    <x v="5"/>
    <s v="Statewide"/>
    <m/>
    <s v="N/A"/>
    <s v="Overdimensional (O/D) Load Escort by Tennessee Highway Patrol (THP) - Permit 38984"/>
    <m/>
    <s v="Other"/>
    <s v="Other"/>
    <m/>
    <x v="1"/>
    <x v="1"/>
    <s v=""/>
    <m/>
    <m/>
    <x v="6"/>
    <m/>
    <m/>
    <n v="0"/>
    <n v="0"/>
    <n v="-3279.86"/>
    <n v="0"/>
    <n v="-3279.86"/>
  </r>
  <r>
    <n v="127768.12"/>
    <x v="5"/>
    <s v="Statewide"/>
    <m/>
    <s v="N/A"/>
    <s v="Overdimensional (O/D) Load Escort by Tennessee Highway Patrol (THP) - Permit 38375"/>
    <m/>
    <s v="Other"/>
    <s v="Other"/>
    <m/>
    <x v="1"/>
    <x v="1"/>
    <s v=""/>
    <m/>
    <m/>
    <x v="6"/>
    <m/>
    <m/>
    <n v="0"/>
    <n v="0"/>
    <n v="-3309.49"/>
    <n v="0"/>
    <n v="-3309.49"/>
  </r>
  <r>
    <n v="127768.53"/>
    <x v="5"/>
    <s v="Statewide"/>
    <m/>
    <s v="N/A"/>
    <s v="Overdimensional (O/D) Load Escort by Tennessee Highway Patrol (THP) - Permit 113299"/>
    <m/>
    <s v="Other"/>
    <s v="Other"/>
    <m/>
    <x v="1"/>
    <x v="1"/>
    <s v=""/>
    <m/>
    <m/>
    <x v="6"/>
    <m/>
    <m/>
    <n v="0"/>
    <n v="0"/>
    <n v="-3346.62"/>
    <n v="0"/>
    <n v="-3346.62"/>
  </r>
  <r>
    <n v="127768.71"/>
    <x v="5"/>
    <s v="Statewide"/>
    <m/>
    <s v="N/A"/>
    <s v="Overdimensional (O/D) Load Escort by Tennessee Highway Patrol (THP) - Permit 148576"/>
    <m/>
    <s v="Other"/>
    <s v="Other"/>
    <m/>
    <x v="1"/>
    <x v="1"/>
    <s v=""/>
    <m/>
    <m/>
    <x v="6"/>
    <m/>
    <m/>
    <n v="0"/>
    <n v="0"/>
    <n v="-3351"/>
    <n v="0"/>
    <n v="-3351"/>
  </r>
  <r>
    <n v="126499"/>
    <x v="3"/>
    <s v="Tipton"/>
    <s v="INDIAN CREEK RD"/>
    <s v="L"/>
    <s v="SA 84014-2, INDIAN CREEK RD FROM BRIDGE 840A4100003 TO 0.95 MILES NORTH"/>
    <m/>
    <s v="State Aid - Resurf"/>
    <s v="Resurfacing"/>
    <m/>
    <x v="1"/>
    <x v="1"/>
    <n v="0.95"/>
    <m/>
    <m/>
    <x v="4"/>
    <s v="None"/>
    <m/>
    <n v="0"/>
    <n v="0"/>
    <n v="0"/>
    <n v="-3353.41"/>
    <n v="-3353.41"/>
  </r>
  <r>
    <n v="116981"/>
    <x v="1"/>
    <s v="Knox"/>
    <s v="SR-115"/>
    <s v="SR"/>
    <s v="Intersection at Maloney Rd, LM 2.341 in Knoxville"/>
    <s v="Geometric improvements include, realign WB Maloney approach, shift NB SR-115 widening the median, install raised concrete curbing in median restricting movements (J-turn concept), install a right-turn acceleration lane for traffic turning into SB SR-115 from Maloney Rd."/>
    <s v="Safety"/>
    <s v="Intersection Improvements"/>
    <m/>
    <x v="0"/>
    <x v="0"/>
    <n v="0"/>
    <d v="2013-12-06T00:00:00"/>
    <m/>
    <x v="0"/>
    <s v="NHS"/>
    <m/>
    <n v="-3355.07"/>
    <n v="0"/>
    <n v="0"/>
    <n v="0"/>
    <n v="-3355.07"/>
  </r>
  <r>
    <n v="125943"/>
    <x v="0"/>
    <s v="Pickett"/>
    <s v="Clark Mountain Rd"/>
    <s v="L"/>
    <s v="SA 69005(9),  Clark Mtn Rd from Pendergrass Rd to Byrdstown Cl."/>
    <m/>
    <s v="State Aid - Resurf"/>
    <s v="Resurfacing"/>
    <m/>
    <x v="1"/>
    <x v="1"/>
    <n v="0.88100000000000001"/>
    <m/>
    <m/>
    <x v="4"/>
    <s v="None"/>
    <m/>
    <n v="0"/>
    <n v="0"/>
    <n v="0"/>
    <n v="-3363.19"/>
    <n v="-3363.19"/>
  </r>
  <r>
    <n v="127768.4"/>
    <x v="5"/>
    <s v="Statewide"/>
    <m/>
    <s v="N/A"/>
    <s v="Overdimensional (O/D) Load Escort by Tennessee Highway Patrol (THP) - Permit 84885"/>
    <m/>
    <s v="Other"/>
    <s v="Other"/>
    <m/>
    <x v="1"/>
    <x v="1"/>
    <s v=""/>
    <m/>
    <m/>
    <x v="6"/>
    <m/>
    <m/>
    <n v="0"/>
    <n v="0"/>
    <n v="-3376.85"/>
    <n v="0"/>
    <n v="-3376.85"/>
  </r>
  <r>
    <n v="127768.62"/>
    <x v="5"/>
    <s v="Statewide"/>
    <m/>
    <s v="N/A"/>
    <s v="Overdimensional (O/D) Load Escort by Tennessee Highway Patrol (THP) - Permit 120492"/>
    <m/>
    <s v="Other"/>
    <s v="Other"/>
    <m/>
    <x v="1"/>
    <x v="1"/>
    <s v=""/>
    <m/>
    <m/>
    <x v="6"/>
    <m/>
    <m/>
    <n v="0"/>
    <n v="0"/>
    <n v="-3389.69"/>
    <n v="0"/>
    <n v="-3389.69"/>
  </r>
  <r>
    <n v="127768.69"/>
    <x v="5"/>
    <s v="Statewide"/>
    <m/>
    <s v="N/A"/>
    <s v="Overdimensional (O/D) Load Escort by Tennessee Highway Patrol (THP) - Permit 143945"/>
    <m/>
    <s v="Other"/>
    <s v="Other"/>
    <m/>
    <x v="1"/>
    <x v="1"/>
    <s v=""/>
    <m/>
    <m/>
    <x v="6"/>
    <m/>
    <m/>
    <n v="0"/>
    <n v="0"/>
    <n v="-3403.59"/>
    <n v="0"/>
    <n v="-3403.59"/>
  </r>
  <r>
    <n v="128571"/>
    <x v="3"/>
    <s v="Region 4"/>
    <m/>
    <s v="N/A"/>
    <s v="Overdimensional (O/D) Load Escort by Tennessee Highway Patrol (THP) - Permit 108946"/>
    <m/>
    <s v="Other"/>
    <s v="Other"/>
    <m/>
    <x v="1"/>
    <x v="1"/>
    <s v=""/>
    <m/>
    <m/>
    <x v="6"/>
    <m/>
    <m/>
    <n v="0"/>
    <n v="0"/>
    <n v="-3405.91"/>
    <n v="0"/>
    <n v="-3405.91"/>
  </r>
  <r>
    <n v="127768.85"/>
    <x v="5"/>
    <s v="Statewide"/>
    <m/>
    <s v="N/A"/>
    <s v="Overdimensional (O/D) Load Escort by Tennessee Highway Patrol (THP) - Permit 164189"/>
    <m/>
    <s v="Other"/>
    <s v="Other"/>
    <m/>
    <x v="1"/>
    <x v="1"/>
    <s v=""/>
    <m/>
    <m/>
    <x v="6"/>
    <m/>
    <m/>
    <n v="0"/>
    <n v="0"/>
    <n v="-3412.88"/>
    <n v="0"/>
    <n v="-3412.88"/>
  </r>
  <r>
    <n v="127768.55"/>
    <x v="5"/>
    <s v="Statewide"/>
    <m/>
    <s v="N/A"/>
    <s v="Overdimensional (O/D) Load Escort by Tennessee Highway Patrol (THP) - Permit 117529"/>
    <m/>
    <s v="Other"/>
    <s v="Other"/>
    <m/>
    <x v="1"/>
    <x v="1"/>
    <s v=""/>
    <m/>
    <m/>
    <x v="6"/>
    <m/>
    <m/>
    <n v="0"/>
    <n v="0"/>
    <n v="-3416.19"/>
    <n v="0"/>
    <n v="-3416.19"/>
  </r>
  <r>
    <n v="127768.61"/>
    <x v="5"/>
    <s v="Statewide"/>
    <m/>
    <s v="N/A"/>
    <s v="Overdimensional (O/D) Load Escort by Tennessee Highway Patrol (THP) - Permit 120486"/>
    <m/>
    <s v="Other"/>
    <s v="Other"/>
    <m/>
    <x v="1"/>
    <x v="1"/>
    <s v=""/>
    <m/>
    <m/>
    <x v="6"/>
    <m/>
    <m/>
    <n v="0"/>
    <n v="0"/>
    <n v="-3422.56"/>
    <n v="0"/>
    <n v="-3422.56"/>
  </r>
  <r>
    <n v="126999.01"/>
    <x v="5"/>
    <s v="Statewide"/>
    <m/>
    <s v="N/A"/>
    <s v="M18SAHQ_SW ATS Specialized, Inc. O/D THP Escort - From US-45N at MS/TN State Line to I-65N at TN/KY State Line"/>
    <s v="Overdimensional Load Escort by Tennessee Hwy Patrol under Permit No. 20180214000287"/>
    <s v="Other"/>
    <s v="Other"/>
    <m/>
    <x v="1"/>
    <x v="1"/>
    <s v=""/>
    <m/>
    <m/>
    <x v="6"/>
    <m/>
    <m/>
    <n v="0"/>
    <n v="0"/>
    <n v="-3432.22"/>
    <n v="0"/>
    <n v="-3432.22"/>
  </r>
  <r>
    <n v="127768.79"/>
    <x v="5"/>
    <s v="Statewide"/>
    <m/>
    <s v="N/A"/>
    <s v="Overdimensional (O/D) Load Escort by Tennessee Highway Patrol (THP) - Permit 159007"/>
    <m/>
    <s v="Other"/>
    <s v="Other"/>
    <m/>
    <x v="1"/>
    <x v="1"/>
    <s v=""/>
    <m/>
    <m/>
    <x v="6"/>
    <m/>
    <m/>
    <n v="0"/>
    <n v="0"/>
    <n v="-3488.46"/>
    <n v="0"/>
    <n v="-3488.46"/>
  </r>
  <r>
    <n v="127768.7"/>
    <x v="5"/>
    <s v="Statewide"/>
    <m/>
    <s v="N/A"/>
    <s v="Overdimensional (O/D) Load Escort by Tennessee Highway Patrol (THP) - Permit 143119"/>
    <m/>
    <s v="Other"/>
    <s v="Other"/>
    <m/>
    <x v="1"/>
    <x v="1"/>
    <s v=""/>
    <m/>
    <m/>
    <x v="6"/>
    <m/>
    <m/>
    <n v="0"/>
    <n v="0"/>
    <n v="-3499.33"/>
    <n v="0"/>
    <n v="-3499.33"/>
  </r>
  <r>
    <n v="105191.14"/>
    <x v="3"/>
    <s v="Weakley"/>
    <m/>
    <s v="L"/>
    <s v="Litter Grant FY2018/19"/>
    <m/>
    <s v="Maint - Litter"/>
    <s v="Mowing/Litter"/>
    <m/>
    <x v="1"/>
    <x v="1"/>
    <s v=""/>
    <m/>
    <m/>
    <x v="4"/>
    <m/>
    <m/>
    <n v="0"/>
    <n v="0"/>
    <n v="-3526.34"/>
    <n v="0"/>
    <n v="-3526.34"/>
  </r>
  <r>
    <n v="105236.14"/>
    <x v="3"/>
    <s v="Dyer"/>
    <m/>
    <s v="L"/>
    <s v="Litter Grant FY2018/19"/>
    <m/>
    <s v="Maint - Litter"/>
    <s v="Mowing/Litter"/>
    <m/>
    <x v="1"/>
    <x v="1"/>
    <s v=""/>
    <m/>
    <m/>
    <x v="4"/>
    <m/>
    <m/>
    <n v="0"/>
    <n v="0"/>
    <n v="-3535.89"/>
    <n v="0"/>
    <n v="-3535.89"/>
  </r>
  <r>
    <n v="117847"/>
    <x v="2"/>
    <s v="Davidson"/>
    <s v="I-40"/>
    <s v="IM"/>
    <s v="I-40/65, Bridges over Herman Street/ICG R/R, Clinton Street/CSX Railroad, Jo Johnston Avenue and Charlotte Avenue in Nashville"/>
    <s v="I-40/I-65, Bridges ov Herman St/ICG RR, Clinton Ave/CSX RR, Jo Johnston St and Charlotte Ave in Nashville - Bridge Rehabilitation"/>
    <s v="Legislative"/>
    <s v="Bridge Replacement"/>
    <m/>
    <x v="3"/>
    <x v="0"/>
    <n v="1.931"/>
    <d v="2015-03-13T00:00:00"/>
    <m/>
    <x v="1"/>
    <s v="Int"/>
    <s v="19I00400061, 19I00400063, 19I00400065, 19I00400067"/>
    <n v="-4548.54"/>
    <n v="-1837.61"/>
    <n v="2834.08"/>
    <n v="0"/>
    <n v="-3552.0699999999997"/>
  </r>
  <r>
    <n v="112348"/>
    <x v="5"/>
    <s v="Statewide"/>
    <m/>
    <s v="IM"/>
    <s v="M09OAHQ_SWISR_EMGRFACILITYELECTRICAL"/>
    <m/>
    <s v="Maint - Reg"/>
    <s v="Maintenance"/>
    <m/>
    <x v="1"/>
    <x v="1"/>
    <s v=""/>
    <m/>
    <m/>
    <x v="1"/>
    <m/>
    <m/>
    <n v="0"/>
    <n v="0"/>
    <n v="-3555"/>
    <n v="0"/>
    <n v="-3555"/>
  </r>
  <r>
    <n v="122204"/>
    <x v="3"/>
    <s v="Region 4"/>
    <m/>
    <s v="N/A"/>
    <s v="SWHRA, FY 15 5311"/>
    <m/>
    <s v="Mass Transit"/>
    <m/>
    <m/>
    <x v="1"/>
    <x v="1"/>
    <s v=""/>
    <m/>
    <m/>
    <x v="6"/>
    <m/>
    <m/>
    <n v="0"/>
    <n v="0"/>
    <n v="-3578.62"/>
    <n v="0"/>
    <n v="-3578.62"/>
  </r>
  <r>
    <n v="121429.02"/>
    <x v="2"/>
    <s v="Region 3"/>
    <s v="SR"/>
    <s v="SR"/>
    <s v="M17LTHQ_D37SR_M&amp;L_D37NORTH"/>
    <m/>
    <s v="Maint - Reg"/>
    <s v="Mowing/Litter"/>
    <m/>
    <x v="1"/>
    <x v="1"/>
    <n v="390.85"/>
    <d v="2017-02-10T00:00:00"/>
    <m/>
    <x v="2"/>
    <m/>
    <m/>
    <n v="0"/>
    <n v="0"/>
    <n v="-3582.9"/>
    <n v="0"/>
    <n v="-3582.9"/>
  </r>
  <r>
    <n v="127768.45"/>
    <x v="5"/>
    <s v="Statewide"/>
    <m/>
    <s v="N/A"/>
    <s v="Overdimensional (O/D) Load Escort by Tennessee Highway Patrol (THP) - Permit 96008"/>
    <m/>
    <s v="Other"/>
    <s v="Other"/>
    <m/>
    <x v="1"/>
    <x v="1"/>
    <s v=""/>
    <m/>
    <m/>
    <x v="6"/>
    <m/>
    <m/>
    <n v="0"/>
    <n v="0"/>
    <n v="-3614.09"/>
    <n v="0"/>
    <n v="-3614.09"/>
  </r>
  <r>
    <n v="123940"/>
    <x v="3"/>
    <s v="Lauderdale"/>
    <s v="SR-87"/>
    <s v="SR"/>
    <s v="From SR-209 to Haywood County Line"/>
    <s v="CONV - MILL &amp; CW"/>
    <s v="Resurfacing"/>
    <s v="Resurface &amp; Safety"/>
    <s v="Mill &amp; 307CW"/>
    <x v="0"/>
    <x v="5"/>
    <n v="7.66"/>
    <d v="2017-12-08T00:00:00"/>
    <s v="CONV"/>
    <x v="2"/>
    <s v="Other"/>
    <m/>
    <n v="0"/>
    <n v="0"/>
    <n v="6111.91"/>
    <n v="-9736.8799999999992"/>
    <n v="-3624.9699999999993"/>
  </r>
  <r>
    <n v="127768.42"/>
    <x v="5"/>
    <s v="Statewide"/>
    <m/>
    <s v="N/A"/>
    <s v="Overdimensional (O/D) Load Escort by Tennessee Highway Patrol (THP) - Permit 92976"/>
    <m/>
    <s v="Other"/>
    <s v="Other"/>
    <m/>
    <x v="1"/>
    <x v="1"/>
    <s v=""/>
    <m/>
    <m/>
    <x v="6"/>
    <m/>
    <m/>
    <n v="0"/>
    <n v="0"/>
    <n v="-3637.14"/>
    <n v="0"/>
    <n v="-3637.14"/>
  </r>
  <r>
    <n v="128629"/>
    <x v="2"/>
    <s v="Rutherford"/>
    <m/>
    <s v="N/A"/>
    <s v="2019 Education and Outreach Program: Central Magnet School Estes Rockets"/>
    <m/>
    <s v="Aeronautics"/>
    <s v="Public Transportation"/>
    <m/>
    <x v="1"/>
    <x v="1"/>
    <s v=""/>
    <m/>
    <m/>
    <x v="6"/>
    <m/>
    <m/>
    <n v="0"/>
    <n v="0"/>
    <n v="-3650"/>
    <n v="0"/>
    <n v="-3650"/>
  </r>
  <r>
    <n v="127768.15"/>
    <x v="5"/>
    <s v="Statewide"/>
    <m/>
    <s v="N/A"/>
    <s v="Overdimensional (O/D) Load Escort by Tennessee Highway Patrol (THP) - Permit 38999"/>
    <m/>
    <s v="Other"/>
    <s v="Other"/>
    <m/>
    <x v="1"/>
    <x v="1"/>
    <s v=""/>
    <m/>
    <m/>
    <x v="6"/>
    <m/>
    <m/>
    <n v="0"/>
    <n v="0"/>
    <n v="-3662.42"/>
    <n v="0"/>
    <n v="-3662.42"/>
  </r>
  <r>
    <n v="105207.14"/>
    <x v="2"/>
    <s v="Marshall"/>
    <m/>
    <s v="L"/>
    <s v="Litter Grant FY2018/19"/>
    <m/>
    <s v="Maint - Litter"/>
    <s v="Mowing/Litter"/>
    <m/>
    <x v="1"/>
    <x v="1"/>
    <s v=""/>
    <m/>
    <m/>
    <x v="4"/>
    <m/>
    <m/>
    <n v="0"/>
    <n v="0"/>
    <n v="-3672.14"/>
    <n v="0"/>
    <n v="-3672.14"/>
  </r>
  <r>
    <n v="127768.76"/>
    <x v="5"/>
    <s v="Statewide"/>
    <m/>
    <s v="N/A"/>
    <s v="Overdimensional (O/D) Load Escort by Tennessee Highway Patrol (THP) - Permit 154792"/>
    <m/>
    <s v="Other"/>
    <s v="Other"/>
    <m/>
    <x v="1"/>
    <x v="1"/>
    <s v=""/>
    <m/>
    <m/>
    <x v="6"/>
    <m/>
    <m/>
    <n v="0"/>
    <n v="0"/>
    <n v="-3673.01"/>
    <n v="0"/>
    <n v="-3673.01"/>
  </r>
  <r>
    <n v="127768.77"/>
    <x v="5"/>
    <s v="Statewide"/>
    <m/>
    <s v="N/A"/>
    <s v="Overdimensional (O/D) Load Escort by Tennessee Highway Patrol (THP) - Permit 149054"/>
    <m/>
    <s v="Other"/>
    <s v="Other"/>
    <m/>
    <x v="1"/>
    <x v="1"/>
    <s v=""/>
    <m/>
    <m/>
    <x v="6"/>
    <m/>
    <m/>
    <n v="0"/>
    <n v="0"/>
    <n v="-3673.04"/>
    <n v="0"/>
    <n v="-3673.04"/>
  </r>
  <r>
    <n v="127768.84"/>
    <x v="5"/>
    <s v="Statewide"/>
    <m/>
    <s v="N/A"/>
    <s v="Overdimensional (O/D) Load Escort by Tennessee Highway Patrol (THP) - Permit 161295"/>
    <m/>
    <s v="Other"/>
    <s v="Other"/>
    <m/>
    <x v="1"/>
    <x v="1"/>
    <s v=""/>
    <m/>
    <m/>
    <x v="6"/>
    <m/>
    <m/>
    <n v="0"/>
    <n v="0"/>
    <n v="-3693.47"/>
    <n v="0"/>
    <n v="-3693.47"/>
  </r>
  <r>
    <n v="127768.91"/>
    <x v="5"/>
    <s v="Statewide"/>
    <m/>
    <s v="N/A"/>
    <s v="Overdimensional (O/D) Load Escort by Tennessee Highway Patrol (THP) - Permit No. 171857"/>
    <m/>
    <s v="Other"/>
    <s v="Other"/>
    <m/>
    <x v="1"/>
    <x v="1"/>
    <s v=""/>
    <m/>
    <m/>
    <x v="6"/>
    <m/>
    <m/>
    <n v="0"/>
    <n v="0"/>
    <n v="-3745.6"/>
    <n v="0"/>
    <n v="-3745.6"/>
  </r>
  <r>
    <n v="127803"/>
    <x v="0"/>
    <s v="Warren"/>
    <m/>
    <s v="N/A"/>
    <s v="McMinnville: FY19 Airport Maintenance"/>
    <m/>
    <s v="Aeronautics"/>
    <s v="Public Transportation"/>
    <m/>
    <x v="1"/>
    <x v="1"/>
    <s v=""/>
    <m/>
    <m/>
    <x v="6"/>
    <m/>
    <m/>
    <n v="0"/>
    <n v="0"/>
    <n v="-3766.52"/>
    <n v="0"/>
    <n v="-3766.52"/>
  </r>
  <r>
    <n v="122506"/>
    <x v="2"/>
    <s v="Sumner"/>
    <s v="SR-25"/>
    <s v="SR"/>
    <s v="From Halltown Road to West of Bradford Road"/>
    <s v="SR-25, From Halltown Road to West of Bradford Road - Resurface, Pavement Marking"/>
    <s v="Resurfacing"/>
    <s v="Resurface &amp; Safety"/>
    <s v="411D"/>
    <x v="0"/>
    <x v="5"/>
    <n v="8"/>
    <d v="2016-06-24T00:00:00"/>
    <s v="CONV"/>
    <x v="2"/>
    <s v="Other"/>
    <m/>
    <n v="0"/>
    <n v="0"/>
    <n v="4346.45"/>
    <n v="-8117.57"/>
    <n v="-3771.12"/>
  </r>
  <r>
    <n v="114199"/>
    <x v="3"/>
    <s v="Benton"/>
    <s v="Morgan Creek Road"/>
    <s v="L"/>
    <s v="SA-0304(1), Morgan Creek Rd. from Decatur Co. Line to 1.44 mi E"/>
    <m/>
    <s v="State Aid - Resurf"/>
    <s v="Resurfacing"/>
    <m/>
    <x v="1"/>
    <x v="1"/>
    <n v="1.44"/>
    <m/>
    <m/>
    <x v="4"/>
    <s v="None"/>
    <m/>
    <n v="0"/>
    <n v="0"/>
    <n v="0"/>
    <n v="-3780.17"/>
    <n v="-3780.17"/>
  </r>
  <r>
    <n v="123421"/>
    <x v="2"/>
    <s v="Williamson"/>
    <m/>
    <s v="L"/>
    <s v="Brentwood Signal Timing Optimization Program"/>
    <s v="Brentwood Signal Timing Optimization - This project provides for the development of synchronized / optimized signal timings along each corridor. Optimized signal timings, which will include Manual on Uniform Traffic Control Devices compliant local controller settings. 31 signals along Concord Road (SR-253), Moores Lane(SR-441), Wilson Pike (SR-252), and Murray Lane"/>
    <s v="Local Programs"/>
    <s v="Intelligent Transportation System"/>
    <m/>
    <x v="1"/>
    <x v="1"/>
    <s v=""/>
    <m/>
    <m/>
    <x v="8"/>
    <s v="NHS, Other"/>
    <m/>
    <n v="-3780.73"/>
    <n v="0"/>
    <n v="0"/>
    <n v="0"/>
    <n v="-3780.73"/>
  </r>
  <r>
    <n v="114454"/>
    <x v="3"/>
    <s v="Shelby"/>
    <m/>
    <s v="L"/>
    <s v="Church Street, Intersection at Navy Road in Millington"/>
    <s v="Church Street, Intersection at Navy Road in Millington-Sidewalk, Handicap  Ramp, ,Signs, Pavement Markings, Signals"/>
    <s v="Local Programs"/>
    <s v="Intersection Improvements and Signals"/>
    <m/>
    <x v="1"/>
    <x v="1"/>
    <n v="0"/>
    <m/>
    <m/>
    <x v="4"/>
    <s v="Other"/>
    <m/>
    <n v="0"/>
    <n v="-3799.66"/>
    <n v="0"/>
    <n v="0"/>
    <n v="-3799.66"/>
  </r>
  <r>
    <n v="127514"/>
    <x v="5"/>
    <s v="Statewide"/>
    <m/>
    <s v="N/A"/>
    <s v="M18SAHQ_SW Triton Transport LTD, O/D THP Escort - Alabama to Kentucky"/>
    <s v="Overdimensional Load Escort by Tennessee Hwy Patrol under Permit No. 20180516000223"/>
    <s v="Other"/>
    <s v="Other"/>
    <m/>
    <x v="1"/>
    <x v="1"/>
    <s v=""/>
    <m/>
    <m/>
    <x v="6"/>
    <m/>
    <m/>
    <n v="0"/>
    <n v="0"/>
    <n v="-3812.21"/>
    <n v="0"/>
    <n v="-3812.21"/>
  </r>
  <r>
    <n v="127832"/>
    <x v="3"/>
    <s v="Henderson"/>
    <m/>
    <s v="N/A"/>
    <s v="Beech River: Airfield Remarking"/>
    <m/>
    <s v="Aeronautics"/>
    <s v="Public Transportation"/>
    <m/>
    <x v="1"/>
    <x v="1"/>
    <s v=""/>
    <m/>
    <m/>
    <x v="6"/>
    <m/>
    <m/>
    <n v="0"/>
    <n v="0"/>
    <n v="-3815.87"/>
    <n v="0"/>
    <n v="-3815.87"/>
  </r>
  <r>
    <n v="115615"/>
    <x v="1"/>
    <s v="Region 1"/>
    <m/>
    <s v="IM"/>
    <s v="M11LTHQ_D14BISR_PAVREPAOC"/>
    <m/>
    <s v="Maint - Reg"/>
    <s v="Maintenance"/>
    <m/>
    <x v="0"/>
    <x v="2"/>
    <s v=""/>
    <d v="2011-05-06T00:00:00"/>
    <m/>
    <x v="1"/>
    <m/>
    <m/>
    <n v="0"/>
    <n v="0"/>
    <n v="-3832.52"/>
    <n v="0"/>
    <n v="-3832.52"/>
  </r>
  <r>
    <n v="117547.01"/>
    <x v="2"/>
    <s v="Region 3"/>
    <m/>
    <s v="IM"/>
    <s v="M13LTHQ_R3ISR_OCGRAILREP REGION 3"/>
    <m/>
    <s v="Maint - Reg"/>
    <s v="Guardrail"/>
    <m/>
    <x v="1"/>
    <x v="1"/>
    <s v=""/>
    <d v="2012-12-07T00:00:00"/>
    <m/>
    <x v="1"/>
    <m/>
    <m/>
    <n v="0"/>
    <n v="0"/>
    <n v="-3858.67"/>
    <n v="0"/>
    <n v="-3858.67"/>
  </r>
  <r>
    <n v="105040.14"/>
    <x v="0"/>
    <s v="Cannon"/>
    <m/>
    <s v="L"/>
    <s v="Litter Grant FY2018/19"/>
    <m/>
    <s v="Maint - Litter"/>
    <s v="Mowing/Litter"/>
    <m/>
    <x v="1"/>
    <x v="1"/>
    <s v=""/>
    <m/>
    <m/>
    <x v="4"/>
    <m/>
    <m/>
    <n v="0"/>
    <n v="0"/>
    <n v="-3879.91"/>
    <n v="0"/>
    <n v="-3879.91"/>
  </r>
  <r>
    <n v="127768.16"/>
    <x v="5"/>
    <s v="Statewide"/>
    <m/>
    <s v="N/A"/>
    <s v="Overdimensional (O/D) Load Escort by Tennessee Highway Patrol (THP) - Permit 37189"/>
    <m/>
    <s v="Other"/>
    <s v="Other"/>
    <m/>
    <x v="1"/>
    <x v="1"/>
    <s v=""/>
    <m/>
    <m/>
    <x v="6"/>
    <m/>
    <m/>
    <n v="0"/>
    <n v="0"/>
    <n v="-3879.99"/>
    <n v="0"/>
    <n v="-3879.99"/>
  </r>
  <r>
    <n v="127726"/>
    <x v="3"/>
    <s v="Fayette"/>
    <m/>
    <s v="N/A"/>
    <s v="Somerville: FY19 Airport Maintenance"/>
    <m/>
    <s v="Aeronautics"/>
    <s v="Public Transportation"/>
    <m/>
    <x v="1"/>
    <x v="1"/>
    <s v=""/>
    <m/>
    <m/>
    <x v="6"/>
    <m/>
    <m/>
    <n v="0"/>
    <n v="0"/>
    <n v="-3880.77"/>
    <n v="0"/>
    <n v="-3880.77"/>
  </r>
  <r>
    <n v="124655"/>
    <x v="3"/>
    <s v="Madison"/>
    <s v="Turner Loop"/>
    <s v="L"/>
    <s v="Turner Loop Bridge over Branch (IA)"/>
    <m/>
    <s v="State Aid - BR Grant"/>
    <s v="Bridge Replacement"/>
    <m/>
    <x v="3"/>
    <x v="0"/>
    <n v="0.01"/>
    <m/>
    <m/>
    <x v="4"/>
    <s v="None"/>
    <s v="570A0920001"/>
    <n v="0"/>
    <n v="0"/>
    <n v="-3888.15"/>
    <n v="0"/>
    <n v="-3888.15"/>
  </r>
  <r>
    <n v="115723"/>
    <x v="1"/>
    <s v="Roane"/>
    <s v="Riggs Chapel Road"/>
    <s v="L"/>
    <s v="SA-7308(5), Riggs Chapel Rd (0A627) from LM 4.55 to LM 7.70"/>
    <m/>
    <s v="State Aid - Resurf"/>
    <s v="Resurfacing"/>
    <m/>
    <x v="1"/>
    <x v="1"/>
    <n v="3.15"/>
    <m/>
    <m/>
    <x v="4"/>
    <s v="None"/>
    <m/>
    <n v="0"/>
    <n v="0"/>
    <n v="0"/>
    <n v="-3901.04"/>
    <n v="-3901.04"/>
  </r>
  <r>
    <n v="127497"/>
    <x v="3"/>
    <s v="Region 4"/>
    <m/>
    <s v="N/A"/>
    <s v="M18SAHQ_SW Rig Runners, Inc. O/D THP Escort - La Porte TX to Memphis TN"/>
    <s v="Overdimensional Load Escort by Tennessee Hwy Patrol under Permit No. 20180507000224"/>
    <s v="Other"/>
    <s v="Other"/>
    <m/>
    <x v="1"/>
    <x v="1"/>
    <s v=""/>
    <m/>
    <m/>
    <x v="6"/>
    <m/>
    <m/>
    <n v="0"/>
    <n v="0"/>
    <n v="-3912.9"/>
    <n v="0"/>
    <n v="-3912.9"/>
  </r>
  <r>
    <n v="128308"/>
    <x v="1"/>
    <s v="Unicoi"/>
    <s v="Damon Ridge"/>
    <s v="L"/>
    <s v="SA 8629-1, Damon Ridge from Laurel Road to Laurel Road"/>
    <m/>
    <s v="State Aid - Resurf"/>
    <s v="Resurfacing"/>
    <m/>
    <x v="1"/>
    <x v="1"/>
    <n v="1.1000000000000001"/>
    <m/>
    <m/>
    <x v="4"/>
    <s v="None"/>
    <m/>
    <n v="0"/>
    <n v="0"/>
    <n v="0"/>
    <n v="-3936.76"/>
    <n v="-3936.76"/>
  </r>
  <r>
    <n v="127768.9"/>
    <x v="5"/>
    <s v="Statewide"/>
    <m/>
    <s v="N/A"/>
    <s v="Overdimensional (O/D) Load Escort by Tennessee Highway Patrol (THP) - Permit No. 170297"/>
    <m/>
    <s v="Other"/>
    <s v="Other"/>
    <m/>
    <x v="1"/>
    <x v="1"/>
    <s v=""/>
    <m/>
    <m/>
    <x v="6"/>
    <m/>
    <m/>
    <n v="0"/>
    <n v="0"/>
    <n v="-3946.47"/>
    <n v="0"/>
    <n v="-3946.47"/>
  </r>
  <r>
    <n v="127768.03"/>
    <x v="5"/>
    <s v="Statewide"/>
    <m/>
    <s v="N/A"/>
    <s v="Overdimensional (O/D) Load Escort by Tennessee Highway Patrol (THP) - Permit 28428"/>
    <m/>
    <s v="Other"/>
    <s v="Other"/>
    <m/>
    <x v="1"/>
    <x v="1"/>
    <s v=""/>
    <m/>
    <m/>
    <x v="6"/>
    <m/>
    <m/>
    <n v="0"/>
    <n v="0"/>
    <n v="-3959.37"/>
    <n v="0"/>
    <n v="-3959.37"/>
  </r>
  <r>
    <n v="124497"/>
    <x v="3"/>
    <s v="Haywood"/>
    <s v="Sturdivant Rd"/>
    <s v="L"/>
    <s v="Sturdivant Rd. Bridge over Branch (IA)"/>
    <m/>
    <s v="State Aid - BR Grant"/>
    <s v="Bridge Replacement"/>
    <m/>
    <x v="3"/>
    <x v="0"/>
    <n v="0.01"/>
    <m/>
    <m/>
    <x v="4"/>
    <s v="None"/>
    <s v="380A0960001"/>
    <n v="0"/>
    <n v="0"/>
    <n v="-3981"/>
    <n v="0"/>
    <n v="-3981"/>
  </r>
  <r>
    <n v="127768.06"/>
    <x v="5"/>
    <s v="Statewide"/>
    <m/>
    <s v="N/A"/>
    <s v="Overdimensional (O/D) Load Escort by Tennessee Highway Patrol (THP) - Permit 26391"/>
    <m/>
    <s v="Other"/>
    <s v="Other"/>
    <m/>
    <x v="1"/>
    <x v="1"/>
    <s v=""/>
    <m/>
    <m/>
    <x v="6"/>
    <m/>
    <m/>
    <n v="0"/>
    <n v="0"/>
    <n v="-4002.93"/>
    <n v="0"/>
    <n v="-4002.93"/>
  </r>
  <r>
    <n v="127768.86"/>
    <x v="5"/>
    <s v="Statewide"/>
    <m/>
    <s v="N/A"/>
    <s v="Overdimensional (O/D) Load Escort by Tennessee Highway Patrol (THP) - Permit 159540"/>
    <m/>
    <s v="Other"/>
    <s v="Other"/>
    <m/>
    <x v="1"/>
    <x v="1"/>
    <s v=""/>
    <m/>
    <m/>
    <x v="6"/>
    <m/>
    <m/>
    <n v="0"/>
    <n v="0"/>
    <n v="-4007.74"/>
    <n v="0"/>
    <n v="-4007.74"/>
  </r>
  <r>
    <n v="128003"/>
    <x v="0"/>
    <s v="Cumberland"/>
    <s v="Alloway Road"/>
    <s v="L"/>
    <s v="SA, 18065-1, Alloway Road from Rhea County Line to SR 68"/>
    <m/>
    <s v="State Aid - Resurf"/>
    <s v="Resurfacing"/>
    <m/>
    <x v="1"/>
    <x v="1"/>
    <n v="3.11"/>
    <m/>
    <m/>
    <x v="4"/>
    <s v="None"/>
    <m/>
    <n v="0"/>
    <n v="0"/>
    <n v="0"/>
    <n v="-4026.87"/>
    <n v="-4026.87"/>
  </r>
  <r>
    <n v="127768.68"/>
    <x v="5"/>
    <s v="Statewide"/>
    <m/>
    <s v="N/A"/>
    <s v="Overdimensional (O/D) Load Escort by Tennessee Highway Patrol (THP) - Permit 141011"/>
    <m/>
    <s v="Other"/>
    <s v="Other"/>
    <m/>
    <x v="1"/>
    <x v="1"/>
    <s v=""/>
    <m/>
    <m/>
    <x v="6"/>
    <m/>
    <m/>
    <n v="0"/>
    <n v="0"/>
    <n v="-4031.65"/>
    <n v="0"/>
    <n v="-4031.65"/>
  </r>
  <r>
    <n v="127768.78"/>
    <x v="5"/>
    <s v="Statewide"/>
    <m/>
    <s v="N/A"/>
    <s v="Overdimensional (O/D) Load Escort by Tennessee Highway Patrol (THP) - Permit 143465"/>
    <m/>
    <s v="Other"/>
    <s v="Other"/>
    <m/>
    <x v="1"/>
    <x v="1"/>
    <s v=""/>
    <m/>
    <m/>
    <x v="6"/>
    <m/>
    <m/>
    <n v="0"/>
    <n v="0"/>
    <n v="-4033.13"/>
    <n v="0"/>
    <n v="-4033.13"/>
  </r>
  <r>
    <n v="127487"/>
    <x v="5"/>
    <s v="Statewide"/>
    <m/>
    <s v="N/A"/>
    <s v="M18SAHQ_SW Landstar Ranger, Inc., O/D THP Escort - TN/KY line on US-25E to TN/VA line on I-81"/>
    <s v="Overdimensional Load Escort by Tennessee Hwy Patrol under Permit No. 20180502000152"/>
    <s v="Other"/>
    <s v="Other"/>
    <m/>
    <x v="1"/>
    <x v="1"/>
    <s v=""/>
    <m/>
    <m/>
    <x v="6"/>
    <m/>
    <m/>
    <n v="0"/>
    <n v="0"/>
    <n v="-4033.5"/>
    <n v="0"/>
    <n v="-4033.5"/>
  </r>
  <r>
    <n v="127005"/>
    <x v="5"/>
    <s v="Statewide"/>
    <m/>
    <s v="N/A"/>
    <s v="M18SAHQ_SW Guy M Turner, Inc. O/D THP Escort - US-45 at TN/MS State Line to New Johnsonville TN"/>
    <s v="Overdimensional Load Escort by Tennessee Hwy Patrol under Permit No. 20180212000356"/>
    <s v="Other"/>
    <s v="Other"/>
    <m/>
    <x v="1"/>
    <x v="1"/>
    <s v=""/>
    <m/>
    <m/>
    <x v="6"/>
    <m/>
    <m/>
    <n v="0"/>
    <n v="0"/>
    <n v="-4046.59"/>
    <n v="0"/>
    <n v="-4046.59"/>
  </r>
  <r>
    <n v="127768.09"/>
    <x v="5"/>
    <s v="Statewide"/>
    <m/>
    <s v="N/A"/>
    <s v="Overdimensional (O/D) Load Escort by Tennessee Highway Patrol (THP) - Permit 34189"/>
    <m/>
    <s v="Other"/>
    <s v="Other"/>
    <m/>
    <x v="1"/>
    <x v="1"/>
    <s v=""/>
    <m/>
    <m/>
    <x v="6"/>
    <m/>
    <m/>
    <n v="0"/>
    <n v="0"/>
    <n v="-4054.41"/>
    <n v="0"/>
    <n v="-4054.41"/>
  </r>
  <r>
    <n v="127768.47"/>
    <x v="5"/>
    <s v="Statewide"/>
    <m/>
    <s v="N/A"/>
    <s v="Overdimensional (O/D) Load Escort by Tennessee Highway Patrol (THP) - Permit 101805"/>
    <m/>
    <s v="Other"/>
    <s v="Other"/>
    <m/>
    <x v="1"/>
    <x v="1"/>
    <s v=""/>
    <m/>
    <m/>
    <x v="6"/>
    <m/>
    <m/>
    <n v="0"/>
    <n v="0"/>
    <n v="-4057.59"/>
    <n v="0"/>
    <n v="-4057.59"/>
  </r>
  <r>
    <n v="127768.07"/>
    <x v="5"/>
    <s v="Statewide"/>
    <m/>
    <s v="N/A"/>
    <s v="Overdimensional (O/D) Load Escort by Tennessee Highway Patrol (THP) - Permit 32525"/>
    <m/>
    <s v="Other"/>
    <s v="Other"/>
    <m/>
    <x v="1"/>
    <x v="1"/>
    <s v=""/>
    <m/>
    <m/>
    <x v="6"/>
    <m/>
    <m/>
    <n v="0"/>
    <n v="0"/>
    <n v="-4076.18"/>
    <n v="0"/>
    <n v="-4076.18"/>
  </r>
  <r>
    <n v="127119"/>
    <x v="3"/>
    <s v="Weakley"/>
    <s v="Liberty-Dean Grooms Rd"/>
    <s v="L"/>
    <s v="SA 92008 (4)  From 4.86 to .85 Mi South of SA-92010"/>
    <m/>
    <s v="State Aid - Resurf"/>
    <s v="Resurfacing"/>
    <m/>
    <x v="1"/>
    <x v="1"/>
    <n v="0.85"/>
    <m/>
    <m/>
    <x v="4"/>
    <s v="None"/>
    <m/>
    <n v="0"/>
    <n v="0"/>
    <n v="0"/>
    <n v="-4091.1"/>
    <n v="-4091.1"/>
  </r>
  <r>
    <n v="121890"/>
    <x v="0"/>
    <s v="Region 2"/>
    <s v="I-75"/>
    <s v="IM"/>
    <s v="M15RMR2_R2I_M&amp;L I-75 SOUTH"/>
    <m/>
    <s v="Maint - Reg"/>
    <s v="Mowing/Litter"/>
    <m/>
    <x v="1"/>
    <x v="1"/>
    <s v=""/>
    <m/>
    <m/>
    <x v="1"/>
    <m/>
    <m/>
    <n v="0"/>
    <n v="0"/>
    <n v="-4095.04"/>
    <n v="0"/>
    <n v="-4095.04"/>
  </r>
  <r>
    <n v="127768.02"/>
    <x v="5"/>
    <s v="Statewide"/>
    <m/>
    <s v="N/A"/>
    <s v="Overdimensional (O/D) Load Escort by Tennessee Highway Patrol (THP) - Permit 27119"/>
    <m/>
    <s v="Other"/>
    <s v="Other"/>
    <m/>
    <x v="1"/>
    <x v="1"/>
    <s v=""/>
    <m/>
    <m/>
    <x v="6"/>
    <m/>
    <m/>
    <n v="0"/>
    <n v="0"/>
    <n v="-4097.8"/>
    <n v="0"/>
    <n v="-4097.8"/>
  </r>
  <r>
    <n v="127768.25"/>
    <x v="5"/>
    <s v="Statewide"/>
    <m/>
    <s v="N/A"/>
    <s v="Overdimensional (O/D) Load Escort by Tennessee Highway Patrol (THP) - Permit 54589"/>
    <m/>
    <s v="Other"/>
    <s v="Other"/>
    <m/>
    <x v="1"/>
    <x v="1"/>
    <s v=""/>
    <m/>
    <m/>
    <x v="6"/>
    <m/>
    <m/>
    <n v="0"/>
    <n v="0"/>
    <n v="-4099.54"/>
    <n v="0"/>
    <n v="-4099.54"/>
  </r>
  <r>
    <n v="127768.04"/>
    <x v="5"/>
    <s v="Statewide"/>
    <m/>
    <s v="N/A"/>
    <s v="Overdimensional (O/D) Load Escort by Tennessee Highway Patrol (THP) - Permit 28504"/>
    <m/>
    <s v="Other"/>
    <s v="Other"/>
    <m/>
    <x v="1"/>
    <x v="1"/>
    <s v=""/>
    <m/>
    <m/>
    <x v="6"/>
    <m/>
    <m/>
    <n v="0"/>
    <n v="0"/>
    <n v="-4100.29"/>
    <n v="0"/>
    <n v="-4100.29"/>
  </r>
  <r>
    <n v="127514.02"/>
    <x v="5"/>
    <s v="Statewide"/>
    <m/>
    <s v="N/A"/>
    <s v="M18SAHQ_SW Triton Transport LTD, O/D THP Escort - Alabama to Kentucky"/>
    <s v="Overdimensional Load Escort by Tennessee Hwy Patrol under Permit No. 18091"/>
    <s v="Other"/>
    <s v="Other"/>
    <m/>
    <x v="1"/>
    <x v="1"/>
    <s v=""/>
    <m/>
    <m/>
    <x v="6"/>
    <m/>
    <m/>
    <n v="0"/>
    <n v="0"/>
    <n v="-4104.92"/>
    <n v="0"/>
    <n v="-4104.92"/>
  </r>
  <r>
    <n v="125521"/>
    <x v="0"/>
    <s v="Cannon"/>
    <s v="Sycamore Road"/>
    <s v="L"/>
    <s v="SA-08038(1), Sycamore Road, From LM 3.05 to Bird Song Tr."/>
    <m/>
    <s v="State Aid - Resurf"/>
    <s v="Resurfacing"/>
    <m/>
    <x v="1"/>
    <x v="1"/>
    <n v="2.351"/>
    <m/>
    <m/>
    <x v="4"/>
    <s v="None"/>
    <m/>
    <n v="0"/>
    <n v="0"/>
    <n v="0"/>
    <n v="-4115.53"/>
    <n v="-4115.53"/>
  </r>
  <r>
    <n v="127768.82"/>
    <x v="5"/>
    <s v="Statewide"/>
    <m/>
    <s v="N/A"/>
    <s v="Overdimensional (O/D) Load Escort by Tennessee Highway Patrol (THP) - Permit 160436"/>
    <m/>
    <s v="Other"/>
    <s v="Other"/>
    <m/>
    <x v="1"/>
    <x v="1"/>
    <s v=""/>
    <m/>
    <m/>
    <x v="6"/>
    <m/>
    <m/>
    <n v="0"/>
    <n v="0"/>
    <n v="-4117.45"/>
    <n v="0"/>
    <n v="-4117.45"/>
  </r>
  <r>
    <n v="100243"/>
    <x v="1"/>
    <s v="Morgan"/>
    <s v="SR-52"/>
    <s v="SR"/>
    <s v="(Rugby Bypass), From Relocated Brewstertown Road to Scott County Line"/>
    <m/>
    <s v="Legislative"/>
    <s v="Construction-New"/>
    <m/>
    <x v="0"/>
    <x v="3"/>
    <n v="2.431"/>
    <d v="2010-10-29T00:00:00"/>
    <m/>
    <x v="2"/>
    <s v="Other"/>
    <m/>
    <n v="0"/>
    <n v="72476.37"/>
    <n v="-76600.86"/>
    <n v="0"/>
    <n v="-4124.4900000000052"/>
  </r>
  <r>
    <n v="127672"/>
    <x v="5"/>
    <s v="Statewide"/>
    <m/>
    <s v="N/A"/>
    <s v="M18SAHQ_SW Superior Machine Co. SC O/D THP Escort - GA/TN State Line to Knoxville TN"/>
    <s v="Overdimensional Load Escort by Tennessee Hwy Patrol under Permit No. 17804"/>
    <s v="Other"/>
    <s v="Other"/>
    <m/>
    <x v="1"/>
    <x v="1"/>
    <s v=""/>
    <m/>
    <m/>
    <x v="6"/>
    <m/>
    <m/>
    <n v="0"/>
    <n v="0"/>
    <n v="-4133.13"/>
    <n v="0"/>
    <n v="-4133.13"/>
  </r>
  <r>
    <n v="127712"/>
    <x v="0"/>
    <s v="Cumberland"/>
    <m/>
    <s v="N/A"/>
    <s v="Crossville: FY19 Airport Maintenance"/>
    <m/>
    <s v="Aeronautics"/>
    <s v="Public Transportation"/>
    <m/>
    <x v="1"/>
    <x v="1"/>
    <s v=""/>
    <m/>
    <m/>
    <x v="6"/>
    <m/>
    <m/>
    <n v="0"/>
    <n v="0"/>
    <n v="-4134.13"/>
    <n v="0"/>
    <n v="-4134.13"/>
  </r>
  <r>
    <n v="128069.01"/>
    <x v="2"/>
    <s v="Region 3"/>
    <m/>
    <s v="N/A"/>
    <s v="Overdimensional (O/D) Load Escort by Tennessee Highway Patrol (THP) - Permit 85108"/>
    <m/>
    <s v="Other"/>
    <s v="Other"/>
    <m/>
    <x v="1"/>
    <x v="1"/>
    <s v=""/>
    <m/>
    <m/>
    <x v="6"/>
    <m/>
    <m/>
    <n v="0"/>
    <n v="0"/>
    <n v="-4137.07"/>
    <n v="0"/>
    <n v="-4137.07"/>
  </r>
  <r>
    <n v="127539"/>
    <x v="0"/>
    <s v="Pickett"/>
    <m/>
    <s v="SR"/>
    <s v="M19CMHQ_C69SR_SPCPICKETT"/>
    <m/>
    <s v="Maint - Reg"/>
    <s v="Maintenance"/>
    <m/>
    <x v="1"/>
    <x v="1"/>
    <s v=""/>
    <m/>
    <m/>
    <x v="2"/>
    <m/>
    <m/>
    <n v="0"/>
    <n v="0"/>
    <n v="-4169.49"/>
    <n v="0"/>
    <n v="-4169.49"/>
  </r>
  <r>
    <n v="122988"/>
    <x v="0"/>
    <s v="Polk"/>
    <s v="Reynolds Bridge Rd"/>
    <s v="L"/>
    <s v="BG 2309-1.94, Reynolds Bridge Rd., Bridge over Ocoee River (IA)"/>
    <m/>
    <s v="State Aid - BR Grant"/>
    <s v="Bridge Rehabilitation"/>
    <m/>
    <x v="3"/>
    <x v="0"/>
    <n v="0.01"/>
    <m/>
    <m/>
    <x v="4"/>
    <s v="None"/>
    <s v="70023090001"/>
    <n v="0"/>
    <n v="0"/>
    <n v="-4171.6000000000004"/>
    <n v="0"/>
    <n v="-4171.6000000000004"/>
  </r>
  <r>
    <n v="125284"/>
    <x v="0"/>
    <s v="Bradley"/>
    <m/>
    <s v="N/A"/>
    <s v="Cleveland MPO, FY 15, 5303"/>
    <m/>
    <s v="Mass Transit"/>
    <m/>
    <m/>
    <x v="1"/>
    <x v="1"/>
    <s v=""/>
    <m/>
    <m/>
    <x v="6"/>
    <m/>
    <m/>
    <n v="0"/>
    <n v="0"/>
    <n v="-4183"/>
    <n v="0"/>
    <n v="-4183"/>
  </r>
  <r>
    <n v="119736"/>
    <x v="2"/>
    <s v="Dickson"/>
    <s v="I-40"/>
    <s v="IM"/>
    <s v="Intersection at SR-46 Westbound Ramp (Exit 172) (Ramp Queue Project)"/>
    <s v="I-40-Intersection at SR-46 Westbound Ramp (Exit 172) (Ramp Queue Project) - Resurface, Pavement Marking, Striping, Signs, Guardrail, Retaining Wall, Curb, Signals"/>
    <s v="Safety"/>
    <s v="Safety"/>
    <m/>
    <x v="0"/>
    <x v="5"/>
    <n v="0.2"/>
    <d v="2016-08-26T00:00:00"/>
    <m/>
    <x v="1"/>
    <s v="Int"/>
    <m/>
    <n v="9.26"/>
    <n v="0"/>
    <n v="-4207.16"/>
    <n v="0"/>
    <n v="-4197.8999999999996"/>
  </r>
  <r>
    <n v="128436"/>
    <x v="1"/>
    <s v="Region 1"/>
    <m/>
    <s v="N/A"/>
    <s v="Overdimensional (O/D) Load Escort by Tennessee Highway Patrol (THP) - Permit 92060"/>
    <m/>
    <s v="Other"/>
    <s v="Other"/>
    <m/>
    <x v="1"/>
    <x v="1"/>
    <s v=""/>
    <m/>
    <m/>
    <x v="6"/>
    <m/>
    <m/>
    <n v="0"/>
    <n v="0"/>
    <n v="-4215.21"/>
    <n v="0"/>
    <n v="-4215.21"/>
  </r>
  <r>
    <n v="128843"/>
    <x v="1"/>
    <s v="Hawkins"/>
    <s v="Thorps Chapel Road"/>
    <s v="L"/>
    <s v="SA 3733(4), Thorps Chapel Road from SR-66 to Price Grove Road"/>
    <s v="Resurface 3.56 miles of Thorps Chapel Road with &quot;CW&quot; Hot Mix"/>
    <s v="State Aid - Resurf"/>
    <s v="Resurfacing"/>
    <m/>
    <x v="1"/>
    <x v="1"/>
    <n v="3.56"/>
    <m/>
    <m/>
    <x v="4"/>
    <s v="None"/>
    <m/>
    <n v="0"/>
    <n v="0"/>
    <n v="0"/>
    <n v="-4219.5600000000004"/>
    <n v="-4219.5600000000004"/>
  </r>
  <r>
    <n v="127768.01"/>
    <x v="5"/>
    <s v="Statewide"/>
    <m/>
    <s v="N/A"/>
    <s v="Overdimensional (O/D) Load Escort by Tennessee Highway Patrol (THP) - Permit 27105"/>
    <m/>
    <s v="Other"/>
    <s v="Other"/>
    <m/>
    <x v="1"/>
    <x v="1"/>
    <s v=""/>
    <m/>
    <m/>
    <x v="6"/>
    <m/>
    <m/>
    <n v="0"/>
    <n v="0"/>
    <n v="-4262.6899999999996"/>
    <n v="0"/>
    <n v="-4262.6899999999996"/>
  </r>
  <r>
    <n v="127768.67"/>
    <x v="5"/>
    <s v="Statewide"/>
    <m/>
    <s v="N/A"/>
    <s v="Overdimensional (O/D) Load Escort by Tennessee Highway Patrol (THP) - Permit 138125"/>
    <m/>
    <s v="Other"/>
    <s v="Other"/>
    <m/>
    <x v="1"/>
    <x v="1"/>
    <s v=""/>
    <m/>
    <m/>
    <x v="6"/>
    <m/>
    <m/>
    <n v="0"/>
    <n v="0"/>
    <n v="-4294.84"/>
    <n v="0"/>
    <n v="-4294.84"/>
  </r>
  <r>
    <n v="126115"/>
    <x v="0"/>
    <s v="Cumberland"/>
    <s v="SR-68"/>
    <s v="SR"/>
    <s v="From West of Wiley Ford Road To Rhea County Line"/>
    <s v="Micro-surfacing @ 22 lbs/sy"/>
    <s v="Resurfacing"/>
    <s v="Resurface &amp; Safety"/>
    <s v="Micro-surfacing @ 22 lbs/sy"/>
    <x v="0"/>
    <x v="5"/>
    <n v="7.32"/>
    <d v="2018-02-09T00:00:00"/>
    <s v="MICRO"/>
    <x v="2"/>
    <s v="Other"/>
    <m/>
    <n v="0"/>
    <n v="0"/>
    <n v="0"/>
    <n v="-4294.9399999999996"/>
    <n v="-4294.9399999999996"/>
  </r>
  <r>
    <n v="105038.14"/>
    <x v="1"/>
    <s v="Claiborne"/>
    <m/>
    <s v="L"/>
    <s v="Litter Grant FY2018/19"/>
    <m/>
    <s v="Maint - Litter"/>
    <s v="Mowing/Litter"/>
    <m/>
    <x v="1"/>
    <x v="1"/>
    <s v=""/>
    <m/>
    <m/>
    <x v="4"/>
    <m/>
    <m/>
    <n v="0"/>
    <n v="0"/>
    <n v="-4367.37"/>
    <n v="0"/>
    <n v="-4367.37"/>
  </r>
  <r>
    <n v="128069"/>
    <x v="2"/>
    <s v="Region 3"/>
    <m/>
    <s v="N/A"/>
    <s v="Overdimensional (O/D) Load Escort by Tennessee Highway Patrol (THP) - Permit 60289"/>
    <m/>
    <s v="Other"/>
    <s v="Other"/>
    <m/>
    <x v="1"/>
    <x v="1"/>
    <s v=""/>
    <m/>
    <m/>
    <x v="6"/>
    <m/>
    <m/>
    <n v="0"/>
    <n v="0"/>
    <n v="-4378.5600000000004"/>
    <n v="0"/>
    <n v="-4378.5600000000004"/>
  </r>
  <r>
    <n v="127768.56"/>
    <x v="5"/>
    <s v="Statewide"/>
    <m/>
    <s v="N/A"/>
    <s v="Overdimensional (O/D) Load Escort by Tennessee Highway Patrol (THP) - Permit 116215"/>
    <m/>
    <s v="Other"/>
    <s v="Other"/>
    <m/>
    <x v="1"/>
    <x v="1"/>
    <s v=""/>
    <m/>
    <m/>
    <x v="6"/>
    <m/>
    <m/>
    <n v="0"/>
    <n v="0"/>
    <n v="-4404.91"/>
    <n v="0"/>
    <n v="-4404.91"/>
  </r>
  <r>
    <n v="82971.009999999995"/>
    <x v="0"/>
    <s v="Meigs"/>
    <s v="SR-304"/>
    <s v="SR"/>
    <s v="FROM 0.05 MILE NORTH OF ABLE LN. TO THE ROANE COUNTY LINE"/>
    <m/>
    <s v="Resurfacing"/>
    <s v="Resurfacing"/>
    <e v="#N/A"/>
    <x v="0"/>
    <x v="5"/>
    <n v="3.93"/>
    <d v="2007-07-13T00:00:00"/>
    <m/>
    <x v="2"/>
    <s v="Other"/>
    <m/>
    <n v="0"/>
    <n v="0"/>
    <n v="0"/>
    <n v="-4415.28"/>
    <n v="-4415.28"/>
  </r>
  <r>
    <n v="128696"/>
    <x v="3"/>
    <s v="Region 4"/>
    <m/>
    <s v="N/A"/>
    <s v="Overdimensional (O/D) Load Escort by Tennessee Highway Patrol (THP) - Permit 137809"/>
    <m/>
    <s v="Other"/>
    <s v="Other"/>
    <m/>
    <x v="1"/>
    <x v="1"/>
    <s v=""/>
    <m/>
    <m/>
    <x v="6"/>
    <m/>
    <m/>
    <n v="0"/>
    <n v="0"/>
    <n v="-4434.0200000000004"/>
    <n v="0"/>
    <n v="-4434.0200000000004"/>
  </r>
  <r>
    <n v="105002.14"/>
    <x v="1"/>
    <s v="Unicoi"/>
    <m/>
    <s v="N/A"/>
    <s v="Litter Grant FY2018/19"/>
    <m/>
    <s v="Maint - Litter"/>
    <s v="Mowing/Litter"/>
    <m/>
    <x v="1"/>
    <x v="1"/>
    <s v=""/>
    <m/>
    <m/>
    <x v="6"/>
    <m/>
    <m/>
    <n v="0"/>
    <n v="0"/>
    <n v="-4436.42"/>
    <n v="0"/>
    <n v="-4436.42"/>
  </r>
  <r>
    <n v="127768.44"/>
    <x v="5"/>
    <s v="Statewide"/>
    <m/>
    <s v="N/A"/>
    <s v="Overdimensional (O/D) Load Escort by Tennessee Highway Patrol (THP) - Permit 97283"/>
    <m/>
    <s v="Other"/>
    <s v="Other"/>
    <m/>
    <x v="1"/>
    <x v="1"/>
    <s v=""/>
    <m/>
    <m/>
    <x v="6"/>
    <m/>
    <m/>
    <n v="0"/>
    <n v="0"/>
    <n v="-4450.84"/>
    <n v="0"/>
    <n v="-4450.84"/>
  </r>
  <r>
    <n v="127768.65"/>
    <x v="5"/>
    <s v="Statewide"/>
    <m/>
    <s v="N/A"/>
    <s v="Overdimensional (O/D) Load Escort by Tennessee Highway Patrol (THP) - Permit 128383"/>
    <m/>
    <s v="Other"/>
    <s v="Other"/>
    <m/>
    <x v="1"/>
    <x v="1"/>
    <s v=""/>
    <m/>
    <m/>
    <x v="6"/>
    <m/>
    <m/>
    <n v="0"/>
    <n v="0"/>
    <n v="-4474.38"/>
    <n v="0"/>
    <n v="-4474.38"/>
  </r>
  <r>
    <n v="127768.48"/>
    <x v="5"/>
    <s v="Statewide"/>
    <m/>
    <s v="N/A"/>
    <s v="Overdimensional (O/D) Load Escort by Tennessee Highway Patrol (THP) - Permit 105426"/>
    <m/>
    <s v="Other"/>
    <s v="Other"/>
    <m/>
    <x v="1"/>
    <x v="1"/>
    <s v=""/>
    <m/>
    <m/>
    <x v="6"/>
    <m/>
    <m/>
    <n v="0"/>
    <n v="0"/>
    <n v="-4498.33"/>
    <n v="0"/>
    <n v="-4498.33"/>
  </r>
  <r>
    <n v="105045.14"/>
    <x v="1"/>
    <s v="Anderson"/>
    <m/>
    <s v="L"/>
    <s v="Litter Grant FY2018/19"/>
    <m/>
    <s v="Maint - Litter"/>
    <s v="Mowing/Litter"/>
    <m/>
    <x v="1"/>
    <x v="1"/>
    <s v=""/>
    <m/>
    <m/>
    <x v="4"/>
    <m/>
    <m/>
    <n v="0"/>
    <n v="0"/>
    <n v="-4505.8599999999997"/>
    <n v="0"/>
    <n v="-4505.8599999999997"/>
  </r>
  <r>
    <n v="105194.14"/>
    <x v="3"/>
    <s v="Tipton"/>
    <m/>
    <s v="L"/>
    <s v="Litter Grant FY2018/19"/>
    <m/>
    <s v="Maint - Litter"/>
    <s v="Mowing/Litter"/>
    <m/>
    <x v="1"/>
    <x v="1"/>
    <s v=""/>
    <m/>
    <m/>
    <x v="4"/>
    <m/>
    <m/>
    <n v="0"/>
    <n v="0"/>
    <n v="-4512.5200000000004"/>
    <n v="0"/>
    <n v="-4512.5200000000004"/>
  </r>
  <r>
    <n v="105226.14"/>
    <x v="2"/>
    <s v="Houston"/>
    <m/>
    <s v="L"/>
    <s v="Litter Grant FY2018/19"/>
    <m/>
    <s v="Maint - Litter"/>
    <s v="Mowing/Litter"/>
    <m/>
    <x v="1"/>
    <x v="1"/>
    <s v=""/>
    <m/>
    <m/>
    <x v="4"/>
    <m/>
    <m/>
    <n v="0"/>
    <n v="0"/>
    <n v="-4515.3"/>
    <n v="0"/>
    <n v="-4515.3"/>
  </r>
  <r>
    <n v="127986"/>
    <x v="3"/>
    <s v="Obion"/>
    <m/>
    <s v="N/A"/>
    <s v="Union City: Airfield Rehabilitation   Pavement crack seal"/>
    <m/>
    <s v="Aeronautics"/>
    <s v="Public Transportation"/>
    <m/>
    <x v="1"/>
    <x v="1"/>
    <s v=""/>
    <m/>
    <m/>
    <x v="6"/>
    <m/>
    <m/>
    <n v="0"/>
    <n v="0"/>
    <n v="-4548"/>
    <n v="0"/>
    <n v="-4548"/>
  </r>
  <r>
    <n v="125788"/>
    <x v="0"/>
    <s v="Dekalb"/>
    <s v="Upper Helton Rd"/>
    <s v="L"/>
    <s v="SA 21026(2). Upper Helton Rd from Wilson Co Line to Old Liberty Rd"/>
    <m/>
    <s v="State Aid - Resurf"/>
    <s v="Resurfacing"/>
    <m/>
    <x v="1"/>
    <x v="1"/>
    <n v="2.4529999999999998"/>
    <m/>
    <m/>
    <x v="4"/>
    <s v="None"/>
    <m/>
    <n v="0"/>
    <n v="0"/>
    <n v="0"/>
    <n v="-4560.7299999999996"/>
    <n v="-4560.7299999999996"/>
  </r>
  <r>
    <n v="126086"/>
    <x v="1"/>
    <s v="Knox"/>
    <s v="SR-9"/>
    <s v="SR"/>
    <s v="From near Carter Park to Sevier County Line"/>
    <s v="411TLD Overlay @ 85 lb/sy"/>
    <s v="Resurfacing"/>
    <s v="Resurface &amp; Safety"/>
    <s v="411TLD Overlay @ 85 lb/sy"/>
    <x v="0"/>
    <x v="5"/>
    <n v="3.08"/>
    <d v="2018-03-23T00:00:00"/>
    <s v="THIN"/>
    <x v="2"/>
    <s v="Other"/>
    <m/>
    <n v="0"/>
    <n v="0"/>
    <n v="5669.88"/>
    <n v="-10280.74"/>
    <n v="-4610.8599999999997"/>
  </r>
  <r>
    <n v="127638"/>
    <x v="5"/>
    <s v="Statewide"/>
    <m/>
    <s v="N/A"/>
    <s v="M18SAHQ_SW J&amp;D Equipment Hauling, Inc. O/D THP Escort - Camden TN to New Johnsonville TN"/>
    <s v="Overdimensional Load Escort by Tennessee Hwy Patrol under Permit No. ST18002766"/>
    <s v="Other"/>
    <s v="Other"/>
    <m/>
    <x v="1"/>
    <x v="1"/>
    <s v=""/>
    <m/>
    <m/>
    <x v="6"/>
    <m/>
    <m/>
    <n v="0"/>
    <n v="0"/>
    <n v="-4659.46"/>
    <n v="0"/>
    <n v="-4659.46"/>
  </r>
  <r>
    <n v="116983"/>
    <x v="1"/>
    <s v="Loudon"/>
    <s v="SR-2"/>
    <s v="SR"/>
    <s v="Intersection at SR-324 (Sugarlimb Road), LM 9.55"/>
    <s v="Construct a right-turn deceleration lane on SR-2, widening SR-324 to include a seperate left and right turn lane, and install a traffic control signal."/>
    <s v="Safety"/>
    <s v="Turn Lanes with Signal"/>
    <m/>
    <x v="0"/>
    <x v="0"/>
    <n v="2.1999999999999999E-2"/>
    <d v="2014-08-29T00:00:00"/>
    <m/>
    <x v="0"/>
    <s v="NHS"/>
    <m/>
    <n v="-4682.3999999999996"/>
    <n v="0"/>
    <n v="0"/>
    <n v="0"/>
    <n v="-4682.3999999999996"/>
  </r>
  <r>
    <n v="121057"/>
    <x v="1"/>
    <s v="Hamblen"/>
    <m/>
    <s v="N/A"/>
    <s v="Morristown:  Security Fencing"/>
    <m/>
    <s v="Aeronautics"/>
    <s v="Public Transportation"/>
    <m/>
    <x v="1"/>
    <x v="1"/>
    <s v=""/>
    <m/>
    <m/>
    <x v="6"/>
    <m/>
    <m/>
    <n v="0"/>
    <n v="0"/>
    <n v="-4712.6099999999997"/>
    <n v="0"/>
    <n v="-4712.6099999999997"/>
  </r>
  <r>
    <n v="120244"/>
    <x v="1"/>
    <s v="Washington"/>
    <s v="SR-107"/>
    <s v="SR"/>
    <s v="From Greene County Line to SR-81 (RSAR)"/>
    <s v="Earthwork, Drainage, Paving, Signing, Pavement Markings and Guardrail"/>
    <s v="Safety"/>
    <s v="Miscellaneous Safety Improvements"/>
    <m/>
    <x v="0"/>
    <x v="0"/>
    <n v="11.34"/>
    <d v="2018-02-09T00:00:00"/>
    <m/>
    <x v="2"/>
    <s v="Other"/>
    <m/>
    <n v="-3411.52"/>
    <n v="0"/>
    <n v="-1312.77"/>
    <n v="0"/>
    <n v="-4724.29"/>
  </r>
  <r>
    <n v="119976"/>
    <x v="3"/>
    <s v="Hardeman"/>
    <s v="SR-18"/>
    <s v="SR"/>
    <s v="From SR-100 to Madison County Line (RSAR)"/>
    <s v="Miscellaneous Safety Improvements"/>
    <s v="Safety"/>
    <s v="Miscellaneous Safety Improvements"/>
    <m/>
    <x v="1"/>
    <x v="1"/>
    <n v="4.75"/>
    <d v="2016-10-07T00:00:00"/>
    <m/>
    <x v="2"/>
    <s v="Other"/>
    <m/>
    <n v="-4794.17"/>
    <n v="0"/>
    <n v="0"/>
    <n v="0"/>
    <n v="-4794.17"/>
  </r>
  <r>
    <n v="105020.14"/>
    <x v="1"/>
    <s v="Johnson"/>
    <m/>
    <s v="N/A"/>
    <s v="Litter Grant FY2018/19"/>
    <m/>
    <s v="Maint - Litter"/>
    <s v="Mowing/Litter"/>
    <m/>
    <x v="1"/>
    <x v="1"/>
    <s v=""/>
    <m/>
    <m/>
    <x v="6"/>
    <m/>
    <m/>
    <n v="0"/>
    <n v="0"/>
    <n v="-4800.8900000000003"/>
    <n v="0"/>
    <n v="-4800.8900000000003"/>
  </r>
  <r>
    <n v="116317.06"/>
    <x v="1"/>
    <s v="Region 1"/>
    <m/>
    <s v="IM"/>
    <s v="M18LTHQ_R1ISR_SWEEP"/>
    <s v="Sweeping on Various Interstate and State Routes"/>
    <s v="Maint - Reg"/>
    <s v="Maintenance"/>
    <m/>
    <x v="1"/>
    <x v="1"/>
    <s v=""/>
    <d v="2017-10-06T00:00:00"/>
    <m/>
    <x v="1"/>
    <m/>
    <m/>
    <n v="0"/>
    <n v="0"/>
    <n v="-4801.4799999999996"/>
    <n v="0"/>
    <n v="-4801.4799999999996"/>
  </r>
  <r>
    <n v="127542"/>
    <x v="1"/>
    <s v="Roane"/>
    <m/>
    <s v="SR"/>
    <s v="M19CMHQ_C73SR_ROUKINGSTON"/>
    <m/>
    <s v="Maint - Reg"/>
    <s v="Maintenance"/>
    <m/>
    <x v="1"/>
    <x v="1"/>
    <s v=""/>
    <m/>
    <m/>
    <x v="2"/>
    <m/>
    <m/>
    <n v="0"/>
    <n v="0"/>
    <n v="-4810.67"/>
    <n v="0"/>
    <n v="-4810.67"/>
  </r>
  <r>
    <n v="128642"/>
    <x v="2"/>
    <s v="Williamson"/>
    <s v="Cox Road"/>
    <s v="L"/>
    <s v="SA 94038-3, Cox Road from SR-11 to SR-96"/>
    <m/>
    <s v="State Aid - Resurf"/>
    <s v="Resurfacing"/>
    <m/>
    <x v="1"/>
    <x v="1"/>
    <n v="5.234"/>
    <m/>
    <m/>
    <x v="4"/>
    <s v="None"/>
    <m/>
    <n v="0"/>
    <n v="0"/>
    <n v="0"/>
    <n v="-4841.93"/>
    <n v="-4841.93"/>
  </r>
  <r>
    <n v="126633"/>
    <x v="0"/>
    <s v="Meigs"/>
    <s v="Red Cloud Rd"/>
    <s v="L"/>
    <s v="SA 61036(2), Red Cloud Rd from Red Cloud Rd to Dead End"/>
    <m/>
    <s v="State Aid - Resurf"/>
    <s v="Resurfacing"/>
    <m/>
    <x v="1"/>
    <x v="1"/>
    <n v="1.274"/>
    <m/>
    <m/>
    <x v="4"/>
    <s v="None"/>
    <m/>
    <n v="0"/>
    <n v="0"/>
    <n v="0"/>
    <n v="-4923.5200000000004"/>
    <n v="-4923.5200000000004"/>
  </r>
  <r>
    <n v="120691"/>
    <x v="0"/>
    <s v="Marion"/>
    <m/>
    <s v="N/A"/>
    <s v="Jasper:  Land for Future Airport Development"/>
    <m/>
    <s v="Aeronautics"/>
    <s v="Public Transportation"/>
    <m/>
    <x v="1"/>
    <x v="1"/>
    <s v=""/>
    <m/>
    <m/>
    <x v="6"/>
    <m/>
    <m/>
    <n v="0"/>
    <n v="0"/>
    <n v="-4945"/>
    <n v="0"/>
    <n v="-4945"/>
  </r>
  <r>
    <n v="127064"/>
    <x v="0"/>
    <s v="Grundy"/>
    <s v="Lockhart Town Rd"/>
    <s v="L"/>
    <s v="SA 31032 (1), Lockhart Town Rd, from SR-50 to LM 2.8"/>
    <m/>
    <s v="State Aid - Resurf"/>
    <s v="Resurfacing"/>
    <m/>
    <x v="1"/>
    <x v="1"/>
    <n v="2.8"/>
    <m/>
    <m/>
    <x v="4"/>
    <s v="None"/>
    <m/>
    <n v="0"/>
    <n v="0"/>
    <n v="0"/>
    <n v="-4945.8100000000004"/>
    <n v="-4945.8100000000004"/>
  </r>
  <r>
    <n v="121770"/>
    <x v="1"/>
    <s v="Anderson"/>
    <s v="Mountain Side Lane"/>
    <s v="L"/>
    <s v="Mountain Side Lane at CSX Railroad, LM 0.265"/>
    <s v="Mountain Side Lane at CSX Railroad, LM 0.265 -Signs and Pavement Markings"/>
    <s v="Other"/>
    <s v="Railroad Crossing Improvement"/>
    <m/>
    <x v="1"/>
    <x v="1"/>
    <n v="0.01"/>
    <m/>
    <m/>
    <x v="4"/>
    <s v="None"/>
    <m/>
    <n v="-4415.1000000000004"/>
    <n v="0"/>
    <n v="-532.79"/>
    <n v="0"/>
    <n v="-4947.8900000000003"/>
  </r>
  <r>
    <n v="127753"/>
    <x v="1"/>
    <s v="Sullivan"/>
    <m/>
    <s v="SR"/>
    <s v="M19CMHQ_C82SR_ROUKINGSPORT"/>
    <m/>
    <s v="Maint - Reg"/>
    <s v="Maintenance"/>
    <m/>
    <x v="1"/>
    <x v="1"/>
    <s v=""/>
    <m/>
    <m/>
    <x v="2"/>
    <m/>
    <m/>
    <n v="0"/>
    <n v="0"/>
    <n v="-4979.95"/>
    <n v="0"/>
    <n v="-4979.95"/>
  </r>
  <r>
    <n v="114166"/>
    <x v="2"/>
    <s v="Dickson, Williamson"/>
    <s v="I-40"/>
    <s v="IM"/>
    <s v="Eastbound near Mile Marker 180 (Truck Climbing Lane)"/>
    <s v="Construct an eastbound truck climbing lane"/>
    <s v="Legislative"/>
    <s v="Truck Climbing Lane(s)"/>
    <m/>
    <x v="0"/>
    <x v="3"/>
    <n v="2.8639999999999999"/>
    <d v="2017-08-18T00:00:00"/>
    <m/>
    <x v="1"/>
    <s v="Int"/>
    <m/>
    <n v="-105000"/>
    <n v="0"/>
    <n v="100000"/>
    <n v="0"/>
    <n v="-5000"/>
  </r>
  <r>
    <n v="82194.009999999995"/>
    <x v="0"/>
    <s v="Overton"/>
    <s v="SR-85"/>
    <s v="SR"/>
    <s v="Jackson County Line to Davis Road"/>
    <m/>
    <s v="Resurfacing"/>
    <s v="Resurface &amp; Safety"/>
    <s v="Microsurfacing"/>
    <x v="0"/>
    <x v="5"/>
    <n v="5.63"/>
    <d v="2008-04-04T00:00:00"/>
    <m/>
    <x v="2"/>
    <s v="Other"/>
    <m/>
    <n v="0"/>
    <n v="0"/>
    <n v="0"/>
    <n v="-5000"/>
    <n v="-5000"/>
  </r>
  <r>
    <n v="116008"/>
    <x v="5"/>
    <s v="Statewide"/>
    <m/>
    <s v="N/A"/>
    <s v="A Highway-Rail Grade Crossing Identification and Prioritizing Model"/>
    <m/>
    <s v="Other"/>
    <s v="Safety"/>
    <m/>
    <x v="1"/>
    <x v="1"/>
    <s v=""/>
    <m/>
    <m/>
    <x v="6"/>
    <m/>
    <m/>
    <n v="-5000"/>
    <n v="0"/>
    <n v="0"/>
    <n v="0"/>
    <n v="-5000"/>
  </r>
  <r>
    <n v="125963"/>
    <x v="5"/>
    <s v="Statewide"/>
    <m/>
    <s v="N/A"/>
    <s v="M17SAHQ_SW NHH Services, LLC O/D THP Escort from Chattanooga to Kings Mountain, NC"/>
    <s v="Overdimensional Load Escort by Tennessee Hwy Patrol"/>
    <s v="Other"/>
    <s v="Other"/>
    <m/>
    <x v="1"/>
    <x v="1"/>
    <s v=""/>
    <m/>
    <m/>
    <x v="6"/>
    <m/>
    <m/>
    <n v="0"/>
    <n v="0"/>
    <n v="-5000"/>
    <n v="0"/>
    <n v="-5000"/>
  </r>
  <r>
    <n v="126263"/>
    <x v="2"/>
    <s v="Region 3"/>
    <m/>
    <s v="N/A"/>
    <s v="M17SAHQ_R3_Edwards Moving and Rigging O/D THP Escort to TVA Pinhook station"/>
    <s v="Overdimensional Load Escort by Tennessee Hwy Patrol"/>
    <s v="Other"/>
    <s v="Other"/>
    <m/>
    <x v="1"/>
    <x v="1"/>
    <s v=""/>
    <m/>
    <m/>
    <x v="6"/>
    <m/>
    <m/>
    <n v="0"/>
    <n v="0"/>
    <n v="-5000"/>
    <n v="0"/>
    <n v="-5000"/>
  </r>
  <r>
    <n v="126299"/>
    <x v="5"/>
    <s v="Statewide"/>
    <m/>
    <s v="N/A"/>
    <s v="M18SAHQ_SW Miller Transfer &amp; Rigging Co. O/D THP Escort - Alliance OH to Fairfield AL"/>
    <s v="Overdimensional Load Escort by Tennessee Hwy Patrol"/>
    <s v="Other"/>
    <s v="Other"/>
    <m/>
    <x v="1"/>
    <x v="1"/>
    <s v=""/>
    <m/>
    <m/>
    <x v="6"/>
    <m/>
    <m/>
    <n v="0"/>
    <n v="0"/>
    <n v="-5000"/>
    <n v="0"/>
    <n v="-5000"/>
  </r>
  <r>
    <n v="126302"/>
    <x v="5"/>
    <s v="Statewide"/>
    <m/>
    <s v="N/A"/>
    <s v="M18SAHQ_SW Wagner Express Trucking Inc O/D THP Escort - Brimfield IL to Savannah GA"/>
    <s v="Overdimensional Load Escort by Tennessee Hwy Patrol"/>
    <s v="Other"/>
    <s v="Other"/>
    <m/>
    <x v="1"/>
    <x v="1"/>
    <s v=""/>
    <m/>
    <m/>
    <x v="6"/>
    <m/>
    <m/>
    <n v="0"/>
    <n v="0"/>
    <n v="-5000"/>
    <n v="0"/>
    <n v="-5000"/>
  </r>
  <r>
    <n v="126437"/>
    <x v="5"/>
    <s v="Statewide"/>
    <m/>
    <s v="N/A"/>
    <s v="M18SAHQ_SW Barnhart Crane &amp; Rigging Company O/D THP Escort - Satsuma AL to Memphis TN"/>
    <s v="Overdimensional Load Escort by Tennessee Hwy Patrol"/>
    <s v="Other"/>
    <s v="Other"/>
    <m/>
    <x v="1"/>
    <x v="1"/>
    <s v=""/>
    <m/>
    <m/>
    <x v="6"/>
    <m/>
    <m/>
    <n v="0"/>
    <n v="0"/>
    <n v="-5000"/>
    <n v="0"/>
    <n v="-5000"/>
  </r>
  <r>
    <n v="126552.01"/>
    <x v="5"/>
    <s v="Statewide"/>
    <m/>
    <s v="N/A"/>
    <s v="M18SAHQ_SW Supor Heavy Haul LLC O/D THP Escort - Conroe TX to Dennison OH"/>
    <s v="Overdimensional Load Escort by Tennessee Hwy Patrol"/>
    <s v="Other"/>
    <s v="Other"/>
    <m/>
    <x v="1"/>
    <x v="1"/>
    <s v=""/>
    <m/>
    <m/>
    <x v="6"/>
    <m/>
    <m/>
    <n v="0"/>
    <n v="0"/>
    <n v="-5000"/>
    <n v="0"/>
    <n v="-5000"/>
  </r>
  <r>
    <n v="126555"/>
    <x v="2"/>
    <s v="Region 3"/>
    <m/>
    <s v="N/A"/>
    <s v="M18SAHQ_R3 Edwards Moving and Rigging O/D THP Escort - Hobson Pike to Murfreesboro Pike"/>
    <s v="Overdimensional Load Escort by Tennessee Hwy Patrol"/>
    <s v="Other"/>
    <s v="Other"/>
    <m/>
    <x v="1"/>
    <x v="1"/>
    <s v=""/>
    <m/>
    <m/>
    <x v="6"/>
    <m/>
    <m/>
    <n v="0"/>
    <n v="0"/>
    <n v="-5000"/>
    <n v="0"/>
    <n v="-5000"/>
  </r>
  <r>
    <n v="126556"/>
    <x v="3"/>
    <s v="Region 4"/>
    <m/>
    <s v="N/A"/>
    <s v="M18SAHQ_R4 Barnhart Crane and Rigging Co. O/D THP Escort - Memphis TN to Memphis TN"/>
    <s v="Overdimensional Load Escort by Tennessee Hwy Patrol"/>
    <s v="Other"/>
    <s v="Other"/>
    <m/>
    <x v="1"/>
    <x v="1"/>
    <s v=""/>
    <m/>
    <m/>
    <x v="6"/>
    <m/>
    <m/>
    <n v="0"/>
    <n v="0"/>
    <n v="-5000"/>
    <n v="0"/>
    <n v="-5000"/>
  </r>
  <r>
    <n v="126571.01"/>
    <x v="5"/>
    <s v="Statewide"/>
    <m/>
    <s v="N/A"/>
    <s v="M18SAHQ_SW ATS Specialized, Inc. - Superload 2 of 3 - O/D THP Escort - From MS/TN Line US-45 to TN/GA Line I-24E"/>
    <s v="Overdimensional Load Escort by Tennessee Hwy Patrol"/>
    <s v="Other"/>
    <s v="Other"/>
    <m/>
    <x v="1"/>
    <x v="1"/>
    <s v=""/>
    <m/>
    <m/>
    <x v="6"/>
    <m/>
    <m/>
    <n v="0"/>
    <n v="0"/>
    <n v="-5000"/>
    <n v="0"/>
    <n v="-5000"/>
  </r>
  <r>
    <n v="126571.02"/>
    <x v="5"/>
    <s v="Statewide"/>
    <m/>
    <s v="N/A"/>
    <s v="M18SAHQ_SW ATS Specialized, Inc. - Superload 3 of 3 - O/D THP Escort - From MS/TN Line US-45 to TN/GA Line I-24E"/>
    <s v="Overdimensional Load Escort by Tennessee Hwy Patrol"/>
    <s v="Other"/>
    <s v="Other"/>
    <m/>
    <x v="1"/>
    <x v="1"/>
    <s v=""/>
    <m/>
    <m/>
    <x v="6"/>
    <m/>
    <m/>
    <n v="0"/>
    <n v="0"/>
    <n v="-5000"/>
    <n v="0"/>
    <n v="-5000"/>
  </r>
  <r>
    <n v="126572"/>
    <x v="5"/>
    <s v="Statewide"/>
    <m/>
    <s v="N/A"/>
    <s v="M18SAHQ_SW H&amp;R Agri-Power Inc. O/D THP Escort - Riddleton TN to KY/TN State Line I-24"/>
    <s v="Overdimensional Load Escort by Tennessee Hwy Patrol"/>
    <s v="Other"/>
    <s v="Other"/>
    <m/>
    <x v="1"/>
    <x v="1"/>
    <s v=""/>
    <m/>
    <m/>
    <x v="6"/>
    <m/>
    <m/>
    <n v="0"/>
    <n v="0"/>
    <n v="-5000"/>
    <n v="0"/>
    <n v="-5000"/>
  </r>
  <r>
    <n v="126588"/>
    <x v="3"/>
    <s v="Region 4"/>
    <m/>
    <s v="N/A"/>
    <s v="M18SAHQ_R4 Jimmy T Wood Inc. O/D THP Escort - Memphis TN to Memphis TN"/>
    <s v="Overdimensional Load Escort by Tennessee Hwy Patrol"/>
    <s v="Other"/>
    <s v="Other"/>
    <m/>
    <x v="1"/>
    <x v="1"/>
    <s v=""/>
    <m/>
    <m/>
    <x v="6"/>
    <m/>
    <m/>
    <n v="0"/>
    <n v="0"/>
    <n v="-5000"/>
    <n v="0"/>
    <n v="-5000"/>
  </r>
  <r>
    <n v="126704.01"/>
    <x v="2"/>
    <s v="Region 3"/>
    <m/>
    <s v="N/A"/>
    <s v="M18SAHQ_R3 Edwards Moving and Rigging O/D THP Escort - 180 Old Nashville Hwy (Rutherford Co) to 1815 Hobson Pike (Davidson Co)"/>
    <s v="Overdimensional Load Escort by Tennessee Hwy Patrol under Permit No. 20171012000113"/>
    <s v="Other"/>
    <s v="Other"/>
    <m/>
    <x v="1"/>
    <x v="1"/>
    <s v=""/>
    <m/>
    <m/>
    <x v="6"/>
    <m/>
    <m/>
    <n v="0"/>
    <n v="0"/>
    <n v="-5000"/>
    <n v="0"/>
    <n v="-5000"/>
  </r>
  <r>
    <n v="126704.02"/>
    <x v="2"/>
    <s v="Region 3"/>
    <m/>
    <s v="N/A"/>
    <s v="M18SAHQ_R3 Edwards Moving and Rigging O/D THP Escort - 180 Old Nashville Hwy (Rutherford Co) to 1815 Hobson Pike (Davidson Co)"/>
    <s v="Overdimensional Load Escort by Tennessee Hwy Patrol under Permit No. 20171012000115"/>
    <s v="Other"/>
    <s v="Other"/>
    <m/>
    <x v="1"/>
    <x v="1"/>
    <s v=""/>
    <m/>
    <m/>
    <x v="6"/>
    <m/>
    <m/>
    <n v="0"/>
    <n v="0"/>
    <n v="-5000"/>
    <n v="0"/>
    <n v="-5000"/>
  </r>
  <r>
    <n v="126704.03"/>
    <x v="2"/>
    <s v="Region 3"/>
    <m/>
    <s v="N/A"/>
    <s v="M18SAHQ_R3 Edwards Moving and Rigging O/D THP Escort - 180 Old Nashville Hwy (Rutherford Co) to 1815 Hobson Pike (Davidson Co)"/>
    <s v="Overdimensional Load Escort by Tennessee Hwy Patrol under Permit No. 20180119000016"/>
    <s v="Other"/>
    <s v="Other"/>
    <m/>
    <x v="1"/>
    <x v="1"/>
    <s v=""/>
    <m/>
    <m/>
    <x v="6"/>
    <m/>
    <m/>
    <n v="0"/>
    <n v="0"/>
    <n v="-5000"/>
    <n v="0"/>
    <n v="-5000"/>
  </r>
  <r>
    <n v="127059"/>
    <x v="5"/>
    <s v="Statewide"/>
    <m/>
    <s v="N/A"/>
    <s v="M18SAHQ_SW Ace Doran Hauling &amp; Rigging, Co O/D THP Escort - Laurens, SC to Shippingport, PA"/>
    <s v="Overdimensional Load Escort by Tennessee Hwy Patrol under Permit No. 20180305000421"/>
    <s v="Other"/>
    <s v="Other"/>
    <m/>
    <x v="1"/>
    <x v="1"/>
    <s v=""/>
    <m/>
    <m/>
    <x v="6"/>
    <m/>
    <m/>
    <n v="0"/>
    <n v="0"/>
    <n v="-5000"/>
    <n v="0"/>
    <n v="-5000"/>
  </r>
  <r>
    <n v="127514.01"/>
    <x v="5"/>
    <s v="Statewide"/>
    <m/>
    <s v="N/A"/>
    <s v="M18SAHQ_SW Triton Transport LTD, O/D THP Escort - Alabama to Kentucky"/>
    <s v="Overdimensional Load Escort by Tennessee Hwy Patrol under Permit No. 20180430000479"/>
    <s v="Other"/>
    <s v="Other"/>
    <m/>
    <x v="1"/>
    <x v="1"/>
    <s v=""/>
    <m/>
    <m/>
    <x v="6"/>
    <m/>
    <m/>
    <n v="0"/>
    <n v="0"/>
    <n v="-5000"/>
    <n v="0"/>
    <n v="-5000"/>
  </r>
  <r>
    <n v="127738"/>
    <x v="5"/>
    <s v="Statewide"/>
    <m/>
    <s v="N/A"/>
    <s v="M18SAHQ_SW ATS SPECIALIZED, INC. LOAD #2 O/D THP Escort - Ogden, UT to Athens, AL"/>
    <s v="Overdimensional Load Escort by Tennessee Hwy Patrol under Permit 19916"/>
    <s v="Other"/>
    <s v="Other"/>
    <m/>
    <x v="1"/>
    <x v="1"/>
    <s v=""/>
    <m/>
    <m/>
    <x v="6"/>
    <m/>
    <m/>
    <n v="0"/>
    <n v="0"/>
    <n v="-5000"/>
    <n v="0"/>
    <n v="-5000"/>
  </r>
  <r>
    <n v="127768"/>
    <x v="5"/>
    <s v="Statewide"/>
    <m/>
    <s v="N/A"/>
    <s v="Overdimensional (O/D) Load Escort by Tennessee Highway Patrol (THP) - Permit 25436"/>
    <m/>
    <s v="Other"/>
    <s v="Other"/>
    <m/>
    <x v="1"/>
    <x v="1"/>
    <s v=""/>
    <m/>
    <m/>
    <x v="6"/>
    <m/>
    <m/>
    <n v="0"/>
    <n v="0"/>
    <n v="-5000"/>
    <n v="0"/>
    <n v="-5000"/>
  </r>
  <r>
    <n v="127768.14"/>
    <x v="5"/>
    <s v="Statewide"/>
    <m/>
    <s v="N/A"/>
    <s v="Overdimensional (O/D) Load Escort by Tennessee Highway Patrol (THP) - Permit 38991"/>
    <m/>
    <s v="Other"/>
    <s v="Other"/>
    <m/>
    <x v="1"/>
    <x v="1"/>
    <s v=""/>
    <m/>
    <m/>
    <x v="6"/>
    <m/>
    <m/>
    <n v="0"/>
    <n v="0"/>
    <n v="-5000"/>
    <n v="0"/>
    <n v="-5000"/>
  </r>
  <r>
    <n v="127768.17"/>
    <x v="5"/>
    <s v="Statewide"/>
    <m/>
    <s v="N/A"/>
    <s v="Overdimensional (O/D) Load Escort by Tennessee Highway Patrol (THP) - Permit 37187"/>
    <m/>
    <s v="Other"/>
    <s v="Other"/>
    <m/>
    <x v="1"/>
    <x v="1"/>
    <s v=""/>
    <m/>
    <m/>
    <x v="6"/>
    <m/>
    <m/>
    <n v="0"/>
    <n v="0"/>
    <n v="-5000"/>
    <n v="0"/>
    <n v="-5000"/>
  </r>
  <r>
    <n v="127768.19"/>
    <x v="5"/>
    <s v="Statewide"/>
    <m/>
    <s v="N/A"/>
    <s v="Overdimensional (O/D) Load Escort by Tennessee Highway Patrol (THP) - Permit 43910"/>
    <m/>
    <s v="Other"/>
    <s v="Other"/>
    <m/>
    <x v="1"/>
    <x v="1"/>
    <s v=""/>
    <m/>
    <m/>
    <x v="6"/>
    <m/>
    <m/>
    <n v="0"/>
    <n v="0"/>
    <n v="-5000"/>
    <n v="0"/>
    <n v="-5000"/>
  </r>
  <r>
    <n v="127768.2"/>
    <x v="5"/>
    <s v="Statewide"/>
    <m/>
    <s v="N/A"/>
    <s v="Overdimensional (O/D) Load Escort by Tennessee Highway Patrol (THP) - Permit 47857"/>
    <m/>
    <s v="Other"/>
    <s v="Other"/>
    <m/>
    <x v="1"/>
    <x v="1"/>
    <s v=""/>
    <m/>
    <m/>
    <x v="6"/>
    <m/>
    <m/>
    <n v="0"/>
    <n v="0"/>
    <n v="-5000"/>
    <n v="0"/>
    <n v="-5000"/>
  </r>
  <r>
    <n v="127768.23"/>
    <x v="5"/>
    <s v="Statewide"/>
    <m/>
    <s v="N/A"/>
    <s v="Overdimensional (O/D) Load Escort by Tennessee Highway Patrol (THP) - Permit 47554"/>
    <m/>
    <s v="Other"/>
    <s v="Other"/>
    <m/>
    <x v="1"/>
    <x v="1"/>
    <s v=""/>
    <m/>
    <m/>
    <x v="6"/>
    <m/>
    <m/>
    <n v="0"/>
    <n v="0"/>
    <n v="-5000"/>
    <n v="0"/>
    <n v="-5000"/>
  </r>
  <r>
    <n v="127768.24"/>
    <x v="5"/>
    <s v="Statewide"/>
    <m/>
    <s v="N/A"/>
    <s v="Overdimensional (O/D) Load Escort by Tennessee Highway Patrol (THP) - Permit 49500"/>
    <m/>
    <s v="Other"/>
    <s v="Other"/>
    <m/>
    <x v="1"/>
    <x v="1"/>
    <s v=""/>
    <m/>
    <m/>
    <x v="6"/>
    <m/>
    <m/>
    <n v="0"/>
    <n v="0"/>
    <n v="-5000"/>
    <n v="0"/>
    <n v="-5000"/>
  </r>
  <r>
    <n v="127768.41"/>
    <x v="5"/>
    <s v="Statewide"/>
    <m/>
    <s v="N/A"/>
    <s v="Overdimensional (O/D) Load Escort by Tennessee Highway Patrol (THP) - Permit 84929"/>
    <m/>
    <s v="Other"/>
    <s v="Other"/>
    <m/>
    <x v="1"/>
    <x v="1"/>
    <s v=""/>
    <m/>
    <m/>
    <x v="6"/>
    <m/>
    <m/>
    <n v="0"/>
    <n v="0"/>
    <n v="-5000"/>
    <n v="0"/>
    <n v="-5000"/>
  </r>
  <r>
    <n v="127768.51"/>
    <x v="5"/>
    <s v="Statewide"/>
    <m/>
    <s v="N/A"/>
    <s v="Overdimensional (O/D) Load Escort by Tennessee Highway Patrol (THP) - Permit 103765"/>
    <m/>
    <s v="Other"/>
    <s v="Other"/>
    <m/>
    <x v="1"/>
    <x v="1"/>
    <s v=""/>
    <m/>
    <m/>
    <x v="6"/>
    <m/>
    <m/>
    <n v="0"/>
    <n v="0"/>
    <n v="-5000"/>
    <n v="0"/>
    <n v="-5000"/>
  </r>
  <r>
    <n v="127768.57"/>
    <x v="5"/>
    <s v="Statewide"/>
    <m/>
    <s v="N/A"/>
    <s v="Overdimensional (O/D) Load Escort by Tennessee Highway Patrol (THP) - Permit 118736"/>
    <m/>
    <s v="Other"/>
    <s v="Other"/>
    <m/>
    <x v="1"/>
    <x v="1"/>
    <s v=""/>
    <m/>
    <m/>
    <x v="6"/>
    <m/>
    <m/>
    <n v="0"/>
    <n v="0"/>
    <n v="-5000"/>
    <n v="0"/>
    <n v="-5000"/>
  </r>
  <r>
    <n v="127768.6"/>
    <x v="5"/>
    <s v="Statewide"/>
    <m/>
    <s v="N/A"/>
    <s v="Overdimensional (O/D) Load Escort by Tennessee Highway Patrol (THP) - Permit 104730"/>
    <m/>
    <s v="Other"/>
    <s v="Other"/>
    <m/>
    <x v="1"/>
    <x v="1"/>
    <s v=""/>
    <m/>
    <m/>
    <x v="6"/>
    <m/>
    <m/>
    <n v="0"/>
    <n v="0"/>
    <n v="-5000"/>
    <n v="0"/>
    <n v="-5000"/>
  </r>
  <r>
    <n v="128571.01"/>
    <x v="3"/>
    <s v="Region 4"/>
    <m/>
    <s v="N/A"/>
    <s v="Overdimensional (O/D) Load Escort by Tennessee Highway Patrol (THP) - Permit 108967"/>
    <m/>
    <s v="Other"/>
    <s v="Other"/>
    <m/>
    <x v="1"/>
    <x v="1"/>
    <s v=""/>
    <m/>
    <m/>
    <x v="6"/>
    <m/>
    <m/>
    <n v="0"/>
    <n v="0"/>
    <n v="-5000"/>
    <n v="0"/>
    <n v="-5000"/>
  </r>
  <r>
    <n v="127505"/>
    <x v="0"/>
    <s v="Fentress"/>
    <m/>
    <s v="N/A"/>
    <s v="Jamestown: Obstruction Survey, Obstruction Lights-Main Hangar, T-Hangar"/>
    <m/>
    <s v="Aeronautics"/>
    <s v="Public Transportation"/>
    <m/>
    <x v="1"/>
    <x v="1"/>
    <s v=""/>
    <m/>
    <m/>
    <x v="6"/>
    <m/>
    <m/>
    <n v="0"/>
    <n v="0"/>
    <n v="-5083.3500000000004"/>
    <n v="0"/>
    <n v="-5083.3500000000004"/>
  </r>
  <r>
    <n v="105012.14"/>
    <x v="0"/>
    <s v="Overton"/>
    <m/>
    <s v="N/A"/>
    <s v="Litter Grant FY2018/19"/>
    <m/>
    <s v="Maint - Litter"/>
    <s v="Mowing/Litter"/>
    <m/>
    <x v="1"/>
    <x v="1"/>
    <s v=""/>
    <m/>
    <m/>
    <x v="6"/>
    <m/>
    <m/>
    <n v="0"/>
    <n v="0"/>
    <n v="-5118.18"/>
    <n v="0"/>
    <n v="-5118.18"/>
  </r>
  <r>
    <n v="126966"/>
    <x v="0"/>
    <s v="Fentress"/>
    <s v="Roslin Rd"/>
    <s v="L"/>
    <s v="SA 25004 (1), Roslin RD to Standing Rock Rd  to Jones Rd"/>
    <m/>
    <s v="State Aid - Resurf"/>
    <s v="Resurfacing"/>
    <m/>
    <x v="1"/>
    <x v="1"/>
    <n v="2.069"/>
    <m/>
    <m/>
    <x v="4"/>
    <s v="None"/>
    <m/>
    <n v="0"/>
    <n v="0"/>
    <n v="0"/>
    <n v="-5136.18"/>
    <n v="-5136.18"/>
  </r>
  <r>
    <n v="105237.14"/>
    <x v="2"/>
    <s v="Dickson"/>
    <m/>
    <s v="L"/>
    <s v="Litter Grant FY2018/19"/>
    <m/>
    <s v="Maint - Litter"/>
    <s v="Mowing/Litter"/>
    <m/>
    <x v="1"/>
    <x v="1"/>
    <s v=""/>
    <m/>
    <m/>
    <x v="4"/>
    <m/>
    <m/>
    <n v="0"/>
    <n v="0"/>
    <n v="-5241.6000000000004"/>
    <n v="0"/>
    <n v="-5241.6000000000004"/>
  </r>
  <r>
    <n v="126470"/>
    <x v="1"/>
    <s v="Hancock"/>
    <s v="Chinquipin Rd"/>
    <s v="L"/>
    <s v="SA 3412 (4),  Chinquipin Rd from War Creek Rd to lm 5.50"/>
    <m/>
    <s v="State Aid - Resurf"/>
    <s v="Resurfacing"/>
    <m/>
    <x v="1"/>
    <x v="1"/>
    <n v="6.7"/>
    <m/>
    <m/>
    <x v="4"/>
    <s v="None"/>
    <m/>
    <n v="0"/>
    <n v="0"/>
    <n v="0"/>
    <n v="-5248.74"/>
    <n v="-5248.74"/>
  </r>
  <r>
    <n v="127031"/>
    <x v="3"/>
    <s v="Weakley"/>
    <s v="Miller Rd"/>
    <s v="L"/>
    <s v="SA 92035 (3), Miller Rd from Ralston Rd to Hyndsver"/>
    <m/>
    <s v="State Aid - Resurf"/>
    <s v="Resurfacing"/>
    <m/>
    <x v="1"/>
    <x v="1"/>
    <n v="1.3"/>
    <m/>
    <m/>
    <x v="4"/>
    <s v="None"/>
    <m/>
    <n v="0"/>
    <n v="0"/>
    <n v="0"/>
    <n v="-5281.45"/>
    <n v="-5281.45"/>
  </r>
  <r>
    <n v="121891"/>
    <x v="0"/>
    <s v="Region 2"/>
    <s v="SR-111"/>
    <s v="SR"/>
    <s v="M15RMR2_R2SR_M&amp;L SR-111"/>
    <m/>
    <s v="Maint - Reg"/>
    <s v="Mowing/Litter"/>
    <m/>
    <x v="1"/>
    <x v="1"/>
    <s v=""/>
    <m/>
    <m/>
    <x v="2"/>
    <m/>
    <m/>
    <n v="0"/>
    <n v="0"/>
    <n v="-5362.73"/>
    <n v="0"/>
    <n v="-5362.73"/>
  </r>
  <r>
    <n v="105039.14"/>
    <x v="1"/>
    <s v="Carter"/>
    <m/>
    <s v="L"/>
    <s v="Litter Grant FY2018/19"/>
    <m/>
    <s v="Maint - Litter"/>
    <s v="Mowing/Litter"/>
    <m/>
    <x v="1"/>
    <x v="1"/>
    <s v=""/>
    <m/>
    <m/>
    <x v="4"/>
    <m/>
    <m/>
    <n v="0"/>
    <n v="0"/>
    <n v="-5395.19"/>
    <n v="0"/>
    <n v="-5395.19"/>
  </r>
  <r>
    <n v="125016"/>
    <x v="1"/>
    <s v="Jefferson"/>
    <s v="DEEP SPRINGS ROAD"/>
    <s v="L"/>
    <s v="SA 4505(1), Deep Springs Road from SR-139 to SR-9"/>
    <m/>
    <s v="State Aid - Resurf"/>
    <s v="Resurfacing"/>
    <m/>
    <x v="1"/>
    <x v="1"/>
    <n v="3.58"/>
    <m/>
    <m/>
    <x v="4"/>
    <s v="None"/>
    <m/>
    <n v="0"/>
    <n v="0"/>
    <n v="0"/>
    <n v="-5425.67"/>
    <n v="-5425.67"/>
  </r>
  <r>
    <n v="127785"/>
    <x v="3"/>
    <s v="Tipton"/>
    <m/>
    <s v="SR"/>
    <s v="M19CMHQ_C84SR_ROUCOVINGTON"/>
    <m/>
    <s v="Maint - Reg"/>
    <s v="Maintenance"/>
    <m/>
    <x v="1"/>
    <x v="1"/>
    <s v=""/>
    <m/>
    <m/>
    <x v="2"/>
    <m/>
    <m/>
    <n v="0"/>
    <n v="0"/>
    <n v="-5475.21"/>
    <n v="0"/>
    <n v="-5475.21"/>
  </r>
  <r>
    <n v="127432"/>
    <x v="1"/>
    <s v="Sevier"/>
    <s v="New Era Rd"/>
    <s v="L"/>
    <s v="SA 7812(6), New Era Road from Pigeon Forge City Limits to River Divide Rd"/>
    <m/>
    <s v="State Aid - Resurf"/>
    <s v="Resurfacing"/>
    <m/>
    <x v="1"/>
    <x v="1"/>
    <n v="1.8"/>
    <m/>
    <m/>
    <x v="4"/>
    <s v="None, Other"/>
    <m/>
    <n v="0"/>
    <n v="0"/>
    <n v="0"/>
    <n v="-5508.41"/>
    <n v="-5508.41"/>
  </r>
  <r>
    <n v="127805"/>
    <x v="1"/>
    <s v="Johnson"/>
    <m/>
    <s v="N/A"/>
    <s v="Mountain City: FY19 Airport Maintenance"/>
    <m/>
    <s v="Aeronautics"/>
    <s v="Public Transportation"/>
    <m/>
    <x v="1"/>
    <x v="1"/>
    <s v=""/>
    <m/>
    <m/>
    <x v="6"/>
    <m/>
    <m/>
    <n v="0"/>
    <n v="0"/>
    <n v="-5516.05"/>
    <n v="0"/>
    <n v="-5516.05"/>
  </r>
  <r>
    <n v="125675"/>
    <x v="5"/>
    <s v="Statewide"/>
    <m/>
    <s v="N/A"/>
    <s v="AECOM Technical Services, Inc., 5304, FY 17"/>
    <m/>
    <s v="Mass Transit"/>
    <m/>
    <m/>
    <x v="1"/>
    <x v="1"/>
    <s v=""/>
    <m/>
    <m/>
    <x v="6"/>
    <m/>
    <m/>
    <n v="0"/>
    <n v="0"/>
    <n v="-5551.5"/>
    <n v="0"/>
    <n v="-5551.5"/>
  </r>
  <r>
    <n v="48127"/>
    <x v="5"/>
    <s v="Statewide"/>
    <m/>
    <s v="N/A"/>
    <s v="TDEC CONSENT ORDER-RCRA"/>
    <m/>
    <s v="Other"/>
    <m/>
    <m/>
    <x v="1"/>
    <x v="1"/>
    <n v="0"/>
    <m/>
    <m/>
    <x v="6"/>
    <m/>
    <m/>
    <n v="0"/>
    <n v="0"/>
    <n v="-5589.21"/>
    <n v="0"/>
    <n v="-5589.21"/>
  </r>
  <r>
    <n v="128174"/>
    <x v="1"/>
    <s v="Hamblen"/>
    <m/>
    <s v="N/A"/>
    <s v="Morristown:Security Fence along RR"/>
    <m/>
    <s v="Aeronautics"/>
    <s v="Public Transportation"/>
    <m/>
    <x v="1"/>
    <x v="1"/>
    <s v=""/>
    <m/>
    <m/>
    <x v="6"/>
    <m/>
    <m/>
    <n v="0"/>
    <n v="0"/>
    <n v="-5669.07"/>
    <n v="0"/>
    <n v="-5669.07"/>
  </r>
  <r>
    <n v="126561"/>
    <x v="3"/>
    <s v="Tipton"/>
    <s v="BEAVER RD/HOLLY GROVE RD"/>
    <s v="L"/>
    <s v="SA 84008-2, Beaver Rd/Holly Grove Rd, from 0.5 mi. South of Madonna Dr. to Madonna Dr. &amp; 0.93 mi. South of Bridge 84S8112005 to Bridge 84S81120005"/>
    <m/>
    <s v="State Aid - Resurf"/>
    <s v="Resurfacing"/>
    <m/>
    <x v="1"/>
    <x v="1"/>
    <n v="0.5"/>
    <m/>
    <m/>
    <x v="4"/>
    <s v="None"/>
    <m/>
    <n v="0"/>
    <n v="0"/>
    <n v="0"/>
    <n v="-5724.6"/>
    <n v="-5724.6"/>
  </r>
  <r>
    <n v="126978"/>
    <x v="3"/>
    <s v="Lauderdale"/>
    <s v="Country Club Rd"/>
    <s v="L"/>
    <s v="SA 49039(2), Country Club Rd, from Ripley City Limits to SA 49012"/>
    <m/>
    <s v="State Aid - Resurf"/>
    <s v="Resurfacing"/>
    <m/>
    <x v="1"/>
    <x v="1"/>
    <n v="1.175"/>
    <m/>
    <m/>
    <x v="4"/>
    <s v="None"/>
    <m/>
    <n v="0"/>
    <n v="0"/>
    <n v="0"/>
    <n v="-5730.19"/>
    <n v="-5730.19"/>
  </r>
  <r>
    <n v="128740"/>
    <x v="3"/>
    <s v="Weakley"/>
    <s v="Old SR 22"/>
    <s v="L"/>
    <s v="SA 92014-4, Old SR 22 from Dresden Cl to Gleason Cl"/>
    <m/>
    <s v="State Aid - Resurf"/>
    <s v="Resurfacing"/>
    <m/>
    <x v="1"/>
    <x v="1"/>
    <n v="2.6779999999999999"/>
    <m/>
    <m/>
    <x v="4"/>
    <s v="None"/>
    <m/>
    <n v="0"/>
    <n v="0"/>
    <n v="0"/>
    <n v="-5747.51"/>
    <n v="-5747.51"/>
  </r>
  <r>
    <n v="125143"/>
    <x v="1"/>
    <s v="Claiborne"/>
    <m/>
    <s v="N/A"/>
    <s v="New Tazewell: Mowing Equipment"/>
    <m/>
    <s v="Aeronautics"/>
    <s v="Public Transportation"/>
    <m/>
    <x v="1"/>
    <x v="1"/>
    <s v=""/>
    <m/>
    <m/>
    <x v="6"/>
    <m/>
    <m/>
    <n v="0"/>
    <n v="0"/>
    <n v="-5875"/>
    <n v="0"/>
    <n v="-5875"/>
  </r>
  <r>
    <n v="105201.14"/>
    <x v="2"/>
    <s v="Perry"/>
    <m/>
    <s v="L"/>
    <s v="Litter Grant FY2018/19"/>
    <m/>
    <s v="Maint - Litter"/>
    <s v="Mowing/Litter"/>
    <m/>
    <x v="1"/>
    <x v="1"/>
    <s v=""/>
    <m/>
    <m/>
    <x v="4"/>
    <m/>
    <m/>
    <n v="0"/>
    <n v="0"/>
    <n v="-5878.28"/>
    <n v="0"/>
    <n v="-5878.28"/>
  </r>
  <r>
    <n v="128171"/>
    <x v="1"/>
    <s v="Hamblen"/>
    <m/>
    <s v="N/A"/>
    <s v="Morristown:Tree Removal / Obstruction along RR"/>
    <m/>
    <s v="Aeronautics"/>
    <s v="Public Transportation"/>
    <m/>
    <x v="1"/>
    <x v="1"/>
    <s v=""/>
    <m/>
    <m/>
    <x v="6"/>
    <m/>
    <m/>
    <n v="0"/>
    <n v="0"/>
    <n v="-5960"/>
    <n v="0"/>
    <n v="-5960"/>
  </r>
  <r>
    <n v="123686"/>
    <x v="2"/>
    <s v="Trousdale"/>
    <s v="Oldham Rd"/>
    <s v="L"/>
    <s v="BG 2088-.3.02 Oldham Rd  bridge over branch"/>
    <m/>
    <s v="State Aid - BR Grant"/>
    <s v="Bridge Replacement"/>
    <m/>
    <x v="3"/>
    <x v="0"/>
    <n v="0"/>
    <m/>
    <m/>
    <x v="4"/>
    <s v="None"/>
    <m/>
    <n v="0"/>
    <n v="0"/>
    <n v="-5981.57"/>
    <n v="0"/>
    <n v="-5981.57"/>
  </r>
  <r>
    <n v="127812"/>
    <x v="0"/>
    <s v="Dekalb"/>
    <m/>
    <s v="N/A"/>
    <s v="Smithville: FY19 Airport Maintenance"/>
    <m/>
    <s v="Aeronautics"/>
    <s v="Public Transportation"/>
    <m/>
    <x v="1"/>
    <x v="1"/>
    <s v=""/>
    <m/>
    <m/>
    <x v="6"/>
    <m/>
    <m/>
    <n v="0"/>
    <n v="0"/>
    <n v="-6029.46"/>
    <n v="0"/>
    <n v="-6029.46"/>
  </r>
  <r>
    <n v="123335"/>
    <x v="3"/>
    <s v="Lake"/>
    <s v="Tiptonville Ridgely Rd"/>
    <s v="L"/>
    <s v="SA 4812(5), Tiptonville Ridgely Rd from LM 3.757 to LM 5.919 (Tiptonville City Limits)"/>
    <m/>
    <s v="State Aid - Resurf"/>
    <s v="Resurfacing"/>
    <m/>
    <x v="1"/>
    <x v="1"/>
    <n v="2.1619999999999999"/>
    <m/>
    <m/>
    <x v="4"/>
    <s v="None"/>
    <m/>
    <n v="0"/>
    <n v="0"/>
    <n v="0"/>
    <n v="-6032.06"/>
    <n v="-6032.06"/>
  </r>
  <r>
    <n v="126918"/>
    <x v="2"/>
    <s v="Houston"/>
    <s v="Long Branch Rd"/>
    <s v="L"/>
    <s v="SA 42004(5), Long Branch Rd from Firetower Rd to Ross Branch Rd"/>
    <m/>
    <s v="State Aid - Resurf"/>
    <s v="Resurfacing"/>
    <m/>
    <x v="1"/>
    <x v="1"/>
    <n v="1.006"/>
    <m/>
    <m/>
    <x v="4"/>
    <s v="None"/>
    <m/>
    <n v="0"/>
    <n v="0"/>
    <n v="0"/>
    <n v="-6083.58"/>
    <n v="-6083.58"/>
  </r>
  <r>
    <n v="122555"/>
    <x v="2"/>
    <s v="Wilson"/>
    <s v="SR-96"/>
    <s v="SR"/>
    <s v="From Cannon County Line to DeKalb County Line"/>
    <s v="SR-96, From Cannon County Line to DeKalb County Line - Resurfacing, Pavement Marking, Bridge Deck Repair"/>
    <s v="Resurfacing"/>
    <s v="Resurface &amp; Safety"/>
    <s v="Mill &amp; 411D, Fog Seal Shlds"/>
    <x v="0"/>
    <x v="5"/>
    <n v="3.94"/>
    <d v="2016-06-24T00:00:00"/>
    <s v="CONV"/>
    <x v="2"/>
    <s v="Other"/>
    <s v="95SR0960003, 95SR0960005"/>
    <n v="0"/>
    <n v="0"/>
    <n v="-6224.29"/>
    <n v="133.19"/>
    <n v="-6091.1"/>
  </r>
  <r>
    <n v="127797"/>
    <x v="0"/>
    <s v="Jackson"/>
    <m/>
    <s v="N/A"/>
    <s v="Gainesboro: FY19 Airport Maintenance"/>
    <m/>
    <s v="Aeronautics"/>
    <s v="Public Transportation"/>
    <m/>
    <x v="1"/>
    <x v="1"/>
    <s v=""/>
    <m/>
    <m/>
    <x v="6"/>
    <m/>
    <m/>
    <n v="0"/>
    <n v="0"/>
    <n v="-6136.15"/>
    <n v="0"/>
    <n v="-6136.15"/>
  </r>
  <r>
    <n v="127714"/>
    <x v="0"/>
    <s v="Hamilton"/>
    <m/>
    <s v="N/A"/>
    <s v="Collegedale: FY19 Airport Maintenance"/>
    <m/>
    <s v="Aeronautics"/>
    <s v="Public Transportation"/>
    <m/>
    <x v="1"/>
    <x v="1"/>
    <s v=""/>
    <m/>
    <m/>
    <x v="6"/>
    <m/>
    <m/>
    <n v="0"/>
    <n v="0"/>
    <n v="-6140.86"/>
    <n v="0"/>
    <n v="-6140.86"/>
  </r>
  <r>
    <n v="127572"/>
    <x v="1"/>
    <s v="Cocke"/>
    <m/>
    <s v="SR"/>
    <s v="M19CMHQ_C15SR_ROUNEWPORT"/>
    <m/>
    <s v="Maint - Reg"/>
    <s v="Maintenance"/>
    <m/>
    <x v="1"/>
    <x v="1"/>
    <s v=""/>
    <m/>
    <m/>
    <x v="2"/>
    <m/>
    <m/>
    <n v="0"/>
    <n v="0"/>
    <n v="-6180.91"/>
    <n v="0"/>
    <n v="-6180.91"/>
  </r>
  <r>
    <n v="105235.14"/>
    <x v="3"/>
    <s v="Fayette"/>
    <m/>
    <s v="L"/>
    <s v="Litter Grant FY2018/19"/>
    <m/>
    <s v="Maint - Litter"/>
    <s v="Mowing/Litter"/>
    <m/>
    <x v="1"/>
    <x v="1"/>
    <s v=""/>
    <m/>
    <m/>
    <x v="4"/>
    <m/>
    <m/>
    <n v="0"/>
    <n v="0"/>
    <n v="-6200.99"/>
    <n v="0"/>
    <n v="-6200.99"/>
  </r>
  <r>
    <n v="128630"/>
    <x v="0"/>
    <s v="Hamilton"/>
    <m/>
    <s v="N/A"/>
    <s v="2019 Education and Outreach Program: Brainerd HS Future Ready Institute of Aviation"/>
    <m/>
    <s v="Aeronautics"/>
    <s v="Public Transportation"/>
    <m/>
    <x v="1"/>
    <x v="1"/>
    <s v=""/>
    <m/>
    <m/>
    <x v="6"/>
    <m/>
    <m/>
    <n v="0"/>
    <n v="0"/>
    <n v="-6203.5"/>
    <n v="0"/>
    <n v="-6203.5"/>
  </r>
  <r>
    <n v="126507"/>
    <x v="3"/>
    <s v="Tipton"/>
    <s v="GLEN SPRINGS RD"/>
    <s v="L"/>
    <s v="SA 84006-4, GLEN SPRINGS RD FROM SA-84005 TO 1.55 MILES NORTH"/>
    <m/>
    <s v="State Aid - Resurf"/>
    <s v="Resurfacing"/>
    <m/>
    <x v="1"/>
    <x v="1"/>
    <n v="1.55"/>
    <m/>
    <m/>
    <x v="4"/>
    <s v="None"/>
    <m/>
    <n v="0"/>
    <n v="0"/>
    <n v="0"/>
    <n v="-6256.88"/>
    <n v="-6256.88"/>
  </r>
  <r>
    <n v="122335"/>
    <x v="1"/>
    <s v="Hawkins"/>
    <m/>
    <s v="N/A"/>
    <s v="Rogersville:  Grounds maintenance equipment"/>
    <m/>
    <s v="Aeronautics"/>
    <s v="Public Transportation"/>
    <m/>
    <x v="1"/>
    <x v="1"/>
    <s v=""/>
    <m/>
    <m/>
    <x v="6"/>
    <m/>
    <m/>
    <n v="0"/>
    <n v="0"/>
    <n v="-6264.52"/>
    <n v="0"/>
    <n v="-6264.52"/>
  </r>
  <r>
    <n v="127482"/>
    <x v="1"/>
    <s v="Sevier"/>
    <s v="Pullen Rd"/>
    <s v="L"/>
    <s v="SA 78033 (2), Pullen Road from Sevierville City Limits to Layell Rd"/>
    <m/>
    <s v="State Aid - Resurf"/>
    <s v="Resurfacing"/>
    <m/>
    <x v="1"/>
    <x v="1"/>
    <n v="2.2000000000000002"/>
    <m/>
    <m/>
    <x v="4"/>
    <s v="None"/>
    <m/>
    <n v="0"/>
    <n v="0"/>
    <n v="0"/>
    <n v="-6276.05"/>
    <n v="-6276.05"/>
  </r>
  <r>
    <n v="105001.14"/>
    <x v="1"/>
    <s v="Union"/>
    <m/>
    <s v="N/A"/>
    <s v="Litter Grant FY2018/19"/>
    <m/>
    <s v="Maint - Litter"/>
    <s v="Mowing/Litter"/>
    <m/>
    <x v="1"/>
    <x v="1"/>
    <s v=""/>
    <m/>
    <m/>
    <x v="6"/>
    <m/>
    <m/>
    <n v="0"/>
    <n v="0"/>
    <n v="-6294.44"/>
    <n v="0"/>
    <n v="-6294.44"/>
  </r>
  <r>
    <n v="128004"/>
    <x v="2"/>
    <s v="Wilson"/>
    <m/>
    <s v="N/A"/>
    <s v="Lebanon: Design of Airfield Lighting"/>
    <m/>
    <s v="Aeronautics"/>
    <s v="Public Transportation"/>
    <m/>
    <x v="1"/>
    <x v="1"/>
    <s v=""/>
    <m/>
    <m/>
    <x v="6"/>
    <m/>
    <m/>
    <n v="0"/>
    <n v="0"/>
    <n v="-6375.36"/>
    <n v="0"/>
    <n v="-6375.36"/>
  </r>
  <r>
    <n v="126201"/>
    <x v="2"/>
    <s v="Sumner"/>
    <s v="SR-174"/>
    <s v="SR"/>
    <s v="From north of A.B. Wade Road to SR-52"/>
    <s v="Mill &amp; 411D"/>
    <s v="Resurfacing"/>
    <s v="Resurface &amp; Safety"/>
    <s v="Mill &amp; 411D"/>
    <x v="0"/>
    <x v="5"/>
    <n v="3.86"/>
    <d v="2018-02-09T00:00:00"/>
    <s v="CONV"/>
    <x v="2"/>
    <s v="Other"/>
    <m/>
    <n v="0"/>
    <n v="0"/>
    <n v="0"/>
    <n v="-6385.18"/>
    <n v="-6385.18"/>
  </r>
  <r>
    <n v="127698"/>
    <x v="2"/>
    <s v="Maury"/>
    <m/>
    <s v="N/A"/>
    <s v="Columbia: FY19 Airport Maintenance"/>
    <m/>
    <s v="Aeronautics"/>
    <s v="Public Transportation"/>
    <m/>
    <x v="1"/>
    <x v="1"/>
    <s v=""/>
    <m/>
    <m/>
    <x v="6"/>
    <m/>
    <m/>
    <n v="0"/>
    <n v="0"/>
    <n v="-6391.82"/>
    <n v="0"/>
    <n v="-6391.82"/>
  </r>
  <r>
    <n v="127995"/>
    <x v="1"/>
    <s v="Carter"/>
    <s v="Dry Hollow Road"/>
    <s v="L"/>
    <s v="SA 1051-1, Dry Hollow Road, from SR 92 to LM 1.402"/>
    <m/>
    <s v="State Aid - Resurf"/>
    <s v="Resurfacing"/>
    <m/>
    <x v="1"/>
    <x v="1"/>
    <n v="1.4019999999999999"/>
    <m/>
    <m/>
    <x v="4"/>
    <s v="None"/>
    <m/>
    <n v="0"/>
    <n v="0"/>
    <n v="0"/>
    <n v="-6408.25"/>
    <n v="-6408.25"/>
  </r>
  <r>
    <n v="125692"/>
    <x v="2"/>
    <s v="Lewis"/>
    <s v="Rockhouse Rd"/>
    <s v="L"/>
    <s v="SA 51016 (7), Rockhouse Road, 0.007 mi NE of Scott Rd to 0.02 mi Sw of Rockhouse Creek Bridge"/>
    <m/>
    <s v="State Aid - Resurf"/>
    <s v="Resurfacing"/>
    <m/>
    <x v="1"/>
    <x v="1"/>
    <n v="0.64"/>
    <m/>
    <m/>
    <x v="4"/>
    <s v="None"/>
    <m/>
    <n v="0"/>
    <n v="0"/>
    <n v="0"/>
    <n v="-6547.78"/>
    <n v="-6547.78"/>
  </r>
  <r>
    <n v="110548"/>
    <x v="1"/>
    <s v="Monroe"/>
    <s v="SR-360"/>
    <s v="SR"/>
    <s v="From SR-165 to SR-33"/>
    <m/>
    <s v="Resurfacing"/>
    <s v="Resurface &amp; Safety"/>
    <s v="Microsurfacing"/>
    <x v="0"/>
    <x v="5"/>
    <n v="22.13"/>
    <d v="2008-03-28T00:00:00"/>
    <m/>
    <x v="2"/>
    <s v="Other"/>
    <m/>
    <n v="0"/>
    <n v="0"/>
    <n v="0"/>
    <n v="-6596.93"/>
    <n v="-6596.93"/>
  </r>
  <r>
    <n v="120856"/>
    <x v="2"/>
    <s v="Trousdale"/>
    <s v="SIA"/>
    <s v="L"/>
    <s v="Industrial Access Road serving CCA and ARC Automotive in Trousdale County"/>
    <s v="Improve 2940 ft. of Four Lakes Regional Blvd, construct 2460 ft. of connector from Four Lakes Regional Blvd. to Macon Way, improve 1440 ft. of Macon Way"/>
    <s v="Economic Development"/>
    <s v="Construction-New"/>
    <m/>
    <x v="0"/>
    <x v="3"/>
    <n v="1.3"/>
    <d v="2016-08-19T00:00:00"/>
    <m/>
    <x v="4"/>
    <s v="None"/>
    <m/>
    <n v="-40034.44"/>
    <n v="3281.55"/>
    <n v="30149.91"/>
    <n v="0"/>
    <n v="-6602.98"/>
  </r>
  <r>
    <n v="127914"/>
    <x v="3"/>
    <s v="Chester"/>
    <s v="Wayne Harris Road"/>
    <s v="L"/>
    <s v="SA 12008-7, Wayne Harris Road from SR 100 to Wilson School Road"/>
    <m/>
    <s v="State Aid - Resurf"/>
    <s v="Resurfacing"/>
    <m/>
    <x v="1"/>
    <x v="1"/>
    <n v="1.413"/>
    <m/>
    <m/>
    <x v="4"/>
    <s v="None"/>
    <m/>
    <n v="0"/>
    <n v="0"/>
    <n v="0"/>
    <n v="-6667.07"/>
    <n v="-6667.07"/>
  </r>
  <r>
    <n v="125585"/>
    <x v="5"/>
    <s v="Statewide"/>
    <m/>
    <s v="N/A"/>
    <s v="SETHRA (CUATS), 5310, FY 14-15"/>
    <m/>
    <s v="Mass Transit"/>
    <m/>
    <m/>
    <x v="1"/>
    <x v="1"/>
    <s v=""/>
    <m/>
    <m/>
    <x v="6"/>
    <m/>
    <m/>
    <n v="0"/>
    <n v="0"/>
    <n v="-6835.6"/>
    <n v="0"/>
    <n v="-6835.6"/>
  </r>
  <r>
    <n v="123143"/>
    <x v="1"/>
    <s v="Loudon"/>
    <s v="Buttermilk Road"/>
    <s v="L"/>
    <s v="Buttermilk Road, from White Wing Road to the Knox County line"/>
    <s v="Resurface existing roadway and safety improvements to include installation of new guardrails and guardrail terminals, warning signs, and pavement markings."/>
    <s v="Local Programs"/>
    <s v="Resurface &amp; Safety"/>
    <e v="#N/A"/>
    <x v="0"/>
    <x v="5"/>
    <n v="5.24"/>
    <m/>
    <m/>
    <x v="4"/>
    <s v="Other"/>
    <m/>
    <n v="779.35"/>
    <n v="0"/>
    <n v="-7713.01"/>
    <n v="0"/>
    <n v="-6933.66"/>
  </r>
  <r>
    <n v="119761"/>
    <x v="0"/>
    <s v="McMinn"/>
    <s v="CR-172"/>
    <s v="L"/>
    <s v="Clearwater Road, From SR-2 (US-11) to SR-305 (RSAR)"/>
    <s v="Clearwater Road, From SR-2 (US-11) to SR-305 (RSAR) - Signs, Pavement Markings"/>
    <s v="Safety"/>
    <s v="Miscellaneous Safety Improvements"/>
    <m/>
    <x v="1"/>
    <x v="1"/>
    <n v="5.49"/>
    <d v="2017-02-10T00:00:00"/>
    <m/>
    <x v="4"/>
    <s v="None, Other"/>
    <m/>
    <n v="-12642.38"/>
    <n v="0"/>
    <n v="5677.31"/>
    <n v="0"/>
    <n v="-6965.0699999999988"/>
  </r>
  <r>
    <n v="123293"/>
    <x v="3"/>
    <s v="Henry"/>
    <s v="Volunteer Drive"/>
    <s v="L"/>
    <s v="Volunteer Drive, Intersection at Jim Adams Drive, LM 0.38 in Paris"/>
    <s v="Install new traffic signal at the intersection of Volunteer Drive and Jim Adams Drive"/>
    <s v="Local Programs"/>
    <s v="Signalization"/>
    <m/>
    <x v="1"/>
    <x v="1"/>
    <n v="0"/>
    <m/>
    <m/>
    <x v="4"/>
    <s v="Other"/>
    <m/>
    <n v="-2942.68"/>
    <n v="0"/>
    <n v="-4033.91"/>
    <n v="0"/>
    <n v="-6976.59"/>
  </r>
  <r>
    <n v="122105"/>
    <x v="1"/>
    <s v="Scott"/>
    <m/>
    <s v="N/A"/>
    <s v="Oneida:  Airfield Pavement Sealing"/>
    <m/>
    <s v="Aeronautics"/>
    <s v="Public Transportation"/>
    <m/>
    <x v="1"/>
    <x v="1"/>
    <s v=""/>
    <m/>
    <m/>
    <x v="6"/>
    <m/>
    <m/>
    <n v="0"/>
    <n v="0"/>
    <n v="-7020"/>
    <n v="0"/>
    <n v="-7020"/>
  </r>
  <r>
    <n v="123035"/>
    <x v="2"/>
    <s v="Maury"/>
    <s v="Hay Hollow Rd"/>
    <s v="L"/>
    <s v="BG A054-1.21, Hay Hollow Road over Leipers Creek"/>
    <m/>
    <s v="State Aid - BR Grant"/>
    <s v="Bridge Replacement"/>
    <m/>
    <x v="3"/>
    <x v="0"/>
    <n v="0"/>
    <m/>
    <m/>
    <x v="4"/>
    <s v="None"/>
    <m/>
    <n v="0"/>
    <n v="0"/>
    <n v="-7048.6"/>
    <n v="0"/>
    <n v="-7048.6"/>
  </r>
  <r>
    <n v="105018.14"/>
    <x v="1"/>
    <s v="Loudon"/>
    <m/>
    <s v="N/A"/>
    <s v="Litter Grant FY2018/19"/>
    <m/>
    <s v="Maint - Litter"/>
    <s v="Mowing/Litter"/>
    <m/>
    <x v="1"/>
    <x v="1"/>
    <s v=""/>
    <m/>
    <m/>
    <x v="6"/>
    <m/>
    <m/>
    <n v="0"/>
    <n v="0"/>
    <n v="-7114.11"/>
    <n v="0"/>
    <n v="-7114.11"/>
  </r>
  <r>
    <n v="127989"/>
    <x v="1"/>
    <s v="Sullivan"/>
    <s v="Walnut Grove Road"/>
    <s v="L"/>
    <s v="SA 8260-1, Walnut Grove Road from Old Elizabeth Road to Chinquipin Road"/>
    <m/>
    <s v="State Aid - Resurf"/>
    <s v="Resurfacing"/>
    <m/>
    <x v="1"/>
    <x v="1"/>
    <n v="3.1680000000000001"/>
    <m/>
    <m/>
    <x v="4"/>
    <s v="None"/>
    <m/>
    <n v="0"/>
    <n v="0"/>
    <n v="0"/>
    <n v="-7221.22"/>
    <n v="-7221.22"/>
  </r>
  <r>
    <n v="127683"/>
    <x v="3"/>
    <s v="Lauderdale"/>
    <m/>
    <s v="N/A"/>
    <s v="Halls: FY19 Airport Maintenance"/>
    <m/>
    <s v="Aeronautics"/>
    <s v="Public Transportation"/>
    <m/>
    <x v="1"/>
    <x v="1"/>
    <s v=""/>
    <m/>
    <m/>
    <x v="6"/>
    <m/>
    <m/>
    <n v="0"/>
    <n v="0"/>
    <n v="-7230.95"/>
    <n v="0"/>
    <n v="-7230.95"/>
  </r>
  <r>
    <n v="127704"/>
    <x v="2"/>
    <s v="Marshall"/>
    <m/>
    <s v="N/A"/>
    <s v="Lewisburg: FY19 Airport Maintenance"/>
    <m/>
    <s v="Aeronautics"/>
    <s v="Public Transportation"/>
    <m/>
    <x v="1"/>
    <x v="1"/>
    <s v=""/>
    <m/>
    <m/>
    <x v="6"/>
    <m/>
    <m/>
    <n v="0"/>
    <n v="0"/>
    <n v="-7268.33"/>
    <n v="0"/>
    <n v="-7268.33"/>
  </r>
  <r>
    <n v="105192.14"/>
    <x v="2"/>
    <s v="Wayne"/>
    <m/>
    <s v="L"/>
    <s v="Litter Grant FY2018/19"/>
    <m/>
    <s v="Maint - Litter"/>
    <s v="Mowing/Litter"/>
    <m/>
    <x v="1"/>
    <x v="1"/>
    <s v=""/>
    <m/>
    <m/>
    <x v="4"/>
    <m/>
    <m/>
    <n v="0"/>
    <n v="0"/>
    <n v="-7269.07"/>
    <n v="0"/>
    <n v="-7269.07"/>
  </r>
  <r>
    <n v="105212.14"/>
    <x v="2"/>
    <s v="Lewis"/>
    <m/>
    <s v="L"/>
    <s v="Litter Grant FY2018/19"/>
    <m/>
    <s v="Maint - Litter"/>
    <s v="Mowing/Litter"/>
    <m/>
    <x v="1"/>
    <x v="1"/>
    <s v=""/>
    <m/>
    <m/>
    <x v="4"/>
    <m/>
    <m/>
    <n v="0"/>
    <n v="0"/>
    <n v="-7276"/>
    <n v="0"/>
    <n v="-7276"/>
  </r>
  <r>
    <n v="126490"/>
    <x v="3"/>
    <s v="Madison"/>
    <s v="OLD BELLS RD"/>
    <s v="L"/>
    <s v="SA 57028-5, Old Bells Road from Bells Hwy to Jackson City Limits"/>
    <m/>
    <s v="State Aid - Resurf"/>
    <s v="Resurfacing"/>
    <m/>
    <x v="1"/>
    <x v="1"/>
    <n v="0.871"/>
    <m/>
    <m/>
    <x v="4"/>
    <s v="Other"/>
    <m/>
    <n v="0"/>
    <n v="0"/>
    <n v="0"/>
    <n v="-7358.05"/>
    <n v="-7358.05"/>
  </r>
  <r>
    <n v="127032"/>
    <x v="3"/>
    <s v="Weakley"/>
    <s v="Dawson/Old Boydsville Rd"/>
    <s v="L"/>
    <s v="SA 92022 (6), Dawson/Old Boydsville Rd from SR 188 to 1.78 miles north of SR 188"/>
    <m/>
    <s v="State Aid - Resurf"/>
    <s v="Resurfacing"/>
    <m/>
    <x v="1"/>
    <x v="1"/>
    <n v="1.782"/>
    <m/>
    <m/>
    <x v="4"/>
    <s v="None"/>
    <m/>
    <n v="0"/>
    <n v="0"/>
    <n v="0"/>
    <n v="-7393.32"/>
    <n v="-7393.32"/>
  </r>
  <r>
    <n v="105008.14"/>
    <x v="0"/>
    <s v="Rhea"/>
    <m/>
    <s v="N/A"/>
    <s v="Litter Grant FY2018/19"/>
    <m/>
    <s v="Maint - Litter"/>
    <s v="Mowing/Litter"/>
    <m/>
    <x v="1"/>
    <x v="1"/>
    <s v=""/>
    <m/>
    <m/>
    <x v="6"/>
    <m/>
    <m/>
    <n v="0"/>
    <n v="0"/>
    <n v="-7420.01"/>
    <n v="0"/>
    <n v="-7420.01"/>
  </r>
  <r>
    <n v="125599"/>
    <x v="0"/>
    <s v="Franklin"/>
    <s v="Spring Creek Road"/>
    <s v="L"/>
    <s v="SA-26034(4), Spring Creek Road, From SR 279 to Tullahoma City Limits"/>
    <m/>
    <s v="State Aid - Resurf"/>
    <s v="Resurfacing"/>
    <m/>
    <x v="1"/>
    <x v="1"/>
    <n v="5.6529999999999996"/>
    <m/>
    <m/>
    <x v="4"/>
    <s v="None"/>
    <m/>
    <n v="0"/>
    <n v="0"/>
    <n v="0"/>
    <n v="-7487.15"/>
    <n v="-7487.15"/>
  </r>
  <r>
    <n v="105011.14"/>
    <x v="0"/>
    <s v="Pickett"/>
    <m/>
    <s v="N/A"/>
    <s v="Litter Grant FY2018/19"/>
    <m/>
    <s v="Maint - Litter"/>
    <s v="Mowing/Litter"/>
    <m/>
    <x v="1"/>
    <x v="1"/>
    <s v=""/>
    <m/>
    <m/>
    <x v="6"/>
    <m/>
    <m/>
    <n v="0"/>
    <n v="0"/>
    <n v="-7503.37"/>
    <n v="0"/>
    <n v="-7503.37"/>
  </r>
  <r>
    <n v="119854"/>
    <x v="0"/>
    <s v="Van Buren"/>
    <s v="SR-30"/>
    <s v="SR"/>
    <s v="From Warren County Line to Bledsoe County Line (RSA)"/>
    <s v="Miscellaneous Safety Improvements"/>
    <s v="Safety"/>
    <s v="Miscellaneous Safety Improvements"/>
    <m/>
    <x v="1"/>
    <x v="1"/>
    <n v="22.15"/>
    <d v="2018-02-09T00:00:00"/>
    <m/>
    <x v="2"/>
    <s v="Other"/>
    <m/>
    <n v="-1399.86"/>
    <n v="0"/>
    <n v="-6175.16"/>
    <n v="0"/>
    <n v="-7575.0199999999995"/>
  </r>
  <r>
    <n v="120918"/>
    <x v="3"/>
    <s v="Dyer"/>
    <m/>
    <s v="N/A"/>
    <s v="Dyersburg:  Airport Layout Plan Update"/>
    <m/>
    <s v="Aeronautics"/>
    <s v="Public Transportation"/>
    <m/>
    <x v="1"/>
    <x v="1"/>
    <s v=""/>
    <m/>
    <m/>
    <x v="6"/>
    <m/>
    <m/>
    <n v="0"/>
    <n v="0"/>
    <n v="-7742.36"/>
    <n v="0"/>
    <n v="-7742.36"/>
  </r>
  <r>
    <n v="125621"/>
    <x v="3"/>
    <s v="Shelby"/>
    <s v="Matthews/Kerrville Rosemark Rd"/>
    <s v="L"/>
    <s v="SA-79025(5), Matthews/Kerrville Rosemark Rd, From SR-3 to Mudville Rd"/>
    <m/>
    <s v="State Aid - Resurf"/>
    <s v="Resurfacing"/>
    <m/>
    <x v="1"/>
    <x v="1"/>
    <n v="0.45800000000000002"/>
    <m/>
    <m/>
    <x v="4"/>
    <s v="None"/>
    <m/>
    <n v="0"/>
    <n v="0"/>
    <n v="0"/>
    <n v="-7756.08"/>
    <n v="-7756.08"/>
  </r>
  <r>
    <n v="105243.14"/>
    <x v="2"/>
    <s v="Cheatham"/>
    <m/>
    <s v="L"/>
    <s v="Litter Grant FY2018/19"/>
    <m/>
    <s v="Maint - Litter"/>
    <s v="Mowing/Litter"/>
    <m/>
    <x v="1"/>
    <x v="1"/>
    <s v=""/>
    <m/>
    <m/>
    <x v="4"/>
    <m/>
    <m/>
    <n v="0"/>
    <n v="0"/>
    <n v="-7792.76"/>
    <n v="0"/>
    <n v="-7792.76"/>
  </r>
  <r>
    <n v="127470"/>
    <x v="2"/>
    <s v="Perry"/>
    <m/>
    <s v="N/A"/>
    <s v="Linden: Hangar Rehabilitation &amp; Gate Repair"/>
    <m/>
    <s v="Aeronautics"/>
    <s v="Public Transportation"/>
    <m/>
    <x v="1"/>
    <x v="1"/>
    <s v=""/>
    <m/>
    <m/>
    <x v="6"/>
    <m/>
    <m/>
    <n v="0"/>
    <n v="0"/>
    <n v="-7809"/>
    <n v="0"/>
    <n v="-7809"/>
  </r>
  <r>
    <n v="125261"/>
    <x v="5"/>
    <s v="Statewide"/>
    <m/>
    <s v="N/A"/>
    <s v="M16SAHQ_SW BESL Transfer - O/D THP Escort - Kentucky State Line to Dupont New Johnsonville"/>
    <s v="Over-dimensional THP Escort"/>
    <s v="Other"/>
    <m/>
    <m/>
    <x v="1"/>
    <x v="1"/>
    <s v=""/>
    <m/>
    <m/>
    <x v="6"/>
    <m/>
    <m/>
    <n v="0"/>
    <n v="0"/>
    <n v="-7824.66"/>
    <n v="0"/>
    <n v="-7824.66"/>
  </r>
  <r>
    <n v="127697"/>
    <x v="2"/>
    <s v="Hickman"/>
    <m/>
    <s v="N/A"/>
    <s v="Centerville: FY19 Airport Maintenance"/>
    <m/>
    <s v="Aeronautics"/>
    <s v="Public Transportation"/>
    <m/>
    <x v="1"/>
    <x v="1"/>
    <s v=""/>
    <m/>
    <m/>
    <x v="6"/>
    <m/>
    <m/>
    <n v="0"/>
    <n v="0"/>
    <n v="-7824.79"/>
    <n v="0"/>
    <n v="-7824.79"/>
  </r>
  <r>
    <n v="127546"/>
    <x v="0"/>
    <s v="Dekalb"/>
    <m/>
    <s v="SR"/>
    <s v="M19CMHQ_C21SR_SPCDEKALB"/>
    <m/>
    <s v="Maint - Reg"/>
    <s v="Maintenance"/>
    <m/>
    <x v="1"/>
    <x v="1"/>
    <s v=""/>
    <m/>
    <m/>
    <x v="2"/>
    <m/>
    <m/>
    <n v="0"/>
    <n v="0"/>
    <n v="-7911"/>
    <n v="0"/>
    <n v="-7911"/>
  </r>
  <r>
    <n v="126976"/>
    <x v="3"/>
    <s v="Lauderdale"/>
    <s v="William Switch Rd"/>
    <s v="L"/>
    <s v="SA 49008 (5), William Switch Rd from SA-97007 to Ripley City Limits"/>
    <m/>
    <s v="State Aid - Resurf"/>
    <s v="Resurfacing"/>
    <m/>
    <x v="1"/>
    <x v="1"/>
    <n v="2.82"/>
    <m/>
    <m/>
    <x v="4"/>
    <s v="None"/>
    <m/>
    <n v="0"/>
    <n v="0"/>
    <n v="0"/>
    <n v="-7912.84"/>
    <n v="-7912.84"/>
  </r>
  <r>
    <n v="82345.009999999995"/>
    <x v="0"/>
    <s v="Grundy"/>
    <s v="SR-108"/>
    <s v="SR"/>
    <s v="From SR-56 to SR-50"/>
    <m/>
    <s v="Resurfacing"/>
    <s v="Resurface &amp; Safety"/>
    <s v="Microsurfacing"/>
    <x v="0"/>
    <x v="5"/>
    <n v="5.79"/>
    <d v="2008-04-04T00:00:00"/>
    <m/>
    <x v="2"/>
    <s v="Other"/>
    <m/>
    <n v="0"/>
    <n v="0"/>
    <n v="0"/>
    <n v="-8000"/>
    <n v="-8000"/>
  </r>
  <r>
    <n v="105000.14"/>
    <x v="0"/>
    <s v="Van Buren"/>
    <m/>
    <s v="N/A"/>
    <s v="Litter Grant FY2018/19"/>
    <m/>
    <s v="Maint - Litter"/>
    <s v="Mowing/Litter"/>
    <m/>
    <x v="1"/>
    <x v="1"/>
    <s v=""/>
    <m/>
    <m/>
    <x v="6"/>
    <m/>
    <m/>
    <n v="0"/>
    <n v="0"/>
    <n v="-8019.41"/>
    <n v="0"/>
    <n v="-8019.41"/>
  </r>
  <r>
    <n v="127807"/>
    <x v="1"/>
    <s v="Claiborne"/>
    <m/>
    <s v="N/A"/>
    <s v="New Tazewell: FY19 Airport Maintenance"/>
    <m/>
    <s v="Aeronautics"/>
    <s v="Public Transportation"/>
    <m/>
    <x v="1"/>
    <x v="1"/>
    <s v=""/>
    <m/>
    <m/>
    <x v="6"/>
    <m/>
    <m/>
    <n v="0"/>
    <n v="0"/>
    <n v="-8040.02"/>
    <n v="0"/>
    <n v="-8040.02"/>
  </r>
  <r>
    <n v="118827"/>
    <x v="1"/>
    <s v="Monroe"/>
    <s v="Ballplay Rd."/>
    <s v="L"/>
    <s v="Ballplay Road, From SR-360 to SR-33 (RSA)"/>
    <s v="Signing, Pavement Markings and Guardrail"/>
    <s v="Safety"/>
    <s v="Miscellaneous Safety Improvements"/>
    <m/>
    <x v="1"/>
    <x v="1"/>
    <n v="11.2"/>
    <d v="2018-08-17T00:00:00"/>
    <m/>
    <x v="4"/>
    <s v="None, Other"/>
    <m/>
    <n v="-17545.52"/>
    <n v="0"/>
    <n v="9427.51"/>
    <n v="0"/>
    <n v="-8118.01"/>
  </r>
  <r>
    <n v="105041.14"/>
    <x v="1"/>
    <s v="Campbell"/>
    <m/>
    <s v="L"/>
    <s v="Litter Grant FY2018/19"/>
    <m/>
    <s v="Maint - Litter"/>
    <s v="Mowing/Litter"/>
    <m/>
    <x v="1"/>
    <x v="1"/>
    <s v=""/>
    <m/>
    <m/>
    <x v="4"/>
    <m/>
    <m/>
    <n v="0"/>
    <n v="0"/>
    <n v="-8155.01"/>
    <n v="0"/>
    <n v="-8155.01"/>
  </r>
  <r>
    <n v="127732"/>
    <x v="3"/>
    <s v="Obion"/>
    <m/>
    <s v="N/A"/>
    <s v="Union City: FY19 Airport Maintenance"/>
    <m/>
    <s v="Aeronautics"/>
    <s v="Public Transportation"/>
    <m/>
    <x v="1"/>
    <x v="1"/>
    <s v=""/>
    <m/>
    <m/>
    <x v="6"/>
    <m/>
    <m/>
    <n v="0"/>
    <n v="0"/>
    <n v="-8165.78"/>
    <n v="0"/>
    <n v="-8165.78"/>
  </r>
  <r>
    <n v="124737"/>
    <x v="3"/>
    <s v="Obion"/>
    <s v="Simmons Road"/>
    <s v="L"/>
    <s v="Simmons Road, Bridge over Overflow, LM 2.21 (IA)"/>
    <m/>
    <s v="State Aid - BR Grant"/>
    <s v="Bridge Replacement"/>
    <m/>
    <x v="3"/>
    <x v="0"/>
    <n v="0.01"/>
    <m/>
    <m/>
    <x v="4"/>
    <s v="None"/>
    <s v="66015250001"/>
    <n v="-12675.77"/>
    <n v="0"/>
    <n v="4503.75"/>
    <n v="0"/>
    <n v="-8172.02"/>
  </r>
  <r>
    <n v="127725"/>
    <x v="2"/>
    <s v="Dickson"/>
    <m/>
    <s v="N/A"/>
    <s v="Dickson: FY19 Airport Maintenance"/>
    <m/>
    <s v="Aeronautics"/>
    <s v="Public Transportation"/>
    <m/>
    <x v="1"/>
    <x v="1"/>
    <s v=""/>
    <m/>
    <m/>
    <x v="6"/>
    <m/>
    <m/>
    <n v="0"/>
    <n v="0"/>
    <n v="-8174.42"/>
    <n v="0"/>
    <n v="-8174.42"/>
  </r>
  <r>
    <n v="105197.14"/>
    <x v="2"/>
    <s v="Smith"/>
    <m/>
    <s v="L"/>
    <s v="Litter Grant FY2018/19"/>
    <m/>
    <s v="Maint - Litter"/>
    <s v="Mowing/Litter"/>
    <m/>
    <x v="1"/>
    <x v="1"/>
    <s v=""/>
    <m/>
    <m/>
    <x v="4"/>
    <m/>
    <m/>
    <n v="0"/>
    <n v="0"/>
    <n v="-8237.2000000000007"/>
    <n v="0"/>
    <n v="-8237.2000000000007"/>
  </r>
  <r>
    <n v="126991"/>
    <x v="3"/>
    <s v="Fayette"/>
    <s v="Various Routes"/>
    <s v="L"/>
    <s v="Various Routes"/>
    <m/>
    <s v="State Aid - Resurf"/>
    <s v="Resurfacing"/>
    <m/>
    <x v="1"/>
    <x v="1"/>
    <n v="8.59"/>
    <m/>
    <m/>
    <x v="4"/>
    <s v="None"/>
    <m/>
    <n v="0"/>
    <n v="0"/>
    <n v="0"/>
    <n v="-8266.58"/>
    <n v="-8266.58"/>
  </r>
  <r>
    <n v="126989"/>
    <x v="0"/>
    <s v="McMinn"/>
    <s v="CR 48"/>
    <s v="L"/>
    <s v="SA 54045 (1), CR-48 from CR 20 to CR 50"/>
    <m/>
    <s v="State Aid - Resurf"/>
    <s v="Resurfacing"/>
    <m/>
    <x v="1"/>
    <x v="1"/>
    <n v="4.7729999999999997"/>
    <m/>
    <m/>
    <x v="4"/>
    <s v="None"/>
    <m/>
    <n v="0"/>
    <n v="0"/>
    <n v="0"/>
    <n v="-8341.81"/>
    <n v="-8341.81"/>
  </r>
  <r>
    <n v="118919.02"/>
    <x v="0"/>
    <s v="Region 2"/>
    <s v="I-40 E"/>
    <s v="IM"/>
    <s v="M15RMR2_R2I_M&amp;L I40 EAST FROM MM287"/>
    <m/>
    <s v="Maint - Reg"/>
    <s v="Mowing/Litter"/>
    <m/>
    <x v="1"/>
    <x v="1"/>
    <s v=""/>
    <m/>
    <m/>
    <x v="1"/>
    <m/>
    <m/>
    <n v="0"/>
    <n v="0"/>
    <n v="-8371.34"/>
    <n v="0"/>
    <n v="-8371.34"/>
  </r>
  <r>
    <n v="123575"/>
    <x v="3"/>
    <s v="Carroll"/>
    <s v="Spring Creek Rd"/>
    <s v="L"/>
    <s v="SA 0901(4), Spring Creek Rd from 1.50 miles south of SR 220 to SR 220"/>
    <m/>
    <s v="State Aid - Resurf"/>
    <s v="Resurfacing"/>
    <m/>
    <x v="1"/>
    <x v="1"/>
    <n v="1.5"/>
    <m/>
    <m/>
    <x v="4"/>
    <s v="None"/>
    <m/>
    <n v="0"/>
    <n v="0"/>
    <n v="0"/>
    <n v="-8392.65"/>
    <n v="-8392.65"/>
  </r>
  <r>
    <n v="126497"/>
    <x v="1"/>
    <s v="Loudon"/>
    <s v="SR-323"/>
    <s v="SR"/>
    <s v="From Near Dry Branch Road to US-11/SR-2"/>
    <s v="Microsurfacing @ 22lb/sy"/>
    <s v="Resurfacing"/>
    <s v="Resurface &amp; Safety"/>
    <s v="Micro-surfacing @ 22 lbs/sy"/>
    <x v="0"/>
    <x v="5"/>
    <n v="2.14"/>
    <d v="2018-02-09T00:00:00"/>
    <s v="MICRO"/>
    <x v="2"/>
    <s v="Other"/>
    <m/>
    <n v="0"/>
    <n v="0"/>
    <n v="-2122.66"/>
    <n v="-6272.53"/>
    <n v="-8395.1899999999987"/>
  </r>
  <r>
    <n v="127682"/>
    <x v="3"/>
    <s v="Dyer"/>
    <m/>
    <s v="N/A"/>
    <s v="Dyersburg: FY 19 Airport Maintenance"/>
    <m/>
    <s v="Aeronautics"/>
    <s v="Public Transportation"/>
    <m/>
    <x v="1"/>
    <x v="1"/>
    <s v=""/>
    <m/>
    <m/>
    <x v="6"/>
    <m/>
    <m/>
    <n v="0"/>
    <n v="0"/>
    <n v="-8577.56"/>
    <n v="0"/>
    <n v="-8577.56"/>
  </r>
  <r>
    <n v="122355"/>
    <x v="2"/>
    <s v="Bedford"/>
    <m/>
    <s v="N/A"/>
    <s v="Shelbyville:  Runway Safety Area Grading"/>
    <m/>
    <s v="Aeronautics"/>
    <s v="Public Transportation"/>
    <m/>
    <x v="1"/>
    <x v="1"/>
    <s v=""/>
    <m/>
    <m/>
    <x v="6"/>
    <m/>
    <m/>
    <n v="0"/>
    <n v="0"/>
    <n v="-8702"/>
    <n v="0"/>
    <n v="-8702"/>
  </r>
  <r>
    <n v="121429.03"/>
    <x v="2"/>
    <s v="Region 3"/>
    <s v="SR"/>
    <s v="SR"/>
    <s v="M18LTHQ_D37SR_M&amp;L_D37NORTH"/>
    <m/>
    <s v="Maint - Reg"/>
    <s v="Mowing/Litter"/>
    <m/>
    <x v="1"/>
    <x v="1"/>
    <n v="383.53"/>
    <d v="2017-11-03T00:00:00"/>
    <m/>
    <x v="2"/>
    <m/>
    <m/>
    <n v="0"/>
    <n v="0"/>
    <n v="-8704.2199999999993"/>
    <n v="0"/>
    <n v="-8704.2199999999993"/>
  </r>
  <r>
    <n v="126979"/>
    <x v="3"/>
    <s v="Lauderdale"/>
    <s v="Double Bridges Unionville Rd"/>
    <s v="L"/>
    <s v="SA 49025 (3), Double Bridges Unionville Rd from SR 88 to Dyer County Line"/>
    <m/>
    <s v="State Aid - Resurf"/>
    <s v="Resurfacing"/>
    <m/>
    <x v="1"/>
    <x v="1"/>
    <n v="3.35"/>
    <m/>
    <m/>
    <x v="4"/>
    <s v="None"/>
    <m/>
    <n v="0"/>
    <n v="0"/>
    <n v="0"/>
    <n v="-8708.02"/>
    <n v="-8708.02"/>
  </r>
  <r>
    <n v="127553"/>
    <x v="1"/>
    <s v="Hamblen"/>
    <m/>
    <s v="N/A"/>
    <s v="Morristown: C - II Standards Development"/>
    <m/>
    <s v="Aeronautics"/>
    <s v="Public Transportation"/>
    <m/>
    <x v="1"/>
    <x v="1"/>
    <s v=""/>
    <m/>
    <m/>
    <x v="6"/>
    <m/>
    <m/>
    <n v="0"/>
    <n v="0"/>
    <n v="-8742"/>
    <n v="0"/>
    <n v="-8742"/>
  </r>
  <r>
    <n v="119826"/>
    <x v="2"/>
    <s v="Houston"/>
    <s v="SR-49"/>
    <s v="SR"/>
    <s v="From Church Street to SR-13 in Erin (RSAR)"/>
    <s v="Miscellaneous Safety Improvements"/>
    <s v="Safety"/>
    <s v="Miscellaneous Safety Improvements"/>
    <m/>
    <x v="1"/>
    <x v="1"/>
    <n v="1.37"/>
    <d v="2017-03-31T00:00:00"/>
    <m/>
    <x v="2"/>
    <s v="Other"/>
    <m/>
    <n v="0"/>
    <n v="0"/>
    <n v="-8859.65"/>
    <n v="0"/>
    <n v="-8859.65"/>
  </r>
  <r>
    <n v="128914"/>
    <x v="2"/>
    <s v="Giles"/>
    <m/>
    <s v="N/A"/>
    <s v="Pulaski: Hangar Rehabilitation Project"/>
    <m/>
    <s v="Aeronautics"/>
    <s v="Public Transportation"/>
    <m/>
    <x v="1"/>
    <x v="1"/>
    <s v=""/>
    <m/>
    <m/>
    <x v="6"/>
    <m/>
    <m/>
    <n v="0"/>
    <n v="0"/>
    <n v="-9020.2999999999993"/>
    <n v="0"/>
    <n v="-9020.2999999999993"/>
  </r>
  <r>
    <n v="105042.14"/>
    <x v="0"/>
    <s v="Bradley"/>
    <m/>
    <s v="L"/>
    <s v="Litter Grant FY2018/19"/>
    <m/>
    <s v="Maint - Litter"/>
    <s v="Mowing/Litter"/>
    <m/>
    <x v="1"/>
    <x v="1"/>
    <s v=""/>
    <m/>
    <m/>
    <x v="4"/>
    <m/>
    <m/>
    <n v="0"/>
    <n v="0"/>
    <n v="-9093.2199999999993"/>
    <n v="0"/>
    <n v="-9093.2199999999993"/>
  </r>
  <r>
    <n v="120894"/>
    <x v="1"/>
    <s v="Sullivan"/>
    <m/>
    <s v="N/A"/>
    <s v="Tri Cities: Professional Services FY 2015"/>
    <m/>
    <s v="Aeronautics"/>
    <s v="Public Transportation"/>
    <m/>
    <x v="1"/>
    <x v="1"/>
    <s v=""/>
    <m/>
    <m/>
    <x v="6"/>
    <m/>
    <m/>
    <n v="0"/>
    <n v="0"/>
    <n v="-9108.91"/>
    <n v="0"/>
    <n v="-9108.91"/>
  </r>
  <r>
    <n v="127206"/>
    <x v="0"/>
    <s v="Putnam"/>
    <s v="SR-56"/>
    <s v="SR"/>
    <s v="From North of SR-24 to the Jackson County Line"/>
    <s v="Micro-surfacing @ 22 lbs/sy"/>
    <s v="Resurfacing"/>
    <s v="Resurfacing"/>
    <s v="Micro-surfacing @ 22 lbs/sy"/>
    <x v="0"/>
    <x v="5"/>
    <n v="3.13"/>
    <d v="2019-02-08T00:00:00"/>
    <s v="MICRO"/>
    <x v="2"/>
    <s v="Other"/>
    <m/>
    <n v="0"/>
    <n v="0"/>
    <n v="0"/>
    <n v="-9187.94"/>
    <n v="-9187.94"/>
  </r>
  <r>
    <n v="127685"/>
    <x v="3"/>
    <s v="Carroll"/>
    <m/>
    <s v="N/A"/>
    <s v="Huntingdon: FY19 Airport Maintenance"/>
    <m/>
    <s v="Aeronautics"/>
    <s v="Public Transportation"/>
    <m/>
    <x v="1"/>
    <x v="1"/>
    <s v=""/>
    <m/>
    <m/>
    <x v="6"/>
    <m/>
    <m/>
    <n v="0"/>
    <n v="0"/>
    <n v="-9220.83"/>
    <n v="0"/>
    <n v="-9220.83"/>
  </r>
  <r>
    <n v="120461"/>
    <x v="0"/>
    <s v="Grundy"/>
    <s v="I-24"/>
    <s v="IM"/>
    <s v="M14LTHQ_C31I_SMLSTR ON I-24 VARIOUS LOCATIONS"/>
    <s v="Ecology Engineering at Various Small Structure locations on I-24 in Grundy County (31001-4184-04) and sliplining of culverts at various locations on I-24 between LM 3.74 and LM 6.54 (31001-4186-04)"/>
    <s v="Other"/>
    <s v="Maintenance"/>
    <m/>
    <x v="5"/>
    <x v="2"/>
    <n v="2.8"/>
    <d v="2015-02-13T00:00:00"/>
    <m/>
    <x v="1"/>
    <s v="Int"/>
    <m/>
    <n v="-9285.2000000000007"/>
    <n v="0"/>
    <n v="0"/>
    <n v="0"/>
    <n v="-9285.2000000000007"/>
  </r>
  <r>
    <n v="127731"/>
    <x v="3"/>
    <s v="Hardeman"/>
    <m/>
    <s v="N/A"/>
    <s v="Bolivar: FY19 Airport Maintenance"/>
    <m/>
    <s v="Aeronautics"/>
    <s v="Public Transportation"/>
    <m/>
    <x v="1"/>
    <x v="1"/>
    <s v=""/>
    <m/>
    <m/>
    <x v="6"/>
    <m/>
    <m/>
    <n v="0"/>
    <n v="0"/>
    <n v="-9326.9500000000007"/>
    <n v="0"/>
    <n v="-9326.9500000000007"/>
  </r>
  <r>
    <n v="126634"/>
    <x v="0"/>
    <s v="Meigs"/>
    <s v="Red Cloud Rd"/>
    <s v="L"/>
    <s v="SA 61036 (1), Red Cloud Rd from SR 304 to Red Cloud Rd"/>
    <m/>
    <s v="State Aid - Resurf"/>
    <s v="Resurfacing"/>
    <m/>
    <x v="0"/>
    <x v="5"/>
    <n v="0.75800000000000001"/>
    <m/>
    <m/>
    <x v="4"/>
    <m/>
    <m/>
    <n v="0"/>
    <n v="0"/>
    <n v="0"/>
    <n v="-9427.9"/>
    <n v="-9427.9"/>
  </r>
  <r>
    <n v="127809"/>
    <x v="1"/>
    <s v="Hawkins"/>
    <m/>
    <s v="N/A"/>
    <s v="Rogersville: FY19 Airport Maintenance"/>
    <m/>
    <s v="Aeronautics"/>
    <s v="Public Transportation"/>
    <m/>
    <x v="1"/>
    <x v="1"/>
    <s v=""/>
    <m/>
    <m/>
    <x v="6"/>
    <m/>
    <m/>
    <n v="0"/>
    <n v="0"/>
    <n v="-9435.36"/>
    <n v="0"/>
    <n v="-9435.36"/>
  </r>
  <r>
    <n v="101457"/>
    <x v="2"/>
    <s v="Williamson"/>
    <s v="SR-100"/>
    <s v="SR"/>
    <s v="From West of Bowie Lake Road to Cox Pike in Fairview"/>
    <m/>
    <s v="Other"/>
    <s v="Miscellaneous Improvements"/>
    <m/>
    <x v="0"/>
    <x v="0"/>
    <n v="1.3"/>
    <d v="2010-10-29T00:00:00"/>
    <m/>
    <x v="0"/>
    <s v="NHS"/>
    <m/>
    <n v="-0.01"/>
    <n v="-9449.99"/>
    <n v="-0.05"/>
    <n v="0"/>
    <n v="-9450.0499999999993"/>
  </r>
  <r>
    <n v="118518"/>
    <x v="0"/>
    <s v="Marion"/>
    <m/>
    <s v="L"/>
    <s v="Betsy Pack Sidewalk Construction and Improvements"/>
    <s v="Sidewalk construction and reconstruction from the Jasper Library to the Jasper Town Hall Annex and from the Jasper Town Park to the Jasper Elementary School. Project includes ADA and crosswalks."/>
    <s v="Local Programs"/>
    <s v="Bicycles and Pedestrian Facility"/>
    <m/>
    <x v="1"/>
    <x v="1"/>
    <n v="0"/>
    <m/>
    <m/>
    <x v="4"/>
    <s v="None, Other"/>
    <m/>
    <n v="0"/>
    <n v="0"/>
    <n v="-9474.75"/>
    <n v="0"/>
    <n v="-9474.75"/>
  </r>
  <r>
    <n v="105190.14"/>
    <x v="2"/>
    <s v="Wilson"/>
    <m/>
    <s v="L"/>
    <s v="Litter Grant FY2018/19"/>
    <m/>
    <s v="Maint - Litter"/>
    <s v="Mowing/Litter"/>
    <m/>
    <x v="1"/>
    <x v="1"/>
    <s v=""/>
    <m/>
    <m/>
    <x v="4"/>
    <m/>
    <m/>
    <n v="0"/>
    <n v="0"/>
    <n v="-9478.81"/>
    <n v="0"/>
    <n v="-9478.81"/>
  </r>
  <r>
    <n v="127710"/>
    <x v="1"/>
    <s v="Roane"/>
    <m/>
    <s v="N/A"/>
    <s v="Rockwood: FY19 Airport Maintenance"/>
    <m/>
    <s v="Aeronautics"/>
    <s v="Public Transportation"/>
    <m/>
    <x v="1"/>
    <x v="1"/>
    <s v=""/>
    <m/>
    <m/>
    <x v="6"/>
    <m/>
    <m/>
    <n v="0"/>
    <n v="0"/>
    <n v="-9496.2999999999993"/>
    <n v="0"/>
    <n v="-9496.2999999999993"/>
  </r>
  <r>
    <n v="127800"/>
    <x v="2"/>
    <s v="Macon"/>
    <m/>
    <s v="N/A"/>
    <s v="Lafayette: FY19 Airport Maintenance"/>
    <m/>
    <s v="Aeronautics"/>
    <s v="Public Transportation"/>
    <m/>
    <x v="1"/>
    <x v="1"/>
    <s v=""/>
    <m/>
    <m/>
    <x v="6"/>
    <m/>
    <m/>
    <n v="0"/>
    <n v="0"/>
    <n v="-9521.4"/>
    <n v="0"/>
    <n v="-9521.4"/>
  </r>
  <r>
    <n v="128738"/>
    <x v="3"/>
    <s v="Weakley"/>
    <s v="Cypress Creek Rd"/>
    <s v="L"/>
    <s v="SA 92018-5, Cypress Creek Rd from SR 431 to SR 216"/>
    <m/>
    <s v="State Aid - Resurf"/>
    <s v="Resurfacing"/>
    <m/>
    <x v="1"/>
    <x v="1"/>
    <n v="3.44"/>
    <m/>
    <m/>
    <x v="4"/>
    <s v="None"/>
    <m/>
    <n v="0"/>
    <n v="0"/>
    <n v="0"/>
    <n v="-9529.9599999999991"/>
    <n v="-9529.9599999999991"/>
  </r>
  <r>
    <n v="125706"/>
    <x v="3"/>
    <s v="Region 4"/>
    <m/>
    <s v="N/A"/>
    <s v="DHRA, FY 17, 5311"/>
    <m/>
    <s v="Mass Transit"/>
    <m/>
    <m/>
    <x v="1"/>
    <x v="1"/>
    <s v=""/>
    <m/>
    <m/>
    <x v="6"/>
    <m/>
    <m/>
    <n v="0"/>
    <n v="0"/>
    <n v="-9574.9599999999991"/>
    <n v="0"/>
    <n v="-9574.9599999999991"/>
  </r>
  <r>
    <n v="123555"/>
    <x v="3"/>
    <s v="Region 4"/>
    <m/>
    <s v="N/A"/>
    <s v="SWHRA, FY 15, 5311"/>
    <m/>
    <s v="Mass Transit"/>
    <m/>
    <m/>
    <x v="1"/>
    <x v="1"/>
    <s v=""/>
    <m/>
    <m/>
    <x v="6"/>
    <m/>
    <m/>
    <n v="0"/>
    <n v="0"/>
    <n v="-9680.3799999999992"/>
    <n v="0"/>
    <n v="-9680.3799999999992"/>
  </r>
  <r>
    <n v="122120"/>
    <x v="0"/>
    <s v="Cannon"/>
    <s v="SR-145"/>
    <s v="SR"/>
    <s v="From SR-1 to North of Locke Creek Road Overpass"/>
    <s v="Project involves signs, pavement marking, lighting, and Thin Lift &quot;D&quot; Mix - Shuttle Buggy Spot Leveling (BM Mix) in areas where pavement is broken down."/>
    <s v="Resurfacing"/>
    <s v="Resurface &amp; Safety"/>
    <s v="Thin Lift &quot;D&quot; Mix @ 85#/sy - Shuttle Buggy"/>
    <x v="0"/>
    <x v="5"/>
    <n v="3.57"/>
    <d v="2016-06-24T00:00:00"/>
    <s v="THIN"/>
    <x v="2"/>
    <s v="Other"/>
    <m/>
    <n v="0"/>
    <n v="0"/>
    <n v="1193.58"/>
    <n v="-10883.34"/>
    <n v="-9689.76"/>
  </r>
  <r>
    <n v="118658.01"/>
    <x v="3"/>
    <s v="Carroll"/>
    <m/>
    <s v="L"/>
    <s v="Waldren Street, From East Bruce Street to Cedar Street"/>
    <s v="Installation of LED lighting. Second phase of a previous new alignment project."/>
    <s v="Local Programs"/>
    <s v="Lighting"/>
    <m/>
    <x v="1"/>
    <x v="1"/>
    <n v="9.4E-2"/>
    <m/>
    <m/>
    <x v="4"/>
    <s v="Other"/>
    <m/>
    <n v="-1708.69"/>
    <n v="0"/>
    <n v="-8101.5"/>
    <n v="0"/>
    <n v="-9810.19"/>
  </r>
  <r>
    <n v="127722"/>
    <x v="3"/>
    <s v="McNairy"/>
    <m/>
    <s v="N/A"/>
    <s v="Selmer: FY19 Airport Maintenance"/>
    <m/>
    <s v="Aeronautics"/>
    <s v="Public Transportation"/>
    <m/>
    <x v="1"/>
    <x v="1"/>
    <s v=""/>
    <m/>
    <m/>
    <x v="6"/>
    <m/>
    <m/>
    <n v="0"/>
    <n v="0"/>
    <n v="-9867.23"/>
    <n v="0"/>
    <n v="-9867.23"/>
  </r>
  <r>
    <n v="124888"/>
    <x v="0"/>
    <s v="Dekalb"/>
    <s v="SR-26"/>
    <s v="SR"/>
    <s v="From East of SR-96 to Dowelltown City Limits"/>
    <s v="Project involves signs, guardrail, pavement marking, bridge deck repair."/>
    <s v="Resurfacing"/>
    <s v="Resurface &amp; Safety"/>
    <s v="411TL Overlay @ 85 lb/sy"/>
    <x v="0"/>
    <x v="5"/>
    <n v="4.78"/>
    <d v="2017-03-31T00:00:00"/>
    <s v="THIN"/>
    <x v="2"/>
    <s v="Other"/>
    <m/>
    <n v="0"/>
    <n v="0"/>
    <n v="5918.5"/>
    <n v="-15856.15"/>
    <n v="-9937.65"/>
  </r>
  <r>
    <n v="125370"/>
    <x v="5"/>
    <s v="Statewide"/>
    <m/>
    <s v="N/A"/>
    <s v="M16SAHQ_SW NHH Services LLC Escort O/D THP Holly Springs MS to Nashville - CFI"/>
    <s v="Tennessee Hwy Patrol Overdimensional Load Escort from Holly Springs Mississippi to Nashville"/>
    <s v="Other"/>
    <s v="Maintenance"/>
    <m/>
    <x v="1"/>
    <x v="1"/>
    <s v=""/>
    <m/>
    <m/>
    <x v="6"/>
    <m/>
    <m/>
    <n v="0"/>
    <n v="0"/>
    <n v="-10000"/>
    <n v="0"/>
    <n v="-10000"/>
  </r>
  <r>
    <n v="125456"/>
    <x v="5"/>
    <s v="Statewide"/>
    <m/>
    <s v="N/A"/>
    <s v="M17SAHQ_SW LTG Transportation O/D THP Escort GA Line to Midway, TN"/>
    <s v="Overdimensional Load Escort by Tennessee Hwy Patrol"/>
    <s v="Other"/>
    <m/>
    <m/>
    <x v="1"/>
    <x v="1"/>
    <s v=""/>
    <m/>
    <m/>
    <x v="6"/>
    <m/>
    <m/>
    <n v="0"/>
    <n v="0"/>
    <n v="-10000"/>
    <n v="0"/>
    <n v="-10000"/>
  </r>
  <r>
    <n v="125488"/>
    <x v="5"/>
    <s v="Statewide"/>
    <m/>
    <s v="N/A"/>
    <s v="M17SAHQ_SW Supor Heavy Haul LLC O/D THP Escort - KY Line to MS (I-65SB; I-55)"/>
    <s v="Overdimensional Load Escort by Tennessee Hwy Patrol"/>
    <s v="Other"/>
    <m/>
    <m/>
    <x v="1"/>
    <x v="1"/>
    <s v=""/>
    <m/>
    <m/>
    <x v="6"/>
    <m/>
    <m/>
    <n v="0"/>
    <n v="0"/>
    <n v="-10000"/>
    <n v="0"/>
    <n v="-10000"/>
  </r>
  <r>
    <n v="82421.009999999995"/>
    <x v="1"/>
    <s v="Cocke"/>
    <s v="SR-73"/>
    <s v="SR"/>
    <s v="SEVIER COUNTY LINE TO SR-32"/>
    <m/>
    <s v="Resurfacing"/>
    <s v="Resurfacing"/>
    <e v="#N/A"/>
    <x v="0"/>
    <x v="5"/>
    <n v="3.1"/>
    <d v="2006-09-01T00:00:00"/>
    <m/>
    <x v="0"/>
    <s v="NHS"/>
    <m/>
    <n v="0"/>
    <n v="0"/>
    <n v="0"/>
    <n v="-10074.82"/>
    <n v="-10074.82"/>
  </r>
  <r>
    <n v="121442"/>
    <x v="1"/>
    <s v="Washington"/>
    <s v="Boones Station Road"/>
    <s v="L"/>
    <s v="Boones Station Road, From P. Keefauver Road to Keefauver Road in Johnson City"/>
    <s v="signing, pavement markings"/>
    <s v="Safety"/>
    <s v="Safety"/>
    <m/>
    <x v="1"/>
    <x v="1"/>
    <n v="1.01"/>
    <d v="2018-02-09T00:00:00"/>
    <m/>
    <x v="4"/>
    <s v="Other"/>
    <m/>
    <n v="-4014.62"/>
    <n v="0"/>
    <n v="-6064.76"/>
    <n v="0"/>
    <n v="-10079.380000000001"/>
  </r>
  <r>
    <n v="110421"/>
    <x v="2"/>
    <s v="Sumner"/>
    <s v="SR-6"/>
    <s v="SR"/>
    <s v="Intersections at SR-25 and North Locust Ave in Gallatin"/>
    <s v="Various Intersection Improvements-improving /upgrading signal system, ADA ramps, stamped crosswalks and construction of right turn lane."/>
    <s v="Local Programs"/>
    <s v="Right-of-Way"/>
    <m/>
    <x v="0"/>
    <x v="0"/>
    <n v="0.19"/>
    <m/>
    <m/>
    <x v="0"/>
    <s v="NHS"/>
    <m/>
    <n v="-5191.75"/>
    <n v="-4950.1000000000004"/>
    <n v="0"/>
    <n v="0"/>
    <n v="-10141.85"/>
  </r>
  <r>
    <n v="127891"/>
    <x v="0"/>
    <s v="Hamilton"/>
    <s v="SR-58"/>
    <s v="SR"/>
    <s v="From the Georgia State Line to SR-17"/>
    <s v="Mill &amp; 411D"/>
    <s v="Resurfacing"/>
    <s v="Resurface &amp; Safety"/>
    <s v="Mill &amp; 411D"/>
    <x v="0"/>
    <x v="5"/>
    <n v="2.17"/>
    <d v="2019-05-10T00:00:00"/>
    <s v="CONV"/>
    <x v="2"/>
    <s v="Other"/>
    <m/>
    <n v="0"/>
    <n v="0"/>
    <n v="-69532"/>
    <n v="59386"/>
    <n v="-10146"/>
  </r>
  <r>
    <n v="101429"/>
    <x v="0"/>
    <s v="Bradley"/>
    <s v="SR-60"/>
    <s v="SR"/>
    <s v="Near Gilliland Road at Waterville to SR-311/60 (US-64, Cleveland Bypass)"/>
    <s v="SR-60, Near Gilliland Road at Waterville to SR-311/60 (US-64, Cleveland Bypass) - Reconstruction."/>
    <s v="Legislative"/>
    <s v="Reconstruction"/>
    <m/>
    <x v="0"/>
    <x v="0"/>
    <n v="2.76"/>
    <d v="2009-10-30T00:00:00"/>
    <m/>
    <x v="2"/>
    <s v="Other"/>
    <m/>
    <n v="0"/>
    <n v="-10200"/>
    <n v="0"/>
    <n v="0"/>
    <n v="-10200"/>
  </r>
  <r>
    <n v="126484"/>
    <x v="1"/>
    <s v="Johnson"/>
    <s v="DOLLARSVILLE ROAD"/>
    <s v="L"/>
    <s v="SA 4622-1, Dollarsville Road from SR-91 to Taylor's Valley Road"/>
    <m/>
    <s v="State Aid - Resurf"/>
    <s v="Resurfacing"/>
    <m/>
    <x v="1"/>
    <x v="1"/>
    <n v="1.1399999999999999"/>
    <m/>
    <m/>
    <x v="4"/>
    <s v="None"/>
    <m/>
    <n v="0"/>
    <n v="0"/>
    <n v="0"/>
    <n v="-10210.34"/>
    <n v="-10210.34"/>
  </r>
  <r>
    <n v="127536"/>
    <x v="0"/>
    <s v="Cumberland"/>
    <m/>
    <s v="IM"/>
    <s v="M19CMHQ_C18ISR_SPCCUMBERLAND"/>
    <m/>
    <s v="Maint - Reg"/>
    <s v="Maintenance"/>
    <m/>
    <x v="1"/>
    <x v="1"/>
    <s v=""/>
    <m/>
    <m/>
    <x v="1"/>
    <m/>
    <m/>
    <n v="0"/>
    <n v="0"/>
    <n v="-10211"/>
    <n v="0"/>
    <n v="-10211"/>
  </r>
  <r>
    <n v="126060"/>
    <x v="0"/>
    <s v="Hamilton"/>
    <s v="Leggett Rd"/>
    <s v="L"/>
    <s v="SA 33020 (2), Leggett Rd Sr-29 to Downey View Drive"/>
    <m/>
    <s v="State Aid - Resurf"/>
    <s v="Resurfacing"/>
    <m/>
    <x v="1"/>
    <x v="1"/>
    <n v="4.3109999999999999"/>
    <m/>
    <m/>
    <x v="4"/>
    <s v="None"/>
    <m/>
    <n v="0"/>
    <n v="0"/>
    <n v="0"/>
    <n v="-10276.61"/>
    <n v="-10276.61"/>
  </r>
  <r>
    <n v="127717"/>
    <x v="2"/>
    <s v="Wayne"/>
    <m/>
    <s v="N/A"/>
    <s v="Clifton:FY19 Airport Maintenance"/>
    <m/>
    <s v="Aeronautics"/>
    <s v="Public Transportation"/>
    <m/>
    <x v="1"/>
    <x v="1"/>
    <s v=""/>
    <m/>
    <m/>
    <x v="6"/>
    <m/>
    <m/>
    <n v="0"/>
    <n v="0"/>
    <n v="-10399.57"/>
    <n v="0"/>
    <n v="-10399.57"/>
  </r>
  <r>
    <n v="128820"/>
    <x v="1"/>
    <s v="Hamblen"/>
    <s v="Morelock Road"/>
    <s v="L"/>
    <s v="SA 3261(1), Morelock Road from Morristown City Limits (LM 0.191) to Davy Crockett Highway (LM 0.672)"/>
    <s v="Resurface 0.481 miles of Morelock Road with &quot;CW&quot; Mix"/>
    <s v="State Aid - Resurf"/>
    <s v="Resurfacing"/>
    <m/>
    <x v="1"/>
    <x v="1"/>
    <n v="0.48099999999999998"/>
    <m/>
    <m/>
    <x v="4"/>
    <s v="None"/>
    <m/>
    <n v="0"/>
    <n v="0"/>
    <n v="0"/>
    <n v="-10471.530000000001"/>
    <n v="-10471.530000000001"/>
  </r>
  <r>
    <n v="126913"/>
    <x v="0"/>
    <s v="Marion"/>
    <s v="Ellis Rd"/>
    <s v="L"/>
    <s v="SA 58045 (1), Ellis Road from SR-2 to Fish Trap Rd"/>
    <m/>
    <s v="State Aid - Resurf"/>
    <s v="Resurfacing"/>
    <m/>
    <x v="1"/>
    <x v="1"/>
    <n v="3.1150000000000002"/>
    <m/>
    <m/>
    <x v="4"/>
    <s v="None"/>
    <m/>
    <n v="0"/>
    <n v="0"/>
    <n v="0"/>
    <n v="-10517.18"/>
    <n v="-10517.18"/>
  </r>
  <r>
    <n v="105022.14"/>
    <x v="0"/>
    <s v="Jackson"/>
    <m/>
    <s v="N/A"/>
    <s v="Litter Grant FY2018/19"/>
    <m/>
    <s v="Maint - Litter"/>
    <s v="Mowing/Litter"/>
    <m/>
    <x v="1"/>
    <x v="1"/>
    <s v=""/>
    <m/>
    <m/>
    <x v="6"/>
    <m/>
    <m/>
    <n v="0"/>
    <n v="0"/>
    <n v="-10527.46"/>
    <n v="0"/>
    <n v="-10527.46"/>
  </r>
  <r>
    <n v="126242"/>
    <x v="0"/>
    <s v="Marion"/>
    <s v="Sweeten Cove Road"/>
    <s v="L"/>
    <s v="BG, A392-7.86, Sweeten Cove Rd, over branch"/>
    <m/>
    <s v="State Aid - BR Grant"/>
    <s v="Bridge Replacement"/>
    <m/>
    <x v="3"/>
    <x v="0"/>
    <n v="0"/>
    <m/>
    <m/>
    <x v="4"/>
    <s v="None"/>
    <m/>
    <n v="0"/>
    <n v="0"/>
    <n v="-10566.21"/>
    <n v="0"/>
    <n v="-10566.21"/>
  </r>
  <r>
    <n v="123844"/>
    <x v="2"/>
    <s v="Sumner"/>
    <s v="SR-386"/>
    <s v="SR"/>
    <s v="From Green Lea Boulevard On-ramp to SR-174"/>
    <s v="Mill &amp; 411D"/>
    <s v="Resurfacing"/>
    <s v="Resurface &amp; Safety"/>
    <s v="Mill &amp; 411D"/>
    <x v="0"/>
    <x v="5"/>
    <n v="0.59"/>
    <d v="2017-05-12T00:00:00"/>
    <s v="CONV"/>
    <x v="0"/>
    <s v="NHS"/>
    <m/>
    <n v="0"/>
    <n v="0"/>
    <n v="4660.28"/>
    <n v="-15477.88"/>
    <n v="-10817.599999999999"/>
  </r>
  <r>
    <n v="128111"/>
    <x v="2"/>
    <s v="Houston"/>
    <m/>
    <s v="SR"/>
    <s v="M19CMHQ_C42SR_SPCHOUSTONCO"/>
    <m/>
    <s v="Maint - Reg"/>
    <s v="Maintenance"/>
    <m/>
    <x v="1"/>
    <x v="1"/>
    <s v=""/>
    <m/>
    <m/>
    <x v="2"/>
    <m/>
    <m/>
    <n v="0"/>
    <n v="0"/>
    <n v="-10817.72"/>
    <n v="0"/>
    <n v="-10817.72"/>
  </r>
  <r>
    <n v="123720"/>
    <x v="0"/>
    <s v="Coffee"/>
    <s v="Ragsdale Rd"/>
    <s v="L"/>
    <s v="SA 16010 (3A), Ragsdale Rd to Hickerson Rd to Pleasant Knoll Rd"/>
    <m/>
    <s v="State Aid - Resurf"/>
    <s v="Resurfacing"/>
    <m/>
    <x v="1"/>
    <x v="1"/>
    <n v="1.0629999999999999"/>
    <m/>
    <m/>
    <x v="4"/>
    <s v="None"/>
    <m/>
    <n v="0"/>
    <n v="0"/>
    <n v="0"/>
    <n v="-10819.51"/>
    <n v="-10819.51"/>
  </r>
  <r>
    <n v="127423"/>
    <x v="2"/>
    <s v="Trousdale"/>
    <s v="Puryears Bend Rd/ Boat Deock Rd/ Sulphur College R"/>
    <s v="L"/>
    <s v="SA 85002 (7), from SR-141 to SR-10"/>
    <m/>
    <s v="State Aid - Resurf"/>
    <s v="Resurfacing"/>
    <m/>
    <x v="1"/>
    <x v="1"/>
    <n v="3.41"/>
    <m/>
    <m/>
    <x v="4"/>
    <s v="None"/>
    <m/>
    <n v="0"/>
    <n v="0"/>
    <n v="0"/>
    <n v="-10875.75"/>
    <n v="-10875.75"/>
  </r>
  <r>
    <n v="120699"/>
    <x v="2"/>
    <s v="Hickman"/>
    <m/>
    <s v="N/A"/>
    <s v="Centerville: Obstruction Identification and Removal"/>
    <m/>
    <s v="Aeronautics"/>
    <s v="Public Transportation"/>
    <m/>
    <x v="1"/>
    <x v="1"/>
    <s v=""/>
    <m/>
    <m/>
    <x v="6"/>
    <m/>
    <m/>
    <n v="0"/>
    <n v="0"/>
    <n v="-10917.02"/>
    <n v="0"/>
    <n v="-10917.02"/>
  </r>
  <r>
    <n v="126605"/>
    <x v="3"/>
    <s v="Carroll"/>
    <s v="PARKER STORE RD"/>
    <s v="L"/>
    <s v="SA 09004-4, FROM TERRY RD TO 1.00 MILE WEST OF SR-1"/>
    <m/>
    <s v="State Aid - Resurf"/>
    <s v="Resurfacing"/>
    <m/>
    <x v="1"/>
    <x v="1"/>
    <n v="1.51"/>
    <m/>
    <m/>
    <x v="4"/>
    <s v="None"/>
    <m/>
    <n v="0"/>
    <n v="0"/>
    <n v="0"/>
    <n v="-10999.06"/>
    <n v="-10999.06"/>
  </r>
  <r>
    <n v="127719"/>
    <x v="2"/>
    <s v="Houston"/>
    <m/>
    <s v="N/A"/>
    <s v="McKinnon: FY19 Airport Maintenance"/>
    <m/>
    <s v="Aeronautics"/>
    <s v="Public Transportation"/>
    <m/>
    <x v="1"/>
    <x v="1"/>
    <s v=""/>
    <m/>
    <m/>
    <x v="6"/>
    <m/>
    <m/>
    <n v="0"/>
    <n v="0"/>
    <n v="-11004.83"/>
    <n v="0"/>
    <n v="-11004.83"/>
  </r>
  <r>
    <n v="128656"/>
    <x v="2"/>
    <s v="Maury"/>
    <s v="Water Valley Road"/>
    <s v="L"/>
    <s v="SA 60019-2, Water Valley Road from Sante Fe Pike to Leipers Creek Road"/>
    <m/>
    <s v="State Aid - Resurf"/>
    <s v="Resurfacing"/>
    <m/>
    <x v="1"/>
    <x v="1"/>
    <n v="3.88"/>
    <m/>
    <m/>
    <x v="4"/>
    <s v="None"/>
    <m/>
    <n v="0"/>
    <n v="0"/>
    <n v="0"/>
    <n v="-11120.04"/>
    <n v="-11120.04"/>
  </r>
  <r>
    <n v="116356.06"/>
    <x v="2"/>
    <s v="Region 3"/>
    <m/>
    <s v="IM"/>
    <s v="M18LTHQ_D37ISR_M&amp;L_D37SOUTH"/>
    <m/>
    <s v="Maint - Reg"/>
    <s v="Mowing/Litter"/>
    <m/>
    <x v="1"/>
    <x v="1"/>
    <n v="198.2"/>
    <d v="2017-11-03T00:00:00"/>
    <m/>
    <x v="1"/>
    <m/>
    <m/>
    <n v="0"/>
    <n v="0"/>
    <n v="-11123.85"/>
    <n v="0"/>
    <n v="-11123.85"/>
  </r>
  <r>
    <n v="127808"/>
    <x v="1"/>
    <s v="Scott"/>
    <m/>
    <s v="N/A"/>
    <s v="Oneida: FY19 Airport Maintenance"/>
    <m/>
    <s v="Aeronautics"/>
    <s v="Public Transportation"/>
    <m/>
    <x v="1"/>
    <x v="1"/>
    <s v=""/>
    <m/>
    <m/>
    <x v="6"/>
    <m/>
    <m/>
    <n v="0"/>
    <n v="0"/>
    <n v="-11125.2"/>
    <n v="0"/>
    <n v="-11125.2"/>
  </r>
  <r>
    <n v="127529"/>
    <x v="2"/>
    <s v="Rutherford"/>
    <m/>
    <s v="SR"/>
    <s v="M19CMHQ_C75SR_ROUMURFREESBORO"/>
    <m/>
    <s v="Maint - Reg"/>
    <s v="Maintenance"/>
    <m/>
    <x v="1"/>
    <x v="1"/>
    <s v=""/>
    <m/>
    <m/>
    <x v="2"/>
    <m/>
    <m/>
    <n v="0"/>
    <n v="0"/>
    <n v="-11204.01"/>
    <n v="0"/>
    <n v="-11204.01"/>
  </r>
  <r>
    <n v="126222"/>
    <x v="2"/>
    <s v="Wayne"/>
    <s v="SR-13"/>
    <s v="SR"/>
    <s v="From north of Houston Smith Road to SR-203"/>
    <s v="411D Overlay"/>
    <s v="Resurfacing"/>
    <s v="Resurface &amp; Safety"/>
    <s v="411 D Overlay"/>
    <x v="0"/>
    <x v="5"/>
    <n v="6.41"/>
    <d v="2018-03-23T00:00:00"/>
    <s v="THIN"/>
    <x v="2"/>
    <s v="Other"/>
    <m/>
    <n v="0"/>
    <n v="0"/>
    <n v="42947.96"/>
    <n v="-54229.23"/>
    <n v="-11281.270000000004"/>
  </r>
  <r>
    <n v="125538"/>
    <x v="2"/>
    <s v="Region 3"/>
    <m/>
    <s v="IM"/>
    <s v="M17LTHQ_R3I_M&amp;L_R3INTERSTATE"/>
    <s v="Mowing and Litter on various Interstate Routes in Bedford, Rutherford, Williamson and Wilson Counties (Region 3)"/>
    <s v="Maint - Reg"/>
    <s v="Mowing/Litter"/>
    <m/>
    <x v="1"/>
    <x v="1"/>
    <n v="103.79"/>
    <d v="2017-06-23T00:00:00"/>
    <m/>
    <x v="1"/>
    <m/>
    <m/>
    <n v="0"/>
    <n v="0"/>
    <n v="-11523.73"/>
    <n v="0"/>
    <n v="-11523.73"/>
  </r>
  <r>
    <n v="125595"/>
    <x v="0"/>
    <s v="Meigs"/>
    <s v="Roberts Road"/>
    <s v="L"/>
    <s v="SA-61008(3), Roberts Road, From S Nopone Valley Rd. to SR 58"/>
    <m/>
    <s v="State Aid - Resurf"/>
    <s v="Resurfacing"/>
    <m/>
    <x v="1"/>
    <x v="1"/>
    <n v="1.06"/>
    <m/>
    <m/>
    <x v="4"/>
    <s v="None"/>
    <m/>
    <n v="0"/>
    <n v="0"/>
    <n v="0"/>
    <n v="-11613.08"/>
    <n v="-11613.08"/>
  </r>
  <r>
    <n v="123755"/>
    <x v="3"/>
    <s v="Lauderdale"/>
    <m/>
    <s v="L"/>
    <s v="Halls Elementary and Halls Jr High Schools"/>
    <s v="Construction of sidewalks from Airport Road, to Myers Street and Myers Street to Sumrow Street. Project also includes crosswalks on Myers Street, Sumrow Street and New Street, curb and gutter, ADA accessibility, signage and drainage."/>
    <s v="Local Programs"/>
    <s v="Bicycles and Pedestrian Facility"/>
    <m/>
    <x v="1"/>
    <x v="1"/>
    <n v="0.12"/>
    <m/>
    <m/>
    <x v="4"/>
    <s v="None"/>
    <m/>
    <n v="-139.35"/>
    <n v="0"/>
    <n v="-11514.97"/>
    <n v="0"/>
    <n v="-11654.32"/>
  </r>
  <r>
    <n v="104998.14"/>
    <x v="1"/>
    <s v="Washington"/>
    <m/>
    <s v="N/A"/>
    <s v="Litter Grant FY2018/19"/>
    <m/>
    <s v="Maint - Litter"/>
    <s v="Mowing/Litter"/>
    <m/>
    <x v="1"/>
    <x v="1"/>
    <s v=""/>
    <m/>
    <m/>
    <x v="6"/>
    <m/>
    <m/>
    <n v="0"/>
    <n v="0"/>
    <n v="-11816.77"/>
    <n v="0"/>
    <n v="-11816.77"/>
  </r>
  <r>
    <n v="127518"/>
    <x v="1"/>
    <s v="Campbell"/>
    <m/>
    <s v="SR"/>
    <s v="M19CMHQ_C07SR_ROULAFOLLETTE"/>
    <m/>
    <s v="Maint - Reg"/>
    <s v="Maintenance"/>
    <m/>
    <x v="1"/>
    <x v="1"/>
    <s v=""/>
    <m/>
    <m/>
    <x v="2"/>
    <m/>
    <m/>
    <n v="0"/>
    <n v="0"/>
    <n v="-11839.05"/>
    <n v="0"/>
    <n v="-11839.05"/>
  </r>
  <r>
    <n v="121423.03"/>
    <x v="1"/>
    <s v="Region 1"/>
    <s v="SR"/>
    <s v="SR"/>
    <s v="M18LTHQ_D17SR_M&amp;L_D17EAST"/>
    <m/>
    <s v="Maint - Reg"/>
    <s v="Mowing/Litter"/>
    <m/>
    <x v="1"/>
    <x v="1"/>
    <n v="433.14"/>
    <d v="2017-11-03T00:00:00"/>
    <m/>
    <x v="2"/>
    <m/>
    <m/>
    <n v="0"/>
    <n v="0"/>
    <n v="-11902.49"/>
    <n v="0"/>
    <n v="-11902.49"/>
  </r>
  <r>
    <n v="116063"/>
    <x v="1"/>
    <s v="Grainger"/>
    <s v="SR-32"/>
    <s v="SR"/>
    <s v="From N of Indian Cr to Claiborne CoL"/>
    <m/>
    <s v="Other"/>
    <s v="Preliminary Engineering"/>
    <m/>
    <x v="0"/>
    <x v="5"/>
    <s v=""/>
    <m/>
    <m/>
    <x v="2"/>
    <m/>
    <m/>
    <n v="-11923.01"/>
    <n v="0"/>
    <n v="0"/>
    <n v="0"/>
    <n v="-11923.01"/>
  </r>
  <r>
    <n v="126487"/>
    <x v="3"/>
    <s v="Madison"/>
    <s v="STEAM MILL FERRY RD"/>
    <s v="L"/>
    <s v="SA 57004-7, Steam Mill Ferry Road from Mt Pinson Road to Riverside Drive"/>
    <m/>
    <s v="State Aid - Resurf"/>
    <s v="Resurfacing"/>
    <m/>
    <x v="1"/>
    <x v="1"/>
    <n v="5.2"/>
    <m/>
    <m/>
    <x v="4"/>
    <s v="None, Other"/>
    <m/>
    <n v="0"/>
    <n v="0"/>
    <n v="0"/>
    <n v="-12147.59"/>
    <n v="-12147.59"/>
  </r>
  <r>
    <n v="127784"/>
    <x v="3"/>
    <s v="Madison"/>
    <m/>
    <s v="SR"/>
    <s v="M19CMHQ_C57SR_ROUJACKSON"/>
    <m/>
    <s v="Maint - Reg"/>
    <s v="Maintenance"/>
    <m/>
    <x v="1"/>
    <x v="1"/>
    <s v=""/>
    <m/>
    <m/>
    <x v="2"/>
    <m/>
    <m/>
    <n v="0"/>
    <n v="0"/>
    <n v="-12172.61"/>
    <n v="0"/>
    <n v="-12172.61"/>
  </r>
  <r>
    <n v="126993"/>
    <x v="1"/>
    <s v="Knox"/>
    <s v="Heiskell Rd"/>
    <s v="L"/>
    <s v="SA 4716 (4), Heiskell Road from Emory Rd to E Raccoon Valley Rd"/>
    <m/>
    <s v="State Aid - Resurf"/>
    <s v="Resurfacing"/>
    <m/>
    <x v="1"/>
    <x v="1"/>
    <n v="3.98"/>
    <m/>
    <m/>
    <x v="4"/>
    <s v="Other"/>
    <m/>
    <n v="0"/>
    <n v="0"/>
    <n v="0"/>
    <n v="-12245.2"/>
    <n v="-12245.2"/>
  </r>
  <r>
    <n v="128521"/>
    <x v="1"/>
    <s v="Knox"/>
    <m/>
    <s v="N/A"/>
    <s v="Demolition of Old Knoxville Drivers License Station"/>
    <s v="Demolish structure at 1111 W. 5th Ave. in Knoxville"/>
    <s v="Other"/>
    <s v="Demo and Site Preparation"/>
    <m/>
    <x v="1"/>
    <x v="1"/>
    <s v=""/>
    <m/>
    <m/>
    <x v="6"/>
    <m/>
    <m/>
    <n v="0"/>
    <n v="0"/>
    <n v="-12252.5"/>
    <n v="0"/>
    <n v="-12252.5"/>
  </r>
  <r>
    <n v="105015.14"/>
    <x v="0"/>
    <s v="Meigs"/>
    <m/>
    <s v="N/A"/>
    <s v="Litter Grant FY2018/19"/>
    <m/>
    <s v="Maint - Litter"/>
    <s v="Mowing/Litter"/>
    <m/>
    <x v="1"/>
    <x v="1"/>
    <s v=""/>
    <m/>
    <m/>
    <x v="6"/>
    <m/>
    <m/>
    <n v="0"/>
    <n v="0"/>
    <n v="-12313.34"/>
    <n v="0"/>
    <n v="-12313.34"/>
  </r>
  <r>
    <n v="127713"/>
    <x v="0"/>
    <s v="Polk"/>
    <m/>
    <s v="N/A"/>
    <s v="Copperhill: FY19 Airport Maintenance"/>
    <m/>
    <s v="Aeronautics"/>
    <s v="Public Transportation"/>
    <m/>
    <x v="1"/>
    <x v="1"/>
    <s v=""/>
    <m/>
    <m/>
    <x v="6"/>
    <m/>
    <m/>
    <n v="0"/>
    <n v="0"/>
    <n v="-12333.3"/>
    <n v="0"/>
    <n v="-12333.3"/>
  </r>
  <r>
    <n v="118345"/>
    <x v="5"/>
    <s v="Statewide"/>
    <m/>
    <s v="N/A"/>
    <s v="C.S. Patterson,FY11/12,5310"/>
    <m/>
    <s v="Mass Transit"/>
    <m/>
    <m/>
    <x v="1"/>
    <x v="1"/>
    <s v=""/>
    <m/>
    <m/>
    <x v="6"/>
    <m/>
    <m/>
    <n v="0"/>
    <n v="0"/>
    <n v="-12425"/>
    <n v="0"/>
    <n v="-12425"/>
  </r>
  <r>
    <n v="125285"/>
    <x v="3"/>
    <s v="Madison"/>
    <m/>
    <s v="N/A"/>
    <s v="Jackson MPO, FY 15, 5303"/>
    <m/>
    <s v="Mass Transit"/>
    <m/>
    <m/>
    <x v="1"/>
    <x v="1"/>
    <s v=""/>
    <m/>
    <m/>
    <x v="6"/>
    <m/>
    <m/>
    <n v="0"/>
    <n v="0"/>
    <n v="-12496.84"/>
    <n v="0"/>
    <n v="-12496.84"/>
  </r>
  <r>
    <n v="126488"/>
    <x v="3"/>
    <s v="Madison"/>
    <s v="NEELY STATION/MAC HART RD"/>
    <s v="L"/>
    <s v="SA 57006-3, Neely Station/Mac Hart Rd from SR 223 to Hardee Rd"/>
    <m/>
    <s v="State Aid - Resurf"/>
    <s v="Resurfacing"/>
    <m/>
    <x v="1"/>
    <x v="1"/>
    <n v="2.8180000000000001"/>
    <m/>
    <m/>
    <x v="4"/>
    <s v="None"/>
    <m/>
    <n v="0"/>
    <n v="0"/>
    <n v="0"/>
    <n v="-12609.25"/>
    <n v="-12609.25"/>
  </r>
  <r>
    <n v="128739"/>
    <x v="3"/>
    <s v="Weakley"/>
    <s v="Mt. Vernon Rd"/>
    <s v="L"/>
    <s v="SA 92039-2, Mt. Vernon Rd from SR-89 to SR-43"/>
    <m/>
    <s v="State Aid - Resurf"/>
    <s v="Resurfacing"/>
    <m/>
    <x v="1"/>
    <x v="1"/>
    <n v="2.9740000000000002"/>
    <m/>
    <m/>
    <x v="4"/>
    <s v="None"/>
    <m/>
    <n v="0"/>
    <n v="0"/>
    <n v="0"/>
    <n v="-12651.19"/>
    <n v="-12651.19"/>
  </r>
  <r>
    <n v="127869"/>
    <x v="2"/>
    <s v="Humphreys"/>
    <s v="Bakerville Road"/>
    <s v="L"/>
    <s v="SA 43002 (9),  from Sycamore Landing Road to 3.100 miles North"/>
    <m/>
    <s v="State Aid - Resurf"/>
    <s v="Resurfacing"/>
    <m/>
    <x v="1"/>
    <x v="1"/>
    <n v="3.1"/>
    <m/>
    <m/>
    <x v="4"/>
    <s v="None"/>
    <m/>
    <n v="0"/>
    <n v="0"/>
    <n v="0"/>
    <n v="-12662.3"/>
    <n v="-12662.3"/>
  </r>
  <r>
    <n v="126515"/>
    <x v="3"/>
    <s v="Madison"/>
    <s v="DENMARK JACKSON RD"/>
    <s v="L"/>
    <s v="SA 57012-8, Denmark Jackson Rd from SR 223 to SA-57011"/>
    <m/>
    <s v="State Aid - Resurf"/>
    <s v="Resurfacing"/>
    <m/>
    <x v="1"/>
    <x v="1"/>
    <n v="1.3180000000000001"/>
    <m/>
    <m/>
    <x v="4"/>
    <s v="Other"/>
    <m/>
    <n v="0"/>
    <n v="0"/>
    <n v="0"/>
    <n v="-12813.89"/>
    <n v="-12813.89"/>
  </r>
  <r>
    <n v="128615"/>
    <x v="2"/>
    <s v="Rutherford"/>
    <m/>
    <s v="N/A"/>
    <s v="Smyrna: Runway Guard Lights - TW Delta"/>
    <m/>
    <s v="Aeronautics"/>
    <s v="Public Transportation"/>
    <m/>
    <x v="1"/>
    <x v="1"/>
    <s v=""/>
    <m/>
    <m/>
    <x v="6"/>
    <m/>
    <m/>
    <n v="0"/>
    <n v="0"/>
    <n v="-12845.05"/>
    <n v="0"/>
    <n v="-12845.05"/>
  </r>
  <r>
    <n v="127720"/>
    <x v="2"/>
    <s v="Humphreys"/>
    <m/>
    <s v="N/A"/>
    <s v="Waverly: FY19 Airport Maintenance"/>
    <m/>
    <s v="Aeronautics"/>
    <s v="Public Transportation"/>
    <m/>
    <x v="1"/>
    <x v="1"/>
    <s v=""/>
    <m/>
    <m/>
    <x v="6"/>
    <m/>
    <m/>
    <n v="0"/>
    <n v="0"/>
    <n v="-12861.97"/>
    <n v="0"/>
    <n v="-12861.97"/>
  </r>
  <r>
    <n v="105023.14"/>
    <x v="1"/>
    <s v="Hawkins"/>
    <m/>
    <s v="N/A"/>
    <s v="Litter Grant FY2018/19"/>
    <m/>
    <s v="Maint - Litter"/>
    <s v="Mowing/Litter"/>
    <m/>
    <x v="1"/>
    <x v="1"/>
    <s v=""/>
    <m/>
    <m/>
    <x v="6"/>
    <m/>
    <m/>
    <n v="0"/>
    <n v="0"/>
    <n v="-12948.28"/>
    <n v="0"/>
    <n v="-12948.28"/>
  </r>
  <r>
    <n v="117891"/>
    <x v="5"/>
    <s v="Statewide"/>
    <s v="I-75"/>
    <s v="IM"/>
    <s v="M13LTHQ_SWI_MOW 2CYCLE"/>
    <m/>
    <s v="Maint - Reg"/>
    <s v="Mowing/Litter"/>
    <m/>
    <x v="1"/>
    <x v="1"/>
    <n v="69.06"/>
    <d v="2013-01-11T00:00:00"/>
    <m/>
    <x v="1"/>
    <m/>
    <m/>
    <n v="0"/>
    <n v="0"/>
    <n v="-13000"/>
    <n v="0"/>
    <n v="-13000"/>
  </r>
  <r>
    <n v="114380.12"/>
    <x v="5"/>
    <s v="Statewide"/>
    <m/>
    <s v="N/A"/>
    <s v="TANASI Trail Wayfinding(Discover Tn Trails and Byway Project) - Signs"/>
    <m/>
    <s v="Other"/>
    <s v="Safety"/>
    <m/>
    <x v="1"/>
    <x v="1"/>
    <n v="0"/>
    <m/>
    <m/>
    <x v="6"/>
    <m/>
    <m/>
    <n v="0"/>
    <n v="0"/>
    <n v="-13073.38"/>
    <n v="0"/>
    <n v="-13073.38"/>
  </r>
  <r>
    <n v="114116.07"/>
    <x v="1"/>
    <s v="Region 1"/>
    <m/>
    <s v="IM"/>
    <s v="M17LTHQ_R1ISR_SIGNREP Reg. 1 FY17 On-Call Signing - Interstate and SRs"/>
    <m/>
    <s v="Maint - Reg"/>
    <s v="Signs"/>
    <m/>
    <x v="1"/>
    <x v="1"/>
    <s v=""/>
    <d v="2017-05-12T00:00:00"/>
    <m/>
    <x v="1"/>
    <m/>
    <m/>
    <n v="0"/>
    <n v="0"/>
    <n v="-13075.23"/>
    <n v="0"/>
    <n v="-13075.23"/>
  </r>
  <r>
    <n v="120687"/>
    <x v="1"/>
    <s v="Sullivan"/>
    <m/>
    <s v="N/A"/>
    <s v="TriCities:  Terminal Access Road Improvements - Phase 2"/>
    <m/>
    <s v="Aeronautics"/>
    <s v="Public Transportation"/>
    <m/>
    <x v="1"/>
    <x v="1"/>
    <s v=""/>
    <m/>
    <m/>
    <x v="6"/>
    <m/>
    <m/>
    <n v="0"/>
    <n v="0"/>
    <n v="-13103.4"/>
    <n v="0"/>
    <n v="-13103.4"/>
  </r>
  <r>
    <n v="116885"/>
    <x v="0"/>
    <s v="Region 2"/>
    <m/>
    <s v="IM"/>
    <s v="M12LTHQ_R2ISR_OCRETRAC"/>
    <m/>
    <s v="Maint - Reg"/>
    <s v="Pavement Marking"/>
    <m/>
    <x v="1"/>
    <x v="1"/>
    <s v=""/>
    <d v="2012-03-23T00:00:00"/>
    <m/>
    <x v="1"/>
    <m/>
    <m/>
    <n v="0"/>
    <n v="0"/>
    <n v="-13138.88"/>
    <n v="0"/>
    <n v="-13138.88"/>
  </r>
  <r>
    <n v="127053"/>
    <x v="2"/>
    <s v="Perry"/>
    <s v="Tom Creek Rd"/>
    <s v="L"/>
    <s v="SA 68010 (8), Tom Creek Rd from SR-48 to Lower Roans Creek Rd"/>
    <m/>
    <s v="State Aid - Resurf"/>
    <s v="Resurfacing"/>
    <m/>
    <x v="1"/>
    <x v="1"/>
    <n v="3.645"/>
    <m/>
    <m/>
    <x v="4"/>
    <s v="None"/>
    <m/>
    <n v="0"/>
    <n v="0"/>
    <n v="0"/>
    <n v="-13179.07"/>
    <n v="-13179.07"/>
  </r>
  <r>
    <n v="126114"/>
    <x v="1"/>
    <s v="Blount"/>
    <s v="Davis Ford Rd"/>
    <s v="L"/>
    <s v="SA 0543 (2), from SR 35 to Coulter Rd Davis Ford Rd"/>
    <m/>
    <s v="State Aid - Resurf"/>
    <s v="Resurfacing"/>
    <m/>
    <x v="1"/>
    <x v="1"/>
    <n v="2.88"/>
    <m/>
    <m/>
    <x v="4"/>
    <s v="Other"/>
    <m/>
    <n v="0"/>
    <n v="0"/>
    <n v="0"/>
    <n v="-13552.75"/>
    <n v="-13552.75"/>
  </r>
  <r>
    <n v="105234.14"/>
    <x v="3"/>
    <s v="Gibson"/>
    <m/>
    <s v="L"/>
    <s v="Litter Grant FY2018/19"/>
    <m/>
    <s v="Maint - Litter"/>
    <s v="Mowing/Litter"/>
    <m/>
    <x v="1"/>
    <x v="1"/>
    <s v=""/>
    <m/>
    <m/>
    <x v="4"/>
    <m/>
    <m/>
    <n v="0"/>
    <n v="0"/>
    <n v="-13593.8"/>
    <n v="0"/>
    <n v="-13593.8"/>
  </r>
  <r>
    <n v="127723"/>
    <x v="2"/>
    <s v="Perry"/>
    <m/>
    <s v="N/A"/>
    <s v="Linden: FY19 Airport Maintenance"/>
    <m/>
    <s v="Aeronautics"/>
    <s v="Public Transportation"/>
    <m/>
    <x v="1"/>
    <x v="1"/>
    <s v=""/>
    <m/>
    <m/>
    <x v="6"/>
    <m/>
    <m/>
    <n v="0"/>
    <n v="0"/>
    <n v="-13619.1"/>
    <n v="0"/>
    <n v="-13619.1"/>
  </r>
  <r>
    <n v="110406"/>
    <x v="5"/>
    <s v="Statewide"/>
    <m/>
    <s v="N/A"/>
    <s v="Safety Conference"/>
    <m/>
    <s v="Other"/>
    <s v="Other"/>
    <m/>
    <x v="1"/>
    <x v="1"/>
    <s v=""/>
    <m/>
    <m/>
    <x v="6"/>
    <m/>
    <m/>
    <n v="-13661.87"/>
    <n v="0"/>
    <n v="0"/>
    <n v="0"/>
    <n v="-13661.87"/>
  </r>
  <r>
    <n v="127180"/>
    <x v="0"/>
    <s v="Coffee"/>
    <s v="SR-2"/>
    <s v="SR"/>
    <s v="From the Rutherford County Line to East of Country Club Drive"/>
    <s v="411TL Overlay @ 85 lb/sy"/>
    <s v="Resurfacing"/>
    <s v="Resurface &amp; Safety"/>
    <s v="411TL Overlay @ 85 lb/sy"/>
    <x v="0"/>
    <x v="5"/>
    <n v="12.55"/>
    <d v="2019-05-10T00:00:00"/>
    <s v="THIN"/>
    <x v="2"/>
    <s v="Other"/>
    <m/>
    <n v="0"/>
    <n v="0"/>
    <n v="739"/>
    <n v="-14423"/>
    <n v="-13684"/>
  </r>
  <r>
    <n v="120008.04"/>
    <x v="2"/>
    <s v="Region 3"/>
    <m/>
    <s v="IM"/>
    <s v="M18LTHQ_D38ISR_M&amp;L_D38EAST"/>
    <m/>
    <s v="Maint - Reg"/>
    <s v="Mowing/Litter"/>
    <m/>
    <x v="1"/>
    <x v="1"/>
    <n v="296.11"/>
    <d v="2017-11-03T00:00:00"/>
    <m/>
    <x v="1"/>
    <m/>
    <m/>
    <n v="0"/>
    <n v="0"/>
    <n v="-13751.22"/>
    <n v="0"/>
    <n v="-13751.22"/>
  </r>
  <r>
    <n v="125473"/>
    <x v="2"/>
    <s v="Maury"/>
    <s v="SR-246"/>
    <s v="SR"/>
    <s v="From SR-6 to Williamson County Line"/>
    <s v="Safety Improvements"/>
    <s v="Safety"/>
    <s v="Miscellaneous Safety Improvements"/>
    <m/>
    <x v="1"/>
    <x v="1"/>
    <n v="7.99"/>
    <d v="2018-06-22T00:00:00"/>
    <m/>
    <x v="2"/>
    <s v="Other"/>
    <m/>
    <n v="-12139.53"/>
    <n v="0"/>
    <n v="-1674.36"/>
    <n v="0"/>
    <n v="-13813.890000000001"/>
  </r>
  <r>
    <n v="126974"/>
    <x v="3"/>
    <s v="Lauderdale"/>
    <s v="Cooper Creek Rd"/>
    <s v="L"/>
    <s v="SA 49004 (3), Cooper Creek Rd, from SR 371 to SR 3"/>
    <m/>
    <s v="State Aid - Resurf"/>
    <s v="Resurfacing"/>
    <m/>
    <x v="1"/>
    <x v="1"/>
    <n v="3.26"/>
    <m/>
    <m/>
    <x v="4"/>
    <s v="None"/>
    <m/>
    <n v="0"/>
    <n v="0"/>
    <n v="0"/>
    <n v="-13994.71"/>
    <n v="-13994.71"/>
  </r>
  <r>
    <n v="120914"/>
    <x v="1"/>
    <s v="Monroe"/>
    <m/>
    <s v="N/A"/>
    <s v="Madisonville:  Design and Construction of 10 Unit T-Hangar"/>
    <m/>
    <s v="Aeronautics"/>
    <s v="Public Transportation"/>
    <m/>
    <x v="1"/>
    <x v="1"/>
    <s v=""/>
    <m/>
    <m/>
    <x v="6"/>
    <m/>
    <m/>
    <n v="0"/>
    <n v="0"/>
    <n v="-14011"/>
    <n v="0"/>
    <n v="-14011"/>
  </r>
  <r>
    <n v="127424"/>
    <x v="2"/>
    <s v="Trousdale"/>
    <s v="Pumpkin Branch Rd"/>
    <s v="L"/>
    <s v="SA 85010 (6), Pumpkin Branch Road from 1.718 miles east of SR-10 to SR-10"/>
    <m/>
    <s v="State Aid - Resurf"/>
    <s v="Resurfacing"/>
    <m/>
    <x v="1"/>
    <x v="1"/>
    <n v="1.718"/>
    <m/>
    <m/>
    <x v="4"/>
    <s v="None"/>
    <m/>
    <n v="0"/>
    <n v="0"/>
    <n v="0"/>
    <n v="-14153.66"/>
    <n v="-14153.66"/>
  </r>
  <r>
    <n v="84197.01"/>
    <x v="1"/>
    <s v="Hawkins"/>
    <s v="SR-66"/>
    <s v="SR"/>
    <s v="Bridge over Holston River, LM 10.19"/>
    <m/>
    <s v="Maint - BR Repair"/>
    <s v="Bridge Repair"/>
    <m/>
    <x v="3"/>
    <x v="2"/>
    <n v="0"/>
    <d v="2012-10-26T00:00:00"/>
    <m/>
    <x v="2"/>
    <s v="Other"/>
    <s v="37SR0660005"/>
    <n v="0"/>
    <n v="0"/>
    <n v="-14250.29"/>
    <n v="0"/>
    <n v="-14250.29"/>
  </r>
  <r>
    <n v="127679"/>
    <x v="3"/>
    <s v="Benton"/>
    <m/>
    <s v="N/A"/>
    <s v="Camden: FY 2019 Airport Maintenance"/>
    <m/>
    <s v="Aeronautics"/>
    <s v="Public Transportation"/>
    <m/>
    <x v="1"/>
    <x v="1"/>
    <s v=""/>
    <m/>
    <m/>
    <x v="6"/>
    <m/>
    <m/>
    <n v="0"/>
    <n v="0"/>
    <n v="-14300"/>
    <n v="0"/>
    <n v="-14300"/>
  </r>
  <r>
    <n v="127701"/>
    <x v="0"/>
    <s v="Rhea"/>
    <m/>
    <s v="N/A"/>
    <s v="Dayton: FY19 Airport Maintenance"/>
    <m/>
    <s v="Aeronautics"/>
    <s v="Public Transportation"/>
    <m/>
    <x v="1"/>
    <x v="1"/>
    <s v=""/>
    <m/>
    <m/>
    <x v="6"/>
    <m/>
    <m/>
    <n v="0"/>
    <n v="0"/>
    <n v="-14300"/>
    <n v="0"/>
    <n v="-14300"/>
  </r>
  <r>
    <n v="127721"/>
    <x v="2"/>
    <s v="Lewis"/>
    <m/>
    <s v="N/A"/>
    <s v="Hohenwald: FY19 Airport Maintenance"/>
    <m/>
    <s v="Aeronautics"/>
    <s v="Public Transportation"/>
    <m/>
    <x v="1"/>
    <x v="1"/>
    <s v=""/>
    <m/>
    <m/>
    <x v="6"/>
    <m/>
    <m/>
    <n v="0"/>
    <n v="0"/>
    <n v="-14300"/>
    <n v="0"/>
    <n v="-14300"/>
  </r>
  <r>
    <n v="127799"/>
    <x v="0"/>
    <s v="Fentress"/>
    <m/>
    <s v="N/A"/>
    <s v="Jamestown: FY19 Airport Maintenance"/>
    <m/>
    <s v="Aeronautics"/>
    <s v="Public Transportation"/>
    <m/>
    <x v="1"/>
    <x v="1"/>
    <s v=""/>
    <m/>
    <m/>
    <x v="6"/>
    <m/>
    <m/>
    <n v="0"/>
    <n v="0"/>
    <n v="-14300"/>
    <n v="0"/>
    <n v="-14300"/>
  </r>
  <r>
    <n v="126231"/>
    <x v="2"/>
    <s v="Lincoln"/>
    <s v="SR-15"/>
    <s v="SR"/>
    <s v="From east of Old Bethel Road to Wilson Parkway"/>
    <s v="Mill &amp; 411D"/>
    <s v="Resurfacing"/>
    <s v="Resurface &amp; Safety"/>
    <s v="Mill &amp; 411D"/>
    <x v="0"/>
    <x v="5"/>
    <n v="4.7699999999999996"/>
    <d v="2018-03-23T00:00:00"/>
    <s v="CONV"/>
    <x v="0"/>
    <s v="NHS"/>
    <s v="52SR0150015"/>
    <n v="0"/>
    <n v="0"/>
    <n v="-460.51"/>
    <n v="-14071.35"/>
    <n v="-14531.86"/>
  </r>
  <r>
    <n v="118121"/>
    <x v="1"/>
    <s v="Blount"/>
    <s v="SR-33"/>
    <s v="SR"/>
    <s v="Intersection at Defoe Circle and Old Knoxville Pike"/>
    <s v="SR-33, Intersection at Defoe Circle and Old Knoxville Pike - Intersection Improvements and Signals"/>
    <s v="Other"/>
    <s v="Intersection Improvements and Signals"/>
    <m/>
    <x v="0"/>
    <x v="0"/>
    <n v="0.214"/>
    <d v="2016-12-02T00:00:00"/>
    <m/>
    <x v="2"/>
    <s v="Other"/>
    <m/>
    <n v="-14704.53"/>
    <n v="0"/>
    <n v="0"/>
    <n v="0"/>
    <n v="-14704.53"/>
  </r>
  <r>
    <n v="83354.02"/>
    <x v="1"/>
    <s v="Hancock"/>
    <s v="SR-131"/>
    <s v="SR"/>
    <s v="From Grainger County Line to SR-31"/>
    <m/>
    <s v="Resurfacing"/>
    <s v="Resurface &amp; Safety"/>
    <s v="Micro Resurfacing @ 22#/sy"/>
    <x v="0"/>
    <x v="5"/>
    <n v="5.27"/>
    <d v="2015-02-13T00:00:00"/>
    <s v="MICRO"/>
    <x v="2"/>
    <s v="Other"/>
    <m/>
    <n v="0"/>
    <n v="0"/>
    <n v="25000"/>
    <n v="-40000"/>
    <n v="-15000"/>
  </r>
  <r>
    <n v="125668"/>
    <x v="0"/>
    <s v="Cumberland"/>
    <m/>
    <s v="N/A"/>
    <s v="Crossville: Used Jet A Fuel Truck"/>
    <m/>
    <s v="Aeronautics"/>
    <s v="Public Transportation"/>
    <m/>
    <x v="1"/>
    <x v="1"/>
    <s v=""/>
    <m/>
    <m/>
    <x v="6"/>
    <m/>
    <m/>
    <n v="0"/>
    <n v="0"/>
    <n v="-15000"/>
    <n v="0"/>
    <n v="-15000"/>
  </r>
  <r>
    <n v="121362"/>
    <x v="2"/>
    <s v="Wilson"/>
    <s v="General KErshaw Rd"/>
    <s v="L"/>
    <s v="BG A030-0.75, Rebel Rd Bridge over Branch"/>
    <m/>
    <s v="State Aid - BR Grant"/>
    <s v="Bridge Replacement"/>
    <m/>
    <x v="3"/>
    <x v="0"/>
    <n v="0"/>
    <m/>
    <m/>
    <x v="4"/>
    <s v="None"/>
    <m/>
    <n v="0"/>
    <n v="0"/>
    <n v="-15090.86"/>
    <n v="0"/>
    <n v="-15090.86"/>
  </r>
  <r>
    <n v="127019"/>
    <x v="2"/>
    <s v="Humphreys"/>
    <m/>
    <s v="N/A"/>
    <s v="Waverly: Obstruction Survey and Bat Study"/>
    <m/>
    <s v="Aeronautics"/>
    <s v="Public Transportation"/>
    <m/>
    <x v="1"/>
    <x v="1"/>
    <s v=""/>
    <m/>
    <m/>
    <x v="6"/>
    <m/>
    <m/>
    <n v="0"/>
    <n v="0"/>
    <n v="-15250"/>
    <n v="0"/>
    <n v="-15250"/>
  </r>
  <r>
    <n v="121927"/>
    <x v="3"/>
    <s v="Shelby"/>
    <s v="I"/>
    <s v="IM"/>
    <s v="Various Interstate Routes in Region 4 (Longitudinal Joint Stabilization)"/>
    <s v="Various Interstate Routes in Region 4 (Longitudinal Joint Stabilization)"/>
    <s v="Resurfacing"/>
    <s v="Resurfacing"/>
    <s v="Longitudinal Joint Stabilization"/>
    <x v="0"/>
    <x v="5"/>
    <n v="8.2200000000000006"/>
    <d v="2015-12-04T00:00:00"/>
    <s v="PRESV"/>
    <x v="1"/>
    <s v="Int"/>
    <m/>
    <n v="0"/>
    <n v="0"/>
    <n v="0"/>
    <n v="-15327.89"/>
    <n v="-15327.89"/>
  </r>
  <r>
    <n v="126911"/>
    <x v="3"/>
    <s v="Shelby"/>
    <m/>
    <s v="L"/>
    <s v="I-55 Welcome Center"/>
    <s v="refurbish and re-painting of the pyradoptics public art."/>
    <s v="Local Programs"/>
    <s v="Landscaping and Scenic Beautification"/>
    <m/>
    <x v="1"/>
    <x v="1"/>
    <n v="0.14000000000000001"/>
    <d v="2019-06-21T00:00:00"/>
    <m/>
    <x v="8"/>
    <s v="Int"/>
    <m/>
    <n v="0"/>
    <n v="0"/>
    <n v="-15340"/>
    <n v="0"/>
    <n v="-15340"/>
  </r>
  <r>
    <n v="126074"/>
    <x v="3"/>
    <s v="Shelby"/>
    <s v="Wortham/Old Millington Rd"/>
    <s v="L"/>
    <s v="SA 79046 (2), Wortham/Old Millington Rd"/>
    <m/>
    <s v="State Aid - Resurf"/>
    <s v="Resurfacing"/>
    <m/>
    <x v="0"/>
    <x v="5"/>
    <n v="0.5"/>
    <m/>
    <m/>
    <x v="4"/>
    <m/>
    <m/>
    <n v="0"/>
    <n v="0"/>
    <n v="0"/>
    <n v="-15390.95"/>
    <n v="-15390.95"/>
  </r>
  <r>
    <n v="126130"/>
    <x v="0"/>
    <s v="Grundy"/>
    <s v="SR-56"/>
    <s v="SR"/>
    <s v="From North of Collins River Bridge to Warren County Line"/>
    <s v="Micro-surfacing @ 22 lbs/sy"/>
    <s v="Resurfacing"/>
    <s v="Resurface &amp; Safety"/>
    <s v="Micro-surfacing @ 22 lbs/sy"/>
    <x v="0"/>
    <x v="5"/>
    <n v="4.92"/>
    <d v="2018-02-09T00:00:00"/>
    <s v="MICRO"/>
    <x v="2"/>
    <s v="Other"/>
    <m/>
    <n v="0"/>
    <n v="0"/>
    <n v="0"/>
    <n v="-15470.31"/>
    <n v="-15470.31"/>
  </r>
  <r>
    <n v="105006.14"/>
    <x v="1"/>
    <s v="Scott"/>
    <m/>
    <s v="N/A"/>
    <s v="Litter Grant FY2018/19"/>
    <m/>
    <s v="Maint - Litter"/>
    <s v="Mowing/Litter"/>
    <m/>
    <x v="1"/>
    <x v="1"/>
    <s v=""/>
    <m/>
    <m/>
    <x v="6"/>
    <m/>
    <m/>
    <n v="0"/>
    <n v="0"/>
    <n v="-15609.74"/>
    <n v="0"/>
    <n v="-15609.74"/>
  </r>
  <r>
    <n v="41676.06"/>
    <x v="1"/>
    <s v="Sullivan"/>
    <m/>
    <s v="L"/>
    <s v="The Great Stage Road Museum - Phase 3"/>
    <s v="Restoration of the interior of the Old Sheriff's Home to further enhance the Great Stage Museum and Walking Tour. Project includes electrical, plumbing, mechanical and carpentry."/>
    <s v="Local Programs"/>
    <s v="Enhancement (Misc.)"/>
    <m/>
    <x v="1"/>
    <x v="1"/>
    <n v="0"/>
    <m/>
    <m/>
    <x v="8"/>
    <s v="NHS"/>
    <m/>
    <n v="-5736.37"/>
    <n v="0"/>
    <n v="-9877"/>
    <n v="0"/>
    <n v="-15613.369999999999"/>
  </r>
  <r>
    <n v="121033"/>
    <x v="2"/>
    <s v="Rutherford"/>
    <m/>
    <s v="N/A"/>
    <s v="Murfreesboro:  Security fencing (replacing and installation)"/>
    <m/>
    <s v="Aeronautics"/>
    <s v="Public Transportation"/>
    <m/>
    <x v="1"/>
    <x v="1"/>
    <s v=""/>
    <m/>
    <m/>
    <x v="6"/>
    <m/>
    <m/>
    <n v="0"/>
    <n v="0"/>
    <n v="-15676.32"/>
    <n v="0"/>
    <n v="-15676.32"/>
  </r>
  <r>
    <n v="121488"/>
    <x v="1"/>
    <s v="Knox"/>
    <m/>
    <s v="N/A"/>
    <s v="McGhee Tyson:  Oak Ridge Master Plan Programming"/>
    <m/>
    <s v="Aeronautics"/>
    <s v="Public Transportation"/>
    <m/>
    <x v="1"/>
    <x v="1"/>
    <s v=""/>
    <m/>
    <m/>
    <x v="6"/>
    <m/>
    <m/>
    <n v="0"/>
    <n v="0"/>
    <n v="-15748.29"/>
    <n v="0"/>
    <n v="-15748.29"/>
  </r>
  <r>
    <n v="115532"/>
    <x v="5"/>
    <s v="Statewide"/>
    <m/>
    <s v="N/A"/>
    <s v="Safety and Railroad Training"/>
    <m/>
    <s v="GHSP"/>
    <s v="GHSP"/>
    <m/>
    <x v="1"/>
    <x v="1"/>
    <s v=""/>
    <m/>
    <m/>
    <x v="6"/>
    <m/>
    <m/>
    <n v="0"/>
    <n v="0"/>
    <n v="-15827.6"/>
    <n v="0"/>
    <n v="-15827.6"/>
  </r>
  <r>
    <n v="118528"/>
    <x v="3"/>
    <s v="Gibson"/>
    <m/>
    <s v="L"/>
    <s v="City of Humboldt Downtown Enhancement - Phase 2"/>
    <s v="Reconstruction of sidewalks along 14th Street from Main Street to Osborne Street. Project includes drainage, ADA, curb and gutter, landscaping, pedestrian lighting, utility relocation, crosswalks and signage."/>
    <s v="Local Programs"/>
    <s v="Bicycles and Pedestrian Facility"/>
    <m/>
    <x v="1"/>
    <x v="1"/>
    <n v="0"/>
    <m/>
    <m/>
    <x v="4"/>
    <s v="None"/>
    <m/>
    <n v="0"/>
    <n v="0"/>
    <n v="-15830.07"/>
    <n v="0"/>
    <n v="-15830.07"/>
  </r>
  <r>
    <n v="127524"/>
    <x v="3"/>
    <s v="Hardeman"/>
    <s v="Naylor Road"/>
    <s v="L"/>
    <s v="SA 35018-2, Naylor Road, from SR-18 to SR-138"/>
    <m/>
    <s v="State Aid - Resurf"/>
    <s v="Resurfacing"/>
    <m/>
    <x v="1"/>
    <x v="1"/>
    <n v="3.1"/>
    <m/>
    <m/>
    <x v="4"/>
    <s v="None"/>
    <m/>
    <n v="0"/>
    <n v="0"/>
    <n v="0"/>
    <n v="-15861"/>
    <n v="-15861"/>
  </r>
  <r>
    <n v="105017.14"/>
    <x v="0"/>
    <s v="McMinn"/>
    <m/>
    <s v="N/A"/>
    <s v="Litter Grant FY2018/19"/>
    <m/>
    <s v="Maint - Litter"/>
    <s v="Mowing/Litter"/>
    <m/>
    <x v="1"/>
    <x v="1"/>
    <s v=""/>
    <m/>
    <m/>
    <x v="6"/>
    <m/>
    <m/>
    <n v="0"/>
    <n v="0"/>
    <n v="-15920.1"/>
    <n v="0"/>
    <n v="-15920.1"/>
  </r>
  <r>
    <n v="127875"/>
    <x v="0"/>
    <s v="Coffee"/>
    <s v="Cascade Hollow Road"/>
    <s v="L"/>
    <s v="SA 16041-1, Cascade Hollow Road, From Riley Ck. Rd to Bedford Co. line"/>
    <m/>
    <s v="State Aid - Resurf"/>
    <s v="Resurfacing"/>
    <m/>
    <x v="1"/>
    <x v="1"/>
    <n v="2.1720000000000002"/>
    <m/>
    <m/>
    <x v="4"/>
    <s v="None"/>
    <m/>
    <n v="0"/>
    <n v="0"/>
    <n v="0"/>
    <n v="-15921.92"/>
    <n v="-15921.92"/>
  </r>
  <r>
    <n v="126094"/>
    <x v="1"/>
    <s v="Hawkins"/>
    <s v="SR-113"/>
    <s v="SR"/>
    <s v="From Hamblen County Line to SR-66"/>
    <s v="411TLD Overlay @ 85 lb/sy"/>
    <s v="Resurfacing"/>
    <s v="Resurface &amp; Safety"/>
    <s v="411TLD Overlay @ 85 lb/sy"/>
    <x v="0"/>
    <x v="5"/>
    <n v="7.99"/>
    <d v="2018-05-11T00:00:00"/>
    <s v="THIN"/>
    <x v="2"/>
    <s v="Other"/>
    <m/>
    <n v="0"/>
    <n v="0"/>
    <n v="0"/>
    <n v="-16014.09"/>
    <n v="-16014.09"/>
  </r>
  <r>
    <n v="121728"/>
    <x v="1"/>
    <s v="Knox"/>
    <m/>
    <s v="L"/>
    <s v="Farragut Traffic Signal Improvement Project"/>
    <s v="Provide signal sytem hardware and infrastructure improvements to facilitate signal coordination of all 26 traffic signals in town"/>
    <s v="Local Programs"/>
    <s v="Intelligent Transportation System"/>
    <m/>
    <x v="1"/>
    <x v="1"/>
    <n v="0"/>
    <m/>
    <m/>
    <x v="8"/>
    <s v="NHS, Other"/>
    <m/>
    <n v="-9881.74"/>
    <n v="0"/>
    <n v="-6214.16"/>
    <n v="0"/>
    <n v="-16095.9"/>
  </r>
  <r>
    <n v="123944"/>
    <x v="3"/>
    <s v="Lauderdale"/>
    <s v="SR-209"/>
    <s v="SR"/>
    <s v="From Main Street to Chipman Road"/>
    <s v="THIN - 411TLD Overlay @ 85 lb/sy"/>
    <s v="Resurfacing"/>
    <s v="Resurface &amp; Safety"/>
    <s v="411TLD Overlay @ 85 lb/sy"/>
    <x v="0"/>
    <x v="5"/>
    <n v="2.85"/>
    <d v="2017-12-08T00:00:00"/>
    <s v="THIN"/>
    <x v="2"/>
    <s v="Other"/>
    <m/>
    <n v="0"/>
    <n v="0"/>
    <n v="8255.32"/>
    <n v="-24408.92"/>
    <n v="-16153.599999999999"/>
  </r>
  <r>
    <n v="112526"/>
    <x v="3"/>
    <s v="Haywood"/>
    <s v="I-40"/>
    <s v="IM"/>
    <s v="Weigh Station (Extend Ramps)"/>
    <s v="I-40, Weigh Station (Extend Ramps) - Reconstruction"/>
    <s v="Legislative"/>
    <s v="Reconstruction"/>
    <m/>
    <x v="0"/>
    <x v="0"/>
    <n v="1.41"/>
    <d v="2013-07-12T00:00:00"/>
    <m/>
    <x v="1"/>
    <s v="Int"/>
    <m/>
    <n v="-185.2"/>
    <n v="0"/>
    <n v="-16033.43"/>
    <n v="0"/>
    <n v="-16218.630000000001"/>
  </r>
  <r>
    <n v="127770"/>
    <x v="0"/>
    <s v="Franklin"/>
    <m/>
    <s v="SR"/>
    <s v="M19CMHQ_C26SR_SPCFRANKLINCO"/>
    <m/>
    <s v="Maint - Reg"/>
    <s v="Maintenance"/>
    <m/>
    <x v="1"/>
    <x v="1"/>
    <s v=""/>
    <m/>
    <m/>
    <x v="2"/>
    <m/>
    <m/>
    <n v="0"/>
    <n v="0"/>
    <n v="-16279.65"/>
    <n v="0"/>
    <n v="-16279.65"/>
  </r>
  <r>
    <n v="121847"/>
    <x v="0"/>
    <s v="Hamilton"/>
    <s v="Sluder Rd"/>
    <s v="L"/>
    <s v="BG D727-0.02, Sluder Rd over Branch"/>
    <m/>
    <s v="State Aid - BR Grant"/>
    <s v="Bridge Replacement"/>
    <m/>
    <x v="3"/>
    <x v="0"/>
    <n v="0"/>
    <m/>
    <m/>
    <x v="4"/>
    <s v="None"/>
    <s v="330D7270001"/>
    <n v="0"/>
    <n v="0"/>
    <n v="-16339.68"/>
    <n v="0"/>
    <n v="-16339.68"/>
  </r>
  <r>
    <n v="122647"/>
    <x v="3"/>
    <s v="Weakley"/>
    <s v="SR-43"/>
    <s v="SR"/>
    <s v="From the Gibson County Line to Old SR-43"/>
    <s v="CONV - Mill &amp; 411D"/>
    <s v="Resurfacing"/>
    <s v="Resurface &amp; Safety"/>
    <s v="Mill &amp; 411D"/>
    <x v="0"/>
    <x v="5"/>
    <n v="7.01"/>
    <d v="2017-05-12T00:00:00"/>
    <s v="CONV"/>
    <x v="0"/>
    <s v="NHS"/>
    <m/>
    <n v="0"/>
    <n v="0"/>
    <n v="-15747.02"/>
    <n v="-756.27"/>
    <n v="-16503.29"/>
  </r>
  <r>
    <n v="127535"/>
    <x v="1"/>
    <s v="Scott"/>
    <m/>
    <s v="SR"/>
    <s v="M19CMHQ_C76SR_ROUWINFIELD"/>
    <m/>
    <s v="Maint - Reg"/>
    <s v="Maintenance"/>
    <m/>
    <x v="1"/>
    <x v="1"/>
    <s v=""/>
    <m/>
    <m/>
    <x v="2"/>
    <m/>
    <m/>
    <n v="0"/>
    <n v="0"/>
    <n v="-16533"/>
    <n v="0"/>
    <n v="-16533"/>
  </r>
  <r>
    <n v="125717"/>
    <x v="0"/>
    <s v="Region 2"/>
    <m/>
    <s v="N/A"/>
    <s v="SETHRA, FY 17, 5311"/>
    <m/>
    <s v="Mass Transit"/>
    <m/>
    <m/>
    <x v="1"/>
    <x v="1"/>
    <s v=""/>
    <m/>
    <m/>
    <x v="6"/>
    <m/>
    <m/>
    <n v="0"/>
    <n v="0"/>
    <n v="-16717.46"/>
    <n v="0"/>
    <n v="-16717.46"/>
  </r>
  <r>
    <n v="118951"/>
    <x v="5"/>
    <s v="Statewide"/>
    <m/>
    <s v="N/A"/>
    <s v="M13SAHQ_SW BARNHART Overdimensional THP Escort Chattanooga to Greeneville"/>
    <m/>
    <s v="Other"/>
    <s v="Other"/>
    <m/>
    <x v="1"/>
    <x v="1"/>
    <s v=""/>
    <m/>
    <m/>
    <x v="6"/>
    <m/>
    <m/>
    <n v="0"/>
    <n v="0"/>
    <n v="-16882.72"/>
    <n v="0"/>
    <n v="-16882.72"/>
  </r>
  <r>
    <n v="107336.03"/>
    <x v="0"/>
    <s v="McMinn"/>
    <s v="SR-305"/>
    <s v="SR"/>
    <s v="From SR-30 to Mt. Verd Road (EPD/PHASE 1)"/>
    <s v="SR-305, From SR-30 to Mt. Verd Road (EPD/PHASE 1) - Signs, Pavement Markings, Guardrail"/>
    <s v="Safety"/>
    <s v="Miscellaneous Safety Improvements"/>
    <m/>
    <x v="1"/>
    <x v="1"/>
    <n v="5.09"/>
    <d v="2016-12-02T00:00:00"/>
    <m/>
    <x v="2"/>
    <s v="Other"/>
    <m/>
    <n v="-13822.89"/>
    <n v="0"/>
    <n v="-3063.92"/>
    <n v="0"/>
    <n v="-16886.809999999998"/>
  </r>
  <r>
    <n v="126516"/>
    <x v="3"/>
    <s v="Madison"/>
    <s v="OLD MEDINA ROAD"/>
    <s v="L"/>
    <s v="SA 57031-10, OLD MEDINA RD FROM SA-57029 TO BRIDGE 57S81820005"/>
    <m/>
    <s v="State Aid - Resurf"/>
    <s v="Resurfacing"/>
    <m/>
    <x v="1"/>
    <x v="1"/>
    <n v="1.39"/>
    <m/>
    <m/>
    <x v="4"/>
    <s v="None, Other"/>
    <m/>
    <n v="0"/>
    <n v="0"/>
    <n v="0"/>
    <n v="-16898.240000000002"/>
    <n v="-16898.240000000002"/>
  </r>
  <r>
    <n v="116888.06"/>
    <x v="3"/>
    <s v="Region 4"/>
    <m/>
    <s v="IM"/>
    <s v="M18LTHQ_R4ISR_RETRACP"/>
    <s v="Pavement Marking (Paint) Retracing"/>
    <s v="Maint - Reg"/>
    <s v="Pavement Marking"/>
    <m/>
    <x v="1"/>
    <x v="1"/>
    <s v=""/>
    <d v="2018-02-09T00:00:00"/>
    <m/>
    <x v="1"/>
    <m/>
    <m/>
    <n v="0"/>
    <n v="0"/>
    <n v="-16991.77"/>
    <n v="0"/>
    <n v="-16991.77"/>
  </r>
  <r>
    <n v="109238"/>
    <x v="5"/>
    <s v="Statewide"/>
    <m/>
    <s v="L"/>
    <s v="Enhancement Training and Workshops"/>
    <s v="This project is to provide funding for the training, travel and other related training/travel expenses for the enhancement office."/>
    <s v="Local Programs"/>
    <s v="Training"/>
    <m/>
    <x v="1"/>
    <x v="1"/>
    <n v="0"/>
    <m/>
    <m/>
    <x v="4"/>
    <m/>
    <m/>
    <n v="-17230.349999999999"/>
    <n v="0"/>
    <n v="0"/>
    <n v="0"/>
    <n v="-17230.349999999999"/>
  </r>
  <r>
    <n v="120082"/>
    <x v="2"/>
    <s v="Rutherford"/>
    <s v="SR-2"/>
    <s v="SR"/>
    <s v="Intersection at Dilton-Mankin Road, LM 3.57"/>
    <s v="Turn Lanes with Signal"/>
    <s v="Safety"/>
    <s v="Turn Lanes with Signal"/>
    <m/>
    <x v="0"/>
    <x v="0"/>
    <n v="0"/>
    <d v="2016-10-07T00:00:00"/>
    <m/>
    <x v="2"/>
    <s v="Other"/>
    <m/>
    <n v="-6832.85"/>
    <n v="-29000.81"/>
    <n v="18517.93"/>
    <n v="0"/>
    <n v="-17315.730000000003"/>
  </r>
  <r>
    <n v="123684"/>
    <x v="2"/>
    <s v="Smith"/>
    <s v="Friendship Hollow Rd"/>
    <s v="L"/>
    <s v="BG A039-3.44, Friendship Hollow Road over Lankford Branch (IA)"/>
    <m/>
    <s v="State Aid - BR Grant"/>
    <s v="Bridge Replacement"/>
    <m/>
    <x v="3"/>
    <x v="0"/>
    <n v="0.01"/>
    <m/>
    <m/>
    <x v="4"/>
    <s v="None"/>
    <s v="800A0390005"/>
    <n v="0"/>
    <n v="0"/>
    <n v="-17431.240000000002"/>
    <n v="0"/>
    <n v="-17431.240000000002"/>
  </r>
  <r>
    <n v="127944"/>
    <x v="3"/>
    <s v="Henderson"/>
    <m/>
    <s v="L"/>
    <s v="Fred Odle Drive, Bridge over Branch in Lexington"/>
    <s v="Construct a two lane bridge with approaches across One Mile Branch near Beech River."/>
    <s v="Local Programs"/>
    <s v="Bridge-New Construction"/>
    <m/>
    <x v="3"/>
    <x v="3"/>
    <n v="0"/>
    <m/>
    <m/>
    <x v="4"/>
    <m/>
    <m/>
    <n v="-17720"/>
    <n v="0"/>
    <n v="0"/>
    <n v="0"/>
    <n v="-17720"/>
  </r>
  <r>
    <n v="119674"/>
    <x v="2"/>
    <s v="Humphreys"/>
    <s v="I-40"/>
    <s v="IM"/>
    <s v="Interchange at SR-13 Westbound Exit Ramp, LM 8.21"/>
    <s v="I-40, Interchange at SR-13 Westbound Exit Ramp, LM 8.21 - Ramp Improvements, Drainage, Guardrail"/>
    <s v="Safety"/>
    <s v="Ramp Improvements"/>
    <m/>
    <x v="0"/>
    <x v="0"/>
    <n v="0.16200000000000001"/>
    <d v="2016-12-02T00:00:00"/>
    <m/>
    <x v="1"/>
    <m/>
    <m/>
    <n v="-17783.57"/>
    <n v="0"/>
    <n v="0"/>
    <n v="0"/>
    <n v="-17783.57"/>
  </r>
  <r>
    <n v="127769"/>
    <x v="1"/>
    <s v="Hawkins"/>
    <m/>
    <s v="SR"/>
    <s v="M19CMHQ_C37SR_ROUMTCARMEL"/>
    <m/>
    <s v="Maint - Reg"/>
    <s v="Maintenance"/>
    <m/>
    <x v="1"/>
    <x v="1"/>
    <s v=""/>
    <m/>
    <m/>
    <x v="2"/>
    <m/>
    <m/>
    <n v="0"/>
    <n v="0"/>
    <n v="-17786.46"/>
    <n v="0"/>
    <n v="-17786.46"/>
  </r>
  <r>
    <n v="127513"/>
    <x v="2"/>
    <s v="Lawrence"/>
    <m/>
    <s v="SR"/>
    <s v="M19CMHQ_C50SR_ROULORETTO"/>
    <m/>
    <s v="Maint - Reg"/>
    <s v="Maintenance"/>
    <m/>
    <x v="1"/>
    <x v="1"/>
    <s v=""/>
    <m/>
    <m/>
    <x v="2"/>
    <m/>
    <m/>
    <n v="0"/>
    <n v="0"/>
    <n v="-17976.57"/>
    <n v="0"/>
    <n v="-17976.57"/>
  </r>
  <r>
    <n v="125392"/>
    <x v="0"/>
    <s v="Bradley"/>
    <m/>
    <s v="N/A"/>
    <s v="Cleveland MPO, FY 16, 5303"/>
    <m/>
    <s v="Mass Transit"/>
    <m/>
    <m/>
    <x v="1"/>
    <x v="1"/>
    <s v=""/>
    <m/>
    <m/>
    <x v="6"/>
    <m/>
    <m/>
    <n v="0"/>
    <n v="0"/>
    <n v="-18132"/>
    <n v="0"/>
    <n v="-18132"/>
  </r>
  <r>
    <n v="117433.01"/>
    <x v="2"/>
    <s v="Dickson"/>
    <s v="SR-46"/>
    <s v="SR"/>
    <s v="Bridge Over Branch, LM 15.74 (IA)"/>
    <s v="Bridge Replacement"/>
    <s v="Safety"/>
    <s v="Bridge Replacement"/>
    <m/>
    <x v="3"/>
    <x v="0"/>
    <n v="0"/>
    <d v="2017-08-18T00:00:00"/>
    <m/>
    <x v="2"/>
    <s v="Other"/>
    <s v="22S61430005"/>
    <n v="3982.46"/>
    <n v="-9219.11"/>
    <n v="-13031.86"/>
    <n v="0"/>
    <n v="-18268.510000000002"/>
  </r>
  <r>
    <n v="126089"/>
    <x v="1"/>
    <s v="Blount"/>
    <s v="SR-72"/>
    <s v="SR"/>
    <s v="From Monroe County Line to Monroe County Line"/>
    <s v="411 TLD Overlay @ 85lb/sy"/>
    <s v="Resurfacing"/>
    <s v="Resurface &amp; Safety"/>
    <s v="411TLD Overlay @ 85 lb/sy"/>
    <x v="0"/>
    <x v="5"/>
    <n v="1.51"/>
    <d v="2018-05-11T00:00:00"/>
    <s v="THIN"/>
    <x v="2"/>
    <s v="Other"/>
    <m/>
    <n v="0"/>
    <n v="0"/>
    <n v="0"/>
    <n v="-18325.03"/>
    <n v="-18325.03"/>
  </r>
  <r>
    <n v="119884"/>
    <x v="2"/>
    <s v="Cheatham"/>
    <m/>
    <s v="L"/>
    <s v="Cumberland River Bicentennial Trail, From Riverbluff Park to City Park in Ashland City"/>
    <s v="Construction of 2,280 linear feet of trail connecting three city parks along Marks Creek. Project also includes a pedestrian bridge, boardwalk, retaining walls, fencing, landscaping, guardrail and pedestrian amenities."/>
    <s v="Local Programs"/>
    <s v="Bicycles and Pedestrian Facility"/>
    <m/>
    <x v="1"/>
    <x v="1"/>
    <s v=""/>
    <m/>
    <m/>
    <x v="4"/>
    <m/>
    <m/>
    <n v="0"/>
    <n v="0"/>
    <n v="-18354.740000000002"/>
    <n v="0"/>
    <n v="-18354.740000000002"/>
  </r>
  <r>
    <n v="105244.14"/>
    <x v="3"/>
    <s v="Carroll"/>
    <m/>
    <s v="L"/>
    <s v="Litter Grant FY2018/19"/>
    <m/>
    <s v="Maint - Litter"/>
    <s v="Mowing/Litter"/>
    <m/>
    <x v="1"/>
    <x v="1"/>
    <s v=""/>
    <m/>
    <m/>
    <x v="4"/>
    <m/>
    <m/>
    <n v="0"/>
    <n v="0"/>
    <n v="-18696.55"/>
    <n v="0"/>
    <n v="-18696.55"/>
  </r>
  <r>
    <n v="126969"/>
    <x v="2"/>
    <s v="Maury"/>
    <m/>
    <s v="N/A"/>
    <s v="Columbia/Mt. Pleasant: Obstruction Tree Clearing - Engineering"/>
    <m/>
    <s v="Aeronautics"/>
    <s v="Public Transportation"/>
    <m/>
    <x v="1"/>
    <x v="1"/>
    <s v=""/>
    <m/>
    <m/>
    <x v="6"/>
    <m/>
    <m/>
    <n v="0"/>
    <n v="0"/>
    <n v="-18870"/>
    <n v="0"/>
    <n v="-18870"/>
  </r>
  <r>
    <n v="107336.01"/>
    <x v="0"/>
    <s v="McMinn"/>
    <s v="SR-2"/>
    <s v="SR"/>
    <s v="From SR-30 to SR-305 (EPD/PHASE 1)"/>
    <s v="SR-2-From SR-30 to SR-305 (EPD/PHASE 1) - Signs, Pavement Markings, Guardrail."/>
    <s v="Safety"/>
    <s v="Miscellaneous Safety Improvements"/>
    <m/>
    <x v="1"/>
    <x v="1"/>
    <n v="2.75"/>
    <d v="2016-12-02T00:00:00"/>
    <m/>
    <x v="0"/>
    <s v="NHS"/>
    <m/>
    <n v="-5625.99"/>
    <n v="0"/>
    <n v="-13285.68"/>
    <n v="0"/>
    <n v="-18911.669999999998"/>
  </r>
  <r>
    <n v="116318.06"/>
    <x v="1"/>
    <s v="Region 1"/>
    <m/>
    <s v="IM"/>
    <s v="M18LTHQ_R1ISR_SWNDRCLN"/>
    <s v="Sweeping and Drain Cleaning on Various Interstate and State Routes"/>
    <s v="Maint - Reg"/>
    <s v="Maintenance"/>
    <m/>
    <x v="1"/>
    <x v="1"/>
    <s v=""/>
    <d v="2017-10-06T00:00:00"/>
    <m/>
    <x v="1"/>
    <m/>
    <m/>
    <n v="0"/>
    <n v="0"/>
    <n v="-18918.16"/>
    <n v="0"/>
    <n v="-18918.16"/>
  </r>
  <r>
    <n v="127327"/>
    <x v="2"/>
    <s v="Hickman"/>
    <s v="SR-438"/>
    <s v="SR"/>
    <s v="From Perry County Line to east of Penny Lane"/>
    <s v="411TLD Overlay @ 85 lb/sy"/>
    <s v="Resurfacing"/>
    <s v="Resurface &amp; Safety"/>
    <s v="411TLD Overlay @ 85 lb/sy"/>
    <x v="0"/>
    <x v="5"/>
    <n v="7"/>
    <d v="2019-06-21T00:00:00"/>
    <s v="THIN"/>
    <x v="2"/>
    <s v="Other"/>
    <m/>
    <n v="0"/>
    <n v="0"/>
    <n v="-23163"/>
    <n v="4211"/>
    <n v="-18952"/>
  </r>
  <r>
    <n v="118521"/>
    <x v="5"/>
    <s v="Statewide"/>
    <m/>
    <s v="N/A"/>
    <s v="ZYTAX(Fuel Quest) Software upgrade to monitor and collect Data for Tax Evasion"/>
    <m/>
    <s v="Other"/>
    <s v="Other"/>
    <m/>
    <x v="1"/>
    <x v="1"/>
    <n v="0"/>
    <m/>
    <m/>
    <x v="6"/>
    <m/>
    <m/>
    <n v="-19000"/>
    <n v="0"/>
    <n v="0"/>
    <n v="0"/>
    <n v="-19000"/>
  </r>
  <r>
    <n v="123676"/>
    <x v="0"/>
    <s v="Coffee"/>
    <s v="Cat Creek Rd"/>
    <s v="L"/>
    <s v="SA 16003(2), Cat Creek Rd to Belmont Rd to Manchester City Limits"/>
    <m/>
    <s v="State Aid - Resurf"/>
    <s v="Resurfacing"/>
    <m/>
    <x v="1"/>
    <x v="1"/>
    <n v="2.895"/>
    <m/>
    <m/>
    <x v="4"/>
    <s v="Other"/>
    <m/>
    <n v="0"/>
    <n v="0"/>
    <n v="0"/>
    <n v="-19019.97"/>
    <n v="-19019.97"/>
  </r>
  <r>
    <n v="121520"/>
    <x v="3"/>
    <s v="Benton"/>
    <m/>
    <s v="L"/>
    <s v="Benton County Courthouse Square Pedestrian Access Project"/>
    <s v="Construction of pedestrian improvements around the courthouse square. Project includes sidewalks, crosswalks, ADA upgrades, pedestrian amenities, landscaping, utility relocation, irrigation and signage."/>
    <s v="Local Programs"/>
    <s v="Bicycles and Pedestrian Facility"/>
    <m/>
    <x v="1"/>
    <x v="1"/>
    <n v="0"/>
    <m/>
    <m/>
    <x v="8"/>
    <s v="NHS, Other"/>
    <m/>
    <n v="0"/>
    <n v="0"/>
    <n v="-19113.400000000001"/>
    <n v="0"/>
    <n v="-19113.400000000001"/>
  </r>
  <r>
    <n v="126225"/>
    <x v="2"/>
    <s v="Macon"/>
    <s v="SR-262"/>
    <s v="SR"/>
    <s v="From Wick Lane to SR-80"/>
    <s v="411TLD Overlay @ 85 lb/sy"/>
    <s v="Resurfacing"/>
    <s v="Resurface &amp; Safety"/>
    <s v="411TLD Overlay @ 85 lb/sy"/>
    <x v="0"/>
    <x v="5"/>
    <n v="4.7"/>
    <d v="2018-03-23T00:00:00"/>
    <m/>
    <x v="2"/>
    <s v="Other"/>
    <m/>
    <n v="0"/>
    <n v="0"/>
    <n v="290.3"/>
    <n v="-19421.73"/>
    <n v="-19131.43"/>
  </r>
  <r>
    <n v="127873"/>
    <x v="2"/>
    <s v="Rutherford"/>
    <m/>
    <s v="SR"/>
    <s v="M19CMHQ_C75SR_SPCRUTHERFORDCO"/>
    <m/>
    <s v="Maint - Reg"/>
    <s v="Maintenance"/>
    <m/>
    <x v="1"/>
    <x v="1"/>
    <s v=""/>
    <m/>
    <m/>
    <x v="2"/>
    <m/>
    <m/>
    <n v="0"/>
    <n v="0"/>
    <n v="-19164.45"/>
    <n v="0"/>
    <n v="-19164.45"/>
  </r>
  <r>
    <n v="115686"/>
    <x v="2"/>
    <s v="Perry"/>
    <s v="SR-128"/>
    <s v="SR"/>
    <s v="Bridge Over Cedar Creek, LM 6.78"/>
    <s v="SR-128, Bridge Over Cedar Creek, LM 6.78 - Bridge Replacement"/>
    <s v="Bridge"/>
    <s v="Bridge Replacement"/>
    <m/>
    <x v="3"/>
    <x v="0"/>
    <n v="0.27300000000000002"/>
    <d v="2015-12-04T00:00:00"/>
    <m/>
    <x v="2"/>
    <s v="Other"/>
    <s v="68S61740003"/>
    <n v="-609.54999999999995"/>
    <n v="-3116.1"/>
    <n v="-15448.47"/>
    <n v="0"/>
    <n v="-19174.12"/>
  </r>
  <r>
    <n v="127477"/>
    <x v="1"/>
    <s v="Roane"/>
    <m/>
    <s v="N/A"/>
    <s v="Rockwood: Airfield Pavement Maintenance"/>
    <m/>
    <s v="Aeronautics"/>
    <s v="Public Transportation"/>
    <m/>
    <x v="1"/>
    <x v="1"/>
    <s v=""/>
    <m/>
    <m/>
    <x v="6"/>
    <m/>
    <m/>
    <n v="0"/>
    <n v="0"/>
    <n v="-19379.75"/>
    <n v="0"/>
    <n v="-19379.75"/>
  </r>
  <r>
    <n v="127878"/>
    <x v="1"/>
    <s v="Claiborne"/>
    <m/>
    <s v="N/A"/>
    <s v="New Tazewell: Design Only-New Perimeter Fence"/>
    <m/>
    <s v="Aeronautics"/>
    <s v="Public Transportation"/>
    <m/>
    <x v="1"/>
    <x v="1"/>
    <s v=""/>
    <m/>
    <m/>
    <x v="6"/>
    <m/>
    <m/>
    <n v="0"/>
    <n v="0"/>
    <n v="-19384"/>
    <n v="0"/>
    <n v="-19384"/>
  </r>
  <r>
    <n v="127567"/>
    <x v="1"/>
    <s v="Jefferson"/>
    <m/>
    <s v="SR"/>
    <s v="M19CMHQ_C45SR_ROUDANDRIDGE"/>
    <m/>
    <s v="Maint - Reg"/>
    <s v="Maintenance"/>
    <m/>
    <x v="1"/>
    <x v="1"/>
    <s v=""/>
    <m/>
    <m/>
    <x v="2"/>
    <m/>
    <m/>
    <n v="0"/>
    <n v="0"/>
    <n v="-19406.91"/>
    <n v="0"/>
    <n v="-19406.91"/>
  </r>
  <r>
    <n v="127987"/>
    <x v="2"/>
    <s v="Humphreys"/>
    <m/>
    <s v="N/A"/>
    <s v="Waverly:Land Acquisition"/>
    <m/>
    <s v="Aeronautics"/>
    <s v="Public Transportation"/>
    <m/>
    <x v="1"/>
    <x v="1"/>
    <s v=""/>
    <m/>
    <m/>
    <x v="6"/>
    <m/>
    <m/>
    <n v="0"/>
    <n v="0"/>
    <n v="-19517"/>
    <n v="0"/>
    <n v="-19517"/>
  </r>
  <r>
    <n v="127573"/>
    <x v="1"/>
    <s v="Anderson"/>
    <m/>
    <s v="SR"/>
    <s v="M19CMHQ_C01SR_ROUOLIVERSPRINGS"/>
    <m/>
    <s v="Maint - Reg"/>
    <s v="Maintenance"/>
    <m/>
    <x v="1"/>
    <x v="1"/>
    <s v=""/>
    <m/>
    <m/>
    <x v="2"/>
    <m/>
    <m/>
    <n v="0"/>
    <n v="0"/>
    <n v="-19603.650000000001"/>
    <n v="0"/>
    <n v="-19603.650000000001"/>
  </r>
  <r>
    <n v="118493"/>
    <x v="0"/>
    <s v="Coffee"/>
    <s v="SIA"/>
    <s v="L"/>
    <s v="Industrial Access Road serving XP Services, Inc. in Tullahoma"/>
    <m/>
    <s v="Economic Development"/>
    <s v="Construction-New"/>
    <m/>
    <x v="0"/>
    <x v="3"/>
    <s v=""/>
    <d v="2015-10-16T00:00:00"/>
    <m/>
    <x v="4"/>
    <s v="Other"/>
    <m/>
    <n v="0"/>
    <n v="-19646.43"/>
    <n v="0"/>
    <n v="0"/>
    <n v="-19646.43"/>
  </r>
  <r>
    <n v="100262"/>
    <x v="0"/>
    <s v="Dekalb, Warren"/>
    <s v="SR-56"/>
    <s v="SR"/>
    <s v="From South of Warren County Line to Near Magness Road (EPD)"/>
    <s v="Super 2-ln typical on new alignment running adjacent and parallel with existing SR-56"/>
    <s v="Legislative"/>
    <s v="Reconstruction"/>
    <m/>
    <x v="0"/>
    <x v="0"/>
    <n v="3.3"/>
    <d v="2019-06-21T00:00:00"/>
    <m/>
    <x v="2"/>
    <s v="Other"/>
    <m/>
    <n v="500000"/>
    <n v="-500000"/>
    <n v="-19731"/>
    <n v="0"/>
    <n v="-19731"/>
  </r>
  <r>
    <n v="107336.02"/>
    <x v="0"/>
    <s v="McMinn"/>
    <s v="SR-30"/>
    <s v="SR"/>
    <s v="From Denso Drive to Park Street (EPD/PHASE 1)"/>
    <s v="SR-30, From Denso Drive to Park Street (EPD/PHASE 1) - Signs, Pavement Markings, Guardrail"/>
    <s v="Safety"/>
    <s v="Miscellaneous Safety Improvements"/>
    <m/>
    <x v="1"/>
    <x v="1"/>
    <n v="4.8"/>
    <d v="2016-12-02T00:00:00"/>
    <m/>
    <x v="0"/>
    <s v="NHS"/>
    <m/>
    <n v="-17763.939999999999"/>
    <n v="0"/>
    <n v="-1996.55"/>
    <n v="0"/>
    <n v="-19760.489999999998"/>
  </r>
  <r>
    <n v="117511"/>
    <x v="0"/>
    <s v="Fentress"/>
    <s v="SIA"/>
    <s v="L"/>
    <s v="Industrial Access Road serving Clarkrange Regional Business Park"/>
    <m/>
    <s v="Economic Development"/>
    <s v="Construction-New"/>
    <m/>
    <x v="0"/>
    <x v="3"/>
    <n v="0.99299999999999999"/>
    <d v="2015-07-10T00:00:00"/>
    <m/>
    <x v="4"/>
    <s v="Other"/>
    <m/>
    <n v="-19861.91"/>
    <n v="0"/>
    <n v="0"/>
    <n v="0"/>
    <n v="-19861.91"/>
  </r>
  <r>
    <n v="116366.06"/>
    <x v="2"/>
    <s v="Region 3"/>
    <s v="SR"/>
    <s v="SR"/>
    <s v="M18LTHQ_D38SR_MOW_D38NORTHWEST"/>
    <m/>
    <s v="Maint - Reg"/>
    <s v="Mowing/Litter"/>
    <m/>
    <x v="1"/>
    <x v="1"/>
    <n v="323.61"/>
    <d v="2017-12-08T00:00:00"/>
    <m/>
    <x v="2"/>
    <m/>
    <m/>
    <n v="0"/>
    <n v="0"/>
    <n v="-19939.060000000001"/>
    <n v="0"/>
    <n v="-19939.060000000001"/>
  </r>
  <r>
    <n v="126589"/>
    <x v="1"/>
    <s v="Greene"/>
    <s v="SR-34"/>
    <s v="SR"/>
    <s v="From SR-35 (US-321, N. Main St.) to Greeneville City Limits"/>
    <s v="The project will provide new controllers, including a master controller for the entire corridor, new vehicle detection, and interconnection via fiber optic cable for the Town's 10 signalized intersections along SR-34, from SR-35 (US-321, N. Main St.) to Greeneville City Limits."/>
    <s v="Local Programs"/>
    <s v="Intelligent Transportation System"/>
    <m/>
    <x v="1"/>
    <x v="1"/>
    <n v="3.79"/>
    <m/>
    <m/>
    <x v="0"/>
    <s v="NHS"/>
    <m/>
    <n v="-20000"/>
    <n v="0"/>
    <n v="0"/>
    <n v="0"/>
    <n v="-20000"/>
  </r>
  <r>
    <n v="121470"/>
    <x v="2"/>
    <s v="Lawrence"/>
    <m/>
    <s v="N/A"/>
    <s v="Lawrenceburg:  Land Acquisition - Approach Obstruction Clearing"/>
    <m/>
    <s v="Other"/>
    <s v="Public Transportation"/>
    <m/>
    <x v="1"/>
    <x v="1"/>
    <s v=""/>
    <m/>
    <m/>
    <x v="6"/>
    <m/>
    <m/>
    <n v="0"/>
    <n v="0"/>
    <n v="-20043.97"/>
    <n v="0"/>
    <n v="-20043.97"/>
  </r>
  <r>
    <n v="105225.14"/>
    <x v="2"/>
    <s v="Humphreys"/>
    <m/>
    <s v="L"/>
    <s v="Litter Grant FY2018/19"/>
    <m/>
    <s v="Maint - Litter"/>
    <s v="Mowing/Litter"/>
    <m/>
    <x v="1"/>
    <x v="1"/>
    <s v=""/>
    <m/>
    <m/>
    <x v="4"/>
    <m/>
    <m/>
    <n v="0"/>
    <n v="0"/>
    <n v="-20681.86"/>
    <n v="0"/>
    <n v="-20681.86"/>
  </r>
  <r>
    <n v="126124"/>
    <x v="1"/>
    <s v="Blount"/>
    <s v="Hinkle Rd"/>
    <s v="L"/>
    <s v="SA 0550 (1) From Burnett Station Rd to SR 35 Hinkle Rd"/>
    <m/>
    <s v="State Aid - Resurf"/>
    <s v="Resurfacing"/>
    <m/>
    <x v="1"/>
    <x v="1"/>
    <n v="1.94"/>
    <m/>
    <m/>
    <x v="4"/>
    <s v="Other"/>
    <m/>
    <n v="0"/>
    <n v="0"/>
    <n v="0"/>
    <n v="-20721.2"/>
    <n v="-20721.2"/>
  </r>
  <r>
    <n v="127026"/>
    <x v="2"/>
    <s v="Smith"/>
    <s v="Enigma Rd"/>
    <s v="L"/>
    <s v="SA 80013 (2), Enigma Road, from Webster Rd to SR-53"/>
    <m/>
    <s v="State Aid - Resurf"/>
    <s v="Resurfacing"/>
    <m/>
    <x v="0"/>
    <x v="5"/>
    <n v="2.29"/>
    <m/>
    <m/>
    <x v="4"/>
    <m/>
    <m/>
    <n v="0"/>
    <n v="0"/>
    <n v="0"/>
    <n v="-20730.12"/>
    <n v="-20730.12"/>
  </r>
  <r>
    <n v="125677"/>
    <x v="0"/>
    <s v="Hamilton"/>
    <s v="Montlake Rd"/>
    <s v="L"/>
    <s v="SA 33013-(2), Montlake Road from Chattanooga Urban Bdry to Mowbray Pk."/>
    <m/>
    <s v="State Aid - Resurf"/>
    <s v="Resurfacing"/>
    <m/>
    <x v="1"/>
    <x v="1"/>
    <n v="0.224"/>
    <m/>
    <m/>
    <x v="4"/>
    <s v="None"/>
    <m/>
    <n v="0"/>
    <n v="0"/>
    <n v="0"/>
    <n v="-20822.330000000002"/>
    <n v="-20822.330000000002"/>
  </r>
  <r>
    <n v="105211.14"/>
    <x v="2"/>
    <s v="Lincoln"/>
    <m/>
    <s v="L"/>
    <s v="Litter Grant FY2018/19"/>
    <m/>
    <s v="Maint - Litter"/>
    <s v="Mowing/Litter"/>
    <m/>
    <x v="1"/>
    <x v="1"/>
    <s v=""/>
    <m/>
    <m/>
    <x v="4"/>
    <m/>
    <m/>
    <n v="0"/>
    <n v="0"/>
    <n v="-20981.55"/>
    <n v="0"/>
    <n v="-20981.55"/>
  </r>
  <r>
    <n v="126117"/>
    <x v="0"/>
    <s v="Bledsoe"/>
    <s v="SR-30"/>
    <s v="SR"/>
    <s v="From Van Buren County Line to East of Bob Sapp Road"/>
    <s v="Alternate Micro-surfacing @ 22 lbs/sy or TL 65 warm mix"/>
    <s v="Resurfacing"/>
    <s v="Resurface &amp; Safety"/>
    <s v="Micro-surfacing @ 22 lbs/sy"/>
    <x v="0"/>
    <x v="5"/>
    <n v="5.58"/>
    <d v="2018-02-09T00:00:00"/>
    <s v="MICRO"/>
    <x v="2"/>
    <s v="Other"/>
    <m/>
    <n v="0"/>
    <n v="0"/>
    <n v="-3987.15"/>
    <n v="-16997.18"/>
    <n v="-20984.33"/>
  </r>
  <r>
    <n v="126064"/>
    <x v="1"/>
    <s v="Knox"/>
    <s v="SR-162"/>
    <s v="SR"/>
    <s v="From SR-62 to near Centerpoint Boulevard"/>
    <s v="Mill 411D &amp; E"/>
    <s v="Resurfacing"/>
    <s v="Resurface &amp; Safety"/>
    <s v="Mill &amp; 411D"/>
    <x v="0"/>
    <x v="5"/>
    <n v="3.5"/>
    <d v="2018-05-11T00:00:00"/>
    <s v="CONV"/>
    <x v="0"/>
    <s v="NHS"/>
    <m/>
    <n v="0"/>
    <n v="0"/>
    <n v="0"/>
    <n v="-21100.52"/>
    <n v="-21100.52"/>
  </r>
  <r>
    <n v="127519"/>
    <x v="1"/>
    <s v="Blount"/>
    <m/>
    <s v="SR"/>
    <s v="M19CMHQ_C05SR_ROUMARYVILLE"/>
    <m/>
    <s v="Maint - Reg"/>
    <s v="Maintenance"/>
    <m/>
    <x v="1"/>
    <x v="1"/>
    <s v=""/>
    <m/>
    <m/>
    <x v="2"/>
    <m/>
    <m/>
    <n v="0"/>
    <n v="0"/>
    <n v="-21526.37"/>
    <n v="0"/>
    <n v="-21526.37"/>
  </r>
  <r>
    <n v="125849"/>
    <x v="2"/>
    <s v="Humphreys"/>
    <s v="Clydeton Rd"/>
    <s v="L"/>
    <s v="SA 43008 (9), Clydeton Rd, from Waverly City Limits to Hillcrest Drive"/>
    <m/>
    <s v="State Aid - Resurf"/>
    <s v="Resurfacing"/>
    <m/>
    <x v="1"/>
    <x v="1"/>
    <n v="5.7460000000000004"/>
    <m/>
    <m/>
    <x v="4"/>
    <s v="None"/>
    <m/>
    <n v="0"/>
    <n v="0"/>
    <n v="0"/>
    <n v="-21563.73"/>
    <n v="-21563.73"/>
  </r>
  <r>
    <n v="127917"/>
    <x v="3"/>
    <s v="Chester"/>
    <s v="Wilson School Road"/>
    <s v="L"/>
    <s v="SA 12027-3, Wilson School Road from SR 100 to Parker Loop Road"/>
    <m/>
    <s v="State Aid - Resurf"/>
    <s v="Resurfacing"/>
    <m/>
    <x v="1"/>
    <x v="1"/>
    <n v="2.1469999999999998"/>
    <m/>
    <m/>
    <x v="4"/>
    <s v="None"/>
    <m/>
    <n v="0"/>
    <n v="0"/>
    <n v="0"/>
    <n v="-21609.85"/>
    <n v="-21609.85"/>
  </r>
  <r>
    <n v="127604"/>
    <x v="2"/>
    <s v="Rutherford"/>
    <m/>
    <s v="SR"/>
    <s v="M19CMHQ_C75SR_ROULAVERGNE"/>
    <m/>
    <s v="Maint - Reg"/>
    <s v="Maintenance"/>
    <m/>
    <x v="1"/>
    <x v="1"/>
    <s v=""/>
    <m/>
    <m/>
    <x v="2"/>
    <m/>
    <m/>
    <n v="0"/>
    <n v="0"/>
    <n v="-21737.7"/>
    <n v="0"/>
    <n v="-21737.7"/>
  </r>
  <r>
    <n v="126113"/>
    <x v="0"/>
    <s v="Cumberland"/>
    <s v="SR-298"/>
    <s v="SR"/>
    <s v="From North of Redmond Lane to South of Roy McCoy Road"/>
    <s v="Micro-surfacing @ 22 lbs/sy"/>
    <s v="Resurfacing"/>
    <s v="Resurface &amp; Safety"/>
    <s v="Micro-surfacing @ 22 lbs/sy"/>
    <x v="0"/>
    <x v="5"/>
    <n v="5.63"/>
    <d v="2018-02-09T00:00:00"/>
    <s v="MICRO"/>
    <x v="2"/>
    <s v="Other"/>
    <m/>
    <n v="0"/>
    <n v="0"/>
    <n v="-1320.28"/>
    <n v="-20431.09"/>
    <n v="-21751.37"/>
  </r>
  <r>
    <n v="123822"/>
    <x v="1"/>
    <s v="Washington"/>
    <s v="SR-36"/>
    <s v="SR"/>
    <s v="From near SR-75 to Sullivan County Line LM 6.99 to LM 7.58."/>
    <s v="SR-36, From near SR-75 to Sullivan County Line LM 6.99 to LM 7.58.-RSAR"/>
    <s v="Safety"/>
    <s v="Miscellaneous Safety Improvements"/>
    <m/>
    <x v="1"/>
    <x v="1"/>
    <n v="0.59"/>
    <d v="2018-05-11T00:00:00"/>
    <m/>
    <x v="0"/>
    <s v="NHS"/>
    <m/>
    <n v="-18961.95"/>
    <n v="0"/>
    <n v="-2872.36"/>
    <n v="0"/>
    <n v="-21834.31"/>
  </r>
  <r>
    <n v="125600"/>
    <x v="0"/>
    <s v="Dekalb"/>
    <s v="Bright Hill Road"/>
    <s v="L"/>
    <s v="SA-21033(1), Bright Hill Road, From SR 26 to Hooper Rd."/>
    <m/>
    <s v="State Aid - Resurf"/>
    <s v="Resurfacing"/>
    <m/>
    <x v="1"/>
    <x v="1"/>
    <n v="2.77"/>
    <m/>
    <m/>
    <x v="4"/>
    <s v="None"/>
    <m/>
    <n v="0"/>
    <n v="0"/>
    <n v="0"/>
    <n v="-22409.99"/>
    <n v="-22409.99"/>
  </r>
  <r>
    <n v="127921"/>
    <x v="2"/>
    <s v="Robertson"/>
    <s v="Jack Teasley Road"/>
    <s v="L"/>
    <s v="SA 74061-1, Jack Teasley Road, from Cheatham Co Line to Gause Road"/>
    <m/>
    <s v="State Aid - Resurf"/>
    <s v="Resurfacing"/>
    <m/>
    <x v="1"/>
    <x v="1"/>
    <n v="3.1989999999999998"/>
    <m/>
    <m/>
    <x v="4"/>
    <s v="None"/>
    <m/>
    <n v="0"/>
    <n v="0"/>
    <n v="0"/>
    <n v="-22430.92"/>
    <n v="-22430.92"/>
  </r>
  <r>
    <n v="125347"/>
    <x v="1"/>
    <s v="Cocke"/>
    <s v="SR-35"/>
    <s v="SR"/>
    <s v="From Jefferson County Line to SR-9"/>
    <s v="411TLD Overlay @ 85 lb/sy"/>
    <s v="Resurfacing"/>
    <s v="Resurface &amp; Safety"/>
    <s v="411TLD Overlay @ 85 lb/sy"/>
    <x v="0"/>
    <x v="5"/>
    <n v="1.6"/>
    <d v="2017-05-12T00:00:00"/>
    <s v="THIN"/>
    <x v="0"/>
    <s v="NHS, Other"/>
    <m/>
    <n v="0"/>
    <n v="0"/>
    <n v="0"/>
    <n v="-22512.77"/>
    <n v="-22512.77"/>
  </r>
  <r>
    <n v="116902"/>
    <x v="5"/>
    <s v="Statewide"/>
    <m/>
    <s v="N/A"/>
    <s v="Rowe Machinery Superload O/D THP Escort to NASA"/>
    <m/>
    <s v="Other"/>
    <s v="Other"/>
    <m/>
    <x v="1"/>
    <x v="1"/>
    <s v=""/>
    <m/>
    <m/>
    <x v="6"/>
    <m/>
    <m/>
    <n v="0"/>
    <n v="0"/>
    <n v="-22593.200000000001"/>
    <n v="0"/>
    <n v="-22593.200000000001"/>
  </r>
  <r>
    <n v="125471"/>
    <x v="2"/>
    <s v="Maury"/>
    <s v="Theta Pike"/>
    <s v="L"/>
    <s v="Theta Pike, From North of Witherspoon Road to Darks Mill Road"/>
    <s v="Safety Improvements"/>
    <s v="Safety"/>
    <s v="Miscellaneous Safety Improvements"/>
    <m/>
    <x v="1"/>
    <x v="1"/>
    <n v="1.38"/>
    <d v="2018-06-22T00:00:00"/>
    <m/>
    <x v="4"/>
    <s v="Other"/>
    <m/>
    <n v="-25335.71"/>
    <n v="0"/>
    <n v="2718.05"/>
    <n v="0"/>
    <n v="-22617.66"/>
  </r>
  <r>
    <n v="121852"/>
    <x v="3"/>
    <s v="Shelby"/>
    <s v="SR-23"/>
    <s v="SR"/>
    <s v="Near the intersection at White Station Road in Memphis"/>
    <s v="SR-23, Near the intersection at White Station Road in Memphis - Miscellaneous Safety Improvements &amp; High Friction Surface Treatment"/>
    <s v="Safety"/>
    <s v="Miscellaneous Safety Improvements"/>
    <m/>
    <x v="0"/>
    <x v="5"/>
    <n v="0.17"/>
    <d v="2017-12-08T00:00:00"/>
    <m/>
    <x v="2"/>
    <s v="Other"/>
    <m/>
    <n v="-27749.96"/>
    <n v="0"/>
    <n v="5049.42"/>
    <n v="0"/>
    <n v="-22700.54"/>
  </r>
  <r>
    <n v="126076"/>
    <x v="3"/>
    <s v="Shelby"/>
    <s v="Collierville Arlington Rd"/>
    <s v="L"/>
    <s v="SA 79038(2), Collierville Arlington Rd  from SR 205  Millington Arlington to Tipton County Line"/>
    <m/>
    <s v="State Aid - Resurf"/>
    <s v="Resurfacing"/>
    <m/>
    <x v="0"/>
    <x v="5"/>
    <n v="4.67"/>
    <m/>
    <m/>
    <x v="4"/>
    <m/>
    <m/>
    <n v="0"/>
    <n v="0"/>
    <n v="0"/>
    <n v="-22709.55"/>
    <n v="-22709.55"/>
  </r>
  <r>
    <n v="123313"/>
    <x v="2"/>
    <s v="Wilson"/>
    <s v="S. Hartmann Drive"/>
    <s v="L"/>
    <s v="S. Hartmann Drive from South of Hickory Ridge Road to South of SR-24 in Lebanon"/>
    <s v="Resurfacing, restoration and rehabilitation of S. Hartmann Drive.  This road is experiencing rutting as well as some longitudinal cracking.  In addition to repairing those areas and resurfacing the entire street segment, the project will involve restriping, reinstallation of signal loops at the Hickory Ridge intersection and installation of reflective pavement markers."/>
    <s v="Local Programs"/>
    <s v="Resurfacing"/>
    <e v="#N/A"/>
    <x v="0"/>
    <x v="2"/>
    <n v="0.54"/>
    <m/>
    <m/>
    <x v="4"/>
    <s v="Other"/>
    <m/>
    <n v="181.91"/>
    <n v="0"/>
    <n v="-22960.18"/>
    <n v="0"/>
    <n v="-22778.27"/>
  </r>
  <r>
    <n v="118841"/>
    <x v="2"/>
    <s v="Robertson"/>
    <s v="SR-25"/>
    <s v="SR"/>
    <s v="From SR-161 to SR-65 (RSAR)"/>
    <s v="Miscellaneous Safety Improvements"/>
    <s v="Safety"/>
    <s v="Miscellaneous Safety Improvements"/>
    <m/>
    <x v="1"/>
    <x v="1"/>
    <n v="4"/>
    <d v="2017-03-31T00:00:00"/>
    <m/>
    <x v="2"/>
    <s v="Other"/>
    <m/>
    <n v="-5350.56"/>
    <n v="0"/>
    <n v="-17455.400000000001"/>
    <n v="0"/>
    <n v="-22805.960000000003"/>
  </r>
  <r>
    <n v="118844"/>
    <x v="2"/>
    <s v="Wilson"/>
    <s v="SR-141"/>
    <s v="SR"/>
    <s v="From SR-26 to Bobo Road (RSAR)"/>
    <m/>
    <s v="Safety"/>
    <s v="Miscellaneous Safety Improvements"/>
    <m/>
    <x v="1"/>
    <x v="1"/>
    <n v="5.97"/>
    <d v="2018-03-23T00:00:00"/>
    <m/>
    <x v="2"/>
    <s v="Other"/>
    <m/>
    <n v="-18755.13"/>
    <n v="0"/>
    <n v="-4152.7700000000004"/>
    <n v="0"/>
    <n v="-22907.9"/>
  </r>
  <r>
    <n v="124046.01"/>
    <x v="0"/>
    <s v="Coffee"/>
    <s v="SR-127"/>
    <s v="SR"/>
    <s v="(Winchester Highway), Bridge over Bradley Creek, LM 4.66"/>
    <m/>
    <s v="Maint - BR Repair"/>
    <s v="Bridge Repair"/>
    <m/>
    <x v="3"/>
    <x v="2"/>
    <n v="0.01"/>
    <m/>
    <m/>
    <x v="2"/>
    <s v="Other"/>
    <s v="16SR1270003"/>
    <n v="0"/>
    <n v="0"/>
    <n v="-22929.65"/>
    <n v="0"/>
    <n v="-22929.65"/>
  </r>
  <r>
    <n v="102633"/>
    <x v="1"/>
    <s v="Monroe"/>
    <s v="I-75"/>
    <s v="IM"/>
    <s v="McMinn County Line to Loudon County Line"/>
    <s v="I-75, McMinn County Line to Loudon County Line - Resurfacing"/>
    <s v="Resurfacing"/>
    <s v="Resurfacing"/>
    <s v="Mill, C &amp; OGFC"/>
    <x v="0"/>
    <x v="5"/>
    <n v="6.49"/>
    <d v="2017-02-10T00:00:00"/>
    <s v="CONV"/>
    <x v="1"/>
    <s v="Int"/>
    <m/>
    <n v="0"/>
    <n v="0"/>
    <n v="0"/>
    <n v="-22935.85"/>
    <n v="-22935.85"/>
  </r>
  <r>
    <n v="114452"/>
    <x v="5"/>
    <s v="Statewide"/>
    <m/>
    <s v="N/A"/>
    <s v="Diesel Retrofits for TDOT Vehicles and Construction Equipment"/>
    <m/>
    <s v="Other"/>
    <s v="Other"/>
    <m/>
    <x v="1"/>
    <x v="1"/>
    <n v="0"/>
    <m/>
    <m/>
    <x v="6"/>
    <m/>
    <m/>
    <n v="0"/>
    <n v="0"/>
    <n v="-23004.34"/>
    <n v="0"/>
    <n v="-23004.34"/>
  </r>
  <r>
    <n v="127571"/>
    <x v="1"/>
    <s v="Sevier"/>
    <m/>
    <s v="SR"/>
    <s v="M19CMHQ_C78SR_ROUSEVIERVILLE"/>
    <m/>
    <s v="Maint - Reg"/>
    <s v="Maintenance"/>
    <m/>
    <x v="1"/>
    <x v="1"/>
    <s v=""/>
    <m/>
    <m/>
    <x v="2"/>
    <m/>
    <m/>
    <n v="0"/>
    <n v="0"/>
    <n v="-23051.11"/>
    <n v="0"/>
    <n v="-23051.11"/>
  </r>
  <r>
    <n v="125659"/>
    <x v="1"/>
    <s v="Scott"/>
    <s v="SR-456"/>
    <s v="SR"/>
    <s v="Emergency Slide Repairs near LM 3.00"/>
    <s v="Emergency Slide Repairs"/>
    <s v="Maint - Reg"/>
    <s v="Mitigation - Slide"/>
    <m/>
    <x v="2"/>
    <x v="2"/>
    <s v=""/>
    <m/>
    <m/>
    <x v="2"/>
    <s v="Other"/>
    <m/>
    <n v="0"/>
    <n v="0"/>
    <n v="-23099"/>
    <n v="0"/>
    <n v="-23099"/>
  </r>
  <r>
    <n v="121418.03"/>
    <x v="1"/>
    <s v="Region 1"/>
    <m/>
    <s v="IM"/>
    <s v="M18LTHQ_D18ISR_M&amp;L_D18INTERSTATE"/>
    <m/>
    <s v="Maint - Reg"/>
    <s v="Mowing/Litter"/>
    <m/>
    <x v="1"/>
    <x v="1"/>
    <n v="316.45"/>
    <d v="2017-11-03T00:00:00"/>
    <m/>
    <x v="1"/>
    <m/>
    <m/>
    <n v="0"/>
    <n v="0"/>
    <n v="-23573.48"/>
    <n v="0"/>
    <n v="-23573.48"/>
  </r>
  <r>
    <n v="120434"/>
    <x v="0"/>
    <s v="Fentress"/>
    <s v="SR-52"/>
    <s v="SR"/>
    <s v="From Shirley Road to Clear Fork River Bridge"/>
    <s v="SR-52, From Shirley Road to Bridge over Clear Fork River - Resurface, Guardrail, Warning Lights, Signs, Pvmt Mkg"/>
    <s v="Resurfacing"/>
    <s v="Resurface &amp; Safety"/>
    <s v="Cold Plane @ 1.25&quot; (Existing Overlay)(LM 22.40 - LM 27.07) &amp; Bridge End &amp; &quot;D&quot; Mix @ 132.5#/sy (Rdwy. &amp; Shlds.)(LM 22.40 - LM 27.83)"/>
    <x v="0"/>
    <x v="5"/>
    <n v="5.43"/>
    <d v="2015-05-15T00:00:00"/>
    <s v="CONV"/>
    <x v="2"/>
    <s v="Other"/>
    <m/>
    <n v="0"/>
    <n v="0"/>
    <n v="0"/>
    <n v="-23574.67"/>
    <n v="-23574.67"/>
  </r>
  <r>
    <n v="126801"/>
    <x v="0"/>
    <s v="Warren"/>
    <m/>
    <s v="N/A"/>
    <s v="McMinnville: Road Removal, Earthwork, and Fencing"/>
    <m/>
    <s v="Aeronautics"/>
    <s v="Public Transportation"/>
    <m/>
    <x v="1"/>
    <x v="1"/>
    <s v=""/>
    <m/>
    <m/>
    <x v="6"/>
    <m/>
    <m/>
    <n v="0"/>
    <n v="0"/>
    <n v="-23620"/>
    <n v="0"/>
    <n v="-23620"/>
  </r>
  <r>
    <n v="126540"/>
    <x v="3"/>
    <s v="Weakley"/>
    <s v="SR-372"/>
    <s v="SR"/>
    <s v="SR-431 to SR-43"/>
    <s v="Mill &amp; 411D"/>
    <s v="Resurfacing"/>
    <s v="Resurface &amp; Safety"/>
    <s v="Mill &amp; 411D"/>
    <x v="0"/>
    <x v="5"/>
    <n v="3.96"/>
    <d v="2018-03-23T00:00:00"/>
    <s v="CONV"/>
    <x v="2"/>
    <s v="Other"/>
    <m/>
    <n v="0"/>
    <n v="0"/>
    <n v="4687.96"/>
    <n v="-28411.61"/>
    <n v="-23723.65"/>
  </r>
  <r>
    <n v="125144"/>
    <x v="3"/>
    <s v="Henry"/>
    <m/>
    <s v="N/A"/>
    <s v="Paris: Apron Rehabilitation"/>
    <m/>
    <s v="Aeronautics"/>
    <s v="Public Transportation"/>
    <m/>
    <x v="1"/>
    <x v="1"/>
    <s v=""/>
    <m/>
    <m/>
    <x v="6"/>
    <m/>
    <m/>
    <n v="0"/>
    <n v="0"/>
    <n v="-23976.58"/>
    <n v="0"/>
    <n v="-23976.58"/>
  </r>
  <r>
    <n v="120109"/>
    <x v="0"/>
    <s v="Hamilton"/>
    <m/>
    <s v="L"/>
    <s v="Old Hixson Pike, Dayton Pike and Dallas Hollow Road In Soddy Daisy"/>
    <s v="Hixson Pike from Dayton Pike to (SR-319) Hixson Pike; Dayton Pike from Pottery Lane North to US-27, Dayton Pike from US-153 North to Soddy-Daisy Fire Station 3 and Dallas Hollow Road from Sequoyah Road to SR-319 (Hixson Pike)"/>
    <s v="Local Programs"/>
    <s v="Resurfacing"/>
    <e v="#N/A"/>
    <x v="0"/>
    <x v="5"/>
    <n v="0"/>
    <m/>
    <m/>
    <x v="4"/>
    <s v="Other"/>
    <m/>
    <n v="-24000"/>
    <n v="0"/>
    <n v="0"/>
    <n v="0"/>
    <n v="-24000"/>
  </r>
  <r>
    <n v="126846"/>
    <x v="0"/>
    <s v="White"/>
    <m/>
    <s v="N/A"/>
    <s v="Sparta: Rehab - Enhance Security"/>
    <m/>
    <s v="Aeronautics"/>
    <s v="Public Transportation"/>
    <m/>
    <x v="1"/>
    <x v="1"/>
    <s v=""/>
    <m/>
    <m/>
    <x v="6"/>
    <m/>
    <m/>
    <n v="0"/>
    <n v="0"/>
    <n v="-24000"/>
    <n v="0"/>
    <n v="-24000"/>
  </r>
  <r>
    <n v="128041"/>
    <x v="1"/>
    <s v="Loudon"/>
    <s v="Pine Grove Providence Road"/>
    <s v="L"/>
    <s v="SA 5316-3, Pine Grove Providence Road from Dutton Road to Hines Valley"/>
    <m/>
    <s v="State Aid - Resurf"/>
    <s v="Resurfacing"/>
    <m/>
    <x v="1"/>
    <x v="1"/>
    <n v="1.85"/>
    <m/>
    <m/>
    <x v="4"/>
    <s v="Other"/>
    <m/>
    <n v="0"/>
    <n v="0"/>
    <n v="0"/>
    <n v="-24087.22"/>
    <n v="-24087.22"/>
  </r>
  <r>
    <n v="127294"/>
    <x v="2"/>
    <s v="Maury"/>
    <s v="SR-99"/>
    <s v="SR"/>
    <s v="From Zion Road to near Beckett Street (Excluding LM 12.06-12.35; LM 15.58-15.76)"/>
    <s v="Mill &amp; 411D (LM 15.2-LM16.4)/411 D Overlay"/>
    <s v="Resurfacing"/>
    <s v="Resurface &amp; Safety"/>
    <s v="Mill &amp; 411D (LM 15.2-LM16.4)/411 D Overlay"/>
    <x v="0"/>
    <x v="5"/>
    <n v="4.4800000000000004"/>
    <d v="2019-05-10T00:00:00"/>
    <s v="CONV"/>
    <x v="0"/>
    <s v="NHS"/>
    <m/>
    <n v="0"/>
    <n v="0"/>
    <n v="-7098"/>
    <n v="-17014"/>
    <n v="-24112"/>
  </r>
  <r>
    <n v="120222"/>
    <x v="1"/>
    <s v="Anderson"/>
    <s v="Buchanan Lane"/>
    <s v="L"/>
    <s v="Buchanan Lane, at Norfolk Southern Railroad, LM 0.018"/>
    <s v="Buchanan Ln, At Norfolk Southern R/R, LM 0.018-Install Gates w/Flashing Lights, Advance Warning Sign, Pvm't Marking and Signs"/>
    <s v="Other"/>
    <s v="Railroad Crossing Improvement"/>
    <m/>
    <x v="1"/>
    <x v="1"/>
    <n v="1E-3"/>
    <m/>
    <m/>
    <x v="4"/>
    <s v="None"/>
    <m/>
    <n v="-7850.31"/>
    <n v="0"/>
    <n v="-16268.8"/>
    <n v="0"/>
    <n v="-24119.11"/>
  </r>
  <r>
    <n v="126116"/>
    <x v="0"/>
    <s v="Rhea"/>
    <s v="SR-68"/>
    <s v="SR"/>
    <s v="From Cumberland County Line To north of Possum Trot Road"/>
    <s v="Micro-surfacing @ 22 lbs/sy"/>
    <s v="Resurfacing"/>
    <s v="Resurface &amp; Safety"/>
    <s v="Micro-surfacing @ 22 lbs/sy"/>
    <x v="0"/>
    <x v="5"/>
    <n v="3.42"/>
    <d v="2018-02-09T00:00:00"/>
    <s v="MICRO"/>
    <x v="2"/>
    <s v="Other"/>
    <m/>
    <n v="0"/>
    <n v="0"/>
    <n v="0"/>
    <n v="-24172.84"/>
    <n v="-24172.84"/>
  </r>
  <r>
    <n v="119985"/>
    <x v="0"/>
    <s v="White"/>
    <s v="SR-26"/>
    <s v="SR"/>
    <s v="Near Intersection at SR-136 (RSAR)"/>
    <s v="Intersection Improvements (Red Flashing Beacons)"/>
    <s v="Safety"/>
    <s v="Intersection Improvements"/>
    <m/>
    <x v="0"/>
    <x v="0"/>
    <n v="0"/>
    <d v="2017-10-06T00:00:00"/>
    <m/>
    <x v="2"/>
    <s v="Other"/>
    <m/>
    <n v="-27497.19"/>
    <n v="0"/>
    <n v="3240.64"/>
    <n v="0"/>
    <n v="-24256.55"/>
  </r>
  <r>
    <n v="126126"/>
    <x v="0"/>
    <s v="Putnam"/>
    <s v="SR-24"/>
    <s v="SR"/>
    <s v="From Smith County Line to East of Byers Road"/>
    <s v="Micro-surfacing @ 22 lbs/sy"/>
    <s v="Resurfacing"/>
    <s v="Resurface &amp; Safety"/>
    <s v="Micro-surfacing @ 22 lbs/sy"/>
    <x v="0"/>
    <x v="5"/>
    <n v="11"/>
    <d v="2018-02-09T00:00:00"/>
    <s v="MICRO"/>
    <x v="2"/>
    <s v="Other"/>
    <m/>
    <n v="0"/>
    <n v="0"/>
    <n v="-23065.47"/>
    <n v="-1197.31"/>
    <n v="-24262.780000000002"/>
  </r>
  <r>
    <n v="105208.14"/>
    <x v="3"/>
    <s v="Madison"/>
    <m/>
    <s v="L"/>
    <s v="Litter Grant FY2018/19"/>
    <m/>
    <s v="Maint - Litter"/>
    <s v="Mowing/Litter"/>
    <m/>
    <x v="1"/>
    <x v="1"/>
    <s v=""/>
    <m/>
    <m/>
    <x v="4"/>
    <m/>
    <m/>
    <n v="0"/>
    <n v="0"/>
    <n v="-24283.61"/>
    <n v="0"/>
    <n v="-24283.61"/>
  </r>
  <r>
    <n v="114945.01"/>
    <x v="0"/>
    <s v="White"/>
    <m/>
    <s v="L"/>
    <s v="DeRossett RR Section House Site Improvements"/>
    <s v="Installation of signage, landscaping, walkways, access improvements and ADA upgrades for the Nashville, Chattanooga and St. Louis Railway Section House Museum."/>
    <s v="Local Programs"/>
    <s v="Enhancement (Misc.)"/>
    <m/>
    <x v="1"/>
    <x v="1"/>
    <n v="0"/>
    <m/>
    <m/>
    <x v="4"/>
    <s v="Other"/>
    <m/>
    <n v="0"/>
    <n v="0"/>
    <n v="-24308.13"/>
    <n v="0"/>
    <n v="-24308.13"/>
  </r>
  <r>
    <n v="117228"/>
    <x v="2"/>
    <s v="Davidson, Robertson, Sumner"/>
    <s v="I-65"/>
    <s v="IM"/>
    <s v="Exit 96 to Exit 108 (ITS)"/>
    <m/>
    <s v="Legislative"/>
    <s v="Intelligent Transportation System"/>
    <m/>
    <x v="1"/>
    <x v="1"/>
    <n v="12"/>
    <d v="2014-10-17T00:00:00"/>
    <m/>
    <x v="1"/>
    <s v="Int"/>
    <m/>
    <n v="-22641.56"/>
    <n v="0"/>
    <n v="-1790.46"/>
    <n v="0"/>
    <n v="-24432.02"/>
  </r>
  <r>
    <n v="127577"/>
    <x v="1"/>
    <s v="Grainger"/>
    <m/>
    <s v="SR"/>
    <s v="M19CMHQ_C29SR_ROUBEANSTATION"/>
    <m/>
    <s v="Maint - Reg"/>
    <s v="Maintenance"/>
    <m/>
    <x v="1"/>
    <x v="1"/>
    <s v=""/>
    <m/>
    <m/>
    <x v="2"/>
    <m/>
    <m/>
    <n v="0"/>
    <n v="0"/>
    <n v="-24480.68"/>
    <n v="0"/>
    <n v="-24480.68"/>
  </r>
  <r>
    <n v="122286"/>
    <x v="0"/>
    <s v="Polk"/>
    <s v="Farmer Rd"/>
    <s v="L"/>
    <s v="BG 2317-1.55  Farmer Rd over Turtletown Ck"/>
    <m/>
    <s v="State Aid - BR Grant"/>
    <s v="Bridge Rehabilitation"/>
    <m/>
    <x v="3"/>
    <x v="0"/>
    <n v="0"/>
    <m/>
    <m/>
    <x v="4"/>
    <s v="None"/>
    <s v="70S43150003"/>
    <n v="0"/>
    <n v="0"/>
    <n v="-24582.26"/>
    <n v="0"/>
    <n v="-24582.26"/>
  </r>
  <r>
    <n v="123995"/>
    <x v="1"/>
    <s v="Campbell"/>
    <s v="SR-297"/>
    <s v="SR"/>
    <s v="From SR-63 to near Elk Fork Road"/>
    <s v="Mill &amp; 411D"/>
    <s v="Resurfacing"/>
    <s v="Resurfacing"/>
    <s v="Mill &amp; 411D"/>
    <x v="0"/>
    <x v="5"/>
    <n v="5.37"/>
    <d v="2017-06-23T00:00:00"/>
    <s v="CONV"/>
    <x v="2"/>
    <s v="Other"/>
    <m/>
    <n v="0"/>
    <n v="0"/>
    <n v="0"/>
    <n v="-24606.04"/>
    <n v="-24606.04"/>
  </r>
  <r>
    <n v="127088"/>
    <x v="1"/>
    <s v="Greene"/>
    <s v="SR-34"/>
    <s v="SR"/>
    <s v="From near I-81 South Bound Ramp to near Main Street"/>
    <s v="411 D Overlay"/>
    <s v="Resurfacing"/>
    <s v="Resurface &amp; Safety"/>
    <s v="411 D Overlay"/>
    <x v="0"/>
    <x v="5"/>
    <n v="4.49"/>
    <d v="2019-05-10T00:00:00"/>
    <s v="CONV"/>
    <x v="0"/>
    <s v="NHS, Other"/>
    <m/>
    <n v="0"/>
    <n v="0"/>
    <n v="-5740"/>
    <n v="-19000"/>
    <n v="-24740"/>
  </r>
  <r>
    <n v="120866"/>
    <x v="2"/>
    <s v="Perry"/>
    <m/>
    <s v="L"/>
    <s v="Linden Elementry and Linden Middle School, Phase 3"/>
    <s v="Construction of 1,700 LF of sidewalks, concrete curb, culverts, grass strip, detectable warning strips, crosswalks, and signage along S. Mill Street, from US 412 to Brookside Drive."/>
    <s v="Local Programs"/>
    <s v="Bicycles and Pedestrian Facility"/>
    <m/>
    <x v="1"/>
    <x v="1"/>
    <n v="0"/>
    <m/>
    <m/>
    <x v="4"/>
    <s v="None"/>
    <m/>
    <n v="1589.76"/>
    <n v="0"/>
    <n v="-26340.04"/>
    <n v="0"/>
    <n v="-24750.280000000002"/>
  </r>
  <r>
    <n v="118856"/>
    <x v="5"/>
    <s v="Statewide"/>
    <m/>
    <s v="N/A"/>
    <s v="Environmental Documents for Annual HESP and HRRR Projects"/>
    <s v="Funding for Group PCE/Close once all PCE are closed associated with this PIN."/>
    <s v="Other"/>
    <s v="RSAR"/>
    <m/>
    <x v="1"/>
    <x v="1"/>
    <s v=""/>
    <m/>
    <m/>
    <x v="6"/>
    <m/>
    <m/>
    <n v="-24848.95"/>
    <n v="0"/>
    <n v="0"/>
    <n v="0"/>
    <n v="-24848.95"/>
  </r>
  <r>
    <n v="121942"/>
    <x v="1"/>
    <s v="Greene"/>
    <s v="I-81"/>
    <s v="IM"/>
    <s v="3 Bridges over I-81 on Various Routes at Various LM's"/>
    <m/>
    <s v="Maint - BR Repair"/>
    <s v="Bridge Repair"/>
    <m/>
    <x v="3"/>
    <x v="2"/>
    <s v=""/>
    <d v="2017-02-10T00:00:00"/>
    <m/>
    <x v="1"/>
    <s v="None"/>
    <s v="30I00810025, 30I00810033, 30I00810041"/>
    <n v="0"/>
    <n v="0"/>
    <n v="-25140.45"/>
    <n v="0"/>
    <n v="-25140.45"/>
  </r>
  <r>
    <n v="125611"/>
    <x v="0"/>
    <s v="Meigs"/>
    <s v="Gamble Road"/>
    <s v="L"/>
    <s v="SA-61014(8), Gamble Road, From Bradley Co. line to Sugar Creek Rd."/>
    <m/>
    <s v="State Aid - Resurf"/>
    <s v="Resurfacing"/>
    <m/>
    <x v="1"/>
    <x v="1"/>
    <n v="1.72"/>
    <m/>
    <m/>
    <x v="4"/>
    <s v="None"/>
    <m/>
    <n v="0"/>
    <n v="0"/>
    <n v="0"/>
    <n v="-25348.37"/>
    <n v="-25348.37"/>
  </r>
  <r>
    <n v="105245.14"/>
    <x v="3"/>
    <s v="Benton"/>
    <m/>
    <s v="L"/>
    <s v="Litter Grant FY2018/19"/>
    <m/>
    <s v="Maint - Litter"/>
    <s v="Mowing/Litter"/>
    <m/>
    <x v="1"/>
    <x v="1"/>
    <s v=""/>
    <m/>
    <m/>
    <x v="4"/>
    <m/>
    <m/>
    <n v="0"/>
    <n v="0"/>
    <n v="-25496.07"/>
    <n v="0"/>
    <n v="-25496.07"/>
  </r>
  <r>
    <n v="105232.14"/>
    <x v="3"/>
    <s v="Hardeman"/>
    <m/>
    <s v="L"/>
    <s v="Litter Grant FY2018/19"/>
    <m/>
    <s v="Maint - Litter"/>
    <s v="Mowing/Litter"/>
    <m/>
    <x v="1"/>
    <x v="1"/>
    <s v=""/>
    <m/>
    <m/>
    <x v="4"/>
    <m/>
    <m/>
    <n v="0"/>
    <n v="0"/>
    <n v="-25511.94"/>
    <n v="0"/>
    <n v="-25511.94"/>
  </r>
  <r>
    <n v="105238.14"/>
    <x v="3"/>
    <s v="Decatur"/>
    <m/>
    <s v="L"/>
    <s v="Litter Grant FY2018/19"/>
    <m/>
    <s v="Maint - Litter"/>
    <s v="Mowing/Litter"/>
    <m/>
    <x v="1"/>
    <x v="1"/>
    <s v=""/>
    <m/>
    <m/>
    <x v="4"/>
    <m/>
    <m/>
    <n v="0"/>
    <n v="0"/>
    <n v="-25521.84"/>
    <n v="0"/>
    <n v="-25521.84"/>
  </r>
  <r>
    <n v="105202.14"/>
    <x v="3"/>
    <s v="Obion"/>
    <m/>
    <s v="L"/>
    <s v="Litter Grant FY2018/19"/>
    <m/>
    <s v="Maint - Litter"/>
    <s v="Mowing/Litter"/>
    <m/>
    <x v="1"/>
    <x v="1"/>
    <s v=""/>
    <m/>
    <m/>
    <x v="4"/>
    <m/>
    <m/>
    <n v="0"/>
    <n v="0"/>
    <n v="-25804.13"/>
    <n v="0"/>
    <n v="-25804.13"/>
  </r>
  <r>
    <n v="124905"/>
    <x v="0"/>
    <s v="Clay"/>
    <s v="SR-53"/>
    <s v="SR"/>
    <s v="From South of Old Livingston Highway to End of Bridge over Obey River"/>
    <s v="Project involves pavement marking, signs, guardrail, and resurfacing."/>
    <s v="Resurfacing"/>
    <s v="Resurface &amp; Safety"/>
    <s v="Mill &amp; 411D"/>
    <x v="0"/>
    <x v="5"/>
    <n v="2.2799999999999998"/>
    <d v="2017-05-12T00:00:00"/>
    <s v="CONV"/>
    <x v="2"/>
    <s v="Other"/>
    <m/>
    <n v="0"/>
    <n v="0"/>
    <n v="501.68"/>
    <n v="-26392.560000000001"/>
    <n v="-25890.880000000001"/>
  </r>
  <r>
    <n v="123886"/>
    <x v="3"/>
    <s v="Carroll"/>
    <s v="SR-1"/>
    <s v="SR"/>
    <s v="From Huntingdon City Limits to Benton County Line"/>
    <s v="PRESV - Scrub Seal &amp; 85 lbs TLD"/>
    <s v="Resurfacing"/>
    <s v="Resurface &amp; Safety"/>
    <s v="Scrub Seal &amp; 85 lbs TLD"/>
    <x v="0"/>
    <x v="5"/>
    <n v="9.4700000000000006"/>
    <d v="2017-03-31T00:00:00"/>
    <s v="PRESV"/>
    <x v="2"/>
    <s v="Other"/>
    <m/>
    <n v="0"/>
    <n v="0"/>
    <n v="0"/>
    <n v="-26278.17"/>
    <n v="-26278.17"/>
  </r>
  <r>
    <n v="115690"/>
    <x v="0"/>
    <s v="Overton"/>
    <s v="SR-293"/>
    <s v="SR"/>
    <s v="Bridge over Branch, LM 5.34"/>
    <s v="SR-293, Bridge over Branch, LM 5.34 - Bridge Replacement"/>
    <s v="Bridge"/>
    <s v="Bridge Replacement"/>
    <m/>
    <x v="3"/>
    <x v="0"/>
    <n v="0.11600000000000001"/>
    <d v="2015-08-28T00:00:00"/>
    <m/>
    <x v="2"/>
    <s v="Other"/>
    <s v="67F00150005"/>
    <n v="-4513.9399999999996"/>
    <n v="-11305.01"/>
    <n v="-10574.55"/>
    <n v="0"/>
    <n v="-26393.5"/>
  </r>
  <r>
    <n v="126008"/>
    <x v="2"/>
    <s v="Region 3"/>
    <m/>
    <s v="N/A"/>
    <s v="MTA (RTA), FY 17, 5307"/>
    <m/>
    <s v="Mass Transit"/>
    <m/>
    <m/>
    <x v="1"/>
    <x v="1"/>
    <s v=""/>
    <m/>
    <m/>
    <x v="6"/>
    <m/>
    <m/>
    <n v="0"/>
    <n v="0"/>
    <n v="-26863"/>
    <n v="0"/>
    <n v="-26863"/>
  </r>
  <r>
    <n v="122482"/>
    <x v="2"/>
    <s v="Davidson"/>
    <s v="SR-6"/>
    <s v="SR"/>
    <s v="From Briarville Road to SR-155 Underpass"/>
    <s v="SR-6, From Briarville Road to SR-155 Underpass - Resurface, Pavement Marking"/>
    <s v="Resurfacing"/>
    <s v="Resurface &amp; Safety"/>
    <s v="Mill &amp; 65 lbs/sy CS &amp; OGFC"/>
    <x v="0"/>
    <x v="5"/>
    <n v="0.98"/>
    <d v="2016-04-01T00:00:00"/>
    <s v="CONV"/>
    <x v="0"/>
    <s v="NHS"/>
    <m/>
    <n v="0"/>
    <n v="0"/>
    <n v="-1234.28"/>
    <n v="-25745.71"/>
    <n v="-26979.989999999998"/>
  </r>
  <r>
    <n v="117571"/>
    <x v="0"/>
    <s v="Putnam"/>
    <s v="LIC"/>
    <s v="L"/>
    <s v="Bennett Road, From Mine Lick Creek Interchange on I-40 to Buffalo Valley Road"/>
    <s v="A local interstate connector from Mine Lick Creek Interchange on I-40 to Buffalo Valley Road"/>
    <s v="Local Programs"/>
    <s v="Construction-New"/>
    <m/>
    <x v="0"/>
    <x v="3"/>
    <n v="1.72"/>
    <m/>
    <m/>
    <x v="4"/>
    <s v="None"/>
    <m/>
    <n v="0"/>
    <n v="1"/>
    <n v="-26999.99"/>
    <n v="0"/>
    <n v="-26998.99"/>
  </r>
  <r>
    <n v="123880"/>
    <x v="2"/>
    <s v="Dickson"/>
    <m/>
    <s v="L"/>
    <s v="Westfield Road, From Druid Hills Drive to Old Charlotte Pike; Old Charlotte Pike, From Westfield Road to Dickson City Limits"/>
    <s v="Milling the existing roadway, resurfacing and restriping"/>
    <s v="Local Programs"/>
    <s v="Resurfacing"/>
    <e v="#N/A"/>
    <x v="0"/>
    <x v="5"/>
    <s v=""/>
    <m/>
    <m/>
    <x v="4"/>
    <s v="Other"/>
    <m/>
    <n v="-17705.7"/>
    <n v="0"/>
    <n v="-9520.33"/>
    <n v="0"/>
    <n v="-27226.03"/>
  </r>
  <r>
    <n v="125399"/>
    <x v="1"/>
    <s v="Hamblen"/>
    <m/>
    <s v="N/A"/>
    <s v="Lakeway Area MTPO (Morristown), FY 16, 5303"/>
    <m/>
    <s v="Mass Transit"/>
    <m/>
    <m/>
    <x v="1"/>
    <x v="1"/>
    <s v=""/>
    <m/>
    <m/>
    <x v="6"/>
    <m/>
    <m/>
    <n v="0"/>
    <n v="0"/>
    <n v="-27231"/>
    <n v="0"/>
    <n v="-27231"/>
  </r>
  <r>
    <n v="127035"/>
    <x v="3"/>
    <s v="Weakley"/>
    <s v="Liberty/Bynum Rd"/>
    <s v="L"/>
    <s v="SA 92010 (4), SR 54 to SR 22"/>
    <m/>
    <s v="State Aid - Resurf"/>
    <s v="Resurfacing"/>
    <m/>
    <x v="1"/>
    <x v="1"/>
    <n v="3.88"/>
    <m/>
    <m/>
    <x v="4"/>
    <s v="None"/>
    <m/>
    <n v="0"/>
    <n v="0"/>
    <n v="0"/>
    <n v="-27708.61"/>
    <n v="-27708.61"/>
  </r>
  <r>
    <n v="105200.14"/>
    <x v="2"/>
    <s v="Robertson"/>
    <m/>
    <s v="L"/>
    <s v="Litter Grant FY2018/19"/>
    <m/>
    <s v="Maint - Litter"/>
    <s v="Mowing/Litter"/>
    <m/>
    <x v="1"/>
    <x v="1"/>
    <s v=""/>
    <m/>
    <m/>
    <x v="4"/>
    <m/>
    <m/>
    <n v="0"/>
    <n v="0"/>
    <n v="-27741.81"/>
    <n v="0"/>
    <n v="-27741.81"/>
  </r>
  <r>
    <n v="120531"/>
    <x v="1"/>
    <s v="Sullivan"/>
    <s v="SR-36"/>
    <s v="SR"/>
    <s v="From Wesley Road to Northbound SR-93 Ramp (RSA)"/>
    <s v="Signing, pavement markings, signalization, guardrail"/>
    <s v="Safety"/>
    <s v="Miscellaneous Safety Improvements"/>
    <m/>
    <x v="1"/>
    <x v="1"/>
    <n v="1.1599999999999999"/>
    <d v="2018-05-11T00:00:00"/>
    <m/>
    <x v="0"/>
    <s v="NHS"/>
    <m/>
    <n v="-22240.25"/>
    <n v="0"/>
    <n v="-5839.05"/>
    <n v="0"/>
    <n v="-28079.3"/>
  </r>
  <r>
    <n v="127560"/>
    <x v="0"/>
    <s v="Coffee"/>
    <m/>
    <s v="SR"/>
    <s v="M19CMHQ_C16SR_ROUMANCHESTER"/>
    <m/>
    <s v="Maint - Reg"/>
    <s v="Maintenance"/>
    <m/>
    <x v="1"/>
    <x v="1"/>
    <s v=""/>
    <m/>
    <m/>
    <x v="2"/>
    <m/>
    <m/>
    <n v="0"/>
    <n v="0"/>
    <n v="-28123.13"/>
    <n v="0"/>
    <n v="-28123.13"/>
  </r>
  <r>
    <n v="122513"/>
    <x v="2"/>
    <s v="Sumner"/>
    <s v="SR-41"/>
    <s v="SR"/>
    <s v="From SR-25 to South of TGT Road"/>
    <s v="Mill &amp; 411D, Fog Seal Shlds"/>
    <s v="Resurfacing"/>
    <s v="Resurface &amp; Safety"/>
    <s v="Mill &amp; 411D"/>
    <x v="0"/>
    <x v="5"/>
    <n v="7.77"/>
    <d v="2017-05-12T00:00:00"/>
    <s v="CONV"/>
    <x v="0"/>
    <s v="NHS"/>
    <m/>
    <n v="0"/>
    <n v="0"/>
    <n v="-8767.84"/>
    <n v="-19421.18"/>
    <n v="-28189.02"/>
  </r>
  <r>
    <n v="126081"/>
    <x v="3"/>
    <s v="Shelby"/>
    <s v="Germantown Rd"/>
    <s v="L"/>
    <s v="SA 79043(3), Germantown Rd from Holmes Rd to 1.2 miles North Shelby Drive"/>
    <m/>
    <s v="State Aid - Resurf"/>
    <s v="Resurfacing"/>
    <m/>
    <x v="1"/>
    <x v="1"/>
    <n v="3.22"/>
    <m/>
    <m/>
    <x v="4"/>
    <s v="None"/>
    <m/>
    <n v="0"/>
    <n v="0"/>
    <n v="0"/>
    <n v="-28267.19"/>
    <n v="-28267.19"/>
  </r>
  <r>
    <n v="105215.14"/>
    <x v="3"/>
    <s v="Lake"/>
    <m/>
    <s v="L"/>
    <s v="Litter Grant FY2018/19"/>
    <m/>
    <s v="Maint - Litter"/>
    <s v="Mowing/Litter"/>
    <m/>
    <x v="1"/>
    <x v="1"/>
    <s v=""/>
    <m/>
    <m/>
    <x v="4"/>
    <m/>
    <m/>
    <n v="0"/>
    <n v="0"/>
    <n v="-28322.21"/>
    <n v="0"/>
    <n v="-28322.21"/>
  </r>
  <r>
    <n v="125697"/>
    <x v="3"/>
    <s v="Chester"/>
    <s v="Cave Springs Rd"/>
    <s v="L"/>
    <s v="SA 12005 (5), Cave Springs Road from SA-12001 to SA-12006"/>
    <m/>
    <s v="State Aid - Resurf"/>
    <s v="Resurfacing"/>
    <m/>
    <x v="1"/>
    <x v="1"/>
    <n v="3.39"/>
    <m/>
    <m/>
    <x v="4"/>
    <s v="None"/>
    <m/>
    <n v="0"/>
    <n v="0"/>
    <n v="0"/>
    <n v="-28580.48"/>
    <n v="-28580.48"/>
  </r>
  <r>
    <n v="109756"/>
    <x v="3"/>
    <s v="Region 4"/>
    <m/>
    <s v="IM"/>
    <s v="FY0708-GRO-InSR-R4"/>
    <m/>
    <s v="Maint - Reg"/>
    <s v="Guardrail"/>
    <m/>
    <x v="1"/>
    <x v="1"/>
    <s v=""/>
    <d v="2007-10-19T00:00:00"/>
    <m/>
    <x v="1"/>
    <m/>
    <m/>
    <n v="0"/>
    <n v="0"/>
    <n v="-28851.25"/>
    <n v="0"/>
    <n v="-28851.25"/>
  </r>
  <r>
    <n v="117750"/>
    <x v="5"/>
    <s v="Statewide"/>
    <m/>
    <s v="N/A"/>
    <s v="Bennett Motor Express Overdimensional THP Escort (United Launch Alliance to NASA)"/>
    <m/>
    <s v="Other"/>
    <s v="Other"/>
    <m/>
    <x v="1"/>
    <x v="1"/>
    <s v=""/>
    <m/>
    <m/>
    <x v="6"/>
    <m/>
    <m/>
    <n v="0"/>
    <n v="0"/>
    <n v="-28976.37"/>
    <n v="0"/>
    <n v="-28976.37"/>
  </r>
  <r>
    <n v="118806"/>
    <x v="1"/>
    <s v="Jefferson"/>
    <s v="SR-9"/>
    <s v="SR"/>
    <s v="Interchange at SR-113 (RSAR)"/>
    <s v="Project involves: signing and pavement markings."/>
    <s v="Safety"/>
    <s v="Miscellaneous Safety Improvements"/>
    <m/>
    <x v="1"/>
    <x v="1"/>
    <n v="0"/>
    <d v="2018-05-11T00:00:00"/>
    <m/>
    <x v="2"/>
    <s v="Other"/>
    <m/>
    <n v="-27343"/>
    <n v="0"/>
    <n v="-1720.4"/>
    <n v="0"/>
    <n v="-29063.4"/>
  </r>
  <r>
    <n v="118795"/>
    <x v="2"/>
    <s v="Davidson"/>
    <s v="I-40"/>
    <s v="IM"/>
    <s v="From Near Elm Hill Pike to Near Ramp to Spence Lane (RSA)"/>
    <s v="Miscellaneous Safety Improvements"/>
    <s v="Safety"/>
    <s v="Miscellaneous Safety Improvements"/>
    <m/>
    <x v="1"/>
    <x v="1"/>
    <n v="1.0900000000000001"/>
    <d v="2017-05-12T00:00:00"/>
    <m/>
    <x v="1"/>
    <s v="Int"/>
    <m/>
    <n v="-12602.34"/>
    <n v="0"/>
    <n v="-16543.509999999998"/>
    <n v="0"/>
    <n v="-29145.85"/>
  </r>
  <r>
    <n v="81257.009999999995"/>
    <x v="1"/>
    <s v="Campbell"/>
    <s v="SR-90"/>
    <s v="SR"/>
    <s v="Bridge over Clear Fork Creek, LM 5.97"/>
    <m/>
    <s v="Maint - BR Repair"/>
    <s v="Bridge Repair"/>
    <m/>
    <x v="3"/>
    <x v="2"/>
    <n v="0"/>
    <d v="2018-02-09T00:00:00"/>
    <m/>
    <x v="2"/>
    <s v="Other"/>
    <s v="07SR0900007"/>
    <n v="0"/>
    <n v="0"/>
    <n v="-29592.78"/>
    <n v="0"/>
    <n v="-29592.78"/>
  </r>
  <r>
    <n v="127106"/>
    <x v="1"/>
    <s v="Roane"/>
    <s v="SR-29"/>
    <s v="SR"/>
    <s v="From near SR-1 to near Ruritan Road (Excluding LM 5.32 - 5.45)"/>
    <s v="Mill &amp; 411D"/>
    <s v="Resurfacing"/>
    <s v="Resurface &amp; Safety"/>
    <s v="Mill &amp; 411D"/>
    <x v="0"/>
    <x v="5"/>
    <n v="1.57"/>
    <d v="2019-05-10T00:00:00"/>
    <s v="CONV"/>
    <x v="2"/>
    <s v="Other"/>
    <m/>
    <n v="0"/>
    <n v="0"/>
    <n v="-7280"/>
    <n v="-22350"/>
    <n v="-29630"/>
  </r>
  <r>
    <n v="124991"/>
    <x v="1"/>
    <s v="Campbell"/>
    <m/>
    <s v="N/A"/>
    <s v="Crack Repair, Seal Coat &amp; Paint"/>
    <m/>
    <s v="Aeronautics"/>
    <s v="Public Transportation"/>
    <m/>
    <x v="1"/>
    <x v="1"/>
    <s v=""/>
    <m/>
    <m/>
    <x v="6"/>
    <m/>
    <m/>
    <n v="0"/>
    <n v="0"/>
    <n v="-30252.3"/>
    <n v="0"/>
    <n v="-30252.3"/>
  </r>
  <r>
    <n v="127760"/>
    <x v="1"/>
    <s v="Washington"/>
    <m/>
    <s v="SR"/>
    <s v="M19CMHQ_C90SR_ROUJONESBOROUGH"/>
    <m/>
    <s v="Maint - Reg"/>
    <s v="Maintenance"/>
    <m/>
    <x v="1"/>
    <x v="1"/>
    <s v=""/>
    <m/>
    <m/>
    <x v="2"/>
    <m/>
    <m/>
    <n v="0"/>
    <n v="0"/>
    <n v="-30259.9"/>
    <n v="0"/>
    <n v="-30259.9"/>
  </r>
  <r>
    <n v="127564"/>
    <x v="1"/>
    <s v="Loudon"/>
    <m/>
    <s v="SR"/>
    <s v="M19CMHQ_C53SR_ROULOUDON"/>
    <m/>
    <s v="Maint - Reg"/>
    <s v="Maintenance"/>
    <m/>
    <x v="1"/>
    <x v="1"/>
    <s v=""/>
    <m/>
    <m/>
    <x v="2"/>
    <m/>
    <m/>
    <n v="0"/>
    <n v="0"/>
    <n v="-30437.360000000001"/>
    <n v="0"/>
    <n v="-30437.360000000001"/>
  </r>
  <r>
    <n v="123184"/>
    <x v="1"/>
    <s v="Claiborne"/>
    <m/>
    <s v="N/A"/>
    <s v="New Tazewell:  Crack Repair, Seal, Re-paint: Runway, Taxi and Apron"/>
    <m/>
    <s v="Aeronautics"/>
    <s v="Public Transportation"/>
    <m/>
    <x v="1"/>
    <x v="1"/>
    <s v=""/>
    <m/>
    <m/>
    <x v="6"/>
    <m/>
    <m/>
    <n v="0"/>
    <n v="0"/>
    <n v="-30462.2"/>
    <n v="0"/>
    <n v="-30462.2"/>
  </r>
  <r>
    <n v="116368.04"/>
    <x v="3"/>
    <s v="Region 4"/>
    <m/>
    <s v="IM"/>
    <s v="M16LTHQ_D45ISR_M&amp;L"/>
    <m/>
    <s v="Maint - Reg"/>
    <s v="Mowing/Litter"/>
    <m/>
    <x v="1"/>
    <x v="1"/>
    <n v="555.13"/>
    <d v="2016-02-12T00:00:00"/>
    <m/>
    <x v="1"/>
    <m/>
    <m/>
    <n v="0"/>
    <n v="0"/>
    <n v="-30476.16"/>
    <n v="0"/>
    <n v="-30476.16"/>
  </r>
  <r>
    <n v="122445"/>
    <x v="2"/>
    <s v="Lincoln"/>
    <s v="SR-110"/>
    <s v="SR"/>
    <s v="(Ardmore Highway), From Byers Road to Hopkins Road"/>
    <m/>
    <s v="Safety"/>
    <s v="Miscellaneous Safety Improvements"/>
    <m/>
    <x v="1"/>
    <x v="1"/>
    <n v="1.159"/>
    <d v="2018-12-07T00:00:00"/>
    <m/>
    <x v="2"/>
    <s v="Other"/>
    <m/>
    <n v="-32083.24"/>
    <n v="0"/>
    <n v="1300.5999999999999"/>
    <n v="0"/>
    <n v="-30782.640000000003"/>
  </r>
  <r>
    <n v="118845"/>
    <x v="2"/>
    <s v="Robertson"/>
    <s v="SR-257"/>
    <s v="SR"/>
    <s v="From SR-65 to SR-11 (RSAR)"/>
    <s v="Miscellaneous Safety Improvements"/>
    <s v="Safety"/>
    <s v="Miscellaneous Safety Improvements"/>
    <m/>
    <x v="1"/>
    <x v="1"/>
    <n v="8.0399999999999991"/>
    <d v="2017-03-31T00:00:00"/>
    <m/>
    <x v="2"/>
    <s v="Other"/>
    <m/>
    <n v="-22677.439999999999"/>
    <n v="0"/>
    <n v="-8164.39"/>
    <n v="0"/>
    <n v="-30841.829999999998"/>
  </r>
  <r>
    <n v="120211"/>
    <x v="0"/>
    <s v="Hamilton"/>
    <m/>
    <s v="N/A"/>
    <s v="Dallas Bay:  Runway avigation easement"/>
    <m/>
    <s v="Aeronautics"/>
    <s v="Public Transportation"/>
    <m/>
    <x v="1"/>
    <x v="1"/>
    <s v=""/>
    <m/>
    <m/>
    <x v="6"/>
    <m/>
    <m/>
    <n v="0"/>
    <n v="0"/>
    <n v="-31141.31"/>
    <n v="0"/>
    <n v="-31141.31"/>
  </r>
  <r>
    <n v="122467"/>
    <x v="1"/>
    <s v="Campbell"/>
    <s v="SR-9"/>
    <s v="SR"/>
    <s v="From Stinking Creek Road to Duff Road"/>
    <s v="SR-9, From Stinking Creek Road to Duff Road-Resurface, Stripe, Pavement Marking and R/R Flagging"/>
    <s v="Resurfacing"/>
    <s v="Safety"/>
    <m/>
    <x v="0"/>
    <x v="5"/>
    <n v="5.63"/>
    <d v="2016-06-24T00:00:00"/>
    <s v="CONV"/>
    <x v="2"/>
    <s v="Other"/>
    <m/>
    <n v="0"/>
    <n v="0"/>
    <n v="-18.739999999999998"/>
    <n v="-31292.97"/>
    <n v="-31311.710000000003"/>
  </r>
  <r>
    <n v="127305"/>
    <x v="2"/>
    <s v="Rutherford"/>
    <s v="SR-102"/>
    <s v="SR"/>
    <s v="From north of Mercedes Drive to bridge over Olive Branch"/>
    <s v="85 lb/sy TLD (LM 6.0 to 6.8)/ Mill &amp; 411D (LM 6.8 to 7.82)"/>
    <s v="Resurfacing"/>
    <s v="Resurface &amp; Safety"/>
    <s v="85 lb/sy TLD (LM 6.0 to 6.8)/ Mill &amp; 411D (LM 6.8 to 7.82)"/>
    <x v="0"/>
    <x v="5"/>
    <n v="1.82"/>
    <d v="2019-05-10T00:00:00"/>
    <s v="CONV/THIN"/>
    <x v="2"/>
    <s v="Other"/>
    <m/>
    <n v="0"/>
    <n v="0"/>
    <n v="2743"/>
    <n v="-34211"/>
    <n v="-31468"/>
  </r>
  <r>
    <n v="127902"/>
    <x v="1"/>
    <s v="Hamblen"/>
    <m/>
    <s v="N/A"/>
    <s v="Morristown: New REIL System"/>
    <m/>
    <s v="Aeronautics"/>
    <s v="Public Transportation"/>
    <m/>
    <x v="1"/>
    <x v="1"/>
    <s v=""/>
    <m/>
    <m/>
    <x v="6"/>
    <m/>
    <m/>
    <n v="0"/>
    <n v="0"/>
    <n v="-31627"/>
    <n v="0"/>
    <n v="-31627"/>
  </r>
  <r>
    <n v="105030.14"/>
    <x v="0"/>
    <s v="Franklin"/>
    <m/>
    <s v="N/A"/>
    <s v="Litter Grant FY2018/19"/>
    <m/>
    <s v="Maint - Litter"/>
    <s v="Mowing/Litter"/>
    <m/>
    <x v="1"/>
    <x v="1"/>
    <s v=""/>
    <m/>
    <m/>
    <x v="6"/>
    <m/>
    <m/>
    <n v="0"/>
    <n v="0"/>
    <n v="-31792.36"/>
    <n v="0"/>
    <n v="-31792.36"/>
  </r>
  <r>
    <n v="105739.12"/>
    <x v="0"/>
    <s v="Hamilton"/>
    <m/>
    <s v="SR"/>
    <s v="M17LTHQ_C33SR_TUNLCLN Hamilton - McCallie, Bachman and Stringers Ridge - Tunnel Cleaning (FY17)"/>
    <m/>
    <s v="Maint - Reg"/>
    <s v="Maintenance"/>
    <m/>
    <x v="1"/>
    <x v="1"/>
    <s v=""/>
    <d v="2017-05-12T00:00:00"/>
    <m/>
    <x v="2"/>
    <m/>
    <m/>
    <n v="0"/>
    <n v="0"/>
    <n v="-31987.89"/>
    <n v="0"/>
    <n v="-31987.89"/>
  </r>
  <r>
    <n v="112034.01"/>
    <x v="3"/>
    <s v="Carroll"/>
    <m/>
    <s v="L"/>
    <s v="N. Stonewall Street, From Woodrow Avenue to Brooks Avenue in McKenzie"/>
    <s v="Construction of 2,672 linear feet of sidewalks along Stonewall Street. Project also includes curb and gutter, landscaping, drainage and a retaining wall."/>
    <s v="Local Programs"/>
    <s v="Bicycles and Pedestrian Facility"/>
    <m/>
    <x v="1"/>
    <x v="1"/>
    <n v="0"/>
    <m/>
    <m/>
    <x v="4"/>
    <s v="Other"/>
    <m/>
    <n v="0"/>
    <n v="0"/>
    <n v="-32071.279999999999"/>
    <n v="0"/>
    <n v="-32071.279999999999"/>
  </r>
  <r>
    <n v="118302.04"/>
    <x v="1"/>
    <s v="Region 1"/>
    <m/>
    <s v="IM"/>
    <s v="M17LTHQ_R1ISR_OCPAVMKG"/>
    <m/>
    <s v="Maint - Reg"/>
    <s v="Pavement Marking"/>
    <m/>
    <x v="1"/>
    <x v="1"/>
    <s v=""/>
    <d v="2017-02-10T00:00:00"/>
    <m/>
    <x v="1"/>
    <m/>
    <m/>
    <n v="0"/>
    <n v="0"/>
    <n v="-32222.93"/>
    <n v="0"/>
    <n v="-32222.93"/>
  </r>
  <r>
    <n v="126994"/>
    <x v="1"/>
    <s v="Knox"/>
    <s v="Ellistown Rd"/>
    <s v="L"/>
    <s v="SA 4739 (2), Ellistown Road from 11w to Washington Pike"/>
    <m/>
    <s v="State Aid - Resurf"/>
    <s v="Resurfacing"/>
    <m/>
    <x v="0"/>
    <x v="5"/>
    <n v="2.95"/>
    <m/>
    <m/>
    <x v="4"/>
    <m/>
    <m/>
    <n v="0"/>
    <n v="0"/>
    <n v="0"/>
    <n v="-32273.61"/>
    <n v="-32273.61"/>
  </r>
  <r>
    <n v="118541"/>
    <x v="0"/>
    <s v="Overton"/>
    <s v="SR-111"/>
    <s v="SR"/>
    <s v="Intersections at SR-293, LM's 3.09 and 3.18 (RSAR)"/>
    <s v="Miscellaneous Safety Improvements (J-turn)"/>
    <s v="Safety"/>
    <s v="Miscellaneous Safety Improvements"/>
    <m/>
    <x v="1"/>
    <x v="1"/>
    <n v="0.09"/>
    <d v="2019-05-10T00:00:00"/>
    <m/>
    <x v="0"/>
    <s v="NHS"/>
    <m/>
    <n v="-373.5"/>
    <n v="0"/>
    <n v="-32318"/>
    <n v="0"/>
    <n v="-32691.5"/>
  </r>
  <r>
    <n v="101211"/>
    <x v="3"/>
    <s v="Lauderdale"/>
    <s v="Cleveland Street"/>
    <s v="L"/>
    <s v="SR-208/209, From Washington Street at SR-209 to SR-208 at SR-3(US-51) in Ripley"/>
    <s v="SR-208/209, Washington Street at SR-209 to SR-208 at SR-3 (US-51) in Ripley - Widening &amp; Realignment"/>
    <s v="Legislative"/>
    <s v="Widen"/>
    <m/>
    <x v="0"/>
    <x v="0"/>
    <n v="1.631"/>
    <d v="2013-02-15T00:00:00"/>
    <m/>
    <x v="4"/>
    <s v="Other"/>
    <m/>
    <n v="-6135.14"/>
    <n v="-5558.05"/>
    <n v="-21159.98"/>
    <n v="0"/>
    <n v="-32853.17"/>
  </r>
  <r>
    <n v="125361"/>
    <x v="3"/>
    <s v="Dyer"/>
    <s v="SORRELL CHAPEL"/>
    <s v="L"/>
    <s v="SA-23025(2), SORRELL CHAPEL, FROM SR 210 TO SR 211"/>
    <m/>
    <s v="State Aid - Resurf"/>
    <s v="Resurfacing"/>
    <m/>
    <x v="1"/>
    <x v="1"/>
    <n v="5.03"/>
    <m/>
    <m/>
    <x v="4"/>
    <s v="None"/>
    <m/>
    <n v="0"/>
    <n v="0"/>
    <n v="0"/>
    <n v="-32864.480000000003"/>
    <n v="-32864.480000000003"/>
  </r>
  <r>
    <n v="105106.06"/>
    <x v="1"/>
    <s v="Region 1"/>
    <s v="SR"/>
    <s v="SR"/>
    <s v="M11LTR1_D13SR_MOW"/>
    <m/>
    <s v="Maint - Reg"/>
    <s v="Mowing/Litter"/>
    <m/>
    <x v="1"/>
    <x v="1"/>
    <n v="388.93"/>
    <d v="2010-11-19T00:00:00"/>
    <m/>
    <x v="2"/>
    <m/>
    <m/>
    <n v="0"/>
    <n v="0"/>
    <n v="-32930.86"/>
    <n v="0"/>
    <n v="-32930.86"/>
  </r>
  <r>
    <n v="123910"/>
    <x v="3"/>
    <s v="Madison"/>
    <s v="SR-20"/>
    <s v="SR"/>
    <s v="From Crockett County Line to near I-40 on ramp"/>
    <s v="CONV - Mill &amp; 411D"/>
    <s v="Resurfacing"/>
    <s v="Resurface &amp; Safety"/>
    <s v="Mill &amp; 411D"/>
    <x v="0"/>
    <x v="5"/>
    <n v="7.34"/>
    <d v="2017-05-12T00:00:00"/>
    <s v="CONV"/>
    <x v="0"/>
    <s v="NHS"/>
    <m/>
    <n v="0"/>
    <n v="0"/>
    <n v="-5756.34"/>
    <n v="-27327.13"/>
    <n v="-33083.47"/>
  </r>
  <r>
    <n v="125393"/>
    <x v="3"/>
    <s v="Madison"/>
    <m/>
    <s v="N/A"/>
    <s v="Jackson MPO, FY 16, 5303"/>
    <m/>
    <s v="Mass Transit"/>
    <m/>
    <m/>
    <x v="1"/>
    <x v="1"/>
    <s v=""/>
    <m/>
    <m/>
    <x v="6"/>
    <m/>
    <m/>
    <n v="0"/>
    <n v="0"/>
    <n v="-33155"/>
    <n v="0"/>
    <n v="-33155"/>
  </r>
  <r>
    <n v="115332"/>
    <x v="3"/>
    <s v="Fayette"/>
    <s v="SR-57"/>
    <s v="SR"/>
    <s v="Bridge over Norfolk Southern Railroad (MRIMF)"/>
    <m/>
    <s v="Legislative"/>
    <s v="Construction-New"/>
    <m/>
    <x v="0"/>
    <x v="3"/>
    <n v="0.34"/>
    <d v="2011-09-16T00:00:00"/>
    <m/>
    <x v="2"/>
    <s v="Other"/>
    <m/>
    <n v="0"/>
    <n v="-3917.96"/>
    <n v="-29388.240000000002"/>
    <n v="0"/>
    <n v="-33306.200000000004"/>
  </r>
  <r>
    <n v="127874"/>
    <x v="1"/>
    <s v="Campbell"/>
    <s v="Asher Lane"/>
    <s v="L"/>
    <s v="B044-0.07, Asher Lane over Davis Creek"/>
    <m/>
    <s v="State Aid - BR Grant"/>
    <s v="Bridge Replacement"/>
    <m/>
    <x v="1"/>
    <x v="1"/>
    <n v="0"/>
    <m/>
    <m/>
    <x v="4"/>
    <s v="None"/>
    <m/>
    <n v="0"/>
    <n v="0"/>
    <n v="-33445.94"/>
    <n v="0"/>
    <n v="-33445.94"/>
  </r>
  <r>
    <n v="115681"/>
    <x v="3"/>
    <s v="Carroll"/>
    <s v="SR-424"/>
    <s v="SR"/>
    <s v="Bridge over Roan Creek, LM 11.61"/>
    <s v="SR-424, Bridge over Roan Creek, LM 11.61 - Bridge Replacement"/>
    <s v="Bridge"/>
    <s v="Bridge Replacement"/>
    <m/>
    <x v="3"/>
    <x v="0"/>
    <n v="0.161"/>
    <d v="2016-06-24T00:00:00"/>
    <m/>
    <x v="2"/>
    <s v="Other"/>
    <s v="09S80370011"/>
    <n v="-6500"/>
    <n v="0"/>
    <n v="-27000"/>
    <n v="0"/>
    <n v="-33500"/>
  </r>
  <r>
    <n v="124917"/>
    <x v="0"/>
    <s v="McMinn"/>
    <s v="SR-30"/>
    <s v="SR"/>
    <s v="From East of Milton Drive to East of Jackson Street"/>
    <s v="Project involves guardrail, pavement marking, lights, and resurfacing."/>
    <s v="Resurfacing"/>
    <s v="Resurface &amp; Safety"/>
    <s v="Mill &amp; 411D"/>
    <x v="0"/>
    <x v="5"/>
    <n v="4.3600000000000003"/>
    <d v="2017-03-31T00:00:00"/>
    <s v="CONV"/>
    <x v="0"/>
    <s v="NHS"/>
    <m/>
    <n v="0"/>
    <n v="0"/>
    <n v="-72042.149999999994"/>
    <n v="37899.910000000003"/>
    <n v="-34142.239999999991"/>
  </r>
  <r>
    <n v="127839"/>
    <x v="1"/>
    <s v="Scott"/>
    <s v="SR-29"/>
    <s v="SR"/>
    <s v="From near Morgan County Line to Near Tunnel Hill Road"/>
    <s v="411 TLD Overlay @ 85lb/sy"/>
    <s v="Resurfacing"/>
    <s v="Resurface &amp; Safety"/>
    <s v="411 TLD Overlay @ 85lb/sy"/>
    <x v="0"/>
    <x v="5"/>
    <n v="6.1"/>
    <d v="2019-05-10T00:00:00"/>
    <s v="THIN"/>
    <x v="0"/>
    <s v="NHS"/>
    <m/>
    <n v="0"/>
    <n v="0"/>
    <n v="-8300"/>
    <n v="-25870"/>
    <n v="-34170"/>
  </r>
  <r>
    <n v="122073"/>
    <x v="0"/>
    <s v="Hamilton"/>
    <s v="SR-29"/>
    <s v="SR"/>
    <s v="From  North of the On Ramp to Signal Mt Road to North of SR-29 Mile Marker 6.0"/>
    <s v="Resurface, Pavement Marking, Signs and Lights"/>
    <s v="Resurfacing"/>
    <s v="Resurface &amp; Safety"/>
    <s v="CONV"/>
    <x v="0"/>
    <x v="5"/>
    <n v="3.05"/>
    <d v="2016-10-07T00:00:00"/>
    <s v="CONV"/>
    <x v="0"/>
    <s v="NHS"/>
    <m/>
    <n v="0"/>
    <n v="0"/>
    <n v="17790.46"/>
    <n v="-52356.09"/>
    <n v="-34565.629999999997"/>
  </r>
  <r>
    <n v="114628.01"/>
    <x v="2"/>
    <s v="Davidson, Madison, Rutherford, Shelby, Tipton, Wilson"/>
    <m/>
    <s v="L"/>
    <s v="Various Local Roads in Region 3 and 4"/>
    <m/>
    <s v="Other"/>
    <s v="Other"/>
    <m/>
    <x v="1"/>
    <x v="1"/>
    <n v="0"/>
    <m/>
    <m/>
    <x v="4"/>
    <m/>
    <m/>
    <n v="0"/>
    <n v="0"/>
    <n v="-34585.230000000003"/>
    <n v="0"/>
    <n v="-34585.230000000003"/>
  </r>
  <r>
    <n v="128191"/>
    <x v="1"/>
    <s v="Greene"/>
    <m/>
    <s v="N/A"/>
    <s v="Greeneville:Taxilane &amp; T-Hangar Apron Pavement Rehabilitation Preliminary Design"/>
    <m/>
    <s v="Aeronautics"/>
    <s v="Public Transportation"/>
    <m/>
    <x v="1"/>
    <x v="1"/>
    <s v=""/>
    <m/>
    <m/>
    <x v="6"/>
    <m/>
    <m/>
    <n v="0"/>
    <n v="0"/>
    <n v="-35000"/>
    <n v="0"/>
    <n v="-35000"/>
  </r>
  <r>
    <n v="125362"/>
    <x v="3"/>
    <s v="Obion"/>
    <s v="UNION GROVE RD"/>
    <s v="L"/>
    <s v="SA-66023(2), UNION GROVE RD, FROM SR-89 TO SR-5"/>
    <m/>
    <s v="State Aid - Resurf"/>
    <s v="Resurfacing"/>
    <m/>
    <x v="1"/>
    <x v="1"/>
    <n v="5.47"/>
    <m/>
    <m/>
    <x v="4"/>
    <s v="None"/>
    <m/>
    <n v="0"/>
    <n v="0"/>
    <n v="0"/>
    <n v="-35307.47"/>
    <n v="-35307.47"/>
  </r>
  <r>
    <n v="123497"/>
    <x v="1"/>
    <s v="Campbell"/>
    <s v="I-75"/>
    <s v="IM"/>
    <s v="From Anderson County Line to Ramp from SR-9"/>
    <s v="I-75, From Anderson Coouty Line to Ramp from SR-9-Resurfacing"/>
    <s v="Resurfacing"/>
    <s v="Resurfacing"/>
    <s v="Mill, C &amp; OGFC"/>
    <x v="0"/>
    <x v="5"/>
    <n v="5.0199999999999996"/>
    <d v="2016-12-02T00:00:00"/>
    <s v="CONV"/>
    <x v="1"/>
    <s v="Int"/>
    <m/>
    <n v="0"/>
    <n v="0"/>
    <n v="0"/>
    <n v="-35476.980000000003"/>
    <n v="-35476.980000000003"/>
  </r>
  <r>
    <n v="123582"/>
    <x v="2"/>
    <s v="Dickson"/>
    <s v="I-840"/>
    <s v="IM"/>
    <s v="From Ramp to I-40 Westbound to Hickman County Line"/>
    <s v="I-840, From Ramp to I-40 Westbound to Hickman County Line-Resurfacing"/>
    <s v="Resurfacing"/>
    <s v="Resurfacing"/>
    <s v="Mill, CS &amp; OGFC"/>
    <x v="0"/>
    <x v="5"/>
    <n v="5.24"/>
    <d v="2016-12-02T00:00:00"/>
    <s v="CONV"/>
    <x v="1"/>
    <s v="Int"/>
    <m/>
    <n v="0"/>
    <n v="0"/>
    <n v="0"/>
    <n v="-35548.449999999997"/>
    <n v="-35548.449999999997"/>
  </r>
  <r>
    <n v="119825.01"/>
    <x v="1"/>
    <s v="Claiborne"/>
    <s v="SR-33"/>
    <s v="SR"/>
    <s v="Intersection at First Avenue, LM 10.88, in Tazewell"/>
    <s v="SR-33 At Walmart Entrance, LM 10.38, and at First Avenue, LM 10.88, in New Tazewell-Intersection Improvements"/>
    <s v="Safety"/>
    <s v="Intersection Improvements and Signals"/>
    <m/>
    <x v="0"/>
    <x v="0"/>
    <n v="0.5"/>
    <m/>
    <m/>
    <x v="2"/>
    <s v="Other"/>
    <m/>
    <n v="-35566"/>
    <n v="0"/>
    <n v="0"/>
    <n v="0"/>
    <n v="-35566"/>
  </r>
  <r>
    <n v="120788"/>
    <x v="2"/>
    <s v="Williamson"/>
    <s v="SR-252"/>
    <s v="SR"/>
    <s v="(Wilson Pk), From SR-96 to McEwen Dr (RSAR)"/>
    <s v="Miscellaneous Safety Improvements"/>
    <s v="Safety"/>
    <s v="Miscellaneous Safety Improvements"/>
    <m/>
    <x v="1"/>
    <x v="1"/>
    <n v="6.23"/>
    <d v="2017-05-12T00:00:00"/>
    <m/>
    <x v="2"/>
    <s v="Other"/>
    <m/>
    <n v="2917.31"/>
    <n v="0"/>
    <n v="-38671.71"/>
    <n v="0"/>
    <n v="-35754.400000000001"/>
  </r>
  <r>
    <n v="122614"/>
    <x v="3"/>
    <s v="Hardin"/>
    <s v="SR-114"/>
    <s v="SR"/>
    <s v="From SR-128 to Tennessee River Bridge"/>
    <s v="CONV - 411-D overlay."/>
    <s v="Resurfacing"/>
    <s v="Resurface &amp; Safety"/>
    <s v="411 D Overlay"/>
    <x v="0"/>
    <x v="5"/>
    <n v="2.84"/>
    <d v="2017-03-31T00:00:00"/>
    <s v="CONV"/>
    <x v="0"/>
    <s v="NHS"/>
    <m/>
    <n v="0"/>
    <n v="0"/>
    <n v="0"/>
    <n v="-35884.94"/>
    <n v="-35884.94"/>
  </r>
  <r>
    <n v="121733"/>
    <x v="3"/>
    <s v="Shelby"/>
    <m/>
    <s v="L"/>
    <s v="South Memphis Greenline"/>
    <s v="This project will provide design, engineering, environmental, right-of-way, acquisition, and construction for a shared-use path to be constructed in an unused right-of-way alignment in northwest direction fom Marjorie Street at Person Avenue intersection to South Parkway in South Memphis."/>
    <s v="Local Programs"/>
    <s v="Bicycles and Pedestrian Facility"/>
    <m/>
    <x v="1"/>
    <x v="1"/>
    <n v="1.02"/>
    <m/>
    <m/>
    <x v="4"/>
    <m/>
    <m/>
    <n v="-36000"/>
    <n v="0"/>
    <n v="0"/>
    <n v="0"/>
    <n v="-36000"/>
  </r>
  <r>
    <n v="126216"/>
    <x v="2"/>
    <s v="Lincoln"/>
    <s v="SR-121"/>
    <s v="SR"/>
    <s v="From Alabama State Line to SR-15"/>
    <s v="411 D Overlay"/>
    <s v="Resurfacing"/>
    <s v="Resurface &amp; Safety"/>
    <s v="411 D Overlay"/>
    <x v="0"/>
    <x v="5"/>
    <n v="6.85"/>
    <d v="2018-03-23T00:00:00"/>
    <s v="CONV"/>
    <x v="2"/>
    <s v="Other"/>
    <s v="52SR1210001"/>
    <n v="0"/>
    <n v="0"/>
    <n v="-137630.32"/>
    <n v="101625.4"/>
    <n v="-36004.920000000013"/>
  </r>
  <r>
    <n v="127038"/>
    <x v="1"/>
    <s v="Carter"/>
    <m/>
    <s v="N/A"/>
    <s v="Elizabethton: Obstruction Clearing - Power lines and Structures"/>
    <m/>
    <s v="Aeronautics"/>
    <s v="Public Transportation"/>
    <m/>
    <x v="1"/>
    <x v="1"/>
    <s v=""/>
    <m/>
    <m/>
    <x v="6"/>
    <m/>
    <m/>
    <n v="0"/>
    <n v="0"/>
    <n v="-36092.19"/>
    <n v="0"/>
    <n v="-36092.19"/>
  </r>
  <r>
    <n v="123320"/>
    <x v="0"/>
    <s v="Pickett"/>
    <s v="SR-28"/>
    <s v="SR"/>
    <s v="From South of Holbert Creek Bridge To Kentucky State Line"/>
    <s v="Cold Plane @ 1.25&quot; &amp; &quot;CS&quot; Mix @ 85#/sy - Shuttle Buggy; Project involves signs, pavement marking, guardrail, lights, and resurfacing."/>
    <s v="Resurfacing"/>
    <s v="Resurface &amp; Safety"/>
    <s v="Mill &amp; 411TLD"/>
    <x v="0"/>
    <x v="5"/>
    <n v="5.59"/>
    <d v="2017-03-31T00:00:00"/>
    <s v="CONV"/>
    <x v="0"/>
    <s v="NHS"/>
    <m/>
    <n v="0"/>
    <n v="0"/>
    <n v="-5040.8100000000004"/>
    <n v="-31220.63"/>
    <n v="-36261.440000000002"/>
  </r>
  <r>
    <n v="127511"/>
    <x v="2"/>
    <s v="Lawrence"/>
    <m/>
    <s v="SR"/>
    <s v="M19CMHQ_C50SR_ROULAWRENCEBURG"/>
    <m/>
    <s v="Maint - Reg"/>
    <s v="Maintenance"/>
    <m/>
    <x v="1"/>
    <x v="1"/>
    <s v=""/>
    <m/>
    <m/>
    <x v="2"/>
    <m/>
    <m/>
    <n v="0"/>
    <n v="0"/>
    <n v="-36986.769999999997"/>
    <n v="0"/>
    <n v="-36986.769999999997"/>
  </r>
  <r>
    <n v="125540"/>
    <x v="2"/>
    <s v="Rutherford"/>
    <s v="I-24"/>
    <s v="IM"/>
    <s v="Eastbound Exit Ramp (80A) to SR-99, LM 16.45"/>
    <s v="Improve Act Project.  Waiting on PE funding in the 3-year program."/>
    <s v="Safety"/>
    <s v="Ramp Improvements"/>
    <m/>
    <x v="0"/>
    <x v="0"/>
    <n v="0.27"/>
    <m/>
    <m/>
    <x v="1"/>
    <s v="Int"/>
    <m/>
    <n v="-37103.949999999997"/>
    <n v="0"/>
    <n v="0"/>
    <n v="0"/>
    <n v="-37103.949999999997"/>
  </r>
  <r>
    <n v="115370.35"/>
    <x v="1"/>
    <s v="Roane"/>
    <m/>
    <s v="L"/>
    <s v="Various Local Roads in Roane County (Local Roads Safety Initiative)"/>
    <m/>
    <s v="Other"/>
    <s v="Miscellaneous Safety Improvements"/>
    <m/>
    <x v="1"/>
    <x v="1"/>
    <n v="0"/>
    <d v="2014-04-04T00:00:00"/>
    <m/>
    <x v="4"/>
    <s v="None, Other"/>
    <m/>
    <n v="-5629.84"/>
    <n v="0"/>
    <n v="-31854.01"/>
    <n v="0"/>
    <n v="-37483.85"/>
  </r>
  <r>
    <n v="127747"/>
    <x v="1"/>
    <s v="Carter"/>
    <m/>
    <s v="SR"/>
    <s v="M19CMHQ_C10SR_ROUELIZABETHTON"/>
    <m/>
    <s v="Maint - Reg"/>
    <s v="Maintenance"/>
    <m/>
    <x v="1"/>
    <x v="1"/>
    <s v=""/>
    <m/>
    <m/>
    <x v="2"/>
    <m/>
    <m/>
    <n v="0"/>
    <n v="0"/>
    <n v="-37524.83"/>
    <n v="0"/>
    <n v="-37524.83"/>
  </r>
  <r>
    <n v="127763"/>
    <x v="1"/>
    <s v="Greene"/>
    <m/>
    <s v="SR"/>
    <s v="M19CMHQ_C30SR_ROUGREENEVILLE"/>
    <m/>
    <s v="Maint - Reg"/>
    <s v="Maintenance"/>
    <m/>
    <x v="1"/>
    <x v="1"/>
    <s v=""/>
    <m/>
    <m/>
    <x v="2"/>
    <m/>
    <m/>
    <n v="0"/>
    <n v="0"/>
    <n v="-38019.85"/>
    <n v="0"/>
    <n v="-38019.85"/>
  </r>
  <r>
    <n v="126062"/>
    <x v="1"/>
    <s v="Sullivan"/>
    <s v="SR-44"/>
    <s v="SR"/>
    <s v="From near Jonesboro Drive to near Chinquapin Grove Road"/>
    <s v="411 D Overlay"/>
    <s v="Resurfacing"/>
    <s v="Resurface &amp; Safety"/>
    <s v="411 D Overlay"/>
    <x v="0"/>
    <x v="5"/>
    <n v="3.1"/>
    <d v="2018-03-23T00:00:00"/>
    <s v="CONV"/>
    <x v="0"/>
    <s v="NHS, Other"/>
    <m/>
    <n v="0"/>
    <n v="0"/>
    <n v="3078.97"/>
    <n v="-41407.4"/>
    <n v="-38328.43"/>
  </r>
  <r>
    <n v="127844"/>
    <x v="1"/>
    <s v="Monroe"/>
    <m/>
    <s v="SR"/>
    <s v="M19CMHQ_C62SR_ROUMADISONVILLE"/>
    <m/>
    <s v="Maint - Reg"/>
    <s v="Maintenance"/>
    <m/>
    <x v="1"/>
    <x v="1"/>
    <s v=""/>
    <m/>
    <m/>
    <x v="2"/>
    <m/>
    <m/>
    <n v="0"/>
    <n v="0"/>
    <n v="-38358"/>
    <n v="0"/>
    <n v="-38358"/>
  </r>
  <r>
    <n v="120872"/>
    <x v="3"/>
    <s v="Dyer"/>
    <m/>
    <s v="L"/>
    <s v="Northview Middle and Newbern Elementary"/>
    <s v="Construction of 10,000 SF of sidewalk, curb and gutter, crosswalks and signage in the vicinity of Northview Middle and Newbern Elementary Schools."/>
    <s v="Local Programs"/>
    <s v="Bicycles and Pedestrian Facility"/>
    <m/>
    <x v="1"/>
    <x v="1"/>
    <n v="0"/>
    <m/>
    <m/>
    <x v="4"/>
    <s v="Other"/>
    <m/>
    <n v="1274.47"/>
    <n v="0"/>
    <n v="-39640.07"/>
    <n v="0"/>
    <n v="-38365.599999999999"/>
  </r>
  <r>
    <n v="119849"/>
    <x v="0"/>
    <s v="Polk"/>
    <s v="SR-30"/>
    <s v="SR"/>
    <s v="From SR-33 to East of Mountain View Road (RSAR)"/>
    <s v="SR-30 - From SR-33 to East of Mountain View Road (RSAR) - Paving, Pavement Markings, Signs"/>
    <s v="Safety"/>
    <s v="Miscellaneous Safety Improvements"/>
    <m/>
    <x v="1"/>
    <x v="1"/>
    <n v="1.31"/>
    <d v="2017-02-10T00:00:00"/>
    <m/>
    <x v="2"/>
    <s v="Other"/>
    <m/>
    <n v="-34495.339999999997"/>
    <n v="0"/>
    <n v="-3903.62"/>
    <n v="0"/>
    <n v="-38398.959999999999"/>
  </r>
  <r>
    <n v="126842"/>
    <x v="1"/>
    <s v="Washington"/>
    <m/>
    <s v="N/A"/>
    <s v="FTHRA, FY16, 5311"/>
    <m/>
    <s v="Mass Transit"/>
    <m/>
    <m/>
    <x v="1"/>
    <x v="1"/>
    <s v=""/>
    <m/>
    <m/>
    <x v="6"/>
    <m/>
    <m/>
    <n v="0"/>
    <n v="0"/>
    <n v="-39421.660000000003"/>
    <n v="0"/>
    <n v="-39421.660000000003"/>
  </r>
  <r>
    <n v="115370.32"/>
    <x v="0"/>
    <s v="Meigs, Statewide"/>
    <m/>
    <s v="L"/>
    <s v="Various Local Roads in Meigs County (Local Roads Safety Initiative)"/>
    <m/>
    <s v="Other"/>
    <s v="Miscellaneous Safety Improvements"/>
    <m/>
    <x v="1"/>
    <x v="1"/>
    <n v="0"/>
    <d v="2014-04-04T00:00:00"/>
    <m/>
    <x v="4"/>
    <s v="None"/>
    <m/>
    <n v="-5116.08"/>
    <n v="0"/>
    <n v="-34766.99"/>
    <n v="0"/>
    <n v="-39883.07"/>
  </r>
  <r>
    <n v="127454"/>
    <x v="0"/>
    <s v="McMinn"/>
    <m/>
    <s v="N/A"/>
    <s v="Athens: Apron &amp; Taxiway Rehabilitation"/>
    <m/>
    <s v="Aeronautics"/>
    <s v="Public Transportation"/>
    <m/>
    <x v="1"/>
    <x v="1"/>
    <s v=""/>
    <m/>
    <m/>
    <x v="6"/>
    <m/>
    <m/>
    <n v="0"/>
    <n v="0"/>
    <n v="-40100.83"/>
    <n v="0"/>
    <n v="-40100.83"/>
  </r>
  <r>
    <n v="126339"/>
    <x v="2"/>
    <s v="Williamson"/>
    <s v="BETHESDA-DUPLEX RD"/>
    <s v="L"/>
    <s v="SA-94008 (4), Bethesda-Duplex Road from SR-106 to Bethesda Road"/>
    <m/>
    <s v="State Aid - Resurf"/>
    <s v="Resurfacing"/>
    <m/>
    <x v="1"/>
    <x v="1"/>
    <n v="2.73"/>
    <m/>
    <m/>
    <x v="4"/>
    <s v="None"/>
    <m/>
    <n v="0"/>
    <n v="0"/>
    <n v="0"/>
    <n v="-40197.15"/>
    <n v="-40197.15"/>
  </r>
  <r>
    <n v="118830"/>
    <x v="1"/>
    <s v="Campbell"/>
    <s v="Middlesboro Hwy."/>
    <s v="L"/>
    <s v="Middlesboro Highway, From SR-63 to Doaks Creek Road (RSAR)"/>
    <s v="Middlesboro Highway, From SR-63 to Doaks Creek Road (RSAR) - Signing, Pavement Markings, and Guardrail"/>
    <s v="Safety"/>
    <s v="Intersection Improvements and Signals"/>
    <m/>
    <x v="0"/>
    <x v="0"/>
    <n v="5.33"/>
    <d v="2016-12-02T00:00:00"/>
    <m/>
    <x v="4"/>
    <s v="None, Other"/>
    <m/>
    <n v="-16957.509999999998"/>
    <n v="0"/>
    <n v="-23268.55"/>
    <n v="0"/>
    <n v="-40226.06"/>
  </r>
  <r>
    <n v="120534"/>
    <x v="0"/>
    <s v="Putnam"/>
    <s v="Brown Avenue"/>
    <s v="L"/>
    <s v="Brown Avenue at Nashville and Eastern Railroad, LM 0.431 in Cookeville"/>
    <s v="Railroad Crossing Safety Improvement Project, Section 130.  Relocate existing signs, install pavement marking, install grade crossing advance warning, and install new centerlines and edgelines."/>
    <s v="Other"/>
    <s v="Railroad Crossing Improvement"/>
    <m/>
    <x v="1"/>
    <x v="1"/>
    <n v="0.01"/>
    <m/>
    <m/>
    <x v="4"/>
    <s v="None"/>
    <m/>
    <n v="-8152.27"/>
    <n v="-32174.75"/>
    <n v="0"/>
    <n v="0"/>
    <n v="-40327.020000000004"/>
  </r>
  <r>
    <n v="121417"/>
    <x v="1"/>
    <s v="Carter"/>
    <m/>
    <s v="N/A"/>
    <s v="Elizabethton:  Environmental Assessment/Design - RW Extension"/>
    <m/>
    <s v="Aeronautics"/>
    <s v="Public Transportation"/>
    <m/>
    <x v="1"/>
    <x v="1"/>
    <s v=""/>
    <m/>
    <m/>
    <x v="6"/>
    <m/>
    <m/>
    <n v="0"/>
    <n v="0"/>
    <n v="-40471"/>
    <n v="0"/>
    <n v="-40471"/>
  </r>
  <r>
    <n v="122065"/>
    <x v="1"/>
    <s v="Campbell"/>
    <s v="Charlie Hollow Rd"/>
    <s v="L"/>
    <s v="BG 0A247-0.29, Charlie Hollow Rd over Stinking Creek (IA)"/>
    <m/>
    <s v="State Aid - BR Grant"/>
    <s v="Bridge Replacement"/>
    <m/>
    <x v="3"/>
    <x v="0"/>
    <n v="0"/>
    <m/>
    <m/>
    <x v="4"/>
    <s v="None"/>
    <s v="070A0790001"/>
    <n v="0"/>
    <n v="0"/>
    <n v="-41101.599999999999"/>
    <n v="0"/>
    <n v="-41101.599999999999"/>
  </r>
  <r>
    <n v="123587"/>
    <x v="1"/>
    <s v="Blount"/>
    <m/>
    <s v="N/A"/>
    <s v="Tri-Cities: Snow Removal Equipment"/>
    <m/>
    <s v="Aeronautics"/>
    <s v="Public Transportation"/>
    <m/>
    <x v="1"/>
    <x v="1"/>
    <s v=""/>
    <m/>
    <m/>
    <x v="6"/>
    <m/>
    <m/>
    <n v="0"/>
    <n v="0"/>
    <n v="-41250"/>
    <n v="0"/>
    <n v="-41250"/>
  </r>
  <r>
    <n v="126312"/>
    <x v="3"/>
    <s v="Henderson"/>
    <s v="SR-22"/>
    <s v="SR"/>
    <s v="From Jane Lane to near Bud Crockett Drive"/>
    <s v="Hot Recycle in Place w/411TLD"/>
    <s v="Resurfacing"/>
    <s v="Resurface &amp; Safety"/>
    <s v="Hot Recycle in Place w/ 411TLD"/>
    <x v="0"/>
    <x v="2"/>
    <n v="3.63"/>
    <d v="2018-03-23T00:00:00"/>
    <s v="REC"/>
    <x v="0"/>
    <s v="NHS, Other"/>
    <m/>
    <n v="0"/>
    <n v="0"/>
    <n v="-1423.73"/>
    <n v="-39834.519999999997"/>
    <n v="-41258.25"/>
  </r>
  <r>
    <n v="126590"/>
    <x v="1"/>
    <s v="Carter"/>
    <s v="SR-143"/>
    <s v="SR"/>
    <s v="M18LTR1_C10SR_SML STR ENG SR-143 at LM 5.22"/>
    <s v="Emergency Culvert Replacement on SR-143 at LM 5.22"/>
    <s v="Other"/>
    <s v="Culvert Replacement"/>
    <m/>
    <x v="5"/>
    <x v="0"/>
    <n v="0"/>
    <m/>
    <m/>
    <x v="2"/>
    <s v="Other"/>
    <m/>
    <n v="0"/>
    <n v="0"/>
    <n v="-41315.040000000001"/>
    <n v="0"/>
    <n v="-41315.040000000001"/>
  </r>
  <r>
    <n v="127915"/>
    <x v="3"/>
    <s v="Chester"/>
    <s v="Glendale Road"/>
    <s v="L"/>
    <s v="SA 12017-6, Glendale Road from SA-12016 to SR 200"/>
    <m/>
    <s v="State Aid - Resurf"/>
    <s v="Resurfacing"/>
    <m/>
    <x v="1"/>
    <x v="1"/>
    <n v="3.9119999999999999"/>
    <m/>
    <m/>
    <x v="4"/>
    <s v="None"/>
    <m/>
    <n v="0"/>
    <n v="0"/>
    <n v="0"/>
    <n v="-41873.72"/>
    <n v="-41873.72"/>
  </r>
  <r>
    <n v="126219"/>
    <x v="2"/>
    <s v="Lewis"/>
    <s v="SR-20"/>
    <s v="SR"/>
    <s v="From Napier Road to Lawrence County Line"/>
    <s v="Mill &amp; 85 lbs/sy TLD"/>
    <s v="Resurfacing"/>
    <s v="Resurface &amp; Safety"/>
    <s v="Profile Mill &amp; 85 lb/sy TLD"/>
    <x v="0"/>
    <x v="5"/>
    <n v="7.78"/>
    <d v="2018-03-23T00:00:00"/>
    <s v="CONV"/>
    <x v="2"/>
    <s v="Other"/>
    <m/>
    <n v="0"/>
    <n v="0"/>
    <n v="45571.01"/>
    <n v="-87458.69"/>
    <n v="-41887.68"/>
  </r>
  <r>
    <n v="108890"/>
    <x v="3"/>
    <s v="Carroll"/>
    <s v="SR-424"/>
    <s v="SR"/>
    <s v="Bridge over Overflow at Lm 15.69 and Big Sandy River at Lm 15.80"/>
    <s v="SR-424, Bridge over Overflow, LM 15.69 and Big Sandy River, LM 15.80-Bridge Replacement"/>
    <s v="Bridge"/>
    <s v="Bridge Replacement"/>
    <m/>
    <x v="3"/>
    <x v="0"/>
    <n v="0.151"/>
    <d v="2013-02-15T00:00:00"/>
    <m/>
    <x v="2"/>
    <s v="Other"/>
    <s v="09S80370019, 09S80370021"/>
    <n v="11293.3"/>
    <n v="-53883.29"/>
    <n v="557.04999999999995"/>
    <n v="0"/>
    <n v="-42032.94"/>
  </r>
  <r>
    <n v="126631"/>
    <x v="0"/>
    <s v="Marion"/>
    <s v="Cox Rd"/>
    <s v="L"/>
    <s v="SA 58043 (1), Cox Rd from SR 150 to Dead End"/>
    <m/>
    <s v="State Aid - Resurf"/>
    <s v="Resurfacing"/>
    <m/>
    <x v="1"/>
    <x v="1"/>
    <n v="0.4"/>
    <m/>
    <m/>
    <x v="4"/>
    <s v="None"/>
    <m/>
    <n v="0"/>
    <n v="0"/>
    <n v="0"/>
    <n v="-42036.92"/>
    <n v="-42036.92"/>
  </r>
  <r>
    <n v="127012"/>
    <x v="0"/>
    <s v="White"/>
    <m/>
    <s v="N/A"/>
    <s v="Sparta: Taxiway and Directional Lights"/>
    <m/>
    <s v="Aeronautics"/>
    <s v="Public Transportation"/>
    <m/>
    <x v="1"/>
    <x v="1"/>
    <s v=""/>
    <m/>
    <m/>
    <x v="6"/>
    <m/>
    <m/>
    <n v="0"/>
    <n v="0"/>
    <n v="-42041.23"/>
    <n v="0"/>
    <n v="-42041.23"/>
  </r>
  <r>
    <n v="118307"/>
    <x v="0"/>
    <s v="Region 2"/>
    <m/>
    <s v="IM"/>
    <s v="M13LTHQ_R2ISR_RETRACP"/>
    <m/>
    <s v="Maint - Reg"/>
    <s v="Pavement Marking"/>
    <m/>
    <x v="1"/>
    <x v="1"/>
    <s v=""/>
    <d v="2013-02-15T00:00:00"/>
    <m/>
    <x v="1"/>
    <m/>
    <m/>
    <n v="0"/>
    <n v="0"/>
    <n v="-42201.67"/>
    <n v="0"/>
    <n v="-42201.67"/>
  </r>
  <r>
    <n v="127574"/>
    <x v="3"/>
    <s v="McNairy"/>
    <m/>
    <s v="SR"/>
    <s v="M19CMHQ_C55SR_ROUSELMER"/>
    <m/>
    <s v="Maint - Reg"/>
    <s v="Maintenance"/>
    <m/>
    <x v="1"/>
    <x v="1"/>
    <s v=""/>
    <m/>
    <m/>
    <x v="2"/>
    <m/>
    <m/>
    <n v="0"/>
    <n v="0"/>
    <n v="-42227.519999999997"/>
    <n v="0"/>
    <n v="-42227.519999999997"/>
  </r>
  <r>
    <n v="121388"/>
    <x v="2"/>
    <s v="Rutherford"/>
    <s v="SR-1"/>
    <s v="SR"/>
    <s v="(US-41/70S, N. Lowry Street), Bridge over Harts Branch, LM 4.76 in Smyrna"/>
    <m/>
    <s v="Maint - BR Repair"/>
    <s v="Bridge Repair"/>
    <m/>
    <x v="3"/>
    <x v="2"/>
    <n v="0"/>
    <d v="2016-12-02T00:00:00"/>
    <m/>
    <x v="0"/>
    <s v="NHS"/>
    <s v="75SR0010005"/>
    <n v="0"/>
    <n v="0"/>
    <n v="-42904.42"/>
    <n v="0"/>
    <n v="-42904.42"/>
  </r>
  <r>
    <n v="122980"/>
    <x v="3"/>
    <s v="Lauderdale"/>
    <s v="SR-19"/>
    <s v="SR"/>
    <s v="Bridge over Hyde Creek, LM 24.52"/>
    <m/>
    <s v="Maint - BR Repair"/>
    <s v="Bridge Repair"/>
    <m/>
    <x v="3"/>
    <x v="2"/>
    <n v="0"/>
    <d v="2017-08-18T00:00:00"/>
    <m/>
    <x v="2"/>
    <s v="Other"/>
    <s v="49SR0190037"/>
    <n v="0"/>
    <n v="0"/>
    <n v="-42967.86"/>
    <n v="0"/>
    <n v="-42967.86"/>
  </r>
  <r>
    <n v="122081"/>
    <x v="0"/>
    <s v="Putnam"/>
    <s v="SR-24"/>
    <s v="SR"/>
    <s v="From Miller Rd to West 4th Street"/>
    <s v="Project involves signs, pavement marking, warning lights and resurfacing"/>
    <s v="Resurfacing"/>
    <s v="Resurface &amp; Safety"/>
    <s v="Cold Planing @ 1.25&quot; (Existing Overlay) &amp; &quot;D&quot; Mix @ 132.5#/sy - Shuttle Buggy"/>
    <x v="0"/>
    <x v="5"/>
    <n v="2.2200000000000002"/>
    <d v="2016-06-24T00:00:00"/>
    <s v="CONV"/>
    <x v="0"/>
    <s v="NHS, Other"/>
    <m/>
    <n v="0"/>
    <n v="0"/>
    <n v="-20406.93"/>
    <n v="-22587.89"/>
    <n v="-42994.82"/>
  </r>
  <r>
    <n v="127940"/>
    <x v="1"/>
    <s v="Hawkins"/>
    <m/>
    <s v="SR"/>
    <s v="M19CMHQ_C37SR_ROUROGERSVILLE"/>
    <m/>
    <s v="Maint - Reg"/>
    <s v="Maintenance"/>
    <m/>
    <x v="1"/>
    <x v="1"/>
    <s v=""/>
    <m/>
    <m/>
    <x v="2"/>
    <m/>
    <m/>
    <n v="0"/>
    <n v="0"/>
    <n v="-43204.89"/>
    <n v="0"/>
    <n v="-43204.89"/>
  </r>
  <r>
    <n v="128107"/>
    <x v="0"/>
    <s v="McMinn"/>
    <m/>
    <s v="N/A"/>
    <s v="Athens: Replace Taxiway Lighting Construction"/>
    <m/>
    <s v="Aeronautics"/>
    <s v="Public Transportation"/>
    <m/>
    <x v="1"/>
    <x v="1"/>
    <s v=""/>
    <m/>
    <m/>
    <x v="6"/>
    <m/>
    <m/>
    <n v="0"/>
    <n v="0"/>
    <n v="-43361"/>
    <n v="0"/>
    <n v="-43361"/>
  </r>
  <r>
    <n v="115669"/>
    <x v="1"/>
    <s v="Claiborne"/>
    <s v="SR-345"/>
    <s v="SR"/>
    <s v="Intersection at SR-32 (US-25E) in Tazewell"/>
    <s v="Install a left turn lane on SR-345 ( Cedar Fork Rd.) with all improvements to the west side."/>
    <s v="Safety"/>
    <s v="Turn Lanes"/>
    <m/>
    <x v="0"/>
    <x v="0"/>
    <n v="0.06"/>
    <d v="2014-10-17T00:00:00"/>
    <m/>
    <x v="2"/>
    <s v="Other"/>
    <m/>
    <n v="0"/>
    <n v="-43523.03"/>
    <n v="0"/>
    <n v="0"/>
    <n v="-43523.03"/>
  </r>
  <r>
    <n v="125950"/>
    <x v="0"/>
    <s v="Cannon"/>
    <s v="Castle Point Lane"/>
    <s v="L"/>
    <s v="BG A316-0.22 Castle Point lane over Leach Creek (IA)"/>
    <m/>
    <s v="State Aid - BR Grant"/>
    <s v="Bridge Replacement"/>
    <m/>
    <x v="3"/>
    <x v="0"/>
    <n v="0"/>
    <m/>
    <m/>
    <x v="4"/>
    <s v="None"/>
    <s v="080A3160001"/>
    <n v="0"/>
    <n v="0"/>
    <n v="-43548.95"/>
    <n v="0"/>
    <n v="-43548.95"/>
  </r>
  <r>
    <n v="123333"/>
    <x v="3"/>
    <s v="Chester"/>
    <s v="Plainview Rd"/>
    <s v="L"/>
    <s v="SA 1223-3, Plainview Road From: Old Jacks Creek Rd To: SA 1219"/>
    <m/>
    <s v="State Aid - Resurf"/>
    <s v="Resurfacing"/>
    <m/>
    <x v="1"/>
    <x v="1"/>
    <n v="2.9929999999999999"/>
    <m/>
    <m/>
    <x v="4"/>
    <s v="None"/>
    <m/>
    <n v="0"/>
    <n v="0"/>
    <n v="0"/>
    <n v="-43989.43"/>
    <n v="-43989.43"/>
  </r>
  <r>
    <n v="127188"/>
    <x v="0"/>
    <s v="Marion"/>
    <s v="SR-377"/>
    <s v="SR"/>
    <s v="From Alabama State Line to SR-156"/>
    <s v="Mill &amp; CW"/>
    <s v="Resurfacing"/>
    <s v="Resurface &amp; Safety"/>
    <s v="Mill &amp; CW"/>
    <x v="0"/>
    <x v="5"/>
    <n v="1.19"/>
    <d v="2019-05-10T00:00:00"/>
    <s v="CONV"/>
    <x v="2"/>
    <s v="Other"/>
    <m/>
    <n v="0"/>
    <n v="0"/>
    <n v="4039"/>
    <n v="-48287"/>
    <n v="-44248"/>
  </r>
  <r>
    <n v="128577"/>
    <x v="1"/>
    <s v="Sevier"/>
    <s v="Dixon Branch Rd/Richardson Cove Rd"/>
    <s v="L"/>
    <s v="SA 7824-3, Dixson Branch/Richardson Cove Road from Jones Cove Rd /Thomas Ln to Richardson Cove/LM 2.3"/>
    <m/>
    <s v="State Aid - Resurf"/>
    <s v="Resurfacing"/>
    <m/>
    <x v="1"/>
    <x v="1"/>
    <n v="4.5"/>
    <m/>
    <m/>
    <x v="4"/>
    <s v="None"/>
    <m/>
    <n v="0"/>
    <n v="0"/>
    <n v="0"/>
    <n v="-44277.65"/>
    <n v="-44277.65"/>
  </r>
  <r>
    <n v="127322"/>
    <x v="2"/>
    <s v="Williamson"/>
    <s v="SR-247"/>
    <s v="SR"/>
    <s v="From Ferguson Road to SR-106"/>
    <s v="Mill &amp; 411D"/>
    <s v="Resurfacing"/>
    <s v="Resurfacing"/>
    <s v="Mill &amp; 411D"/>
    <x v="0"/>
    <x v="5"/>
    <n v="1.97"/>
    <d v="2019-05-10T00:00:00"/>
    <s v="CONV"/>
    <x v="2"/>
    <s v="Other"/>
    <m/>
    <n v="0"/>
    <n v="0"/>
    <n v="0"/>
    <n v="-44365"/>
    <n v="-44365"/>
  </r>
  <r>
    <n v="123860"/>
    <x v="2"/>
    <s v="Sumner"/>
    <s v="SR-109"/>
    <s v="SR"/>
    <s v="From SR-6 to Old Douglas Lane"/>
    <s v="Mill &amp; 411D, Fog Seal Shlds"/>
    <s v="Resurfacing"/>
    <s v="Resurface &amp; Safety"/>
    <s v="Mill &amp; 411D"/>
    <x v="0"/>
    <x v="5"/>
    <n v="3.58"/>
    <d v="2017-05-12T00:00:00"/>
    <s v="CONV"/>
    <x v="0"/>
    <s v="NHS"/>
    <m/>
    <n v="0"/>
    <n v="0"/>
    <n v="-36554.5"/>
    <n v="-7832.92"/>
    <n v="-44387.42"/>
  </r>
  <r>
    <n v="122124"/>
    <x v="0"/>
    <s v="Marion"/>
    <s v="SR-27"/>
    <s v="SR"/>
    <s v="From north of Big Fork Road to Suck Creek Bridge"/>
    <s v="Project involves pavement marking, signs, and resurfacing."/>
    <s v="Resurfacing"/>
    <s v="Resurface &amp; Safety"/>
    <s v="Spot &quot;BM-2&quot;, Cold Plane @ 1.25&quot; &amp; &quot;D&quot; Mix @ 132.5#/sy - Shuttle Buggy"/>
    <x v="0"/>
    <x v="5"/>
    <n v="5.7"/>
    <d v="2016-06-24T00:00:00"/>
    <s v="CONV"/>
    <x v="2"/>
    <s v="Other"/>
    <m/>
    <n v="0"/>
    <n v="0"/>
    <n v="4233.8100000000004"/>
    <n v="-48629.02"/>
    <n v="-44395.21"/>
  </r>
  <r>
    <n v="126992"/>
    <x v="1"/>
    <s v="Knox"/>
    <s v="Strawberry Plains Pike"/>
    <s v="L"/>
    <s v="SA 4729 (4), Strawberry Plains Pike from Rufus Rd to LM 2.75"/>
    <m/>
    <s v="State Aid - Resurf"/>
    <s v="Resurfacing"/>
    <m/>
    <x v="1"/>
    <x v="1"/>
    <n v="2.75"/>
    <m/>
    <m/>
    <x v="4"/>
    <s v="Other"/>
    <m/>
    <n v="0"/>
    <n v="0"/>
    <n v="0"/>
    <n v="-44947.51"/>
    <n v="-44947.51"/>
  </r>
  <r>
    <n v="116368.03"/>
    <x v="3"/>
    <s v="Region 4"/>
    <m/>
    <s v="IM"/>
    <s v="M15LTHQ_D45ISR_M&amp;L"/>
    <m/>
    <s v="Maint - Reg"/>
    <s v="Mowing/Litter"/>
    <m/>
    <x v="1"/>
    <x v="1"/>
    <n v="559.29999999999995"/>
    <d v="2014-11-14T00:00:00"/>
    <m/>
    <x v="1"/>
    <m/>
    <m/>
    <n v="0"/>
    <n v="0"/>
    <n v="-45232.27"/>
    <n v="0"/>
    <n v="-45232.27"/>
  </r>
  <r>
    <n v="119176"/>
    <x v="0"/>
    <s v="Hamilton"/>
    <m/>
    <s v="N/A"/>
    <s v="CARTA, FY 12 5317"/>
    <m/>
    <s v="Mass Transit"/>
    <m/>
    <m/>
    <x v="1"/>
    <x v="1"/>
    <s v=""/>
    <m/>
    <m/>
    <x v="6"/>
    <m/>
    <m/>
    <n v="0"/>
    <n v="0"/>
    <n v="-45628.12"/>
    <n v="0"/>
    <n v="-45628.12"/>
  </r>
  <r>
    <n v="126118"/>
    <x v="1"/>
    <s v="Blount"/>
    <s v="Laws Chapel Rd"/>
    <s v="L"/>
    <s v="SA 0551(1) from Wilkerson Pike to Rocky Branch Rd"/>
    <m/>
    <s v="State Aid - Resurf"/>
    <s v="Resurfacing"/>
    <m/>
    <x v="1"/>
    <x v="1"/>
    <n v="2.9980000000000002"/>
    <m/>
    <m/>
    <x v="4"/>
    <s v="None"/>
    <m/>
    <n v="0"/>
    <n v="0"/>
    <n v="0"/>
    <n v="-46447.22"/>
    <n v="-46447.22"/>
  </r>
  <r>
    <n v="105198.14"/>
    <x v="3"/>
    <s v="Shelby"/>
    <m/>
    <s v="L"/>
    <s v="Litter Grant FY2018/19"/>
    <m/>
    <s v="Maint - Litter"/>
    <s v="Mowing/Litter"/>
    <m/>
    <x v="1"/>
    <x v="1"/>
    <s v=""/>
    <m/>
    <m/>
    <x v="4"/>
    <m/>
    <m/>
    <n v="0"/>
    <n v="0"/>
    <n v="-46515.34"/>
    <n v="0"/>
    <n v="-46515.34"/>
  </r>
  <r>
    <n v="110548.01"/>
    <x v="1"/>
    <s v="Monroe"/>
    <s v="SR-360"/>
    <s v="SR"/>
    <s v="From SR-165 to SR-33"/>
    <m/>
    <s v="Resurfacing"/>
    <s v="Resurfacing"/>
    <s v="Micro-surfacing @ 22 lbs/sy"/>
    <x v="0"/>
    <x v="5"/>
    <n v="22.13"/>
    <d v="2015-02-13T00:00:00"/>
    <s v="MICRO"/>
    <x v="2"/>
    <s v="Other"/>
    <m/>
    <n v="0"/>
    <n v="0"/>
    <n v="0"/>
    <n v="-47036.92"/>
    <n v="-47036.92"/>
  </r>
  <r>
    <n v="121625"/>
    <x v="1"/>
    <s v="Johnson"/>
    <m/>
    <s v="N/A"/>
    <s v="Mountain City:  Apron Rehabilitation and Drainage Improvements (Design Only)"/>
    <m/>
    <s v="Aeronautics"/>
    <s v="Public Transportation"/>
    <m/>
    <x v="1"/>
    <x v="1"/>
    <s v=""/>
    <m/>
    <m/>
    <x v="6"/>
    <m/>
    <m/>
    <n v="0"/>
    <n v="0"/>
    <n v="-47053.919999999998"/>
    <n v="0"/>
    <n v="-47053.919999999998"/>
  </r>
  <r>
    <n v="127094"/>
    <x v="1"/>
    <s v="Cocke"/>
    <s v="SR-9"/>
    <s v="SR"/>
    <s v="From near SR-73  to near SR-107 (Excluding LM 7.08 - 7.26; 8.74 - 8.88; 10.24 -10.37)."/>
    <s v="411TLD Overlay @ 85 lb/sy"/>
    <s v="Resurfacing"/>
    <s v="Resurfacing"/>
    <s v="411TLD Overlay @ 85 lb/sy"/>
    <x v="0"/>
    <x v="5"/>
    <n v="10.28"/>
    <d v="2019-05-10T00:00:00"/>
    <s v="THIN"/>
    <x v="0"/>
    <s v="NHS, Other"/>
    <m/>
    <n v="0"/>
    <n v="0"/>
    <n v="0"/>
    <n v="-47096"/>
    <n v="-47096"/>
  </r>
  <r>
    <n v="123848"/>
    <x v="1"/>
    <s v="Sevier"/>
    <m/>
    <s v="N/A"/>
    <s v="Sevierville - Drainage Repair"/>
    <m/>
    <s v="Aeronautics"/>
    <s v="Public Transportation"/>
    <m/>
    <x v="1"/>
    <x v="1"/>
    <s v=""/>
    <m/>
    <m/>
    <x v="6"/>
    <m/>
    <m/>
    <n v="0"/>
    <n v="0"/>
    <n v="-47287.5"/>
    <n v="0"/>
    <n v="-47287.5"/>
  </r>
  <r>
    <n v="126054"/>
    <x v="1"/>
    <s v="Sevier"/>
    <s v="SR-35"/>
    <s v="SR"/>
    <s v="From near White School Road to near Pigeon Street."/>
    <s v="411TLD Overlay @ 85 lb/sy"/>
    <s v="Resurfacing"/>
    <s v="Resurface &amp; Safety"/>
    <s v="411TLD Overlay @ 85 lb/sy"/>
    <x v="0"/>
    <x v="5"/>
    <n v="3.8"/>
    <d v="2018-02-09T00:00:00"/>
    <s v="THIN"/>
    <x v="0"/>
    <s v="NHS, Other"/>
    <m/>
    <n v="0"/>
    <n v="0"/>
    <n v="190.39"/>
    <n v="-47996.68"/>
    <n v="-47806.29"/>
  </r>
  <r>
    <n v="123999"/>
    <x v="1"/>
    <s v="Cocke"/>
    <s v="SR-339"/>
    <s v="SR"/>
    <s v="From SR-32 to Sevier County Line"/>
    <s v="411TLD Overlay @ 85 lb/sy"/>
    <s v="Resurfacing"/>
    <s v="Resurface &amp; Safety"/>
    <s v="411TLD Overlay @ 85 lb/sy"/>
    <x v="0"/>
    <x v="5"/>
    <n v="1.03"/>
    <d v="2017-05-12T00:00:00"/>
    <s v="THIN"/>
    <x v="2"/>
    <s v="Other"/>
    <m/>
    <n v="0"/>
    <n v="0"/>
    <n v="-4078.28"/>
    <n v="-43972.75"/>
    <n v="-48051.03"/>
  </r>
  <r>
    <n v="126577"/>
    <x v="2"/>
    <s v="Giles"/>
    <m/>
    <s v="N/A"/>
    <s v="Weigh Scale OW-OD Pilot Project"/>
    <s v="Overweight/Overdimensional Signage and Pavement Marking"/>
    <s v="Other"/>
    <s v="Other"/>
    <m/>
    <x v="1"/>
    <x v="1"/>
    <s v=""/>
    <m/>
    <m/>
    <x v="6"/>
    <m/>
    <m/>
    <n v="0"/>
    <n v="0"/>
    <n v="-48413.75"/>
    <n v="0"/>
    <n v="-48413.75"/>
  </r>
  <r>
    <n v="126067"/>
    <x v="1"/>
    <s v="Hamblen"/>
    <s v="SR-113"/>
    <s v="SR"/>
    <s v="From SR-160 to near SR-340"/>
    <s v="411TLD Overlay @ 85 lb/sy"/>
    <s v="Resurfacing"/>
    <s v="Resurface &amp; Safety"/>
    <s v="411TLD Overlay @ 85 lb/sy"/>
    <x v="0"/>
    <x v="5"/>
    <n v="3.12"/>
    <d v="2018-03-23T00:00:00"/>
    <s v="THIN"/>
    <x v="2"/>
    <s v="Other"/>
    <m/>
    <n v="0"/>
    <n v="0"/>
    <n v="0"/>
    <n v="-48660.7"/>
    <n v="-48660.7"/>
  </r>
  <r>
    <n v="108916"/>
    <x v="3"/>
    <s v="Shelby"/>
    <s v="SR-175"/>
    <s v="SR"/>
    <s v="(Byhalia Road), From South of Shelby Post Road to South of SR-385"/>
    <s v="Widening of Byhalia Road including approximately 2,200 feet of Shelby Drive."/>
    <s v="Legislative"/>
    <s v="Realign and Widen"/>
    <m/>
    <x v="0"/>
    <x v="0"/>
    <n v="1"/>
    <d v="2013-12-06T00:00:00"/>
    <m/>
    <x v="2"/>
    <s v="Other"/>
    <m/>
    <n v="0"/>
    <n v="0"/>
    <n v="-49474.51"/>
    <n v="0"/>
    <n v="-49474.51"/>
  </r>
  <r>
    <n v="127777"/>
    <x v="2"/>
    <s v="Rutherford"/>
    <m/>
    <s v="SR"/>
    <s v="M19CMHQ_C75SR_ROUSMYRNA"/>
    <m/>
    <s v="Maint - Reg"/>
    <s v="Maintenance"/>
    <m/>
    <x v="1"/>
    <x v="1"/>
    <s v=""/>
    <m/>
    <m/>
    <x v="2"/>
    <m/>
    <m/>
    <n v="0"/>
    <n v="0"/>
    <n v="-49838.98"/>
    <n v="0"/>
    <n v="-49838.98"/>
  </r>
  <r>
    <n v="127786"/>
    <x v="3"/>
    <s v="Lauderdale"/>
    <m/>
    <s v="SR"/>
    <s v="M19CMHQ_C49SR_ROURIPLEY"/>
    <m/>
    <s v="Maint - Reg"/>
    <s v="Maintenance"/>
    <m/>
    <x v="1"/>
    <x v="1"/>
    <s v=""/>
    <m/>
    <m/>
    <x v="2"/>
    <m/>
    <m/>
    <n v="0"/>
    <n v="0"/>
    <n v="-49952.19"/>
    <n v="0"/>
    <n v="-49952.19"/>
  </r>
  <r>
    <n v="104027.44"/>
    <x v="3"/>
    <s v="Shelby"/>
    <m/>
    <s v="N/A"/>
    <s v="Memphis National Golf Club in Collierville, Stream Mitigation"/>
    <s v="Memphis National Golf Club in Collierville, Stream Mitigation"/>
    <s v="Other"/>
    <s v="Env Mitigation and Wildlife Connectivity"/>
    <m/>
    <x v="1"/>
    <x v="1"/>
    <s v=""/>
    <m/>
    <m/>
    <x v="6"/>
    <m/>
    <m/>
    <n v="-50000"/>
    <n v="0"/>
    <n v="0"/>
    <n v="0"/>
    <n v="-50000"/>
  </r>
  <r>
    <n v="104027.49"/>
    <x v="1"/>
    <s v="Claiborne"/>
    <m/>
    <s v="N/A"/>
    <s v="Cawood Branch Stream Mitigation for SR-63"/>
    <s v="Cawood Branch Stream Mitigation for SR-63"/>
    <s v="Other"/>
    <s v="Env Mitigation and Wildlife Connectivity"/>
    <m/>
    <x v="1"/>
    <x v="1"/>
    <s v=""/>
    <m/>
    <m/>
    <x v="6"/>
    <m/>
    <m/>
    <n v="-50000"/>
    <n v="0"/>
    <n v="0"/>
    <n v="0"/>
    <n v="-50000"/>
  </r>
  <r>
    <n v="126725"/>
    <x v="0"/>
    <s v="Hamilton"/>
    <m/>
    <s v="N/A"/>
    <s v="CARTA, 5307 FY 17"/>
    <m/>
    <s v="Mass Transit"/>
    <m/>
    <m/>
    <x v="1"/>
    <x v="1"/>
    <s v=""/>
    <m/>
    <m/>
    <x v="6"/>
    <m/>
    <m/>
    <n v="0"/>
    <n v="0"/>
    <n v="-50022.18"/>
    <n v="0"/>
    <n v="-50022.18"/>
  </r>
  <r>
    <n v="101637"/>
    <x v="3"/>
    <s v="McNairy"/>
    <s v="SR-224"/>
    <s v="SR"/>
    <s v="Bridges over Owl Creek, LM 4.99 and Lick Creek, LM 13.96"/>
    <m/>
    <s v="Bridge"/>
    <s v="Bridge Replacement"/>
    <m/>
    <x v="3"/>
    <x v="0"/>
    <n v="0"/>
    <d v="2011-08-05T00:00:00"/>
    <m/>
    <x v="2"/>
    <s v="Other"/>
    <s v="55S80830007, 55S80850005, 55S80850009"/>
    <n v="316.63"/>
    <n v="0"/>
    <n v="-50683.66"/>
    <n v="0"/>
    <n v="-50367.030000000006"/>
  </r>
  <r>
    <n v="125069"/>
    <x v="2"/>
    <s v="Cheatham"/>
    <s v="Dry Fork Creek Road"/>
    <s v="L"/>
    <s v="BG A226-2.401, Dry Fork Creek Road, Bridge over Dry Fork Creek (IA)"/>
    <m/>
    <s v="State Aid - BR Grant"/>
    <s v="Bridge Replacement"/>
    <m/>
    <x v="3"/>
    <x v="0"/>
    <n v="0"/>
    <m/>
    <m/>
    <x v="4"/>
    <s v="None"/>
    <s v="110A2260003"/>
    <n v="0"/>
    <n v="0"/>
    <n v="-51955.44"/>
    <n v="0"/>
    <n v="-51955.44"/>
  </r>
  <r>
    <n v="120053"/>
    <x v="1"/>
    <s v="Cocke"/>
    <s v="SR-9"/>
    <s v="SR"/>
    <s v="(East Broadway), From LM 5.80 to LM 6.30 in Newport"/>
    <s v="SR-9 (East Broadway), Intersections with Woodlawn Avenue, McMahan Avenue, Mims Avenue, and Baer Avenue, in Newport - Signalization, ADA Ramps, Crosswalks"/>
    <s v="Safety"/>
    <s v="Signalization"/>
    <m/>
    <x v="1"/>
    <x v="1"/>
    <n v="0.5"/>
    <d v="2018-03-23T00:00:00"/>
    <m/>
    <x v="0"/>
    <s v="NHS"/>
    <m/>
    <n v="-1000"/>
    <n v="-87848.36"/>
    <n v="36208.79"/>
    <n v="0"/>
    <n v="-52639.57"/>
  </r>
  <r>
    <n v="120239"/>
    <x v="2"/>
    <s v="Davidson"/>
    <s v="SR-251"/>
    <s v="SR"/>
    <s v="From Tidwell Road to South of Tolbent Road, includes Interchange at I-40 (RSAR)"/>
    <s v="Miscellaneous Safety Improvements"/>
    <s v="Safety"/>
    <s v="Miscellaneous Safety Improvements"/>
    <m/>
    <x v="1"/>
    <x v="1"/>
    <n v="0.85"/>
    <d v="2017-05-12T00:00:00"/>
    <m/>
    <x v="0"/>
    <s v="NHS"/>
    <m/>
    <n v="-32565.08"/>
    <n v="0"/>
    <n v="-20128.330000000002"/>
    <n v="0"/>
    <n v="-52693.41"/>
  </r>
  <r>
    <n v="126594"/>
    <x v="3"/>
    <s v="Carroll"/>
    <m/>
    <s v="N/A"/>
    <s v="Carroll County Mobile Office Building"/>
    <m/>
    <s v="Other"/>
    <s v="Other"/>
    <m/>
    <x v="1"/>
    <x v="1"/>
    <s v=""/>
    <m/>
    <m/>
    <x v="6"/>
    <m/>
    <m/>
    <n v="0"/>
    <n v="0"/>
    <n v="-53369.8"/>
    <n v="0"/>
    <n v="-53369.8"/>
  </r>
  <r>
    <n v="125783"/>
    <x v="0"/>
    <s v="Marion"/>
    <s v="I-24"/>
    <s v="IM"/>
    <s v="From Grundy County Line To East of Bridge over Cave Cove Creek (WB only)"/>
    <s v="Mill, BM-2, &amp; 411D"/>
    <s v="Resurfacing"/>
    <s v="Resurfacing"/>
    <s v="Mill, BM-2, &amp; 411D"/>
    <x v="0"/>
    <x v="2"/>
    <n v="7.33"/>
    <d v="2018-02-09T00:00:00"/>
    <s v="CONV"/>
    <x v="1"/>
    <s v="Int"/>
    <m/>
    <n v="0"/>
    <n v="0"/>
    <n v="0"/>
    <n v="-53463.09"/>
    <n v="-53463.09"/>
  </r>
  <r>
    <n v="114117.07"/>
    <x v="0"/>
    <s v="Region 2"/>
    <m/>
    <s v="IM"/>
    <s v="M17LTHQ_R2ISR_SIGNREP Reg. 2 FY17 On-Call Signing - Interstate and SRs"/>
    <m/>
    <s v="Maint - Reg"/>
    <s v="Signs"/>
    <m/>
    <x v="1"/>
    <x v="1"/>
    <s v=""/>
    <d v="2017-05-12T00:00:00"/>
    <m/>
    <x v="1"/>
    <m/>
    <m/>
    <n v="0"/>
    <n v="0"/>
    <n v="-53551.22"/>
    <n v="0"/>
    <n v="-53551.22"/>
  </r>
  <r>
    <n v="121741"/>
    <x v="2"/>
    <s v="Robertson"/>
    <s v="SR-65"/>
    <s v="SR"/>
    <s v="From Davidson County Line to Old Highway 431"/>
    <s v="Miscellaneous Safety Improvements"/>
    <s v="Safety"/>
    <s v="Miscellaneous Safety Improvements"/>
    <m/>
    <x v="1"/>
    <x v="1"/>
    <n v="1.38"/>
    <d v="2018-05-11T00:00:00"/>
    <m/>
    <x v="0"/>
    <s v="NHS"/>
    <m/>
    <n v="-18920.599999999999"/>
    <n v="0"/>
    <n v="-34867.440000000002"/>
    <n v="0"/>
    <n v="-53788.04"/>
  </r>
  <r>
    <n v="112521"/>
    <x v="2"/>
    <s v="Davidson"/>
    <s v="I-40"/>
    <s v="IM"/>
    <s v="From I-40 East to I-440 South"/>
    <s v="Lengthen ramp for safety improvements"/>
    <s v="Legislative"/>
    <s v="Modify Interchange"/>
    <m/>
    <x v="0"/>
    <x v="0"/>
    <n v="0.40400000000000003"/>
    <d v="2016-06-24T00:00:00"/>
    <m/>
    <x v="1"/>
    <s v="Int"/>
    <m/>
    <n v="1714.98"/>
    <n v="4290.24"/>
    <n v="-59888.44"/>
    <n v="0"/>
    <n v="-53883.22"/>
  </r>
  <r>
    <n v="124605.01"/>
    <x v="2"/>
    <s v="Maury"/>
    <s v="SR-247"/>
    <s v="SR"/>
    <s v="Bridge over Leipers Creek, LM 1.05"/>
    <m/>
    <s v="Maint - BR Repair"/>
    <s v="Bridge Repair"/>
    <m/>
    <x v="3"/>
    <x v="2"/>
    <n v="0"/>
    <d v="2018-02-09T00:00:00"/>
    <m/>
    <x v="2"/>
    <s v="Other"/>
    <s v="60S62540001"/>
    <n v="0"/>
    <n v="0"/>
    <n v="-54545.120000000003"/>
    <n v="0"/>
    <n v="-54545.120000000003"/>
  </r>
  <r>
    <n v="121064"/>
    <x v="0"/>
    <s v="Jackson"/>
    <s v="Dry Fork Martin Creek Rd"/>
    <s v="L"/>
    <s v="BG A253-0.00, Dry Fork Martin Creek Rd over Dry Fork Branch"/>
    <m/>
    <s v="State Aid - BR Grant"/>
    <s v="Bridge Rehabilitation"/>
    <m/>
    <x v="3"/>
    <x v="0"/>
    <n v="0.01"/>
    <m/>
    <m/>
    <x v="4"/>
    <s v="None"/>
    <m/>
    <n v="0"/>
    <n v="0"/>
    <n v="-54990.96"/>
    <n v="0"/>
    <n v="-54990.96"/>
  </r>
  <r>
    <n v="120316"/>
    <x v="0"/>
    <s v="White"/>
    <s v="SR-26"/>
    <s v="SR"/>
    <s v="From Churchill Drive to SR-1 (Mayberry Street) in Sparta"/>
    <s v="Improvements to a 2,212 foot section of SR-26 from Churchill Drive to Mayberry Street that includes sidewalks on both sides, crosswalks at 3 intersections, improvements to existing sidewalks to meet ADA standards, pedestrian scale lighting, and a grass strip to separate sidewalks from travel lanes."/>
    <s v="Local Programs"/>
    <s v="Bicycles and Pedestrian Facility"/>
    <m/>
    <x v="1"/>
    <x v="1"/>
    <n v="0.42"/>
    <m/>
    <m/>
    <x v="0"/>
    <s v="NHS"/>
    <m/>
    <n v="-1721.98"/>
    <n v="0"/>
    <n v="-53795.73"/>
    <n v="0"/>
    <n v="-55517.710000000006"/>
  </r>
  <r>
    <n v="111485"/>
    <x v="1"/>
    <s v="Region 1"/>
    <m/>
    <s v="N/A"/>
    <s v="ETHRA - Federal FY 06 New Freedom Program (5317)"/>
    <m/>
    <s v="Mass Transit"/>
    <s v="Public Transportation"/>
    <m/>
    <x v="1"/>
    <x v="1"/>
    <s v=""/>
    <m/>
    <m/>
    <x v="6"/>
    <m/>
    <m/>
    <n v="0"/>
    <n v="0"/>
    <n v="-55745.96"/>
    <n v="0"/>
    <n v="-55745.96"/>
  </r>
  <r>
    <n v="125946"/>
    <x v="5"/>
    <s v="Statewide"/>
    <m/>
    <s v="N/A"/>
    <s v="Statewide FFY14-15; SFY18 5310 State Admin"/>
    <m/>
    <s v="Mass Transit"/>
    <m/>
    <m/>
    <x v="1"/>
    <x v="1"/>
    <s v=""/>
    <m/>
    <m/>
    <x v="6"/>
    <m/>
    <m/>
    <n v="0"/>
    <n v="0"/>
    <n v="-55859.8"/>
    <n v="0"/>
    <n v="-55859.8"/>
  </r>
  <r>
    <n v="118842"/>
    <x v="2"/>
    <s v="Montgomery"/>
    <s v="Hickory Point Rd."/>
    <s v="L"/>
    <s v="Hickory Point Road, From SR-12 to Lock-B Road (RSAR)"/>
    <s v="Miscellaneous Safety Improvements"/>
    <s v="Safety"/>
    <s v="Miscellaneous Safety Improvements"/>
    <m/>
    <x v="1"/>
    <x v="1"/>
    <n v="4.1879999999999997"/>
    <d v="2017-03-31T00:00:00"/>
    <m/>
    <x v="4"/>
    <s v="None, Other"/>
    <m/>
    <n v="-24464.720000000001"/>
    <n v="0"/>
    <n v="-31757.5"/>
    <n v="0"/>
    <n v="-56222.22"/>
  </r>
  <r>
    <n v="127139"/>
    <x v="1"/>
    <s v="Loudon"/>
    <s v="SR-72"/>
    <s v="SR"/>
    <s v="From near Corporate Drive to Roane County Line"/>
    <s v="411 TLD Overlay @ 85lb/sy"/>
    <s v="Resurfacing"/>
    <s v="Resurface &amp; Safety"/>
    <s v="411 TLD Overlay @ 85lb/sy"/>
    <x v="0"/>
    <x v="5"/>
    <n v="5.82"/>
    <d v="2019-06-21T00:00:00"/>
    <s v="THIN"/>
    <x v="2"/>
    <s v="Other"/>
    <m/>
    <n v="0"/>
    <n v="0"/>
    <n v="-18330"/>
    <n v="-38240"/>
    <n v="-56570"/>
  </r>
  <r>
    <n v="100350"/>
    <x v="3"/>
    <s v="Henderson"/>
    <s v="SR-20"/>
    <s v="SR"/>
    <s v="East of Lone Elm Road to Decatur County Line"/>
    <m/>
    <s v="Legislative"/>
    <s v="Reconstruction"/>
    <m/>
    <x v="0"/>
    <x v="0"/>
    <n v="4.79"/>
    <d v="2010-09-17T00:00:00"/>
    <m/>
    <x v="0"/>
    <s v="NHS"/>
    <m/>
    <n v="0.03"/>
    <n v="0"/>
    <n v="-56959.14"/>
    <n v="0"/>
    <n v="-56959.11"/>
  </r>
  <r>
    <n v="122839"/>
    <x v="0"/>
    <s v="McMinn"/>
    <s v="SR-305"/>
    <s v="SR"/>
    <s v="From SR-30 to SR-2"/>
    <s v="Project involves pavement marking, lights, curb ramps, and resurfacing."/>
    <s v="Resurfacing"/>
    <s v="Resurface &amp; Safety"/>
    <s v="Cold Plane @ 1.25&quot; &amp; &quot;D&quot; Mix @ 132.5#/sy - Shuttle Buggy"/>
    <x v="0"/>
    <x v="5"/>
    <n v="2.85"/>
    <d v="2016-06-24T00:00:00"/>
    <s v="CON"/>
    <x v="2"/>
    <s v="Other"/>
    <m/>
    <n v="0"/>
    <n v="0"/>
    <n v="-2993.13"/>
    <n v="-54139.96"/>
    <n v="-57133.09"/>
  </r>
  <r>
    <n v="123922"/>
    <x v="3"/>
    <s v="Henderson"/>
    <s v="SR-114"/>
    <s v="SR"/>
    <s v="From SR-201 to SR-20"/>
    <s v="CONV - 411 D Overlay"/>
    <s v="Resurfacing"/>
    <s v="Resurface &amp; Safety"/>
    <s v="411 D Overlay"/>
    <x v="0"/>
    <x v="5"/>
    <n v="4.03"/>
    <d v="2017-05-12T00:00:00"/>
    <s v="CONV"/>
    <x v="2"/>
    <s v="Other"/>
    <s v="39S80670003, 39S80670005, 39S80670007, 39S80670011"/>
    <n v="0"/>
    <n v="0"/>
    <n v="8869.26"/>
    <n v="-66223.649999999994"/>
    <n v="-57354.389999999992"/>
  </r>
  <r>
    <n v="125008"/>
    <x v="1"/>
    <s v="Johnson"/>
    <s v="Bull Dog Road"/>
    <s v="L"/>
    <s v="SA 4604(3) Bull Dog Road From North Carolina line to SR-34"/>
    <m/>
    <s v="State Aid - Resurf"/>
    <s v="Resurfacing"/>
    <m/>
    <x v="1"/>
    <x v="1"/>
    <n v="2.98"/>
    <m/>
    <m/>
    <x v="4"/>
    <s v="None"/>
    <m/>
    <n v="0"/>
    <n v="0"/>
    <n v="0"/>
    <n v="-58006.55"/>
    <n v="-58006.55"/>
  </r>
  <r>
    <n v="127517"/>
    <x v="1"/>
    <s v="Roane"/>
    <m/>
    <s v="SR"/>
    <s v="M19CMHQ_C73SR_ROUROCKWOOD"/>
    <m/>
    <s v="Maint - Reg"/>
    <s v="Maintenance"/>
    <m/>
    <x v="1"/>
    <x v="1"/>
    <s v=""/>
    <m/>
    <m/>
    <x v="2"/>
    <m/>
    <m/>
    <n v="0"/>
    <n v="0"/>
    <n v="-58178.45"/>
    <n v="0"/>
    <n v="-58178.45"/>
  </r>
  <r>
    <n v="125252"/>
    <x v="1"/>
    <s v="Sevier"/>
    <m/>
    <s v="N/A"/>
    <s v="City of Gatlinburg, 5311 FY 15"/>
    <m/>
    <s v="Mass Transit"/>
    <m/>
    <m/>
    <x v="1"/>
    <x v="1"/>
    <s v=""/>
    <m/>
    <m/>
    <x v="6"/>
    <m/>
    <m/>
    <n v="0"/>
    <n v="0"/>
    <n v="-58481.59"/>
    <n v="0"/>
    <n v="-58481.59"/>
  </r>
  <r>
    <n v="100317"/>
    <x v="3"/>
    <s v="Hardeman"/>
    <s v="SR-15"/>
    <s v="SR"/>
    <s v="From East of Margin Street in Bolivar to near Hornsby Loop Road"/>
    <m/>
    <s v="Legislative"/>
    <s v="Widen"/>
    <m/>
    <x v="0"/>
    <x v="0"/>
    <n v="5.4710000000000001"/>
    <d v="2010-08-06T00:00:00"/>
    <m/>
    <x v="0"/>
    <s v="NHS"/>
    <m/>
    <n v="-37.18"/>
    <n v="-236.76"/>
    <n v="-58995.5"/>
    <n v="0"/>
    <n v="-59269.440000000002"/>
  </r>
  <r>
    <n v="124556"/>
    <x v="3"/>
    <s v="Henry"/>
    <s v="Red Top Road"/>
    <s v="L"/>
    <s v="Red Top Road Bridge over Blood River (IA)"/>
    <m/>
    <s v="State Aid - BR Grant"/>
    <s v="Bridge Replacement"/>
    <m/>
    <x v="3"/>
    <x v="0"/>
    <n v="0.01"/>
    <m/>
    <m/>
    <x v="4"/>
    <s v="None"/>
    <s v="400A2100001"/>
    <n v="0"/>
    <n v="0"/>
    <n v="-59370.22"/>
    <n v="0"/>
    <n v="-59370.22"/>
  </r>
  <r>
    <n v="120393"/>
    <x v="2"/>
    <s v="Davidson"/>
    <s v="SR-155"/>
    <s v="SR"/>
    <s v="(Briley Parkway); From Glastonbury Drive to North of Karen Drive in Nashville"/>
    <s v="Reinforce the shoulder to create a dedicated right-turn lane onto Glastonbury Rd. Install appropriate signage, apply pavement markings and striping."/>
    <s v="Safety"/>
    <s v="Miscellaneous Safety Improvements"/>
    <m/>
    <x v="0"/>
    <x v="0"/>
    <n v="0.29599999999999999"/>
    <d v="2016-06-24T00:00:00"/>
    <m/>
    <x v="0"/>
    <s v="NHS"/>
    <m/>
    <n v="-3303.65"/>
    <n v="0"/>
    <n v="-56375.65"/>
    <n v="0"/>
    <n v="-59679.3"/>
  </r>
  <r>
    <n v="123554"/>
    <x v="0"/>
    <s v="Region 2"/>
    <m/>
    <s v="N/A"/>
    <s v="SETHRA, FY 15, 5311"/>
    <m/>
    <s v="Mass Transit"/>
    <m/>
    <m/>
    <x v="1"/>
    <x v="1"/>
    <s v=""/>
    <m/>
    <m/>
    <x v="6"/>
    <m/>
    <m/>
    <n v="0"/>
    <n v="0"/>
    <n v="-59712.37"/>
    <n v="0"/>
    <n v="-59712.37"/>
  </r>
  <r>
    <n v="126596"/>
    <x v="0"/>
    <s v="Cannon"/>
    <m/>
    <s v="N/A"/>
    <s v="Cannon County Maintenance Building"/>
    <m/>
    <s v="Other"/>
    <s v="Construction-New"/>
    <m/>
    <x v="0"/>
    <x v="3"/>
    <s v=""/>
    <d v="2018-03-23T00:00:00"/>
    <m/>
    <x v="6"/>
    <m/>
    <m/>
    <n v="0"/>
    <n v="0"/>
    <n v="-59863.39"/>
    <n v="0"/>
    <n v="-59863.39"/>
  </r>
  <r>
    <n v="123289"/>
    <x v="5"/>
    <s v="Statewide"/>
    <m/>
    <s v="N/A"/>
    <s v="Statewide State Administration, FY 13, 5310"/>
    <m/>
    <s v="Mass Transit"/>
    <m/>
    <m/>
    <x v="1"/>
    <x v="1"/>
    <s v=""/>
    <m/>
    <m/>
    <x v="6"/>
    <m/>
    <m/>
    <n v="0"/>
    <n v="0"/>
    <n v="-60072.07"/>
    <n v="0"/>
    <n v="-60072.07"/>
  </r>
  <r>
    <n v="128317"/>
    <x v="0"/>
    <s v="Region 2"/>
    <m/>
    <s v="N/A"/>
    <s v="SETHRA FFY17, SFY19 5339b TN201804400 S&amp;F Cap - Roll Stock"/>
    <m/>
    <s v="Mass Transit"/>
    <m/>
    <m/>
    <x v="1"/>
    <x v="1"/>
    <s v=""/>
    <m/>
    <m/>
    <x v="6"/>
    <m/>
    <m/>
    <n v="0"/>
    <n v="0"/>
    <n v="-60640.800000000003"/>
    <n v="0"/>
    <n v="-60640.800000000003"/>
  </r>
  <r>
    <n v="125538.01"/>
    <x v="2"/>
    <s v="Region 3"/>
    <m/>
    <s v="IM"/>
    <s v="M18LTHQ_R3I_M&amp;L_R3INTERSTATE"/>
    <m/>
    <s v="Maint - Reg"/>
    <s v="Mowing/Litter"/>
    <m/>
    <x v="1"/>
    <x v="1"/>
    <n v="111.44"/>
    <d v="2017-12-08T00:00:00"/>
    <m/>
    <x v="1"/>
    <m/>
    <m/>
    <n v="0"/>
    <n v="0"/>
    <n v="-61217.61"/>
    <n v="0"/>
    <n v="-61217.61"/>
  </r>
  <r>
    <n v="125766"/>
    <x v="1"/>
    <s v="Hamblen"/>
    <m/>
    <s v="N/A"/>
    <s v="Morristown: Runway Rehabilitation (Pavement and Crack Seal)"/>
    <m/>
    <s v="Aeronautics"/>
    <s v="Public Transportation"/>
    <m/>
    <x v="1"/>
    <x v="1"/>
    <s v=""/>
    <m/>
    <m/>
    <x v="6"/>
    <m/>
    <m/>
    <n v="0"/>
    <n v="0"/>
    <n v="-61227.22"/>
    <n v="0"/>
    <n v="-61227.22"/>
  </r>
  <r>
    <n v="126159"/>
    <x v="0"/>
    <s v="Warren"/>
    <s v="SR-56"/>
    <s v="SR"/>
    <s v="From north of Pike Hill Road To south of DeKalb County Line"/>
    <s v="Scrub Seal &amp; 85 lb/sy TLD"/>
    <s v="Resurfacing"/>
    <s v="Resurface &amp; Safety"/>
    <s v="Scrub Seal &amp; 85 lb/sy TLD"/>
    <x v="0"/>
    <x v="5"/>
    <n v="9.02"/>
    <d v="2018-05-11T00:00:00"/>
    <s v="PRESV"/>
    <x v="0"/>
    <s v="NHS, Other"/>
    <m/>
    <n v="0"/>
    <n v="0"/>
    <n v="-6524.21"/>
    <n v="-54853.79"/>
    <n v="-61378"/>
  </r>
  <r>
    <n v="127752"/>
    <x v="1"/>
    <s v="Hawkins"/>
    <m/>
    <s v="SR"/>
    <s v="M19CMHQ_C37SR_ROUCHURCHHILL"/>
    <m/>
    <s v="Maint - Reg"/>
    <s v="Maintenance"/>
    <m/>
    <x v="1"/>
    <x v="1"/>
    <s v=""/>
    <m/>
    <m/>
    <x v="2"/>
    <m/>
    <m/>
    <n v="0"/>
    <n v="0"/>
    <n v="-61522.8"/>
    <n v="0"/>
    <n v="-61522.8"/>
  </r>
  <r>
    <n v="126234"/>
    <x v="2"/>
    <s v="Macon"/>
    <s v="SR-261"/>
    <s v="SR"/>
    <s v="From SR-10 to Antioch Road"/>
    <s v="Mill &amp; 411D"/>
    <s v="Resurfacing"/>
    <s v="Resurface &amp; Safety"/>
    <s v="Mill &amp; 411D"/>
    <x v="0"/>
    <x v="5"/>
    <n v="6.64"/>
    <d v="2018-03-23T00:00:00"/>
    <s v="CONV"/>
    <x v="2"/>
    <s v="Other"/>
    <m/>
    <n v="0"/>
    <n v="0"/>
    <n v="-3751.55"/>
    <n v="-57921.43"/>
    <n v="-61672.98"/>
  </r>
  <r>
    <n v="123919"/>
    <x v="3"/>
    <s v="Hardeman"/>
    <s v="SR-57"/>
    <s v="SR"/>
    <s v="From Fayette County Line to Saulsbury Road"/>
    <s v="THIN - Profile Mill &amp; 85 lb/sy TLD"/>
    <s v="Resurfacing"/>
    <s v="Resurface &amp; Safety"/>
    <s v="Profile Mill &amp; 85 lb/sy TLD"/>
    <x v="0"/>
    <x v="5"/>
    <n v="6.85"/>
    <d v="2017-03-31T00:00:00"/>
    <s v="THIN"/>
    <x v="2"/>
    <s v="Other"/>
    <m/>
    <n v="0"/>
    <n v="0"/>
    <n v="7237.13"/>
    <n v="-69135.56"/>
    <n v="-61898.43"/>
  </r>
  <r>
    <n v="123112"/>
    <x v="3"/>
    <s v="McNairy"/>
    <m/>
    <s v="L"/>
    <s v="Selmer Downtown Pedestrian Improvements - Phase 1"/>
    <s v="Construction of pedestrian improvements in the downtown area along South Second Street and Houston Avenue. Project also includes utility relocation, landscaping, irrigation, pedestrian lighting and pedestrian amenities."/>
    <s v="Local Programs"/>
    <s v="Bicycles and Pedestrian Facility"/>
    <m/>
    <x v="1"/>
    <x v="1"/>
    <s v=""/>
    <m/>
    <m/>
    <x v="4"/>
    <s v="None"/>
    <m/>
    <n v="0"/>
    <n v="0"/>
    <n v="-62220.44"/>
    <n v="0"/>
    <n v="-62220.44"/>
  </r>
  <r>
    <n v="30661.06"/>
    <x v="2"/>
    <s v="Montgomery"/>
    <m/>
    <s v="L"/>
    <s v="Clarksville River Trail (Red River Segment)"/>
    <s v="Construction of a 1,500 linear foot multi-modal trail north from the confluence of the Cumberland and Red Rivers."/>
    <s v="Local Programs"/>
    <s v="Bicycles and Pedestrian Facility"/>
    <m/>
    <x v="1"/>
    <x v="1"/>
    <n v="0"/>
    <m/>
    <m/>
    <x v="8"/>
    <s v="NHS"/>
    <m/>
    <n v="0"/>
    <n v="0"/>
    <n v="-62802.71"/>
    <n v="0"/>
    <n v="-62802.71"/>
  </r>
  <r>
    <n v="115241.04"/>
    <x v="3"/>
    <s v="Shelby"/>
    <m/>
    <s v="L"/>
    <s v="Various Locations in Shelby County, Detection Upgrade - Set 3"/>
    <s v="Project ID's 26, 36, &amp; 46"/>
    <s v="Local Programs"/>
    <s v="Signalization"/>
    <m/>
    <x v="1"/>
    <x v="1"/>
    <n v="0"/>
    <m/>
    <m/>
    <x v="4"/>
    <m/>
    <m/>
    <n v="0"/>
    <n v="0"/>
    <n v="-63526.75"/>
    <n v="0"/>
    <n v="-63526.75"/>
  </r>
  <r>
    <n v="123996"/>
    <x v="1"/>
    <s v="Knox"/>
    <s v="SR-1"/>
    <s v="SR"/>
    <s v="From Near Morrell Road to near Newcom Avenue"/>
    <s v="Mill &amp; 411D"/>
    <s v="Resurfacing"/>
    <s v="Resurface &amp; Safety"/>
    <s v="Mill &amp; 411D"/>
    <x v="0"/>
    <x v="5"/>
    <n v="3.01"/>
    <d v="2017-05-12T00:00:00"/>
    <s v="CONV"/>
    <x v="0"/>
    <s v="NHS"/>
    <m/>
    <n v="0"/>
    <n v="0"/>
    <n v="6130.86"/>
    <n v="-70000.38"/>
    <n v="-63869.520000000004"/>
  </r>
  <r>
    <n v="125297"/>
    <x v="2"/>
    <s v="Giles"/>
    <m/>
    <s v="N/A"/>
    <s v="Pulaski: Security Fencing"/>
    <m/>
    <s v="Aeronautics"/>
    <s v="Public Transportation"/>
    <m/>
    <x v="1"/>
    <x v="1"/>
    <s v=""/>
    <m/>
    <m/>
    <x v="6"/>
    <m/>
    <m/>
    <n v="0"/>
    <n v="0"/>
    <n v="-64253"/>
    <n v="0"/>
    <n v="-64253"/>
  </r>
  <r>
    <n v="123476"/>
    <x v="1"/>
    <s v="Greene"/>
    <s v="SR-172"/>
    <s v="SR"/>
    <s v="Bridge over Lick Creek, LM 9.90"/>
    <m/>
    <s v="Maint - BR Repair"/>
    <s v="Bridge Repair"/>
    <m/>
    <x v="3"/>
    <x v="2"/>
    <n v="0"/>
    <d v="2017-03-31T00:00:00"/>
    <m/>
    <x v="2"/>
    <s v="Other"/>
    <s v="30S24900003"/>
    <n v="0"/>
    <n v="0"/>
    <n v="-64671.59"/>
    <n v="0"/>
    <n v="-64671.59"/>
  </r>
  <r>
    <n v="127326"/>
    <x v="2"/>
    <s v="Sumner"/>
    <s v="SR-6"/>
    <s v="SR"/>
    <s v="From north of Alexander Lane to south of SR-376"/>
    <s v="Mill &amp; 411D"/>
    <s v="Resurfacing"/>
    <s v="Resurfacing"/>
    <s v="Mill &amp; 411D"/>
    <x v="0"/>
    <x v="5"/>
    <n v="4.3899999999999997"/>
    <d v="2019-05-10T00:00:00"/>
    <s v="CONV"/>
    <x v="0"/>
    <s v="NHS"/>
    <m/>
    <n v="0"/>
    <n v="0"/>
    <n v="0"/>
    <n v="-65071.17"/>
    <n v="-65071.17"/>
  </r>
  <r>
    <n v="119918"/>
    <x v="2"/>
    <s v="Wayne"/>
    <m/>
    <s v="L"/>
    <s v="Downtown Revitalization in Waynesboro"/>
    <s v="Pedestrian improvements along the downtown court square. Project also includes ADA upgrades, landscaping, pedestrian lighting, drainage modifications, handrails, signage, pavement markings and pedestrian amenities."/>
    <s v="Local Programs"/>
    <s v="Bicycles and Pedestrian Facility"/>
    <m/>
    <x v="1"/>
    <x v="1"/>
    <s v=""/>
    <m/>
    <m/>
    <x v="4"/>
    <s v="Other"/>
    <m/>
    <n v="0"/>
    <n v="0"/>
    <n v="-65344.23"/>
    <n v="0"/>
    <n v="-65344.23"/>
  </r>
  <r>
    <n v="117254"/>
    <x v="2"/>
    <s v="Cheatham"/>
    <s v="SR-12"/>
    <s v="SR"/>
    <s v="at Cheatham County High School"/>
    <s v="Install a left turn lane for SR-12 Northbound vehicles turing left into Cheatham County Central High School."/>
    <s v="Safety"/>
    <s v="Turn Lanes"/>
    <m/>
    <x v="0"/>
    <x v="0"/>
    <n v="0.25"/>
    <d v="2015-02-13T00:00:00"/>
    <m/>
    <x v="2"/>
    <s v="Other"/>
    <m/>
    <n v="-7754.93"/>
    <n v="-58528.160000000003"/>
    <n v="0"/>
    <n v="0"/>
    <n v="-66283.09"/>
  </r>
  <r>
    <n v="113646.01"/>
    <x v="1"/>
    <s v="Region 1"/>
    <m/>
    <s v="IM"/>
    <s v="M11LTHQ_R1ISR_PAVMKGSPRAY"/>
    <m/>
    <s v="Maint - Reg"/>
    <s v="Pavement Marking"/>
    <m/>
    <x v="1"/>
    <x v="1"/>
    <s v=""/>
    <d v="2011-02-11T00:00:00"/>
    <m/>
    <x v="1"/>
    <m/>
    <m/>
    <n v="0"/>
    <n v="0"/>
    <n v="-66719.649999999994"/>
    <n v="0"/>
    <n v="-66719.649999999994"/>
  </r>
  <r>
    <n v="122640"/>
    <x v="3"/>
    <s v="Madison"/>
    <s v="SR-20"/>
    <s v="SR"/>
    <s v="From Liberty/Claybrook Road to Log Mile 22.02"/>
    <s v="SR-20, From Liberty/Claybrook Road to  Log Mile 22.02 - Resurface, Rumble Strip, Pavement Marking"/>
    <s v="Resurfacing"/>
    <s v="Resurface &amp; Safety"/>
    <s v="Mill, CS, 85 lbs/sy &quot;D&quot;"/>
    <x v="0"/>
    <x v="5"/>
    <n v="1.92"/>
    <d v="2016-04-01T00:00:00"/>
    <s v="CONV"/>
    <x v="0"/>
    <s v="NHS"/>
    <m/>
    <n v="0"/>
    <n v="0"/>
    <n v="-34753.32"/>
    <n v="-32965.85"/>
    <n v="-67719.17"/>
  </r>
  <r>
    <n v="115470"/>
    <x v="3"/>
    <s v="Shelby"/>
    <m/>
    <s v="L"/>
    <s v="Huff N Puff Road, From Canada Road to near I-40 in Lakeland"/>
    <s v="Resurfacing and Minor Reconstruction of Huff N Puff Road from Canada Road to 1800 Feet to the east"/>
    <s v="Resurfacing"/>
    <s v="Resurfacing"/>
    <e v="#N/A"/>
    <x v="0"/>
    <x v="0"/>
    <n v="0.34"/>
    <m/>
    <m/>
    <x v="4"/>
    <s v="None"/>
    <m/>
    <n v="-15370.11"/>
    <n v="0"/>
    <n v="-53249.65"/>
    <n v="0"/>
    <n v="-68619.760000000009"/>
  </r>
  <r>
    <n v="126514"/>
    <x v="3"/>
    <s v="Madison"/>
    <s v="PERRY SWITCH RD"/>
    <s v="L"/>
    <s v="SA 57022-2, Perry Switch Road from Jackson City Limits to SA-5721"/>
    <m/>
    <s v="State Aid - Resurf"/>
    <s v="Resurfacing"/>
    <m/>
    <x v="0"/>
    <x v="5"/>
    <n v="4.8869999999999996"/>
    <m/>
    <m/>
    <x v="4"/>
    <m/>
    <m/>
    <n v="0"/>
    <n v="0"/>
    <n v="0"/>
    <n v="-69617.929999999993"/>
    <n v="-69617.929999999993"/>
  </r>
  <r>
    <n v="124992"/>
    <x v="2"/>
    <s v="Maury"/>
    <s v="John Lunn Road"/>
    <s v="L"/>
    <s v="BG-B561-0.57, John Lunn Rd bridge over Aenon Creek (IA)"/>
    <m/>
    <s v="State Aid - BR Grant"/>
    <s v="Bridge Replacement"/>
    <m/>
    <x v="3"/>
    <x v="0"/>
    <n v="0.01"/>
    <m/>
    <m/>
    <x v="4"/>
    <s v="None"/>
    <s v="600A1220003"/>
    <n v="0"/>
    <n v="0"/>
    <n v="-69873.94"/>
    <n v="0"/>
    <n v="-69873.94"/>
  </r>
  <r>
    <n v="126509"/>
    <x v="1"/>
    <s v="Region 1"/>
    <m/>
    <s v="N/A"/>
    <s v="ETHRA (Morristown) , FY 18 CRITICAL TRIP"/>
    <m/>
    <s v="Mass Transit"/>
    <m/>
    <m/>
    <x v="1"/>
    <x v="1"/>
    <s v=""/>
    <m/>
    <m/>
    <x v="6"/>
    <m/>
    <m/>
    <n v="0"/>
    <n v="0"/>
    <n v="-70887.75"/>
    <n v="0"/>
    <n v="-70887.75"/>
  </r>
  <r>
    <n v="120325"/>
    <x v="3"/>
    <s v="Weakley"/>
    <m/>
    <s v="L"/>
    <s v="Skyhawk Pkwy, From Hawks Rd to SR-431 (University St); and SR-431, From Skyhawk Pkwy to Courtright Rd in Martin"/>
    <s v="Sidewalk and bike lanes on Skyhawk Parkway (SR43) from Hawk Road to University Street and construction of new sidewalks on University Street (SR431) to Courtright Road."/>
    <s v="Local Programs"/>
    <s v="Bicycles and Pedestrian Facility"/>
    <m/>
    <x v="1"/>
    <x v="1"/>
    <n v="0.8"/>
    <m/>
    <m/>
    <x v="8"/>
    <s v="NHS, Other"/>
    <m/>
    <n v="4511.84"/>
    <n v="0"/>
    <n v="-76685.81"/>
    <n v="0"/>
    <n v="-72173.97"/>
  </r>
  <r>
    <n v="128046"/>
    <x v="1"/>
    <s v="Sevier"/>
    <m/>
    <s v="N/A"/>
    <s v="Sevierville: Security Funding 2018"/>
    <m/>
    <s v="Aeronautics"/>
    <s v="Public Transportation"/>
    <m/>
    <x v="1"/>
    <x v="1"/>
    <s v=""/>
    <m/>
    <m/>
    <x v="6"/>
    <m/>
    <m/>
    <n v="0"/>
    <n v="0"/>
    <n v="-72509.75"/>
    <n v="0"/>
    <n v="-72509.75"/>
  </r>
  <r>
    <n v="124916"/>
    <x v="3"/>
    <s v="Hardin"/>
    <m/>
    <s v="L"/>
    <s v="Harbert Drive, From SR-15 (US-64/Wayne Road) to SR-203 (Pinhook Drive)"/>
    <s v="Milling and resurfacing, installation associated crosswalk, stop bar and lane striping"/>
    <s v="Local Programs"/>
    <s v="Resurfacing"/>
    <e v="#N/A"/>
    <x v="0"/>
    <x v="5"/>
    <n v="0.72"/>
    <m/>
    <m/>
    <x v="4"/>
    <s v="Other"/>
    <m/>
    <n v="-125.57"/>
    <n v="0"/>
    <n v="-73486.92"/>
    <n v="0"/>
    <n v="-73612.490000000005"/>
  </r>
  <r>
    <n v="121822"/>
    <x v="0"/>
    <s v="Franklin"/>
    <s v="SR-156"/>
    <s v="SR"/>
    <s v="Intersection at Midway Road, LM 0.44"/>
    <s v="Intersection Improvements"/>
    <s v="Safety"/>
    <s v="Intersection Improvements"/>
    <m/>
    <x v="0"/>
    <x v="0"/>
    <n v="0"/>
    <d v="2017-03-31T00:00:00"/>
    <m/>
    <x v="2"/>
    <s v="Other"/>
    <m/>
    <n v="-900.54"/>
    <n v="0"/>
    <n v="-73485.009999999995"/>
    <n v="0"/>
    <n v="-74385.549999999988"/>
  </r>
  <r>
    <n v="126333"/>
    <x v="3"/>
    <s v="Gibson"/>
    <s v="SR-76"/>
    <s v="SR"/>
    <s v="From SR-5 to north of Bledsoe Road"/>
    <s v="Mill &amp; 411D"/>
    <s v="Resurfacing"/>
    <s v="Resurface &amp; Safety"/>
    <s v="Mill &amp; 411D"/>
    <x v="0"/>
    <x v="5"/>
    <n v="2.19"/>
    <d v="2018-05-11T00:00:00"/>
    <s v="CONV"/>
    <x v="0"/>
    <s v="NHS, Other"/>
    <m/>
    <n v="0"/>
    <n v="0"/>
    <n v="-61385.38"/>
    <n v="-13246.64"/>
    <n v="-74632.01999999999"/>
  </r>
  <r>
    <n v="119605"/>
    <x v="3"/>
    <s v="Shelby"/>
    <s v="SR-1"/>
    <s v="SR"/>
    <s v="From SR-4 (E.H. Crump Boulevard) to SR-4 (Danny Thomas Boulevard)"/>
    <s v="(1/28/2014) Beginning terminus moved from LM 0.00 (I-55/Riverside Drive) to LM 1.14 to put aside bike lane/railroad issues affecting the first mile of the original project length"/>
    <s v="Resurfacing"/>
    <s v="Resurface &amp; Safety"/>
    <s v="Mill &amp; &quot;D&quot; Mix 1.25&quot; @ 132.5#/sy"/>
    <x v="0"/>
    <x v="5"/>
    <n v="2.33"/>
    <d v="2014-04-04T00:00:00"/>
    <s v="CONV"/>
    <x v="0"/>
    <s v="NHS"/>
    <m/>
    <n v="0"/>
    <n v="0"/>
    <n v="-84819.81"/>
    <n v="10122.969999999999"/>
    <n v="-74696.84"/>
  </r>
  <r>
    <n v="127772"/>
    <x v="0"/>
    <s v="Hamilton"/>
    <m/>
    <s v="IM"/>
    <s v="M19CMHQ_C33ISR_SPCHAMILTONCO"/>
    <m/>
    <s v="Maint - Reg"/>
    <s v="Maintenance"/>
    <m/>
    <x v="1"/>
    <x v="1"/>
    <s v=""/>
    <m/>
    <m/>
    <x v="1"/>
    <m/>
    <m/>
    <n v="0"/>
    <n v="0"/>
    <n v="-75958.53"/>
    <n v="0"/>
    <n v="-75958.53"/>
  </r>
  <r>
    <n v="128045"/>
    <x v="1"/>
    <s v="Scott"/>
    <m/>
    <s v="N/A"/>
    <s v="Oneida: Engineering for TW Design"/>
    <m/>
    <s v="Aeronautics"/>
    <s v="Public Transportation"/>
    <m/>
    <x v="1"/>
    <x v="1"/>
    <s v=""/>
    <m/>
    <m/>
    <x v="6"/>
    <m/>
    <m/>
    <n v="0"/>
    <n v="0"/>
    <n v="-76000"/>
    <n v="0"/>
    <n v="-76000"/>
  </r>
  <r>
    <n v="127566"/>
    <x v="1"/>
    <s v="Roane"/>
    <m/>
    <s v="SR"/>
    <s v="M19CMHQ_C73SR_ROUHARRIMAN"/>
    <m/>
    <s v="Maint - Reg"/>
    <s v="Maintenance"/>
    <m/>
    <x v="1"/>
    <x v="1"/>
    <s v=""/>
    <m/>
    <m/>
    <x v="2"/>
    <m/>
    <m/>
    <n v="0"/>
    <n v="0"/>
    <n v="-76124.08"/>
    <n v="0"/>
    <n v="-76124.08"/>
  </r>
  <r>
    <n v="117132"/>
    <x v="2"/>
    <s v="Williamson"/>
    <m/>
    <s v="L"/>
    <s v="Communicating Alternative Transportation Options at Employer Worksites"/>
    <s v="Pilot project at large employer sites to provide information to employees on alternative transportation options at kiosks or on dynamic digital message boards."/>
    <s v="Local Programs"/>
    <s v="Other"/>
    <m/>
    <x v="1"/>
    <x v="1"/>
    <n v="0"/>
    <m/>
    <m/>
    <x v="4"/>
    <m/>
    <m/>
    <n v="0"/>
    <n v="0"/>
    <n v="-76693.81"/>
    <n v="0"/>
    <n v="-76693.81"/>
  </r>
  <r>
    <n v="127189"/>
    <x v="0"/>
    <s v="Van Buren"/>
    <s v="SR-284"/>
    <s v="SR"/>
    <s v="From Park Road to SR-30"/>
    <s v="Mill &amp; CW"/>
    <s v="Resurfacing"/>
    <s v="Resurface &amp; Safety"/>
    <s v="Mill &amp; CW"/>
    <x v="0"/>
    <x v="5"/>
    <n v="3.14"/>
    <d v="2019-05-10T00:00:00"/>
    <s v="CONV"/>
    <x v="2"/>
    <s v="Other"/>
    <m/>
    <n v="0"/>
    <n v="0"/>
    <n v="0"/>
    <n v="-76928"/>
    <n v="-76928"/>
  </r>
  <r>
    <n v="124931"/>
    <x v="0"/>
    <s v="Rhea"/>
    <s v="SR-68"/>
    <s v="SR"/>
    <s v="From SR-29 to Near Meigs County Line"/>
    <s v="Project involves pavement marking, guardrail, signs, and resurfacing."/>
    <s v="Resurfacing"/>
    <s v="Resurface &amp; Safety"/>
    <s v="Mill &amp; 411D"/>
    <x v="0"/>
    <x v="5"/>
    <n v="6.83"/>
    <d v="2017-05-12T00:00:00"/>
    <s v="CONV"/>
    <x v="2"/>
    <s v="Other"/>
    <m/>
    <n v="0"/>
    <n v="0"/>
    <n v="15036.71"/>
    <n v="-92138"/>
    <n v="-77101.290000000008"/>
  </r>
  <r>
    <n v="103665"/>
    <x v="2"/>
    <s v="Sumner"/>
    <s v="SIA"/>
    <s v="L"/>
    <s v="Industrial Access Road (Proposed Connector Route (St. Blaise Rd.\Harris Rd.) serving The Gap, From SR-6 (US 31E) to SR-386 (Vietnam Veterans Bypass)"/>
    <s v="From: SR 386 (Vietnam Veterans Parkway) To: SR 6 ( US 31-E, Gallatin Road)"/>
    <s v="Other"/>
    <s v="Construction-New"/>
    <m/>
    <x v="0"/>
    <x v="3"/>
    <n v="1.423"/>
    <d v="2007-03-16T00:00:00"/>
    <m/>
    <x v="4"/>
    <m/>
    <m/>
    <n v="0"/>
    <n v="-77864.47"/>
    <n v="0"/>
    <n v="0"/>
    <n v="-77864.47"/>
  </r>
  <r>
    <n v="112525"/>
    <x v="3"/>
    <s v="Haywood"/>
    <s v="I-40"/>
    <s v="IM"/>
    <s v="Interchange Ramps at SR-76"/>
    <s v="I-40, Interchange at SR-76 interchange - Modify Ramps"/>
    <s v="Legislative"/>
    <s v="Modify Interchange"/>
    <m/>
    <x v="0"/>
    <x v="0"/>
    <n v="0.54900000000000004"/>
    <d v="2013-07-12T00:00:00"/>
    <m/>
    <x v="1"/>
    <s v="Int"/>
    <m/>
    <n v="-50591.35"/>
    <n v="-29547.37"/>
    <n v="1959.87"/>
    <n v="0"/>
    <n v="-78178.850000000006"/>
  </r>
  <r>
    <n v="126696"/>
    <x v="2"/>
    <s v="Davidson"/>
    <m/>
    <s v="N/A"/>
    <s v="Nashville: JC Tune-Pavement Evaluation/Rehab"/>
    <m/>
    <s v="Aeronautics"/>
    <s v="Public Transportation"/>
    <m/>
    <x v="1"/>
    <x v="1"/>
    <s v=""/>
    <m/>
    <m/>
    <x v="6"/>
    <m/>
    <m/>
    <n v="0"/>
    <n v="0"/>
    <n v="-78974.929999999993"/>
    <n v="0"/>
    <n v="-78974.929999999993"/>
  </r>
  <r>
    <n v="127280"/>
    <x v="2"/>
    <s v="Williamson"/>
    <s v="SR-46"/>
    <s v="SR"/>
    <s v="From north of Settlers Court to near Natchez Trace Parkway"/>
    <s v="411 D Overlay"/>
    <s v="Resurfacing"/>
    <s v="Resurface &amp; Safety"/>
    <s v="411 D Overlay"/>
    <x v="0"/>
    <x v="5"/>
    <n v="6.54"/>
    <d v="2019-03-29T00:00:00"/>
    <s v="THIN"/>
    <x v="2"/>
    <s v="Other"/>
    <m/>
    <n v="0"/>
    <n v="0"/>
    <n v="9975.9699999999993"/>
    <n v="-89004.34"/>
    <n v="-79028.37"/>
  </r>
  <r>
    <n v="125772"/>
    <x v="1"/>
    <s v="Scott"/>
    <m/>
    <s v="N/A"/>
    <s v="Oneida: Relocate Hangar"/>
    <m/>
    <s v="Aeronautics"/>
    <s v="Public Transportation"/>
    <m/>
    <x v="1"/>
    <x v="1"/>
    <s v=""/>
    <m/>
    <m/>
    <x v="6"/>
    <m/>
    <m/>
    <n v="0"/>
    <n v="0"/>
    <n v="-79874.5"/>
    <n v="0"/>
    <n v="-79874.5"/>
  </r>
  <r>
    <n v="125352"/>
    <x v="2"/>
    <s v="Dickson"/>
    <m/>
    <s v="N/A"/>
    <s v="Dickson: Pavement Rehabilitation"/>
    <m/>
    <s v="Aeronautics"/>
    <s v="Public Transportation"/>
    <m/>
    <x v="1"/>
    <x v="1"/>
    <s v=""/>
    <m/>
    <m/>
    <x v="6"/>
    <m/>
    <m/>
    <n v="0"/>
    <n v="0"/>
    <n v="-80000"/>
    <n v="0"/>
    <n v="-80000"/>
  </r>
  <r>
    <n v="118526.01"/>
    <x v="3"/>
    <s v="Decatur"/>
    <m/>
    <s v="L"/>
    <s v="SR-20 (US-412) Downtown Improvements - Phase 4 in Parsons"/>
    <s v="Reconstruction of sidewalks along W. Main Street from Bible Hill Road to Jennings Avenue. Project includes drainage, curb and gutter, landscaping, pedestrian lighting, ADA, utility relocation, signage and crosswalks."/>
    <s v="Local Programs"/>
    <s v="Bicycles and Pedestrian Facility"/>
    <m/>
    <x v="1"/>
    <x v="1"/>
    <n v="0"/>
    <m/>
    <m/>
    <x v="8"/>
    <s v="NHS"/>
    <m/>
    <n v="0"/>
    <n v="0"/>
    <n v="-80193.66"/>
    <n v="0"/>
    <n v="-80193.66"/>
  </r>
  <r>
    <n v="116773.01"/>
    <x v="3"/>
    <s v="Haywood"/>
    <m/>
    <s v="L"/>
    <s v="Brownsville Downtown Enhancement - Phases 2 and 3"/>
    <s v="Construction of streetscape improvements along both sides of East Main Street from East Jackson Avenue to North Park Avenue and along Bradford Avenue. Project also includes sidewalks, utility relocation, landscaping, ADA upgrades, crosswalks and pedestrian lighting."/>
    <s v="Local Programs"/>
    <s v="Bicycles and Pedestrian Facility"/>
    <m/>
    <x v="1"/>
    <x v="1"/>
    <n v="0"/>
    <m/>
    <m/>
    <x v="4"/>
    <s v="None, Other"/>
    <m/>
    <n v="0"/>
    <n v="0"/>
    <n v="-82415.97"/>
    <n v="0"/>
    <n v="-82415.97"/>
  </r>
  <r>
    <n v="100268.03"/>
    <x v="0"/>
    <s v="Cumberland"/>
    <s v="SR-101"/>
    <s v="SR"/>
    <s v="(Peavine Road), From Firetower Road to East of Westchester Drive/Catoosa Boulevard (Construction of 161KV Electric Line Relocation)"/>
    <s v="SR-101(Peavine Rd), From Firetower Rd to East of Westchester Dr/Catoosa Blvd - Construction of 161KV Electric Line Relocation."/>
    <s v="Legislative"/>
    <s v="Reconstruction"/>
    <m/>
    <x v="0"/>
    <x v="0"/>
    <n v="5.26"/>
    <d v="2016-04-01T00:00:00"/>
    <m/>
    <x v="2"/>
    <s v="Other"/>
    <m/>
    <n v="0"/>
    <n v="0"/>
    <n v="-82905.22"/>
    <n v="0"/>
    <n v="-82905.22"/>
  </r>
  <r>
    <n v="126301"/>
    <x v="3"/>
    <s v="Obion"/>
    <s v="SR-21"/>
    <s v="SR"/>
    <s v="From SR-183 to SR-3"/>
    <s v="Profile Mill &amp; 85 lb/sy TLD"/>
    <s v="Resurfacing"/>
    <s v="Resurface &amp; Safety"/>
    <s v="Profile Mill &amp; 85 lb/sy TLD"/>
    <x v="0"/>
    <x v="5"/>
    <n v="8.33"/>
    <d v="2018-02-09T00:00:00"/>
    <s v="THIN"/>
    <x v="2"/>
    <s v="Other"/>
    <m/>
    <n v="0"/>
    <n v="0"/>
    <n v="-304262.58"/>
    <n v="221064.39"/>
    <n v="-83198.19"/>
  </r>
  <r>
    <n v="127791"/>
    <x v="2"/>
    <s v="Sumner"/>
    <m/>
    <s v="N/A"/>
    <s v="Portland:Construction of Apron Pavements Old Hangar"/>
    <m/>
    <s v="Aeronautics"/>
    <s v="Public Transportation"/>
    <m/>
    <x v="1"/>
    <x v="1"/>
    <s v=""/>
    <m/>
    <m/>
    <x v="6"/>
    <m/>
    <m/>
    <n v="0"/>
    <n v="0"/>
    <n v="-83398.559999999998"/>
    <n v="0"/>
    <n v="-83398.559999999998"/>
  </r>
  <r>
    <n v="122840"/>
    <x v="0"/>
    <s v="Jackson"/>
    <s v="SR-135"/>
    <s v="SR"/>
    <s v="From South of Spring Creek Road to SR-53"/>
    <s v="Project involves signs, pavement marking, guardrail, and resurfacing."/>
    <s v="Resurfacing"/>
    <s v="Resurface &amp; Safety"/>
    <s v="Random Cold Planing &amp; &quot;BM-2&quot; Mix @ 226#/sy, &quot;C-W&quot; Mix @ 137.50#/sy"/>
    <x v="0"/>
    <x v="5"/>
    <n v="8.07"/>
    <d v="2016-06-24T00:00:00"/>
    <s v="CONV"/>
    <x v="2"/>
    <s v="Other"/>
    <m/>
    <n v="0"/>
    <n v="0"/>
    <n v="-30512.22"/>
    <n v="-53149.98"/>
    <n v="-83662.200000000012"/>
  </r>
  <r>
    <n v="46516"/>
    <x v="3"/>
    <s v="Shelby"/>
    <s v="I-55"/>
    <s v="IM"/>
    <s v="Welcome Center Near Mississippi State Line (Replace)"/>
    <m/>
    <s v="Other"/>
    <s v="Reconstruction"/>
    <m/>
    <x v="1"/>
    <x v="1"/>
    <n v="0.11"/>
    <d v="2012-05-04T00:00:00"/>
    <m/>
    <x v="1"/>
    <s v="Int"/>
    <m/>
    <n v="-84538.36"/>
    <n v="0"/>
    <n v="0"/>
    <n v="0"/>
    <n v="-84538.36"/>
  </r>
  <r>
    <n v="119954"/>
    <x v="2"/>
    <s v="Davidson"/>
    <s v="I-65"/>
    <s v="IM"/>
    <s v="6 Bridges at the I-440 Interchange over I-65 and SR-6"/>
    <m/>
    <s v="Maint - BR Repair"/>
    <s v="Bridge Repair"/>
    <m/>
    <x v="3"/>
    <x v="2"/>
    <s v=""/>
    <d v="2015-07-10T00:00:00"/>
    <m/>
    <x v="1"/>
    <s v="Int"/>
    <s v="19100650123, 19I00650113, 19I00650114, 19I00650121, 19I00650122, 19I00650124"/>
    <n v="0"/>
    <n v="0"/>
    <n v="-84715.41"/>
    <n v="0"/>
    <n v="-84715.41"/>
  </r>
  <r>
    <n v="126720"/>
    <x v="1"/>
    <s v="Scott"/>
    <m/>
    <s v="N/A"/>
    <s v="Oneida: REILs Replacement"/>
    <m/>
    <s v="Aeronautics"/>
    <s v="Public Transportation"/>
    <m/>
    <x v="1"/>
    <x v="1"/>
    <s v=""/>
    <m/>
    <m/>
    <x v="6"/>
    <m/>
    <m/>
    <n v="0"/>
    <n v="0"/>
    <n v="-85000"/>
    <n v="0"/>
    <n v="-85000"/>
  </r>
  <r>
    <n v="126406"/>
    <x v="2"/>
    <s v="Rutherford"/>
    <s v="I-24"/>
    <s v="IM"/>
    <s v="From near Rocky Fork Road to near Baker Road"/>
    <s v="Mill, CS &amp; OGFC"/>
    <s v="Resurfacing"/>
    <s v="Resurfacing"/>
    <s v="Mill, CS &amp; OGFC"/>
    <x v="0"/>
    <x v="5"/>
    <n v="2.5499999999999998"/>
    <d v="2018-02-09T00:00:00"/>
    <s v="CONV"/>
    <x v="1"/>
    <s v="Int"/>
    <s v="75I00240009, 75I00240010, 75I00240011, 75I00240012"/>
    <n v="0"/>
    <n v="0"/>
    <n v="-3813.91"/>
    <n v="-81781.84"/>
    <n v="-85595.75"/>
  </r>
  <r>
    <n v="122021"/>
    <x v="3"/>
    <s v="Weakley"/>
    <s v="Old SR-22"/>
    <s v="L"/>
    <s v="SA 9214(2) 5.90 miles Old SR-22 from McKenzie Cl. to Gleason Cl"/>
    <m/>
    <s v="State Aid - Resurf"/>
    <s v="Resurfacing"/>
    <m/>
    <x v="1"/>
    <x v="1"/>
    <n v="5.899"/>
    <m/>
    <m/>
    <x v="4"/>
    <s v="None"/>
    <m/>
    <n v="0"/>
    <n v="0"/>
    <n v="0"/>
    <n v="-86792.11"/>
    <n v="-86792.11"/>
  </r>
  <r>
    <n v="125660"/>
    <x v="1"/>
    <s v="Union"/>
    <s v="SR-61"/>
    <s v="SR"/>
    <s v="Emergency Slide Repairs at LM 4.0"/>
    <s v="Emergency Slide Repairs"/>
    <s v="Maint - Reg"/>
    <s v="Mitigation - Slide"/>
    <m/>
    <x v="2"/>
    <x v="2"/>
    <s v=""/>
    <d v="2017-04-27T00:00:00"/>
    <m/>
    <x v="2"/>
    <s v="Other"/>
    <m/>
    <n v="0"/>
    <n v="0"/>
    <n v="-86820"/>
    <n v="0"/>
    <n v="-86820"/>
  </r>
  <r>
    <n v="120464"/>
    <x v="1"/>
    <s v="Anderson"/>
    <s v="Hollingsworth Circle"/>
    <s v="L"/>
    <s v="Hollingsworth Circle at Norfolk Southern Railroad, LM 0.250 in Clinton"/>
    <s v="Section 130 Railroad Safety Improvement Project"/>
    <s v="Other"/>
    <s v="Railroad Crossing Improvement"/>
    <m/>
    <x v="1"/>
    <x v="1"/>
    <n v="0.01"/>
    <m/>
    <m/>
    <x v="4"/>
    <s v="None"/>
    <m/>
    <n v="-7782.22"/>
    <n v="0"/>
    <n v="-79428.56"/>
    <n v="0"/>
    <n v="-87210.78"/>
  </r>
  <r>
    <n v="127300"/>
    <x v="2"/>
    <s v="Davidson"/>
    <s v="SR-1"/>
    <s v="SR"/>
    <s v="From Cheatham County Line to south of Harpeth Valley Road (Excluding LM 0.89 - 1.10)"/>
    <s v="411 D overlay"/>
    <s v="Resurfacing"/>
    <s v="Resurface &amp; Safety"/>
    <s v="411 D overlay"/>
    <x v="0"/>
    <x v="5"/>
    <n v="5.19"/>
    <d v="2019-05-10T00:00:00"/>
    <s v="CONV"/>
    <x v="2"/>
    <s v="Other"/>
    <m/>
    <n v="0"/>
    <n v="0"/>
    <n v="-5379"/>
    <n v="-82118"/>
    <n v="-87497"/>
  </r>
  <r>
    <n v="120170"/>
    <x v="3"/>
    <s v="Shelby"/>
    <s v="Pendleton St."/>
    <s v="L"/>
    <s v="Pendleton Street, at BNSF Railroad, LM 1.13 in Memphis"/>
    <s v="Railroad Safety Improvement Project, Section 130 Program - Pendleton Street, at BNSF Railroad, LM 1.13 in Memphis - Electronic Bell, Signs, Lights, Sidewalk, Modify headwalls, Cabinet/Bungalow"/>
    <s v="Section 130-Rail"/>
    <s v="Railroad Crossing Improvement"/>
    <m/>
    <x v="1"/>
    <x v="1"/>
    <n v="0.01"/>
    <m/>
    <m/>
    <x v="4"/>
    <s v="Other"/>
    <m/>
    <n v="-7916.66"/>
    <n v="0"/>
    <n v="-80629.289999999994"/>
    <n v="0"/>
    <n v="-88545.95"/>
  </r>
  <r>
    <n v="127302"/>
    <x v="2"/>
    <s v="Lawrence"/>
    <s v="SR-6"/>
    <s v="SR"/>
    <s v="From Alabama State Line to Countryside Drive"/>
    <s v="Mill &amp; 411D"/>
    <s v="Resurfacing"/>
    <s v="Resurface &amp; Safety"/>
    <s v="Mill &amp; 411D"/>
    <x v="0"/>
    <x v="5"/>
    <n v="4.91"/>
    <d v="2019-03-29T00:00:00"/>
    <s v="CONV"/>
    <x v="0"/>
    <s v="NHS"/>
    <m/>
    <n v="0"/>
    <n v="0"/>
    <n v="7252.91"/>
    <n v="-96206.080000000002"/>
    <n v="-88953.17"/>
  </r>
  <r>
    <n v="122639"/>
    <x v="3"/>
    <s v="Madison"/>
    <s v="SR-152"/>
    <s v="SR"/>
    <s v="From Near Hartmus Road to SR-20 (US-412)"/>
    <s v="SR-152, From Near Hartmus Road to SR-20 (US-412) - Resurface, Pavement Markings"/>
    <s v="Resurfacing"/>
    <s v="Resurface &amp; Safety"/>
    <s v="Mill, CS, 85 lbs/sy &quot;D&quot;"/>
    <x v="0"/>
    <x v="5"/>
    <n v="0.93"/>
    <d v="2016-04-01T00:00:00"/>
    <s v="CONV"/>
    <x v="2"/>
    <s v="Other"/>
    <m/>
    <n v="0"/>
    <n v="0"/>
    <n v="-45525.72"/>
    <n v="-45266.5"/>
    <n v="-90792.22"/>
  </r>
  <r>
    <n v="115547"/>
    <x v="2"/>
    <s v="Williamson, Davidson"/>
    <s v="I-65"/>
    <s v="IM"/>
    <s v="South of SR-106 to North of I-840 and From Harpeth River to SR-254(Includes I-840 near I-65 E/W) - Nashville SmartWay ITS Expansion(Phase 1)"/>
    <s v="South of SR-106 to North of I-840 and Harpeth River to SR-254(Includes I-840 near I-65 E/W) - Nashville SmartWay ITS Expansion(Phase 1)"/>
    <s v="Legislative"/>
    <s v="Intelligent Transportation System"/>
    <m/>
    <x v="1"/>
    <x v="1"/>
    <n v="12.1"/>
    <d v="2014-10-17T00:00:00"/>
    <m/>
    <x v="1"/>
    <s v="Int"/>
    <m/>
    <n v="-92377.06"/>
    <n v="0"/>
    <n v="0"/>
    <n v="0"/>
    <n v="-92377.06"/>
  </r>
  <r>
    <n v="126058"/>
    <x v="1"/>
    <s v="Sullivan"/>
    <s v="SR-358"/>
    <s v="SR"/>
    <s v="From near SR-394 to SR-34"/>
    <s v="411 D Overlay"/>
    <s v="Resurfacing"/>
    <s v="Resurface &amp; Safety"/>
    <s v="411 D Overlay"/>
    <x v="0"/>
    <x v="5"/>
    <n v="3.47"/>
    <d v="2018-03-23T00:00:00"/>
    <s v="CONV"/>
    <x v="2"/>
    <s v="Other"/>
    <m/>
    <n v="0"/>
    <n v="0"/>
    <n v="-22137.13"/>
    <n v="-70706.45"/>
    <n v="-92843.58"/>
  </r>
  <r>
    <n v="116920"/>
    <x v="2"/>
    <s v="Region 3"/>
    <m/>
    <s v="N/A"/>
    <s v="Various Intersections in Region 3 - District #3043 (Intersection Action Plan)"/>
    <s v="Miscellaneous Safety Improvements (IAP)"/>
    <s v="Safety"/>
    <s v="Miscellaneous Safety Improvements"/>
    <m/>
    <x v="1"/>
    <x v="1"/>
    <n v="0"/>
    <m/>
    <m/>
    <x v="6"/>
    <s v="NHS, Other"/>
    <m/>
    <n v="-93000"/>
    <n v="0"/>
    <n v="0"/>
    <n v="0"/>
    <n v="-93000"/>
  </r>
  <r>
    <n v="121784"/>
    <x v="3"/>
    <s v="Crockett"/>
    <s v="Matthews Road"/>
    <s v="L"/>
    <s v="Matthews Road at CSX Railroad, LM 0.674"/>
    <s v="Railroad Crossing Safety Improvement Project, Section 130"/>
    <s v="Other"/>
    <s v="Railroad Crossing Improvement"/>
    <m/>
    <x v="1"/>
    <x v="1"/>
    <n v="0.01"/>
    <m/>
    <m/>
    <x v="4"/>
    <s v="None"/>
    <m/>
    <n v="-3907.35"/>
    <n v="0"/>
    <n v="-90113.12"/>
    <n v="0"/>
    <n v="-94020.47"/>
  </r>
  <r>
    <n v="117025"/>
    <x v="1"/>
    <s v="Greene"/>
    <s v="SIA"/>
    <s v="L"/>
    <s v="Industrial Acess Road serving Jarden-Zinc Products in Tusculum"/>
    <m/>
    <s v="Other"/>
    <s v="Reconstruction"/>
    <m/>
    <x v="0"/>
    <x v="0"/>
    <n v="0.14599999999999999"/>
    <d v="2014-04-04T00:00:00"/>
    <m/>
    <x v="4"/>
    <s v="None"/>
    <m/>
    <n v="0"/>
    <n v="-65377.4"/>
    <n v="-28770.17"/>
    <n v="0"/>
    <n v="-94147.57"/>
  </r>
  <r>
    <n v="108056.01"/>
    <x v="3"/>
    <s v="Lake"/>
    <s v="SR-21"/>
    <s v="SR"/>
    <s v="Bridge over Reelfoot Lake Spillway, LM 7.61"/>
    <m/>
    <s v="Maint - BR Repair"/>
    <s v="Bridge Repair"/>
    <m/>
    <x v="3"/>
    <x v="2"/>
    <n v="0"/>
    <d v="2015-12-04T00:00:00"/>
    <m/>
    <x v="2"/>
    <s v="Other"/>
    <s v="48SR0210003"/>
    <n v="0"/>
    <n v="0"/>
    <n v="-94301.79"/>
    <n v="0"/>
    <n v="-94301.79"/>
  </r>
  <r>
    <n v="118433"/>
    <x v="2"/>
    <s v="Montgomery"/>
    <s v="SR-48"/>
    <s v="SR"/>
    <s v="Intersection at Tylertown Road, LM 11.88 in Clarksville"/>
    <s v="Intersection Improvements and Signals"/>
    <s v="Safety"/>
    <s v="Intersection Improvements and Signals"/>
    <m/>
    <x v="0"/>
    <x v="0"/>
    <n v="0.21"/>
    <d v="2016-12-02T00:00:00"/>
    <m/>
    <x v="2"/>
    <s v="Other"/>
    <m/>
    <n v="4937.93"/>
    <n v="-252843.31"/>
    <n v="152657.63"/>
    <n v="0"/>
    <n v="-95247.75"/>
  </r>
  <r>
    <n v="125518"/>
    <x v="1"/>
    <s v="Carter"/>
    <m/>
    <s v="N/A"/>
    <s v="Elizabethton: Runway Extension - R/W 24 End"/>
    <m/>
    <s v="Aeronautics"/>
    <s v="Public Transportation"/>
    <m/>
    <x v="1"/>
    <x v="1"/>
    <s v=""/>
    <m/>
    <m/>
    <x v="6"/>
    <m/>
    <m/>
    <n v="0"/>
    <n v="0"/>
    <n v="-96326.49"/>
    <n v="0"/>
    <n v="-96326.49"/>
  </r>
  <r>
    <n v="125848"/>
    <x v="2"/>
    <s v="Davidson"/>
    <s v="McCrory Lane"/>
    <s v="L"/>
    <s v="SA 19003(2), McCrory Lane from SR-100 to SR-1"/>
    <m/>
    <s v="State Aid - Resurf"/>
    <s v="Resurfacing"/>
    <m/>
    <x v="1"/>
    <x v="1"/>
    <n v="5.58"/>
    <m/>
    <m/>
    <x v="4"/>
    <s v="None, Other"/>
    <m/>
    <n v="0"/>
    <n v="0"/>
    <n v="0"/>
    <n v="-97469.4"/>
    <n v="-97469.4"/>
  </r>
  <r>
    <n v="116344.06"/>
    <x v="3"/>
    <s v="Region 4"/>
    <s v="SR"/>
    <s v="SR"/>
    <s v="M18LTHQ_D48SR_M&amp;L_D48SOUTH"/>
    <m/>
    <s v="Maint - Reg"/>
    <s v="Mowing/Litter"/>
    <m/>
    <x v="1"/>
    <x v="1"/>
    <n v="547.41999999999996"/>
    <d v="2017-11-03T00:00:00"/>
    <m/>
    <x v="2"/>
    <m/>
    <m/>
    <n v="0"/>
    <n v="0"/>
    <n v="-98035.39"/>
    <n v="0"/>
    <n v="-98035.39"/>
  </r>
  <r>
    <n v="125260"/>
    <x v="0"/>
    <s v="Rhea"/>
    <s v="SR-29"/>
    <s v="SR"/>
    <s v="Intersection at Cawood Road, LM 27.27"/>
    <s v="Intersection Improvements on SR-29 (US-27) at Cawood Road as industrial support for Project Rivercrest.  Additional signage as depicted in conceptual drawing."/>
    <s v="Economic Development"/>
    <s v="Intersection Improvements"/>
    <m/>
    <x v="0"/>
    <x v="0"/>
    <n v="0"/>
    <d v="2018-05-11T00:00:00"/>
    <m/>
    <x v="0"/>
    <s v="NHS"/>
    <m/>
    <n v="34952.400000000001"/>
    <n v="0"/>
    <n v="-133821.19"/>
    <n v="0"/>
    <n v="-98868.790000000008"/>
  </r>
  <r>
    <n v="114152"/>
    <x v="3"/>
    <s v="Benton"/>
    <s v="I-40"/>
    <s v="IM"/>
    <s v="West of SR-191 to West of Tennessee River (WB Truck Climbing Lane)"/>
    <s v="I-40, West of SR-191 to West of Tennessee River (WB Truck Climbing Lane) - Widen"/>
    <s v="Legislative"/>
    <s v="Widen"/>
    <m/>
    <x v="0"/>
    <x v="0"/>
    <n v="2.1110000000000002"/>
    <d v="2016-10-07T00:00:00"/>
    <m/>
    <x v="1"/>
    <s v="Int"/>
    <m/>
    <n v="-65000"/>
    <n v="0"/>
    <n v="-35000"/>
    <n v="0"/>
    <n v="-100000"/>
  </r>
  <r>
    <n v="123881"/>
    <x v="3"/>
    <s v="Obion"/>
    <s v="SR-184"/>
    <s v="SR"/>
    <s v="From SR-431 to SR-214"/>
    <s v="CONV - Mill &amp; 411D"/>
    <s v="Resurfacing"/>
    <s v="Resurface &amp; Safety"/>
    <s v="Mill &amp; 411D"/>
    <x v="0"/>
    <x v="5"/>
    <n v="0.88"/>
    <d v="2017-05-12T00:00:00"/>
    <s v="CONV"/>
    <x v="2"/>
    <s v="Other"/>
    <m/>
    <n v="0"/>
    <n v="0"/>
    <n v="3698.68"/>
    <n v="-103727.79"/>
    <n v="-100029.11"/>
  </r>
  <r>
    <n v="123868"/>
    <x v="2"/>
    <s v="Trousdale"/>
    <s v="SR-10"/>
    <s v="SR"/>
    <s v="From Wilson County Line to SR-25"/>
    <s v="Profile Mill and 411D"/>
    <s v="Resurfacing"/>
    <s v="Resurface &amp; Safety"/>
    <s v="Profile Mill and 411D"/>
    <x v="0"/>
    <x v="5"/>
    <n v="6.24"/>
    <d v="2017-06-23T00:00:00"/>
    <s v="CONV"/>
    <x v="0"/>
    <s v="NHS"/>
    <m/>
    <n v="0"/>
    <n v="0"/>
    <n v="34023.410000000003"/>
    <n v="-135389.46"/>
    <n v="-101366.04999999999"/>
  </r>
  <r>
    <n v="119832"/>
    <x v="1"/>
    <s v="Sullivan"/>
    <s v="SIA"/>
    <s v="L"/>
    <s v="SIA serving Eastman Corporate Business Center"/>
    <m/>
    <s v="Economic Development"/>
    <s v="Miscellaneous Improvements"/>
    <m/>
    <x v="0"/>
    <x v="0"/>
    <n v="7.4999999999999997E-2"/>
    <d v="2014-08-29T00:00:00"/>
    <m/>
    <x v="4"/>
    <s v="Other"/>
    <m/>
    <n v="53906.1"/>
    <n v="31300"/>
    <n v="-186676.62"/>
    <n v="0"/>
    <n v="-101470.51999999999"/>
  </r>
  <r>
    <n v="127880"/>
    <x v="0"/>
    <s v="Overton"/>
    <s v="SR-111"/>
    <s v="SR"/>
    <s v="From the Putnam County Line to South of SR-293"/>
    <s v="Micro-surfacing @ 22 lbs/sy"/>
    <s v="Resurfacing"/>
    <s v="Resurface &amp; Safety"/>
    <s v="Micro-surfacing @ 22 lbs/sy"/>
    <x v="0"/>
    <x v="5"/>
    <n v="2.88"/>
    <d v="2019-02-08T00:00:00"/>
    <s v="MICRO"/>
    <x v="0"/>
    <s v="NHS"/>
    <m/>
    <n v="0"/>
    <n v="0"/>
    <n v="0"/>
    <n v="-101487.91"/>
    <n v="-101487.91"/>
  </r>
  <r>
    <n v="48085"/>
    <x v="0"/>
    <s v="Region 2"/>
    <m/>
    <s v="N/A"/>
    <s v="REGION 2 IMPROVEMENTS"/>
    <m/>
    <s v="Other"/>
    <s v="Miscellaneous Improvements"/>
    <m/>
    <x v="1"/>
    <x v="1"/>
    <n v="0"/>
    <m/>
    <m/>
    <x v="6"/>
    <m/>
    <m/>
    <n v="0"/>
    <n v="0"/>
    <n v="-101553.98"/>
    <n v="0"/>
    <n v="-101553.98"/>
  </r>
  <r>
    <n v="123513"/>
    <x v="3"/>
    <s v="Shelby"/>
    <s v="I-55"/>
    <s v="IM"/>
    <s v="From Near Horn Lake Road to McLemore Road"/>
    <s v="I-55, From Near Horn Lake Rd to McLemore Rd - Resurfacing - Mill, CS, &amp; 411D"/>
    <s v="Resurfacing"/>
    <s v="Resurfacing"/>
    <s v="Mill, CS, &amp; 411D"/>
    <x v="0"/>
    <x v="5"/>
    <n v="3"/>
    <d v="2016-12-02T00:00:00"/>
    <s v="CONV"/>
    <x v="1"/>
    <s v="Int"/>
    <m/>
    <n v="0"/>
    <n v="0"/>
    <n v="0"/>
    <n v="-101935.46"/>
    <n v="-101935.46"/>
  </r>
  <r>
    <n v="126251"/>
    <x v="2"/>
    <s v="Robertson"/>
    <s v="SR-49"/>
    <s v="SR"/>
    <s v="From east of Joe Dowlen Road/York Road to east of Sandy Springs Road"/>
    <s v="Mill &amp; 411D"/>
    <s v="Resurfacing"/>
    <s v="Resurface &amp; Safety"/>
    <s v="Mill &amp; 411D"/>
    <x v="0"/>
    <x v="5"/>
    <n v="5.37"/>
    <d v="2018-05-11T00:00:00"/>
    <s v="CONV"/>
    <x v="2"/>
    <s v="Other"/>
    <m/>
    <n v="0"/>
    <n v="0"/>
    <n v="-1502.98"/>
    <n v="-100477.86"/>
    <n v="-101980.84"/>
  </r>
  <r>
    <n v="125735"/>
    <x v="1"/>
    <s v="Cocke"/>
    <s v="I-40"/>
    <s v="IM"/>
    <s v="From East of SR-32 to East of Foothills Parkway"/>
    <s v="Mill, C, OGFC, Fog Sho"/>
    <s v="Resurfacing"/>
    <s v="Resurface &amp; Safety"/>
    <s v="Mill, C &amp; OGFC"/>
    <x v="0"/>
    <x v="5"/>
    <n v="7.73"/>
    <d v="2017-12-08T00:00:00"/>
    <s v="CONV"/>
    <x v="1"/>
    <s v="Int"/>
    <m/>
    <n v="0"/>
    <n v="0"/>
    <n v="-95228.86"/>
    <n v="-7226.55"/>
    <n v="-102455.41"/>
  </r>
  <r>
    <n v="123355"/>
    <x v="0"/>
    <s v="McMinn"/>
    <m/>
    <s v="N/A"/>
    <s v="Athens:  Sink Hole Repairs and Taxiway Rehabilitation"/>
    <m/>
    <s v="Aeronautics"/>
    <s v="Public Transportation"/>
    <m/>
    <x v="1"/>
    <x v="1"/>
    <s v=""/>
    <m/>
    <m/>
    <x v="6"/>
    <m/>
    <m/>
    <n v="0"/>
    <n v="0"/>
    <n v="-102701.8"/>
    <n v="0"/>
    <n v="-102701.8"/>
  </r>
  <r>
    <n v="126246"/>
    <x v="2"/>
    <s v="Cheatham"/>
    <s v="SR-12"/>
    <s v="SR"/>
    <s v="From South Bruce Bradley Road to Montgomery County Line"/>
    <s v="Mill &amp; 85 lbs/sy TLD"/>
    <s v="Resurfacing"/>
    <s v="Resurface &amp; Safety"/>
    <s v="Profile Mill &amp; 85 lb/sy TLD"/>
    <x v="0"/>
    <x v="5"/>
    <n v="8.3000000000000007"/>
    <d v="2018-05-11T00:00:00"/>
    <s v="THIN"/>
    <x v="2"/>
    <s v="Other"/>
    <m/>
    <n v="0"/>
    <n v="0"/>
    <n v="-17750"/>
    <n v="-84974.73"/>
    <n v="-102724.73"/>
  </r>
  <r>
    <n v="119482"/>
    <x v="2"/>
    <s v="Davidson"/>
    <m/>
    <s v="N/A"/>
    <s v="Nashville, Tune:  RSA Improvements Ph. 1-2013"/>
    <m/>
    <s v="Aeronautics"/>
    <s v="Public Transportation"/>
    <m/>
    <x v="1"/>
    <x v="1"/>
    <s v=""/>
    <m/>
    <m/>
    <x v="6"/>
    <m/>
    <m/>
    <n v="0"/>
    <n v="0"/>
    <n v="-103107.11"/>
    <n v="0"/>
    <n v="-103107.11"/>
  </r>
  <r>
    <n v="118308.05"/>
    <x v="2"/>
    <s v="Region 3"/>
    <m/>
    <s v="IM"/>
    <s v="FY18LTHQ_R3ISR_RETRACP"/>
    <s v="Pavement Marking (Paint) Retracing"/>
    <s v="Maint - Reg"/>
    <s v="Pavement Marking"/>
    <m/>
    <x v="1"/>
    <x v="1"/>
    <s v=""/>
    <d v="2018-02-09T00:00:00"/>
    <m/>
    <x v="1"/>
    <m/>
    <m/>
    <n v="0"/>
    <n v="0"/>
    <n v="-105252.76"/>
    <n v="0"/>
    <n v="-105252.76"/>
  </r>
  <r>
    <n v="121917"/>
    <x v="0"/>
    <s v="Hamilton"/>
    <s v="Dayton Blvd"/>
    <s v="L"/>
    <s v="Dayton Blvd, From Greenleaf Street to Meadowbrook Drive in Red Bank"/>
    <s v="Design and construction of pedestrian refuge and landscaped median islands along Dayton Boulevard from Meadowbrook Drive to Greenleaf Street. Project includes sidewalk improvements, ADA upgrades, crosswalks, pavement removal, curb and gutter, re-striping, and landscaping."/>
    <s v="Local Programs"/>
    <s v="Bicycles and Pedestrian Facility"/>
    <m/>
    <x v="1"/>
    <x v="1"/>
    <n v="1.2430000000000001"/>
    <m/>
    <m/>
    <x v="4"/>
    <s v="Other"/>
    <m/>
    <n v="10396.4"/>
    <n v="0"/>
    <n v="-116498.02"/>
    <n v="0"/>
    <n v="-106101.62000000001"/>
  </r>
  <r>
    <n v="122542"/>
    <x v="2"/>
    <s v="Sumner"/>
    <s v="SR-76"/>
    <s v="SR"/>
    <s v="From SR-25 to SR-109"/>
    <s v="Profile Mill &amp; 85 lb/sy TLD"/>
    <s v="Resurfacing"/>
    <s v="Resurface &amp; Safety"/>
    <s v="Profile Mill &amp; 85 lb/sy TLD"/>
    <x v="0"/>
    <x v="5"/>
    <n v="6.43"/>
    <d v="2017-05-12T00:00:00"/>
    <s v="PRESV"/>
    <x v="2"/>
    <s v="Other"/>
    <m/>
    <n v="0"/>
    <n v="0"/>
    <n v="-65885.77"/>
    <n v="-40302.519999999997"/>
    <n v="-106188.29000000001"/>
  </r>
  <r>
    <n v="122100"/>
    <x v="2"/>
    <s v="Williamson"/>
    <m/>
    <s v="N/A"/>
    <s v="FTA, FY 14 5307"/>
    <m/>
    <s v="Mass Transit"/>
    <m/>
    <m/>
    <x v="1"/>
    <x v="1"/>
    <s v=""/>
    <m/>
    <m/>
    <x v="6"/>
    <m/>
    <m/>
    <n v="0"/>
    <n v="0"/>
    <n v="-107286.65"/>
    <n v="0"/>
    <n v="-107286.65"/>
  </r>
  <r>
    <n v="126531"/>
    <x v="0"/>
    <s v="Dekalb"/>
    <s v="SR-146"/>
    <s v="SR"/>
    <s v="From the Cannon County Line to North of Game Ridge Road"/>
    <s v="Mill &amp; 85 lb/sy CS"/>
    <s v="Resurfacing"/>
    <s v="Resurface &amp; Safety"/>
    <s v="Mill &amp; 85 lb/sy CS"/>
    <x v="0"/>
    <x v="5"/>
    <n v="5.47"/>
    <d v="2019-05-10T00:00:00"/>
    <s v="CONV"/>
    <x v="2"/>
    <s v="Other"/>
    <m/>
    <n v="0"/>
    <n v="0"/>
    <n v="-4142"/>
    <n v="-103216"/>
    <n v="-107358"/>
  </r>
  <r>
    <n v="126498"/>
    <x v="1"/>
    <s v="Monroe"/>
    <s v="SR-322"/>
    <s v="SR"/>
    <s v="From Near Sweetwater Vonore Road to SR-72"/>
    <s v="Microsurfacing @ 22lb/sy"/>
    <s v="Resurfacing"/>
    <s v="Resurface &amp; Safety"/>
    <s v="Micro-surfacing @ 22 lbs/sy"/>
    <x v="0"/>
    <x v="5"/>
    <n v="8.94"/>
    <d v="2018-02-09T00:00:00"/>
    <s v="MICRO"/>
    <x v="2"/>
    <s v="Other"/>
    <m/>
    <n v="0"/>
    <n v="0"/>
    <n v="-1874.85"/>
    <n v="-107161.34"/>
    <n v="-109036.19"/>
  </r>
  <r>
    <n v="123998"/>
    <x v="1"/>
    <s v="Cocke"/>
    <s v="SR-32"/>
    <s v="SR"/>
    <s v="From Near SR-73(Hooper Highway) to near SR-73(Wilton Springs Road)"/>
    <s v="411TLD Overlay @ 85 lb/sy"/>
    <s v="Resurfacing"/>
    <s v="Resurface &amp; Safety"/>
    <s v="411TLD Overlay @ 85 lb/sy"/>
    <x v="0"/>
    <x v="5"/>
    <n v="6.81"/>
    <d v="2017-05-12T00:00:00"/>
    <s v="THIN"/>
    <x v="2"/>
    <s v="Other"/>
    <m/>
    <n v="0"/>
    <n v="0"/>
    <n v="-36200.050000000003"/>
    <n v="-73409"/>
    <n v="-109609.05"/>
  </r>
  <r>
    <n v="121507"/>
    <x v="3"/>
    <s v="Gibson"/>
    <m/>
    <s v="L"/>
    <s v="Downtown Historical Connection - Phase 3"/>
    <s v="Construction of pedestrian improvements along the east and west sides of the courthouse square. Project also includes ADA upgrades, signage, pedestrian amenities, landscaping and pedestrian lighting."/>
    <s v="Local Programs"/>
    <s v="Bicycles and Pedestrian Facility"/>
    <m/>
    <x v="1"/>
    <x v="1"/>
    <n v="0"/>
    <m/>
    <m/>
    <x v="8"/>
    <s v="NHS"/>
    <m/>
    <n v="0"/>
    <n v="0"/>
    <n v="-109734.63"/>
    <n v="0"/>
    <n v="-109734.63"/>
  </r>
  <r>
    <n v="114169"/>
    <x v="2"/>
    <s v="Wilson"/>
    <s v="I-40"/>
    <s v="IM"/>
    <s v="From West of SR-171 to East of SR-109 (Design Build)"/>
    <m/>
    <s v="Legislative"/>
    <s v="Widen"/>
    <m/>
    <x v="0"/>
    <x v="0"/>
    <n v="6.5"/>
    <d v="2011-12-28T00:00:00"/>
    <m/>
    <x v="1"/>
    <s v="Int"/>
    <m/>
    <n v="-10000"/>
    <n v="0"/>
    <n v="-100000"/>
    <n v="0"/>
    <n v="-110000"/>
  </r>
  <r>
    <n v="127355"/>
    <x v="3"/>
    <s v="Shelby"/>
    <s v="SR-175"/>
    <s v="SR"/>
    <s v="From Houston Levee Road to Byhalia Road"/>
    <s v="Mill &amp; 411D"/>
    <s v="Resurfacing"/>
    <s v="Resurface &amp; Safety"/>
    <s v="Mill &amp; 411D"/>
    <x v="0"/>
    <x v="5"/>
    <n v="1.97"/>
    <d v="2019-05-10T00:00:00"/>
    <s v="CONV"/>
    <x v="2"/>
    <s v="Other"/>
    <m/>
    <n v="0"/>
    <n v="0"/>
    <n v="-6310"/>
    <n v="-105135"/>
    <n v="-111445"/>
  </r>
  <r>
    <n v="123223"/>
    <x v="3"/>
    <s v="Fayette"/>
    <s v="Cowan Loop"/>
    <s v="L"/>
    <s v="Cowan Loop at NS Railroad, LM 8.07 near Moscow"/>
    <s v="Cowan Loop at NS Railroad, LM 8.07 near Moscow- Signs,Electronic Bell,LED Lights,CWT Circuitry,Pavement Markings"/>
    <s v="Section 130-Rail"/>
    <s v="Railroad Crossing Improvement"/>
    <m/>
    <x v="1"/>
    <x v="1"/>
    <n v="0.01"/>
    <m/>
    <m/>
    <x v="4"/>
    <s v="None"/>
    <m/>
    <n v="-4632.57"/>
    <n v="0"/>
    <n v="-107225.95"/>
    <n v="0"/>
    <n v="-111858.51999999999"/>
  </r>
  <r>
    <n v="40566.03"/>
    <x v="2"/>
    <s v="Davidson"/>
    <m/>
    <s v="N/A"/>
    <s v="Nashville ITS Control Center - FY 2016-2018 (Utilities, Power and Communications)"/>
    <s v="Nashville ITS Control Center - FY 2016-2018 (Utilities, Power and Communications)"/>
    <s v="Other"/>
    <s v="Intelligent Transportation System"/>
    <m/>
    <x v="1"/>
    <x v="1"/>
    <s v=""/>
    <m/>
    <m/>
    <x v="6"/>
    <m/>
    <m/>
    <n v="-111886.24"/>
    <n v="0"/>
    <n v="0"/>
    <n v="0"/>
    <n v="-111886.24"/>
  </r>
  <r>
    <n v="127561"/>
    <x v="0"/>
    <s v="Coffee"/>
    <m/>
    <s v="SR"/>
    <s v="M19CMHQ_C16SR_ROUTULLAHOMA"/>
    <m/>
    <s v="Maint - Reg"/>
    <s v="Maintenance"/>
    <m/>
    <x v="1"/>
    <x v="1"/>
    <s v=""/>
    <m/>
    <m/>
    <x v="2"/>
    <m/>
    <m/>
    <n v="0"/>
    <n v="0"/>
    <n v="-112079.96"/>
    <n v="0"/>
    <n v="-112079.96"/>
  </r>
  <r>
    <n v="100301.02"/>
    <x v="2"/>
    <s v="Lewis, Maury"/>
    <s v="SR-99"/>
    <s v="SR"/>
    <s v="From West of Big Swan Creek Road to East of Ridge Top Road"/>
    <s v="SR-99, Near Big Swan Creek Road  to East of Maury County Line - Reconstruction"/>
    <s v="Legislative"/>
    <s v="Reconstruction"/>
    <m/>
    <x v="0"/>
    <x v="0"/>
    <n v="3.24"/>
    <d v="2012-12-07T00:00:00"/>
    <m/>
    <x v="0"/>
    <s v="NHS"/>
    <m/>
    <n v="0"/>
    <n v="0"/>
    <n v="-113474.64"/>
    <n v="0"/>
    <n v="-113474.64"/>
  </r>
  <r>
    <n v="128179"/>
    <x v="1"/>
    <s v="Claiborne"/>
    <m/>
    <s v="N/A"/>
    <s v="NewTazewell: Replace Hangar Door"/>
    <m/>
    <s v="Aeronautics"/>
    <s v="Public Transportation"/>
    <m/>
    <x v="1"/>
    <x v="1"/>
    <s v=""/>
    <m/>
    <m/>
    <x v="6"/>
    <m/>
    <m/>
    <n v="0"/>
    <n v="0"/>
    <n v="-113725"/>
    <n v="0"/>
    <n v="-113725"/>
  </r>
  <r>
    <n v="126244"/>
    <x v="2"/>
    <s v="Lawrence"/>
    <s v="SR-227"/>
    <s v="SR"/>
    <s v="From east of SR-6 (E. Main St.) to Alabama State Line"/>
    <s v="411 D Overlay"/>
    <s v="Resurfacing"/>
    <s v="Resurf, Safety &amp; Br Repair"/>
    <s v="411 D Overlay"/>
    <x v="0"/>
    <x v="5"/>
    <n v="7.51"/>
    <d v="2018-05-11T00:00:00"/>
    <s v="CONV"/>
    <x v="2"/>
    <s v="Other"/>
    <m/>
    <n v="0"/>
    <n v="0"/>
    <n v="79941.42"/>
    <n v="-195729"/>
    <n v="-115787.58"/>
  </r>
  <r>
    <n v="122641"/>
    <x v="3"/>
    <s v="Dyer"/>
    <s v="SR-77"/>
    <s v="SR"/>
    <s v="From West of SR-3 (US-51) to the Gibson County Line"/>
    <s v="CONV - Mill &amp; 411D"/>
    <s v="Resurfacing"/>
    <s v="Resurface &amp; Safety"/>
    <s v="Mill &amp; 411D"/>
    <x v="0"/>
    <x v="5"/>
    <n v="7.085"/>
    <d v="2017-05-12T00:00:00"/>
    <s v="CONV"/>
    <x v="2"/>
    <s v="Other"/>
    <m/>
    <n v="0"/>
    <n v="0"/>
    <n v="-9484.34"/>
    <n v="-106720.68"/>
    <n v="-116205.01999999999"/>
  </r>
  <r>
    <n v="115222"/>
    <x v="2"/>
    <s v="Region 3"/>
    <m/>
    <s v="L"/>
    <s v="Nashville Regional Ridesharing and TDM Strategies"/>
    <s v="RTA regional ridesharing."/>
    <s v="Local Programs"/>
    <s v="Rideshare"/>
    <m/>
    <x v="1"/>
    <x v="1"/>
    <n v="0"/>
    <m/>
    <m/>
    <x v="4"/>
    <m/>
    <m/>
    <n v="0"/>
    <n v="0"/>
    <n v="-116630.51"/>
    <n v="0"/>
    <n v="-116630.51"/>
  </r>
  <r>
    <n v="119902"/>
    <x v="0"/>
    <s v="Grundy"/>
    <m/>
    <s v="L"/>
    <s v="Tracy City Downtown Sidewalk and Mountain Goat Trail Connector"/>
    <s v="Construction of sidewalks and multi-use paths within the central business district. Project also includes a connector to the Mountain Goat Trail, bike lanes, pedestrian lighting, a retaining wall, utility relocation, drainage, striping and signage."/>
    <s v="Local Programs"/>
    <s v="Bicycles and Pedestrian Facility"/>
    <m/>
    <x v="1"/>
    <x v="1"/>
    <n v="0.33"/>
    <m/>
    <m/>
    <x v="4"/>
    <s v="None, Other"/>
    <m/>
    <n v="0"/>
    <n v="0"/>
    <n v="-118554.03"/>
    <n v="0"/>
    <n v="-118554.03"/>
  </r>
  <r>
    <n v="117401"/>
    <x v="2"/>
    <s v="Sumner"/>
    <s v="SIA"/>
    <s v="L"/>
    <s v="Industrial Access Road serving U.S. Tsubaki Automotive LLC in Portland"/>
    <m/>
    <s v="Other"/>
    <s v="Reconstruction"/>
    <m/>
    <x v="0"/>
    <x v="0"/>
    <n v="0.1"/>
    <m/>
    <m/>
    <x v="4"/>
    <s v="None"/>
    <m/>
    <n v="1675.06"/>
    <n v="0"/>
    <n v="-120773.82"/>
    <n v="0"/>
    <n v="-119098.76000000001"/>
  </r>
  <r>
    <n v="127787"/>
    <x v="1"/>
    <s v="Sullivan"/>
    <m/>
    <s v="SR"/>
    <s v="M19CMHQ_C82SR_ROUBRISTOL"/>
    <m/>
    <s v="Maint - Reg"/>
    <s v="Maintenance"/>
    <m/>
    <x v="1"/>
    <x v="1"/>
    <s v=""/>
    <m/>
    <m/>
    <x v="2"/>
    <m/>
    <m/>
    <n v="0"/>
    <n v="0"/>
    <n v="-119289.79"/>
    <n v="0"/>
    <n v="-119289.79"/>
  </r>
  <r>
    <n v="116881.06"/>
    <x v="1"/>
    <s v="Region 1"/>
    <m/>
    <s v="IM"/>
    <s v="M18LTHQ_R1ISR_RETRACP"/>
    <s v="Pavement Marking (Paint) Retracing"/>
    <s v="Maint - Reg"/>
    <s v="Pavement Marking"/>
    <m/>
    <x v="1"/>
    <x v="1"/>
    <s v=""/>
    <d v="2018-02-09T00:00:00"/>
    <m/>
    <x v="1"/>
    <m/>
    <m/>
    <n v="0"/>
    <n v="0"/>
    <n v="-120218.85"/>
    <n v="0"/>
    <n v="-120218.85"/>
  </r>
  <r>
    <n v="123506"/>
    <x v="0"/>
    <s v="Cumberland"/>
    <s v="I-40"/>
    <s v="IM"/>
    <s v="From East of SR-1 to Bridges over Ozone Rd"/>
    <s v="I-40, From East of SR-1 to Bridges over Ozone Rd - Guardrail, Lighting, Signs"/>
    <s v="Resurfacing"/>
    <s v="Resurfacing"/>
    <s v="Mill, BM2, D"/>
    <x v="0"/>
    <x v="2"/>
    <n v="4.59"/>
    <d v="2016-12-02T00:00:00"/>
    <s v="CONV"/>
    <x v="1"/>
    <s v="Int"/>
    <m/>
    <n v="0"/>
    <n v="0"/>
    <n v="0"/>
    <n v="-123964.01"/>
    <n v="-123964.01"/>
  </r>
  <r>
    <n v="127928"/>
    <x v="2"/>
    <s v="Perry"/>
    <s v="SR-438"/>
    <s v="SR"/>
    <s v="From east of Spring Creek Bridge to east of Toms Creek Fork Road"/>
    <s v="411 D Overlay"/>
    <s v="Resurfacing"/>
    <s v="Resurface &amp; Safety"/>
    <s v="411 D Overlay"/>
    <x v="0"/>
    <x v="5"/>
    <n v="8.66"/>
    <d v="2019-05-10T00:00:00"/>
    <s v="CONV"/>
    <x v="2"/>
    <s v="Other"/>
    <m/>
    <n v="0"/>
    <n v="0"/>
    <n v="-4073"/>
    <n v="-121739"/>
    <n v="-125812"/>
  </r>
  <r>
    <n v="114604"/>
    <x v="2"/>
    <s v="Sumner"/>
    <s v="SR-258"/>
    <s v="SR"/>
    <s v="(New Shackle Island Road); Intersection at Stop Thirty Road / Old Shackle Island Road"/>
    <s v="Project involves: signing, pavement markings, signalization, landscaping, paving, utilities, drainage, earthwork, clearing and grubbing."/>
    <s v="Safety"/>
    <s v="Miscellaneous Safety Improvements"/>
    <m/>
    <x v="0"/>
    <x v="0"/>
    <n v="0.13500000000000001"/>
    <d v="2014-08-29T00:00:00"/>
    <m/>
    <x v="2"/>
    <s v="Other"/>
    <m/>
    <n v="1518.1"/>
    <n v="-76822.960000000006"/>
    <n v="-51233.48"/>
    <n v="0"/>
    <n v="-126538.34"/>
  </r>
  <r>
    <n v="100346"/>
    <x v="2"/>
    <s v="Bedford, Moore"/>
    <s v="SR-16"/>
    <s v="SR"/>
    <s v="SR-276 to West of Magnolia Lane"/>
    <m/>
    <s v="Legislative"/>
    <s v="Right-of-Way"/>
    <m/>
    <x v="0"/>
    <x v="0"/>
    <n v="4.157"/>
    <m/>
    <m/>
    <x v="0"/>
    <s v="NHS"/>
    <m/>
    <n v="-126573.96"/>
    <n v="0"/>
    <n v="0"/>
    <n v="0"/>
    <n v="-126573.96"/>
  </r>
  <r>
    <n v="121644"/>
    <x v="2"/>
    <s v="Bedford"/>
    <s v="SR-387"/>
    <s v="L"/>
    <s v="(Lane Pkwy), From SR-10 (N. Cannon Blvd) to SR-16 (Union St) in Shelbyville"/>
    <s v="Project involves striping and pavement marking."/>
    <s v="Local Programs"/>
    <s v="Resurfacing"/>
    <e v="#N/A"/>
    <x v="0"/>
    <x v="5"/>
    <n v="0.68"/>
    <m/>
    <m/>
    <x v="4"/>
    <s v="Other"/>
    <m/>
    <n v="0"/>
    <n v="0"/>
    <n v="-126782.26"/>
    <n v="0"/>
    <n v="-126782.26"/>
  </r>
  <r>
    <n v="123916"/>
    <x v="3"/>
    <s v="Hardin"/>
    <s v="SR-15"/>
    <s v="SR"/>
    <s v="From the Crump City Limits to Beginning of the TN River Bridge"/>
    <s v="Hot Recycle in Place with 85 lbs/sy TLD"/>
    <s v="Resurfacing"/>
    <s v="Resurface &amp; Safety"/>
    <s v="Hot Recycle in Place with 85 lbs/sy TLD"/>
    <x v="0"/>
    <x v="2"/>
    <n v="2.06"/>
    <d v="2017-05-12T00:00:00"/>
    <s v="REC"/>
    <x v="0"/>
    <s v="NHS"/>
    <m/>
    <n v="0"/>
    <n v="0"/>
    <n v="6708.04"/>
    <n v="-134452.32"/>
    <n v="-127744.28000000001"/>
  </r>
  <r>
    <n v="121985"/>
    <x v="0"/>
    <s v="Grundy"/>
    <s v="Rutledge Rd"/>
    <s v="L"/>
    <s v="SA-31024(1), Rutlege Rd, Coke Street , to Firetower Rd"/>
    <m/>
    <s v="State Aid - Resurf"/>
    <s v="Resurfacing"/>
    <m/>
    <x v="1"/>
    <x v="1"/>
    <n v="0.85399999999999998"/>
    <m/>
    <m/>
    <x v="4"/>
    <s v="None"/>
    <m/>
    <n v="0"/>
    <n v="0"/>
    <n v="0"/>
    <n v="-128243.24"/>
    <n v="-128243.24"/>
  </r>
  <r>
    <n v="123179"/>
    <x v="0"/>
    <s v="Rhea"/>
    <m/>
    <s v="N/A"/>
    <s v="Dayton:  Runway and Ramp Crack Seal-Seal Coat"/>
    <m/>
    <s v="Aeronautics"/>
    <s v="Public Transportation"/>
    <m/>
    <x v="1"/>
    <x v="1"/>
    <s v=""/>
    <m/>
    <m/>
    <x v="6"/>
    <m/>
    <m/>
    <n v="0"/>
    <n v="0"/>
    <n v="-129262.57"/>
    <n v="0"/>
    <n v="-129262.57"/>
  </r>
  <r>
    <n v="110618.02"/>
    <x v="2"/>
    <s v="Sumner"/>
    <m/>
    <s v="L"/>
    <s v="Lower Station Camp Creek Road Greenway in Gallatin Phase 1"/>
    <s v="Phase 1 begins at Bison Trail/Lower Station Camp Creek Road trailhead and continues 4,680 feet along Station Camp Creek terminating at another trailhead."/>
    <s v="Local Programs"/>
    <s v="Bicycles and Pedestrian Facility"/>
    <m/>
    <x v="1"/>
    <x v="1"/>
    <s v=""/>
    <m/>
    <m/>
    <x v="4"/>
    <s v="None"/>
    <m/>
    <n v="0"/>
    <n v="0"/>
    <n v="-129760.31"/>
    <n v="0"/>
    <n v="-129760.31"/>
  </r>
  <r>
    <n v="101269"/>
    <x v="2"/>
    <s v="Stewart"/>
    <s v="SR-76"/>
    <s v="SR"/>
    <s v="5-lane section at Dover to Joiner Hollow Road"/>
    <m/>
    <s v="Legislative"/>
    <s v="Widen"/>
    <m/>
    <x v="0"/>
    <x v="0"/>
    <n v="4.4509999999999996"/>
    <d v="2006-09-01T00:00:00"/>
    <m/>
    <x v="0"/>
    <s v="NHS"/>
    <s v="81SR0760019"/>
    <n v="0"/>
    <n v="-130000"/>
    <n v="0"/>
    <n v="0"/>
    <n v="-130000"/>
  </r>
  <r>
    <n v="125389"/>
    <x v="0"/>
    <s v="Hamilton"/>
    <m/>
    <s v="N/A"/>
    <s v="Chattanooga-Hamilton Co. RPA, FY 16, 5303"/>
    <m/>
    <s v="Mass Transit"/>
    <m/>
    <m/>
    <x v="1"/>
    <x v="1"/>
    <s v=""/>
    <m/>
    <m/>
    <x v="6"/>
    <m/>
    <m/>
    <n v="0"/>
    <n v="0"/>
    <n v="-130305.79"/>
    <n v="0"/>
    <n v="-130305.79"/>
  </r>
  <r>
    <n v="122702"/>
    <x v="2"/>
    <s v="Humphreys"/>
    <s v="North Railroad Street"/>
    <s v="L"/>
    <s v="East Railroad Street at CSX Railroad, LM 3.55"/>
    <s v="Railroad Crossing Safety Improvement Project, Section 130  Sign &amp; Marking Impvmts, Active Eq Install/Upgrd"/>
    <s v="Section 130-Rail"/>
    <s v="Railroad Crossing Improvement"/>
    <m/>
    <x v="1"/>
    <x v="1"/>
    <n v="0.01"/>
    <m/>
    <m/>
    <x v="4"/>
    <s v="None"/>
    <m/>
    <n v="-7312.5"/>
    <n v="-123197.4"/>
    <n v="0"/>
    <n v="0"/>
    <n v="-130509.9"/>
  </r>
  <r>
    <n v="10716"/>
    <x v="1"/>
    <s v="Johnson"/>
    <s v="Old Forge Creek Rd."/>
    <s v="L"/>
    <s v="Forge Road, Bridge over Forge Creek, LM 1.86"/>
    <m/>
    <s v="Bridge"/>
    <s v="Bridge Replacement"/>
    <m/>
    <x v="3"/>
    <x v="0"/>
    <n v="0.01"/>
    <d v="2017-06-23T00:00:00"/>
    <m/>
    <x v="4"/>
    <s v="None"/>
    <s v="460A2970003"/>
    <n v="-4730.78"/>
    <n v="-169906.16"/>
    <n v="42529.67"/>
    <n v="0"/>
    <n v="-132107.27000000002"/>
  </r>
  <r>
    <n v="127520"/>
    <x v="0"/>
    <s v="Cumberland"/>
    <s v="I-40"/>
    <s v="IM"/>
    <s v="From Near Parking Area to east of Exit 311"/>
    <s v="Mill &amp; 411D"/>
    <s v="Resurfacing"/>
    <s v="Resurfacing"/>
    <s v="Mill &amp; 411D"/>
    <x v="0"/>
    <x v="5"/>
    <n v="4.7699999999999996"/>
    <d v="2018-12-07T00:00:00"/>
    <s v="CONV"/>
    <x v="1"/>
    <s v="Int"/>
    <m/>
    <n v="0"/>
    <n v="0"/>
    <n v="0"/>
    <n v="-132193.65"/>
    <n v="-132193.65"/>
  </r>
  <r>
    <n v="116334.06"/>
    <x v="3"/>
    <s v="Region 4"/>
    <s v="SR"/>
    <s v="SR"/>
    <s v="M18LTHQ_D47SR_M&amp;L_D47EAST"/>
    <m/>
    <s v="Maint - Reg"/>
    <s v="Mowing/Litter"/>
    <m/>
    <x v="1"/>
    <x v="1"/>
    <n v="704.89"/>
    <d v="2017-11-03T00:00:00"/>
    <m/>
    <x v="2"/>
    <m/>
    <m/>
    <n v="0"/>
    <n v="0"/>
    <n v="-132528.71"/>
    <n v="0"/>
    <n v="-132528.71"/>
  </r>
  <r>
    <n v="114038.01"/>
    <x v="1"/>
    <s v="Washington"/>
    <s v="SR-353"/>
    <s v="SR"/>
    <s v="Culvert over Branch, LM 3.23"/>
    <s v="Install guardrail across structure. Replace structure."/>
    <s v="Safety"/>
    <s v="Miscellaneous Safety Improvements"/>
    <m/>
    <x v="5"/>
    <x v="0"/>
    <n v="0.192"/>
    <d v="2017-12-08T00:00:00"/>
    <m/>
    <x v="2"/>
    <s v="Other"/>
    <m/>
    <n v="-1166.81"/>
    <n v="-183098.58"/>
    <n v="50956.72"/>
    <n v="0"/>
    <n v="-133308.66999999998"/>
  </r>
  <r>
    <n v="127837"/>
    <x v="1"/>
    <s v="Roane"/>
    <s v="SR-1"/>
    <s v="SR"/>
    <s v="From near Ruritan Road to near Clinch River Bridge"/>
    <s v="Mill &amp; 411D"/>
    <s v="Resurfacing"/>
    <s v="Resurface &amp; Safety"/>
    <s v="Mill &amp; 411D"/>
    <x v="0"/>
    <x v="5"/>
    <n v="2.7"/>
    <d v="2019-05-10T00:00:00"/>
    <s v="CONV"/>
    <x v="2"/>
    <s v="Other"/>
    <m/>
    <n v="0"/>
    <n v="0"/>
    <n v="-72150"/>
    <n v="-65450"/>
    <n v="-137600"/>
  </r>
  <r>
    <n v="115549"/>
    <x v="2"/>
    <s v="Davidson, Rutherford"/>
    <s v="I-24 E"/>
    <s v="IM"/>
    <s v="Nashville SmartWay ITS Expansion"/>
    <m/>
    <s v="Legislative"/>
    <s v="Intelligent Transportation System"/>
    <m/>
    <x v="1"/>
    <x v="1"/>
    <n v="36.515999999999998"/>
    <d v="2013-05-24T00:00:00"/>
    <m/>
    <x v="1"/>
    <m/>
    <m/>
    <n v="-138340.32999999999"/>
    <n v="0"/>
    <n v="0"/>
    <n v="0"/>
    <n v="-138340.32999999999"/>
  </r>
  <r>
    <n v="118294"/>
    <x v="3"/>
    <s v="Weakley"/>
    <s v="SR-22"/>
    <s v="SR"/>
    <s v="Bridges over SR-22 at LM 22.76 (Old Salem Road) and LM 28.85 (Terrell Road)"/>
    <m/>
    <s v="Maint - BR Repair"/>
    <s v="Bridge Repair"/>
    <m/>
    <x v="3"/>
    <x v="2"/>
    <s v=""/>
    <d v="2016-04-01T00:00:00"/>
    <m/>
    <x v="2"/>
    <s v="None"/>
    <s v="92SR0220041, 92SR0220057"/>
    <n v="0"/>
    <n v="0"/>
    <n v="-140080.16"/>
    <n v="0"/>
    <n v="-140080.16"/>
  </r>
  <r>
    <n v="122007"/>
    <x v="3"/>
    <s v="Tipton"/>
    <s v="SR-206"/>
    <s v="SR"/>
    <s v="From Birchwood Drive to Tabb Drive; and Tabb Drive, from SR-206 to existing sidewalk near Walgreens in Munford"/>
    <s v="Construction of sidewalks on SR206/Munford Avenue, from Birchwood Drive to Tabb Drive, with crosswalks; and Tabb Drive, from SR206/Munford Avenue to existing sidewalk near Walgreens."/>
    <s v="Local Programs"/>
    <s v="Bicycles and Pedestrian Facility"/>
    <m/>
    <x v="1"/>
    <x v="1"/>
    <s v=""/>
    <m/>
    <m/>
    <x v="2"/>
    <s v="None, Other"/>
    <m/>
    <n v="3130.75"/>
    <n v="0"/>
    <n v="-145587.41"/>
    <n v="0"/>
    <n v="-142456.66"/>
  </r>
  <r>
    <n v="122228"/>
    <x v="5"/>
    <s v="Statewide"/>
    <m/>
    <s v="N/A"/>
    <s v="Wrong Way Safety Initiative (WWSI)"/>
    <s v="Various State Routes for Wrong Way Safety Initiative (WWSI)-Miscellaneous Safety Improvements"/>
    <s v="Safety"/>
    <s v="Miscellaneous Safety Improvements"/>
    <m/>
    <x v="1"/>
    <x v="1"/>
    <s v=""/>
    <m/>
    <m/>
    <x v="6"/>
    <s v="Int, NHS, None, Other"/>
    <m/>
    <n v="-142489.97"/>
    <n v="0"/>
    <n v="0"/>
    <n v="0"/>
    <n v="-142489.97"/>
  </r>
  <r>
    <n v="121785"/>
    <x v="3"/>
    <s v="Fayette"/>
    <s v="Ewell Road"/>
    <s v="L"/>
    <s v="Ewell Road at NS Railroad, LM 0.177 in La Grange"/>
    <s v="Railroad Crossing Safety Improvement Project, Section 130, Paving, Pavement Markings, Signs, Signals, Crossbucks, Install LED Flashing Lights, Electronic Bell"/>
    <s v="Other"/>
    <s v="Railroad Crossing Improvement"/>
    <m/>
    <x v="1"/>
    <x v="1"/>
    <n v="0.01"/>
    <m/>
    <m/>
    <x v="4"/>
    <s v="None"/>
    <m/>
    <n v="-2896.68"/>
    <n v="-140155.78"/>
    <n v="0"/>
    <n v="0"/>
    <n v="-143052.46"/>
  </r>
  <r>
    <n v="118307.05"/>
    <x v="0"/>
    <s v="Region 2"/>
    <m/>
    <s v="IM"/>
    <s v="M18LTHQ_R2ISR_RETRACP"/>
    <s v="Pavement Marking (Paint) Retracing"/>
    <s v="Maint - Reg"/>
    <s v="Pavement Marking"/>
    <m/>
    <x v="1"/>
    <x v="1"/>
    <s v=""/>
    <d v="2018-02-09T00:00:00"/>
    <m/>
    <x v="1"/>
    <m/>
    <m/>
    <n v="0"/>
    <n v="0"/>
    <n v="-143791.17000000001"/>
    <n v="0"/>
    <n v="-143791.17000000001"/>
  </r>
  <r>
    <n v="127943"/>
    <x v="1"/>
    <s v="Monroe"/>
    <m/>
    <s v="N/A"/>
    <s v="Madisonville: 30% Design for Airport Imrpovements"/>
    <m/>
    <s v="Aeronautics"/>
    <s v="Public Transportation"/>
    <m/>
    <x v="1"/>
    <x v="1"/>
    <s v=""/>
    <m/>
    <m/>
    <x v="6"/>
    <m/>
    <m/>
    <n v="0"/>
    <n v="0"/>
    <n v="-143940"/>
    <n v="0"/>
    <n v="-143940"/>
  </r>
  <r>
    <n v="125033"/>
    <x v="3"/>
    <s v="Henderson"/>
    <s v="Old Jackson Road"/>
    <s v="L"/>
    <s v="SA 39042(1), Old Jackson Road from SR-3907 (Broadway Rd) to West Main Street"/>
    <m/>
    <s v="State Aid - Resurf"/>
    <s v="Resurfacing"/>
    <m/>
    <x v="1"/>
    <x v="1"/>
    <n v="1.3129999999999999"/>
    <m/>
    <m/>
    <x v="4"/>
    <s v="None"/>
    <m/>
    <n v="0"/>
    <n v="0"/>
    <n v="0"/>
    <n v="-144940.16"/>
    <n v="-144940.16"/>
  </r>
  <r>
    <n v="127306"/>
    <x v="2"/>
    <s v="Davidson"/>
    <s v="SR-100"/>
    <s v="SR"/>
    <s v="From Temple Road to Old Hickory Boulevard"/>
    <s v="Mill &amp; 411D"/>
    <s v="Resurfacing"/>
    <s v="Resurfacing"/>
    <s v="Mill &amp; 411D"/>
    <x v="0"/>
    <x v="5"/>
    <n v="2.2599999999999998"/>
    <d v="2019-05-10T00:00:00"/>
    <s v="CONV"/>
    <x v="0"/>
    <s v="NHS"/>
    <m/>
    <n v="0"/>
    <n v="0"/>
    <n v="0"/>
    <n v="-144952"/>
    <n v="-144952"/>
  </r>
  <r>
    <n v="126743"/>
    <x v="5"/>
    <s v="Statewide"/>
    <m/>
    <s v="N/A"/>
    <s v="SSO Program, Section 5329"/>
    <m/>
    <s v="Mass Transit"/>
    <m/>
    <m/>
    <x v="1"/>
    <x v="1"/>
    <s v=""/>
    <m/>
    <m/>
    <x v="6"/>
    <m/>
    <m/>
    <n v="0"/>
    <n v="0"/>
    <n v="-145429.93"/>
    <n v="0"/>
    <n v="-145429.93"/>
  </r>
  <r>
    <n v="118532"/>
    <x v="0"/>
    <s v="Coffee"/>
    <s v="SIA"/>
    <s v="L"/>
    <s v="Industrial Access Road serving Omar, Inc. at the Joint Industrial Park"/>
    <s v="1.  Add acceleration lane to SR 55. (0.269 mi.)    2. Continuation of existing SIA (James Murray Dr.) on new alignment. (0.515 mi.)"/>
    <s v="Economic Development"/>
    <s v="Construction-New"/>
    <m/>
    <x v="0"/>
    <x v="3"/>
    <n v="0.78400000000000003"/>
    <d v="2015-08-28T00:00:00"/>
    <m/>
    <x v="8"/>
    <s v="NHS, None"/>
    <m/>
    <n v="-99168.8"/>
    <n v="-48269.31"/>
    <n v="0"/>
    <n v="0"/>
    <n v="-147438.10999999999"/>
  </r>
  <r>
    <n v="127352"/>
    <x v="3"/>
    <s v="Chester"/>
    <s v="SR-100"/>
    <s v="SR"/>
    <s v="From Hardeman County Line to SR-225"/>
    <s v="Scrub Seal w/ TLD"/>
    <s v="Resurfacing"/>
    <s v="Resurface &amp; Safety"/>
    <s v="Scrub Seal w/ TLD"/>
    <x v="0"/>
    <x v="5"/>
    <n v="7.78"/>
    <d v="2019-06-21T00:00:00"/>
    <s v="PREV"/>
    <x v="2"/>
    <s v="Other"/>
    <m/>
    <n v="0"/>
    <n v="0"/>
    <n v="2930"/>
    <n v="-150580"/>
    <n v="-147650"/>
  </r>
  <r>
    <n v="125197"/>
    <x v="1"/>
    <s v="Loudon"/>
    <s v="DRY VALLEY RD"/>
    <s v="L"/>
    <s v="SA 5305(4), DRY VALLEY RD, FR SR 323 TO ROBINSON SPRINGS RD"/>
    <m/>
    <s v="State Aid - Resurf"/>
    <s v="Resurfacing"/>
    <m/>
    <x v="0"/>
    <x v="5"/>
    <n v="1.65"/>
    <m/>
    <m/>
    <x v="4"/>
    <m/>
    <m/>
    <n v="0"/>
    <n v="0"/>
    <n v="0"/>
    <n v="-150234"/>
    <n v="-150234"/>
  </r>
  <r>
    <n v="125192"/>
    <x v="1"/>
    <s v="Loudon"/>
    <s v="BEALS CHAPEL ROAD"/>
    <s v="L"/>
    <s v="SA 5326(4),BEALS CHAPEL RD,  FR LM 1.13 TO NEAR PARIS DRIVE"/>
    <m/>
    <s v="State Aid - Resurf"/>
    <s v="Resurfacing"/>
    <m/>
    <x v="1"/>
    <x v="1"/>
    <n v="1.75"/>
    <m/>
    <m/>
    <x v="4"/>
    <s v="None, Other"/>
    <m/>
    <n v="0"/>
    <n v="0"/>
    <n v="0"/>
    <n v="-150528"/>
    <n v="-150528"/>
  </r>
  <r>
    <n v="117914"/>
    <x v="3"/>
    <s v="Henry"/>
    <s v="SR-140"/>
    <s v="SR"/>
    <s v="Bridge over Mill Creek, LM 23.03"/>
    <m/>
    <s v="Maint - BR Repair"/>
    <s v="Bridge Repair"/>
    <m/>
    <x v="3"/>
    <x v="2"/>
    <n v="0"/>
    <d v="2015-12-04T00:00:00"/>
    <m/>
    <x v="2"/>
    <s v="Other"/>
    <s v="40S81720003"/>
    <n v="0"/>
    <n v="0"/>
    <n v="-152096.17000000001"/>
    <n v="0"/>
    <n v="-152096.17000000001"/>
  </r>
  <r>
    <n v="127341"/>
    <x v="3"/>
    <s v="Madison"/>
    <s v="SR-5"/>
    <s v="SR"/>
    <s v="From SR-186 to SR-43 (Excluding LM 21.58 - 21.72)"/>
    <s v="Scrub Seal w/ TLD"/>
    <s v="Resurfacing"/>
    <s v="Resurface &amp; Safety"/>
    <s v="Scrub Seal w/ TLD"/>
    <x v="0"/>
    <x v="5"/>
    <n v="1.9"/>
    <d v="2019-05-10T00:00:00"/>
    <s v="PRESV"/>
    <x v="0"/>
    <s v="NHS"/>
    <m/>
    <n v="0"/>
    <n v="0"/>
    <n v="-665"/>
    <n v="-155275"/>
    <n v="-155940"/>
  </r>
  <r>
    <n v="120463"/>
    <x v="0"/>
    <s v="Putnam"/>
    <s v="SIA"/>
    <s v="L"/>
    <s v="Bennett Road, Industrial Access Road serving Project Victor"/>
    <s v="Reconstruct approx. 2200 ft. of Bennett Road from south of Old Stewart Road to north of Highlands Park Boulevard"/>
    <s v="Economic Development"/>
    <s v="Reconstruction"/>
    <m/>
    <x v="0"/>
    <x v="0"/>
    <n v="0.42"/>
    <d v="2015-05-15T00:00:00"/>
    <m/>
    <x v="4"/>
    <s v="None"/>
    <m/>
    <n v="-58244.13"/>
    <n v="-103035.58"/>
    <n v="0"/>
    <n v="0"/>
    <n v="-161279.71"/>
  </r>
  <r>
    <n v="127015"/>
    <x v="2"/>
    <s v="Rutherford"/>
    <m/>
    <s v="N/A"/>
    <s v="Smyrna: Preventative Maintenance &amp; Markings on Pavement"/>
    <m/>
    <s v="Aeronautics"/>
    <s v="Public Transportation"/>
    <m/>
    <x v="1"/>
    <x v="1"/>
    <s v=""/>
    <m/>
    <m/>
    <x v="6"/>
    <m/>
    <m/>
    <n v="0"/>
    <n v="0"/>
    <n v="-161406.10999999999"/>
    <n v="0"/>
    <n v="-161406.10999999999"/>
  </r>
  <r>
    <n v="125423"/>
    <x v="0"/>
    <s v="McMinn"/>
    <s v="I-75"/>
    <s v="IM"/>
    <s v="From Near MM 39 to SR-30 Bridge"/>
    <s v="Project involves pavement marking, signs, guardrail, and resurfacing."/>
    <s v="Resurfacing"/>
    <s v="Resurfacing"/>
    <s v="OGFC"/>
    <x v="0"/>
    <x v="5"/>
    <n v="9.83"/>
    <d v="2017-05-12T00:00:00"/>
    <s v="CONV"/>
    <x v="1"/>
    <s v="Int"/>
    <m/>
    <n v="0"/>
    <n v="0"/>
    <n v="0"/>
    <n v="-162105.20000000001"/>
    <n v="-162105.20000000001"/>
  </r>
  <r>
    <n v="127831"/>
    <x v="1"/>
    <s v="Anderson"/>
    <s v="SR-116"/>
    <s v="SR"/>
    <s v="From near SR-330 to near SR-9 (Excluding LM 19.25 - 19.42)"/>
    <s v="411TLD Overlay @ 85 lb/sy"/>
    <s v="Resurfacing"/>
    <s v="Resurf, Safety &amp; Br Repair"/>
    <s v="411TLD Overlay @ 85 lb/sy"/>
    <x v="0"/>
    <x v="5"/>
    <n v="9"/>
    <d v="2019-05-10T00:00:00"/>
    <s v="THIN"/>
    <x v="2"/>
    <s v="Other"/>
    <s v="01SR1160015"/>
    <n v="0"/>
    <n v="0"/>
    <n v="-78540"/>
    <n v="-83680"/>
    <n v="-162220"/>
  </r>
  <r>
    <n v="127819"/>
    <x v="1"/>
    <s v="Hawkins"/>
    <s v="SR-346"/>
    <s v="SR"/>
    <s v="From near SR-1 to Sullivan County Line (Excluding LM 8.17 - 8.31; LM 15.92 - 16.06; LM 16.15 - 16.31)"/>
    <s v="Profile Mill &amp; 85 lb/sy TLD"/>
    <s v="Resurfacing"/>
    <s v="Resurface &amp; Safety"/>
    <s v="Profile Mill &amp; 85 lb/sy TLD"/>
    <x v="0"/>
    <x v="5"/>
    <n v="10.07"/>
    <d v="2019-05-10T00:00:00"/>
    <s v="THIN"/>
    <x v="2"/>
    <s v="Other"/>
    <m/>
    <n v="0"/>
    <n v="0"/>
    <n v="-37350"/>
    <n v="-125850"/>
    <n v="-163200"/>
  </r>
  <r>
    <n v="124893"/>
    <x v="0"/>
    <s v="Cumberland"/>
    <s v="SR-1"/>
    <s v="SR"/>
    <s v="From East Crossville City Limits to East of Renfro Creek Bridge"/>
    <s v="Project involves signs, guardrail, pavement marking, resurfacing, and bridge deck repair."/>
    <s v="Resurfacing"/>
    <s v="Resurface &amp; Safety"/>
    <s v="Micro-surfacing @ 22 lbs/sy"/>
    <x v="0"/>
    <x v="5"/>
    <n v="11.71"/>
    <d v="2017-03-31T00:00:00"/>
    <s v="MICRO"/>
    <x v="2"/>
    <s v="Other"/>
    <m/>
    <n v="0"/>
    <n v="0"/>
    <n v="32097.82"/>
    <n v="-195440"/>
    <n v="-163342.18"/>
  </r>
  <r>
    <n v="114125"/>
    <x v="1"/>
    <s v="Sevier"/>
    <s v="SIA"/>
    <s v="L"/>
    <s v="Industrial Access Road Serving Lisega, Inc. on East Dumplin Valley Road"/>
    <m/>
    <s v="Other"/>
    <s v="Construction-New"/>
    <m/>
    <x v="0"/>
    <x v="3"/>
    <n v="0.65500000000000003"/>
    <d v="2012-10-26T00:00:00"/>
    <m/>
    <x v="4"/>
    <s v="None"/>
    <m/>
    <n v="0.02"/>
    <n v="-164091.26"/>
    <n v="0"/>
    <n v="0"/>
    <n v="-164091.24000000002"/>
  </r>
  <r>
    <n v="115241.14"/>
    <x v="3"/>
    <s v="Shelby"/>
    <m/>
    <s v="L"/>
    <s v="Various Locations Throughout Shelby County - Set 8"/>
    <s v="Project ID's 27, 33, &amp; 37"/>
    <s v="Local Programs"/>
    <s v="Signalization"/>
    <m/>
    <x v="1"/>
    <x v="1"/>
    <n v="0"/>
    <m/>
    <m/>
    <x v="4"/>
    <m/>
    <m/>
    <n v="-18636"/>
    <n v="0"/>
    <n v="-146108.29"/>
    <n v="0"/>
    <n v="-164744.29"/>
  </r>
  <r>
    <n v="127243"/>
    <x v="0"/>
    <s v="Polk"/>
    <s v="SR-30"/>
    <s v="SR"/>
    <s v="From West of Tellico Reliance Road to near Greasy Creek Road"/>
    <s v="Mill &amp; 411D"/>
    <s v="Resurfacing"/>
    <s v="Resurface &amp; Safety"/>
    <s v="Mill &amp; 411D"/>
    <x v="0"/>
    <x v="5"/>
    <n v="5.0999999999999996"/>
    <d v="2019-05-10T00:00:00"/>
    <s v="CONV"/>
    <x v="2"/>
    <s v="Other"/>
    <m/>
    <n v="0"/>
    <n v="0"/>
    <n v="43649"/>
    <n v="-212842"/>
    <n v="-169193"/>
  </r>
  <r>
    <n v="127756"/>
    <x v="1"/>
    <s v="Washington"/>
    <m/>
    <s v="SR"/>
    <s v="M19CMHQ_C90SR_ROUJOHNSONCITY"/>
    <m/>
    <s v="Maint - Reg"/>
    <s v="Maintenance"/>
    <m/>
    <x v="1"/>
    <x v="1"/>
    <s v=""/>
    <m/>
    <m/>
    <x v="2"/>
    <m/>
    <m/>
    <n v="0"/>
    <n v="0"/>
    <n v="-171012.05"/>
    <n v="0"/>
    <n v="-171012.05"/>
  </r>
  <r>
    <n v="127315"/>
    <x v="2"/>
    <s v="Robertson"/>
    <s v="SR-49"/>
    <s v="SR"/>
    <s v="From east of SR-257 to west of Bill Jones Industrial Drive (Excluding 10.48 - 10.60)"/>
    <s v="Mill &amp; 411D"/>
    <s v="Resurfacing"/>
    <s v="Resurf, Safety &amp; Br Repair"/>
    <e v="#N/A"/>
    <x v="0"/>
    <x v="5"/>
    <n v="6.18"/>
    <d v="2020-03-27T00:00:00"/>
    <s v="CONV"/>
    <x v="2"/>
    <s v="Other"/>
    <s v="74SR0490005"/>
    <n v="0"/>
    <n v="0"/>
    <n v="-12206"/>
    <n v="-159891"/>
    <n v="-172097"/>
  </r>
  <r>
    <n v="126714"/>
    <x v="1"/>
    <s v="Sullivan"/>
    <m/>
    <s v="N/A"/>
    <s v="City of Bristol, FY 18, UROP"/>
    <m/>
    <s v="Mass Transit"/>
    <m/>
    <m/>
    <x v="1"/>
    <x v="1"/>
    <s v=""/>
    <m/>
    <m/>
    <x v="6"/>
    <m/>
    <m/>
    <n v="0"/>
    <n v="0"/>
    <n v="-177811.32"/>
    <n v="0"/>
    <n v="-177811.32"/>
  </r>
  <r>
    <n v="122635"/>
    <x v="3"/>
    <s v="Obion"/>
    <s v="SR-21"/>
    <s v="SR"/>
    <s v="From SR-5 to SR-3"/>
    <s v="CONV - Mill &amp; 411D"/>
    <s v="Resurfacing"/>
    <s v="Resurface &amp; Safety"/>
    <s v="Mill &amp; 411D"/>
    <x v="0"/>
    <x v="5"/>
    <n v="1.95"/>
    <d v="2017-05-12T00:00:00"/>
    <s v="CONV"/>
    <x v="2"/>
    <s v="Other"/>
    <m/>
    <n v="0"/>
    <n v="0"/>
    <n v="-16915.07"/>
    <n v="-162452.96"/>
    <n v="-179368.03"/>
  </r>
  <r>
    <n v="112010.04"/>
    <x v="0"/>
    <s v="Hamilton"/>
    <s v="SR-58"/>
    <s v="SR"/>
    <s v="From Webb Rd to Willard Dr at SR-153"/>
    <s v="SR-58 Bike and pedestrian facilities from Webb Rd to Willard Dr at SR-153.  Project also includes sidewalks, ADA, Accessibility, Curb and Gutter, Drainage and Pedestrian Improvements."/>
    <s v="Local Programs"/>
    <s v="Bicycles and Pedestrian Facility"/>
    <m/>
    <x v="1"/>
    <x v="1"/>
    <s v=""/>
    <m/>
    <m/>
    <x v="0"/>
    <s v="NHS, None"/>
    <m/>
    <n v="-180054"/>
    <n v="0"/>
    <n v="0"/>
    <n v="0"/>
    <n v="-180054"/>
  </r>
  <r>
    <n v="114492"/>
    <x v="1"/>
    <s v="Anderson"/>
    <s v="SIA"/>
    <s v="L"/>
    <s v="Industrial Access Road serving USEC Inc. in Oak Ridge"/>
    <s v="Industrial Access Road serving USEC Inc. in Oak Ridge"/>
    <s v="Economic Development"/>
    <s v="Modify Interchange"/>
    <m/>
    <x v="0"/>
    <x v="0"/>
    <n v="7.2999999999999995E-2"/>
    <d v="2012-09-14T00:00:00"/>
    <m/>
    <x v="4"/>
    <s v="None"/>
    <m/>
    <n v="1660.22"/>
    <n v="-140018.64000000001"/>
    <n v="-42631.18"/>
    <n v="0"/>
    <n v="-180989.6"/>
  </r>
  <r>
    <n v="127867"/>
    <x v="1"/>
    <s v="Sullivan"/>
    <m/>
    <s v="N/A"/>
    <s v="Bristol BTTS SFY19 UROP (S) Operating Assistance"/>
    <m/>
    <s v="Mass Transit"/>
    <m/>
    <m/>
    <x v="1"/>
    <x v="1"/>
    <s v=""/>
    <m/>
    <m/>
    <x v="6"/>
    <m/>
    <m/>
    <n v="0"/>
    <n v="0"/>
    <n v="-183229.66"/>
    <n v="0"/>
    <n v="-183229.66"/>
  </r>
  <r>
    <n v="116182"/>
    <x v="0"/>
    <s v="Bradley"/>
    <m/>
    <s v="N/A"/>
    <s v="SETHRA (CUATS), FY 09 5317"/>
    <m/>
    <s v="Mass Transit"/>
    <m/>
    <m/>
    <x v="1"/>
    <x v="1"/>
    <s v=""/>
    <m/>
    <m/>
    <x v="6"/>
    <m/>
    <m/>
    <n v="0"/>
    <n v="0"/>
    <n v="-184941"/>
    <n v="0"/>
    <n v="-184941"/>
  </r>
  <r>
    <n v="120816"/>
    <x v="3"/>
    <s v="Tipton"/>
    <m/>
    <s v="L"/>
    <s v="Covington Surface Transportation Master Plan"/>
    <m/>
    <s v="Local Programs"/>
    <s v="Study"/>
    <m/>
    <x v="1"/>
    <x v="1"/>
    <n v="0"/>
    <m/>
    <m/>
    <x v="4"/>
    <m/>
    <m/>
    <n v="-190023.34"/>
    <n v="0"/>
    <n v="0"/>
    <n v="0"/>
    <n v="-190023.34"/>
  </r>
  <r>
    <n v="121061"/>
    <x v="3"/>
    <s v="Shelby"/>
    <s v="SR-1"/>
    <s v="SR"/>
    <s v="From West of Kentucky Street to SR-4"/>
    <m/>
    <s v="Resurfacing"/>
    <s v="Resurface &amp; Safety"/>
    <s v="Mill, CS, TL D"/>
    <x v="0"/>
    <x v="5"/>
    <n v="0.99"/>
    <d v="2015-03-27T00:00:00"/>
    <s v="THIN"/>
    <x v="0"/>
    <s v="NHS"/>
    <m/>
    <n v="0"/>
    <n v="0"/>
    <n v="8000"/>
    <n v="-200000"/>
    <n v="-192000"/>
  </r>
  <r>
    <n v="104826.02"/>
    <x v="3"/>
    <s v="Shelby"/>
    <m/>
    <s v="N/A"/>
    <s v="Memphis ITS Control Center - FY 2016-2018 (Utilities, Power and Communications)"/>
    <s v="Memphis ITS Control Center - FY 2016-2018 (Utilities, Power and Communications)"/>
    <s v="Other"/>
    <s v="Intelligent Transportation System"/>
    <m/>
    <x v="1"/>
    <x v="1"/>
    <s v=""/>
    <m/>
    <m/>
    <x v="6"/>
    <m/>
    <m/>
    <n v="-192452.16"/>
    <n v="0"/>
    <n v="0"/>
    <n v="0"/>
    <n v="-192452.16"/>
  </r>
  <r>
    <n v="126314"/>
    <x v="3"/>
    <s v="McNairy"/>
    <s v="SR-15"/>
    <s v="SR"/>
    <s v="From SR-5 to Baker Road"/>
    <s v="Mill &amp; 411D"/>
    <s v="Resurfacing"/>
    <s v="Resurface &amp; Safety"/>
    <s v="Mill &amp; 411D"/>
    <x v="0"/>
    <x v="5"/>
    <n v="1.86"/>
    <d v="2018-03-23T00:00:00"/>
    <s v="CONV"/>
    <x v="0"/>
    <s v="NHS"/>
    <m/>
    <n v="0"/>
    <n v="0"/>
    <n v="3262.35"/>
    <n v="-201467.91"/>
    <n v="-198205.56"/>
  </r>
  <r>
    <n v="126553"/>
    <x v="5"/>
    <s v="Statewide"/>
    <m/>
    <s v="N/A"/>
    <s v="TranSystems Corp., RTAP"/>
    <m/>
    <s v="Mass Transit"/>
    <m/>
    <m/>
    <x v="1"/>
    <x v="1"/>
    <s v=""/>
    <m/>
    <m/>
    <x v="6"/>
    <m/>
    <m/>
    <n v="0"/>
    <n v="0"/>
    <n v="-198281.15"/>
    <n v="0"/>
    <n v="-198281.15"/>
  </r>
  <r>
    <n v="125299"/>
    <x v="2"/>
    <s v="Davidson"/>
    <s v="SR-6"/>
    <s v="SR"/>
    <s v="From Gallatin Pike to SR-45"/>
    <s v="Mill &amp; 411D"/>
    <s v="Resurfacing"/>
    <s v="Resurface &amp; Safety"/>
    <s v="Mill &amp; 411D"/>
    <x v="0"/>
    <x v="5"/>
    <n v="2.08"/>
    <d v="2017-05-12T00:00:00"/>
    <s v="CONV"/>
    <x v="0"/>
    <s v="NHS"/>
    <m/>
    <n v="0"/>
    <n v="0"/>
    <n v="-200000"/>
    <n v="0"/>
    <n v="-200000"/>
  </r>
  <r>
    <n v="128701"/>
    <x v="2"/>
    <s v="Lawrence"/>
    <m/>
    <s v="N/A"/>
    <s v="Lawrenceburg: South Apron Rehabilitation (Construction Phase)"/>
    <m/>
    <s v="Aeronautics"/>
    <s v="Public Transportation"/>
    <m/>
    <x v="1"/>
    <x v="1"/>
    <s v=""/>
    <m/>
    <m/>
    <x v="6"/>
    <m/>
    <m/>
    <n v="0"/>
    <n v="0"/>
    <n v="-200193.27"/>
    <n v="0"/>
    <n v="-200193.27"/>
  </r>
  <r>
    <n v="127016"/>
    <x v="2"/>
    <s v="Rutherford"/>
    <m/>
    <s v="N/A"/>
    <s v="Smyrna: Preventative Maintenance Runway 01/19"/>
    <m/>
    <s v="Aeronautics"/>
    <s v="Public Transportation"/>
    <m/>
    <x v="1"/>
    <x v="1"/>
    <s v=""/>
    <m/>
    <m/>
    <x v="6"/>
    <m/>
    <m/>
    <n v="0"/>
    <n v="0"/>
    <n v="-200436"/>
    <n v="0"/>
    <n v="-200436"/>
  </r>
  <r>
    <n v="125005"/>
    <x v="0"/>
    <s v="Region 2"/>
    <m/>
    <s v="N/A"/>
    <s v="SETHRA, FY 16, 5311"/>
    <m/>
    <s v="Mass Transit"/>
    <m/>
    <m/>
    <x v="1"/>
    <x v="1"/>
    <s v=""/>
    <m/>
    <m/>
    <x v="6"/>
    <m/>
    <m/>
    <n v="0"/>
    <n v="0"/>
    <n v="-203774.72"/>
    <n v="0"/>
    <n v="-203774.72"/>
  </r>
  <r>
    <n v="115241.07"/>
    <x v="3"/>
    <s v="Shelby"/>
    <m/>
    <s v="L"/>
    <s v="Various Locations in Shelby County - Set 1"/>
    <s v="Project ID 2"/>
    <s v="Local Programs"/>
    <s v="Signalization"/>
    <m/>
    <x v="1"/>
    <x v="1"/>
    <n v="0"/>
    <m/>
    <m/>
    <x v="4"/>
    <m/>
    <m/>
    <n v="0"/>
    <n v="0"/>
    <n v="-203812.31"/>
    <n v="0"/>
    <n v="-203812.31"/>
  </r>
  <r>
    <n v="120572"/>
    <x v="2"/>
    <s v="Giles"/>
    <m/>
    <s v="N/A"/>
    <s v="Pulaski: Appraisals for land acquisition"/>
    <m/>
    <s v="Aeronautics"/>
    <s v="Public Transportation"/>
    <m/>
    <x v="1"/>
    <x v="1"/>
    <s v=""/>
    <m/>
    <m/>
    <x v="6"/>
    <m/>
    <m/>
    <n v="0"/>
    <n v="0"/>
    <n v="-203861.4"/>
    <n v="0"/>
    <n v="-203861.4"/>
  </r>
  <r>
    <n v="116889.05"/>
    <x v="3"/>
    <s v="Region 4"/>
    <m/>
    <s v="IM"/>
    <s v="M17LTHQ_R4ISR_RETRACTH"/>
    <m/>
    <s v="Maint - Reg"/>
    <s v="Pavement Marking"/>
    <m/>
    <x v="1"/>
    <x v="1"/>
    <n v="322.69"/>
    <d v="2017-02-10T00:00:00"/>
    <m/>
    <x v="1"/>
    <m/>
    <m/>
    <n v="0"/>
    <n v="0"/>
    <n v="-205599.49"/>
    <n v="0"/>
    <n v="-205599.49"/>
  </r>
  <r>
    <n v="125198"/>
    <x v="1"/>
    <s v="Loudon"/>
    <s v="HINES VALLEY ROAD"/>
    <s v="L"/>
    <s v="SA 5317(2), HINES VALLEY ROAD, FROM NEAR CARDWELL CHAPWELL RD TO PHILLIPS RD"/>
    <m/>
    <s v="State Aid - Resurf"/>
    <s v="Resurfacing"/>
    <m/>
    <x v="1"/>
    <x v="1"/>
    <n v="2.08"/>
    <m/>
    <m/>
    <x v="4"/>
    <s v="None, Other"/>
    <m/>
    <n v="0"/>
    <n v="0"/>
    <n v="0"/>
    <n v="-211974"/>
    <n v="-211974"/>
  </r>
  <r>
    <n v="116889.04"/>
    <x v="3"/>
    <s v="Region 4"/>
    <m/>
    <s v="IM"/>
    <s v="M16LTHQ_R4ISR_RETRACTH"/>
    <m/>
    <s v="Maint - Reg"/>
    <s v="Pavement Marking"/>
    <m/>
    <x v="1"/>
    <x v="1"/>
    <n v="322.69"/>
    <d v="2016-02-12T00:00:00"/>
    <m/>
    <x v="1"/>
    <m/>
    <m/>
    <n v="0"/>
    <n v="0"/>
    <n v="-215888.22"/>
    <n v="0"/>
    <n v="-215888.22"/>
  </r>
  <r>
    <n v="126068"/>
    <x v="1"/>
    <s v="Hamblen"/>
    <s v="SR-160"/>
    <s v="SR"/>
    <s v="From near I-81 Ramp to near East Croxdale Road"/>
    <s v="411 D Overlay &amp; E"/>
    <s v="Resurfacing"/>
    <s v="Resurface &amp; Safety"/>
    <s v="411 D Overlay"/>
    <x v="0"/>
    <x v="5"/>
    <n v="3.36"/>
    <d v="2018-03-23T00:00:00"/>
    <s v="CONV"/>
    <x v="2"/>
    <s v="Other"/>
    <m/>
    <n v="0"/>
    <n v="0"/>
    <n v="11551.77"/>
    <n v="-233075.78"/>
    <n v="-221524.01"/>
  </r>
  <r>
    <n v="127847"/>
    <x v="0"/>
    <s v="Hamilton"/>
    <m/>
    <s v="SR"/>
    <s v="M19CMHQ_C33SR_ROUCHATTANOOGA"/>
    <m/>
    <s v="Maint - Reg"/>
    <s v="Maintenance"/>
    <m/>
    <x v="1"/>
    <x v="1"/>
    <s v=""/>
    <m/>
    <m/>
    <x v="2"/>
    <m/>
    <m/>
    <n v="0"/>
    <n v="0"/>
    <n v="-223564"/>
    <n v="0"/>
    <n v="-223564"/>
  </r>
  <r>
    <n v="116322.06"/>
    <x v="2"/>
    <s v="Region 3"/>
    <m/>
    <s v="IM"/>
    <s v="M18LTHQ_R3ISR_SWNDRCLN"/>
    <s v="Sweeping and Drain Cleaning on Various Interstate and State Routes"/>
    <s v="Maint - Reg"/>
    <s v="Maintenance"/>
    <m/>
    <x v="1"/>
    <x v="1"/>
    <s v=""/>
    <d v="2017-10-06T00:00:00"/>
    <m/>
    <x v="1"/>
    <m/>
    <m/>
    <n v="0"/>
    <n v="0"/>
    <n v="-223968.3"/>
    <n v="0"/>
    <n v="-223968.3"/>
  </r>
  <r>
    <n v="119201"/>
    <x v="3"/>
    <s v="Madison"/>
    <s v="SR-5"/>
    <s v="SR"/>
    <s v="(North Highland Avenue), Intersection at Deaderick Street in Jackson"/>
    <s v="Re-design intersection to install a new roundabout design at the Highland at Deaderick Street intersection"/>
    <s v="Local Programs"/>
    <s v="Roundabout"/>
    <m/>
    <x v="0"/>
    <x v="0"/>
    <n v="0"/>
    <m/>
    <m/>
    <x v="2"/>
    <s v="Other"/>
    <m/>
    <n v="-195094.54"/>
    <n v="216575.51"/>
    <n v="-246068.83"/>
    <n v="0"/>
    <n v="-224587.86"/>
  </r>
  <r>
    <n v="116882.05"/>
    <x v="1"/>
    <s v="Region 1"/>
    <m/>
    <s v="IM"/>
    <s v="M17LTHQ_R1ISR_RETRACTH"/>
    <m/>
    <s v="Maint - Reg"/>
    <s v="Pavement Marking"/>
    <m/>
    <x v="1"/>
    <x v="1"/>
    <n v="406.04"/>
    <d v="2017-02-10T00:00:00"/>
    <m/>
    <x v="1"/>
    <m/>
    <m/>
    <n v="0"/>
    <n v="0"/>
    <n v="-234080.3"/>
    <n v="0"/>
    <n v="-234080.3"/>
  </r>
  <r>
    <n v="125719"/>
    <x v="0"/>
    <s v="Region 2"/>
    <m/>
    <s v="N/A"/>
    <s v="UCHRA, FY 17, 5311"/>
    <m/>
    <s v="Mass Transit"/>
    <m/>
    <m/>
    <x v="1"/>
    <x v="1"/>
    <s v=""/>
    <m/>
    <m/>
    <x v="6"/>
    <m/>
    <m/>
    <n v="0"/>
    <n v="0"/>
    <n v="-237132.96"/>
    <n v="0"/>
    <n v="-237132.96"/>
  </r>
  <r>
    <n v="121715"/>
    <x v="0"/>
    <s v="McMinn"/>
    <s v="SR-30"/>
    <s v="SR"/>
    <s v="Intersection at Denso Drive and Milton Road in Athens"/>
    <s v="Intersection Improvement"/>
    <s v="Economic Development"/>
    <s v="Intersection Improvements"/>
    <m/>
    <x v="0"/>
    <x v="0"/>
    <n v="0"/>
    <d v="2017-02-10T00:00:00"/>
    <m/>
    <x v="0"/>
    <s v="NHS"/>
    <m/>
    <n v="18084.98"/>
    <n v="0"/>
    <n v="-255517.49"/>
    <n v="0"/>
    <n v="-237432.50999999998"/>
  </r>
  <r>
    <n v="126103"/>
    <x v="1"/>
    <s v="Jefferson"/>
    <s v="SR-66"/>
    <s v="SR"/>
    <s v="From near SR-341 to Hamblen County Line"/>
    <s v="411 D Overlay"/>
    <s v="Resurfacing"/>
    <s v="Resurface &amp; Safety"/>
    <s v="411 D Overlay"/>
    <x v="0"/>
    <x v="5"/>
    <n v="2.56"/>
    <d v="2018-05-11T00:00:00"/>
    <s v="CONV"/>
    <x v="2"/>
    <s v="Other"/>
    <m/>
    <n v="0"/>
    <n v="0"/>
    <n v="0"/>
    <n v="-243450.29"/>
    <n v="-243450.29"/>
  </r>
  <r>
    <n v="117452"/>
    <x v="2"/>
    <s v="Dickson"/>
    <s v="SR-46"/>
    <s v="SR"/>
    <s v="From I-40 to SR-1(US-70, Henslee Drive), Including the Intersection of SR-1 at SR-1(East College Street)"/>
    <m/>
    <s v="Legislative"/>
    <s v="Intersection Improvements"/>
    <m/>
    <x v="0"/>
    <x v="0"/>
    <n v="0.96099999999999997"/>
    <d v="2014-12-05T00:00:00"/>
    <m/>
    <x v="0"/>
    <s v="NHS"/>
    <m/>
    <n v="-22262.42"/>
    <n v="0"/>
    <n v="-221334.08"/>
    <n v="0"/>
    <n v="-243596.5"/>
  </r>
  <r>
    <n v="119280"/>
    <x v="2"/>
    <s v="Humphreys"/>
    <s v="SIA"/>
    <s v="L"/>
    <s v="Industrial Access Road serving Multiple Industries on Scepter Road"/>
    <s v="SIA serving Hood Container, Scepter Inc, Waverly Wood, Jack Daniels Distilery, Matheson Tri-Gas on Scepter Rd."/>
    <s v="Economic Development"/>
    <s v="Resurfacing"/>
    <e v="#N/A"/>
    <x v="0"/>
    <x v="0"/>
    <n v="2.1"/>
    <d v="2016-06-24T00:00:00"/>
    <m/>
    <x v="4"/>
    <s v="None"/>
    <m/>
    <n v="0"/>
    <n v="-248678.57"/>
    <n v="0"/>
    <n v="0"/>
    <n v="-248678.57"/>
  </r>
  <r>
    <n v="48244"/>
    <x v="5"/>
    <s v="Statewide"/>
    <m/>
    <s v="N/A"/>
    <s v="Emergency and Misc. Building Repairs"/>
    <m/>
    <s v="Other"/>
    <s v="Miscellaneous Improvements"/>
    <m/>
    <x v="1"/>
    <x v="1"/>
    <n v="0"/>
    <m/>
    <m/>
    <x v="6"/>
    <m/>
    <m/>
    <n v="0"/>
    <n v="0"/>
    <n v="-250800"/>
    <n v="0"/>
    <n v="-250800"/>
  </r>
  <r>
    <n v="125658"/>
    <x v="1"/>
    <s v="Anderson"/>
    <s v="SR-116"/>
    <s v="SR"/>
    <s v="Emergency Slide Repairs near LM 17.00"/>
    <s v="Emergency Slide Repairs"/>
    <s v="Maint - Reg"/>
    <s v="Mitigation - Slide"/>
    <m/>
    <x v="2"/>
    <x v="2"/>
    <s v=""/>
    <m/>
    <m/>
    <x v="2"/>
    <s v="Other"/>
    <m/>
    <n v="0"/>
    <n v="0"/>
    <n v="-252000"/>
    <n v="0"/>
    <n v="-252000"/>
  </r>
  <r>
    <n v="125714"/>
    <x v="1"/>
    <s v="Sevier"/>
    <m/>
    <s v="N/A"/>
    <s v="City of Pigeon Forge, FY 17, 5311"/>
    <m/>
    <s v="Mass Transit"/>
    <m/>
    <m/>
    <x v="1"/>
    <x v="1"/>
    <s v=""/>
    <m/>
    <m/>
    <x v="6"/>
    <m/>
    <m/>
    <n v="0"/>
    <n v="0"/>
    <n v="-252116.5"/>
    <n v="0"/>
    <n v="-252116.5"/>
  </r>
  <r>
    <n v="117653"/>
    <x v="0"/>
    <s v="Hamilton"/>
    <m/>
    <s v="N/A"/>
    <s v="Region 2 Complex Additional Site Improvements"/>
    <m/>
    <s v="Other"/>
    <s v="Other"/>
    <m/>
    <x v="1"/>
    <x v="1"/>
    <s v=""/>
    <m/>
    <m/>
    <x v="6"/>
    <m/>
    <m/>
    <n v="0"/>
    <n v="0"/>
    <n v="-266895.59999999998"/>
    <n v="0"/>
    <n v="-266895.59999999998"/>
  </r>
  <r>
    <n v="118525.01"/>
    <x v="3"/>
    <s v="Weakley"/>
    <m/>
    <s v="L"/>
    <s v="(SR-431) Downtown Improvement Project - Phase 4 in Martin"/>
    <s v="Construction of approximately 1,600 linear feet of sidewalks along both sides of East Main Street beginning at Lindell Street and terminating at McCombs Street. Project includes drainage, ADA upgrades, curb and gutter, signage, crosswalks, utility relocation, landscaping, pedestrian lighting and railroad upgrades."/>
    <s v="Local Programs"/>
    <s v="Bicycles and Pedestrian Facility"/>
    <m/>
    <x v="1"/>
    <x v="1"/>
    <s v=""/>
    <m/>
    <m/>
    <x v="4"/>
    <s v="Other"/>
    <m/>
    <n v="0"/>
    <n v="0"/>
    <n v="-276343.03000000003"/>
    <n v="0"/>
    <n v="-276343.03000000003"/>
  </r>
  <r>
    <n v="123171"/>
    <x v="3"/>
    <s v="McNairy"/>
    <s v="SR-117"/>
    <s v="SR"/>
    <s v="From SR-142 to SR-15"/>
    <s v="Scrub Seal w/TLD (85 lb/sy), Concrete Curb Ramp, Guardrails, Pavement Markings"/>
    <s v="Resurfacing"/>
    <s v="Resurface &amp; Safety"/>
    <s v="Scrub Seal w/TLD (85 lb/sy)"/>
    <x v="0"/>
    <x v="5"/>
    <n v="6.38"/>
    <d v="2016-05-13T00:00:00"/>
    <s v="PRESV"/>
    <x v="2"/>
    <s v="Other"/>
    <m/>
    <n v="0"/>
    <n v="0"/>
    <n v="0"/>
    <n v="-278423.98"/>
    <n v="-278423.98"/>
  </r>
  <r>
    <n v="119464"/>
    <x v="2"/>
    <s v="Davidson"/>
    <m/>
    <s v="N/A"/>
    <s v="Nashville BNA:  Parking Lot Revenue Control System Replacement (Phs. 1)"/>
    <m/>
    <s v="Aeronautics"/>
    <s v="Public Transportation"/>
    <m/>
    <x v="1"/>
    <x v="1"/>
    <s v=""/>
    <m/>
    <m/>
    <x v="6"/>
    <m/>
    <m/>
    <n v="0"/>
    <n v="0"/>
    <n v="-282919.96999999997"/>
    <n v="0"/>
    <n v="-282919.96999999997"/>
  </r>
  <r>
    <n v="118305.04"/>
    <x v="3"/>
    <s v="Region 4"/>
    <m/>
    <s v="IM"/>
    <s v="M17LTHQ_R4ISR_OCPAVMKG"/>
    <m/>
    <s v="Maint - Reg"/>
    <s v="Pavement Marking"/>
    <m/>
    <x v="1"/>
    <x v="1"/>
    <s v=""/>
    <d v="2017-02-10T00:00:00"/>
    <m/>
    <x v="1"/>
    <m/>
    <m/>
    <n v="0"/>
    <n v="0"/>
    <n v="-283200.68"/>
    <n v="0"/>
    <n v="-283200.68"/>
  </r>
  <r>
    <n v="81425.009999999995"/>
    <x v="2"/>
    <s v="Davidson"/>
    <s v="SR-11"/>
    <s v="SR"/>
    <s v="From Elysian Fields Road to Wingrove Street"/>
    <m/>
    <s v="Resurfacing"/>
    <s v="Resurface &amp; Safety"/>
    <s v="Mill &amp; 411D"/>
    <x v="0"/>
    <x v="5"/>
    <n v="3.84"/>
    <d v="2015-08-28T00:00:00"/>
    <s v="CONV"/>
    <x v="0"/>
    <s v="NHS"/>
    <m/>
    <n v="0"/>
    <n v="0"/>
    <n v="-143573.04999999999"/>
    <n v="-142206.41"/>
    <n v="-285779.45999999996"/>
  </r>
  <r>
    <n v="123579"/>
    <x v="2"/>
    <s v="Robertson"/>
    <s v="I-65"/>
    <s v="IM"/>
    <s v="From Sumner County Line to South of Bridge over Honey Run Creek"/>
    <s v="I-65, From Sumner County Line to South of Bridge over Honey Run Creek - Resurfacing"/>
    <s v="Resurfacing"/>
    <s v="Resurfacing"/>
    <s v="Mill, CS &amp; OGFC"/>
    <x v="0"/>
    <x v="5"/>
    <n v="7.29"/>
    <d v="2016-12-02T00:00:00"/>
    <s v="CONV"/>
    <x v="1"/>
    <s v="Int"/>
    <m/>
    <n v="0"/>
    <n v="0"/>
    <n v="0"/>
    <n v="-300000"/>
    <n v="-300000"/>
  </r>
  <r>
    <n v="127307"/>
    <x v="2"/>
    <s v="Davidson"/>
    <s v="SR-100"/>
    <s v="SR"/>
    <s v="From Old Hickory Boulevard to Heady Drive"/>
    <s v="Mill &amp; 411D"/>
    <s v="Resurfacing"/>
    <s v="Resurface &amp; Safety"/>
    <s v="Mill &amp; 411D"/>
    <x v="0"/>
    <x v="5"/>
    <n v="3.82"/>
    <d v="2019-05-10T00:00:00"/>
    <s v="CONV"/>
    <x v="0"/>
    <s v="NHS"/>
    <m/>
    <n v="0"/>
    <n v="0"/>
    <n v="-4877"/>
    <n v="-301330"/>
    <n v="-306207"/>
  </r>
  <r>
    <n v="119887"/>
    <x v="0"/>
    <s v="Overton"/>
    <m/>
    <s v="L"/>
    <s v="Livingston Public Square Enhancements"/>
    <s v="Decorative crosswalks at four corners of town square and the extension of sidewalks and ADA access in the downtown area."/>
    <s v="Local Programs"/>
    <s v="Bicycles and Pedestrian Facility"/>
    <m/>
    <x v="1"/>
    <x v="1"/>
    <n v="0"/>
    <m/>
    <m/>
    <x v="4"/>
    <s v="None, Other"/>
    <m/>
    <n v="0"/>
    <n v="0"/>
    <n v="-320372.09000000003"/>
    <n v="0"/>
    <n v="-320372.09000000003"/>
  </r>
  <r>
    <n v="122965"/>
    <x v="3"/>
    <s v="Shelby"/>
    <m/>
    <s v="L"/>
    <s v="Wepfer Marine Engine Repower"/>
    <s v="This project will repower two fleet tow boats in the Wepfer fleet. It will replace three Tier 0 engines on each tow boat with new Tier 3 low emission engines for a total of six engines."/>
    <s v="LRP Grants"/>
    <s v="Other"/>
    <m/>
    <x v="1"/>
    <x v="1"/>
    <n v="0"/>
    <m/>
    <m/>
    <x v="4"/>
    <m/>
    <m/>
    <n v="-324709.65999999997"/>
    <n v="0"/>
    <n v="0"/>
    <n v="0"/>
    <n v="-324709.65999999997"/>
  </r>
  <r>
    <n v="101216"/>
    <x v="1"/>
    <s v="Carter"/>
    <s v="SR-362"/>
    <s v="SR"/>
    <s v="SR-361(Gap Creek Road) to SR-67(US-321/Elk Avenue)"/>
    <m/>
    <s v="Legislative"/>
    <s v="Reconstruction"/>
    <m/>
    <x v="0"/>
    <x v="0"/>
    <n v="5.95"/>
    <d v="2012-02-10T00:00:00"/>
    <m/>
    <x v="2"/>
    <s v="Other"/>
    <m/>
    <n v="0"/>
    <n v="0"/>
    <n v="-325538.73"/>
    <n v="0"/>
    <n v="-325538.73"/>
  </r>
  <r>
    <n v="124941"/>
    <x v="3"/>
    <s v="Shelby"/>
    <m/>
    <s v="N/A"/>
    <s v="Shelby Co. (Memphis-Shelby Co Department of Regional Services), FY 14, 5303"/>
    <m/>
    <s v="Mass Transit"/>
    <m/>
    <m/>
    <x v="1"/>
    <x v="1"/>
    <s v=""/>
    <m/>
    <m/>
    <x v="6"/>
    <m/>
    <m/>
    <n v="0"/>
    <n v="0"/>
    <n v="-326280.87"/>
    <n v="0"/>
    <n v="-326280.87"/>
  </r>
  <r>
    <n v="128090"/>
    <x v="2"/>
    <s v="Sumner"/>
    <s v="SR-174"/>
    <s v="SR"/>
    <s v="From SR-52 to Kentucky State Line"/>
    <s v="Mill &amp; 411D"/>
    <s v="Resurfacing"/>
    <s v="Resurface &amp; Safety"/>
    <s v="Mill &amp; 411D"/>
    <x v="0"/>
    <x v="5"/>
    <n v="10.02"/>
    <d v="2019-05-10T00:00:00"/>
    <s v="CONV"/>
    <x v="2"/>
    <s v="Other"/>
    <m/>
    <n v="0"/>
    <n v="0"/>
    <n v="-18988.79"/>
    <n v="-313543.88"/>
    <n v="-332532.67"/>
  </r>
  <r>
    <n v="115241.11"/>
    <x v="3"/>
    <s v="Shelby"/>
    <m/>
    <s v="L"/>
    <s v="Various Locations Through Out Shelby County - Set 5"/>
    <s v="Project ID's 15 &amp; 18"/>
    <s v="Local Programs"/>
    <s v="Signalization"/>
    <m/>
    <x v="1"/>
    <x v="1"/>
    <n v="0"/>
    <m/>
    <m/>
    <x v="4"/>
    <m/>
    <m/>
    <n v="0"/>
    <n v="0"/>
    <n v="-345881.75"/>
    <n v="0"/>
    <n v="-345881.75"/>
  </r>
  <r>
    <n v="124982"/>
    <x v="3"/>
    <s v="Shelby"/>
    <m/>
    <s v="N/A"/>
    <s v="Memphis-Shelby Co., FY 12, 5303"/>
    <m/>
    <s v="Mass Transit"/>
    <m/>
    <m/>
    <x v="1"/>
    <x v="1"/>
    <s v=""/>
    <m/>
    <m/>
    <x v="6"/>
    <m/>
    <m/>
    <n v="0"/>
    <n v="0"/>
    <n v="-348365.74"/>
    <n v="0"/>
    <n v="-348365.74"/>
  </r>
  <r>
    <n v="114156"/>
    <x v="2"/>
    <s v="Humphreys, Hickman"/>
    <s v="I-40"/>
    <s v="IM"/>
    <s v="Westbound near Mile Marker 161 (Truck Climbing Lane)"/>
    <s v="I-40 - Westbound near Mile Marker 161 - Truck Climbing Lane"/>
    <s v="Legislative"/>
    <s v="Widen"/>
    <m/>
    <x v="0"/>
    <x v="0"/>
    <n v="2.0529999999999999"/>
    <d v="2016-08-19T00:00:00"/>
    <m/>
    <x v="1"/>
    <s v="Int"/>
    <m/>
    <n v="-315943.98"/>
    <n v="0"/>
    <n v="-32817.839999999997"/>
    <n v="0"/>
    <n v="-348761.81999999995"/>
  </r>
  <r>
    <n v="123220"/>
    <x v="1"/>
    <s v="Greene"/>
    <s v="West Irish Street"/>
    <s v="L"/>
    <s v="West Irish Street (0A006) at NS Railroad, LM 0.71 in Greeneville"/>
    <s v="West Irish Street (0A006) at NS Railroad, LM 0.71 in Greeneville-Gate, Signage, Advance warning sign and Pavement Marking"/>
    <s v="Section 130-Rail"/>
    <s v="Railroad Crossing Improvement"/>
    <m/>
    <x v="1"/>
    <x v="1"/>
    <n v="0.01"/>
    <m/>
    <m/>
    <x v="4"/>
    <s v="None"/>
    <m/>
    <n v="-9941.6"/>
    <n v="0"/>
    <n v="-355972.01"/>
    <n v="0"/>
    <n v="-365913.61"/>
  </r>
  <r>
    <n v="126206"/>
    <x v="2"/>
    <s v="Rutherford"/>
    <s v="SR-1"/>
    <s v="SR"/>
    <s v="From Davidson County Line to Ken Pilkerton Drive"/>
    <s v="Mill &amp; 411D"/>
    <s v="Resurfacing"/>
    <s v="Resurface &amp; Safety"/>
    <s v="Mill &amp; 411D"/>
    <x v="0"/>
    <x v="5"/>
    <n v="6.42"/>
    <d v="2018-02-09T00:00:00"/>
    <s v="CONV"/>
    <x v="0"/>
    <s v="NHS"/>
    <s v="75SR0010007"/>
    <n v="0"/>
    <n v="0"/>
    <n v="19331.71"/>
    <n v="-391235.72"/>
    <n v="-371904.00999999995"/>
  </r>
  <r>
    <n v="118305.03"/>
    <x v="3"/>
    <s v="Region 4"/>
    <m/>
    <s v="IM"/>
    <s v="M16LTHQ_R4ISR_OCPAVMKG"/>
    <m/>
    <s v="Maint - Reg"/>
    <s v="Pavement Marking"/>
    <m/>
    <x v="1"/>
    <x v="1"/>
    <s v=""/>
    <d v="2016-02-12T00:00:00"/>
    <m/>
    <x v="1"/>
    <m/>
    <m/>
    <n v="0"/>
    <n v="0"/>
    <n v="-378607.71"/>
    <n v="0"/>
    <n v="-378607.71"/>
  </r>
  <r>
    <n v="126477"/>
    <x v="1"/>
    <s v="Knox"/>
    <s v="SR-162"/>
    <s v="SR"/>
    <s v="From near Centerpoint Boulevard to I-140"/>
    <s v="Mill &amp; 411D &amp; E"/>
    <s v="Resurfacing"/>
    <s v="Resurface &amp; Safety"/>
    <s v="Mill &amp; 411D"/>
    <x v="0"/>
    <x v="5"/>
    <n v="2.39"/>
    <d v="2018-05-11T00:00:00"/>
    <s v="CONV"/>
    <x v="0"/>
    <s v="NHS"/>
    <m/>
    <n v="0"/>
    <n v="0"/>
    <n v="0"/>
    <n v="-382918.11"/>
    <n v="-382918.11"/>
  </r>
  <r>
    <n v="84964.01"/>
    <x v="2"/>
    <s v="Humphreys"/>
    <s v="Dupont Access Road"/>
    <s v="L"/>
    <s v="Dupont Access Rd (0A658), Bridge over CSX R/R, LM 0.22 in New Johnsonville"/>
    <m/>
    <s v="Maint - BR Repair"/>
    <s v="Bridge Repair"/>
    <m/>
    <x v="3"/>
    <x v="2"/>
    <n v="0"/>
    <d v="2015-08-28T00:00:00"/>
    <m/>
    <x v="4"/>
    <s v="None"/>
    <s v="43S63270001"/>
    <n v="0"/>
    <n v="0"/>
    <n v="-389616.34"/>
    <n v="0"/>
    <n v="-389616.34"/>
  </r>
  <r>
    <n v="123169"/>
    <x v="3"/>
    <s v="McNairy"/>
    <s v="SR-15"/>
    <s v="SR"/>
    <s v="From the end of 4-Ln section to Hardin County Line"/>
    <s v="SR-15, From the end of 4-Ln section to Hardin County Line-Resurface, Concrete Curb Ramp, Pavement Markings"/>
    <s v="Resurfacing"/>
    <s v="Resurface &amp; Safety"/>
    <s v="Mill and &quot;D&quot; Mix"/>
    <x v="0"/>
    <x v="5"/>
    <n v="3.27"/>
    <d v="2016-05-13T00:00:00"/>
    <s v="CONV"/>
    <x v="0"/>
    <s v="NHS"/>
    <m/>
    <n v="0"/>
    <n v="0"/>
    <n v="-15562.22"/>
    <n v="-387169.6"/>
    <n v="-402731.81999999995"/>
  </r>
  <r>
    <n v="125289"/>
    <x v="3"/>
    <s v="Shelby"/>
    <m/>
    <s v="N/A"/>
    <s v="Shelby Co. (Memphis-Shelby Co. Dept. of Regional Svcs), FY 15, 5303"/>
    <m/>
    <s v="Mass Transit"/>
    <m/>
    <m/>
    <x v="1"/>
    <x v="1"/>
    <s v=""/>
    <m/>
    <m/>
    <x v="6"/>
    <m/>
    <m/>
    <n v="0"/>
    <n v="0"/>
    <n v="-405487"/>
    <n v="0"/>
    <n v="-405487"/>
  </r>
  <r>
    <n v="125398"/>
    <x v="3"/>
    <s v="Shelby"/>
    <m/>
    <s v="N/A"/>
    <s v="Memphis MPO (Shelby Co., Dept. of Regional Svcs), FY 16, 5303"/>
    <m/>
    <s v="Mass Transit"/>
    <m/>
    <m/>
    <x v="1"/>
    <x v="1"/>
    <s v=""/>
    <m/>
    <m/>
    <x v="6"/>
    <m/>
    <m/>
    <n v="0"/>
    <n v="0"/>
    <n v="-411204"/>
    <n v="0"/>
    <n v="-411204"/>
  </r>
  <r>
    <n v="125649"/>
    <x v="2"/>
    <s v="Davidson"/>
    <s v="I-24"/>
    <s v="IM"/>
    <s v="From Cheatham County Line to near Clay Lick Road"/>
    <m/>
    <s v="Resurfacing"/>
    <s v="Resurfacing"/>
    <s v="Mill, CS &amp; OGFC"/>
    <x v="0"/>
    <x v="5"/>
    <n v="5"/>
    <d v="2017-12-08T00:00:00"/>
    <s v="CONV"/>
    <x v="1"/>
    <s v="Int"/>
    <s v="19I00240055, 19I00240056"/>
    <n v="0"/>
    <n v="0"/>
    <n v="-592243.85"/>
    <n v="176937.2"/>
    <n v="-415306.64999999997"/>
  </r>
  <r>
    <n v="127234"/>
    <x v="0"/>
    <s v="Hamilton"/>
    <s v="SR-153"/>
    <s v="SR"/>
    <s v="From North of Shallowford Road to North of SR-58 (Excluding LM 3.53 - 3.71)"/>
    <s v="Mill &amp; 411D"/>
    <s v="Resurfacing"/>
    <s v="Resurf, Safety &amp; Br Repair"/>
    <s v="Mill &amp; 411D"/>
    <x v="0"/>
    <x v="5"/>
    <n v="2.16"/>
    <d v="2019-05-10T00:00:00"/>
    <s v="CONV"/>
    <x v="0"/>
    <s v="NHS"/>
    <s v="33SR0022019, 33SR0580017, 33SR1530017"/>
    <n v="0"/>
    <n v="0"/>
    <n v="-255478"/>
    <n v="-160760"/>
    <n v="-416238"/>
  </r>
  <r>
    <n v="128019"/>
    <x v="1"/>
    <s v="Region 1"/>
    <m/>
    <s v="N/A"/>
    <s v="FTHRA FFY18; SFY19 5311 TN2018043 S/F Op, RTAP, Admin Assistance"/>
    <m/>
    <s v="Mass Transit"/>
    <m/>
    <m/>
    <x v="1"/>
    <x v="1"/>
    <s v=""/>
    <m/>
    <m/>
    <x v="6"/>
    <m/>
    <m/>
    <n v="0"/>
    <n v="0"/>
    <n v="-431166.35"/>
    <n v="0"/>
    <n v="-431166.35"/>
  </r>
  <r>
    <n v="119910"/>
    <x v="2"/>
    <s v="Sumner"/>
    <m/>
    <s v="L"/>
    <s v="Lower Station Camp Creek Greenway - Phase 3B"/>
    <s v="Construction of a trail from Station Camp School Campus to the Saundersville Station Subdivision. Project includes a pedestrian bridge, drainage, pavement markings, signage, guardrail and bollards."/>
    <s v="Local Programs"/>
    <s v="Bicycles and Pedestrian Facility"/>
    <m/>
    <x v="1"/>
    <x v="1"/>
    <s v=""/>
    <m/>
    <m/>
    <x v="4"/>
    <s v="Other"/>
    <m/>
    <n v="6660.92"/>
    <n v="0"/>
    <n v="-440390.57"/>
    <n v="0"/>
    <n v="-433729.65"/>
  </r>
  <r>
    <n v="101402"/>
    <x v="1"/>
    <s v="Jefferson, Cocke"/>
    <m/>
    <s v="SR"/>
    <s v="SR-35(US-411) and SR-9(US-25W/70), From Grapevine Hollow Road to 4-Lane Section of SR-9 at I-40 Interchange"/>
    <s v="SR-35 and SR-9, Grapevine Hollow Rd to 4-Ln Section of SR-9 at I-40 Interchange - Reconstruction"/>
    <s v="Legislative"/>
    <s v="Reconstruction"/>
    <m/>
    <x v="0"/>
    <x v="0"/>
    <n v="3.819"/>
    <d v="2012-06-15T00:00:00"/>
    <m/>
    <x v="0"/>
    <s v="NHS, Other"/>
    <m/>
    <n v="-439977.8"/>
    <n v="0"/>
    <n v="0"/>
    <n v="0"/>
    <n v="-439977.8"/>
  </r>
  <r>
    <n v="127046"/>
    <x v="3"/>
    <s v="Shelby"/>
    <s v="SR-57"/>
    <s v="SR"/>
    <s v="(US-72, Poplar Avenue), From South Yates Road to I-240 off ramp"/>
    <s v="Reconstruct Poplar Avenue between South Yates Rd and I-240 to include; an additional WB lane, traffic signal modernization, transit and pedestrian improvements, and safety enhancements. eGrants #093."/>
    <s v="Local Programs"/>
    <s v="Miscellaneous Improvements"/>
    <m/>
    <x v="0"/>
    <x v="0"/>
    <n v="0.31"/>
    <m/>
    <m/>
    <x v="0"/>
    <s v="NHS"/>
    <m/>
    <n v="-450111"/>
    <n v="0"/>
    <n v="0"/>
    <n v="0"/>
    <n v="-450111"/>
  </r>
  <r>
    <n v="121074"/>
    <x v="3"/>
    <s v="Shelby"/>
    <s v="SR-205"/>
    <s v="SR"/>
    <s v="From SR-57 to South of SR-15"/>
    <s v="SR-205, From SR-57 to South of SR-15 - Resurface, Guardrail, Pavement Markings,"/>
    <s v="Resurfacing"/>
    <s v="Resurface &amp; Safety"/>
    <s v="1-1/4&quot; 411D"/>
    <x v="0"/>
    <x v="5"/>
    <n v="12.23"/>
    <d v="2015-05-15T00:00:00"/>
    <s v="CONV"/>
    <x v="2"/>
    <s v="Other"/>
    <m/>
    <n v="0"/>
    <n v="0"/>
    <n v="-28790.03"/>
    <n v="-422083.18"/>
    <n v="-450873.20999999996"/>
  </r>
  <r>
    <n v="102617"/>
    <x v="3"/>
    <s v="Shelby"/>
    <m/>
    <s v="L"/>
    <s v="Beale Street Landing/Docking Facility In Memphis"/>
    <s v="Proposed Docking Facility for Riverboats with Provisions for Embarking and Disembarking Passengers, to Be Located at the South End of the Cobblestones on the Mississippi River near Beale Street"/>
    <s v="Local Programs"/>
    <s v="Miscellaneous Improvements"/>
    <m/>
    <x v="1"/>
    <x v="1"/>
    <n v="0"/>
    <m/>
    <m/>
    <x v="4"/>
    <m/>
    <m/>
    <n v="1718.29"/>
    <n v="0"/>
    <n v="-471681.39"/>
    <n v="0"/>
    <n v="-469963.10000000003"/>
  </r>
  <r>
    <n v="125707"/>
    <x v="1"/>
    <s v="Region 1"/>
    <m/>
    <s v="N/A"/>
    <s v="ETHRA, FY 17, 5311"/>
    <m/>
    <s v="Mass Transit"/>
    <m/>
    <m/>
    <x v="1"/>
    <x v="1"/>
    <s v=""/>
    <m/>
    <m/>
    <x v="6"/>
    <m/>
    <m/>
    <n v="0"/>
    <n v="0"/>
    <n v="-475784.78"/>
    <n v="0"/>
    <n v="-475784.78"/>
  </r>
  <r>
    <n v="122131"/>
    <x v="2"/>
    <s v="Maury"/>
    <s v="SR-243"/>
    <s v="SR"/>
    <s v="From West of Industrial Park Road to Culvert East of Lucius Polk Lane"/>
    <m/>
    <s v="Economic Development"/>
    <s v="Turn Lanes"/>
    <m/>
    <x v="0"/>
    <x v="3"/>
    <n v="0.42899999999999999"/>
    <d v="2016-02-12T00:00:00"/>
    <m/>
    <x v="2"/>
    <s v="Other"/>
    <m/>
    <n v="0"/>
    <n v="-453680.6"/>
    <n v="-34838.879999999997"/>
    <n v="0"/>
    <n v="-488519.48"/>
  </r>
  <r>
    <n v="127096"/>
    <x v="1"/>
    <s v="Jefferson"/>
    <s v="SR-34"/>
    <s v="SR"/>
    <s v="From Knox County Line to near Bridge over Lost Creek(Excluding LM 4.24- 4.43)."/>
    <s v="411 D Overlay"/>
    <s v="Resurfacing"/>
    <s v="Resurface &amp; Safety"/>
    <s v="411 D Overlay"/>
    <x v="0"/>
    <x v="5"/>
    <n v="7.72"/>
    <d v="2019-05-10T00:00:00"/>
    <s v="CONV"/>
    <x v="2"/>
    <s v="Other"/>
    <m/>
    <n v="0"/>
    <n v="0"/>
    <n v="-29320"/>
    <n v="-471400"/>
    <n v="-500720"/>
  </r>
  <r>
    <n v="123887"/>
    <x v="3"/>
    <s v="Dyer"/>
    <s v="SR-3"/>
    <s v="SR"/>
    <s v="From Center of overhead SR-3/SR-211 to end of Ramp from SR-77"/>
    <s v="CONV - Mill &amp; 411D"/>
    <s v="Resurfacing"/>
    <s v="Resurface &amp; Safety"/>
    <s v="Mill &amp; 411D"/>
    <x v="0"/>
    <x v="5"/>
    <n v="5.87"/>
    <d v="2017-05-12T00:00:00"/>
    <s v="CONV"/>
    <x v="0"/>
    <s v="NHS"/>
    <m/>
    <n v="0"/>
    <n v="0"/>
    <n v="-12377.37"/>
    <n v="-489576.71"/>
    <n v="-501954.08"/>
  </r>
  <r>
    <n v="107777"/>
    <x v="1"/>
    <s v="Knox"/>
    <s v="SR-332"/>
    <s v="L"/>
    <s v="(Concord Road), Turkey Creek to Northshore Drive"/>
    <s v="Widen roadway, curb and gutter, sidewalks and bike lanes. New Termini: Concord Rd (SR-332) from north of Turkey Crk Rd to Northshore Dr and revised length (0.93 miles)."/>
    <s v="Local Programs"/>
    <s v="Widen"/>
    <m/>
    <x v="0"/>
    <x v="0"/>
    <n v="0.93"/>
    <d v="2018-10-05T00:00:00"/>
    <m/>
    <x v="4"/>
    <s v="Other"/>
    <m/>
    <n v="0"/>
    <n v="-1325148"/>
    <n v="817532"/>
    <n v="0"/>
    <n v="-507616"/>
  </r>
  <r>
    <n v="102761.01"/>
    <x v="0"/>
    <s v="Cumberland"/>
    <s v="I-40"/>
    <s v="IM"/>
    <s v="From the Obed River to East of SR-101"/>
    <s v="I-40, From the Obed River to East of SR-101 - Resurfacing and Bridge Deck Repair"/>
    <s v="Resurfacing"/>
    <s v="Resurfacing"/>
    <s v="Cold Plane @ 1.25&quot; (Rd &amp; Shlds.),&quot;BM-2&quot; Mix @ 2&quot; (Rd &amp; Shlds.),&quot;D&quot; Mix @ 1.25&quot; (Rd &amp; Ins.Shld.) &amp; &quot;E&quot; Mix @ 1.25&quot; (Out.Shlds.)"/>
    <x v="0"/>
    <x v="2"/>
    <n v="4.51"/>
    <d v="2015-12-04T00:00:00"/>
    <s v="CONV"/>
    <x v="1"/>
    <s v="Int"/>
    <m/>
    <n v="0"/>
    <n v="0"/>
    <n v="-26718.9"/>
    <n v="-491406.59"/>
    <n v="-518125.49000000005"/>
  </r>
  <r>
    <n v="107384"/>
    <x v="3"/>
    <s v="Lake"/>
    <s v="SR-22"/>
    <s v="SR"/>
    <s v="From Tiptonville to SR-22(Cates Landing Road)"/>
    <s v="SR-22, Tiptonville to SR-22 (Cates Landing Road) - Reconstruction"/>
    <s v="Legislative"/>
    <s v="Reconstruction"/>
    <m/>
    <x v="0"/>
    <x v="0"/>
    <n v="4.5"/>
    <d v="2011-12-09T00:00:00"/>
    <m/>
    <x v="2"/>
    <s v="Other"/>
    <m/>
    <n v="34342.120000000003"/>
    <n v="-918.49"/>
    <n v="-552997.89"/>
    <n v="0"/>
    <n v="-519574.26"/>
  </r>
  <r>
    <n v="119476"/>
    <x v="2"/>
    <s v="Davidson"/>
    <m/>
    <s v="N/A"/>
    <s v="Nashville BNA:  Apron Slab Replacement, Ph. 1 Cargo"/>
    <m/>
    <s v="Aeronautics"/>
    <s v="Public Transportation"/>
    <m/>
    <x v="1"/>
    <x v="1"/>
    <s v=""/>
    <m/>
    <m/>
    <x v="6"/>
    <m/>
    <m/>
    <n v="0"/>
    <n v="0"/>
    <n v="-527509.68999999994"/>
    <n v="0"/>
    <n v="-527509.68999999994"/>
  </r>
  <r>
    <n v="114109.07"/>
    <x v="0"/>
    <s v="Region 2"/>
    <m/>
    <s v="IM"/>
    <s v="M17LTHQ_R2ISR_ATTENREP REGION 2"/>
    <s v="FY17 On-Call Impact Attenuator Repair - Region 2 Interstate and SRs"/>
    <s v="Maint - Reg"/>
    <s v="Maintenance"/>
    <m/>
    <x v="1"/>
    <x v="1"/>
    <s v=""/>
    <d v="2017-03-31T00:00:00"/>
    <m/>
    <x v="1"/>
    <m/>
    <m/>
    <n v="0"/>
    <n v="0"/>
    <n v="-544444.38"/>
    <n v="0"/>
    <n v="-544444.38"/>
  </r>
  <r>
    <n v="119839"/>
    <x v="2"/>
    <s v="Giles"/>
    <s v="SR-7"/>
    <s v="SR"/>
    <s v="(Main Street), From Union Hill Road to Morrow Road in Ardmore (RSAR) (IA)"/>
    <s v="Miscellaneous Safety Improvements"/>
    <s v="Legislative"/>
    <s v="Miscellaneous Safety Improvements"/>
    <m/>
    <x v="0"/>
    <x v="0"/>
    <n v="1.01"/>
    <d v="2017-03-31T00:00:00"/>
    <m/>
    <x v="2"/>
    <s v="Other"/>
    <m/>
    <n v="-9097.06"/>
    <n v="0"/>
    <n v="-544186.56000000006"/>
    <n v="0"/>
    <n v="-553283.62000000011"/>
  </r>
  <r>
    <n v="122118"/>
    <x v="1"/>
    <s v="Anderson"/>
    <s v="SR-9"/>
    <s v="SR"/>
    <s v="Intersection at SR-170"/>
    <s v="Geometric improvements and signal modifications"/>
    <s v="Safety"/>
    <s v="Turn Lanes with Signal"/>
    <m/>
    <x v="0"/>
    <x v="0"/>
    <n v="0.27500000000000002"/>
    <d v="2019-06-21T00:00:00"/>
    <m/>
    <x v="2"/>
    <s v="Other"/>
    <m/>
    <n v="2500"/>
    <n v="6000"/>
    <n v="-570900"/>
    <n v="0"/>
    <n v="-562400"/>
  </r>
  <r>
    <n v="114111.07"/>
    <x v="3"/>
    <s v="Region 4"/>
    <m/>
    <s v="IM"/>
    <s v="M17LTHQ_R4ISR_ATTENREP REGION 4"/>
    <s v="FY17 On-Call Impact Attenuator Repair - Region 4 Interstate and SRs"/>
    <s v="Maint - Reg"/>
    <s v="Maintenance"/>
    <m/>
    <x v="1"/>
    <x v="1"/>
    <s v=""/>
    <d v="2017-03-31T00:00:00"/>
    <m/>
    <x v="1"/>
    <m/>
    <m/>
    <n v="0"/>
    <n v="0"/>
    <n v="-585028.18999999994"/>
    <n v="0"/>
    <n v="-585028.18999999994"/>
  </r>
  <r>
    <n v="110889"/>
    <x v="2"/>
    <s v="Sumner"/>
    <m/>
    <s v="N/A"/>
    <s v="Gallatin - Land Acq"/>
    <m/>
    <s v="Aeronautics"/>
    <s v="Public Transportation"/>
    <m/>
    <x v="1"/>
    <x v="1"/>
    <s v=""/>
    <m/>
    <m/>
    <x v="6"/>
    <m/>
    <m/>
    <n v="0"/>
    <n v="0"/>
    <n v="-668141.36"/>
    <n v="0"/>
    <n v="-668141.36"/>
  </r>
  <r>
    <n v="106800.02"/>
    <x v="2"/>
    <s v="Bedford"/>
    <s v="SR-10"/>
    <s v="SR"/>
    <s v="From SR-16(US-41/Elm St/Madison St) to North of Rolling Road"/>
    <s v="Construction Phase 2 ; 2 sections"/>
    <s v="Legislative"/>
    <s v="Widen"/>
    <m/>
    <x v="0"/>
    <x v="0"/>
    <n v="1.1499999999999999"/>
    <d v="2014-02-14T00:00:00"/>
    <m/>
    <x v="0"/>
    <s v="NHS"/>
    <m/>
    <n v="0"/>
    <n v="-565756.46"/>
    <n v="-217364.75"/>
    <n v="0"/>
    <n v="-783121.21"/>
  </r>
  <r>
    <n v="119730"/>
    <x v="1"/>
    <s v="Knox"/>
    <s v="I-140"/>
    <s v="IM"/>
    <s v="(SR-162, Pellissippi Parkway), Westbound Ramp to Dutchtown Road"/>
    <s v="I-140-(Pellissippi Parkway), Westbound Ramp to Dutch town Road - Safety"/>
    <s v="Safety"/>
    <s v="Intersection Improvements and Signals"/>
    <m/>
    <x v="0"/>
    <x v="0"/>
    <s v=""/>
    <d v="2019-06-21T00:00:00"/>
    <m/>
    <x v="1"/>
    <s v="Int"/>
    <m/>
    <n v="4520"/>
    <n v="0"/>
    <n v="-791370"/>
    <n v="0"/>
    <n v="-786850"/>
  </r>
  <r>
    <n v="104027.08"/>
    <x v="2"/>
    <s v="Rutherford"/>
    <m/>
    <s v="N/A"/>
    <s v="SR-99 Stream Mitigation site near World Outreach Center"/>
    <s v="SR-99 Stream Mitigation site near World Outreach Center"/>
    <s v="Other"/>
    <s v="Env Mitigation and Wildlife Connectivity"/>
    <m/>
    <x v="1"/>
    <x v="1"/>
    <s v=""/>
    <m/>
    <m/>
    <x v="6"/>
    <m/>
    <m/>
    <n v="0"/>
    <n v="-787098"/>
    <n v="0"/>
    <n v="0"/>
    <n v="-787098"/>
  </r>
  <r>
    <n v="112790"/>
    <x v="1"/>
    <s v="Knox"/>
    <m/>
    <s v="L"/>
    <s v="SR-33(Maynardville Highway), From Afton Drive to Emory Road; and SR-71(Norris Freeway), From Emory Road to SR-33"/>
    <s v="Halls Connector"/>
    <s v="Local Programs"/>
    <s v="Miscellaneous Safety Improvements"/>
    <m/>
    <x v="1"/>
    <x v="1"/>
    <n v="0"/>
    <d v="2014-12-05T00:00:00"/>
    <m/>
    <x v="8"/>
    <s v="NHS, Other"/>
    <m/>
    <n v="-2069.35"/>
    <n v="0"/>
    <n v="-787882.37"/>
    <n v="0"/>
    <n v="-789951.72"/>
  </r>
  <r>
    <n v="125710"/>
    <x v="1"/>
    <s v="Region 1"/>
    <m/>
    <s v="N/A"/>
    <s v="FTHRA, FY 17, 5311"/>
    <m/>
    <s v="Mass Transit"/>
    <m/>
    <m/>
    <x v="1"/>
    <x v="1"/>
    <s v=""/>
    <m/>
    <m/>
    <x v="6"/>
    <m/>
    <m/>
    <n v="0"/>
    <n v="0"/>
    <n v="-827231.79"/>
    <n v="0"/>
    <n v="-827231.79"/>
  </r>
  <r>
    <n v="120315"/>
    <x v="1"/>
    <s v="Knox"/>
    <s v="SR-9"/>
    <s v="SR"/>
    <s v="Intersection at Merchant Drive in Knoxville"/>
    <s v="Intersection improvements at Merchant Drive and Clinton Highway (SR9/US25W) including realignment of left turns, pedestrian crossing signals, raised pedestrian refuges with crosswalk markings, sidewalk improvements on all corners to meet ADA, extension of sidewalks to 8 nearby KAT bus stops, modify curb lines to maintain 4' shoulder for bicyclists."/>
    <s v="Local Programs"/>
    <s v="Bicycles and Pedestrian Facility"/>
    <m/>
    <x v="1"/>
    <x v="1"/>
    <n v="0.1"/>
    <m/>
    <m/>
    <x v="2"/>
    <m/>
    <m/>
    <n v="0"/>
    <n v="0"/>
    <n v="-857276.04"/>
    <n v="0"/>
    <n v="-857276.04"/>
  </r>
  <r>
    <n v="115241.08"/>
    <x v="3"/>
    <s v="Shelby"/>
    <m/>
    <s v="L"/>
    <s v="Various Locations in Shelby County - Set 2"/>
    <s v="Project ID's 3,6,7,8,9,&amp; 14"/>
    <s v="Local Programs"/>
    <s v="Signalization"/>
    <m/>
    <x v="1"/>
    <x v="1"/>
    <n v="0"/>
    <m/>
    <m/>
    <x v="4"/>
    <m/>
    <m/>
    <n v="0"/>
    <n v="0"/>
    <n v="-898279.55"/>
    <n v="0"/>
    <n v="-898279.55"/>
  </r>
  <r>
    <n v="101572"/>
    <x v="1"/>
    <s v="Cocke, Jefferson"/>
    <s v="SR-32"/>
    <s v="SR"/>
    <s v="Bridge over French Broad River, LM 31.08"/>
    <s v="SR-32, Bridge over French Broad River, LM 31.08-Bridge Replacement"/>
    <s v="Bridge"/>
    <s v="Bridge Replacement"/>
    <m/>
    <x v="3"/>
    <x v="0"/>
    <n v="0.64400000000000002"/>
    <d v="2013-04-05T00:00:00"/>
    <m/>
    <x v="2"/>
    <s v="Other"/>
    <s v="15SR0320011"/>
    <n v="0"/>
    <n v="-506000"/>
    <n v="-470000"/>
    <n v="0"/>
    <n v="-976000"/>
  </r>
  <r>
    <n v="119832.01"/>
    <x v="1"/>
    <s v="Sullivan"/>
    <s v="SR-126"/>
    <s v="SR"/>
    <s v="(Wilcox Drive), Pedestrian Bridge serving Eastman Corporate Business Center and SR-126 intersection improvements"/>
    <m/>
    <s v="Economic Development"/>
    <s v="Bicycles and Pedestrian Facility"/>
    <m/>
    <x v="3"/>
    <x v="3"/>
    <n v="0"/>
    <d v="2014-08-29T00:00:00"/>
    <m/>
    <x v="2"/>
    <s v="Other"/>
    <m/>
    <n v="0"/>
    <n v="-1084933.6299999999"/>
    <n v="0"/>
    <n v="0"/>
    <n v="-1084933.6299999999"/>
  </r>
  <r>
    <n v="128712"/>
    <x v="1"/>
    <s v="Campbell"/>
    <s v="I-75"/>
    <s v="IM"/>
    <s v="near MM 151.9 (Slope Stabilization) (February 2019 Flood)"/>
    <s v="repair slope failure below road (Emergency Let Contract)"/>
    <s v="Maint - Reg"/>
    <s v="Safety"/>
    <m/>
    <x v="2"/>
    <x v="2"/>
    <n v="0.01"/>
    <d v="2019-05-10T00:00:00"/>
    <m/>
    <x v="1"/>
    <s v="Int"/>
    <m/>
    <n v="7000"/>
    <n v="0"/>
    <n v="-1102900"/>
    <n v="0"/>
    <n v="-1095900"/>
  </r>
  <r>
    <n v="119050"/>
    <x v="3"/>
    <s v="Region 4"/>
    <m/>
    <s v="SR"/>
    <s v="M13RMR4_R4ISR_INPLACERESURF FY13 inplace resurfacing in Region 4"/>
    <m/>
    <s v="Other"/>
    <s v="Resurfacing"/>
    <e v="#N/A"/>
    <x v="0"/>
    <x v="5"/>
    <s v=""/>
    <m/>
    <m/>
    <x v="2"/>
    <m/>
    <m/>
    <n v="0"/>
    <n v="0"/>
    <n v="-1098808.04"/>
    <n v="0"/>
    <n v="-1098808.04"/>
  </r>
  <r>
    <n v="123272"/>
    <x v="5"/>
    <s v="Statewide"/>
    <m/>
    <s v="N/A"/>
    <s v="Equipment, Brine and Storage Sheds"/>
    <s v="Construct, Repair and/or Replace Equipment, Brine and Storage Sheds"/>
    <s v="Other"/>
    <s v="Maintenance"/>
    <m/>
    <x v="1"/>
    <x v="1"/>
    <s v=""/>
    <m/>
    <m/>
    <x v="6"/>
    <m/>
    <m/>
    <n v="0"/>
    <n v="0"/>
    <n v="-1186281"/>
    <n v="0"/>
    <n v="-1186281"/>
  </r>
  <r>
    <n v="128645"/>
    <x v="1"/>
    <s v="Hawkins"/>
    <s v="SR-66"/>
    <s v="SR"/>
    <s v="M19R1_C37SR_ER_Slide_Repair_Hawkins_SR66_LM24 (February 2019 Flood)"/>
    <s v="Emergency Slide Repair"/>
    <s v="Maint - Reg"/>
    <s v="Mitigation - Slide"/>
    <m/>
    <x v="2"/>
    <x v="2"/>
    <n v="0.01"/>
    <d v="2019-03-01T00:00:00"/>
    <m/>
    <x v="2"/>
    <s v="Other"/>
    <m/>
    <n v="54999"/>
    <n v="30999"/>
    <n v="-1275020"/>
    <n v="0"/>
    <n v="-1189022"/>
  </r>
  <r>
    <n v="117619"/>
    <x v="1"/>
    <s v="Hamblen"/>
    <s v="I-81"/>
    <s v="IM"/>
    <s v="Bridges over Hale Rd, LM 1.92"/>
    <m/>
    <s v="Maint - BR Repair"/>
    <s v="Bridge Repair"/>
    <m/>
    <x v="3"/>
    <x v="2"/>
    <n v="0"/>
    <d v="2017-12-08T00:00:00"/>
    <m/>
    <x v="1"/>
    <s v="Int"/>
    <s v="32I00810011, 32I00810012"/>
    <n v="0"/>
    <n v="0"/>
    <n v="-1385813.42"/>
    <n v="0"/>
    <n v="-1385813.42"/>
  </r>
  <r>
    <n v="106526.04"/>
    <x v="3"/>
    <s v="Shelby"/>
    <s v="I-40"/>
    <s v="IM"/>
    <s v="Bridge over Mississippi River (Seismic Retrofit Phase 9)"/>
    <m/>
    <s v="Legislative"/>
    <s v="Miscellaneous Improvements"/>
    <m/>
    <x v="3"/>
    <x v="2"/>
    <n v="1.79"/>
    <d v="2012-02-10T00:00:00"/>
    <m/>
    <x v="1"/>
    <s v="Int"/>
    <s v="79I00400001"/>
    <n v="0"/>
    <n v="0"/>
    <n v="-1414896.59"/>
    <n v="0"/>
    <n v="-1414896.59"/>
  </r>
  <r>
    <n v="119707"/>
    <x v="0"/>
    <s v="Cumberland, Rhea"/>
    <m/>
    <s v="N/A"/>
    <s v="Roadway Departure Action Plan - Construction Unit 2034  (RSAR)"/>
    <s v="Roadway Departure Action Plan - Construction Unit 2034 (RSAR) - Signs, Pavement Marking, Guardrail"/>
    <s v="Safety"/>
    <s v="Miscellaneous Safety Improvements"/>
    <m/>
    <x v="1"/>
    <x v="1"/>
    <n v="0"/>
    <d v="2017-03-31T00:00:00"/>
    <m/>
    <x v="6"/>
    <s v="Int, NHS, None, Other"/>
    <m/>
    <n v="-31003.17"/>
    <n v="0"/>
    <n v="-1468954.16"/>
    <n v="0"/>
    <n v="-1499957.3299999998"/>
  </r>
  <r>
    <n v="106077"/>
    <x v="1"/>
    <s v="Knox"/>
    <s v="Jackson Ave."/>
    <s v="L"/>
    <s v="Jackson Ave, Bridges over Ramp to Gay Street in Knoxville (IA)"/>
    <s v="Bridge replacement or possible rehab of two ramp structures leading from Jackson Ave to Gay Street"/>
    <s v="Bridge"/>
    <s v="Bridge Replacement"/>
    <m/>
    <x v="3"/>
    <x v="0"/>
    <n v="0.05"/>
    <m/>
    <m/>
    <x v="4"/>
    <s v="None"/>
    <s v="470C8990001, 470C8990003"/>
    <n v="0"/>
    <n v="0"/>
    <n v="-1552500"/>
    <n v="0"/>
    <n v="-1552500"/>
  </r>
  <r>
    <n v="115241.09"/>
    <x v="3"/>
    <s v="Shelby"/>
    <m/>
    <s v="L"/>
    <s v="Various Locations Through Out Shelby County - Set 3"/>
    <s v="Project ID's 5 &amp; 10"/>
    <s v="Local Programs"/>
    <s v="Signalization"/>
    <m/>
    <x v="1"/>
    <x v="1"/>
    <n v="0"/>
    <m/>
    <m/>
    <x v="4"/>
    <m/>
    <m/>
    <n v="0"/>
    <n v="0"/>
    <n v="-1709406.19"/>
    <n v="0"/>
    <n v="-1709406.19"/>
  </r>
  <r>
    <n v="102420.03"/>
    <x v="0"/>
    <s v="Polk"/>
    <s v="SR-40"/>
    <s v="SR"/>
    <s v="From East of SR-33 to West of Ocoee River"/>
    <s v="SR-40 (US-64), From SR-33 (US-411) to West of the Ocoee River Crossing - Reconstruction."/>
    <s v="Legislative"/>
    <s v="Reconstruction"/>
    <m/>
    <x v="0"/>
    <x v="0"/>
    <n v="2.6"/>
    <d v="2008-05-09T00:00:00"/>
    <m/>
    <x v="0"/>
    <s v="NHS"/>
    <m/>
    <n v="0"/>
    <n v="21387.54"/>
    <n v="-1882575.01"/>
    <n v="0"/>
    <n v="-1861187.47"/>
  </r>
  <r>
    <n v="125346"/>
    <x v="0"/>
    <s v="Hamilton"/>
    <m/>
    <s v="N/A"/>
    <s v="Chattanooga FY 17 Airport Improvements"/>
    <m/>
    <s v="Aeronautics"/>
    <s v="Public Transportation"/>
    <m/>
    <x v="1"/>
    <x v="1"/>
    <s v=""/>
    <m/>
    <m/>
    <x v="6"/>
    <m/>
    <m/>
    <n v="0"/>
    <n v="0"/>
    <n v="-1863028"/>
    <n v="0"/>
    <n v="-1863028"/>
  </r>
  <r>
    <n v="128765"/>
    <x v="0"/>
    <s v="Cumberland"/>
    <s v="SR-1"/>
    <s v="SR"/>
    <s v="(US-70) near LM 26.6 (Slope Stabilization) (February 2019 Flood)"/>
    <s v="repair slope failure below road (Emergency Let Project)"/>
    <s v="Maint - Reg"/>
    <s v="Safety"/>
    <m/>
    <x v="2"/>
    <x v="2"/>
    <n v="0.01"/>
    <d v="2019-06-21T00:00:00"/>
    <m/>
    <x v="2"/>
    <s v="Other"/>
    <m/>
    <n v="21500"/>
    <n v="0"/>
    <n v="-2006572"/>
    <n v="0"/>
    <n v="-1985072"/>
  </r>
  <r>
    <n v="113308"/>
    <x v="5"/>
    <s v="Statewide"/>
    <m/>
    <s v="SR"/>
    <s v="Environmental Compliance - ENSAFE, INC. (FY2010-14)"/>
    <m/>
    <s v="Maint - Reg"/>
    <s v="Maintenance"/>
    <m/>
    <x v="1"/>
    <x v="1"/>
    <s v=""/>
    <m/>
    <m/>
    <x v="2"/>
    <m/>
    <m/>
    <n v="0"/>
    <n v="0"/>
    <n v="-2197620.0099999998"/>
    <n v="0"/>
    <n v="-2197620.0099999998"/>
  </r>
  <r>
    <n v="117402"/>
    <x v="3"/>
    <s v="Fayette, Haywood"/>
    <s v="SR-222"/>
    <s v="SR"/>
    <s v="From I-40 to South of Camp Ground Road"/>
    <s v="Environmental and engineering studies and the route planning of State Highway 222 from Interstate 40 to US 70/79 (SR1) and all associated surveys and geological investigation, inclusive of all reviews on both the state and federal levels as may be required"/>
    <s v="Legislative"/>
    <s v="Reconstruction"/>
    <m/>
    <x v="0"/>
    <x v="0"/>
    <n v="3.5"/>
    <d v="2014-10-17T00:00:00"/>
    <m/>
    <x v="2"/>
    <s v="Other"/>
    <m/>
    <n v="-879848.68"/>
    <n v="-20000"/>
    <n v="-1539461.97"/>
    <n v="0"/>
    <n v="-2439310.65"/>
  </r>
  <r>
    <n v="114003"/>
    <x v="1"/>
    <s v="Loudon, Knox"/>
    <s v="SR-1"/>
    <s v="SR"/>
    <s v="(Kingston Pike), Intersection at SR-2(Lee Highway) - Dixie Lee Junction"/>
    <s v="SR-1 (Kingston Pike), Intersection at SR-2 (Lee Highway) - Construct Lanes, Realignment, Signals, Sidewalks"/>
    <s v="Other"/>
    <s v="Intersection Improvements and Signals"/>
    <m/>
    <x v="0"/>
    <x v="0"/>
    <n v="0.32700000000000001"/>
    <d v="2016-10-07T00:00:00"/>
    <m/>
    <x v="0"/>
    <s v="NHS"/>
    <m/>
    <n v="-63033.32"/>
    <n v="-2957250.23"/>
    <n v="423440.16"/>
    <n v="0"/>
    <n v="-2596843.3899999997"/>
  </r>
  <r>
    <n v="115008"/>
    <x v="0"/>
    <s v="Van Buren"/>
    <s v="SR-285"/>
    <s v="SR"/>
    <s v="From LM 4.34 to LM 4.68 (Rockfall Mitigation)"/>
    <s v="SR-285, From LM 4.34 to LM 4.68 - Rockfall Mitigation"/>
    <s v="Other"/>
    <s v="Safety"/>
    <m/>
    <x v="4"/>
    <x v="7"/>
    <n v="0.34"/>
    <m/>
    <m/>
    <x v="2"/>
    <s v="Other"/>
    <m/>
    <n v="0"/>
    <n v="0"/>
    <n v="-3162000"/>
    <n v="0"/>
    <n v="-3162000"/>
  </r>
  <r>
    <n v="115745"/>
    <x v="2"/>
    <s v="Wilson"/>
    <m/>
    <s v="L"/>
    <s v="Mt Juliet Eastern Connector, From I-40/Beckwith Road Interchange to SR-24 (US-70, Lebanon Road)"/>
    <s v="Link Beckwith interchange on I-40 to US-70 via a new/widened 3-lane roadway"/>
    <s v="Local Programs"/>
    <s v="Construction-New"/>
    <m/>
    <x v="0"/>
    <x v="3"/>
    <n v="5"/>
    <m/>
    <m/>
    <x v="4"/>
    <m/>
    <m/>
    <n v="1999.94"/>
    <n v="-2481900.67"/>
    <n v="-1275108.32"/>
    <n v="0"/>
    <n v="-3755009.05"/>
  </r>
  <r>
    <n v="121589"/>
    <x v="3"/>
    <s v="Shelby"/>
    <m/>
    <s v="N/A"/>
    <s v="Memphis International:  FY 2015 Concourse B Improvements (Design)"/>
    <m/>
    <s v="Aeronautics"/>
    <s v="Public Transportation"/>
    <m/>
    <x v="1"/>
    <x v="1"/>
    <s v=""/>
    <m/>
    <m/>
    <x v="6"/>
    <m/>
    <m/>
    <n v="0"/>
    <n v="0"/>
    <n v="-5472044.9199999999"/>
    <n v="0"/>
    <n v="-5472044.9199999999"/>
  </r>
  <r>
    <n v="117523"/>
    <x v="3"/>
    <s v="Shelby"/>
    <m/>
    <s v="N/A"/>
    <s v="Main Street to Main Street Multi-modal Connector Project (Harahan Bridge)"/>
    <s v="The establishment of a 12-mile regional multi-modal corridor that will increase and improve alternative transportation options in the Memphis metro area."/>
    <s v="Other"/>
    <s v="Bicycles and Pedestrian Facility"/>
    <m/>
    <x v="1"/>
    <x v="1"/>
    <n v="0"/>
    <m/>
    <m/>
    <x v="6"/>
    <m/>
    <m/>
    <n v="0"/>
    <n v="0"/>
    <n v="-7104806.3499999996"/>
    <n v="0"/>
    <n v="-7104806.3499999996"/>
  </r>
  <r>
    <n v="119830"/>
    <x v="2"/>
    <s v="Montgomery"/>
    <s v="SR-13"/>
    <s v="SR"/>
    <s v="From Cracker Barrel Drive to International Boulevard (serving Hankook Tire)"/>
    <s v="Widen from 2-ln to 5-ln rural section"/>
    <s v="Legislative"/>
    <s v="Widen"/>
    <m/>
    <x v="0"/>
    <x v="0"/>
    <n v="1.3560000000000001"/>
    <d v="2016-12-02T00:00:00"/>
    <m/>
    <x v="2"/>
    <s v="Other"/>
    <m/>
    <n v="0"/>
    <n v="-10640000"/>
    <n v="0"/>
    <n v="0"/>
    <n v="-1064000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CE2711E-B9CF-42C4-9151-5A7C64C74646}" name="PivotTable1" cacheId="2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10:M37" firstHeaderRow="1" firstDataRow="2" firstDataCol="1" rowPageCount="1" colPageCount="1"/>
  <pivotFields count="23">
    <pivotField numFmtId="164" showAll="0"/>
    <pivotField axis="axisPage" multipleItemSelectionAllowed="1" showAll="0">
      <items count="7">
        <item x="1"/>
        <item x="0"/>
        <item x="2"/>
        <item x="3"/>
        <item x="5"/>
        <item x="4"/>
        <item t="default"/>
      </items>
    </pivotField>
    <pivotField showAll="0"/>
    <pivotField showAll="0"/>
    <pivotField multipleItemSelectionAllowed="1" showAll="0"/>
    <pivotField showAll="0"/>
    <pivotField showAll="0"/>
    <pivotField showAll="0"/>
    <pivotField showAll="0"/>
    <pivotField showAll="0"/>
    <pivotField axis="axisRow" showAll="0">
      <items count="7">
        <item x="3"/>
        <item x="0"/>
        <item x="2"/>
        <item x="5"/>
        <item x="1"/>
        <item x="4"/>
        <item t="default"/>
      </items>
    </pivotField>
    <pivotField axis="axisRow" showAll="0">
      <items count="9">
        <item x="5"/>
        <item x="2"/>
        <item x="1"/>
        <item x="0"/>
        <item x="3"/>
        <item x="7"/>
        <item x="4"/>
        <item x="6"/>
        <item t="default"/>
      </items>
    </pivotField>
    <pivotField showAll="0"/>
    <pivotField showAll="0"/>
    <pivotField showAll="0"/>
    <pivotField axis="axisCol" showAll="0" defaultSubtotal="0">
      <items count="13">
        <item n="NHS" m="1" x="11"/>
        <item n="Non-NHS" m="1" x="12"/>
        <item x="1"/>
        <item x="0"/>
        <item x="3"/>
        <item x="8"/>
        <item x="2"/>
        <item x="4"/>
        <item x="5"/>
        <item x="6"/>
        <item x="10"/>
        <item x="7"/>
        <item x="9"/>
      </items>
    </pivotField>
    <pivotField showAll="0"/>
    <pivotField showAll="0"/>
    <pivotField numFmtId="44" showAll="0"/>
    <pivotField numFmtId="44" showAll="0"/>
    <pivotField numFmtId="44" showAll="0"/>
    <pivotField numFmtId="44" showAll="0"/>
    <pivotField dataField="1" numFmtId="44" showAll="0"/>
  </pivotFields>
  <rowFields count="2">
    <field x="10"/>
    <field x="11"/>
  </rowFields>
  <rowItems count="26">
    <i>
      <x/>
    </i>
    <i r="1">
      <x/>
    </i>
    <i r="1">
      <x v="1"/>
    </i>
    <i r="1">
      <x v="3"/>
    </i>
    <i r="1">
      <x v="4"/>
    </i>
    <i r="1">
      <x v="6"/>
    </i>
    <i r="1">
      <x v="7"/>
    </i>
    <i>
      <x v="1"/>
    </i>
    <i r="1">
      <x/>
    </i>
    <i r="1">
      <x v="1"/>
    </i>
    <i r="1">
      <x v="3"/>
    </i>
    <i r="1">
      <x v="4"/>
    </i>
    <i r="1">
      <x v="6"/>
    </i>
    <i r="1">
      <x v="7"/>
    </i>
    <i>
      <x v="2"/>
    </i>
    <i r="1">
      <x v="1"/>
    </i>
    <i r="1">
      <x v="5"/>
    </i>
    <i>
      <x v="3"/>
    </i>
    <i r="1">
      <x v="1"/>
    </i>
    <i r="1">
      <x v="3"/>
    </i>
    <i r="1">
      <x v="7"/>
    </i>
    <i>
      <x v="4"/>
    </i>
    <i r="1">
      <x v="2"/>
    </i>
    <i>
      <x v="5"/>
    </i>
    <i r="1">
      <x v="5"/>
    </i>
    <i t="grand">
      <x/>
    </i>
  </rowItems>
  <colFields count="1">
    <field x="15"/>
  </colFields>
  <colItems count="12">
    <i>
      <x v="2"/>
    </i>
    <i>
      <x v="3"/>
    </i>
    <i>
      <x v="4"/>
    </i>
    <i>
      <x v="5"/>
    </i>
    <i>
      <x v="6"/>
    </i>
    <i>
      <x v="7"/>
    </i>
    <i>
      <x v="8"/>
    </i>
    <i>
      <x v="9"/>
    </i>
    <i>
      <x v="10"/>
    </i>
    <i>
      <x v="11"/>
    </i>
    <i>
      <x v="12"/>
    </i>
    <i t="grand">
      <x/>
    </i>
  </colItems>
  <pageFields count="1">
    <pageField fld="1" hier="-1"/>
  </pageFields>
  <dataFields count="1">
    <dataField name="Sum of Total Obligations" fld="22" baseField="10" baseItem="0" numFmtId="42"/>
  </dataFields>
  <formats count="137">
    <format dxfId="278">
      <pivotArea dataOnly="0" labelOnly="1" fieldPosition="0">
        <references count="1">
          <reference field="15" count="1" defaultSubtotal="1">
            <x v="0"/>
          </reference>
        </references>
      </pivotArea>
    </format>
    <format dxfId="277">
      <pivotArea dataOnly="0" labelOnly="1" fieldPosition="0">
        <references count="1">
          <reference field="15" count="1" defaultSubtotal="1">
            <x v="1"/>
          </reference>
        </references>
      </pivotArea>
    </format>
    <format dxfId="276">
      <pivotArea dataOnly="0" labelOnly="1" fieldPosition="0">
        <references count="2">
          <reference field="10" count="1" selected="0">
            <x v="1"/>
          </reference>
          <reference field="11" count="4">
            <x v="0"/>
            <x v="1"/>
            <x v="3"/>
            <x v="4"/>
          </reference>
        </references>
      </pivotArea>
    </format>
    <format dxfId="275">
      <pivotArea dataOnly="0" labelOnly="1" fieldPosition="0">
        <references count="2">
          <reference field="10" count="1" selected="0">
            <x v="0"/>
          </reference>
          <reference field="11" count="3">
            <x v="1"/>
            <x v="3"/>
            <x v="4"/>
          </reference>
        </references>
      </pivotArea>
    </format>
    <format dxfId="274">
      <pivotArea dataOnly="0" labelOnly="1" fieldPosition="0">
        <references count="2">
          <reference field="10" count="1" selected="0">
            <x v="2"/>
          </reference>
          <reference field="11" count="1">
            <x v="1"/>
          </reference>
        </references>
      </pivotArea>
    </format>
    <format dxfId="273">
      <pivotArea dataOnly="0" labelOnly="1" fieldPosition="0">
        <references count="2">
          <reference field="10" count="1" selected="0">
            <x v="1"/>
          </reference>
          <reference field="11" count="1">
            <x v="7"/>
          </reference>
        </references>
      </pivotArea>
    </format>
    <format dxfId="272">
      <pivotArea dataOnly="0" labelOnly="1" fieldPosition="0">
        <references count="2">
          <reference field="10" count="1" selected="0">
            <x v="0"/>
          </reference>
          <reference field="11" count="1">
            <x v="7"/>
          </reference>
        </references>
      </pivotArea>
    </format>
    <format dxfId="271">
      <pivotArea dataOnly="0" labelOnly="1" fieldPosition="0">
        <references count="2">
          <reference field="10" count="1" selected="0">
            <x v="2"/>
          </reference>
          <reference field="11" count="1">
            <x v="1"/>
          </reference>
        </references>
      </pivotArea>
    </format>
    <format dxfId="270">
      <pivotArea dataOnly="0" labelOnly="1" fieldPosition="0">
        <references count="2">
          <reference field="10" count="1" selected="0">
            <x v="2"/>
          </reference>
          <reference field="11" count="1">
            <x v="1"/>
          </reference>
        </references>
      </pivotArea>
    </format>
    <format dxfId="269">
      <pivotArea dataOnly="0" labelOnly="1" fieldPosition="0">
        <references count="2">
          <reference field="10" count="1" selected="0">
            <x v="2"/>
          </reference>
          <reference field="11" count="1">
            <x v="1"/>
          </reference>
        </references>
      </pivotArea>
    </format>
    <format dxfId="268">
      <pivotArea dataOnly="0" labelOnly="1" fieldPosition="0">
        <references count="2">
          <reference field="10" count="1" selected="0">
            <x v="2"/>
          </reference>
          <reference field="11" count="1">
            <x v="1"/>
          </reference>
        </references>
      </pivotArea>
    </format>
    <format dxfId="267">
      <pivotArea field="11" grandCol="1" collapsedLevelsAreSubtotals="1" axis="axisRow" fieldPosition="1">
        <references count="2">
          <reference field="10" count="1" selected="0">
            <x v="2"/>
          </reference>
          <reference field="11" count="1">
            <x v="1"/>
          </reference>
        </references>
      </pivotArea>
    </format>
    <format dxfId="266">
      <pivotArea outline="0" fieldPosition="0">
        <references count="1">
          <reference field="4294967294" count="1">
            <x v="0"/>
          </reference>
        </references>
      </pivotArea>
    </format>
    <format dxfId="265">
      <pivotArea dataOnly="0" labelOnly="1" fieldPosition="0">
        <references count="1">
          <reference field="15" count="1">
            <x v="1"/>
          </reference>
        </references>
      </pivotArea>
    </format>
    <format dxfId="264">
      <pivotArea dataOnly="0" labelOnly="1" offset="A256" fieldPosition="0">
        <references count="1">
          <reference field="15" count="1">
            <x v="1"/>
          </reference>
        </references>
      </pivotArea>
    </format>
    <format dxfId="263">
      <pivotArea dataOnly="0" fieldPosition="0">
        <references count="1">
          <reference field="10" count="1">
            <x v="1"/>
          </reference>
        </references>
      </pivotArea>
    </format>
    <format dxfId="262">
      <pivotArea dataOnly="0" labelOnly="1" fieldPosition="0">
        <references count="2">
          <reference field="10" count="1" selected="0">
            <x v="1"/>
          </reference>
          <reference field="11" count="0"/>
        </references>
      </pivotArea>
    </format>
    <format dxfId="261">
      <pivotArea dataOnly="0" labelOnly="1" fieldPosition="0">
        <references count="2">
          <reference field="10" count="1" selected="0">
            <x v="0"/>
          </reference>
          <reference field="11" count="3">
            <x v="1"/>
            <x v="3"/>
            <x v="4"/>
          </reference>
        </references>
      </pivotArea>
    </format>
    <format dxfId="260">
      <pivotArea dataOnly="0" fieldPosition="0">
        <references count="1">
          <reference field="10" count="1">
            <x v="0"/>
          </reference>
        </references>
      </pivotArea>
    </format>
    <format dxfId="259">
      <pivotArea dataOnly="0" fieldPosition="0">
        <references count="1">
          <reference field="10" count="1">
            <x v="1"/>
          </reference>
        </references>
      </pivotArea>
    </format>
    <format dxfId="258">
      <pivotArea dataOnly="0" fieldPosition="0">
        <references count="1">
          <reference field="10" count="1">
            <x v="2"/>
          </reference>
        </references>
      </pivotArea>
    </format>
    <format dxfId="257">
      <pivotArea dataOnly="0" labelOnly="1" fieldPosition="0">
        <references count="2">
          <reference field="10" count="1" selected="0">
            <x v="0"/>
          </reference>
          <reference field="11" count="1">
            <x v="7"/>
          </reference>
        </references>
      </pivotArea>
    </format>
    <format dxfId="256">
      <pivotArea outline="0" collapsedLevelsAreSubtotals="1" fieldPosition="0">
        <references count="1">
          <reference field="15" count="1" selected="0">
            <x v="1"/>
          </reference>
        </references>
      </pivotArea>
    </format>
    <format dxfId="255">
      <pivotArea dataOnly="0" fieldPosition="0">
        <references count="1">
          <reference field="10" count="1">
            <x v="3"/>
          </reference>
        </references>
      </pivotArea>
    </format>
    <format dxfId="254">
      <pivotArea dataOnly="0" fieldPosition="0">
        <references count="1">
          <reference field="10" count="1">
            <x v="4"/>
          </reference>
        </references>
      </pivotArea>
    </format>
    <format dxfId="253">
      <pivotArea dataOnly="0" fieldPosition="0">
        <references count="1">
          <reference field="10" count="1">
            <x v="5"/>
          </reference>
        </references>
      </pivotArea>
    </format>
    <format dxfId="252">
      <pivotArea dataOnly="0" fieldPosition="0">
        <references count="1">
          <reference field="10" count="1">
            <x v="3"/>
          </reference>
        </references>
      </pivotArea>
    </format>
    <format dxfId="251">
      <pivotArea dataOnly="0" fieldPosition="0">
        <references count="1">
          <reference field="10" count="1">
            <x v="4"/>
          </reference>
        </references>
      </pivotArea>
    </format>
    <format dxfId="250">
      <pivotArea dataOnly="0" fieldPosition="0">
        <references count="1">
          <reference field="11" count="1">
            <x v="2"/>
          </reference>
        </references>
      </pivotArea>
    </format>
    <format dxfId="249">
      <pivotArea dataOnly="0" fieldPosition="0">
        <references count="2">
          <reference field="10" count="1" selected="0">
            <x v="3"/>
          </reference>
          <reference field="11" count="1">
            <x v="1"/>
          </reference>
        </references>
      </pivotArea>
    </format>
    <format dxfId="248">
      <pivotArea dataOnly="0" fieldPosition="0">
        <references count="2">
          <reference field="10" count="1" selected="0">
            <x v="3"/>
          </reference>
          <reference field="11" count="1">
            <x v="3"/>
          </reference>
        </references>
      </pivotArea>
    </format>
    <format dxfId="247">
      <pivotArea dataOnly="0" fieldPosition="0">
        <references count="2">
          <reference field="10" count="1" selected="0">
            <x v="3"/>
          </reference>
          <reference field="11" count="1">
            <x v="7"/>
          </reference>
        </references>
      </pivotArea>
    </format>
    <format dxfId="246">
      <pivotArea dataOnly="0" fieldPosition="0">
        <references count="1">
          <reference field="10" count="1">
            <x v="5"/>
          </reference>
        </references>
      </pivotArea>
    </format>
    <format dxfId="245">
      <pivotArea dataOnly="0" fieldPosition="0">
        <references count="1">
          <reference field="11" count="1">
            <x v="5"/>
          </reference>
        </references>
      </pivotArea>
    </format>
    <format dxfId="244">
      <pivotArea dataOnly="0" fieldPosition="0">
        <references count="1">
          <reference field="11" count="1">
            <x v="5"/>
          </reference>
        </references>
      </pivotArea>
    </format>
    <format dxfId="243">
      <pivotArea dataOnly="0" grandCol="1" outline="0" fieldPosition="0"/>
    </format>
    <format dxfId="242">
      <pivotArea collapsedLevelsAreSubtotals="1" fieldPosition="0">
        <references count="2">
          <reference field="10" count="1" selected="0">
            <x v="0"/>
          </reference>
          <reference field="11" count="1">
            <x v="7"/>
          </reference>
        </references>
      </pivotArea>
    </format>
    <format dxfId="241">
      <pivotArea dataOnly="0" labelOnly="1" fieldPosition="0">
        <references count="2">
          <reference field="10" count="1" selected="0">
            <x v="0"/>
          </reference>
          <reference field="11" count="1">
            <x v="7"/>
          </reference>
        </references>
      </pivotArea>
    </format>
    <format dxfId="240">
      <pivotArea dataOnly="0" fieldPosition="0">
        <references count="1">
          <reference field="11" count="1">
            <x v="7"/>
          </reference>
        </references>
      </pivotArea>
    </format>
    <format dxfId="239">
      <pivotArea dataOnly="0" fieldPosition="0">
        <references count="1">
          <reference field="11" count="1">
            <x v="7"/>
          </reference>
        </references>
      </pivotArea>
    </format>
    <format dxfId="238">
      <pivotArea grandRow="1" outline="0" collapsedLevelsAreSubtotals="1" fieldPosition="0"/>
    </format>
    <format dxfId="237">
      <pivotArea dataOnly="0" fieldPosition="0">
        <references count="1">
          <reference field="10" count="1">
            <x v="1"/>
          </reference>
        </references>
      </pivotArea>
    </format>
    <format dxfId="236">
      <pivotArea dataOnly="0" fieldPosition="0">
        <references count="1">
          <reference field="10" count="1">
            <x v="0"/>
          </reference>
        </references>
      </pivotArea>
    </format>
    <format dxfId="235">
      <pivotArea dataOnly="0" fieldPosition="0">
        <references count="1">
          <reference field="10" count="1">
            <x v="0"/>
          </reference>
        </references>
      </pivotArea>
    </format>
    <format dxfId="234">
      <pivotArea dataOnly="0" fieldPosition="0">
        <references count="2">
          <reference field="10" count="1" selected="0">
            <x v="0"/>
          </reference>
          <reference field="11" count="1">
            <x v="0"/>
          </reference>
        </references>
      </pivotArea>
    </format>
    <format dxfId="233">
      <pivotArea dataOnly="0" fieldPosition="0">
        <references count="2">
          <reference field="10" count="1" selected="0">
            <x v="0"/>
          </reference>
          <reference field="11" count="1">
            <x v="1"/>
          </reference>
        </references>
      </pivotArea>
    </format>
    <format dxfId="232">
      <pivotArea dataOnly="0" fieldPosition="0">
        <references count="2">
          <reference field="10" count="1" selected="0">
            <x v="0"/>
          </reference>
          <reference field="11" count="1">
            <x v="3"/>
          </reference>
        </references>
      </pivotArea>
    </format>
    <format dxfId="231">
      <pivotArea dataOnly="0" fieldPosition="0">
        <references count="2">
          <reference field="10" count="1" selected="0">
            <x v="0"/>
          </reference>
          <reference field="11" count="1">
            <x v="4"/>
          </reference>
        </references>
      </pivotArea>
    </format>
    <format dxfId="230">
      <pivotArea dataOnly="0" fieldPosition="0">
        <references count="2">
          <reference field="10" count="1" selected="0">
            <x v="1"/>
          </reference>
          <reference field="11" count="1">
            <x v="0"/>
          </reference>
        </references>
      </pivotArea>
    </format>
    <format dxfId="229">
      <pivotArea dataOnly="0" fieldPosition="0">
        <references count="2">
          <reference field="10" count="1" selected="0">
            <x v="1"/>
          </reference>
          <reference field="11" count="1">
            <x v="1"/>
          </reference>
        </references>
      </pivotArea>
    </format>
    <format dxfId="228">
      <pivotArea dataOnly="0" fieldPosition="0">
        <references count="2">
          <reference field="10" count="1" selected="0">
            <x v="1"/>
          </reference>
          <reference field="11" count="1">
            <x v="3"/>
          </reference>
        </references>
      </pivotArea>
    </format>
    <format dxfId="227">
      <pivotArea dataOnly="0" fieldPosition="0">
        <references count="2">
          <reference field="10" count="1" selected="0">
            <x v="1"/>
          </reference>
          <reference field="11" count="1">
            <x v="4"/>
          </reference>
        </references>
      </pivotArea>
    </format>
    <format dxfId="226">
      <pivotArea collapsedLevelsAreSubtotals="1" fieldPosition="0">
        <references count="2">
          <reference field="10" count="1">
            <x v="1"/>
          </reference>
          <reference field="15" count="1" selected="0">
            <x v="3"/>
          </reference>
        </references>
      </pivotArea>
    </format>
    <format dxfId="225">
      <pivotArea dataOnly="0" fieldPosition="0">
        <references count="1">
          <reference field="10" count="1">
            <x v="2"/>
          </reference>
        </references>
      </pivotArea>
    </format>
    <format dxfId="224">
      <pivotArea dataOnly="0" fieldPosition="0">
        <references count="2">
          <reference field="10" count="1" selected="0">
            <x v="2"/>
          </reference>
          <reference field="11" count="1">
            <x v="1"/>
          </reference>
        </references>
      </pivotArea>
    </format>
    <format dxfId="223">
      <pivotArea field="10" grandCol="1" collapsedLevelsAreSubtotals="1" axis="axisRow" fieldPosition="0">
        <references count="1">
          <reference field="10" count="1">
            <x v="2"/>
          </reference>
        </references>
      </pivotArea>
    </format>
    <format dxfId="222">
      <pivotArea field="11" grandCol="1" collapsedLevelsAreSubtotals="1" axis="axisRow" fieldPosition="1">
        <references count="2">
          <reference field="10" count="1" selected="0">
            <x v="2"/>
          </reference>
          <reference field="11" count="1">
            <x v="1"/>
          </reference>
        </references>
      </pivotArea>
    </format>
    <format dxfId="221">
      <pivotArea outline="0" collapsedLevelsAreSubtotals="1" fieldPosition="0"/>
    </format>
    <format dxfId="220">
      <pivotArea dataOnly="0" labelOnly="1" fieldPosition="0">
        <references count="1">
          <reference field="15" count="0"/>
        </references>
      </pivotArea>
    </format>
    <format dxfId="219">
      <pivotArea dataOnly="0" labelOnly="1" grandCol="1" outline="0" fieldPosition="0"/>
    </format>
    <format dxfId="218">
      <pivotArea outline="0" collapsedLevelsAreSubtotals="1" fieldPosition="0"/>
    </format>
    <format dxfId="217">
      <pivotArea dataOnly="0" labelOnly="1" fieldPosition="0">
        <references count="1">
          <reference field="15" count="0"/>
        </references>
      </pivotArea>
    </format>
    <format dxfId="216">
      <pivotArea grandCol="1" outline="0" collapsedLevelsAreSubtotals="1" fieldPosition="0"/>
    </format>
    <format dxfId="215">
      <pivotArea dataOnly="0" outline="0" fieldPosition="0">
        <references count="1">
          <reference field="15" count="1">
            <x v="7"/>
          </reference>
        </references>
      </pivotArea>
    </format>
    <format dxfId="214">
      <pivotArea dataOnly="0" labelOnly="1" fieldPosition="0">
        <references count="1">
          <reference field="15" count="1">
            <x v="7"/>
          </reference>
        </references>
      </pivotArea>
    </format>
    <format dxfId="213">
      <pivotArea grandCol="1" outline="0" collapsedLevelsAreSubtotals="1" fieldPosition="0"/>
    </format>
    <format dxfId="212">
      <pivotArea dataOnly="0" labelOnly="1" grandCol="1" outline="0" fieldPosition="0"/>
    </format>
    <format dxfId="211">
      <pivotArea dataOnly="0" labelOnly="1" fieldPosition="0">
        <references count="1">
          <reference field="15" count="0"/>
        </references>
      </pivotArea>
    </format>
    <format dxfId="210">
      <pivotArea dataOnly="0" labelOnly="1" grandCol="1" outline="0" fieldPosition="0"/>
    </format>
    <format dxfId="209">
      <pivotArea dataOnly="0" labelOnly="1" fieldPosition="0">
        <references count="1">
          <reference field="15" count="0"/>
        </references>
      </pivotArea>
    </format>
    <format dxfId="208">
      <pivotArea dataOnly="0" labelOnly="1" grandCol="1" outline="0" fieldPosition="0"/>
    </format>
    <format dxfId="207">
      <pivotArea field="15" grandRow="1" outline="0" collapsedLevelsAreSubtotals="1" axis="axisCol" fieldPosition="0">
        <references count="1">
          <reference field="15" count="4" selected="0">
            <x v="2"/>
            <x v="3"/>
            <x v="5"/>
            <x v="6"/>
          </reference>
        </references>
      </pivotArea>
    </format>
    <format dxfId="206">
      <pivotArea collapsedLevelsAreSubtotals="1" fieldPosition="0">
        <references count="3">
          <reference field="10" count="1" selected="0">
            <x v="1"/>
          </reference>
          <reference field="11" count="4">
            <x v="0"/>
            <x v="1"/>
            <x v="3"/>
            <x v="4"/>
          </reference>
          <reference field="15" count="1" selected="0">
            <x v="3"/>
          </reference>
        </references>
      </pivotArea>
    </format>
    <format dxfId="205">
      <pivotArea grandRow="1" outline="0" collapsedLevelsAreSubtotals="1" fieldPosition="0"/>
    </format>
    <format dxfId="204">
      <pivotArea dataOnly="0" grandRow="1" fieldPosition="0"/>
    </format>
    <format dxfId="203">
      <pivotArea dataOnly="0" grandRow="1" fieldPosition="0"/>
    </format>
    <format dxfId="202">
      <pivotArea dataOnly="0" labelOnly="1" grandRow="1" outline="0" fieldPosition="0"/>
    </format>
    <format dxfId="201">
      <pivotArea dataOnly="0" labelOnly="1" grandRow="1" outline="0" fieldPosition="0"/>
    </format>
    <format dxfId="200">
      <pivotArea dataOnly="0" labelOnly="1" grandRow="1" outline="0" fieldPosition="0"/>
    </format>
    <format dxfId="199">
      <pivotArea dataOnly="0" labelOnly="1" grandRow="1" outline="0" fieldPosition="0"/>
    </format>
    <format dxfId="198">
      <pivotArea grandRow="1" outline="0" collapsedLevelsAreSubtotals="1" fieldPosition="0"/>
    </format>
    <format dxfId="197">
      <pivotArea dataOnly="0" labelOnly="1" grandRow="1" outline="0" fieldPosition="0"/>
    </format>
    <format dxfId="196">
      <pivotArea dataOnly="0" fieldPosition="0">
        <references count="2">
          <reference field="10" count="1" selected="0">
            <x v="0"/>
          </reference>
          <reference field="11" count="1">
            <x v="6"/>
          </reference>
        </references>
      </pivotArea>
    </format>
    <format dxfId="195">
      <pivotArea dataOnly="0" fieldPosition="0">
        <references count="2">
          <reference field="10" count="1" selected="0">
            <x v="1"/>
          </reference>
          <reference field="11" count="1">
            <x v="6"/>
          </reference>
        </references>
      </pivotArea>
    </format>
    <format dxfId="194">
      <pivotArea dataOnly="0" fieldPosition="0">
        <references count="2">
          <reference field="10" count="1" selected="0">
            <x v="1"/>
          </reference>
          <reference field="11" count="1">
            <x v="7"/>
          </reference>
        </references>
      </pivotArea>
    </format>
    <format dxfId="193">
      <pivotArea dataOnly="0" fieldPosition="0">
        <references count="2">
          <reference field="10" count="1" selected="0">
            <x v="2"/>
          </reference>
          <reference field="11" count="1">
            <x v="5"/>
          </reference>
        </references>
      </pivotArea>
    </format>
    <format dxfId="192">
      <pivotArea dataOnly="0" fieldPosition="0">
        <references count="2">
          <reference field="10" count="1" selected="0">
            <x v="0"/>
          </reference>
          <reference field="11" count="1">
            <x v="7"/>
          </reference>
        </references>
      </pivotArea>
    </format>
    <format dxfId="191">
      <pivotArea dataOnly="0" fieldPosition="0">
        <references count="2">
          <reference field="10" count="1" selected="0">
            <x v="3"/>
          </reference>
          <reference field="11" count="1">
            <x v="7"/>
          </reference>
        </references>
      </pivotArea>
    </format>
    <format dxfId="190">
      <pivotArea dataOnly="0" fieldPosition="0">
        <references count="2">
          <reference field="10" count="1" selected="0">
            <x v="2"/>
          </reference>
          <reference field="11" count="1">
            <x v="1"/>
          </reference>
        </references>
      </pivotArea>
    </format>
    <format dxfId="189">
      <pivotArea dataOnly="0" fieldPosition="0">
        <references count="1">
          <reference field="10" count="1">
            <x v="2"/>
          </reference>
        </references>
      </pivotArea>
    </format>
    <format dxfId="188">
      <pivotArea dataOnly="0" grandCol="1" outline="0" fieldPosition="0"/>
    </format>
    <format dxfId="187">
      <pivotArea collapsedLevelsAreSubtotals="1" fieldPosition="0">
        <references count="1">
          <reference field="10" count="1">
            <x v="0"/>
          </reference>
        </references>
      </pivotArea>
    </format>
    <format dxfId="186">
      <pivotArea collapsedLevelsAreSubtotals="1" fieldPosition="0">
        <references count="2">
          <reference field="10" count="1" selected="0">
            <x v="0"/>
          </reference>
          <reference field="11" count="6">
            <x v="0"/>
            <x v="1"/>
            <x v="3"/>
            <x v="4"/>
            <x v="6"/>
            <x v="7"/>
          </reference>
        </references>
      </pivotArea>
    </format>
    <format dxfId="185">
      <pivotArea collapsedLevelsAreSubtotals="1" fieldPosition="0">
        <references count="1">
          <reference field="10" count="1">
            <x v="1"/>
          </reference>
        </references>
      </pivotArea>
    </format>
    <format dxfId="184">
      <pivotArea collapsedLevelsAreSubtotals="1" fieldPosition="0">
        <references count="2">
          <reference field="10" count="1" selected="0">
            <x v="1"/>
          </reference>
          <reference field="11" count="6">
            <x v="0"/>
            <x v="1"/>
            <x v="3"/>
            <x v="4"/>
            <x v="6"/>
            <x v="7"/>
          </reference>
        </references>
      </pivotArea>
    </format>
    <format dxfId="183">
      <pivotArea field="10" type="button" dataOnly="0" labelOnly="1" outline="0" axis="axisRow" fieldPosition="0"/>
    </format>
    <format dxfId="182">
      <pivotArea dataOnly="0" labelOnly="1" fieldPosition="0">
        <references count="1">
          <reference field="10" count="2">
            <x v="0"/>
            <x v="1"/>
          </reference>
        </references>
      </pivotArea>
    </format>
    <format dxfId="181">
      <pivotArea dataOnly="0" labelOnly="1" fieldPosition="0">
        <references count="2">
          <reference field="10" count="1" selected="0">
            <x v="0"/>
          </reference>
          <reference field="11" count="6">
            <x v="0"/>
            <x v="1"/>
            <x v="3"/>
            <x v="4"/>
            <x v="6"/>
            <x v="7"/>
          </reference>
        </references>
      </pivotArea>
    </format>
    <format dxfId="180">
      <pivotArea dataOnly="0" labelOnly="1" fieldPosition="0">
        <references count="2">
          <reference field="10" count="1" selected="0">
            <x v="1"/>
          </reference>
          <reference field="11" count="6">
            <x v="0"/>
            <x v="1"/>
            <x v="3"/>
            <x v="4"/>
            <x v="6"/>
            <x v="7"/>
          </reference>
        </references>
      </pivotArea>
    </format>
    <format dxfId="179">
      <pivotArea dataOnly="0" labelOnly="1" fieldPosition="0">
        <references count="1">
          <reference field="15" count="0"/>
        </references>
      </pivotArea>
    </format>
    <format dxfId="178">
      <pivotArea dataOnly="0" labelOnly="1" grandCol="1" outline="0" fieldPosition="0"/>
    </format>
    <format dxfId="177">
      <pivotArea dataOnly="0" labelOnly="1" grandRow="1" outline="0" fieldPosition="0"/>
    </format>
    <format dxfId="176">
      <pivotArea collapsedLevelsAreSubtotals="1" fieldPosition="0">
        <references count="1">
          <reference field="10" count="1">
            <x v="2"/>
          </reference>
        </references>
      </pivotArea>
    </format>
    <format dxfId="175">
      <pivotArea collapsedLevelsAreSubtotals="1" fieldPosition="0">
        <references count="2">
          <reference field="10" count="1" selected="0">
            <x v="2"/>
          </reference>
          <reference field="11" count="2">
            <x v="1"/>
            <x v="5"/>
          </reference>
        </references>
      </pivotArea>
    </format>
    <format dxfId="174">
      <pivotArea collapsedLevelsAreSubtotals="1" fieldPosition="0">
        <references count="1">
          <reference field="10" count="1">
            <x v="3"/>
          </reference>
        </references>
      </pivotArea>
    </format>
    <format dxfId="173">
      <pivotArea collapsedLevelsAreSubtotals="1" fieldPosition="0">
        <references count="2">
          <reference field="10" count="1" selected="0">
            <x v="3"/>
          </reference>
          <reference field="11" count="3">
            <x v="1"/>
            <x v="3"/>
            <x v="7"/>
          </reference>
        </references>
      </pivotArea>
    </format>
    <format dxfId="172">
      <pivotArea collapsedLevelsAreSubtotals="1" fieldPosition="0">
        <references count="1">
          <reference field="10" count="1">
            <x v="4"/>
          </reference>
        </references>
      </pivotArea>
    </format>
    <format dxfId="171">
      <pivotArea collapsedLevelsAreSubtotals="1" fieldPosition="0">
        <references count="2">
          <reference field="10" count="1" selected="0">
            <x v="4"/>
          </reference>
          <reference field="11" count="1">
            <x v="2"/>
          </reference>
        </references>
      </pivotArea>
    </format>
    <format dxfId="170">
      <pivotArea collapsedLevelsAreSubtotals="1" fieldPosition="0">
        <references count="1">
          <reference field="10" count="1">
            <x v="5"/>
          </reference>
        </references>
      </pivotArea>
    </format>
    <format dxfId="169">
      <pivotArea collapsedLevelsAreSubtotals="1" fieldPosition="0">
        <references count="2">
          <reference field="10" count="1" selected="0">
            <x v="5"/>
          </reference>
          <reference field="11" count="1">
            <x v="5"/>
          </reference>
        </references>
      </pivotArea>
    </format>
    <format dxfId="168">
      <pivotArea dataOnly="0" labelOnly="1" fieldPosition="0">
        <references count="1">
          <reference field="10" count="4">
            <x v="2"/>
            <x v="3"/>
            <x v="4"/>
            <x v="5"/>
          </reference>
        </references>
      </pivotArea>
    </format>
    <format dxfId="167">
      <pivotArea dataOnly="0" labelOnly="1" fieldPosition="0">
        <references count="2">
          <reference field="10" count="1" selected="0">
            <x v="2"/>
          </reference>
          <reference field="11" count="2">
            <x v="1"/>
            <x v="5"/>
          </reference>
        </references>
      </pivotArea>
    </format>
    <format dxfId="166">
      <pivotArea dataOnly="0" labelOnly="1" fieldPosition="0">
        <references count="2">
          <reference field="10" count="1" selected="0">
            <x v="3"/>
          </reference>
          <reference field="11" count="3">
            <x v="1"/>
            <x v="3"/>
            <x v="7"/>
          </reference>
        </references>
      </pivotArea>
    </format>
    <format dxfId="165">
      <pivotArea dataOnly="0" labelOnly="1" fieldPosition="0">
        <references count="2">
          <reference field="10" count="1" selected="0">
            <x v="4"/>
          </reference>
          <reference field="11" count="1">
            <x v="2"/>
          </reference>
        </references>
      </pivotArea>
    </format>
    <format dxfId="164">
      <pivotArea dataOnly="0" labelOnly="1" fieldPosition="0">
        <references count="2">
          <reference field="10" count="1" selected="0">
            <x v="5"/>
          </reference>
          <reference field="11" count="1">
            <x v="5"/>
          </reference>
        </references>
      </pivotArea>
    </format>
    <format dxfId="163">
      <pivotArea field="15" grandRow="1" outline="0" collapsedLevelsAreSubtotals="1" axis="axisCol" fieldPosition="0">
        <references count="1">
          <reference field="15" count="3" selected="0">
            <x v="8"/>
            <x v="9"/>
            <x v="10"/>
          </reference>
        </references>
      </pivotArea>
    </format>
    <format dxfId="162">
      <pivotArea collapsedLevelsAreSubtotals="1" fieldPosition="0">
        <references count="2">
          <reference field="10" count="1">
            <x v="0"/>
          </reference>
          <reference field="15" count="5" selected="0">
            <x v="7"/>
            <x v="8"/>
            <x v="9"/>
            <x v="10"/>
            <x v="11"/>
          </reference>
        </references>
      </pivotArea>
    </format>
    <format dxfId="161">
      <pivotArea collapsedLevelsAreSubtotals="1" fieldPosition="0">
        <references count="3">
          <reference field="10" count="1" selected="0">
            <x v="0"/>
          </reference>
          <reference field="11" count="6">
            <x v="0"/>
            <x v="1"/>
            <x v="3"/>
            <x v="4"/>
            <x v="6"/>
            <x v="7"/>
          </reference>
          <reference field="15" count="5" selected="0">
            <x v="7"/>
            <x v="8"/>
            <x v="9"/>
            <x v="10"/>
            <x v="11"/>
          </reference>
        </references>
      </pivotArea>
    </format>
    <format dxfId="160">
      <pivotArea collapsedLevelsAreSubtotals="1" fieldPosition="0">
        <references count="2">
          <reference field="10" count="1">
            <x v="1"/>
          </reference>
          <reference field="15" count="6" selected="0">
            <x v="7"/>
            <x v="8"/>
            <x v="9"/>
            <x v="10"/>
            <x v="11"/>
            <x v="12"/>
          </reference>
        </references>
      </pivotArea>
    </format>
    <format dxfId="159">
      <pivotArea field="10" grandCol="1" collapsedLevelsAreSubtotals="1" axis="axisRow" fieldPosition="0">
        <references count="1">
          <reference field="10" count="1">
            <x v="1"/>
          </reference>
        </references>
      </pivotArea>
    </format>
    <format dxfId="158">
      <pivotArea collapsedLevelsAreSubtotals="1" fieldPosition="0">
        <references count="3">
          <reference field="10" count="1" selected="0">
            <x v="1"/>
          </reference>
          <reference field="11" count="6">
            <x v="0"/>
            <x v="1"/>
            <x v="3"/>
            <x v="4"/>
            <x v="6"/>
            <x v="7"/>
          </reference>
          <reference field="15" count="6" selected="0">
            <x v="7"/>
            <x v="8"/>
            <x v="9"/>
            <x v="10"/>
            <x v="11"/>
            <x v="12"/>
          </reference>
        </references>
      </pivotArea>
    </format>
    <format dxfId="157">
      <pivotArea field="11" grandCol="1" collapsedLevelsAreSubtotals="1" axis="axisRow" fieldPosition="1">
        <references count="2">
          <reference field="10" count="1" selected="0">
            <x v="1"/>
          </reference>
          <reference field="11" count="6">
            <x v="0"/>
            <x v="1"/>
            <x v="3"/>
            <x v="4"/>
            <x v="6"/>
            <x v="7"/>
          </reference>
        </references>
      </pivotArea>
    </format>
    <format dxfId="156">
      <pivotArea field="10" grandCol="1" collapsedLevelsAreSubtotals="1" axis="axisRow" fieldPosition="0">
        <references count="1">
          <reference field="10" count="1">
            <x v="0"/>
          </reference>
        </references>
      </pivotArea>
    </format>
    <format dxfId="155">
      <pivotArea field="11" grandCol="1" collapsedLevelsAreSubtotals="1" axis="axisRow" fieldPosition="1">
        <references count="2">
          <reference field="10" count="1" selected="0">
            <x v="0"/>
          </reference>
          <reference field="11" count="6">
            <x v="0"/>
            <x v="1"/>
            <x v="3"/>
            <x v="4"/>
            <x v="6"/>
            <x v="7"/>
          </reference>
        </references>
      </pivotArea>
    </format>
    <format dxfId="154">
      <pivotArea collapsedLevelsAreSubtotals="1" fieldPosition="0">
        <references count="1">
          <reference field="10" count="1">
            <x v="2"/>
          </reference>
        </references>
      </pivotArea>
    </format>
    <format dxfId="153">
      <pivotArea collapsedLevelsAreSubtotals="1" fieldPosition="0">
        <references count="2">
          <reference field="10" count="1" selected="0">
            <x v="2"/>
          </reference>
          <reference field="11" count="2">
            <x v="1"/>
            <x v="5"/>
          </reference>
        </references>
      </pivotArea>
    </format>
    <format dxfId="152">
      <pivotArea collapsedLevelsAreSubtotals="1" fieldPosition="0">
        <references count="1">
          <reference field="10" count="1">
            <x v="3"/>
          </reference>
        </references>
      </pivotArea>
    </format>
    <format dxfId="151">
      <pivotArea collapsedLevelsAreSubtotals="1" fieldPosition="0">
        <references count="2">
          <reference field="10" count="1" selected="0">
            <x v="3"/>
          </reference>
          <reference field="11" count="3">
            <x v="1"/>
            <x v="3"/>
            <x v="7"/>
          </reference>
        </references>
      </pivotArea>
    </format>
    <format dxfId="150">
      <pivotArea collapsedLevelsAreSubtotals="1" fieldPosition="0">
        <references count="1">
          <reference field="10" count="1">
            <x v="4"/>
          </reference>
        </references>
      </pivotArea>
    </format>
    <format dxfId="149">
      <pivotArea collapsedLevelsAreSubtotals="1" fieldPosition="0">
        <references count="2">
          <reference field="10" count="1" selected="0">
            <x v="4"/>
          </reference>
          <reference field="11" count="1">
            <x v="2"/>
          </reference>
        </references>
      </pivotArea>
    </format>
    <format dxfId="148">
      <pivotArea collapsedLevelsAreSubtotals="1" fieldPosition="0">
        <references count="1">
          <reference field="10" count="1">
            <x v="5"/>
          </reference>
        </references>
      </pivotArea>
    </format>
    <format dxfId="147">
      <pivotArea collapsedLevelsAreSubtotals="1" fieldPosition="0">
        <references count="2">
          <reference field="10" count="1" selected="0">
            <x v="5"/>
          </reference>
          <reference field="11" count="1">
            <x v="5"/>
          </reference>
        </references>
      </pivotArea>
    </format>
    <format dxfId="146">
      <pivotArea dataOnly="0" labelOnly="1" fieldPosition="0">
        <references count="1">
          <reference field="10" count="4">
            <x v="2"/>
            <x v="3"/>
            <x v="4"/>
            <x v="5"/>
          </reference>
        </references>
      </pivotArea>
    </format>
    <format dxfId="145">
      <pivotArea dataOnly="0" labelOnly="1" fieldPosition="0">
        <references count="2">
          <reference field="10" count="1" selected="0">
            <x v="2"/>
          </reference>
          <reference field="11" count="2">
            <x v="1"/>
            <x v="5"/>
          </reference>
        </references>
      </pivotArea>
    </format>
    <format dxfId="144">
      <pivotArea dataOnly="0" labelOnly="1" fieldPosition="0">
        <references count="2">
          <reference field="10" count="1" selected="0">
            <x v="3"/>
          </reference>
          <reference field="11" count="3">
            <x v="1"/>
            <x v="3"/>
            <x v="7"/>
          </reference>
        </references>
      </pivotArea>
    </format>
    <format dxfId="143">
      <pivotArea dataOnly="0" labelOnly="1" fieldPosition="0">
        <references count="2">
          <reference field="10" count="1" selected="0">
            <x v="4"/>
          </reference>
          <reference field="11" count="1">
            <x v="2"/>
          </reference>
        </references>
      </pivotArea>
    </format>
    <format dxfId="142">
      <pivotArea dataOnly="0" labelOnly="1" fieldPosition="0">
        <references count="2">
          <reference field="10" count="1" selected="0">
            <x v="5"/>
          </reference>
          <reference field="11" count="1">
            <x v="5"/>
          </reference>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94D7255-BBBC-41AE-B68D-E5C8DBA21DB6}" name="PivotTable2" cacheId="2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4:F98" firstHeaderRow="0" firstDataRow="1" firstDataCol="1"/>
  <pivotFields count="23">
    <pivotField numFmtId="164" showAll="0"/>
    <pivotField showAll="0"/>
    <pivotField showAll="0"/>
    <pivotField showAll="0"/>
    <pivotField showAll="0"/>
    <pivotField showAll="0"/>
    <pivotField showAll="0"/>
    <pivotField showAll="0"/>
    <pivotField multipleItemSelectionAllowed="1" showAll="0"/>
    <pivotField showAll="0"/>
    <pivotField axis="axisRow" showAll="0" insertBlankRow="1">
      <items count="7">
        <item x="3"/>
        <item x="0"/>
        <item x="2"/>
        <item x="4"/>
        <item x="5"/>
        <item x="1"/>
        <item t="default"/>
      </items>
    </pivotField>
    <pivotField axis="axisRow" showAll="0">
      <items count="9">
        <item x="5"/>
        <item x="2"/>
        <item x="7"/>
        <item x="1"/>
        <item x="0"/>
        <item x="6"/>
        <item x="3"/>
        <item x="4"/>
        <item t="default"/>
      </items>
    </pivotField>
    <pivotField showAll="0"/>
    <pivotField showAll="0"/>
    <pivotField showAll="0"/>
    <pivotField axis="axisRow" showAll="0">
      <items count="14">
        <item n="NHS" m="1" x="11"/>
        <item n="Non-NHS" m="1" x="12"/>
        <item x="1"/>
        <item x="0"/>
        <item x="8"/>
        <item x="2"/>
        <item x="5"/>
        <item x="4"/>
        <item x="6"/>
        <item x="10"/>
        <item x="3"/>
        <item x="7"/>
        <item x="9"/>
        <item t="default"/>
      </items>
    </pivotField>
    <pivotField showAll="0"/>
    <pivotField showAll="0"/>
    <pivotField dataField="1" numFmtId="44" showAll="0"/>
    <pivotField dataField="1" numFmtId="44" showAll="0"/>
    <pivotField dataField="1" numFmtId="44" showAll="0"/>
    <pivotField dataField="1" numFmtId="44" showAll="0"/>
    <pivotField dataField="1" numFmtId="44" showAll="0"/>
  </pivotFields>
  <rowFields count="3">
    <field x="10"/>
    <field x="11"/>
    <field x="15"/>
  </rowFields>
  <rowItems count="94">
    <i>
      <x/>
    </i>
    <i r="1">
      <x/>
    </i>
    <i r="2">
      <x v="2"/>
    </i>
    <i r="1">
      <x v="1"/>
    </i>
    <i r="2">
      <x v="2"/>
    </i>
    <i r="2">
      <x v="3"/>
    </i>
    <i r="2">
      <x v="4"/>
    </i>
    <i r="2">
      <x v="5"/>
    </i>
    <i r="2">
      <x v="7"/>
    </i>
    <i r="2">
      <x v="8"/>
    </i>
    <i r="2">
      <x v="9"/>
    </i>
    <i r="2">
      <x v="11"/>
    </i>
    <i r="2">
      <x v="12"/>
    </i>
    <i r="1">
      <x v="4"/>
    </i>
    <i r="2">
      <x v="2"/>
    </i>
    <i r="2">
      <x v="3"/>
    </i>
    <i r="2">
      <x v="5"/>
    </i>
    <i r="2">
      <x v="7"/>
    </i>
    <i r="1">
      <x v="5"/>
    </i>
    <i r="2">
      <x v="6"/>
    </i>
    <i r="1">
      <x v="6"/>
    </i>
    <i r="2">
      <x v="5"/>
    </i>
    <i r="2">
      <x v="7"/>
    </i>
    <i r="1">
      <x v="7"/>
    </i>
    <i r="2">
      <x v="10"/>
    </i>
    <i t="blank">
      <x/>
    </i>
    <i>
      <x v="1"/>
    </i>
    <i r="1">
      <x/>
    </i>
    <i r="2">
      <x v="2"/>
    </i>
    <i r="2">
      <x v="3"/>
    </i>
    <i r="2">
      <x v="4"/>
    </i>
    <i r="2">
      <x v="5"/>
    </i>
    <i r="2">
      <x v="7"/>
    </i>
    <i r="2">
      <x v="8"/>
    </i>
    <i r="2">
      <x v="9"/>
    </i>
    <i r="1">
      <x v="1"/>
    </i>
    <i r="2">
      <x v="2"/>
    </i>
    <i r="2">
      <x v="3"/>
    </i>
    <i r="2">
      <x v="5"/>
    </i>
    <i r="2">
      <x v="7"/>
    </i>
    <i r="1">
      <x v="4"/>
    </i>
    <i r="2">
      <x v="2"/>
    </i>
    <i r="2">
      <x v="3"/>
    </i>
    <i r="2">
      <x v="4"/>
    </i>
    <i r="2">
      <x v="5"/>
    </i>
    <i r="2">
      <x v="7"/>
    </i>
    <i r="1">
      <x v="5"/>
    </i>
    <i r="2">
      <x v="6"/>
    </i>
    <i r="1">
      <x v="6"/>
    </i>
    <i r="2">
      <x v="2"/>
    </i>
    <i r="2">
      <x v="3"/>
    </i>
    <i r="2">
      <x v="4"/>
    </i>
    <i r="2">
      <x v="5"/>
    </i>
    <i r="2">
      <x v="7"/>
    </i>
    <i r="2">
      <x v="8"/>
    </i>
    <i r="2">
      <x v="9"/>
    </i>
    <i r="1">
      <x v="7"/>
    </i>
    <i r="2">
      <x v="10"/>
    </i>
    <i t="blank">
      <x v="1"/>
    </i>
    <i>
      <x v="2"/>
    </i>
    <i r="1">
      <x v="1"/>
    </i>
    <i r="2">
      <x v="2"/>
    </i>
    <i r="2">
      <x v="3"/>
    </i>
    <i r="2">
      <x v="5"/>
    </i>
    <i r="1">
      <x v="2"/>
    </i>
    <i r="2">
      <x v="8"/>
    </i>
    <i t="blank">
      <x v="2"/>
    </i>
    <i>
      <x v="3"/>
    </i>
    <i r="1">
      <x v="2"/>
    </i>
    <i r="2">
      <x v="2"/>
    </i>
    <i r="2">
      <x v="5"/>
    </i>
    <i t="blank">
      <x v="3"/>
    </i>
    <i>
      <x v="4"/>
    </i>
    <i r="1">
      <x v="1"/>
    </i>
    <i r="2">
      <x v="2"/>
    </i>
    <i r="2">
      <x v="3"/>
    </i>
    <i r="2">
      <x v="5"/>
    </i>
    <i r="1">
      <x v="4"/>
    </i>
    <i r="2">
      <x v="2"/>
    </i>
    <i r="2">
      <x v="3"/>
    </i>
    <i r="2">
      <x v="5"/>
    </i>
    <i r="1">
      <x v="5"/>
    </i>
    <i r="2">
      <x v="6"/>
    </i>
    <i t="blank">
      <x v="4"/>
    </i>
    <i>
      <x v="5"/>
    </i>
    <i r="1">
      <x v="3"/>
    </i>
    <i r="2">
      <x v="2"/>
    </i>
    <i r="2">
      <x v="3"/>
    </i>
    <i r="2">
      <x v="4"/>
    </i>
    <i r="2">
      <x v="5"/>
    </i>
    <i r="2">
      <x v="7"/>
    </i>
    <i r="2">
      <x v="8"/>
    </i>
    <i t="blank">
      <x v="5"/>
    </i>
    <i t="grand">
      <x/>
    </i>
  </rowItems>
  <colFields count="1">
    <field x="-2"/>
  </colFields>
  <colItems count="5">
    <i>
      <x/>
    </i>
    <i i="1">
      <x v="1"/>
    </i>
    <i i="2">
      <x v="2"/>
    </i>
    <i i="3">
      <x v="3"/>
    </i>
    <i i="4">
      <x v="4"/>
    </i>
  </colItems>
  <dataFields count="5">
    <dataField name="Sum of PE Obligations" fld="18" baseField="10" baseItem="2" numFmtId="42"/>
    <dataField name="Sum of ROW Obligations" fld="19" baseField="10" baseItem="2" numFmtId="42"/>
    <dataField name="Sum of Construction Obligations" fld="20" baseField="10" baseItem="2" numFmtId="42"/>
    <dataField name="Sum of Paving Obligations" fld="21" baseField="10" baseItem="2" numFmtId="42"/>
    <dataField name="Sum of Total Obligations" fld="22" baseField="10" baseItem="2" numFmtId="42"/>
  </dataFields>
  <formats count="117">
    <format dxfId="141">
      <pivotArea dataOnly="0" fieldPosition="0">
        <references count="1">
          <reference field="15" count="1">
            <x v="0"/>
          </reference>
        </references>
      </pivotArea>
    </format>
    <format dxfId="140">
      <pivotArea dataOnly="0" fieldPosition="0">
        <references count="1">
          <reference field="15" count="1">
            <x v="1"/>
          </reference>
        </references>
      </pivotArea>
    </format>
    <format dxfId="139">
      <pivotArea dataOnly="0" fieldPosition="0">
        <references count="1">
          <reference field="10" count="1">
            <x v="0"/>
          </reference>
        </references>
      </pivotArea>
    </format>
    <format dxfId="138">
      <pivotArea dataOnly="0" fieldPosition="0">
        <references count="1">
          <reference field="10" count="1">
            <x v="1"/>
          </reference>
        </references>
      </pivotArea>
    </format>
    <format dxfId="137">
      <pivotArea dataOnly="0" fieldPosition="0">
        <references count="1">
          <reference field="15" count="1">
            <x v="1"/>
          </reference>
        </references>
      </pivotArea>
    </format>
    <format dxfId="136">
      <pivotArea dataOnly="0" fieldPosition="0">
        <references count="1">
          <reference field="15" count="1">
            <x v="0"/>
          </reference>
        </references>
      </pivotArea>
    </format>
    <format dxfId="135">
      <pivotArea dataOnly="0" fieldPosition="0">
        <references count="1">
          <reference field="10" count="1">
            <x v="1"/>
          </reference>
        </references>
      </pivotArea>
    </format>
    <format dxfId="134">
      <pivotArea dataOnly="0" fieldPosition="0">
        <references count="1">
          <reference field="10" count="1">
            <x v="0"/>
          </reference>
        </references>
      </pivotArea>
    </format>
    <format dxfId="133">
      <pivotArea dataOnly="0" fieldPosition="0">
        <references count="1">
          <reference field="15" count="1">
            <x v="2"/>
          </reference>
        </references>
      </pivotArea>
    </format>
    <format dxfId="132">
      <pivotArea dataOnly="0" fieldPosition="0">
        <references count="3">
          <reference field="10" count="1" selected="0">
            <x v="1"/>
          </reference>
          <reference field="11" count="1" selected="0">
            <x v="1"/>
          </reference>
          <reference field="15" count="1">
            <x v="2"/>
          </reference>
        </references>
      </pivotArea>
    </format>
    <format dxfId="131">
      <pivotArea dataOnly="0" fieldPosition="0">
        <references count="3">
          <reference field="10" count="1" selected="0">
            <x v="1"/>
          </reference>
          <reference field="11" count="1" selected="0">
            <x v="6"/>
          </reference>
          <reference field="15" count="1">
            <x v="2"/>
          </reference>
        </references>
      </pivotArea>
    </format>
    <format dxfId="130">
      <pivotArea dataOnly="0" fieldPosition="0">
        <references count="3">
          <reference field="10" count="1" selected="0">
            <x v="1"/>
          </reference>
          <reference field="11" count="1" selected="0">
            <x v="0"/>
          </reference>
          <reference field="15" count="1">
            <x v="2"/>
          </reference>
        </references>
      </pivotArea>
    </format>
    <format dxfId="129">
      <pivotArea dataOnly="0" fieldPosition="0">
        <references count="3">
          <reference field="10" count="1" selected="0">
            <x v="1"/>
          </reference>
          <reference field="11" count="1" selected="0">
            <x v="4"/>
          </reference>
          <reference field="15" count="1">
            <x v="2"/>
          </reference>
        </references>
      </pivotArea>
    </format>
    <format dxfId="128">
      <pivotArea dataOnly="0" fieldPosition="0">
        <references count="3">
          <reference field="10" count="1" selected="0">
            <x v="2"/>
          </reference>
          <reference field="11" count="1" selected="0">
            <x v="1"/>
          </reference>
          <reference field="15" count="1">
            <x v="2"/>
          </reference>
        </references>
      </pivotArea>
    </format>
    <format dxfId="127">
      <pivotArea dataOnly="0" fieldPosition="0">
        <references count="3">
          <reference field="10" count="1" selected="0">
            <x v="2"/>
          </reference>
          <reference field="11" count="1" selected="0">
            <x v="1"/>
          </reference>
          <reference field="15" count="1">
            <x v="3"/>
          </reference>
        </references>
      </pivotArea>
    </format>
    <format dxfId="126">
      <pivotArea dataOnly="0" fieldPosition="0">
        <references count="3">
          <reference field="10" count="1" selected="0">
            <x v="2"/>
          </reference>
          <reference field="11" count="1" selected="0">
            <x v="1"/>
          </reference>
          <reference field="15" count="1">
            <x v="5"/>
          </reference>
        </references>
      </pivotArea>
    </format>
    <format dxfId="125">
      <pivotArea dataOnly="0" fieldPosition="0">
        <references count="1">
          <reference field="10" count="1">
            <x v="2"/>
          </reference>
        </references>
      </pivotArea>
    </format>
    <format dxfId="124">
      <pivotArea dataOnly="0" fieldPosition="0">
        <references count="3">
          <reference field="10" count="1" selected="0">
            <x v="0"/>
          </reference>
          <reference field="11" count="1" selected="0">
            <x v="1"/>
          </reference>
          <reference field="15" count="1">
            <x v="3"/>
          </reference>
        </references>
      </pivotArea>
    </format>
    <format dxfId="123">
      <pivotArea dataOnly="0" fieldPosition="0">
        <references count="3">
          <reference field="10" count="1" selected="0">
            <x v="0"/>
          </reference>
          <reference field="11" count="1" selected="0">
            <x v="1"/>
          </reference>
          <reference field="15" count="1">
            <x v="4"/>
          </reference>
        </references>
      </pivotArea>
    </format>
    <format dxfId="122">
      <pivotArea dataOnly="0" fieldPosition="0">
        <references count="3">
          <reference field="10" count="1" selected="0">
            <x v="0"/>
          </reference>
          <reference field="11" count="1" selected="0">
            <x v="1"/>
          </reference>
          <reference field="15" count="1">
            <x v="5"/>
          </reference>
        </references>
      </pivotArea>
    </format>
    <format dxfId="121">
      <pivotArea dataOnly="0" fieldPosition="0">
        <references count="1">
          <reference field="15" count="1">
            <x v="7"/>
          </reference>
        </references>
      </pivotArea>
    </format>
    <format dxfId="120">
      <pivotArea dataOnly="0" fieldPosition="0">
        <references count="1">
          <reference field="11" count="1">
            <x v="1"/>
          </reference>
        </references>
      </pivotArea>
    </format>
    <format dxfId="119">
      <pivotArea dataOnly="0" fieldPosition="0">
        <references count="2">
          <reference field="10" count="1" selected="0">
            <x v="0"/>
          </reference>
          <reference field="11" count="1">
            <x v="0"/>
          </reference>
        </references>
      </pivotArea>
    </format>
    <format dxfId="118">
      <pivotArea dataOnly="0" fieldPosition="0">
        <references count="2">
          <reference field="10" count="1" selected="0">
            <x v="0"/>
          </reference>
          <reference field="11" count="1">
            <x v="4"/>
          </reference>
        </references>
      </pivotArea>
    </format>
    <format dxfId="117">
      <pivotArea dataOnly="0" fieldPosition="0">
        <references count="2">
          <reference field="10" count="1" selected="0">
            <x v="1"/>
          </reference>
          <reference field="11" count="1">
            <x v="1"/>
          </reference>
        </references>
      </pivotArea>
    </format>
    <format dxfId="116">
      <pivotArea dataOnly="0" fieldPosition="0">
        <references count="2">
          <reference field="10" count="1" selected="0">
            <x v="1"/>
          </reference>
          <reference field="11" count="1">
            <x v="6"/>
          </reference>
        </references>
      </pivotArea>
    </format>
    <format dxfId="115">
      <pivotArea dataOnly="0" fieldPosition="0">
        <references count="2">
          <reference field="10" count="1" selected="0">
            <x v="1"/>
          </reference>
          <reference field="11" count="1">
            <x v="0"/>
          </reference>
        </references>
      </pivotArea>
    </format>
    <format dxfId="114">
      <pivotArea dataOnly="0" fieldPosition="0">
        <references count="2">
          <reference field="10" count="1" selected="0">
            <x v="1"/>
          </reference>
          <reference field="11" count="1">
            <x v="4"/>
          </reference>
        </references>
      </pivotArea>
    </format>
    <format dxfId="113">
      <pivotArea dataOnly="0" fieldPosition="0">
        <references count="3">
          <reference field="10" count="1" selected="0">
            <x v="1"/>
          </reference>
          <reference field="11" count="1" selected="0">
            <x v="1"/>
          </reference>
          <reference field="15" count="1">
            <x v="3"/>
          </reference>
        </references>
      </pivotArea>
    </format>
    <format dxfId="112">
      <pivotArea dataOnly="0" fieldPosition="0">
        <references count="3">
          <reference field="10" count="1" selected="0">
            <x v="1"/>
          </reference>
          <reference field="11" count="1" selected="0">
            <x v="1"/>
          </reference>
          <reference field="15" count="1">
            <x v="5"/>
          </reference>
        </references>
      </pivotArea>
    </format>
    <format dxfId="111">
      <pivotArea dataOnly="0" fieldPosition="0">
        <references count="3">
          <reference field="10" count="1" selected="0">
            <x v="1"/>
          </reference>
          <reference field="11" count="1" selected="0">
            <x v="6"/>
          </reference>
          <reference field="15" count="1">
            <x v="3"/>
          </reference>
        </references>
      </pivotArea>
    </format>
    <format dxfId="110">
      <pivotArea dataOnly="0" fieldPosition="0">
        <references count="3">
          <reference field="10" count="1" selected="0">
            <x v="1"/>
          </reference>
          <reference field="11" count="1" selected="0">
            <x v="6"/>
          </reference>
          <reference field="15" count="1">
            <x v="5"/>
          </reference>
        </references>
      </pivotArea>
    </format>
    <format dxfId="109">
      <pivotArea dataOnly="0" fieldPosition="0">
        <references count="3">
          <reference field="10" count="1" selected="0">
            <x v="1"/>
          </reference>
          <reference field="11" count="1" selected="0">
            <x v="0"/>
          </reference>
          <reference field="15" count="1">
            <x v="3"/>
          </reference>
        </references>
      </pivotArea>
    </format>
    <format dxfId="108">
      <pivotArea dataOnly="0" fieldPosition="0">
        <references count="3">
          <reference field="10" count="1" selected="0">
            <x v="1"/>
          </reference>
          <reference field="11" count="1" selected="0">
            <x v="0"/>
          </reference>
          <reference field="15" count="1">
            <x v="4"/>
          </reference>
        </references>
      </pivotArea>
    </format>
    <format dxfId="107">
      <pivotArea dataOnly="0" fieldPosition="0">
        <references count="3">
          <reference field="10" count="1" selected="0">
            <x v="1"/>
          </reference>
          <reference field="11" count="1" selected="0">
            <x v="0"/>
          </reference>
          <reference field="15" count="1">
            <x v="5"/>
          </reference>
        </references>
      </pivotArea>
    </format>
    <format dxfId="106">
      <pivotArea dataOnly="0" fieldPosition="0">
        <references count="3">
          <reference field="10" count="1" selected="0">
            <x v="1"/>
          </reference>
          <reference field="11" count="1" selected="0">
            <x v="4"/>
          </reference>
          <reference field="15" count="1">
            <x v="3"/>
          </reference>
        </references>
      </pivotArea>
    </format>
    <format dxfId="105">
      <pivotArea dataOnly="0" fieldPosition="0">
        <references count="3">
          <reference field="10" count="1" selected="0">
            <x v="1"/>
          </reference>
          <reference field="11" count="1" selected="0">
            <x v="4"/>
          </reference>
          <reference field="15" count="1">
            <x v="4"/>
          </reference>
        </references>
      </pivotArea>
    </format>
    <format dxfId="104">
      <pivotArea dataOnly="0" fieldPosition="0">
        <references count="3">
          <reference field="10" count="1" selected="0">
            <x v="1"/>
          </reference>
          <reference field="11" count="1" selected="0">
            <x v="4"/>
          </reference>
          <reference field="15" count="1">
            <x v="5"/>
          </reference>
        </references>
      </pivotArea>
    </format>
    <format dxfId="103">
      <pivotArea dataOnly="0" fieldPosition="0">
        <references count="2">
          <reference field="10" count="1" selected="0">
            <x v="2"/>
          </reference>
          <reference field="11" count="1">
            <x v="1"/>
          </reference>
        </references>
      </pivotArea>
    </format>
    <format dxfId="102">
      <pivotArea dataOnly="0" fieldPosition="0">
        <references count="1">
          <reference field="10" count="1">
            <x v="2"/>
          </reference>
        </references>
      </pivotArea>
    </format>
    <format dxfId="101">
      <pivotArea dataOnly="0" fieldPosition="0">
        <references count="1">
          <reference field="10" count="1">
            <x v="1"/>
          </reference>
        </references>
      </pivotArea>
    </format>
    <format dxfId="100">
      <pivotArea dataOnly="0" fieldPosition="0">
        <references count="1">
          <reference field="10" count="1">
            <x v="0"/>
          </reference>
        </references>
      </pivotArea>
    </format>
    <format dxfId="99">
      <pivotArea dataOnly="0" fieldPosition="0">
        <references count="3">
          <reference field="10" count="1" selected="0">
            <x v="0"/>
          </reference>
          <reference field="11" count="1" selected="0">
            <x v="0"/>
          </reference>
          <reference field="15" count="1">
            <x v="3"/>
          </reference>
        </references>
      </pivotArea>
    </format>
    <format dxfId="98">
      <pivotArea dataOnly="0" fieldPosition="0">
        <references count="3">
          <reference field="10" count="1" selected="0">
            <x v="0"/>
          </reference>
          <reference field="11" count="1" selected="0">
            <x v="4"/>
          </reference>
          <reference field="15" count="1">
            <x v="3"/>
          </reference>
        </references>
      </pivotArea>
    </format>
    <format dxfId="97">
      <pivotArea dataOnly="0" fieldPosition="0">
        <references count="3">
          <reference field="10" count="1" selected="0">
            <x v="0"/>
          </reference>
          <reference field="11" count="1" selected="0">
            <x v="4"/>
          </reference>
          <reference field="15" count="1">
            <x v="5"/>
          </reference>
        </references>
      </pivotArea>
    </format>
    <format dxfId="96">
      <pivotArea dataOnly="0" fieldPosition="0">
        <references count="2">
          <reference field="10" count="1" selected="0">
            <x v="0"/>
          </reference>
          <reference field="11" count="1">
            <x v="6"/>
          </reference>
        </references>
      </pivotArea>
    </format>
    <format dxfId="95">
      <pivotArea collapsedLevelsAreSubtotals="1" fieldPosition="0">
        <references count="3">
          <reference field="10" count="1" selected="0">
            <x v="0"/>
          </reference>
          <reference field="11" count="1" selected="0">
            <x v="1"/>
          </reference>
          <reference field="15" count="1">
            <x v="7"/>
          </reference>
        </references>
      </pivotArea>
    </format>
    <format dxfId="94">
      <pivotArea collapsedLevelsAreSubtotals="1" fieldPosition="0">
        <references count="2">
          <reference field="10" count="1" selected="0">
            <x v="0"/>
          </reference>
          <reference field="11" count="1">
            <x v="4"/>
          </reference>
        </references>
      </pivotArea>
    </format>
    <format dxfId="93">
      <pivotArea collapsedLevelsAreSubtotals="1" fieldPosition="0">
        <references count="3">
          <reference field="10" count="1" selected="0">
            <x v="0"/>
          </reference>
          <reference field="11" count="1" selected="0">
            <x v="4"/>
          </reference>
          <reference field="15" count="4">
            <x v="2"/>
            <x v="3"/>
            <x v="5"/>
            <x v="7"/>
          </reference>
        </references>
      </pivotArea>
    </format>
    <format dxfId="92">
      <pivotArea collapsedLevelsAreSubtotals="1" fieldPosition="0">
        <references count="2">
          <reference field="10" count="1" selected="0">
            <x v="0"/>
          </reference>
          <reference field="11" count="1">
            <x v="6"/>
          </reference>
        </references>
      </pivotArea>
    </format>
    <format dxfId="91">
      <pivotArea collapsedLevelsAreSubtotals="1" fieldPosition="0">
        <references count="3">
          <reference field="10" count="1" selected="0">
            <x v="0"/>
          </reference>
          <reference field="11" count="1" selected="0">
            <x v="6"/>
          </reference>
          <reference field="15" count="1">
            <x v="7"/>
          </reference>
        </references>
      </pivotArea>
    </format>
    <format dxfId="90">
      <pivotArea dataOnly="0" labelOnly="1" fieldPosition="0">
        <references count="2">
          <reference field="10" count="1" selected="0">
            <x v="0"/>
          </reference>
          <reference field="11" count="2">
            <x v="4"/>
            <x v="6"/>
          </reference>
        </references>
      </pivotArea>
    </format>
    <format dxfId="89">
      <pivotArea dataOnly="0" labelOnly="1" fieldPosition="0">
        <references count="3">
          <reference field="10" count="1" selected="0">
            <x v="0"/>
          </reference>
          <reference field="11" count="1" selected="0">
            <x v="1"/>
          </reference>
          <reference field="15" count="1">
            <x v="7"/>
          </reference>
        </references>
      </pivotArea>
    </format>
    <format dxfId="88">
      <pivotArea dataOnly="0" labelOnly="1" fieldPosition="0">
        <references count="3">
          <reference field="10" count="1" selected="0">
            <x v="0"/>
          </reference>
          <reference field="11" count="1" selected="0">
            <x v="4"/>
          </reference>
          <reference field="15" count="4">
            <x v="2"/>
            <x v="3"/>
            <x v="5"/>
            <x v="7"/>
          </reference>
        </references>
      </pivotArea>
    </format>
    <format dxfId="87">
      <pivotArea dataOnly="0" labelOnly="1" fieldPosition="0">
        <references count="3">
          <reference field="10" count="1" selected="0">
            <x v="0"/>
          </reference>
          <reference field="11" count="1" selected="0">
            <x v="6"/>
          </reference>
          <reference field="15" count="1">
            <x v="7"/>
          </reference>
        </references>
      </pivotArea>
    </format>
    <format dxfId="86">
      <pivotArea dataOnly="0" fieldPosition="0">
        <references count="3">
          <reference field="10" count="1" selected="0">
            <x v="0"/>
          </reference>
          <reference field="11" count="1" selected="0">
            <x v="1"/>
          </reference>
          <reference field="15" count="1">
            <x v="7"/>
          </reference>
        </references>
      </pivotArea>
    </format>
    <format dxfId="85">
      <pivotArea dataOnly="0" fieldPosition="0">
        <references count="3">
          <reference field="10" count="1" selected="0">
            <x v="0"/>
          </reference>
          <reference field="11" count="1" selected="0">
            <x v="4"/>
          </reference>
          <reference field="15" count="1">
            <x v="7"/>
          </reference>
        </references>
      </pivotArea>
    </format>
    <format dxfId="84">
      <pivotArea dataOnly="0" fieldPosition="0">
        <references count="3">
          <reference field="10" count="1" selected="0">
            <x v="0"/>
          </reference>
          <reference field="11" count="1" selected="0">
            <x v="6"/>
          </reference>
          <reference field="15" count="1">
            <x v="7"/>
          </reference>
        </references>
      </pivotArea>
    </format>
    <format dxfId="83">
      <pivotArea dataOnly="0" fieldPosition="0">
        <references count="3">
          <reference field="10" count="1" selected="0">
            <x v="0"/>
          </reference>
          <reference field="11" count="1" selected="0">
            <x v="6"/>
          </reference>
          <reference field="15" count="1">
            <x v="5"/>
          </reference>
        </references>
      </pivotArea>
    </format>
    <format dxfId="82">
      <pivotArea dataOnly="0" fieldPosition="0">
        <references count="1">
          <reference field="15" count="1">
            <x v="9"/>
          </reference>
        </references>
      </pivotArea>
    </format>
    <format dxfId="81">
      <pivotArea dataOnly="0" fieldPosition="0">
        <references count="2">
          <reference field="10" count="1" selected="0">
            <x v="0"/>
          </reference>
          <reference field="11" count="1">
            <x v="5"/>
          </reference>
        </references>
      </pivotArea>
    </format>
    <format dxfId="80">
      <pivotArea dataOnly="0" fieldPosition="0">
        <references count="3">
          <reference field="10" count="1" selected="0">
            <x v="0"/>
          </reference>
          <reference field="11" count="1" selected="0">
            <x v="5"/>
          </reference>
          <reference field="15" count="1">
            <x v="6"/>
          </reference>
        </references>
      </pivotArea>
    </format>
    <format dxfId="79">
      <pivotArea dataOnly="0" fieldPosition="0">
        <references count="2">
          <reference field="10" count="1" selected="0">
            <x v="0"/>
          </reference>
          <reference field="11" count="1">
            <x v="7"/>
          </reference>
        </references>
      </pivotArea>
    </format>
    <format dxfId="78">
      <pivotArea dataOnly="0" fieldPosition="0">
        <references count="3">
          <reference field="10" count="1" selected="0">
            <x v="0"/>
          </reference>
          <reference field="11" count="1" selected="0">
            <x v="7"/>
          </reference>
          <reference field="15" count="1">
            <x v="10"/>
          </reference>
        </references>
      </pivotArea>
    </format>
    <format dxfId="77">
      <pivotArea dataOnly="0" fieldPosition="0">
        <references count="2">
          <reference field="10" count="1" selected="0">
            <x v="1"/>
          </reference>
          <reference field="11" count="1">
            <x v="5"/>
          </reference>
        </references>
      </pivotArea>
    </format>
    <format dxfId="76">
      <pivotArea dataOnly="0" fieldPosition="0">
        <references count="2">
          <reference field="10" count="1" selected="0">
            <x v="1"/>
          </reference>
          <reference field="11" count="1">
            <x v="5"/>
          </reference>
        </references>
      </pivotArea>
    </format>
    <format dxfId="75">
      <pivotArea dataOnly="0" fieldPosition="0">
        <references count="3">
          <reference field="10" count="1" selected="0">
            <x v="1"/>
          </reference>
          <reference field="11" count="1" selected="0">
            <x v="5"/>
          </reference>
          <reference field="15" count="1">
            <x v="6"/>
          </reference>
        </references>
      </pivotArea>
    </format>
    <format dxfId="74">
      <pivotArea dataOnly="0" fieldPosition="0">
        <references count="3">
          <reference field="10" count="1" selected="0">
            <x v="1"/>
          </reference>
          <reference field="11" count="1" selected="0">
            <x v="5"/>
          </reference>
          <reference field="15" count="1">
            <x v="6"/>
          </reference>
        </references>
      </pivotArea>
    </format>
    <format dxfId="73">
      <pivotArea dataOnly="0" fieldPosition="0">
        <references count="1">
          <reference field="11" count="1">
            <x v="5"/>
          </reference>
        </references>
      </pivotArea>
    </format>
    <format dxfId="72">
      <pivotArea dataOnly="0" fieldPosition="0">
        <references count="1">
          <reference field="15" count="1">
            <x v="6"/>
          </reference>
        </references>
      </pivotArea>
    </format>
    <format dxfId="71">
      <pivotArea dataOnly="0" fieldPosition="0">
        <references count="2">
          <reference field="11" count="1" selected="0">
            <x v="6"/>
          </reference>
          <reference field="15" count="1">
            <x v="4"/>
          </reference>
        </references>
      </pivotArea>
    </format>
    <format dxfId="70">
      <pivotArea dataOnly="0" fieldPosition="0">
        <references count="2">
          <reference field="10" count="1" selected="0">
            <x v="1"/>
          </reference>
          <reference field="11" count="1">
            <x v="7"/>
          </reference>
        </references>
      </pivotArea>
    </format>
    <format dxfId="69">
      <pivotArea dataOnly="0" fieldPosition="0">
        <references count="3">
          <reference field="10" count="1" selected="0">
            <x v="1"/>
          </reference>
          <reference field="11" count="1" selected="0">
            <x v="7"/>
          </reference>
          <reference field="15" count="1">
            <x v="10"/>
          </reference>
        </references>
      </pivotArea>
    </format>
    <format dxfId="68">
      <pivotArea dataOnly="0" fieldPosition="0">
        <references count="2">
          <reference field="10" count="1" selected="0">
            <x v="2"/>
          </reference>
          <reference field="11" count="1">
            <x v="2"/>
          </reference>
        </references>
      </pivotArea>
    </format>
    <format dxfId="67">
      <pivotArea dataOnly="0" fieldPosition="0">
        <references count="1">
          <reference field="15" count="1">
            <x v="8"/>
          </reference>
        </references>
      </pivotArea>
    </format>
    <format dxfId="66">
      <pivotArea dataOnly="0" fieldPosition="0">
        <references count="3">
          <reference field="10" count="1" selected="0">
            <x v="2"/>
          </reference>
          <reference field="11" count="1" selected="0">
            <x v="2"/>
          </reference>
          <reference field="15" count="1">
            <x v="8"/>
          </reference>
        </references>
      </pivotArea>
    </format>
    <format dxfId="65">
      <pivotArea dataOnly="0" fieldPosition="0">
        <references count="1">
          <reference field="10" count="1">
            <x v="3"/>
          </reference>
        </references>
      </pivotArea>
    </format>
    <format dxfId="64">
      <pivotArea dataOnly="0" fieldPosition="0">
        <references count="1">
          <reference field="10" count="1">
            <x v="3"/>
          </reference>
        </references>
      </pivotArea>
    </format>
    <format dxfId="63">
      <pivotArea dataOnly="0" fieldPosition="0">
        <references count="2">
          <reference field="10" count="1" selected="0">
            <x v="3"/>
          </reference>
          <reference field="11" count="1">
            <x v="2"/>
          </reference>
        </references>
      </pivotArea>
    </format>
    <format dxfId="62">
      <pivotArea dataOnly="0" fieldPosition="0">
        <references count="1">
          <reference field="10" count="1">
            <x v="3"/>
          </reference>
        </references>
      </pivotArea>
    </format>
    <format dxfId="61">
      <pivotArea dataOnly="0" fieldPosition="0">
        <references count="2">
          <reference field="10" count="1" selected="0">
            <x v="3"/>
          </reference>
          <reference field="11" count="1">
            <x v="2"/>
          </reference>
        </references>
      </pivotArea>
    </format>
    <format dxfId="60">
      <pivotArea dataOnly="0" fieldPosition="0">
        <references count="3">
          <reference field="10" count="1" selected="0">
            <x v="3"/>
          </reference>
          <reference field="11" count="1" selected="0">
            <x v="2"/>
          </reference>
          <reference field="15" count="1">
            <x v="2"/>
          </reference>
        </references>
      </pivotArea>
    </format>
    <format dxfId="59">
      <pivotArea dataOnly="0" fieldPosition="0">
        <references count="3">
          <reference field="10" count="1" selected="0">
            <x v="3"/>
          </reference>
          <reference field="11" count="1" selected="0">
            <x v="2"/>
          </reference>
          <reference field="15" count="1">
            <x v="2"/>
          </reference>
        </references>
      </pivotArea>
    </format>
    <format dxfId="58">
      <pivotArea dataOnly="0" fieldPosition="0">
        <references count="3">
          <reference field="10" count="1" selected="0">
            <x v="3"/>
          </reference>
          <reference field="11" count="1" selected="0">
            <x v="2"/>
          </reference>
          <reference field="15" count="1">
            <x v="5"/>
          </reference>
        </references>
      </pivotArea>
    </format>
    <format dxfId="57">
      <pivotArea dataOnly="0" fieldPosition="0">
        <references count="3">
          <reference field="10" count="1" selected="0">
            <x v="3"/>
          </reference>
          <reference field="11" count="1" selected="0">
            <x v="2"/>
          </reference>
          <reference field="15" count="1">
            <x v="5"/>
          </reference>
        </references>
      </pivotArea>
    </format>
    <format dxfId="56">
      <pivotArea dataOnly="0" fieldPosition="0">
        <references count="1">
          <reference field="10" count="1">
            <x v="4"/>
          </reference>
        </references>
      </pivotArea>
    </format>
    <format dxfId="55">
      <pivotArea dataOnly="0" fieldPosition="0">
        <references count="1">
          <reference field="10" count="1">
            <x v="4"/>
          </reference>
        </references>
      </pivotArea>
    </format>
    <format dxfId="54">
      <pivotArea dataOnly="0" fieldPosition="0">
        <references count="2">
          <reference field="10" count="1" selected="0">
            <x v="4"/>
          </reference>
          <reference field="11" count="1">
            <x v="1"/>
          </reference>
        </references>
      </pivotArea>
    </format>
    <format dxfId="53">
      <pivotArea dataOnly="0" fieldPosition="0">
        <references count="2">
          <reference field="10" count="1" selected="0">
            <x v="4"/>
          </reference>
          <reference field="11" count="1">
            <x v="1"/>
          </reference>
        </references>
      </pivotArea>
    </format>
    <format dxfId="52">
      <pivotArea dataOnly="0" fieldPosition="0">
        <references count="3">
          <reference field="10" count="1" selected="0">
            <x v="4"/>
          </reference>
          <reference field="11" count="1" selected="0">
            <x v="1"/>
          </reference>
          <reference field="15" count="1">
            <x v="2"/>
          </reference>
        </references>
      </pivotArea>
    </format>
    <format dxfId="51">
      <pivotArea dataOnly="0" fieldPosition="0">
        <references count="3">
          <reference field="10" count="1" selected="0">
            <x v="4"/>
          </reference>
          <reference field="11" count="1" selected="0">
            <x v="1"/>
          </reference>
          <reference field="15" count="1">
            <x v="2"/>
          </reference>
        </references>
      </pivotArea>
    </format>
    <format dxfId="50">
      <pivotArea dataOnly="0" fieldPosition="0">
        <references count="3">
          <reference field="10" count="1" selected="0">
            <x v="4"/>
          </reference>
          <reference field="11" count="1" selected="0">
            <x v="1"/>
          </reference>
          <reference field="15" count="1">
            <x v="3"/>
          </reference>
        </references>
      </pivotArea>
    </format>
    <format dxfId="49">
      <pivotArea dataOnly="0" fieldPosition="0">
        <references count="3">
          <reference field="10" count="1" selected="0">
            <x v="4"/>
          </reference>
          <reference field="11" count="1" selected="0">
            <x v="1"/>
          </reference>
          <reference field="15" count="1">
            <x v="3"/>
          </reference>
        </references>
      </pivotArea>
    </format>
    <format dxfId="48">
      <pivotArea dataOnly="0" fieldPosition="0">
        <references count="3">
          <reference field="10" count="1" selected="0">
            <x v="4"/>
          </reference>
          <reference field="11" count="1" selected="0">
            <x v="1"/>
          </reference>
          <reference field="15" count="1">
            <x v="5"/>
          </reference>
        </references>
      </pivotArea>
    </format>
    <format dxfId="47">
      <pivotArea dataOnly="0" fieldPosition="0">
        <references count="3">
          <reference field="10" count="1" selected="0">
            <x v="4"/>
          </reference>
          <reference field="11" count="1" selected="0">
            <x v="1"/>
          </reference>
          <reference field="15" count="1">
            <x v="5"/>
          </reference>
        </references>
      </pivotArea>
    </format>
    <format dxfId="46">
      <pivotArea dataOnly="0" fieldPosition="0">
        <references count="2">
          <reference field="10" count="1" selected="0">
            <x v="4"/>
          </reference>
          <reference field="11" count="1">
            <x v="4"/>
          </reference>
        </references>
      </pivotArea>
    </format>
    <format dxfId="45">
      <pivotArea dataOnly="0" fieldPosition="0">
        <references count="2">
          <reference field="10" count="1" selected="0">
            <x v="4"/>
          </reference>
          <reference field="11" count="1">
            <x v="4"/>
          </reference>
        </references>
      </pivotArea>
    </format>
    <format dxfId="44">
      <pivotArea dataOnly="0" fieldPosition="0">
        <references count="2">
          <reference field="10" count="1" selected="0">
            <x v="4"/>
          </reference>
          <reference field="11" count="1">
            <x v="5"/>
          </reference>
        </references>
      </pivotArea>
    </format>
    <format dxfId="43">
      <pivotArea dataOnly="0" fieldPosition="0">
        <references count="2">
          <reference field="10" count="1" selected="0">
            <x v="5"/>
          </reference>
          <reference field="11" count="1">
            <x v="3"/>
          </reference>
        </references>
      </pivotArea>
    </format>
    <format dxfId="42">
      <pivotArea dataOnly="0" fieldPosition="0">
        <references count="2">
          <reference field="10" count="1" selected="0">
            <x v="5"/>
          </reference>
          <reference field="11" count="1">
            <x v="3"/>
          </reference>
        </references>
      </pivotArea>
    </format>
    <format dxfId="41">
      <pivotArea dataOnly="0" fieldPosition="0">
        <references count="1">
          <reference field="10" count="1">
            <x v="5"/>
          </reference>
        </references>
      </pivotArea>
    </format>
    <format dxfId="40">
      <pivotArea dataOnly="0" fieldPosition="0">
        <references count="1">
          <reference field="10" count="1">
            <x v="5"/>
          </reference>
        </references>
      </pivotArea>
    </format>
    <format dxfId="39">
      <pivotArea dataOnly="0" fieldPosition="0">
        <references count="3">
          <reference field="10" count="1" selected="0">
            <x v="5"/>
          </reference>
          <reference field="11" count="1" selected="0">
            <x v="3"/>
          </reference>
          <reference field="15" count="1">
            <x v="2"/>
          </reference>
        </references>
      </pivotArea>
    </format>
    <format dxfId="38">
      <pivotArea dataOnly="0" fieldPosition="0">
        <references count="3">
          <reference field="10" count="1" selected="0">
            <x v="5"/>
          </reference>
          <reference field="11" count="1" selected="0">
            <x v="3"/>
          </reference>
          <reference field="15" count="1">
            <x v="2"/>
          </reference>
        </references>
      </pivotArea>
    </format>
    <format dxfId="37">
      <pivotArea dataOnly="0" fieldPosition="0">
        <references count="3">
          <reference field="10" count="1" selected="0">
            <x v="5"/>
          </reference>
          <reference field="11" count="1" selected="0">
            <x v="3"/>
          </reference>
          <reference field="15" count="1">
            <x v="3"/>
          </reference>
        </references>
      </pivotArea>
    </format>
    <format dxfId="36">
      <pivotArea dataOnly="0" fieldPosition="0">
        <references count="3">
          <reference field="10" count="1" selected="0">
            <x v="5"/>
          </reference>
          <reference field="11" count="1" selected="0">
            <x v="3"/>
          </reference>
          <reference field="15" count="1">
            <x v="3"/>
          </reference>
        </references>
      </pivotArea>
    </format>
    <format dxfId="35">
      <pivotArea dataOnly="0" fieldPosition="0">
        <references count="3">
          <reference field="10" count="1" selected="0">
            <x v="4"/>
          </reference>
          <reference field="11" count="1" selected="0">
            <x v="4"/>
          </reference>
          <reference field="15" count="1">
            <x v="2"/>
          </reference>
        </references>
      </pivotArea>
    </format>
    <format dxfId="34">
      <pivotArea dataOnly="0" fieldPosition="0">
        <references count="3">
          <reference field="10" count="1" selected="0">
            <x v="4"/>
          </reference>
          <reference field="11" count="1" selected="0">
            <x v="4"/>
          </reference>
          <reference field="15" count="1">
            <x v="2"/>
          </reference>
        </references>
      </pivotArea>
    </format>
    <format dxfId="33">
      <pivotArea dataOnly="0" fieldPosition="0">
        <references count="3">
          <reference field="10" count="1" selected="0">
            <x v="4"/>
          </reference>
          <reference field="11" count="1" selected="0">
            <x v="4"/>
          </reference>
          <reference field="15" count="1">
            <x v="3"/>
          </reference>
        </references>
      </pivotArea>
    </format>
    <format dxfId="32">
      <pivotArea dataOnly="0" fieldPosition="0">
        <references count="3">
          <reference field="10" count="1" selected="0">
            <x v="4"/>
          </reference>
          <reference field="11" count="1" selected="0">
            <x v="4"/>
          </reference>
          <reference field="15" count="1">
            <x v="3"/>
          </reference>
        </references>
      </pivotArea>
    </format>
    <format dxfId="31">
      <pivotArea dataOnly="0" fieldPosition="0">
        <references count="3">
          <reference field="10" count="1" selected="0">
            <x v="4"/>
          </reference>
          <reference field="11" count="1" selected="0">
            <x v="4"/>
          </reference>
          <reference field="15" count="1">
            <x v="5"/>
          </reference>
        </references>
      </pivotArea>
    </format>
    <format dxfId="30">
      <pivotArea dataOnly="0" fieldPosition="0">
        <references count="3">
          <reference field="10" count="1" selected="0">
            <x v="4"/>
          </reference>
          <reference field="11" count="1" selected="0">
            <x v="4"/>
          </reference>
          <reference field="15" count="1">
            <x v="5"/>
          </reference>
        </references>
      </pivotArea>
    </format>
    <format dxfId="29">
      <pivotArea dataOnly="0" fieldPosition="0">
        <references count="3">
          <reference field="10" count="1" selected="0">
            <x v="4"/>
          </reference>
          <reference field="11" count="1" selected="0">
            <x v="5"/>
          </reference>
          <reference field="15" count="1">
            <x v="6"/>
          </reference>
        </references>
      </pivotArea>
    </format>
    <format dxfId="28">
      <pivotArea dataOnly="0" fieldPosition="0">
        <references count="3">
          <reference field="10" count="1" selected="0">
            <x v="5"/>
          </reference>
          <reference field="11" count="1" selected="0">
            <x v="3"/>
          </reference>
          <reference field="15" count="1">
            <x v="4"/>
          </reference>
        </references>
      </pivotArea>
    </format>
    <format dxfId="27">
      <pivotArea dataOnly="0" fieldPosition="0">
        <references count="3">
          <reference field="10" count="1" selected="0">
            <x v="5"/>
          </reference>
          <reference field="11" count="1" selected="0">
            <x v="3"/>
          </reference>
          <reference field="15" count="1">
            <x v="4"/>
          </reference>
        </references>
      </pivotArea>
    </format>
    <format dxfId="26">
      <pivotArea dataOnly="0" fieldPosition="0">
        <references count="3">
          <reference field="10" count="1" selected="0">
            <x v="5"/>
          </reference>
          <reference field="11" count="1" selected="0">
            <x v="3"/>
          </reference>
          <reference field="15" count="1">
            <x v="5"/>
          </reference>
        </references>
      </pivotArea>
    </format>
    <format dxfId="25">
      <pivotArea dataOnly="0" fieldPosition="0">
        <references count="3">
          <reference field="10" count="1" selected="0">
            <x v="5"/>
          </reference>
          <reference field="11" count="1" selected="0">
            <x v="3"/>
          </reference>
          <reference field="15" count="1">
            <x v="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BFD0405F-D652-47B3-AD54-1603FB98953C}" name="Table2" displayName="Table2" ref="A2:W4907" totalsRowShown="0" headerRowDxfId="24" dataDxfId="23">
  <autoFilter ref="A2:W4907" xr:uid="{7DBEF632-9F57-4D92-B46B-F8B4E6D56D5A}"/>
  <sortState xmlns:xlrd2="http://schemas.microsoft.com/office/spreadsheetml/2017/richdata2" ref="A3:W4907">
    <sortCondition descending="1" ref="W2:W4907"/>
  </sortState>
  <tableColumns count="23">
    <tableColumn id="1" xr3:uid="{0B9590ED-D886-4B74-989F-1314BC145EB6}" name="PIN" dataDxfId="22"/>
    <tableColumn id="2" xr3:uid="{7AD6523F-1A70-43DA-8CDD-770A1468A0BF}" name="Region" dataDxfId="21"/>
    <tableColumn id="3" xr3:uid="{632158B1-52D3-4846-BE14-FB2D72A50627}" name="County" dataDxfId="20"/>
    <tableColumn id="4" xr3:uid="{56387F5B-7E5E-407B-AFB5-346FA171B1E1}" name="Route" dataDxfId="19"/>
    <tableColumn id="5" xr3:uid="{EEC49E8F-4F90-4E61-9306-F7F9CC277348}" name="IM/SR/L" dataDxfId="18"/>
    <tableColumn id="6" xr3:uid="{9C775AFD-8037-4271-A7C1-65BFFFD84411}" name="Project Description" dataDxfId="17"/>
    <tableColumn id="7" xr3:uid="{9A22AC9B-7164-4501-A3DB-4F5A9B2AD9F5}" name="Scope of Work" dataDxfId="16"/>
    <tableColumn id="8" xr3:uid="{8C51A442-1CC0-4752-9583-72B0A3C87684}" name="Program Type" dataDxfId="15"/>
    <tableColumn id="9" xr3:uid="{ACE0366E-E432-4D20-9963-84294CB14131}" name="Project Type of Work" dataDxfId="14"/>
    <tableColumn id="10" xr3:uid="{D516E514-B37F-4E46-89A0-AB4F3FBE018F}" name="Resurfacing Type of Work" dataDxfId="13"/>
    <tableColumn id="11" xr3:uid="{67B90717-F98F-4D1E-981A-B51CACB97A0F}" name="Asset Type" dataDxfId="12"/>
    <tableColumn id="12" xr3:uid="{D6245A0E-303A-46D4-BB6F-72C2D99DD665}" name="FHWA Work Type" dataDxfId="11"/>
    <tableColumn id="13" xr3:uid="{61920891-7319-4C41-A6AC-74A7AC9BE893}" name="Project Length" dataDxfId="10"/>
    <tableColumn id="14" xr3:uid="{2EB7832B-5711-47A6-AA2A-A6146617FF44}" name="Let Date" dataDxfId="9"/>
    <tableColumn id="15" xr3:uid="{F4FB2096-0DBC-4090-A695-E028CDF845D6}" name="Resurfacing Type" dataDxfId="8"/>
    <tableColumn id="16" xr3:uid="{A00645E2-17AE-4EB3-A865-1F5D4FBF2460}" name="NHS" dataDxfId="7"/>
    <tableColumn id="17" xr3:uid="{EE286935-E320-4498-98BA-BEAD7DF49B35}" name="TRIMS NHS Designation" dataDxfId="6"/>
    <tableColumn id="18" xr3:uid="{BE54B5A4-281F-4D8E-BA56-7161F670FE82}" name="Bridges" dataDxfId="5"/>
    <tableColumn id="19" xr3:uid="{1305AB6B-4FB5-4ACC-9757-0AD529EE618A}" name="PE Obligations" dataDxfId="4"/>
    <tableColumn id="20" xr3:uid="{4D750375-395D-4643-8799-09EAC4D98CA2}" name="ROW Obligations" dataDxfId="3"/>
    <tableColumn id="21" xr3:uid="{F70A1F9C-5AD6-4B22-9417-2302BF37DD87}" name="Construction Obligations" dataDxfId="2"/>
    <tableColumn id="22" xr3:uid="{931CA95A-65A7-42A7-BB49-922E2DFEB149}" name="Paving Obligations" dataDxfId="1"/>
    <tableColumn id="23" xr3:uid="{4FF9E587-633E-42AE-8DD5-4574BF10DD6D}" name="Total Obligations" dataDxfId="0">
      <calculatedColumnFormula>SUM(Table2[[#This Row],[PE Obligations]:[Paving Obligations]])</calculatedColumnFormula>
    </tableColumn>
  </tableColumns>
  <tableStyleInfo name="TableStyleMedium16"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U15" dT="2020-06-23T18:51:42.10" personId="{899F14EF-6EAE-4200-90B5-A0DF9D2D5116}" id="{FB532FA5-7083-4F22-ABFC-D1003778694D}">
    <text>Per Tom Quinn - only half of the cost is being covered by TDOT and other half by Missouri DOT.</text>
  </threadedComment>
</ThreadedComments>
</file>

<file path=xl/threadedComments/threadedComment2.xml><?xml version="1.0" encoding="utf-8"?>
<ThreadedComments xmlns="http://schemas.microsoft.com/office/spreadsheetml/2018/threadedcomments" xmlns:x="http://schemas.openxmlformats.org/spreadsheetml/2006/main">
  <threadedComment ref="N1" dT="2020-04-29T01:26:03.91" personId="{0DEB29D2-6E25-4E10-A08B-AEB56F84BCF9}" id="{9BFEEA03-29D7-42FA-8C9E-EE86973B674F}">
    <text>From OPS_FED_PROJ_SUMMARY . COMPLETION_DTE or the Project Closeout Header</text>
  </threadedComment>
</ThreadedComments>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7DDB1-76D4-4661-BFD2-D079B0BA7056}">
  <dimension ref="A1:M59"/>
  <sheetViews>
    <sheetView tabSelected="1" zoomScale="90" zoomScaleNormal="90" workbookViewId="0">
      <pane xSplit="1" ySplit="11" topLeftCell="B12" activePane="bottomRight" state="frozen"/>
      <selection pane="topRight" activeCell="B1" sqref="B1"/>
      <selection pane="bottomLeft" activeCell="A5" sqref="A5"/>
      <selection pane="bottomRight" activeCell="E14" sqref="E14"/>
    </sheetView>
  </sheetViews>
  <sheetFormatPr defaultRowHeight="15" x14ac:dyDescent="0.25"/>
  <cols>
    <col min="1" max="1" width="22.5703125" bestFit="1" customWidth="1"/>
    <col min="2" max="2" width="16.140625" bestFit="1" customWidth="1"/>
    <col min="3" max="3" width="16.28515625" bestFit="1" customWidth="1"/>
    <col min="4" max="4" width="17.42578125" bestFit="1" customWidth="1"/>
    <col min="5" max="5" width="18.5703125" bestFit="1" customWidth="1"/>
    <col min="6" max="7" width="14.5703125" bestFit="1" customWidth="1"/>
    <col min="8" max="8" width="13.28515625" bestFit="1" customWidth="1"/>
    <col min="9" max="9" width="14.5703125" bestFit="1" customWidth="1"/>
    <col min="10" max="10" width="12.28515625" bestFit="1" customWidth="1"/>
    <col min="11" max="11" width="19.7109375" bestFit="1" customWidth="1"/>
    <col min="12" max="12" width="22.7109375" bestFit="1" customWidth="1"/>
    <col min="13" max="13" width="16.140625" bestFit="1" customWidth="1"/>
  </cols>
  <sheetData>
    <row r="1" spans="1:13" x14ac:dyDescent="0.25">
      <c r="B1" s="171" t="s">
        <v>11522</v>
      </c>
      <c r="C1" s="171" t="s">
        <v>11523</v>
      </c>
      <c r="D1" s="171" t="s">
        <v>11524</v>
      </c>
      <c r="E1" s="171" t="s">
        <v>11525</v>
      </c>
      <c r="F1" s="174" t="s">
        <v>11527</v>
      </c>
    </row>
    <row r="2" spans="1:13" x14ac:dyDescent="0.25">
      <c r="A2" s="172" t="s">
        <v>10418</v>
      </c>
      <c r="B2" s="170">
        <f>SUM(B13:E13)</f>
        <v>7517205.79</v>
      </c>
      <c r="C2" s="170">
        <f>SUM(F13)</f>
        <v>0</v>
      </c>
      <c r="D2" s="170">
        <f>SUM(B20:E20)</f>
        <v>132935802.42</v>
      </c>
      <c r="E2" s="219">
        <f>SUM(F20)</f>
        <v>74334315.849999875</v>
      </c>
      <c r="F2" s="173">
        <f>SUM(B2:E2)</f>
        <v>214787324.05999988</v>
      </c>
    </row>
    <row r="3" spans="1:13" x14ac:dyDescent="0.25">
      <c r="A3" s="172" t="s">
        <v>11339</v>
      </c>
      <c r="B3" s="170">
        <f>SUM(B14:E14)</f>
        <v>31856381.760000002</v>
      </c>
      <c r="C3" s="170">
        <f t="shared" ref="C3:C6" si="0">SUM(F14)</f>
        <v>14358007.080000002</v>
      </c>
      <c r="D3" s="170">
        <f>SUM(B21:E21)</f>
        <v>44545942.149999999</v>
      </c>
      <c r="E3" s="219">
        <f>SUM(F21)</f>
        <v>5823240</v>
      </c>
      <c r="F3" s="173">
        <f t="shared" ref="F3:F7" si="1">SUM(B3:E3)</f>
        <v>96583570.99000001</v>
      </c>
    </row>
    <row r="4" spans="1:13" x14ac:dyDescent="0.25">
      <c r="A4" s="172" t="s">
        <v>113</v>
      </c>
      <c r="B4" s="170">
        <f>SUM(B15:E15)</f>
        <v>19258017.739999998</v>
      </c>
      <c r="C4" s="170">
        <f t="shared" si="0"/>
        <v>20610714.330000002</v>
      </c>
      <c r="D4" s="170">
        <f>SUM(B22:E22)</f>
        <v>406283004.59000009</v>
      </c>
      <c r="E4" s="219">
        <f>SUM(F22)</f>
        <v>39692170.720000021</v>
      </c>
      <c r="F4" s="173">
        <f t="shared" si="1"/>
        <v>485843907.38000011</v>
      </c>
    </row>
    <row r="5" spans="1:13" x14ac:dyDescent="0.25">
      <c r="A5" s="172" t="s">
        <v>11499</v>
      </c>
      <c r="B5" s="170">
        <f>SUM(B16:E16)</f>
        <v>0</v>
      </c>
      <c r="C5" s="170">
        <f>SUM(F16)</f>
        <v>-1084933.6299999999</v>
      </c>
      <c r="D5" s="170">
        <f>SUM(B23:E23)</f>
        <v>13697097.379999999</v>
      </c>
      <c r="E5" s="219">
        <f>SUM(F23)</f>
        <v>53497765.299999997</v>
      </c>
      <c r="F5" s="173">
        <f t="shared" si="1"/>
        <v>66109929.049999997</v>
      </c>
    </row>
    <row r="6" spans="1:13" ht="15.75" thickBot="1" x14ac:dyDescent="0.3">
      <c r="A6" s="178" t="s">
        <v>171</v>
      </c>
      <c r="B6" s="179">
        <f>SUM(B17:E17)</f>
        <v>2777990</v>
      </c>
      <c r="C6" s="170">
        <f t="shared" si="0"/>
        <v>0</v>
      </c>
      <c r="D6" s="179">
        <f>SUM(B24:E24)</f>
        <v>27092885</v>
      </c>
      <c r="E6" s="220">
        <f>SUM(F24)</f>
        <v>0</v>
      </c>
      <c r="F6" s="180">
        <f t="shared" si="1"/>
        <v>29870875</v>
      </c>
    </row>
    <row r="7" spans="1:13" ht="15.75" thickTop="1" x14ac:dyDescent="0.25">
      <c r="A7" s="175" t="s">
        <v>11526</v>
      </c>
      <c r="B7" s="176">
        <f>SUM(B2:B6)</f>
        <v>61409595.290000007</v>
      </c>
      <c r="C7" s="176">
        <f>SUM(C2:C6)</f>
        <v>33883787.780000001</v>
      </c>
      <c r="D7" s="176">
        <f t="shared" ref="D7:E7" si="2">SUM(D2:D6)</f>
        <v>624554731.54000008</v>
      </c>
      <c r="E7" s="176">
        <f t="shared" si="2"/>
        <v>173347491.86999989</v>
      </c>
      <c r="F7" s="177">
        <f t="shared" si="1"/>
        <v>893195606.48000002</v>
      </c>
    </row>
    <row r="8" spans="1:13" x14ac:dyDescent="0.25">
      <c r="A8" s="66" t="s">
        <v>1</v>
      </c>
      <c r="B8" t="s">
        <v>11510</v>
      </c>
    </row>
    <row r="10" spans="1:13" ht="15.75" thickBot="1" x14ac:dyDescent="0.3">
      <c r="A10" s="66" t="s">
        <v>11509</v>
      </c>
      <c r="B10" s="66" t="s">
        <v>11493</v>
      </c>
    </row>
    <row r="11" spans="1:13" ht="15.75" thickBot="1" x14ac:dyDescent="0.3">
      <c r="A11" s="160" t="s">
        <v>11491</v>
      </c>
      <c r="B11" s="118" t="s">
        <v>11513</v>
      </c>
      <c r="C11" s="119" t="s">
        <v>11514</v>
      </c>
      <c r="D11" s="119" t="s">
        <v>11520</v>
      </c>
      <c r="E11" s="119" t="s">
        <v>11516</v>
      </c>
      <c r="F11" s="119" t="s">
        <v>11515</v>
      </c>
      <c r="G11" s="124" t="s">
        <v>11517</v>
      </c>
      <c r="H11" s="119" t="s">
        <v>46</v>
      </c>
      <c r="I11" s="119" t="s">
        <v>11500</v>
      </c>
      <c r="J11" s="119" t="s">
        <v>11518</v>
      </c>
      <c r="K11" s="119" t="s">
        <v>11528</v>
      </c>
      <c r="L11" s="125" t="s">
        <v>11529</v>
      </c>
      <c r="M11" s="140" t="s">
        <v>11492</v>
      </c>
    </row>
    <row r="12" spans="1:13" ht="15.75" thickBot="1" x14ac:dyDescent="0.3">
      <c r="A12" s="161" t="s">
        <v>28</v>
      </c>
      <c r="B12" s="116">
        <v>21927510.070000008</v>
      </c>
      <c r="C12" s="117">
        <v>36582780.729999989</v>
      </c>
      <c r="D12" s="117">
        <v>2777990</v>
      </c>
      <c r="E12" s="117">
        <v>121314.48999999998</v>
      </c>
      <c r="F12" s="117">
        <v>33883787.780000001</v>
      </c>
      <c r="G12" s="194">
        <v>43563060.019999966</v>
      </c>
      <c r="H12" s="194">
        <v>12686363</v>
      </c>
      <c r="I12" s="194">
        <v>0.03</v>
      </c>
      <c r="J12" s="194">
        <v>350</v>
      </c>
      <c r="K12" s="194">
        <v>8375936</v>
      </c>
      <c r="L12" s="117">
        <v>1003275</v>
      </c>
      <c r="M12" s="202">
        <v>160922367.11999997</v>
      </c>
    </row>
    <row r="13" spans="1:13" x14ac:dyDescent="0.25">
      <c r="A13" s="163" t="s">
        <v>10418</v>
      </c>
      <c r="B13" s="148">
        <v>7517205.79</v>
      </c>
      <c r="C13" s="149"/>
      <c r="D13" s="149"/>
      <c r="E13" s="149"/>
      <c r="F13" s="149"/>
      <c r="G13" s="195"/>
      <c r="H13" s="195"/>
      <c r="I13" s="195"/>
      <c r="J13" s="195"/>
      <c r="K13" s="195"/>
      <c r="L13" s="149"/>
      <c r="M13" s="203">
        <v>7517205.79</v>
      </c>
    </row>
    <row r="14" spans="1:13" x14ac:dyDescent="0.25">
      <c r="A14" s="142" t="s">
        <v>11339</v>
      </c>
      <c r="B14" s="104">
        <v>14068006.350000007</v>
      </c>
      <c r="C14" s="105">
        <v>17667060.919999994</v>
      </c>
      <c r="D14" s="105"/>
      <c r="E14" s="105">
        <v>121314.48999999998</v>
      </c>
      <c r="F14" s="105">
        <v>14358007.080000002</v>
      </c>
      <c r="G14" s="192">
        <v>2217388.9999999995</v>
      </c>
      <c r="H14" s="192"/>
      <c r="I14" s="192">
        <v>0.03</v>
      </c>
      <c r="J14" s="192">
        <v>350</v>
      </c>
      <c r="K14" s="192">
        <v>8375936</v>
      </c>
      <c r="L14" s="105">
        <v>1003275</v>
      </c>
      <c r="M14" s="204">
        <v>57811338.870000005</v>
      </c>
    </row>
    <row r="15" spans="1:13" x14ac:dyDescent="0.25">
      <c r="A15" s="142" t="s">
        <v>113</v>
      </c>
      <c r="B15" s="104">
        <v>342297.93</v>
      </c>
      <c r="C15" s="105">
        <v>18915719.809999999</v>
      </c>
      <c r="D15" s="105"/>
      <c r="E15" s="105"/>
      <c r="F15" s="105">
        <v>20610714.330000002</v>
      </c>
      <c r="G15" s="192">
        <v>40976796.019999966</v>
      </c>
      <c r="H15" s="192"/>
      <c r="I15" s="192"/>
      <c r="J15" s="192"/>
      <c r="K15" s="192"/>
      <c r="L15" s="105"/>
      <c r="M15" s="204">
        <v>80845528.089999974</v>
      </c>
    </row>
    <row r="16" spans="1:13" x14ac:dyDescent="0.25">
      <c r="A16" s="142" t="s">
        <v>11499</v>
      </c>
      <c r="B16" s="104"/>
      <c r="C16" s="105"/>
      <c r="D16" s="105"/>
      <c r="E16" s="105"/>
      <c r="F16" s="105">
        <v>-1084933.6299999999</v>
      </c>
      <c r="G16" s="192">
        <v>368875</v>
      </c>
      <c r="H16" s="192"/>
      <c r="I16" s="192"/>
      <c r="J16" s="192"/>
      <c r="K16" s="192"/>
      <c r="L16" s="105"/>
      <c r="M16" s="204">
        <v>-716058.62999999989</v>
      </c>
    </row>
    <row r="17" spans="1:13" x14ac:dyDescent="0.25">
      <c r="A17" s="142" t="s">
        <v>171</v>
      </c>
      <c r="B17" s="104"/>
      <c r="C17" s="105"/>
      <c r="D17" s="105">
        <v>2777990</v>
      </c>
      <c r="E17" s="105"/>
      <c r="F17" s="105"/>
      <c r="G17" s="192"/>
      <c r="H17" s="192"/>
      <c r="I17" s="192"/>
      <c r="J17" s="192"/>
      <c r="K17" s="192"/>
      <c r="L17" s="105"/>
      <c r="M17" s="204">
        <v>2777990</v>
      </c>
    </row>
    <row r="18" spans="1:13" ht="15.75" thickBot="1" x14ac:dyDescent="0.3">
      <c r="A18" s="164" t="s">
        <v>11507</v>
      </c>
      <c r="B18" s="150"/>
      <c r="C18" s="151"/>
      <c r="D18" s="151"/>
      <c r="E18" s="151"/>
      <c r="F18" s="151"/>
      <c r="G18" s="151"/>
      <c r="H18" s="151">
        <v>12686363</v>
      </c>
      <c r="I18" s="151"/>
      <c r="J18" s="151"/>
      <c r="K18" s="151"/>
      <c r="L18" s="151"/>
      <c r="M18" s="205">
        <v>12686363</v>
      </c>
    </row>
    <row r="19" spans="1:13" ht="15.75" thickBot="1" x14ac:dyDescent="0.3">
      <c r="A19" s="162" t="s">
        <v>11496</v>
      </c>
      <c r="B19" s="152">
        <v>156971645.63</v>
      </c>
      <c r="C19" s="153">
        <v>432718169.60000008</v>
      </c>
      <c r="D19" s="154">
        <v>27092885</v>
      </c>
      <c r="E19" s="154">
        <v>7772031.3100000005</v>
      </c>
      <c r="F19" s="154">
        <v>173347491.86999989</v>
      </c>
      <c r="G19" s="196">
        <v>128091466.86000001</v>
      </c>
      <c r="H19" s="196">
        <v>2432351.4900000002</v>
      </c>
      <c r="I19" s="196">
        <v>174904.25999999998</v>
      </c>
      <c r="J19" s="196">
        <v>1835953.62</v>
      </c>
      <c r="K19" s="196"/>
      <c r="L19" s="196"/>
      <c r="M19" s="197">
        <v>930436899.63999999</v>
      </c>
    </row>
    <row r="20" spans="1:13" x14ac:dyDescent="0.25">
      <c r="A20" s="165" t="s">
        <v>10418</v>
      </c>
      <c r="B20" s="155">
        <v>60354333.189999998</v>
      </c>
      <c r="C20" s="156">
        <v>69440989.230000004</v>
      </c>
      <c r="D20" s="157"/>
      <c r="E20" s="157">
        <v>3140480</v>
      </c>
      <c r="F20" s="157">
        <v>74334315.849999875</v>
      </c>
      <c r="G20" s="198">
        <v>5285283.7899999982</v>
      </c>
      <c r="H20" s="198"/>
      <c r="I20" s="198">
        <v>50656.140000000007</v>
      </c>
      <c r="J20" s="198">
        <v>708416.62000000011</v>
      </c>
      <c r="K20" s="198"/>
      <c r="L20" s="198"/>
      <c r="M20" s="199">
        <v>213314474.81999984</v>
      </c>
    </row>
    <row r="21" spans="1:13" x14ac:dyDescent="0.25">
      <c r="A21" s="143" t="s">
        <v>11339</v>
      </c>
      <c r="B21" s="106">
        <v>23536505.48</v>
      </c>
      <c r="C21" s="120">
        <v>21009436.669999998</v>
      </c>
      <c r="D21" s="107"/>
      <c r="E21" s="107"/>
      <c r="F21" s="107">
        <v>5823240</v>
      </c>
      <c r="G21" s="189">
        <v>72821.73</v>
      </c>
      <c r="H21" s="189"/>
      <c r="I21" s="189"/>
      <c r="J21" s="189"/>
      <c r="K21" s="189"/>
      <c r="L21" s="189"/>
      <c r="M21" s="200">
        <v>50442003.879999995</v>
      </c>
    </row>
    <row r="22" spans="1:13" x14ac:dyDescent="0.25">
      <c r="A22" s="143" t="s">
        <v>113</v>
      </c>
      <c r="B22" s="106">
        <v>66034850.570000015</v>
      </c>
      <c r="C22" s="120">
        <v>336680077.41000009</v>
      </c>
      <c r="D22" s="107"/>
      <c r="E22" s="107">
        <v>3568076.6100000003</v>
      </c>
      <c r="F22" s="107">
        <v>39692170.720000021</v>
      </c>
      <c r="G22" s="189">
        <v>73248231.520000026</v>
      </c>
      <c r="H22" s="189"/>
      <c r="I22" s="189"/>
      <c r="J22" s="189"/>
      <c r="K22" s="189"/>
      <c r="L22" s="189"/>
      <c r="M22" s="200">
        <v>519223406.83000016</v>
      </c>
    </row>
    <row r="23" spans="1:13" x14ac:dyDescent="0.25">
      <c r="A23" s="143" t="s">
        <v>11499</v>
      </c>
      <c r="B23" s="106">
        <v>7045956.3899999997</v>
      </c>
      <c r="C23" s="120">
        <v>5587666.29</v>
      </c>
      <c r="D23" s="107"/>
      <c r="E23" s="107">
        <v>1063474.6999999997</v>
      </c>
      <c r="F23" s="107">
        <v>53497765.299999997</v>
      </c>
      <c r="G23" s="189">
        <v>49485129.819999993</v>
      </c>
      <c r="H23" s="189"/>
      <c r="I23" s="189">
        <v>124248.11999999998</v>
      </c>
      <c r="J23" s="189">
        <v>1127537</v>
      </c>
      <c r="K23" s="189"/>
      <c r="L23" s="189"/>
      <c r="M23" s="200">
        <v>117931777.61999999</v>
      </c>
    </row>
    <row r="24" spans="1:13" x14ac:dyDescent="0.25">
      <c r="A24" s="143" t="s">
        <v>171</v>
      </c>
      <c r="B24" s="106"/>
      <c r="C24" s="107"/>
      <c r="D24" s="107">
        <v>27092885</v>
      </c>
      <c r="E24" s="107"/>
      <c r="F24" s="107"/>
      <c r="G24" s="189"/>
      <c r="H24" s="189"/>
      <c r="I24" s="189"/>
      <c r="J24" s="189"/>
      <c r="K24" s="189"/>
      <c r="L24" s="189"/>
      <c r="M24" s="200">
        <v>27092885</v>
      </c>
    </row>
    <row r="25" spans="1:13" ht="15.75" thickBot="1" x14ac:dyDescent="0.3">
      <c r="A25" s="166" t="s">
        <v>11507</v>
      </c>
      <c r="B25" s="158"/>
      <c r="C25" s="159"/>
      <c r="D25" s="159"/>
      <c r="E25" s="159"/>
      <c r="F25" s="159"/>
      <c r="G25" s="159"/>
      <c r="H25" s="159">
        <v>2432351.4900000002</v>
      </c>
      <c r="I25" s="159"/>
      <c r="J25" s="159"/>
      <c r="K25" s="159"/>
      <c r="L25" s="159"/>
      <c r="M25" s="201">
        <v>2432351.4900000002</v>
      </c>
    </row>
    <row r="26" spans="1:13" ht="15.75" thickBot="1" x14ac:dyDescent="0.3">
      <c r="A26" s="206" t="s">
        <v>11506</v>
      </c>
      <c r="B26" s="207">
        <v>56766288.060000002</v>
      </c>
      <c r="C26" s="208">
        <v>10611435.720000001</v>
      </c>
      <c r="D26" s="208"/>
      <c r="E26" s="208"/>
      <c r="F26" s="208">
        <v>65093426.569999993</v>
      </c>
      <c r="G26" s="208"/>
      <c r="H26" s="208"/>
      <c r="I26" s="208">
        <v>150000</v>
      </c>
      <c r="J26" s="208"/>
      <c r="K26" s="208"/>
      <c r="L26" s="208"/>
      <c r="M26" s="209">
        <v>132621150.34999999</v>
      </c>
    </row>
    <row r="27" spans="1:13" x14ac:dyDescent="0.25">
      <c r="A27" s="210" t="s">
        <v>11339</v>
      </c>
      <c r="B27" s="190">
        <v>56766288.060000002</v>
      </c>
      <c r="C27" s="191">
        <v>10611435.720000001</v>
      </c>
      <c r="D27" s="191"/>
      <c r="E27" s="191"/>
      <c r="F27" s="191">
        <v>65093426.569999993</v>
      </c>
      <c r="G27" s="191"/>
      <c r="H27" s="191"/>
      <c r="I27" s="191"/>
      <c r="J27" s="191"/>
      <c r="K27" s="191"/>
      <c r="L27" s="191"/>
      <c r="M27" s="211">
        <v>132471150.34999999</v>
      </c>
    </row>
    <row r="28" spans="1:13" ht="15.75" thickBot="1" x14ac:dyDescent="0.3">
      <c r="A28" s="167" t="s">
        <v>11504</v>
      </c>
      <c r="B28" s="108"/>
      <c r="C28" s="109"/>
      <c r="D28" s="109"/>
      <c r="E28" s="109"/>
      <c r="F28" s="109"/>
      <c r="G28" s="109"/>
      <c r="H28" s="109"/>
      <c r="I28" s="109">
        <v>150000</v>
      </c>
      <c r="J28" s="109"/>
      <c r="K28" s="109"/>
      <c r="L28" s="109"/>
      <c r="M28" s="212">
        <v>150000</v>
      </c>
    </row>
    <row r="29" spans="1:13" ht="15.75" thickBot="1" x14ac:dyDescent="0.3">
      <c r="A29" s="144" t="s">
        <v>11501</v>
      </c>
      <c r="B29" s="81">
        <v>72672.3</v>
      </c>
      <c r="C29" s="78">
        <v>428001</v>
      </c>
      <c r="D29" s="78"/>
      <c r="E29" s="78"/>
      <c r="F29" s="78">
        <v>541161.10000000009</v>
      </c>
      <c r="G29" s="78"/>
      <c r="H29" s="78">
        <v>96423.84</v>
      </c>
      <c r="I29" s="78"/>
      <c r="J29" s="78"/>
      <c r="K29" s="78"/>
      <c r="L29" s="78"/>
      <c r="M29" s="213">
        <v>1138258.2400000002</v>
      </c>
    </row>
    <row r="30" spans="1:13" x14ac:dyDescent="0.25">
      <c r="A30" s="145" t="s">
        <v>11339</v>
      </c>
      <c r="B30" s="82">
        <v>72676.73</v>
      </c>
      <c r="C30" s="79">
        <v>90200</v>
      </c>
      <c r="D30" s="79"/>
      <c r="E30" s="79"/>
      <c r="F30" s="79">
        <v>86489</v>
      </c>
      <c r="G30" s="79"/>
      <c r="H30" s="79"/>
      <c r="I30" s="79"/>
      <c r="J30" s="79"/>
      <c r="K30" s="79"/>
      <c r="L30" s="79"/>
      <c r="M30" s="214">
        <v>249365.72999999998</v>
      </c>
    </row>
    <row r="31" spans="1:13" x14ac:dyDescent="0.25">
      <c r="A31" s="145" t="s">
        <v>113</v>
      </c>
      <c r="B31" s="82">
        <v>-4.43</v>
      </c>
      <c r="C31" s="79">
        <v>337801</v>
      </c>
      <c r="D31" s="79"/>
      <c r="E31" s="79"/>
      <c r="F31" s="79">
        <v>454672.10000000015</v>
      </c>
      <c r="G31" s="79"/>
      <c r="H31" s="79"/>
      <c r="I31" s="79"/>
      <c r="J31" s="79"/>
      <c r="K31" s="79"/>
      <c r="L31" s="79"/>
      <c r="M31" s="214">
        <v>792468.67000000016</v>
      </c>
    </row>
    <row r="32" spans="1:13" ht="15.75" thickBot="1" x14ac:dyDescent="0.3">
      <c r="A32" s="146" t="s">
        <v>11507</v>
      </c>
      <c r="B32" s="147"/>
      <c r="C32" s="126"/>
      <c r="D32" s="126"/>
      <c r="E32" s="126"/>
      <c r="F32" s="126"/>
      <c r="G32" s="126"/>
      <c r="H32" s="126">
        <v>96423.84</v>
      </c>
      <c r="I32" s="126"/>
      <c r="J32" s="126"/>
      <c r="K32" s="126"/>
      <c r="L32" s="126"/>
      <c r="M32" s="215">
        <v>96423.84</v>
      </c>
    </row>
    <row r="33" spans="1:13" ht="15.75" thickBot="1" x14ac:dyDescent="0.3">
      <c r="A33" s="144" t="s">
        <v>11500</v>
      </c>
      <c r="B33" s="81">
        <v>138211725.61000001</v>
      </c>
      <c r="C33" s="78">
        <v>34202274.629999995</v>
      </c>
      <c r="D33" s="78"/>
      <c r="E33" s="78">
        <v>9942079.0699999966</v>
      </c>
      <c r="F33" s="78">
        <v>247895663.00999981</v>
      </c>
      <c r="G33" s="78">
        <v>96111819.440000325</v>
      </c>
      <c r="H33" s="78"/>
      <c r="I33" s="78">
        <v>226466349.8799997</v>
      </c>
      <c r="J33" s="78"/>
      <c r="K33" s="78"/>
      <c r="L33" s="78"/>
      <c r="M33" s="213">
        <v>752829911.63999987</v>
      </c>
    </row>
    <row r="34" spans="1:13" ht="15.75" thickBot="1" x14ac:dyDescent="0.3">
      <c r="A34" s="168" t="s">
        <v>11500</v>
      </c>
      <c r="B34" s="83">
        <v>138211725.61000001</v>
      </c>
      <c r="C34" s="80">
        <v>34202274.629999995</v>
      </c>
      <c r="D34" s="80"/>
      <c r="E34" s="80">
        <v>9942079.0699999966</v>
      </c>
      <c r="F34" s="80">
        <v>247895663.00999981</v>
      </c>
      <c r="G34" s="80">
        <v>96111819.440000325</v>
      </c>
      <c r="H34" s="80"/>
      <c r="I34" s="80">
        <v>226466349.8799997</v>
      </c>
      <c r="J34" s="80"/>
      <c r="K34" s="80"/>
      <c r="L34" s="80"/>
      <c r="M34" s="216">
        <v>752829911.63999987</v>
      </c>
    </row>
    <row r="35" spans="1:13" ht="15.75" thickBot="1" x14ac:dyDescent="0.3">
      <c r="A35" s="144" t="s">
        <v>11503</v>
      </c>
      <c r="B35" s="81">
        <v>320104.84999999998</v>
      </c>
      <c r="C35" s="78"/>
      <c r="D35" s="78"/>
      <c r="E35" s="78"/>
      <c r="F35" s="78">
        <v>4979300</v>
      </c>
      <c r="G35" s="78"/>
      <c r="H35" s="78"/>
      <c r="I35" s="78"/>
      <c r="J35" s="78"/>
      <c r="K35" s="78"/>
      <c r="L35" s="78"/>
      <c r="M35" s="213">
        <v>5299404.8499999996</v>
      </c>
    </row>
    <row r="36" spans="1:13" ht="15.75" thickBot="1" x14ac:dyDescent="0.3">
      <c r="A36" s="146" t="s">
        <v>11504</v>
      </c>
      <c r="B36" s="147">
        <v>320104.84999999998</v>
      </c>
      <c r="C36" s="126"/>
      <c r="D36" s="126"/>
      <c r="E36" s="126"/>
      <c r="F36" s="126">
        <v>4979300</v>
      </c>
      <c r="G36" s="126"/>
      <c r="H36" s="126"/>
      <c r="I36" s="126"/>
      <c r="J36" s="126"/>
      <c r="K36" s="126"/>
      <c r="L36" s="126"/>
      <c r="M36" s="215">
        <v>5299404.8499999996</v>
      </c>
    </row>
    <row r="37" spans="1:13" ht="15.75" thickBot="1" x14ac:dyDescent="0.3">
      <c r="A37" s="121" t="s">
        <v>11492</v>
      </c>
      <c r="B37" s="122">
        <v>374269946.52000004</v>
      </c>
      <c r="C37" s="123">
        <v>514542661.68000013</v>
      </c>
      <c r="D37" s="123">
        <v>29870875</v>
      </c>
      <c r="E37" s="123">
        <v>17835424.869999997</v>
      </c>
      <c r="F37" s="123">
        <v>525740830.32999974</v>
      </c>
      <c r="G37" s="123">
        <v>267766346.32000032</v>
      </c>
      <c r="H37" s="169">
        <v>15215138.33</v>
      </c>
      <c r="I37" s="169">
        <v>226791254.16999969</v>
      </c>
      <c r="J37" s="169">
        <v>1836303.62</v>
      </c>
      <c r="K37" s="123">
        <v>8375936</v>
      </c>
      <c r="L37" s="123">
        <v>1003275</v>
      </c>
      <c r="M37" s="141">
        <v>1983247991.8399997</v>
      </c>
    </row>
    <row r="45" spans="1:13" ht="15.75" thickBot="1" x14ac:dyDescent="0.3"/>
    <row r="48" spans="1:13" ht="15.75" thickBot="1" x14ac:dyDescent="0.3"/>
    <row r="52" ht="15.75" thickBot="1" x14ac:dyDescent="0.3"/>
    <row r="57" ht="15.75" thickBot="1" x14ac:dyDescent="0.3"/>
    <row r="59" ht="15.75" thickBot="1" x14ac:dyDescent="0.3"/>
  </sheetData>
  <pageMargins left="0.7" right="0.7" top="0.75" bottom="0.75" header="0.3" footer="0.3"/>
  <pageSetup orientation="portrait" verticalDpi="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8EC04-03AB-4F3A-B677-2031FF1D2582}">
  <dimension ref="A4:F98"/>
  <sheetViews>
    <sheetView workbookViewId="0">
      <pane xSplit="1" ySplit="6" topLeftCell="B7" activePane="bottomRight" state="frozen"/>
      <selection pane="topRight" activeCell="B1" sqref="B1"/>
      <selection pane="bottomLeft" activeCell="A7" sqref="A7"/>
      <selection pane="bottomRight" activeCell="C91" sqref="C91"/>
    </sheetView>
  </sheetViews>
  <sheetFormatPr defaultRowHeight="15" x14ac:dyDescent="0.25"/>
  <cols>
    <col min="1" max="1" width="27.7109375" bestFit="1" customWidth="1"/>
    <col min="2" max="2" width="19.7109375" bestFit="1" customWidth="1"/>
    <col min="3" max="3" width="21.85546875" bestFit="1" customWidth="1"/>
    <col min="4" max="4" width="28.5703125" bestFit="1" customWidth="1"/>
    <col min="5" max="5" width="23.28515625" bestFit="1" customWidth="1"/>
    <col min="6" max="6" width="21.85546875" bestFit="1" customWidth="1"/>
    <col min="7" max="7" width="19.7109375" bestFit="1" customWidth="1"/>
    <col min="8" max="8" width="21.85546875" bestFit="1" customWidth="1"/>
    <col min="9" max="9" width="28.5703125" bestFit="1" customWidth="1"/>
    <col min="10" max="10" width="23.28515625" bestFit="1" customWidth="1"/>
    <col min="11" max="11" width="21.85546875" bestFit="1" customWidth="1"/>
    <col min="12" max="12" width="19.7109375" bestFit="1" customWidth="1"/>
    <col min="13" max="13" width="21.85546875" bestFit="1" customWidth="1"/>
    <col min="14" max="14" width="28.5703125" bestFit="1" customWidth="1"/>
    <col min="15" max="15" width="23.28515625" bestFit="1" customWidth="1"/>
    <col min="16" max="16" width="21.85546875" bestFit="1" customWidth="1"/>
    <col min="17" max="17" width="19.7109375" bestFit="1" customWidth="1"/>
    <col min="18" max="18" width="21.85546875" bestFit="1" customWidth="1"/>
    <col min="19" max="19" width="28.5703125" bestFit="1" customWidth="1"/>
    <col min="20" max="20" width="23.28515625" bestFit="1" customWidth="1"/>
    <col min="21" max="21" width="21.85546875" bestFit="1" customWidth="1"/>
    <col min="22" max="22" width="19.7109375" bestFit="1" customWidth="1"/>
    <col min="23" max="23" width="21.85546875" bestFit="1" customWidth="1"/>
    <col min="24" max="24" width="28.5703125" bestFit="1" customWidth="1"/>
    <col min="25" max="25" width="23.28515625" bestFit="1" customWidth="1"/>
    <col min="26" max="26" width="21.85546875" bestFit="1" customWidth="1"/>
    <col min="27" max="27" width="19.7109375" bestFit="1" customWidth="1"/>
    <col min="28" max="28" width="21.85546875" bestFit="1" customWidth="1"/>
    <col min="29" max="29" width="28.5703125" bestFit="1" customWidth="1"/>
    <col min="30" max="30" width="23.28515625" bestFit="1" customWidth="1"/>
    <col min="31" max="31" width="21.85546875" bestFit="1" customWidth="1"/>
    <col min="32" max="32" width="24.42578125" bestFit="1" customWidth="1"/>
    <col min="33" max="33" width="26.7109375" bestFit="1" customWidth="1"/>
    <col min="34" max="34" width="33.28515625" bestFit="1" customWidth="1"/>
    <col min="35" max="35" width="28.140625" bestFit="1" customWidth="1"/>
    <col min="36" max="36" width="26.7109375" bestFit="1" customWidth="1"/>
    <col min="37" max="37" width="19.7109375" bestFit="1" customWidth="1"/>
    <col min="38" max="38" width="21.85546875" bestFit="1" customWidth="1"/>
    <col min="39" max="39" width="28.5703125" bestFit="1" customWidth="1"/>
    <col min="40" max="40" width="23.28515625" bestFit="1" customWidth="1"/>
    <col min="41" max="41" width="21.85546875" bestFit="1" customWidth="1"/>
    <col min="42" max="42" width="19.7109375" bestFit="1" customWidth="1"/>
    <col min="43" max="43" width="21.85546875" bestFit="1" customWidth="1"/>
    <col min="44" max="44" width="28.5703125" bestFit="1" customWidth="1"/>
    <col min="45" max="45" width="23.28515625" bestFit="1" customWidth="1"/>
    <col min="46" max="46" width="21.85546875" bestFit="1" customWidth="1"/>
    <col min="47" max="47" width="19.7109375" bestFit="1" customWidth="1"/>
    <col min="48" max="48" width="21.85546875" bestFit="1" customWidth="1"/>
    <col min="49" max="49" width="28.5703125" bestFit="1" customWidth="1"/>
    <col min="50" max="50" width="23.28515625" bestFit="1" customWidth="1"/>
    <col min="51" max="51" width="21.85546875" bestFit="1" customWidth="1"/>
    <col min="52" max="52" width="19.7109375" bestFit="1" customWidth="1"/>
    <col min="53" max="53" width="21.85546875" bestFit="1" customWidth="1"/>
    <col min="54" max="54" width="28.5703125" bestFit="1" customWidth="1"/>
    <col min="55" max="55" width="23.28515625" bestFit="1" customWidth="1"/>
    <col min="56" max="56" width="21.85546875" bestFit="1" customWidth="1"/>
    <col min="57" max="57" width="22.28515625" bestFit="1" customWidth="1"/>
    <col min="58" max="58" width="24.42578125" bestFit="1" customWidth="1"/>
    <col min="59" max="59" width="31.28515625" bestFit="1" customWidth="1"/>
    <col min="60" max="60" width="26" bestFit="1" customWidth="1"/>
    <col min="61" max="61" width="24.42578125" bestFit="1" customWidth="1"/>
    <col min="62" max="62" width="19.7109375" bestFit="1" customWidth="1"/>
    <col min="63" max="63" width="21.85546875" bestFit="1" customWidth="1"/>
    <col min="64" max="64" width="28.5703125" bestFit="1" customWidth="1"/>
    <col min="65" max="65" width="23.28515625" bestFit="1" customWidth="1"/>
    <col min="66" max="66" width="21.85546875" bestFit="1" customWidth="1"/>
    <col min="67" max="67" width="19.7109375" bestFit="1" customWidth="1"/>
    <col min="68" max="68" width="21.85546875" bestFit="1" customWidth="1"/>
    <col min="69" max="69" width="28.5703125" bestFit="1" customWidth="1"/>
    <col min="70" max="70" width="23.28515625" bestFit="1" customWidth="1"/>
    <col min="71" max="71" width="21.85546875" bestFit="1" customWidth="1"/>
    <col min="72" max="72" width="19.7109375" bestFit="1" customWidth="1"/>
    <col min="73" max="73" width="21.85546875" bestFit="1" customWidth="1"/>
    <col min="74" max="74" width="28.5703125" bestFit="1" customWidth="1"/>
    <col min="75" max="75" width="23.28515625" bestFit="1" customWidth="1"/>
    <col min="76" max="76" width="21.85546875" bestFit="1" customWidth="1"/>
    <col min="77" max="77" width="19.7109375" bestFit="1" customWidth="1"/>
    <col min="78" max="78" width="21.85546875" bestFit="1" customWidth="1"/>
    <col min="79" max="79" width="28.5703125" bestFit="1" customWidth="1"/>
    <col min="80" max="80" width="23.28515625" bestFit="1" customWidth="1"/>
    <col min="81" max="81" width="21.85546875" bestFit="1" customWidth="1"/>
    <col min="82" max="82" width="21" bestFit="1" customWidth="1"/>
    <col min="83" max="83" width="23.28515625" bestFit="1" customWidth="1"/>
    <col min="84" max="84" width="30" bestFit="1" customWidth="1"/>
    <col min="85" max="85" width="24.7109375" bestFit="1" customWidth="1"/>
    <col min="86" max="86" width="23.28515625" bestFit="1" customWidth="1"/>
    <col min="87" max="87" width="19.7109375" bestFit="1" customWidth="1"/>
    <col min="88" max="88" width="21.85546875" bestFit="1" customWidth="1"/>
    <col min="89" max="89" width="28.5703125" bestFit="1" customWidth="1"/>
    <col min="90" max="90" width="23.28515625" bestFit="1" customWidth="1"/>
    <col min="91" max="91" width="21.85546875" bestFit="1" customWidth="1"/>
    <col min="92" max="92" width="19.7109375" bestFit="1" customWidth="1"/>
    <col min="93" max="93" width="21.85546875" bestFit="1" customWidth="1"/>
    <col min="94" max="94" width="28.5703125" bestFit="1" customWidth="1"/>
    <col min="95" max="95" width="23.28515625" bestFit="1" customWidth="1"/>
    <col min="96" max="96" width="21.85546875" bestFit="1" customWidth="1"/>
    <col min="97" max="97" width="19.7109375" bestFit="1" customWidth="1"/>
    <col min="98" max="98" width="21.85546875" bestFit="1" customWidth="1"/>
    <col min="99" max="99" width="28.5703125" bestFit="1" customWidth="1"/>
    <col min="100" max="100" width="23.28515625" bestFit="1" customWidth="1"/>
    <col min="101" max="101" width="21.85546875" bestFit="1" customWidth="1"/>
    <col min="102" max="102" width="23.7109375" bestFit="1" customWidth="1"/>
    <col min="103" max="103" width="25.85546875" bestFit="1" customWidth="1"/>
    <col min="104" max="104" width="32.5703125" bestFit="1" customWidth="1"/>
    <col min="105" max="105" width="27.28515625" bestFit="1" customWidth="1"/>
    <col min="106" max="106" width="25.85546875" bestFit="1" customWidth="1"/>
    <col min="107" max="107" width="19.7109375" bestFit="1" customWidth="1"/>
    <col min="108" max="108" width="21.85546875" bestFit="1" customWidth="1"/>
    <col min="109" max="109" width="28.5703125" bestFit="1" customWidth="1"/>
    <col min="110" max="110" width="23.28515625" bestFit="1" customWidth="1"/>
    <col min="111" max="111" width="21.85546875" bestFit="1" customWidth="1"/>
    <col min="112" max="112" width="19.7109375" bestFit="1" customWidth="1"/>
    <col min="113" max="113" width="21.85546875" bestFit="1" customWidth="1"/>
    <col min="114" max="114" width="28.5703125" bestFit="1" customWidth="1"/>
    <col min="115" max="115" width="23.28515625" bestFit="1" customWidth="1"/>
    <col min="116" max="116" width="21.85546875" bestFit="1" customWidth="1"/>
    <col min="117" max="117" width="19.7109375" bestFit="1" customWidth="1"/>
    <col min="118" max="118" width="21.85546875" bestFit="1" customWidth="1"/>
    <col min="119" max="119" width="28.5703125" bestFit="1" customWidth="1"/>
    <col min="120" max="120" width="23.28515625" bestFit="1" customWidth="1"/>
    <col min="121" max="121" width="21.85546875" bestFit="1" customWidth="1"/>
    <col min="122" max="122" width="22.28515625" bestFit="1" customWidth="1"/>
    <col min="123" max="123" width="24.42578125" bestFit="1" customWidth="1"/>
    <col min="124" max="124" width="31.28515625" bestFit="1" customWidth="1"/>
    <col min="125" max="125" width="26" bestFit="1" customWidth="1"/>
    <col min="126" max="127" width="24.42578125" bestFit="1" customWidth="1"/>
    <col min="128" max="128" width="26.7109375" bestFit="1" customWidth="1"/>
    <col min="129" max="129" width="33.28515625" bestFit="1" customWidth="1"/>
    <col min="130" max="130" width="28.140625" bestFit="1" customWidth="1"/>
    <col min="131" max="131" width="26.7109375" bestFit="1" customWidth="1"/>
    <col min="132" max="132" width="21" bestFit="1" customWidth="1"/>
    <col min="133" max="133" width="23.28515625" bestFit="1" customWidth="1"/>
    <col min="134" max="134" width="30" bestFit="1" customWidth="1"/>
    <col min="135" max="135" width="24.7109375" bestFit="1" customWidth="1"/>
    <col min="136" max="136" width="23.28515625" bestFit="1" customWidth="1"/>
    <col min="137" max="137" width="19.7109375" bestFit="1" customWidth="1"/>
    <col min="138" max="138" width="21.85546875" bestFit="1" customWidth="1"/>
    <col min="139" max="139" width="28.5703125" bestFit="1" customWidth="1"/>
    <col min="140" max="140" width="23.28515625" bestFit="1" customWidth="1"/>
    <col min="141" max="141" width="21.85546875" bestFit="1" customWidth="1"/>
    <col min="142" max="142" width="19.7109375" bestFit="1" customWidth="1"/>
    <col min="143" max="143" width="21.85546875" bestFit="1" customWidth="1"/>
    <col min="144" max="144" width="28.5703125" bestFit="1" customWidth="1"/>
    <col min="145" max="145" width="23.28515625" bestFit="1" customWidth="1"/>
    <col min="146" max="146" width="21.85546875" bestFit="1" customWidth="1"/>
    <col min="147" max="147" width="19.7109375" bestFit="1" customWidth="1"/>
    <col min="148" max="148" width="21.85546875" bestFit="1" customWidth="1"/>
    <col min="149" max="149" width="28.5703125" bestFit="1" customWidth="1"/>
    <col min="150" max="150" width="23.28515625" bestFit="1" customWidth="1"/>
    <col min="151" max="151" width="21.85546875" bestFit="1" customWidth="1"/>
    <col min="152" max="152" width="23.7109375" bestFit="1" customWidth="1"/>
    <col min="153" max="153" width="25.85546875" bestFit="1" customWidth="1"/>
    <col min="154" max="154" width="32.5703125" bestFit="1" customWidth="1"/>
    <col min="155" max="155" width="27.28515625" bestFit="1" customWidth="1"/>
    <col min="156" max="156" width="25.85546875" bestFit="1" customWidth="1"/>
    <col min="157" max="157" width="19.7109375" bestFit="1" customWidth="1"/>
    <col min="158" max="158" width="21.85546875" bestFit="1" customWidth="1"/>
    <col min="159" max="159" width="28.5703125" bestFit="1" customWidth="1"/>
    <col min="160" max="160" width="23.28515625" bestFit="1" customWidth="1"/>
    <col min="161" max="161" width="21.85546875" bestFit="1" customWidth="1"/>
    <col min="162" max="162" width="19.7109375" bestFit="1" customWidth="1"/>
    <col min="163" max="163" width="21.85546875" bestFit="1" customWidth="1"/>
    <col min="164" max="164" width="28.5703125" bestFit="1" customWidth="1"/>
    <col min="165" max="165" width="23.28515625" bestFit="1" customWidth="1"/>
    <col min="166" max="166" width="21.85546875" bestFit="1" customWidth="1"/>
    <col min="167" max="167" width="19.7109375" bestFit="1" customWidth="1"/>
    <col min="168" max="168" width="21.85546875" bestFit="1" customWidth="1"/>
    <col min="169" max="169" width="28.5703125" bestFit="1" customWidth="1"/>
    <col min="170" max="170" width="23.28515625" bestFit="1" customWidth="1"/>
    <col min="171" max="171" width="21.85546875" bestFit="1" customWidth="1"/>
    <col min="172" max="172" width="22.28515625" bestFit="1" customWidth="1"/>
    <col min="173" max="173" width="24.42578125" bestFit="1" customWidth="1"/>
    <col min="174" max="174" width="31.28515625" bestFit="1" customWidth="1"/>
    <col min="175" max="175" width="26" bestFit="1" customWidth="1"/>
    <col min="176" max="176" width="24.42578125" bestFit="1" customWidth="1"/>
    <col min="177" max="177" width="28.140625" bestFit="1" customWidth="1"/>
    <col min="178" max="178" width="30.28515625" bestFit="1" customWidth="1"/>
    <col min="179" max="179" width="37" bestFit="1" customWidth="1"/>
    <col min="180" max="180" width="31.7109375" bestFit="1" customWidth="1"/>
    <col min="181" max="181" width="30.28515625" bestFit="1" customWidth="1"/>
    <col min="182" max="182" width="24.42578125" bestFit="1" customWidth="1"/>
    <col min="183" max="183" width="26.7109375" bestFit="1" customWidth="1"/>
    <col min="184" max="184" width="33.28515625" bestFit="1" customWidth="1"/>
    <col min="185" max="185" width="28.140625" bestFit="1" customWidth="1"/>
    <col min="186" max="186" width="26.7109375" bestFit="1" customWidth="1"/>
  </cols>
  <sheetData>
    <row r="4" spans="1:6" x14ac:dyDescent="0.25">
      <c r="A4" s="66" t="s">
        <v>11491</v>
      </c>
      <c r="B4" t="s">
        <v>11512</v>
      </c>
      <c r="C4" t="s">
        <v>11511</v>
      </c>
      <c r="D4" t="s">
        <v>11494</v>
      </c>
      <c r="E4" t="s">
        <v>11490</v>
      </c>
      <c r="F4" t="s">
        <v>11509</v>
      </c>
    </row>
    <row r="5" spans="1:6" ht="15.75" thickBot="1" x14ac:dyDescent="0.3">
      <c r="A5" s="101" t="s">
        <v>28</v>
      </c>
      <c r="B5" s="102">
        <v>24429580.559999999</v>
      </c>
      <c r="C5" s="102">
        <v>7386544.0700000003</v>
      </c>
      <c r="D5" s="102">
        <v>129106242.48999998</v>
      </c>
      <c r="E5" s="102">
        <v>0</v>
      </c>
      <c r="F5" s="102">
        <v>160922367.11999997</v>
      </c>
    </row>
    <row r="6" spans="1:6" x14ac:dyDescent="0.25">
      <c r="A6" s="94" t="s">
        <v>10418</v>
      </c>
      <c r="B6" s="95">
        <v>1918.93</v>
      </c>
      <c r="C6" s="95">
        <v>0</v>
      </c>
      <c r="D6" s="95">
        <v>7515286.8600000003</v>
      </c>
      <c r="E6" s="95">
        <v>0</v>
      </c>
      <c r="F6" s="95">
        <v>7517205.79</v>
      </c>
    </row>
    <row r="7" spans="1:6" x14ac:dyDescent="0.25">
      <c r="A7" s="84" t="s">
        <v>11513</v>
      </c>
      <c r="B7" s="71">
        <v>1918.93</v>
      </c>
      <c r="C7" s="71">
        <v>0</v>
      </c>
      <c r="D7" s="71">
        <v>7515286.8600000003</v>
      </c>
      <c r="E7" s="71">
        <v>0</v>
      </c>
      <c r="F7" s="71">
        <v>7517205.79</v>
      </c>
    </row>
    <row r="8" spans="1:6" x14ac:dyDescent="0.25">
      <c r="A8" s="94" t="s">
        <v>11339</v>
      </c>
      <c r="B8" s="95">
        <v>1036046.47</v>
      </c>
      <c r="C8" s="95">
        <v>32105</v>
      </c>
      <c r="D8" s="95">
        <v>56743187.399999991</v>
      </c>
      <c r="E8" s="95">
        <v>0</v>
      </c>
      <c r="F8" s="95">
        <v>57811338.870000005</v>
      </c>
    </row>
    <row r="9" spans="1:6" x14ac:dyDescent="0.25">
      <c r="A9" s="84" t="s">
        <v>11513</v>
      </c>
      <c r="B9" s="71">
        <v>233655.32999999996</v>
      </c>
      <c r="C9" s="71">
        <v>0</v>
      </c>
      <c r="D9" s="71">
        <v>13834351.019999998</v>
      </c>
      <c r="E9" s="71">
        <v>0</v>
      </c>
      <c r="F9" s="71">
        <v>14068006.350000007</v>
      </c>
    </row>
    <row r="10" spans="1:6" x14ac:dyDescent="0.25">
      <c r="A10" s="84" t="s">
        <v>11514</v>
      </c>
      <c r="B10" s="71">
        <v>97600.14</v>
      </c>
      <c r="C10" s="71">
        <v>7105</v>
      </c>
      <c r="D10" s="71">
        <v>17562355.779999994</v>
      </c>
      <c r="E10" s="71">
        <v>0</v>
      </c>
      <c r="F10" s="71">
        <v>17667060.919999994</v>
      </c>
    </row>
    <row r="11" spans="1:6" x14ac:dyDescent="0.25">
      <c r="A11" s="84" t="s">
        <v>11516</v>
      </c>
      <c r="B11" s="71">
        <v>0</v>
      </c>
      <c r="C11" s="71">
        <v>0</v>
      </c>
      <c r="D11" s="71">
        <v>121314.48999999998</v>
      </c>
      <c r="E11" s="71">
        <v>0</v>
      </c>
      <c r="F11" s="71">
        <v>121314.48999999998</v>
      </c>
    </row>
    <row r="12" spans="1:6" x14ac:dyDescent="0.25">
      <c r="A12" s="84" t="s">
        <v>11515</v>
      </c>
      <c r="B12" s="71">
        <v>329516</v>
      </c>
      <c r="C12" s="71">
        <v>25000</v>
      </c>
      <c r="D12" s="71">
        <v>14003491.080000006</v>
      </c>
      <c r="E12" s="71">
        <v>0</v>
      </c>
      <c r="F12" s="71">
        <v>14358007.080000002</v>
      </c>
    </row>
    <row r="13" spans="1:6" x14ac:dyDescent="0.25">
      <c r="A13" s="114" t="s">
        <v>11517</v>
      </c>
      <c r="B13" s="115">
        <v>75000</v>
      </c>
      <c r="C13" s="115">
        <v>0</v>
      </c>
      <c r="D13" s="115">
        <v>2142388.9999999995</v>
      </c>
      <c r="E13" s="115">
        <v>0</v>
      </c>
      <c r="F13" s="115">
        <v>2217388.9999999995</v>
      </c>
    </row>
    <row r="14" spans="1:6" x14ac:dyDescent="0.25">
      <c r="A14" s="92" t="s">
        <v>11500</v>
      </c>
      <c r="B14" s="93">
        <v>0</v>
      </c>
      <c r="C14" s="93">
        <v>0</v>
      </c>
      <c r="D14" s="93">
        <v>0.03</v>
      </c>
      <c r="E14" s="93">
        <v>0</v>
      </c>
      <c r="F14" s="93">
        <v>0.03</v>
      </c>
    </row>
    <row r="15" spans="1:6" x14ac:dyDescent="0.25">
      <c r="A15" s="92" t="s">
        <v>11518</v>
      </c>
      <c r="B15" s="93">
        <v>0</v>
      </c>
      <c r="C15" s="93">
        <v>0</v>
      </c>
      <c r="D15" s="93">
        <v>350</v>
      </c>
      <c r="E15" s="93">
        <v>0</v>
      </c>
      <c r="F15" s="93">
        <v>350</v>
      </c>
    </row>
    <row r="16" spans="1:6" x14ac:dyDescent="0.25">
      <c r="A16" s="193" t="s">
        <v>11528</v>
      </c>
      <c r="B16" s="70">
        <v>0</v>
      </c>
      <c r="C16" s="70">
        <v>0</v>
      </c>
      <c r="D16" s="70">
        <v>8375936</v>
      </c>
      <c r="E16" s="70">
        <v>0</v>
      </c>
      <c r="F16" s="70">
        <v>8375936</v>
      </c>
    </row>
    <row r="17" spans="1:6" x14ac:dyDescent="0.25">
      <c r="A17" s="193" t="s">
        <v>11529</v>
      </c>
      <c r="B17" s="70">
        <v>300275</v>
      </c>
      <c r="C17" s="70">
        <v>0</v>
      </c>
      <c r="D17" s="70">
        <v>703000</v>
      </c>
      <c r="E17" s="70">
        <v>0</v>
      </c>
      <c r="F17" s="70">
        <v>1003275</v>
      </c>
    </row>
    <row r="18" spans="1:6" x14ac:dyDescent="0.25">
      <c r="A18" s="112" t="s">
        <v>113</v>
      </c>
      <c r="B18" s="113">
        <v>10722972.16</v>
      </c>
      <c r="C18" s="113">
        <v>8052777.7000000002</v>
      </c>
      <c r="D18" s="113">
        <v>62069778.229999974</v>
      </c>
      <c r="E18" s="113">
        <v>0</v>
      </c>
      <c r="F18" s="113">
        <v>80845528.089999974</v>
      </c>
    </row>
    <row r="19" spans="1:6" x14ac:dyDescent="0.25">
      <c r="A19" s="114" t="s">
        <v>11513</v>
      </c>
      <c r="B19" s="115">
        <v>341301.46</v>
      </c>
      <c r="C19" s="115">
        <v>-1837.61</v>
      </c>
      <c r="D19" s="115">
        <v>2834.08</v>
      </c>
      <c r="E19" s="115">
        <v>0</v>
      </c>
      <c r="F19" s="115">
        <v>342297.93</v>
      </c>
    </row>
    <row r="20" spans="1:6" x14ac:dyDescent="0.25">
      <c r="A20" s="114" t="s">
        <v>11514</v>
      </c>
      <c r="B20" s="115">
        <v>2790178.81</v>
      </c>
      <c r="C20" s="115">
        <v>1901350</v>
      </c>
      <c r="D20" s="115">
        <v>14224191</v>
      </c>
      <c r="E20" s="115">
        <v>0</v>
      </c>
      <c r="F20" s="115">
        <v>18915719.809999999</v>
      </c>
    </row>
    <row r="21" spans="1:6" x14ac:dyDescent="0.25">
      <c r="A21" s="114" t="s">
        <v>11515</v>
      </c>
      <c r="B21" s="115">
        <v>3825933.7599999988</v>
      </c>
      <c r="C21" s="115">
        <v>5441791.0900000008</v>
      </c>
      <c r="D21" s="115">
        <v>11342989.48</v>
      </c>
      <c r="E21" s="115">
        <v>0</v>
      </c>
      <c r="F21" s="115">
        <v>20610714.330000002</v>
      </c>
    </row>
    <row r="22" spans="1:6" x14ac:dyDescent="0.25">
      <c r="A22" s="114" t="s">
        <v>11517</v>
      </c>
      <c r="B22" s="115">
        <v>3765558.1300000004</v>
      </c>
      <c r="C22" s="115">
        <v>711474.22</v>
      </c>
      <c r="D22" s="115">
        <v>36499763.669999972</v>
      </c>
      <c r="E22" s="115">
        <v>0</v>
      </c>
      <c r="F22" s="115">
        <v>40976796.019999966</v>
      </c>
    </row>
    <row r="23" spans="1:6" ht="15.75" thickBot="1" x14ac:dyDescent="0.3">
      <c r="A23" s="110" t="s">
        <v>11507</v>
      </c>
      <c r="B23" s="111">
        <v>12686363</v>
      </c>
      <c r="C23" s="111">
        <v>0</v>
      </c>
      <c r="D23" s="111">
        <v>0</v>
      </c>
      <c r="E23" s="111">
        <v>0</v>
      </c>
      <c r="F23" s="111">
        <v>12686363</v>
      </c>
    </row>
    <row r="24" spans="1:6" x14ac:dyDescent="0.25">
      <c r="A24" s="130" t="s">
        <v>46</v>
      </c>
      <c r="B24" s="131">
        <v>12686363</v>
      </c>
      <c r="C24" s="131">
        <v>0</v>
      </c>
      <c r="D24" s="131">
        <v>0</v>
      </c>
      <c r="E24" s="131">
        <v>0</v>
      </c>
      <c r="F24" s="131">
        <v>12686363</v>
      </c>
    </row>
    <row r="25" spans="1:6" x14ac:dyDescent="0.25">
      <c r="A25" s="112" t="s">
        <v>11499</v>
      </c>
      <c r="B25" s="113">
        <v>-17720</v>
      </c>
      <c r="C25" s="113">
        <v>-698338.62999999989</v>
      </c>
      <c r="D25" s="113">
        <v>0</v>
      </c>
      <c r="E25" s="113">
        <v>0</v>
      </c>
      <c r="F25" s="113">
        <v>-716058.62999999989</v>
      </c>
    </row>
    <row r="26" spans="1:6" x14ac:dyDescent="0.25">
      <c r="A26" s="84" t="s">
        <v>11515</v>
      </c>
      <c r="B26" s="71">
        <v>0</v>
      </c>
      <c r="C26" s="71">
        <v>-1084933.6299999999</v>
      </c>
      <c r="D26" s="71">
        <v>0</v>
      </c>
      <c r="E26" s="71">
        <v>0</v>
      </c>
      <c r="F26" s="71">
        <v>-1084933.6299999999</v>
      </c>
    </row>
    <row r="27" spans="1:6" x14ac:dyDescent="0.25">
      <c r="A27" s="114" t="s">
        <v>11517</v>
      </c>
      <c r="B27" s="115">
        <v>-17720</v>
      </c>
      <c r="C27" s="115">
        <v>386595</v>
      </c>
      <c r="D27" s="115">
        <v>0</v>
      </c>
      <c r="E27" s="115">
        <v>0</v>
      </c>
      <c r="F27" s="115">
        <v>368875</v>
      </c>
    </row>
    <row r="28" spans="1:6" x14ac:dyDescent="0.25">
      <c r="A28" s="76" t="s">
        <v>171</v>
      </c>
      <c r="B28" s="77"/>
      <c r="C28" s="77"/>
      <c r="D28" s="77">
        <v>2777990</v>
      </c>
      <c r="E28" s="77"/>
      <c r="F28" s="77">
        <v>2777990</v>
      </c>
    </row>
    <row r="29" spans="1:6" ht="15.75" thickBot="1" x14ac:dyDescent="0.3">
      <c r="A29" s="84" t="s">
        <v>11520</v>
      </c>
      <c r="B29" s="71"/>
      <c r="C29" s="71"/>
      <c r="D29" s="71">
        <v>2777990</v>
      </c>
      <c r="E29" s="71"/>
      <c r="F29" s="71">
        <v>2777990</v>
      </c>
    </row>
    <row r="30" spans="1:6" x14ac:dyDescent="0.25">
      <c r="A30" s="67"/>
      <c r="B30" s="70"/>
      <c r="C30" s="70"/>
      <c r="D30" s="70"/>
      <c r="E30" s="70"/>
      <c r="F30" s="70"/>
    </row>
    <row r="31" spans="1:6" ht="15.75" thickBot="1" x14ac:dyDescent="0.3">
      <c r="A31" s="99" t="s">
        <v>11496</v>
      </c>
      <c r="B31" s="100">
        <v>75431711.349999994</v>
      </c>
      <c r="C31" s="100">
        <v>48247270.499999993</v>
      </c>
      <c r="D31" s="100">
        <v>553547925.70000017</v>
      </c>
      <c r="E31" s="100">
        <v>253209992.08999994</v>
      </c>
      <c r="F31" s="100">
        <v>930436899.63999975</v>
      </c>
    </row>
    <row r="32" spans="1:6" x14ac:dyDescent="0.25">
      <c r="A32" s="87" t="s">
        <v>10418</v>
      </c>
      <c r="B32" s="86">
        <v>3658763.6100000003</v>
      </c>
      <c r="C32" s="86">
        <v>401510.43</v>
      </c>
      <c r="D32" s="86">
        <v>20471035.710000001</v>
      </c>
      <c r="E32" s="86">
        <v>188783165.06999996</v>
      </c>
      <c r="F32" s="86">
        <v>213314474.81999984</v>
      </c>
    </row>
    <row r="33" spans="1:6" x14ac:dyDescent="0.25">
      <c r="A33" s="88" t="s">
        <v>11513</v>
      </c>
      <c r="B33" s="89">
        <v>9.26</v>
      </c>
      <c r="C33" s="89">
        <v>0</v>
      </c>
      <c r="D33" s="89">
        <v>2296591.2699999996</v>
      </c>
      <c r="E33" s="89">
        <v>58057732.659999989</v>
      </c>
      <c r="F33" s="89">
        <v>60354333.189999998</v>
      </c>
    </row>
    <row r="34" spans="1:6" x14ac:dyDescent="0.25">
      <c r="A34" s="88" t="s">
        <v>11514</v>
      </c>
      <c r="B34" s="89">
        <v>-4515.3899999999994</v>
      </c>
      <c r="C34" s="89">
        <v>120010.43</v>
      </c>
      <c r="D34" s="89">
        <v>5972094.2900000028</v>
      </c>
      <c r="E34" s="89">
        <v>63353399.900000058</v>
      </c>
      <c r="F34" s="89">
        <v>69440989.230000004</v>
      </c>
    </row>
    <row r="35" spans="1:6" x14ac:dyDescent="0.25">
      <c r="A35" s="88" t="s">
        <v>11516</v>
      </c>
      <c r="B35" s="89">
        <v>0</v>
      </c>
      <c r="C35" s="89">
        <v>0</v>
      </c>
      <c r="D35" s="89">
        <v>3140480</v>
      </c>
      <c r="E35" s="89">
        <v>0</v>
      </c>
      <c r="F35" s="89">
        <v>3140480</v>
      </c>
    </row>
    <row r="36" spans="1:6" x14ac:dyDescent="0.25">
      <c r="A36" s="88" t="s">
        <v>11515</v>
      </c>
      <c r="B36" s="89">
        <v>2956556.41</v>
      </c>
      <c r="C36" s="89">
        <v>260000</v>
      </c>
      <c r="D36" s="89">
        <v>5250423.9999999981</v>
      </c>
      <c r="E36" s="89">
        <v>65867335.439999916</v>
      </c>
      <c r="F36" s="89">
        <v>74334315.849999875</v>
      </c>
    </row>
    <row r="37" spans="1:6" x14ac:dyDescent="0.25">
      <c r="A37" s="92" t="s">
        <v>11517</v>
      </c>
      <c r="B37" s="93">
        <v>706713.33000000007</v>
      </c>
      <c r="C37" s="93">
        <v>21500</v>
      </c>
      <c r="D37" s="93">
        <v>3811446.1500000004</v>
      </c>
      <c r="E37" s="93">
        <v>745624.31</v>
      </c>
      <c r="F37" s="93">
        <v>5285283.7899999982</v>
      </c>
    </row>
    <row r="38" spans="1:6" x14ac:dyDescent="0.25">
      <c r="A38" s="92" t="s">
        <v>11500</v>
      </c>
      <c r="B38" s="93">
        <v>0</v>
      </c>
      <c r="C38" s="93">
        <v>0</v>
      </c>
      <c r="D38" s="93">
        <v>0</v>
      </c>
      <c r="E38" s="93">
        <v>50656.140000000007</v>
      </c>
      <c r="F38" s="93">
        <v>50656.140000000007</v>
      </c>
    </row>
    <row r="39" spans="1:6" x14ac:dyDescent="0.25">
      <c r="A39" s="92" t="s">
        <v>11518</v>
      </c>
      <c r="B39" s="93">
        <v>0</v>
      </c>
      <c r="C39" s="93">
        <v>0</v>
      </c>
      <c r="D39" s="93">
        <v>0</v>
      </c>
      <c r="E39" s="93">
        <v>708416.62000000011</v>
      </c>
      <c r="F39" s="93">
        <v>708416.62000000011</v>
      </c>
    </row>
    <row r="40" spans="1:6" x14ac:dyDescent="0.25">
      <c r="A40" s="87" t="s">
        <v>11339</v>
      </c>
      <c r="B40" s="86">
        <v>69370.59</v>
      </c>
      <c r="C40" s="86">
        <v>0</v>
      </c>
      <c r="D40" s="86">
        <v>13263691.27</v>
      </c>
      <c r="E40" s="86">
        <v>37108942.019999996</v>
      </c>
      <c r="F40" s="86">
        <v>50442003.879999995</v>
      </c>
    </row>
    <row r="41" spans="1:6" x14ac:dyDescent="0.25">
      <c r="A41" s="88" t="s">
        <v>11513</v>
      </c>
      <c r="B41" s="89">
        <v>0</v>
      </c>
      <c r="C41" s="89">
        <v>0</v>
      </c>
      <c r="D41" s="89">
        <v>10760045.91</v>
      </c>
      <c r="E41" s="89">
        <v>12776459.57</v>
      </c>
      <c r="F41" s="89">
        <v>23536505.48</v>
      </c>
    </row>
    <row r="42" spans="1:6" x14ac:dyDescent="0.25">
      <c r="A42" s="88" t="s">
        <v>11514</v>
      </c>
      <c r="B42" s="89">
        <v>2588.6799999999998</v>
      </c>
      <c r="C42" s="89">
        <v>0</v>
      </c>
      <c r="D42" s="89">
        <v>1850465.54</v>
      </c>
      <c r="E42" s="89">
        <v>19156382.449999999</v>
      </c>
      <c r="F42" s="89">
        <v>21009436.669999998</v>
      </c>
    </row>
    <row r="43" spans="1:6" x14ac:dyDescent="0.25">
      <c r="A43" s="88" t="s">
        <v>11515</v>
      </c>
      <c r="B43" s="89">
        <v>0</v>
      </c>
      <c r="C43" s="89">
        <v>0</v>
      </c>
      <c r="D43" s="89">
        <v>647140</v>
      </c>
      <c r="E43" s="89">
        <v>5176100</v>
      </c>
      <c r="F43" s="89">
        <v>5823240</v>
      </c>
    </row>
    <row r="44" spans="1:6" x14ac:dyDescent="0.25">
      <c r="A44" s="92" t="s">
        <v>11517</v>
      </c>
      <c r="B44" s="93">
        <v>66781.91</v>
      </c>
      <c r="C44" s="93">
        <v>0</v>
      </c>
      <c r="D44" s="93">
        <v>6039.82</v>
      </c>
      <c r="E44" s="93">
        <v>0</v>
      </c>
      <c r="F44" s="93">
        <v>72821.73</v>
      </c>
    </row>
    <row r="45" spans="1:6" x14ac:dyDescent="0.25">
      <c r="A45" s="87" t="s">
        <v>113</v>
      </c>
      <c r="B45" s="86">
        <v>51455949.289999999</v>
      </c>
      <c r="C45" s="86">
        <v>46147848.759999998</v>
      </c>
      <c r="D45" s="86">
        <v>421394608.78000009</v>
      </c>
      <c r="E45" s="86">
        <v>225000</v>
      </c>
      <c r="F45" s="86">
        <v>519223406.83000016</v>
      </c>
    </row>
    <row r="46" spans="1:6" ht="15.75" thickBot="1" x14ac:dyDescent="0.3">
      <c r="A46" s="88" t="s">
        <v>11513</v>
      </c>
      <c r="B46" s="89">
        <v>13906041.090000002</v>
      </c>
      <c r="C46" s="89">
        <v>4612929.37</v>
      </c>
      <c r="D46" s="89">
        <v>47515880.109999992</v>
      </c>
      <c r="E46" s="89">
        <v>0</v>
      </c>
      <c r="F46" s="89">
        <v>66034850.570000015</v>
      </c>
    </row>
    <row r="47" spans="1:6" x14ac:dyDescent="0.25">
      <c r="A47" s="88" t="s">
        <v>11514</v>
      </c>
      <c r="B47" s="89">
        <v>21822407.919999994</v>
      </c>
      <c r="C47" s="89">
        <v>36960506.259999998</v>
      </c>
      <c r="D47" s="89">
        <v>277897163.23000014</v>
      </c>
      <c r="E47" s="89">
        <v>0</v>
      </c>
      <c r="F47" s="89">
        <v>336680077.41000009</v>
      </c>
    </row>
    <row r="48" spans="1:6" ht="15.75" thickBot="1" x14ac:dyDescent="0.3">
      <c r="A48" s="88" t="s">
        <v>11516</v>
      </c>
      <c r="B48" s="89">
        <v>531386.52</v>
      </c>
      <c r="C48" s="89">
        <v>2465968.5</v>
      </c>
      <c r="D48" s="89">
        <v>570721.59</v>
      </c>
      <c r="E48" s="89">
        <v>0</v>
      </c>
      <c r="F48" s="89">
        <v>3568076.6100000003</v>
      </c>
    </row>
    <row r="49" spans="1:6" x14ac:dyDescent="0.25">
      <c r="A49" s="88" t="s">
        <v>11515</v>
      </c>
      <c r="B49" s="89">
        <v>12264259.890000002</v>
      </c>
      <c r="C49" s="89">
        <v>-11527.720000000671</v>
      </c>
      <c r="D49" s="89">
        <v>27439438.550000001</v>
      </c>
      <c r="E49" s="89">
        <v>0</v>
      </c>
      <c r="F49" s="89">
        <v>39692170.720000021</v>
      </c>
    </row>
    <row r="50" spans="1:6" ht="15.75" thickBot="1" x14ac:dyDescent="0.3">
      <c r="A50" s="92" t="s">
        <v>11517</v>
      </c>
      <c r="B50" s="93">
        <v>2931853.87</v>
      </c>
      <c r="C50" s="93">
        <v>2119972.35</v>
      </c>
      <c r="D50" s="93">
        <v>67971405.299999982</v>
      </c>
      <c r="E50" s="93">
        <v>225000</v>
      </c>
      <c r="F50" s="93">
        <v>73248231.520000026</v>
      </c>
    </row>
    <row r="51" spans="1:6" x14ac:dyDescent="0.25">
      <c r="A51" s="129" t="s">
        <v>11507</v>
      </c>
      <c r="B51" s="103">
        <v>2372351.4900000002</v>
      </c>
      <c r="C51" s="103">
        <v>0</v>
      </c>
      <c r="D51" s="103">
        <v>60000</v>
      </c>
      <c r="E51" s="103">
        <v>0</v>
      </c>
      <c r="F51" s="103">
        <v>2432351.4900000002</v>
      </c>
    </row>
    <row r="52" spans="1:6" x14ac:dyDescent="0.25">
      <c r="A52" s="127" t="s">
        <v>46</v>
      </c>
      <c r="B52" s="128">
        <v>2372351.4900000002</v>
      </c>
      <c r="C52" s="128">
        <v>0</v>
      </c>
      <c r="D52" s="128">
        <v>60000</v>
      </c>
      <c r="E52" s="128">
        <v>0</v>
      </c>
      <c r="F52" s="128">
        <v>2432351.4900000002</v>
      </c>
    </row>
    <row r="53" spans="1:6" x14ac:dyDescent="0.25">
      <c r="A53" s="87" t="s">
        <v>11499</v>
      </c>
      <c r="B53" s="86">
        <v>17875276.369999997</v>
      </c>
      <c r="C53" s="86">
        <v>1697911.3099999987</v>
      </c>
      <c r="D53" s="86">
        <v>98358589.939999983</v>
      </c>
      <c r="E53" s="86">
        <v>0</v>
      </c>
      <c r="F53" s="86">
        <v>117931777.61999999</v>
      </c>
    </row>
    <row r="54" spans="1:6" x14ac:dyDescent="0.25">
      <c r="A54" s="88" t="s">
        <v>11513</v>
      </c>
      <c r="B54" s="89">
        <v>2420000</v>
      </c>
      <c r="C54" s="89">
        <v>386000</v>
      </c>
      <c r="D54" s="89">
        <v>4239956.3900000006</v>
      </c>
      <c r="E54" s="89">
        <v>0</v>
      </c>
      <c r="F54" s="89">
        <v>7045956.3899999997</v>
      </c>
    </row>
    <row r="55" spans="1:6" x14ac:dyDescent="0.25">
      <c r="A55" s="88" t="s">
        <v>11514</v>
      </c>
      <c r="B55" s="89">
        <v>4238315.6899999995</v>
      </c>
      <c r="C55" s="89">
        <v>30600.639999999999</v>
      </c>
      <c r="D55" s="89">
        <v>1318749.96</v>
      </c>
      <c r="E55" s="89">
        <v>0</v>
      </c>
      <c r="F55" s="89">
        <v>5587666.29</v>
      </c>
    </row>
    <row r="56" spans="1:6" x14ac:dyDescent="0.25">
      <c r="A56" s="88" t="s">
        <v>11516</v>
      </c>
      <c r="B56" s="89">
        <v>282331.53999999998</v>
      </c>
      <c r="C56" s="89">
        <v>-48269.31</v>
      </c>
      <c r="D56" s="89">
        <v>829412.47</v>
      </c>
      <c r="E56" s="89">
        <v>0</v>
      </c>
      <c r="F56" s="89">
        <v>1063474.6999999997</v>
      </c>
    </row>
    <row r="57" spans="1:6" x14ac:dyDescent="0.25">
      <c r="A57" s="88" t="s">
        <v>11515</v>
      </c>
      <c r="B57" s="89">
        <v>2596004.5599999996</v>
      </c>
      <c r="C57" s="89">
        <v>57877.830000000016</v>
      </c>
      <c r="D57" s="89">
        <v>50843882.909999996</v>
      </c>
      <c r="E57" s="89">
        <v>0</v>
      </c>
      <c r="F57" s="89">
        <v>53497765.299999997</v>
      </c>
    </row>
    <row r="58" spans="1:6" x14ac:dyDescent="0.25">
      <c r="A58" s="92" t="s">
        <v>11517</v>
      </c>
      <c r="B58" s="93">
        <v>7688624.5799999973</v>
      </c>
      <c r="C58" s="93">
        <v>1271702.1499999985</v>
      </c>
      <c r="D58" s="93">
        <v>40524803.089999981</v>
      </c>
      <c r="E58" s="93">
        <v>0</v>
      </c>
      <c r="F58" s="93">
        <v>49485129.819999993</v>
      </c>
    </row>
    <row r="59" spans="1:6" x14ac:dyDescent="0.25">
      <c r="A59" s="92" t="s">
        <v>11500</v>
      </c>
      <c r="B59" s="93">
        <v>0</v>
      </c>
      <c r="C59" s="93">
        <v>0</v>
      </c>
      <c r="D59" s="93">
        <v>124248.11999999998</v>
      </c>
      <c r="E59" s="93">
        <v>0</v>
      </c>
      <c r="F59" s="93">
        <v>124248.11999999998</v>
      </c>
    </row>
    <row r="60" spans="1:6" x14ac:dyDescent="0.25">
      <c r="A60" s="92" t="s">
        <v>11518</v>
      </c>
      <c r="B60" s="93">
        <v>650000</v>
      </c>
      <c r="C60" s="93">
        <v>0</v>
      </c>
      <c r="D60" s="93">
        <v>477537</v>
      </c>
      <c r="E60" s="93">
        <v>0</v>
      </c>
      <c r="F60" s="93">
        <v>1127537</v>
      </c>
    </row>
    <row r="61" spans="1:6" x14ac:dyDescent="0.25">
      <c r="A61" s="87" t="s">
        <v>171</v>
      </c>
      <c r="B61" s="86"/>
      <c r="C61" s="86"/>
      <c r="D61" s="86"/>
      <c r="E61" s="86">
        <v>27092885</v>
      </c>
      <c r="F61" s="86">
        <v>27092885</v>
      </c>
    </row>
    <row r="62" spans="1:6" ht="15.75" thickBot="1" x14ac:dyDescent="0.3">
      <c r="A62" s="88" t="s">
        <v>11520</v>
      </c>
      <c r="B62" s="89"/>
      <c r="C62" s="89"/>
      <c r="D62" s="89"/>
      <c r="E62" s="89">
        <v>27092885</v>
      </c>
      <c r="F62" s="89">
        <v>27092885</v>
      </c>
    </row>
    <row r="63" spans="1:6" x14ac:dyDescent="0.25">
      <c r="A63" s="67"/>
      <c r="B63" s="70"/>
      <c r="C63" s="70"/>
      <c r="D63" s="70"/>
      <c r="E63" s="70"/>
      <c r="F63" s="70"/>
    </row>
    <row r="64" spans="1:6" ht="15.75" thickBot="1" x14ac:dyDescent="0.3">
      <c r="A64" s="98" t="s">
        <v>11506</v>
      </c>
      <c r="B64" s="85">
        <v>4780501.3100000005</v>
      </c>
      <c r="C64" s="85">
        <v>1231217.01</v>
      </c>
      <c r="D64" s="85">
        <v>126609432.03</v>
      </c>
      <c r="E64" s="85">
        <v>0</v>
      </c>
      <c r="F64" s="85">
        <v>132621150.34999999</v>
      </c>
    </row>
    <row r="65" spans="1:6" x14ac:dyDescent="0.25">
      <c r="A65" s="96" t="s">
        <v>11339</v>
      </c>
      <c r="B65" s="97">
        <v>4630501.3100000005</v>
      </c>
      <c r="C65" s="97">
        <v>1231217.01</v>
      </c>
      <c r="D65" s="97">
        <v>126609432.03</v>
      </c>
      <c r="E65" s="97">
        <v>0</v>
      </c>
      <c r="F65" s="97">
        <v>132471150.34999999</v>
      </c>
    </row>
    <row r="66" spans="1:6" x14ac:dyDescent="0.25">
      <c r="A66" s="90" t="s">
        <v>11513</v>
      </c>
      <c r="B66" s="91">
        <v>2226903.25</v>
      </c>
      <c r="C66" s="91">
        <v>79999</v>
      </c>
      <c r="D66" s="91">
        <v>54459385.810000002</v>
      </c>
      <c r="E66" s="91">
        <v>0</v>
      </c>
      <c r="F66" s="91">
        <v>56766288.060000002</v>
      </c>
    </row>
    <row r="67" spans="1:6" x14ac:dyDescent="0.25">
      <c r="A67" s="90" t="s">
        <v>11514</v>
      </c>
      <c r="B67" s="91">
        <v>521891.5</v>
      </c>
      <c r="C67" s="91">
        <v>66998.009999999995</v>
      </c>
      <c r="D67" s="91">
        <v>10022546.210000001</v>
      </c>
      <c r="E67" s="91">
        <v>0</v>
      </c>
      <c r="F67" s="91">
        <v>10611435.720000001</v>
      </c>
    </row>
    <row r="68" spans="1:6" x14ac:dyDescent="0.25">
      <c r="A68" s="90" t="s">
        <v>11515</v>
      </c>
      <c r="B68" s="91">
        <v>1881706.56</v>
      </c>
      <c r="C68" s="91">
        <v>1084220</v>
      </c>
      <c r="D68" s="91">
        <v>62127500.010000005</v>
      </c>
      <c r="E68" s="91">
        <v>0</v>
      </c>
      <c r="F68" s="91">
        <v>65093426.569999993</v>
      </c>
    </row>
    <row r="69" spans="1:6" x14ac:dyDescent="0.25">
      <c r="A69" s="96" t="s">
        <v>11504</v>
      </c>
      <c r="B69" s="97">
        <v>150000</v>
      </c>
      <c r="C69" s="97">
        <v>0</v>
      </c>
      <c r="D69" s="97">
        <v>0</v>
      </c>
      <c r="E69" s="97">
        <v>0</v>
      </c>
      <c r="F69" s="97">
        <v>150000</v>
      </c>
    </row>
    <row r="70" spans="1:6" x14ac:dyDescent="0.25">
      <c r="A70" s="132" t="s">
        <v>11500</v>
      </c>
      <c r="B70" s="133">
        <v>150000</v>
      </c>
      <c r="C70" s="133">
        <v>0</v>
      </c>
      <c r="D70" s="133">
        <v>0</v>
      </c>
      <c r="E70" s="133">
        <v>0</v>
      </c>
      <c r="F70" s="133">
        <v>150000</v>
      </c>
    </row>
    <row r="71" spans="1:6" x14ac:dyDescent="0.25">
      <c r="A71" s="67"/>
      <c r="B71" s="70"/>
      <c r="C71" s="70"/>
      <c r="D71" s="70"/>
      <c r="E71" s="70"/>
      <c r="F71" s="70"/>
    </row>
    <row r="72" spans="1:6" x14ac:dyDescent="0.25">
      <c r="A72" s="135" t="s">
        <v>11503</v>
      </c>
      <c r="B72" s="136">
        <v>1037400</v>
      </c>
      <c r="C72" s="136">
        <v>13000</v>
      </c>
      <c r="D72" s="136">
        <v>4249004.8499999996</v>
      </c>
      <c r="E72" s="136">
        <v>0</v>
      </c>
      <c r="F72" s="136">
        <v>5299404.8499999996</v>
      </c>
    </row>
    <row r="73" spans="1:6" x14ac:dyDescent="0.25">
      <c r="A73" s="137" t="s">
        <v>11504</v>
      </c>
      <c r="B73" s="134">
        <v>1037400</v>
      </c>
      <c r="C73" s="134">
        <v>13000</v>
      </c>
      <c r="D73" s="134">
        <v>4249004.8499999996</v>
      </c>
      <c r="E73" s="134">
        <v>0</v>
      </c>
      <c r="F73" s="134">
        <v>5299404.8499999996</v>
      </c>
    </row>
    <row r="74" spans="1:6" x14ac:dyDescent="0.25">
      <c r="A74" s="138" t="s">
        <v>11513</v>
      </c>
      <c r="B74" s="139">
        <v>245100</v>
      </c>
      <c r="C74" s="139">
        <v>0</v>
      </c>
      <c r="D74" s="139">
        <v>75004.850000000006</v>
      </c>
      <c r="E74" s="139">
        <v>0</v>
      </c>
      <c r="F74" s="139">
        <v>320104.84999999998</v>
      </c>
    </row>
    <row r="75" spans="1:6" x14ac:dyDescent="0.25">
      <c r="A75" s="138" t="s">
        <v>11515</v>
      </c>
      <c r="B75" s="139">
        <v>792300</v>
      </c>
      <c r="C75" s="139">
        <v>13000</v>
      </c>
      <c r="D75" s="139">
        <v>4174000</v>
      </c>
      <c r="E75" s="139">
        <v>0</v>
      </c>
      <c r="F75" s="139">
        <v>4979300</v>
      </c>
    </row>
    <row r="76" spans="1:6" x14ac:dyDescent="0.25">
      <c r="A76" s="67"/>
      <c r="B76" s="70"/>
      <c r="C76" s="70"/>
      <c r="D76" s="70"/>
      <c r="E76" s="70"/>
      <c r="F76" s="70"/>
    </row>
    <row r="77" spans="1:6" x14ac:dyDescent="0.25">
      <c r="A77" s="135" t="s">
        <v>11501</v>
      </c>
      <c r="B77" s="136">
        <v>327572.61</v>
      </c>
      <c r="C77" s="136">
        <v>-168098.62</v>
      </c>
      <c r="D77" s="136">
        <v>978784.25</v>
      </c>
      <c r="E77" s="136">
        <v>0</v>
      </c>
      <c r="F77" s="136">
        <v>1138258.2400000002</v>
      </c>
    </row>
    <row r="78" spans="1:6" x14ac:dyDescent="0.25">
      <c r="A78" s="137" t="s">
        <v>11339</v>
      </c>
      <c r="B78" s="134">
        <v>-9285.2000000000007</v>
      </c>
      <c r="C78" s="134">
        <v>0</v>
      </c>
      <c r="D78" s="134">
        <v>258650.93</v>
      </c>
      <c r="E78" s="134">
        <v>0</v>
      </c>
      <c r="F78" s="134">
        <v>249365.72999999998</v>
      </c>
    </row>
    <row r="79" spans="1:6" x14ac:dyDescent="0.25">
      <c r="A79" s="138" t="s">
        <v>11513</v>
      </c>
      <c r="B79" s="139">
        <v>-9285.2000000000007</v>
      </c>
      <c r="C79" s="139">
        <v>0</v>
      </c>
      <c r="D79" s="139">
        <v>81961.929999999993</v>
      </c>
      <c r="E79" s="139">
        <v>0</v>
      </c>
      <c r="F79" s="139">
        <v>72676.73</v>
      </c>
    </row>
    <row r="80" spans="1:6" x14ac:dyDescent="0.25">
      <c r="A80" s="138" t="s">
        <v>11514</v>
      </c>
      <c r="B80" s="139">
        <v>0</v>
      </c>
      <c r="C80" s="139">
        <v>0</v>
      </c>
      <c r="D80" s="139">
        <v>90200</v>
      </c>
      <c r="E80" s="139">
        <v>0</v>
      </c>
      <c r="F80" s="139">
        <v>90200</v>
      </c>
    </row>
    <row r="81" spans="1:6" x14ac:dyDescent="0.25">
      <c r="A81" s="138" t="s">
        <v>11515</v>
      </c>
      <c r="B81" s="139">
        <v>0</v>
      </c>
      <c r="C81" s="139">
        <v>0</v>
      </c>
      <c r="D81" s="139">
        <v>86489</v>
      </c>
      <c r="E81" s="139">
        <v>0</v>
      </c>
      <c r="F81" s="139">
        <v>86489</v>
      </c>
    </row>
    <row r="82" spans="1:6" x14ac:dyDescent="0.25">
      <c r="A82" s="137" t="s">
        <v>113</v>
      </c>
      <c r="B82" s="134">
        <v>240433.97</v>
      </c>
      <c r="C82" s="134">
        <v>-168098.62</v>
      </c>
      <c r="D82" s="134">
        <v>720133.32000000007</v>
      </c>
      <c r="E82" s="134">
        <v>0</v>
      </c>
      <c r="F82" s="134">
        <v>792468.67000000016</v>
      </c>
    </row>
    <row r="83" spans="1:6" x14ac:dyDescent="0.25">
      <c r="A83" s="138" t="s">
        <v>11513</v>
      </c>
      <c r="B83" s="139">
        <v>0.03</v>
      </c>
      <c r="C83" s="139">
        <v>0</v>
      </c>
      <c r="D83" s="139">
        <v>-4.46</v>
      </c>
      <c r="E83" s="139">
        <v>0</v>
      </c>
      <c r="F83" s="139">
        <v>-4.43</v>
      </c>
    </row>
    <row r="84" spans="1:6" x14ac:dyDescent="0.25">
      <c r="A84" s="138" t="s">
        <v>11514</v>
      </c>
      <c r="B84" s="139">
        <v>1</v>
      </c>
      <c r="C84" s="139">
        <v>15000</v>
      </c>
      <c r="D84" s="139">
        <v>322800</v>
      </c>
      <c r="E84" s="139">
        <v>0</v>
      </c>
      <c r="F84" s="139">
        <v>337801</v>
      </c>
    </row>
    <row r="85" spans="1:6" x14ac:dyDescent="0.25">
      <c r="A85" s="138" t="s">
        <v>11515</v>
      </c>
      <c r="B85" s="139">
        <v>240432.94</v>
      </c>
      <c r="C85" s="139">
        <v>-183098.62</v>
      </c>
      <c r="D85" s="139">
        <v>397337.78</v>
      </c>
      <c r="E85" s="139">
        <v>0</v>
      </c>
      <c r="F85" s="139">
        <v>454672.10000000015</v>
      </c>
    </row>
    <row r="86" spans="1:6" x14ac:dyDescent="0.25">
      <c r="A86" s="137" t="s">
        <v>11507</v>
      </c>
      <c r="B86" s="134">
        <v>96423.84</v>
      </c>
      <c r="C86" s="134">
        <v>0</v>
      </c>
      <c r="D86" s="134">
        <v>0</v>
      </c>
      <c r="E86" s="134">
        <v>0</v>
      </c>
      <c r="F86" s="134">
        <v>96423.84</v>
      </c>
    </row>
    <row r="87" spans="1:6" x14ac:dyDescent="0.25">
      <c r="A87" s="138" t="s">
        <v>46</v>
      </c>
      <c r="B87" s="139">
        <v>96423.84</v>
      </c>
      <c r="C87" s="139">
        <v>0</v>
      </c>
      <c r="D87" s="139">
        <v>0</v>
      </c>
      <c r="E87" s="139">
        <v>0</v>
      </c>
      <c r="F87" s="139">
        <v>96423.84</v>
      </c>
    </row>
    <row r="88" spans="1:6" ht="15.75" thickBot="1" x14ac:dyDescent="0.3">
      <c r="A88" s="67"/>
      <c r="B88" s="70"/>
      <c r="C88" s="70"/>
      <c r="D88" s="70"/>
      <c r="E88" s="70"/>
      <c r="F88" s="70"/>
    </row>
    <row r="89" spans="1:6" x14ac:dyDescent="0.25">
      <c r="A89" s="135" t="s">
        <v>11500</v>
      </c>
      <c r="B89" s="136">
        <v>58269355.939999998</v>
      </c>
      <c r="C89" s="136">
        <v>5804170.5299999993</v>
      </c>
      <c r="D89" s="136">
        <v>665269207.98999953</v>
      </c>
      <c r="E89" s="136">
        <v>23487177.18000013</v>
      </c>
      <c r="F89" s="136">
        <v>752829911.63999987</v>
      </c>
    </row>
    <row r="90" spans="1:6" x14ac:dyDescent="0.25">
      <c r="A90" s="137" t="s">
        <v>11500</v>
      </c>
      <c r="B90" s="134">
        <v>58269355.939999998</v>
      </c>
      <c r="C90" s="134">
        <v>5804170.5299999993</v>
      </c>
      <c r="D90" s="134">
        <v>665269207.98999953</v>
      </c>
      <c r="E90" s="134">
        <v>23487177.18000013</v>
      </c>
      <c r="F90" s="134">
        <v>752829911.63999987</v>
      </c>
    </row>
    <row r="91" spans="1:6" x14ac:dyDescent="0.25">
      <c r="A91" s="138" t="s">
        <v>11513</v>
      </c>
      <c r="B91" s="139">
        <v>9834631.5800000001</v>
      </c>
      <c r="C91" s="139">
        <v>80000</v>
      </c>
      <c r="D91" s="139">
        <v>128297094.03000002</v>
      </c>
      <c r="E91" s="139">
        <v>0</v>
      </c>
      <c r="F91" s="139">
        <v>138211725.61000001</v>
      </c>
    </row>
    <row r="92" spans="1:6" x14ac:dyDescent="0.25">
      <c r="A92" s="138" t="s">
        <v>11514</v>
      </c>
      <c r="B92" s="139">
        <v>1955338.3900000001</v>
      </c>
      <c r="C92" s="139">
        <v>2884404.25</v>
      </c>
      <c r="D92" s="139">
        <v>29362531.990000002</v>
      </c>
      <c r="E92" s="139">
        <v>0</v>
      </c>
      <c r="F92" s="139">
        <v>34202274.629999995</v>
      </c>
    </row>
    <row r="93" spans="1:6" x14ac:dyDescent="0.25">
      <c r="A93" s="138" t="s">
        <v>11516</v>
      </c>
      <c r="B93" s="139">
        <v>1530656.68</v>
      </c>
      <c r="C93" s="139">
        <v>119482</v>
      </c>
      <c r="D93" s="139">
        <v>8291940.3899999978</v>
      </c>
      <c r="E93" s="139">
        <v>0</v>
      </c>
      <c r="F93" s="139">
        <v>9942079.0699999966</v>
      </c>
    </row>
    <row r="94" spans="1:6" x14ac:dyDescent="0.25">
      <c r="A94" s="138" t="s">
        <v>11515</v>
      </c>
      <c r="B94" s="139">
        <v>9631827.9699999951</v>
      </c>
      <c r="C94" s="139">
        <v>834871.84000000008</v>
      </c>
      <c r="D94" s="139">
        <v>237428963.19999978</v>
      </c>
      <c r="E94" s="139">
        <v>0</v>
      </c>
      <c r="F94" s="139">
        <v>247895663.00999981</v>
      </c>
    </row>
    <row r="95" spans="1:6" x14ac:dyDescent="0.25">
      <c r="A95" s="92" t="s">
        <v>11517</v>
      </c>
      <c r="B95" s="93">
        <v>4049653.3300000024</v>
      </c>
      <c r="C95" s="93">
        <v>211958.44000000009</v>
      </c>
      <c r="D95" s="93">
        <v>68363030.49000001</v>
      </c>
      <c r="E95" s="93">
        <v>23487177.18000013</v>
      </c>
      <c r="F95" s="93">
        <v>96111819.440000325</v>
      </c>
    </row>
    <row r="96" spans="1:6" x14ac:dyDescent="0.25">
      <c r="A96" s="92" t="s">
        <v>11500</v>
      </c>
      <c r="B96" s="93">
        <v>31267247.989999995</v>
      </c>
      <c r="C96" s="93">
        <v>1673454</v>
      </c>
      <c r="D96" s="93">
        <v>193525647.88999969</v>
      </c>
      <c r="E96" s="93">
        <v>0</v>
      </c>
      <c r="F96" s="93">
        <v>226466349.8799997</v>
      </c>
    </row>
    <row r="97" spans="1:6" x14ac:dyDescent="0.25">
      <c r="A97" s="67"/>
      <c r="B97" s="70"/>
      <c r="C97" s="70"/>
      <c r="D97" s="70"/>
      <c r="E97" s="70"/>
      <c r="F97" s="70"/>
    </row>
    <row r="98" spans="1:6" x14ac:dyDescent="0.25">
      <c r="A98" s="67" t="s">
        <v>11492</v>
      </c>
      <c r="B98" s="70">
        <v>164276121.77000001</v>
      </c>
      <c r="C98" s="70">
        <v>62514103.489999995</v>
      </c>
      <c r="D98" s="70">
        <v>1479760597.3099992</v>
      </c>
      <c r="E98" s="70">
        <v>276697169.2700001</v>
      </c>
      <c r="F98" s="70">
        <v>1983247991.8399992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W4907"/>
  <sheetViews>
    <sheetView zoomScale="80" zoomScaleNormal="80" workbookViewId="0">
      <pane ySplit="2" topLeftCell="A3" activePane="bottomLeft" state="frozen"/>
      <selection pane="bottomLeft" activeCell="I17" sqref="I17"/>
    </sheetView>
  </sheetViews>
  <sheetFormatPr defaultColWidth="8.85546875" defaultRowHeight="15" x14ac:dyDescent="0.25"/>
  <cols>
    <col min="1" max="1" width="12.140625" style="5" customWidth="1"/>
    <col min="2" max="2" width="12.85546875" style="3" customWidth="1"/>
    <col min="3" max="3" width="14.28515625" style="9" customWidth="1"/>
    <col min="4" max="4" width="13.28515625" style="9" customWidth="1"/>
    <col min="5" max="5" width="14.140625" style="9" customWidth="1"/>
    <col min="6" max="6" width="50.140625" style="9" customWidth="1"/>
    <col min="7" max="7" width="35.85546875" style="9" customWidth="1"/>
    <col min="8" max="8" width="15.7109375" style="1" customWidth="1"/>
    <col min="9" max="9" width="22.7109375" style="1" customWidth="1"/>
    <col min="10" max="10" width="36.140625" style="1" customWidth="1"/>
    <col min="11" max="11" width="13" style="68" bestFit="1" customWidth="1"/>
    <col min="12" max="12" width="19" style="14" customWidth="1"/>
    <col min="13" max="13" width="16.42578125" style="1" hidden="1" customWidth="1"/>
    <col min="14" max="14" width="10.5703125" style="3" customWidth="1"/>
    <col min="15" max="15" width="18.42578125" style="1" hidden="1" customWidth="1"/>
    <col min="16" max="16" width="13.140625" style="3" customWidth="1"/>
    <col min="17" max="17" width="23.140625" style="1" customWidth="1"/>
    <col min="18" max="18" width="31.5703125" style="9" customWidth="1"/>
    <col min="19" max="19" width="17.85546875" style="7" customWidth="1"/>
    <col min="20" max="20" width="18.42578125" style="7" customWidth="1"/>
    <col min="21" max="21" width="25" style="7" customWidth="1"/>
    <col min="22" max="22" width="19.7109375" style="7" customWidth="1"/>
    <col min="23" max="23" width="15.7109375" style="1" bestFit="1" customWidth="1"/>
    <col min="24" max="16384" width="8.85546875" style="1"/>
  </cols>
  <sheetData>
    <row r="1" spans="1:23" s="68" customFormat="1" x14ac:dyDescent="0.25">
      <c r="A1" s="72"/>
      <c r="B1" s="73"/>
      <c r="C1" s="74"/>
      <c r="D1" s="74"/>
      <c r="E1" s="74"/>
      <c r="F1" s="74"/>
      <c r="G1" s="74"/>
      <c r="N1" s="73"/>
      <c r="P1" s="73"/>
      <c r="R1" s="74"/>
      <c r="S1" s="75">
        <f t="shared" ref="S1:V1" si="0">SUBTOTAL(9,S3:S4907)</f>
        <v>164276121.77000022</v>
      </c>
      <c r="T1" s="75">
        <f t="shared" si="0"/>
        <v>62514103.490000069</v>
      </c>
      <c r="U1" s="75">
        <f t="shared" si="0"/>
        <v>1479760597.309998</v>
      </c>
      <c r="V1" s="75">
        <f t="shared" si="0"/>
        <v>276697169.26999897</v>
      </c>
      <c r="W1" s="75">
        <f>SUBTOTAL(9,W3:W4907)</f>
        <v>1983247991.8399966</v>
      </c>
    </row>
    <row r="2" spans="1:23" s="8" customFormat="1" ht="30" x14ac:dyDescent="0.25">
      <c r="A2" s="10" t="s">
        <v>0</v>
      </c>
      <c r="B2" s="11" t="s">
        <v>1</v>
      </c>
      <c r="C2" s="8" t="s">
        <v>2</v>
      </c>
      <c r="D2" s="8" t="s">
        <v>3</v>
      </c>
      <c r="E2" s="8" t="s">
        <v>11497</v>
      </c>
      <c r="F2" s="8" t="s">
        <v>4</v>
      </c>
      <c r="G2" s="8" t="s">
        <v>5</v>
      </c>
      <c r="H2" s="8" t="s">
        <v>6</v>
      </c>
      <c r="I2" s="8" t="s">
        <v>7</v>
      </c>
      <c r="J2" s="8" t="s">
        <v>7687</v>
      </c>
      <c r="K2" s="69" t="s">
        <v>11495</v>
      </c>
      <c r="L2" s="69" t="s">
        <v>7677</v>
      </c>
      <c r="M2" s="11" t="s">
        <v>8</v>
      </c>
      <c r="N2" s="11" t="s">
        <v>9</v>
      </c>
      <c r="O2" s="8" t="s">
        <v>10</v>
      </c>
      <c r="P2" s="11" t="s">
        <v>11</v>
      </c>
      <c r="Q2" s="8" t="s">
        <v>12</v>
      </c>
      <c r="R2" s="8" t="s">
        <v>13</v>
      </c>
      <c r="S2" s="12" t="s">
        <v>14</v>
      </c>
      <c r="T2" s="12" t="s">
        <v>15</v>
      </c>
      <c r="U2" s="12" t="s">
        <v>16</v>
      </c>
      <c r="V2" s="12" t="s">
        <v>17</v>
      </c>
      <c r="W2" s="12" t="s">
        <v>11508</v>
      </c>
    </row>
    <row r="3" spans="1:23" ht="75" x14ac:dyDescent="0.25">
      <c r="A3" s="5">
        <v>112524.01</v>
      </c>
      <c r="B3" s="4">
        <v>2</v>
      </c>
      <c r="C3" s="9" t="s">
        <v>65</v>
      </c>
      <c r="D3" s="65" t="s">
        <v>421</v>
      </c>
      <c r="E3" s="65" t="s">
        <v>900</v>
      </c>
      <c r="F3" s="9" t="s">
        <v>1318</v>
      </c>
      <c r="G3" s="9" t="s">
        <v>1319</v>
      </c>
      <c r="H3" s="1" t="s">
        <v>74</v>
      </c>
      <c r="I3" s="1" t="s">
        <v>113</v>
      </c>
      <c r="K3" s="14" t="s">
        <v>11496</v>
      </c>
      <c r="L3" s="14" t="s">
        <v>113</v>
      </c>
      <c r="M3" s="2">
        <v>3.08</v>
      </c>
      <c r="N3" s="13">
        <v>43812</v>
      </c>
      <c r="P3" s="181" t="s">
        <v>11514</v>
      </c>
      <c r="Q3" s="182" t="s">
        <v>11</v>
      </c>
      <c r="S3" s="6">
        <v>0</v>
      </c>
      <c r="T3" s="6">
        <v>0</v>
      </c>
      <c r="U3" s="6">
        <v>102410997</v>
      </c>
      <c r="V3" s="6">
        <v>0</v>
      </c>
      <c r="W3" s="6">
        <f>SUM(Table2[[#This Row],[PE Obligations]:[Paving Obligations]])</f>
        <v>102410997</v>
      </c>
    </row>
    <row r="4" spans="1:23" ht="30" x14ac:dyDescent="0.25">
      <c r="A4" s="5">
        <v>100241.02</v>
      </c>
      <c r="B4" s="4">
        <v>1</v>
      </c>
      <c r="C4" s="9" t="s">
        <v>40</v>
      </c>
      <c r="D4" s="65" t="s">
        <v>435</v>
      </c>
      <c r="E4" s="65" t="s">
        <v>900</v>
      </c>
      <c r="F4" s="9" t="s">
        <v>436</v>
      </c>
      <c r="G4" s="9" t="s">
        <v>437</v>
      </c>
      <c r="H4" s="1" t="s">
        <v>74</v>
      </c>
      <c r="I4" s="1" t="s">
        <v>23</v>
      </c>
      <c r="K4" s="14" t="s">
        <v>11496</v>
      </c>
      <c r="L4" s="14" t="s">
        <v>113</v>
      </c>
      <c r="M4" s="2">
        <v>2.2000000000000002</v>
      </c>
      <c r="N4" s="13">
        <v>43686</v>
      </c>
      <c r="P4" s="181" t="s">
        <v>11514</v>
      </c>
      <c r="Q4" s="182" t="s">
        <v>11</v>
      </c>
      <c r="S4" s="6">
        <v>1075000</v>
      </c>
      <c r="T4" s="6">
        <v>0</v>
      </c>
      <c r="U4" s="6">
        <v>70936545</v>
      </c>
      <c r="V4" s="6">
        <v>0</v>
      </c>
      <c r="W4" s="6">
        <f>SUM(Table2[[#This Row],[PE Obligations]:[Paving Obligations]])</f>
        <v>72011545</v>
      </c>
    </row>
    <row r="5" spans="1:23" ht="60" x14ac:dyDescent="0.25">
      <c r="A5" s="5">
        <v>124260.04</v>
      </c>
      <c r="B5" s="4">
        <v>3</v>
      </c>
      <c r="C5" s="9" t="s">
        <v>1757</v>
      </c>
      <c r="D5" s="65" t="s">
        <v>108</v>
      </c>
      <c r="E5" s="65" t="s">
        <v>10721</v>
      </c>
      <c r="F5" s="9" t="s">
        <v>3779</v>
      </c>
      <c r="G5" s="9" t="s">
        <v>3780</v>
      </c>
      <c r="H5" s="1" t="s">
        <v>74</v>
      </c>
      <c r="I5" s="1" t="s">
        <v>56</v>
      </c>
      <c r="K5" s="14" t="s">
        <v>11500</v>
      </c>
      <c r="L5" s="14" t="s">
        <v>11500</v>
      </c>
      <c r="M5" s="2">
        <v>94.1</v>
      </c>
      <c r="N5" s="13">
        <v>43742</v>
      </c>
      <c r="P5" s="181" t="s">
        <v>11513</v>
      </c>
      <c r="Q5" s="182" t="s">
        <v>148</v>
      </c>
      <c r="S5" s="6">
        <v>0</v>
      </c>
      <c r="T5" s="6">
        <v>0</v>
      </c>
      <c r="U5" s="6">
        <v>47654092</v>
      </c>
      <c r="V5" s="6">
        <v>0</v>
      </c>
      <c r="W5" s="6">
        <f>SUM(Table2[[#This Row],[PE Obligations]:[Paving Obligations]])</f>
        <v>47654092</v>
      </c>
    </row>
    <row r="6" spans="1:23" ht="30" x14ac:dyDescent="0.25">
      <c r="A6" s="5">
        <v>128729</v>
      </c>
      <c r="B6" s="4">
        <v>1</v>
      </c>
      <c r="C6" s="9" t="s">
        <v>287</v>
      </c>
      <c r="D6" s="65" t="s">
        <v>114</v>
      </c>
      <c r="E6" s="65" t="s">
        <v>10721</v>
      </c>
      <c r="F6" s="9" t="s">
        <v>6271</v>
      </c>
      <c r="G6" s="9" t="s">
        <v>6221</v>
      </c>
      <c r="H6" s="1" t="s">
        <v>105</v>
      </c>
      <c r="I6" s="1" t="s">
        <v>501</v>
      </c>
      <c r="K6" s="14" t="s">
        <v>11506</v>
      </c>
      <c r="L6" s="14" t="s">
        <v>11339</v>
      </c>
      <c r="M6" s="1" t="s">
        <v>57</v>
      </c>
      <c r="N6" s="13">
        <v>43966</v>
      </c>
      <c r="P6" s="181" t="s">
        <v>11513</v>
      </c>
      <c r="Q6" s="182" t="s">
        <v>148</v>
      </c>
      <c r="S6" s="6">
        <v>1951991</v>
      </c>
      <c r="T6" s="6">
        <v>0</v>
      </c>
      <c r="U6" s="6">
        <v>44653040</v>
      </c>
      <c r="V6" s="6">
        <v>0</v>
      </c>
      <c r="W6" s="6">
        <f>SUM(Table2[[#This Row],[PE Obligations]:[Paving Obligations]])</f>
        <v>46605031</v>
      </c>
    </row>
    <row r="7" spans="1:23" ht="45" x14ac:dyDescent="0.25">
      <c r="A7" s="5">
        <v>100321.01</v>
      </c>
      <c r="B7" s="4">
        <v>4</v>
      </c>
      <c r="C7" s="9" t="s">
        <v>231</v>
      </c>
      <c r="D7" s="65" t="s">
        <v>510</v>
      </c>
      <c r="E7" s="65" t="s">
        <v>900</v>
      </c>
      <c r="F7" s="9" t="s">
        <v>511</v>
      </c>
      <c r="G7" s="9" t="s">
        <v>512</v>
      </c>
      <c r="H7" s="1" t="s">
        <v>74</v>
      </c>
      <c r="I7" s="1" t="s">
        <v>118</v>
      </c>
      <c r="K7" s="14" t="s">
        <v>11496</v>
      </c>
      <c r="L7" s="14" t="s">
        <v>11499</v>
      </c>
      <c r="M7" s="2">
        <v>5.2649999999999997</v>
      </c>
      <c r="N7" s="13">
        <v>43812</v>
      </c>
      <c r="P7" s="181" t="s">
        <v>11515</v>
      </c>
      <c r="Q7" s="182"/>
      <c r="S7" s="6">
        <v>0</v>
      </c>
      <c r="T7" s="6">
        <v>0</v>
      </c>
      <c r="U7" s="6">
        <v>39818557</v>
      </c>
      <c r="V7" s="6">
        <v>0</v>
      </c>
      <c r="W7" s="6">
        <f>SUM(Table2[[#This Row],[PE Obligations]:[Paving Obligations]])</f>
        <v>39818557</v>
      </c>
    </row>
    <row r="8" spans="1:23" ht="150" x14ac:dyDescent="0.25">
      <c r="A8" s="5">
        <v>112833</v>
      </c>
      <c r="B8" s="4">
        <v>2</v>
      </c>
      <c r="C8" s="9" t="s">
        <v>65</v>
      </c>
      <c r="D8" s="65" t="s">
        <v>108</v>
      </c>
      <c r="E8" s="65" t="s">
        <v>10721</v>
      </c>
      <c r="F8" s="9" t="s">
        <v>1370</v>
      </c>
      <c r="G8" s="9" t="s">
        <v>1371</v>
      </c>
      <c r="H8" s="1" t="s">
        <v>74</v>
      </c>
      <c r="I8" s="1" t="s">
        <v>522</v>
      </c>
      <c r="K8" s="14" t="s">
        <v>11496</v>
      </c>
      <c r="L8" s="14" t="s">
        <v>113</v>
      </c>
      <c r="M8" s="2">
        <v>0.65</v>
      </c>
      <c r="N8" s="13">
        <v>44008</v>
      </c>
      <c r="P8" s="181" t="s">
        <v>11513</v>
      </c>
      <c r="Q8" s="182" t="s">
        <v>148</v>
      </c>
      <c r="S8" s="6">
        <v>0</v>
      </c>
      <c r="T8" s="6">
        <v>1839526</v>
      </c>
      <c r="U8" s="6">
        <v>26548816</v>
      </c>
      <c r="V8" s="6">
        <v>0</v>
      </c>
      <c r="W8" s="6">
        <f>SUM(Table2[[#This Row],[PE Obligations]:[Paving Obligations]])</f>
        <v>28388342</v>
      </c>
    </row>
    <row r="9" spans="1:23" x14ac:dyDescent="0.25">
      <c r="B9" s="4" t="s">
        <v>46</v>
      </c>
      <c r="D9" s="65"/>
      <c r="E9" s="65" t="s">
        <v>10514</v>
      </c>
      <c r="F9" s="9" t="s">
        <v>11519</v>
      </c>
      <c r="H9" s="1" t="s">
        <v>105</v>
      </c>
      <c r="I9" s="1" t="s">
        <v>171</v>
      </c>
      <c r="K9" s="14" t="s">
        <v>11496</v>
      </c>
      <c r="L9" s="14" t="s">
        <v>171</v>
      </c>
      <c r="P9" s="181" t="s">
        <v>11520</v>
      </c>
      <c r="Q9" s="182"/>
      <c r="S9" s="6"/>
      <c r="T9" s="6"/>
      <c r="U9" s="6"/>
      <c r="V9" s="6">
        <f>7653717+363571+7911201+5556172+2394842+1064142+1334+40121+197247+438996+6449+977071+103265+290193+86439+8125</f>
        <v>27092885</v>
      </c>
      <c r="W9" s="6">
        <f>SUM(Table2[[#This Row],[PE Obligations]:[Paving Obligations]])</f>
        <v>27092885</v>
      </c>
    </row>
    <row r="10" spans="1:23" ht="45" x14ac:dyDescent="0.25">
      <c r="A10" s="5">
        <v>101407.01</v>
      </c>
      <c r="B10" s="4">
        <v>1</v>
      </c>
      <c r="C10" s="9" t="s">
        <v>181</v>
      </c>
      <c r="D10" s="65" t="s">
        <v>401</v>
      </c>
      <c r="E10" s="65" t="s">
        <v>900</v>
      </c>
      <c r="F10" s="9" t="s">
        <v>628</v>
      </c>
      <c r="G10" s="9" t="s">
        <v>629</v>
      </c>
      <c r="H10" s="1" t="s">
        <v>74</v>
      </c>
      <c r="I10" s="1" t="s">
        <v>23</v>
      </c>
      <c r="K10" s="14" t="s">
        <v>11496</v>
      </c>
      <c r="L10" s="14" t="s">
        <v>113</v>
      </c>
      <c r="M10" s="2">
        <v>4.92</v>
      </c>
      <c r="N10" s="13">
        <v>44008</v>
      </c>
      <c r="P10" s="181" t="s">
        <v>11514</v>
      </c>
      <c r="Q10" s="182" t="s">
        <v>11</v>
      </c>
      <c r="S10" s="6">
        <v>0</v>
      </c>
      <c r="T10" s="6">
        <v>0</v>
      </c>
      <c r="U10" s="6">
        <v>20181475</v>
      </c>
      <c r="V10" s="6">
        <v>0</v>
      </c>
      <c r="W10" s="6">
        <f>SUM(Table2[[#This Row],[PE Obligations]:[Paving Obligations]])</f>
        <v>20181475</v>
      </c>
    </row>
    <row r="11" spans="1:23" x14ac:dyDescent="0.25">
      <c r="A11" s="5">
        <v>113308.02</v>
      </c>
      <c r="B11" s="4">
        <v>6</v>
      </c>
      <c r="C11" s="9" t="s">
        <v>46</v>
      </c>
      <c r="D11" s="65"/>
      <c r="E11" s="65" t="s">
        <v>900</v>
      </c>
      <c r="F11" s="9" t="s">
        <v>1452</v>
      </c>
      <c r="H11" s="1" t="s">
        <v>105</v>
      </c>
      <c r="I11" s="1" t="s">
        <v>171</v>
      </c>
      <c r="K11" s="14" t="s">
        <v>11500</v>
      </c>
      <c r="L11" s="14" t="s">
        <v>11500</v>
      </c>
      <c r="M11" s="1" t="s">
        <v>57</v>
      </c>
      <c r="P11" s="181" t="s">
        <v>11515</v>
      </c>
      <c r="Q11" s="182"/>
      <c r="S11" s="6">
        <v>0</v>
      </c>
      <c r="T11" s="6">
        <v>0</v>
      </c>
      <c r="U11" s="6">
        <v>20000000</v>
      </c>
      <c r="V11" s="6">
        <v>0</v>
      </c>
      <c r="W11" s="6">
        <f>SUM(Table2[[#This Row],[PE Obligations]:[Paving Obligations]])</f>
        <v>20000000</v>
      </c>
    </row>
    <row r="12" spans="1:23" ht="30" x14ac:dyDescent="0.25">
      <c r="A12" s="5">
        <v>128666</v>
      </c>
      <c r="B12" s="4">
        <v>2</v>
      </c>
      <c r="C12" s="9" t="s">
        <v>124</v>
      </c>
      <c r="D12" s="65" t="s">
        <v>369</v>
      </c>
      <c r="E12" s="65" t="s">
        <v>900</v>
      </c>
      <c r="F12" s="9" t="s">
        <v>6229</v>
      </c>
      <c r="G12" s="9" t="s">
        <v>6227</v>
      </c>
      <c r="H12" s="1" t="s">
        <v>105</v>
      </c>
      <c r="I12" s="1" t="s">
        <v>501</v>
      </c>
      <c r="K12" s="14" t="s">
        <v>11506</v>
      </c>
      <c r="L12" s="14" t="s">
        <v>11339</v>
      </c>
      <c r="M12" s="2">
        <v>1.2</v>
      </c>
      <c r="N12" s="13">
        <v>43595</v>
      </c>
      <c r="P12" s="181" t="s">
        <v>11515</v>
      </c>
      <c r="Q12" s="182" t="s">
        <v>24</v>
      </c>
      <c r="S12" s="6">
        <v>39999</v>
      </c>
      <c r="T12" s="6">
        <v>0</v>
      </c>
      <c r="U12" s="6">
        <v>18158051</v>
      </c>
      <c r="V12" s="6">
        <v>0</v>
      </c>
      <c r="W12" s="6">
        <f>SUM(Table2[[#This Row],[PE Obligations]:[Paving Obligations]])</f>
        <v>18198050</v>
      </c>
    </row>
    <row r="13" spans="1:23" ht="90" x14ac:dyDescent="0.25">
      <c r="A13" s="5">
        <v>10619</v>
      </c>
      <c r="B13" s="4">
        <v>4</v>
      </c>
      <c r="C13" s="9" t="s">
        <v>18</v>
      </c>
      <c r="D13" s="65" t="s">
        <v>19</v>
      </c>
      <c r="E13" s="65" t="s">
        <v>11498</v>
      </c>
      <c r="F13" s="9" t="s">
        <v>20</v>
      </c>
      <c r="G13" s="9" t="s">
        <v>21</v>
      </c>
      <c r="H13" s="1" t="s">
        <v>22</v>
      </c>
      <c r="I13" s="1" t="s">
        <v>23</v>
      </c>
      <c r="K13" s="14" t="s">
        <v>11496</v>
      </c>
      <c r="L13" s="14" t="s">
        <v>113</v>
      </c>
      <c r="M13" s="2">
        <v>2.2200000000000002</v>
      </c>
      <c r="P13" s="181" t="s">
        <v>11517</v>
      </c>
      <c r="Q13" s="182" t="s">
        <v>24</v>
      </c>
      <c r="S13" s="6">
        <v>300000</v>
      </c>
      <c r="T13" s="6">
        <v>-300000</v>
      </c>
      <c r="U13" s="6">
        <v>16561200</v>
      </c>
      <c r="V13" s="6">
        <v>0</v>
      </c>
      <c r="W13" s="6">
        <f>SUM(Table2[[#This Row],[PE Obligations]:[Paving Obligations]])</f>
        <v>16561200</v>
      </c>
    </row>
    <row r="14" spans="1:23" ht="30" x14ac:dyDescent="0.25">
      <c r="A14" s="5">
        <v>107774.01</v>
      </c>
      <c r="B14" s="4">
        <v>2</v>
      </c>
      <c r="C14" s="9" t="s">
        <v>212</v>
      </c>
      <c r="D14" s="65" t="s">
        <v>450</v>
      </c>
      <c r="E14" s="65" t="s">
        <v>900</v>
      </c>
      <c r="F14" s="9" t="s">
        <v>1044</v>
      </c>
      <c r="G14" s="9" t="s">
        <v>1045</v>
      </c>
      <c r="H14" s="1" t="s">
        <v>74</v>
      </c>
      <c r="I14" s="1" t="s">
        <v>23</v>
      </c>
      <c r="K14" s="14" t="s">
        <v>11496</v>
      </c>
      <c r="L14" s="14" t="s">
        <v>113</v>
      </c>
      <c r="M14" s="2">
        <v>3.23</v>
      </c>
      <c r="N14" s="13">
        <v>44645</v>
      </c>
      <c r="P14" s="181" t="s">
        <v>11514</v>
      </c>
      <c r="Q14" s="182" t="s">
        <v>11</v>
      </c>
      <c r="S14" s="6">
        <v>1000000</v>
      </c>
      <c r="T14" s="6">
        <v>14682235</v>
      </c>
      <c r="U14" s="6">
        <v>0</v>
      </c>
      <c r="V14" s="6">
        <v>0</v>
      </c>
      <c r="W14" s="6">
        <f>SUM(Table2[[#This Row],[PE Obligations]:[Paving Obligations]])</f>
        <v>15682235</v>
      </c>
    </row>
    <row r="15" spans="1:23" x14ac:dyDescent="0.25">
      <c r="A15" s="184">
        <v>107298.02</v>
      </c>
      <c r="B15" s="185">
        <v>4</v>
      </c>
      <c r="C15" s="186" t="s">
        <v>208</v>
      </c>
      <c r="D15" s="186" t="s">
        <v>992</v>
      </c>
      <c r="E15" s="186" t="s">
        <v>10721</v>
      </c>
      <c r="F15" s="186" t="s">
        <v>993</v>
      </c>
      <c r="G15" s="186" t="s">
        <v>996</v>
      </c>
      <c r="H15" s="187" t="s">
        <v>52</v>
      </c>
      <c r="I15" s="187" t="s">
        <v>48</v>
      </c>
      <c r="J15" s="187"/>
      <c r="K15" s="187" t="s">
        <v>28</v>
      </c>
      <c r="L15" s="187" t="s">
        <v>10418</v>
      </c>
      <c r="M15" s="217">
        <v>0.88</v>
      </c>
      <c r="N15" s="218">
        <v>43637</v>
      </c>
      <c r="O15" s="187"/>
      <c r="P15" s="183" t="s">
        <v>11513</v>
      </c>
      <c r="Q15" s="187" t="s">
        <v>148</v>
      </c>
      <c r="R15" s="186" t="s">
        <v>995</v>
      </c>
      <c r="S15" s="188">
        <v>0</v>
      </c>
      <c r="T15" s="188">
        <v>0</v>
      </c>
      <c r="U15" s="188">
        <f>14934711/2</f>
        <v>7467355.5</v>
      </c>
      <c r="V15" s="188">
        <v>0</v>
      </c>
      <c r="W15" s="188">
        <f>SUM(Table2[[#This Row],[PE Obligations]:[Paving Obligations]])</f>
        <v>7467355.5</v>
      </c>
    </row>
    <row r="16" spans="1:23" ht="30" x14ac:dyDescent="0.25">
      <c r="A16" s="5">
        <v>105766.01</v>
      </c>
      <c r="B16" s="4">
        <v>3</v>
      </c>
      <c r="C16" s="9" t="s">
        <v>936</v>
      </c>
      <c r="D16" s="65" t="s">
        <v>339</v>
      </c>
      <c r="E16" s="65" t="s">
        <v>900</v>
      </c>
      <c r="F16" s="9" t="s">
        <v>939</v>
      </c>
      <c r="G16" s="9" t="s">
        <v>938</v>
      </c>
      <c r="H16" s="1" t="s">
        <v>74</v>
      </c>
      <c r="I16" s="1" t="s">
        <v>113</v>
      </c>
      <c r="K16" s="14" t="s">
        <v>11496</v>
      </c>
      <c r="L16" s="14" t="s">
        <v>113</v>
      </c>
      <c r="M16" s="2">
        <v>1.89</v>
      </c>
      <c r="N16" s="13">
        <v>45268</v>
      </c>
      <c r="P16" s="181" t="s">
        <v>11514</v>
      </c>
      <c r="Q16" s="182" t="s">
        <v>11</v>
      </c>
      <c r="S16" s="6">
        <v>0</v>
      </c>
      <c r="T16" s="6">
        <v>13573820</v>
      </c>
      <c r="U16" s="6">
        <v>0</v>
      </c>
      <c r="V16" s="6">
        <v>0</v>
      </c>
      <c r="W16" s="6">
        <f>SUM(Table2[[#This Row],[PE Obligations]:[Paving Obligations]])</f>
        <v>13573820</v>
      </c>
    </row>
    <row r="17" spans="1:23" ht="150" x14ac:dyDescent="0.25">
      <c r="A17" s="5">
        <v>128113</v>
      </c>
      <c r="B17" s="4">
        <v>4</v>
      </c>
      <c r="C17" s="9" t="s">
        <v>6019</v>
      </c>
      <c r="D17" s="65"/>
      <c r="E17" s="65" t="s">
        <v>900</v>
      </c>
      <c r="F17" s="9" t="s">
        <v>6020</v>
      </c>
      <c r="G17" s="9" t="s">
        <v>6021</v>
      </c>
      <c r="H17" s="1" t="s">
        <v>28</v>
      </c>
      <c r="I17" s="1" t="s">
        <v>29</v>
      </c>
      <c r="K17" s="14" t="s">
        <v>28</v>
      </c>
      <c r="L17" s="14" t="s">
        <v>113</v>
      </c>
      <c r="M17" s="1" t="s">
        <v>57</v>
      </c>
      <c r="P17" s="181" t="s">
        <v>11514</v>
      </c>
      <c r="Q17" s="182" t="s">
        <v>430</v>
      </c>
      <c r="R17" s="9" t="s">
        <v>6022</v>
      </c>
      <c r="S17" s="6">
        <v>1400000</v>
      </c>
      <c r="T17" s="6">
        <v>1362000</v>
      </c>
      <c r="U17" s="6">
        <v>10700000</v>
      </c>
      <c r="V17" s="6">
        <v>0</v>
      </c>
      <c r="W17" s="6">
        <f>SUM(Table2[[#This Row],[PE Obligations]:[Paving Obligations]])</f>
        <v>13462000</v>
      </c>
    </row>
    <row r="18" spans="1:23" ht="45" x14ac:dyDescent="0.25">
      <c r="A18" s="5">
        <v>40086.04</v>
      </c>
      <c r="B18" s="4">
        <v>6</v>
      </c>
      <c r="C18" s="9" t="s">
        <v>46</v>
      </c>
      <c r="D18" s="65"/>
      <c r="E18" s="65" t="s">
        <v>11497</v>
      </c>
      <c r="F18" s="9" t="s">
        <v>47</v>
      </c>
      <c r="G18" s="9" t="s">
        <v>47</v>
      </c>
      <c r="H18" s="1" t="s">
        <v>24</v>
      </c>
      <c r="I18" s="1" t="s">
        <v>48</v>
      </c>
      <c r="K18" s="14" t="s">
        <v>28</v>
      </c>
      <c r="L18" s="14" t="s">
        <v>11507</v>
      </c>
      <c r="M18" s="2">
        <v>0</v>
      </c>
      <c r="P18" s="181" t="s">
        <v>46</v>
      </c>
      <c r="Q18" s="182"/>
      <c r="S18" s="6">
        <v>12686363</v>
      </c>
      <c r="T18" s="6">
        <v>0</v>
      </c>
      <c r="U18" s="6">
        <v>0</v>
      </c>
      <c r="V18" s="6">
        <v>0</v>
      </c>
      <c r="W18" s="6">
        <f>SUM(Table2[[#This Row],[PE Obligations]:[Paving Obligations]])</f>
        <v>12686363</v>
      </c>
    </row>
    <row r="19" spans="1:23" ht="30" x14ac:dyDescent="0.25">
      <c r="A19" s="5">
        <v>126711</v>
      </c>
      <c r="B19" s="4">
        <v>1</v>
      </c>
      <c r="C19" s="9" t="s">
        <v>90</v>
      </c>
      <c r="D19" s="65" t="s">
        <v>135</v>
      </c>
      <c r="E19" s="65" t="s">
        <v>11498</v>
      </c>
      <c r="F19" s="9" t="s">
        <v>5087</v>
      </c>
      <c r="G19" s="9" t="s">
        <v>5088</v>
      </c>
      <c r="H19" s="1" t="s">
        <v>1079</v>
      </c>
      <c r="I19" s="1" t="s">
        <v>912</v>
      </c>
      <c r="K19" s="14" t="s">
        <v>11496</v>
      </c>
      <c r="L19" s="14" t="s">
        <v>113</v>
      </c>
      <c r="M19" s="1" t="s">
        <v>57</v>
      </c>
      <c r="N19" s="13">
        <v>43917</v>
      </c>
      <c r="P19" s="181" t="s">
        <v>11517</v>
      </c>
      <c r="Q19" s="182" t="s">
        <v>24</v>
      </c>
      <c r="S19" s="6">
        <v>0</v>
      </c>
      <c r="T19" s="6">
        <v>0</v>
      </c>
      <c r="U19" s="6">
        <v>12031570</v>
      </c>
      <c r="V19" s="6">
        <v>0</v>
      </c>
      <c r="W19" s="6">
        <f>SUM(Table2[[#This Row],[PE Obligations]:[Paving Obligations]])</f>
        <v>12031570</v>
      </c>
    </row>
    <row r="20" spans="1:23" ht="30" x14ac:dyDescent="0.25">
      <c r="A20" s="5">
        <v>100339.01</v>
      </c>
      <c r="B20" s="4">
        <v>4</v>
      </c>
      <c r="C20" s="9" t="s">
        <v>18</v>
      </c>
      <c r="D20" s="65" t="s">
        <v>527</v>
      </c>
      <c r="E20" s="65" t="s">
        <v>900</v>
      </c>
      <c r="F20" s="9" t="s">
        <v>529</v>
      </c>
      <c r="G20" s="9" t="s">
        <v>530</v>
      </c>
      <c r="H20" s="1" t="s">
        <v>74</v>
      </c>
      <c r="I20" s="1" t="s">
        <v>23</v>
      </c>
      <c r="K20" s="14" t="s">
        <v>11496</v>
      </c>
      <c r="L20" s="14" t="s">
        <v>113</v>
      </c>
      <c r="M20" s="2">
        <v>1.48</v>
      </c>
      <c r="N20" s="13">
        <v>43378</v>
      </c>
      <c r="P20" s="181" t="s">
        <v>11514</v>
      </c>
      <c r="Q20" s="182" t="s">
        <v>11</v>
      </c>
      <c r="S20" s="6">
        <v>0</v>
      </c>
      <c r="T20" s="6">
        <v>0</v>
      </c>
      <c r="U20" s="6">
        <v>11891096</v>
      </c>
      <c r="V20" s="6">
        <v>0</v>
      </c>
      <c r="W20" s="6">
        <f>SUM(Table2[[#This Row],[PE Obligations]:[Paving Obligations]])</f>
        <v>11891096</v>
      </c>
    </row>
    <row r="21" spans="1:23" ht="30" x14ac:dyDescent="0.25">
      <c r="A21" s="5">
        <v>105763</v>
      </c>
      <c r="B21" s="4">
        <v>1</v>
      </c>
      <c r="C21" s="9" t="s">
        <v>192</v>
      </c>
      <c r="D21" s="65" t="s">
        <v>401</v>
      </c>
      <c r="E21" s="65" t="s">
        <v>900</v>
      </c>
      <c r="F21" s="9" t="s">
        <v>932</v>
      </c>
      <c r="G21" s="9" t="s">
        <v>933</v>
      </c>
      <c r="H21" s="1" t="s">
        <v>74</v>
      </c>
      <c r="I21" s="1" t="s">
        <v>113</v>
      </c>
      <c r="K21" s="14" t="s">
        <v>11496</v>
      </c>
      <c r="L21" s="14" t="s">
        <v>113</v>
      </c>
      <c r="M21" s="2">
        <v>6.2</v>
      </c>
      <c r="N21" s="13">
        <v>43812</v>
      </c>
      <c r="P21" s="181" t="s">
        <v>11514</v>
      </c>
      <c r="Q21" s="182" t="s">
        <v>11</v>
      </c>
      <c r="S21" s="6">
        <v>160000</v>
      </c>
      <c r="T21" s="6">
        <v>0</v>
      </c>
      <c r="U21" s="6">
        <v>11660000</v>
      </c>
      <c r="V21" s="6">
        <v>0</v>
      </c>
      <c r="W21" s="6">
        <f>SUM(Table2[[#This Row],[PE Obligations]:[Paving Obligations]])</f>
        <v>11820000</v>
      </c>
    </row>
    <row r="22" spans="1:23" ht="45" x14ac:dyDescent="0.25">
      <c r="A22" s="5">
        <v>111109.03</v>
      </c>
      <c r="B22" s="4">
        <v>3</v>
      </c>
      <c r="C22" s="9" t="s">
        <v>798</v>
      </c>
      <c r="D22" s="65" t="s">
        <v>907</v>
      </c>
      <c r="E22" s="65" t="s">
        <v>900</v>
      </c>
      <c r="F22" s="9" t="s">
        <v>1218</v>
      </c>
      <c r="G22" s="9" t="s">
        <v>1219</v>
      </c>
      <c r="H22" s="1" t="s">
        <v>74</v>
      </c>
      <c r="I22" s="1" t="s">
        <v>63</v>
      </c>
      <c r="K22" s="14" t="s">
        <v>11496</v>
      </c>
      <c r="L22" s="14" t="s">
        <v>113</v>
      </c>
      <c r="M22" s="2">
        <v>2.0699999999999998</v>
      </c>
      <c r="N22" s="13">
        <v>43966</v>
      </c>
      <c r="P22" s="181" t="s">
        <v>11515</v>
      </c>
      <c r="Q22" s="182" t="s">
        <v>24</v>
      </c>
      <c r="S22" s="6">
        <v>0</v>
      </c>
      <c r="T22" s="6">
        <v>0</v>
      </c>
      <c r="U22" s="6">
        <v>11638006</v>
      </c>
      <c r="V22" s="6">
        <v>0</v>
      </c>
      <c r="W22" s="6">
        <f>SUM(Table2[[#This Row],[PE Obligations]:[Paving Obligations]])</f>
        <v>11638006</v>
      </c>
    </row>
    <row r="23" spans="1:23" x14ac:dyDescent="0.25">
      <c r="A23" s="5">
        <v>113308.01</v>
      </c>
      <c r="B23" s="4">
        <v>6</v>
      </c>
      <c r="C23" s="9" t="s">
        <v>46</v>
      </c>
      <c r="D23" s="65"/>
      <c r="E23" s="65" t="s">
        <v>900</v>
      </c>
      <c r="F23" s="9" t="s">
        <v>1451</v>
      </c>
      <c r="H23" s="1" t="s">
        <v>105</v>
      </c>
      <c r="I23" s="1" t="s">
        <v>171</v>
      </c>
      <c r="K23" s="14" t="s">
        <v>11500</v>
      </c>
      <c r="L23" s="14" t="s">
        <v>11500</v>
      </c>
      <c r="M23" s="1" t="s">
        <v>57</v>
      </c>
      <c r="P23" s="181" t="s">
        <v>11515</v>
      </c>
      <c r="Q23" s="182"/>
      <c r="S23" s="6">
        <v>0</v>
      </c>
      <c r="T23" s="6">
        <v>0</v>
      </c>
      <c r="U23" s="6">
        <v>11000000</v>
      </c>
      <c r="V23" s="6">
        <v>0</v>
      </c>
      <c r="W23" s="6">
        <f>SUM(Table2[[#This Row],[PE Obligations]:[Paving Obligations]])</f>
        <v>11000000</v>
      </c>
    </row>
    <row r="24" spans="1:23" x14ac:dyDescent="0.25">
      <c r="A24" s="5">
        <v>129836</v>
      </c>
      <c r="B24" s="4">
        <v>4</v>
      </c>
      <c r="C24" s="9" t="s">
        <v>355</v>
      </c>
      <c r="D24" s="65"/>
      <c r="E24" s="65" t="s">
        <v>11500</v>
      </c>
      <c r="F24" s="9" t="s">
        <v>7188</v>
      </c>
      <c r="H24" s="1" t="s">
        <v>878</v>
      </c>
      <c r="I24" s="1" t="s">
        <v>972</v>
      </c>
      <c r="K24" s="14" t="s">
        <v>11500</v>
      </c>
      <c r="L24" s="14" t="s">
        <v>11500</v>
      </c>
      <c r="M24" s="1" t="s">
        <v>57</v>
      </c>
      <c r="P24" s="181" t="s">
        <v>11500</v>
      </c>
      <c r="Q24" s="182"/>
      <c r="S24" s="6">
        <v>0</v>
      </c>
      <c r="T24" s="6">
        <v>0</v>
      </c>
      <c r="U24" s="6">
        <v>10688175</v>
      </c>
      <c r="V24" s="6">
        <v>0</v>
      </c>
      <c r="W24" s="6">
        <f>SUM(Table2[[#This Row],[PE Obligations]:[Paving Obligations]])</f>
        <v>10688175</v>
      </c>
    </row>
    <row r="25" spans="1:23" ht="30" x14ac:dyDescent="0.25">
      <c r="A25" s="5">
        <v>127981</v>
      </c>
      <c r="B25" s="4">
        <v>1</v>
      </c>
      <c r="C25" s="9" t="s">
        <v>40</v>
      </c>
      <c r="D25" s="65"/>
      <c r="E25" s="65" t="s">
        <v>11498</v>
      </c>
      <c r="F25" s="9" t="s">
        <v>5951</v>
      </c>
      <c r="G25" s="9" t="s">
        <v>5952</v>
      </c>
      <c r="H25" s="1" t="s">
        <v>3266</v>
      </c>
      <c r="I25" s="1" t="s">
        <v>24</v>
      </c>
      <c r="K25" s="14" t="s">
        <v>11500</v>
      </c>
      <c r="L25" s="14" t="s">
        <v>11500</v>
      </c>
      <c r="M25" s="2">
        <v>0</v>
      </c>
      <c r="P25" s="181" t="s">
        <v>11517</v>
      </c>
      <c r="Q25" s="182"/>
      <c r="S25" s="6">
        <v>0</v>
      </c>
      <c r="T25" s="6">
        <v>0</v>
      </c>
      <c r="U25" s="6">
        <v>10670000</v>
      </c>
      <c r="V25" s="6">
        <v>0</v>
      </c>
      <c r="W25" s="6">
        <f>SUM(Table2[[#This Row],[PE Obligations]:[Paving Obligations]])</f>
        <v>10670000</v>
      </c>
    </row>
    <row r="26" spans="1:23" ht="45" x14ac:dyDescent="0.25">
      <c r="A26" s="5">
        <v>103917</v>
      </c>
      <c r="B26" s="4">
        <v>2</v>
      </c>
      <c r="C26" s="9" t="s">
        <v>65</v>
      </c>
      <c r="D26" s="65" t="s">
        <v>819</v>
      </c>
      <c r="E26" s="65" t="s">
        <v>10721</v>
      </c>
      <c r="F26" s="9" t="s">
        <v>820</v>
      </c>
      <c r="G26" s="9" t="s">
        <v>821</v>
      </c>
      <c r="H26" s="1" t="s">
        <v>74</v>
      </c>
      <c r="I26" s="1" t="s">
        <v>23</v>
      </c>
      <c r="K26" s="14" t="s">
        <v>11496</v>
      </c>
      <c r="L26" s="14" t="s">
        <v>113</v>
      </c>
      <c r="M26" s="2">
        <v>1.623</v>
      </c>
      <c r="N26" s="13">
        <v>42293</v>
      </c>
      <c r="P26" s="181" t="s">
        <v>11513</v>
      </c>
      <c r="Q26" s="182" t="s">
        <v>148</v>
      </c>
      <c r="S26" s="6">
        <v>0</v>
      </c>
      <c r="T26" s="6">
        <v>-1000000</v>
      </c>
      <c r="U26" s="6">
        <v>11500000</v>
      </c>
      <c r="V26" s="6">
        <v>0</v>
      </c>
      <c r="W26" s="6">
        <f>SUM(Table2[[#This Row],[PE Obligations]:[Paving Obligations]])</f>
        <v>10500000</v>
      </c>
    </row>
    <row r="27" spans="1:23" ht="30" x14ac:dyDescent="0.25">
      <c r="A27" s="5">
        <v>103755.06</v>
      </c>
      <c r="B27" s="4">
        <v>2</v>
      </c>
      <c r="C27" s="9" t="s">
        <v>159</v>
      </c>
      <c r="D27" s="65"/>
      <c r="E27" s="65" t="s">
        <v>11500</v>
      </c>
      <c r="F27" s="9" t="s">
        <v>809</v>
      </c>
      <c r="H27" s="1" t="s">
        <v>24</v>
      </c>
      <c r="I27" s="1" t="s">
        <v>56</v>
      </c>
      <c r="K27" s="14" t="s">
        <v>11500</v>
      </c>
      <c r="L27" s="14" t="s">
        <v>11500</v>
      </c>
      <c r="M27" s="1" t="s">
        <v>57</v>
      </c>
      <c r="N27" s="13">
        <v>43777</v>
      </c>
      <c r="P27" s="181" t="s">
        <v>11500</v>
      </c>
      <c r="Q27" s="182"/>
      <c r="S27" s="6">
        <v>0</v>
      </c>
      <c r="T27" s="6">
        <v>0</v>
      </c>
      <c r="U27" s="6">
        <v>10484880</v>
      </c>
      <c r="V27" s="6">
        <v>0</v>
      </c>
      <c r="W27" s="6">
        <f>SUM(Table2[[#This Row],[PE Obligations]:[Paving Obligations]])</f>
        <v>10484880</v>
      </c>
    </row>
    <row r="28" spans="1:23" ht="120" x14ac:dyDescent="0.25">
      <c r="A28" s="5">
        <v>126769</v>
      </c>
      <c r="B28" s="4">
        <v>3</v>
      </c>
      <c r="C28" s="9" t="s">
        <v>131</v>
      </c>
      <c r="D28" s="65" t="s">
        <v>3185</v>
      </c>
      <c r="E28" s="65" t="s">
        <v>11498</v>
      </c>
      <c r="F28" s="9" t="s">
        <v>5103</v>
      </c>
      <c r="G28" s="9" t="s">
        <v>5104</v>
      </c>
      <c r="H28" s="1" t="s">
        <v>22</v>
      </c>
      <c r="I28" s="1" t="s">
        <v>23</v>
      </c>
      <c r="K28" s="14" t="s">
        <v>11496</v>
      </c>
      <c r="L28" s="14" t="s">
        <v>113</v>
      </c>
      <c r="M28" s="2">
        <v>1.51</v>
      </c>
      <c r="P28" s="181" t="s">
        <v>11517</v>
      </c>
      <c r="Q28" s="182" t="s">
        <v>24</v>
      </c>
      <c r="S28" s="6">
        <v>336.82</v>
      </c>
      <c r="T28" s="6">
        <v>0</v>
      </c>
      <c r="U28" s="6">
        <v>9399376</v>
      </c>
      <c r="V28" s="6">
        <v>0</v>
      </c>
      <c r="W28" s="6">
        <f>SUM(Table2[[#This Row],[PE Obligations]:[Paving Obligations]])</f>
        <v>9399712.8200000003</v>
      </c>
    </row>
    <row r="29" spans="1:23" x14ac:dyDescent="0.25">
      <c r="A29" s="5">
        <v>106608.07</v>
      </c>
      <c r="B29" s="4">
        <v>6</v>
      </c>
      <c r="C29" s="9" t="s">
        <v>46</v>
      </c>
      <c r="D29" s="65"/>
      <c r="E29" s="65" t="s">
        <v>10721</v>
      </c>
      <c r="F29" s="9" t="s">
        <v>966</v>
      </c>
      <c r="H29" s="1" t="s">
        <v>105</v>
      </c>
      <c r="I29" s="1" t="s">
        <v>106</v>
      </c>
      <c r="K29" s="14" t="s">
        <v>11500</v>
      </c>
      <c r="L29" s="14" t="s">
        <v>11500</v>
      </c>
      <c r="M29" s="1" t="s">
        <v>57</v>
      </c>
      <c r="P29" s="181" t="s">
        <v>11513</v>
      </c>
      <c r="Q29" s="182"/>
      <c r="S29" s="6">
        <v>0</v>
      </c>
      <c r="T29" s="6">
        <v>0</v>
      </c>
      <c r="U29" s="6">
        <v>9200000</v>
      </c>
      <c r="V29" s="6">
        <v>0</v>
      </c>
      <c r="W29" s="6">
        <f>SUM(Table2[[#This Row],[PE Obligations]:[Paving Obligations]])</f>
        <v>9200000</v>
      </c>
    </row>
    <row r="30" spans="1:23" x14ac:dyDescent="0.25">
      <c r="A30" s="5">
        <v>125344</v>
      </c>
      <c r="B30" s="4">
        <v>4</v>
      </c>
      <c r="C30" s="9" t="s">
        <v>18</v>
      </c>
      <c r="D30" s="65"/>
      <c r="E30" s="65" t="s">
        <v>11500</v>
      </c>
      <c r="F30" s="9" t="s">
        <v>4284</v>
      </c>
      <c r="H30" s="1" t="s">
        <v>878</v>
      </c>
      <c r="I30" s="1" t="s">
        <v>972</v>
      </c>
      <c r="K30" s="14" t="s">
        <v>11500</v>
      </c>
      <c r="L30" s="14" t="s">
        <v>11500</v>
      </c>
      <c r="M30" s="1" t="s">
        <v>57</v>
      </c>
      <c r="P30" s="181" t="s">
        <v>11500</v>
      </c>
      <c r="Q30" s="182"/>
      <c r="S30" s="6">
        <v>0</v>
      </c>
      <c r="T30" s="6">
        <v>0</v>
      </c>
      <c r="U30" s="6">
        <v>9071195.9199999999</v>
      </c>
      <c r="V30" s="6">
        <v>0</v>
      </c>
      <c r="W30" s="6">
        <f>SUM(Table2[[#This Row],[PE Obligations]:[Paving Obligations]])</f>
        <v>9071195.9199999999</v>
      </c>
    </row>
    <row r="31" spans="1:23" ht="60" x14ac:dyDescent="0.25">
      <c r="A31" s="5">
        <v>127979</v>
      </c>
      <c r="B31" s="4">
        <v>3</v>
      </c>
      <c r="C31" s="9" t="s">
        <v>54</v>
      </c>
      <c r="D31" s="65"/>
      <c r="E31" s="65" t="s">
        <v>11498</v>
      </c>
      <c r="F31" s="9" t="s">
        <v>5949</v>
      </c>
      <c r="G31" s="9" t="s">
        <v>5950</v>
      </c>
      <c r="H31" s="1" t="s">
        <v>3266</v>
      </c>
      <c r="I31" s="1" t="s">
        <v>24</v>
      </c>
      <c r="K31" s="14" t="s">
        <v>11500</v>
      </c>
      <c r="L31" s="14" t="s">
        <v>11500</v>
      </c>
      <c r="M31" s="1" t="s">
        <v>57</v>
      </c>
      <c r="P31" s="181" t="s">
        <v>11517</v>
      </c>
      <c r="Q31" s="182"/>
      <c r="S31" s="6">
        <v>0</v>
      </c>
      <c r="T31" s="6">
        <v>0</v>
      </c>
      <c r="U31" s="6">
        <v>9066156</v>
      </c>
      <c r="V31" s="6">
        <v>0</v>
      </c>
      <c r="W31" s="6">
        <f>SUM(Table2[[#This Row],[PE Obligations]:[Paving Obligations]])</f>
        <v>9066156</v>
      </c>
    </row>
    <row r="32" spans="1:23" x14ac:dyDescent="0.25">
      <c r="A32" s="5">
        <v>70019</v>
      </c>
      <c r="B32" s="4">
        <v>3</v>
      </c>
      <c r="C32" s="9" t="s">
        <v>54</v>
      </c>
      <c r="D32" s="65"/>
      <c r="E32" s="65" t="s">
        <v>900</v>
      </c>
      <c r="F32" s="9" t="s">
        <v>201</v>
      </c>
      <c r="H32" s="1" t="s">
        <v>105</v>
      </c>
      <c r="I32" s="1" t="s">
        <v>171</v>
      </c>
      <c r="K32" s="14" t="s">
        <v>11500</v>
      </c>
      <c r="L32" s="14" t="s">
        <v>11500</v>
      </c>
      <c r="M32" s="1" t="s">
        <v>57</v>
      </c>
      <c r="P32" s="181" t="s">
        <v>11515</v>
      </c>
      <c r="Q32" s="182"/>
      <c r="S32" s="6">
        <v>0</v>
      </c>
      <c r="T32" s="6">
        <v>0</v>
      </c>
      <c r="U32" s="6">
        <v>9007989.3599999994</v>
      </c>
      <c r="V32" s="6">
        <v>0</v>
      </c>
      <c r="W32" s="6">
        <f>SUM(Table2[[#This Row],[PE Obligations]:[Paving Obligations]])</f>
        <v>9007989.3599999994</v>
      </c>
    </row>
    <row r="33" spans="1:23" x14ac:dyDescent="0.25">
      <c r="A33" s="5">
        <v>107545.04</v>
      </c>
      <c r="B33" s="4">
        <v>3</v>
      </c>
      <c r="C33" s="9" t="s">
        <v>161</v>
      </c>
      <c r="D33" s="65"/>
      <c r="E33" s="65" t="s">
        <v>11500</v>
      </c>
      <c r="F33" s="9" t="s">
        <v>1018</v>
      </c>
      <c r="H33" s="1" t="s">
        <v>24</v>
      </c>
      <c r="I33" s="1" t="s">
        <v>56</v>
      </c>
      <c r="K33" s="14" t="s">
        <v>11500</v>
      </c>
      <c r="L33" s="14" t="s">
        <v>11500</v>
      </c>
      <c r="M33" s="1" t="s">
        <v>57</v>
      </c>
      <c r="N33" s="13">
        <v>43777</v>
      </c>
      <c r="P33" s="181" t="s">
        <v>11500</v>
      </c>
      <c r="Q33" s="182"/>
      <c r="S33" s="6">
        <v>0</v>
      </c>
      <c r="T33" s="6">
        <v>0</v>
      </c>
      <c r="U33" s="6">
        <v>8987000</v>
      </c>
      <c r="V33" s="6">
        <v>0</v>
      </c>
      <c r="W33" s="6">
        <f>SUM(Table2[[#This Row],[PE Obligations]:[Paving Obligations]])</f>
        <v>8987000</v>
      </c>
    </row>
    <row r="34" spans="1:23" ht="90" x14ac:dyDescent="0.25">
      <c r="A34" s="5">
        <v>119544</v>
      </c>
      <c r="B34" s="4">
        <v>4</v>
      </c>
      <c r="C34" s="9" t="s">
        <v>18</v>
      </c>
      <c r="D34" s="65" t="s">
        <v>2463</v>
      </c>
      <c r="E34" s="65" t="s">
        <v>11498</v>
      </c>
      <c r="F34" s="9" t="s">
        <v>2464</v>
      </c>
      <c r="G34" s="9" t="s">
        <v>2465</v>
      </c>
      <c r="H34" s="1" t="s">
        <v>22</v>
      </c>
      <c r="I34" s="1" t="s">
        <v>48</v>
      </c>
      <c r="K34" s="14" t="s">
        <v>28</v>
      </c>
      <c r="L34" s="14" t="s">
        <v>11339</v>
      </c>
      <c r="M34" s="2">
        <v>3.63</v>
      </c>
      <c r="P34" s="183" t="s">
        <v>11528</v>
      </c>
      <c r="Q34" s="182" t="s">
        <v>430</v>
      </c>
      <c r="R34" s="9" t="s">
        <v>2466</v>
      </c>
      <c r="S34" s="6">
        <v>0</v>
      </c>
      <c r="T34" s="6">
        <v>0</v>
      </c>
      <c r="U34" s="6">
        <v>8375936</v>
      </c>
      <c r="V34" s="6">
        <v>0</v>
      </c>
      <c r="W34" s="6">
        <f>SUM(Table2[[#This Row],[PE Obligations]:[Paving Obligations]])</f>
        <v>8375936</v>
      </c>
    </row>
    <row r="35" spans="1:23" ht="105" x14ac:dyDescent="0.25">
      <c r="A35" s="5">
        <v>112454</v>
      </c>
      <c r="B35" s="4">
        <v>1</v>
      </c>
      <c r="C35" s="9" t="s">
        <v>86</v>
      </c>
      <c r="D35" s="65"/>
      <c r="E35" s="65" t="s">
        <v>11498</v>
      </c>
      <c r="F35" s="9" t="s">
        <v>1308</v>
      </c>
      <c r="G35" s="9" t="s">
        <v>1309</v>
      </c>
      <c r="H35" s="1" t="s">
        <v>22</v>
      </c>
      <c r="I35" s="1" t="s">
        <v>113</v>
      </c>
      <c r="K35" s="14" t="s">
        <v>11496</v>
      </c>
      <c r="L35" s="14" t="s">
        <v>113</v>
      </c>
      <c r="M35" s="2">
        <v>1.22</v>
      </c>
      <c r="P35" s="181" t="s">
        <v>11517</v>
      </c>
      <c r="Q35" s="182" t="s">
        <v>24</v>
      </c>
      <c r="S35" s="6">
        <v>260</v>
      </c>
      <c r="T35" s="6">
        <v>0</v>
      </c>
      <c r="U35" s="6">
        <v>8177093</v>
      </c>
      <c r="V35" s="6">
        <v>0</v>
      </c>
      <c r="W35" s="6">
        <f>SUM(Table2[[#This Row],[PE Obligations]:[Paving Obligations]])</f>
        <v>8177353</v>
      </c>
    </row>
    <row r="36" spans="1:23" ht="90" x14ac:dyDescent="0.25">
      <c r="A36" s="5">
        <v>112834.01</v>
      </c>
      <c r="B36" s="4">
        <v>1</v>
      </c>
      <c r="C36" s="9" t="s">
        <v>310</v>
      </c>
      <c r="D36" s="65" t="s">
        <v>1372</v>
      </c>
      <c r="E36" s="65" t="s">
        <v>900</v>
      </c>
      <c r="F36" s="9" t="s">
        <v>1373</v>
      </c>
      <c r="G36" s="9" t="s">
        <v>1374</v>
      </c>
      <c r="H36" s="1" t="s">
        <v>74</v>
      </c>
      <c r="I36" s="1" t="s">
        <v>600</v>
      </c>
      <c r="K36" s="14" t="s">
        <v>11496</v>
      </c>
      <c r="L36" s="14" t="s">
        <v>113</v>
      </c>
      <c r="M36" s="2">
        <v>0.80200000000000005</v>
      </c>
      <c r="N36" s="13">
        <v>43917</v>
      </c>
      <c r="P36" s="181" t="s">
        <v>11515</v>
      </c>
      <c r="Q36" s="182" t="s">
        <v>24</v>
      </c>
      <c r="S36" s="6">
        <v>0</v>
      </c>
      <c r="T36" s="6">
        <v>0</v>
      </c>
      <c r="U36" s="6">
        <v>7981348.46</v>
      </c>
      <c r="V36" s="6">
        <v>0</v>
      </c>
      <c r="W36" s="6">
        <f>SUM(Table2[[#This Row],[PE Obligations]:[Paving Obligations]])</f>
        <v>7981348.46</v>
      </c>
    </row>
    <row r="37" spans="1:23" x14ac:dyDescent="0.25">
      <c r="A37" s="5">
        <v>127460</v>
      </c>
      <c r="B37" s="4">
        <v>1</v>
      </c>
      <c r="C37" s="9" t="s">
        <v>40</v>
      </c>
      <c r="D37" s="65" t="s">
        <v>114</v>
      </c>
      <c r="E37" s="65" t="s">
        <v>10721</v>
      </c>
      <c r="F37" s="9" t="s">
        <v>5502</v>
      </c>
      <c r="G37" s="9" t="s">
        <v>5503</v>
      </c>
      <c r="H37" s="1" t="s">
        <v>158</v>
      </c>
      <c r="I37" s="1" t="s">
        <v>4650</v>
      </c>
      <c r="J37" s="1" t="str">
        <f>VLOOKUP(A37,'2020'!E:I,5,FALSE)</f>
        <v>Mill, Bm-2, D-mix, E-sho</v>
      </c>
      <c r="K37" s="14" t="s">
        <v>11496</v>
      </c>
      <c r="L37" s="14" t="s">
        <v>11339</v>
      </c>
      <c r="M37" s="2">
        <v>4.3499999999999996</v>
      </c>
      <c r="N37" s="13">
        <v>43812</v>
      </c>
      <c r="O37" s="1" t="s">
        <v>342</v>
      </c>
      <c r="P37" s="181" t="s">
        <v>11513</v>
      </c>
      <c r="Q37" s="182" t="s">
        <v>148</v>
      </c>
      <c r="R37" s="9" t="s">
        <v>5504</v>
      </c>
      <c r="S37" s="6">
        <v>0</v>
      </c>
      <c r="T37" s="6">
        <v>0</v>
      </c>
      <c r="U37" s="6">
        <v>132600</v>
      </c>
      <c r="V37" s="6">
        <v>7684000</v>
      </c>
      <c r="W37" s="6">
        <f>SUM(Table2[[#This Row],[PE Obligations]:[Paving Obligations]])</f>
        <v>7816600</v>
      </c>
    </row>
    <row r="38" spans="1:23" x14ac:dyDescent="0.25">
      <c r="A38" s="5">
        <v>129077</v>
      </c>
      <c r="B38" s="4">
        <v>4</v>
      </c>
      <c r="C38" s="9" t="s">
        <v>210</v>
      </c>
      <c r="D38" s="65" t="s">
        <v>114</v>
      </c>
      <c r="E38" s="65" t="s">
        <v>10721</v>
      </c>
      <c r="F38" s="9" t="s">
        <v>6513</v>
      </c>
      <c r="G38" s="9" t="s">
        <v>6514</v>
      </c>
      <c r="H38" s="1" t="s">
        <v>158</v>
      </c>
      <c r="I38" s="1" t="s">
        <v>158</v>
      </c>
      <c r="J38" s="1" t="str">
        <f>VLOOKUP(A38,'2020'!E:I,5,FALSE)</f>
        <v>Mill, Tld &amp; Ogfc</v>
      </c>
      <c r="K38" s="14" t="s">
        <v>11496</v>
      </c>
      <c r="L38" s="14" t="s">
        <v>10418</v>
      </c>
      <c r="M38" s="2">
        <v>8.1199999999999992</v>
      </c>
      <c r="N38" s="13">
        <v>43812</v>
      </c>
      <c r="P38" s="181" t="s">
        <v>11513</v>
      </c>
      <c r="Q38" s="182" t="s">
        <v>148</v>
      </c>
      <c r="S38" s="6">
        <v>0</v>
      </c>
      <c r="T38" s="6">
        <v>0</v>
      </c>
      <c r="U38" s="6">
        <v>0</v>
      </c>
      <c r="V38" s="6">
        <v>7519870</v>
      </c>
      <c r="W38" s="6">
        <f>SUM(Table2[[#This Row],[PE Obligations]:[Paving Obligations]])</f>
        <v>7519870</v>
      </c>
    </row>
    <row r="39" spans="1:23" ht="75" x14ac:dyDescent="0.25">
      <c r="A39" s="5">
        <v>115906</v>
      </c>
      <c r="B39" s="4">
        <v>3</v>
      </c>
      <c r="C39" s="9" t="s">
        <v>131</v>
      </c>
      <c r="D39" s="65" t="s">
        <v>1837</v>
      </c>
      <c r="E39" s="65" t="s">
        <v>900</v>
      </c>
      <c r="F39" s="9" t="s">
        <v>1838</v>
      </c>
      <c r="G39" s="9" t="s">
        <v>1839</v>
      </c>
      <c r="H39" s="1" t="s">
        <v>74</v>
      </c>
      <c r="I39" s="1" t="s">
        <v>23</v>
      </c>
      <c r="K39" s="14" t="s">
        <v>11496</v>
      </c>
      <c r="L39" s="14" t="s">
        <v>113</v>
      </c>
      <c r="M39" s="2">
        <v>4.3</v>
      </c>
      <c r="N39" s="13">
        <v>44729</v>
      </c>
      <c r="P39" s="181" t="s">
        <v>11515</v>
      </c>
      <c r="Q39" s="182" t="s">
        <v>24</v>
      </c>
      <c r="S39" s="6">
        <v>62000</v>
      </c>
      <c r="T39" s="6">
        <v>7451355</v>
      </c>
      <c r="U39" s="6">
        <v>0</v>
      </c>
      <c r="V39" s="6">
        <v>0</v>
      </c>
      <c r="W39" s="6">
        <f>SUM(Table2[[#This Row],[PE Obligations]:[Paving Obligations]])</f>
        <v>7513355</v>
      </c>
    </row>
    <row r="40" spans="1:23" ht="30" x14ac:dyDescent="0.25">
      <c r="A40" s="5">
        <v>118714</v>
      </c>
      <c r="B40" s="4">
        <v>3</v>
      </c>
      <c r="C40" s="9" t="s">
        <v>298</v>
      </c>
      <c r="D40" s="65" t="s">
        <v>2349</v>
      </c>
      <c r="E40" s="65" t="s">
        <v>900</v>
      </c>
      <c r="F40" s="9" t="s">
        <v>2350</v>
      </c>
      <c r="H40" s="1" t="s">
        <v>105</v>
      </c>
      <c r="I40" s="1" t="s">
        <v>501</v>
      </c>
      <c r="K40" s="14" t="s">
        <v>11503</v>
      </c>
      <c r="L40" s="14" t="s">
        <v>11504</v>
      </c>
      <c r="M40" s="2">
        <v>1.1000000000000001</v>
      </c>
      <c r="N40" s="13">
        <v>42706</v>
      </c>
      <c r="P40" s="181" t="s">
        <v>11515</v>
      </c>
      <c r="Q40" s="182" t="s">
        <v>24</v>
      </c>
      <c r="S40" s="6">
        <v>0</v>
      </c>
      <c r="T40" s="6">
        <v>0</v>
      </c>
      <c r="U40" s="6">
        <v>7336000</v>
      </c>
      <c r="V40" s="6">
        <v>0</v>
      </c>
      <c r="W40" s="6">
        <f>SUM(Table2[[#This Row],[PE Obligations]:[Paving Obligations]])</f>
        <v>7336000</v>
      </c>
    </row>
    <row r="41" spans="1:23" ht="165" x14ac:dyDescent="0.25">
      <c r="A41" s="5">
        <v>125327</v>
      </c>
      <c r="B41" s="4">
        <v>1</v>
      </c>
      <c r="C41" s="9" t="s">
        <v>90</v>
      </c>
      <c r="D41" s="65"/>
      <c r="E41" s="65" t="s">
        <v>11498</v>
      </c>
      <c r="F41" s="9" t="s">
        <v>4269</v>
      </c>
      <c r="G41" s="9" t="s">
        <v>4270</v>
      </c>
      <c r="H41" s="1" t="s">
        <v>22</v>
      </c>
      <c r="I41" s="1" t="s">
        <v>118</v>
      </c>
      <c r="K41" s="14" t="s">
        <v>11496</v>
      </c>
      <c r="L41" s="14" t="s">
        <v>11499</v>
      </c>
      <c r="M41" s="2">
        <v>0.98499999999999999</v>
      </c>
      <c r="P41" s="181" t="s">
        <v>11517</v>
      </c>
      <c r="Q41" s="182" t="s">
        <v>30</v>
      </c>
      <c r="S41" s="6">
        <v>0</v>
      </c>
      <c r="T41" s="6">
        <v>0</v>
      </c>
      <c r="U41" s="6">
        <v>7276000</v>
      </c>
      <c r="V41" s="6">
        <v>0</v>
      </c>
      <c r="W41" s="6">
        <f>SUM(Table2[[#This Row],[PE Obligations]:[Paving Obligations]])</f>
        <v>7276000</v>
      </c>
    </row>
    <row r="42" spans="1:23" ht="30" x14ac:dyDescent="0.25">
      <c r="A42" s="5">
        <v>128837</v>
      </c>
      <c r="B42" s="4">
        <v>3</v>
      </c>
      <c r="C42" s="9" t="s">
        <v>6364</v>
      </c>
      <c r="D42" s="65" t="s">
        <v>757</v>
      </c>
      <c r="E42" s="65" t="s">
        <v>10721</v>
      </c>
      <c r="F42" s="9" t="s">
        <v>6365</v>
      </c>
      <c r="G42" s="9" t="s">
        <v>4503</v>
      </c>
      <c r="H42" s="1" t="s">
        <v>158</v>
      </c>
      <c r="I42" s="1" t="s">
        <v>4650</v>
      </c>
      <c r="J42" s="1" t="str">
        <f>VLOOKUP(A42,'2020'!E:I,5,FALSE)</f>
        <v>Mill, Cs &amp; Ogfc</v>
      </c>
      <c r="K42" s="14" t="s">
        <v>11496</v>
      </c>
      <c r="L42" s="14" t="s">
        <v>10418</v>
      </c>
      <c r="M42" s="2">
        <v>8.93</v>
      </c>
      <c r="N42" s="13">
        <v>43812</v>
      </c>
      <c r="P42" s="181" t="s">
        <v>11513</v>
      </c>
      <c r="Q42" s="182" t="s">
        <v>148</v>
      </c>
      <c r="R42" s="9" t="s">
        <v>6366</v>
      </c>
      <c r="S42" s="6">
        <v>0</v>
      </c>
      <c r="T42" s="6">
        <v>0</v>
      </c>
      <c r="U42" s="6">
        <v>459030</v>
      </c>
      <c r="V42" s="6">
        <v>6691839</v>
      </c>
      <c r="W42" s="6">
        <f>SUM(Table2[[#This Row],[PE Obligations]:[Paving Obligations]])</f>
        <v>7150869</v>
      </c>
    </row>
    <row r="43" spans="1:23" ht="30" x14ac:dyDescent="0.25">
      <c r="A43" s="5">
        <v>128769</v>
      </c>
      <c r="B43" s="4">
        <v>1</v>
      </c>
      <c r="C43" s="9" t="s">
        <v>181</v>
      </c>
      <c r="D43" s="65" t="s">
        <v>3919</v>
      </c>
      <c r="E43" s="65" t="s">
        <v>900</v>
      </c>
      <c r="F43" s="9" t="s">
        <v>6243</v>
      </c>
      <c r="G43" s="9" t="s">
        <v>6221</v>
      </c>
      <c r="H43" s="1" t="s">
        <v>105</v>
      </c>
      <c r="I43" s="1" t="s">
        <v>501</v>
      </c>
      <c r="K43" s="14" t="s">
        <v>11506</v>
      </c>
      <c r="L43" s="14" t="s">
        <v>11339</v>
      </c>
      <c r="M43" s="2">
        <v>0.03</v>
      </c>
      <c r="N43" s="13">
        <v>43686</v>
      </c>
      <c r="P43" s="181" t="s">
        <v>11515</v>
      </c>
      <c r="Q43" s="182" t="s">
        <v>24</v>
      </c>
      <c r="S43" s="6">
        <v>49999</v>
      </c>
      <c r="T43" s="6">
        <v>0</v>
      </c>
      <c r="U43" s="6">
        <v>7036699</v>
      </c>
      <c r="V43" s="6">
        <v>0</v>
      </c>
      <c r="W43" s="6">
        <f>SUM(Table2[[#This Row],[PE Obligations]:[Paving Obligations]])</f>
        <v>7086698</v>
      </c>
    </row>
    <row r="44" spans="1:23" ht="30" x14ac:dyDescent="0.25">
      <c r="A44" s="5">
        <v>40597.32</v>
      </c>
      <c r="B44" s="4">
        <v>4</v>
      </c>
      <c r="C44" s="9" t="s">
        <v>18</v>
      </c>
      <c r="D44" s="65"/>
      <c r="E44" s="65" t="s">
        <v>10721</v>
      </c>
      <c r="F44" s="9" t="s">
        <v>68</v>
      </c>
      <c r="H44" s="1" t="s">
        <v>24</v>
      </c>
      <c r="I44" s="1" t="s">
        <v>63</v>
      </c>
      <c r="K44" s="14" t="s">
        <v>11500</v>
      </c>
      <c r="L44" s="14" t="s">
        <v>11500</v>
      </c>
      <c r="M44" s="1" t="s">
        <v>57</v>
      </c>
      <c r="P44" s="181" t="s">
        <v>11513</v>
      </c>
      <c r="Q44" s="182"/>
      <c r="S44" s="6">
        <v>6858438</v>
      </c>
      <c r="T44" s="6">
        <v>0</v>
      </c>
      <c r="U44" s="6">
        <v>0</v>
      </c>
      <c r="V44" s="6">
        <v>0</v>
      </c>
      <c r="W44" s="6">
        <f>SUM(Table2[[#This Row],[PE Obligations]:[Paving Obligations]])</f>
        <v>6858438</v>
      </c>
    </row>
    <row r="45" spans="1:23" ht="30" x14ac:dyDescent="0.25">
      <c r="A45" s="5">
        <v>130368</v>
      </c>
      <c r="B45" s="4">
        <v>2</v>
      </c>
      <c r="C45" s="9" t="s">
        <v>212</v>
      </c>
      <c r="D45" s="65"/>
      <c r="E45" s="65" t="s">
        <v>11500</v>
      </c>
      <c r="F45" s="9" t="s">
        <v>7656</v>
      </c>
      <c r="H45" s="1" t="s">
        <v>878</v>
      </c>
      <c r="I45" s="1" t="s">
        <v>972</v>
      </c>
      <c r="K45" s="14" t="s">
        <v>11500</v>
      </c>
      <c r="L45" s="14" t="s">
        <v>11500</v>
      </c>
      <c r="M45" s="1" t="s">
        <v>57</v>
      </c>
      <c r="P45" s="181" t="s">
        <v>11500</v>
      </c>
      <c r="Q45" s="182"/>
      <c r="S45" s="6">
        <v>0</v>
      </c>
      <c r="T45" s="6">
        <v>0</v>
      </c>
      <c r="U45" s="6">
        <v>6555982</v>
      </c>
      <c r="V45" s="6">
        <v>0</v>
      </c>
      <c r="W45" s="6">
        <f>SUM(Table2[[#This Row],[PE Obligations]:[Paving Obligations]])</f>
        <v>6555982</v>
      </c>
    </row>
    <row r="46" spans="1:23" ht="135" x14ac:dyDescent="0.25">
      <c r="A46" s="5">
        <v>114174</v>
      </c>
      <c r="B46" s="4">
        <v>2</v>
      </c>
      <c r="C46" s="9" t="s">
        <v>65</v>
      </c>
      <c r="D46" s="65" t="s">
        <v>122</v>
      </c>
      <c r="E46" s="65" t="s">
        <v>10721</v>
      </c>
      <c r="F46" s="9" t="s">
        <v>1566</v>
      </c>
      <c r="G46" s="9" t="s">
        <v>1567</v>
      </c>
      <c r="H46" s="1" t="s">
        <v>74</v>
      </c>
      <c r="I46" s="1" t="s">
        <v>522</v>
      </c>
      <c r="K46" s="14" t="s">
        <v>11496</v>
      </c>
      <c r="L46" s="14" t="s">
        <v>113</v>
      </c>
      <c r="M46" s="2">
        <v>3.48</v>
      </c>
      <c r="N46" s="13">
        <v>43434</v>
      </c>
      <c r="P46" s="181" t="s">
        <v>11513</v>
      </c>
      <c r="Q46" s="182" t="s">
        <v>148</v>
      </c>
      <c r="S46" s="6">
        <v>1000000</v>
      </c>
      <c r="T46" s="6">
        <v>2501398</v>
      </c>
      <c r="U46" s="6">
        <v>3050000</v>
      </c>
      <c r="V46" s="6">
        <v>0</v>
      </c>
      <c r="W46" s="6">
        <f>SUM(Table2[[#This Row],[PE Obligations]:[Paving Obligations]])</f>
        <v>6551398</v>
      </c>
    </row>
    <row r="47" spans="1:23" ht="60" x14ac:dyDescent="0.25">
      <c r="A47" s="5">
        <v>128845</v>
      </c>
      <c r="B47" s="4">
        <v>2</v>
      </c>
      <c r="C47" s="9" t="s">
        <v>65</v>
      </c>
      <c r="D47" s="65" t="s">
        <v>108</v>
      </c>
      <c r="E47" s="65" t="s">
        <v>10721</v>
      </c>
      <c r="F47" s="9" t="s">
        <v>6375</v>
      </c>
      <c r="G47" s="9" t="s">
        <v>6376</v>
      </c>
      <c r="H47" s="1" t="s">
        <v>158</v>
      </c>
      <c r="I47" s="1" t="s">
        <v>158</v>
      </c>
      <c r="J47" s="1" t="str">
        <f>VLOOKUP(A47,'2020'!E:I,5,FALSE)</f>
        <v>Mill, Cs &amp; Ogfc</v>
      </c>
      <c r="K47" s="14" t="s">
        <v>11496</v>
      </c>
      <c r="L47" s="14" t="s">
        <v>10418</v>
      </c>
      <c r="M47" s="2">
        <v>7</v>
      </c>
      <c r="N47" s="13">
        <v>43812</v>
      </c>
      <c r="P47" s="181" t="s">
        <v>11513</v>
      </c>
      <c r="Q47" s="182" t="s">
        <v>148</v>
      </c>
      <c r="S47" s="6">
        <v>0</v>
      </c>
      <c r="T47" s="6">
        <v>0</v>
      </c>
      <c r="U47" s="6">
        <v>0</v>
      </c>
      <c r="V47" s="6">
        <v>6488137</v>
      </c>
      <c r="W47" s="6">
        <f>SUM(Table2[[#This Row],[PE Obligations]:[Paving Obligations]])</f>
        <v>6488137</v>
      </c>
    </row>
    <row r="48" spans="1:23" x14ac:dyDescent="0.25">
      <c r="A48" s="5">
        <v>70079</v>
      </c>
      <c r="B48" s="4">
        <v>4</v>
      </c>
      <c r="C48" s="9" t="s">
        <v>18</v>
      </c>
      <c r="D48" s="65"/>
      <c r="E48" s="65" t="s">
        <v>900</v>
      </c>
      <c r="F48" s="9" t="s">
        <v>297</v>
      </c>
      <c r="H48" s="1" t="s">
        <v>105</v>
      </c>
      <c r="I48" s="1" t="s">
        <v>171</v>
      </c>
      <c r="K48" s="14" t="s">
        <v>11500</v>
      </c>
      <c r="L48" s="14" t="s">
        <v>11500</v>
      </c>
      <c r="M48" s="1" t="s">
        <v>57</v>
      </c>
      <c r="P48" s="181" t="s">
        <v>11515</v>
      </c>
      <c r="Q48" s="182"/>
      <c r="S48" s="6">
        <v>0</v>
      </c>
      <c r="T48" s="6">
        <v>0</v>
      </c>
      <c r="U48" s="6">
        <v>6486022.2599999998</v>
      </c>
      <c r="V48" s="6">
        <v>0</v>
      </c>
      <c r="W48" s="6">
        <f>SUM(Table2[[#This Row],[PE Obligations]:[Paving Obligations]])</f>
        <v>6486022.2599999998</v>
      </c>
    </row>
    <row r="49" spans="1:23" ht="30" x14ac:dyDescent="0.25">
      <c r="A49" s="5">
        <v>126109</v>
      </c>
      <c r="B49" s="4">
        <v>3</v>
      </c>
      <c r="C49" s="9" t="s">
        <v>4668</v>
      </c>
      <c r="D49" s="65" t="s">
        <v>913</v>
      </c>
      <c r="E49" s="65" t="s">
        <v>900</v>
      </c>
      <c r="F49" s="9" t="s">
        <v>4669</v>
      </c>
      <c r="G49" s="9" t="s">
        <v>4670</v>
      </c>
      <c r="H49" s="1" t="s">
        <v>24</v>
      </c>
      <c r="I49" s="1" t="s">
        <v>23</v>
      </c>
      <c r="K49" s="14" t="s">
        <v>11496</v>
      </c>
      <c r="L49" s="14" t="s">
        <v>113</v>
      </c>
      <c r="M49" s="2">
        <v>1.6850000000000001</v>
      </c>
      <c r="N49" s="13">
        <v>43686</v>
      </c>
      <c r="P49" s="181" t="s">
        <v>11514</v>
      </c>
      <c r="Q49" s="182" t="s">
        <v>11</v>
      </c>
      <c r="S49" s="6">
        <v>0</v>
      </c>
      <c r="T49" s="6">
        <v>0</v>
      </c>
      <c r="U49" s="6">
        <v>6280838</v>
      </c>
      <c r="V49" s="6">
        <v>0</v>
      </c>
      <c r="W49" s="6">
        <f>SUM(Table2[[#This Row],[PE Obligations]:[Paving Obligations]])</f>
        <v>6280838</v>
      </c>
    </row>
    <row r="50" spans="1:23" x14ac:dyDescent="0.25">
      <c r="A50" s="5">
        <v>117547.11</v>
      </c>
      <c r="B50" s="4">
        <v>3</v>
      </c>
      <c r="C50" s="9" t="s">
        <v>161</v>
      </c>
      <c r="D50" s="65"/>
      <c r="E50" s="65" t="s">
        <v>10721</v>
      </c>
      <c r="F50" s="9" t="s">
        <v>2164</v>
      </c>
      <c r="G50" s="9" t="s">
        <v>2157</v>
      </c>
      <c r="H50" s="1" t="s">
        <v>105</v>
      </c>
      <c r="I50" s="1" t="s">
        <v>1149</v>
      </c>
      <c r="K50" s="14" t="s">
        <v>11500</v>
      </c>
      <c r="L50" s="14" t="s">
        <v>11500</v>
      </c>
      <c r="M50" s="1" t="s">
        <v>57</v>
      </c>
      <c r="N50" s="13">
        <v>43917</v>
      </c>
      <c r="P50" s="181" t="s">
        <v>11513</v>
      </c>
      <c r="Q50" s="182"/>
      <c r="S50" s="6">
        <v>0</v>
      </c>
      <c r="T50" s="6">
        <v>0</v>
      </c>
      <c r="U50" s="6">
        <v>6198143</v>
      </c>
      <c r="V50" s="6">
        <v>0</v>
      </c>
      <c r="W50" s="6">
        <f>SUM(Table2[[#This Row],[PE Obligations]:[Paving Obligations]])</f>
        <v>6198143</v>
      </c>
    </row>
    <row r="51" spans="1:23" ht="30" x14ac:dyDescent="0.25">
      <c r="A51" s="5">
        <v>127270</v>
      </c>
      <c r="B51" s="4">
        <v>3</v>
      </c>
      <c r="C51" s="9" t="s">
        <v>289</v>
      </c>
      <c r="D51" s="65" t="s">
        <v>108</v>
      </c>
      <c r="E51" s="65" t="s">
        <v>10721</v>
      </c>
      <c r="F51" s="9" t="s">
        <v>5401</v>
      </c>
      <c r="G51" s="9" t="s">
        <v>4503</v>
      </c>
      <c r="H51" s="1" t="s">
        <v>158</v>
      </c>
      <c r="I51" s="1" t="s">
        <v>158</v>
      </c>
      <c r="J51" s="1" t="str">
        <f>VLOOKUP(A51,'2020'!E:I,5,FALSE)</f>
        <v>Mill, Cs &amp; Ogfc</v>
      </c>
      <c r="K51" s="14" t="s">
        <v>11496</v>
      </c>
      <c r="L51" s="14" t="s">
        <v>10418</v>
      </c>
      <c r="M51" s="2">
        <v>8.23</v>
      </c>
      <c r="N51" s="13">
        <v>43812</v>
      </c>
      <c r="O51" s="1" t="s">
        <v>342</v>
      </c>
      <c r="P51" s="181" t="s">
        <v>11513</v>
      </c>
      <c r="Q51" s="182" t="s">
        <v>148</v>
      </c>
      <c r="S51" s="6">
        <v>0</v>
      </c>
      <c r="T51" s="6">
        <v>0</v>
      </c>
      <c r="U51" s="6">
        <v>0</v>
      </c>
      <c r="V51" s="6">
        <v>6071645</v>
      </c>
      <c r="W51" s="6">
        <f>SUM(Table2[[#This Row],[PE Obligations]:[Paving Obligations]])</f>
        <v>6071645</v>
      </c>
    </row>
    <row r="52" spans="1:23" ht="30" x14ac:dyDescent="0.25">
      <c r="A52" s="5">
        <v>119141</v>
      </c>
      <c r="B52" s="4">
        <v>3</v>
      </c>
      <c r="C52" s="9" t="s">
        <v>206</v>
      </c>
      <c r="D52" s="65" t="s">
        <v>135</v>
      </c>
      <c r="E52" s="65" t="s">
        <v>11498</v>
      </c>
      <c r="F52" s="9" t="s">
        <v>2441</v>
      </c>
      <c r="H52" s="1" t="s">
        <v>1079</v>
      </c>
      <c r="I52" s="1" t="s">
        <v>118</v>
      </c>
      <c r="K52" s="14" t="s">
        <v>11496</v>
      </c>
      <c r="L52" s="14" t="s">
        <v>11499</v>
      </c>
      <c r="M52" s="1" t="s">
        <v>57</v>
      </c>
      <c r="N52" s="13">
        <v>43637</v>
      </c>
      <c r="P52" s="181" t="s">
        <v>11517</v>
      </c>
      <c r="Q52" s="182" t="s">
        <v>30</v>
      </c>
      <c r="S52" s="6">
        <v>438400</v>
      </c>
      <c r="T52" s="6">
        <v>0</v>
      </c>
      <c r="U52" s="6">
        <v>5628145</v>
      </c>
      <c r="V52" s="6">
        <v>0</v>
      </c>
      <c r="W52" s="6">
        <f>SUM(Table2[[#This Row],[PE Obligations]:[Paving Obligations]])</f>
        <v>6066545</v>
      </c>
    </row>
    <row r="53" spans="1:23" x14ac:dyDescent="0.25">
      <c r="A53" s="5">
        <v>130359</v>
      </c>
      <c r="B53" s="4">
        <v>3</v>
      </c>
      <c r="C53" s="9" t="s">
        <v>131</v>
      </c>
      <c r="D53" s="65"/>
      <c r="E53" s="65" t="s">
        <v>11500</v>
      </c>
      <c r="F53" s="9" t="s">
        <v>7648</v>
      </c>
      <c r="H53" s="1" t="s">
        <v>1246</v>
      </c>
      <c r="K53" s="14" t="s">
        <v>11500</v>
      </c>
      <c r="L53" s="14" t="s">
        <v>11500</v>
      </c>
      <c r="M53" s="1" t="s">
        <v>57</v>
      </c>
      <c r="P53" s="181" t="s">
        <v>11500</v>
      </c>
      <c r="Q53" s="182"/>
      <c r="S53" s="6">
        <v>0</v>
      </c>
      <c r="T53" s="6">
        <v>0</v>
      </c>
      <c r="U53" s="6">
        <v>6000000</v>
      </c>
      <c r="V53" s="6">
        <v>0</v>
      </c>
      <c r="W53" s="6">
        <f>SUM(Table2[[#This Row],[PE Obligations]:[Paving Obligations]])</f>
        <v>6000000</v>
      </c>
    </row>
    <row r="54" spans="1:23" ht="30" x14ac:dyDescent="0.25">
      <c r="A54" s="5">
        <v>127399</v>
      </c>
      <c r="B54" s="4">
        <v>4</v>
      </c>
      <c r="C54" s="9" t="s">
        <v>607</v>
      </c>
      <c r="D54" s="65" t="s">
        <v>348</v>
      </c>
      <c r="E54" s="65" t="s">
        <v>900</v>
      </c>
      <c r="F54" s="9" t="s">
        <v>5479</v>
      </c>
      <c r="G54" s="9" t="s">
        <v>5452</v>
      </c>
      <c r="H54" s="1" t="s">
        <v>158</v>
      </c>
      <c r="I54" s="1" t="s">
        <v>341</v>
      </c>
      <c r="J54" s="1" t="str">
        <f>VLOOKUP(A54,'2020'!E:I,5,FALSE)</f>
        <v>Hir W/ Tld Overlay</v>
      </c>
      <c r="K54" s="14" t="s">
        <v>11496</v>
      </c>
      <c r="L54" s="14" t="s">
        <v>11339</v>
      </c>
      <c r="M54" s="2">
        <v>9.84</v>
      </c>
      <c r="N54" s="13">
        <v>43966</v>
      </c>
      <c r="O54" s="1" t="s">
        <v>5480</v>
      </c>
      <c r="P54" s="181" t="s">
        <v>11514</v>
      </c>
      <c r="Q54" s="182" t="s">
        <v>11</v>
      </c>
      <c r="S54" s="6">
        <v>0</v>
      </c>
      <c r="T54" s="6">
        <v>0</v>
      </c>
      <c r="U54" s="6">
        <v>338000</v>
      </c>
      <c r="V54" s="6">
        <v>5593000</v>
      </c>
      <c r="W54" s="6">
        <f>SUM(Table2[[#This Row],[PE Obligations]:[Paving Obligations]])</f>
        <v>5931000</v>
      </c>
    </row>
    <row r="55" spans="1:23" x14ac:dyDescent="0.25">
      <c r="A55" s="5">
        <v>104027.01</v>
      </c>
      <c r="B55" s="4">
        <v>6</v>
      </c>
      <c r="C55" s="9" t="s">
        <v>46</v>
      </c>
      <c r="D55" s="65"/>
      <c r="E55" s="65" t="s">
        <v>900</v>
      </c>
      <c r="F55" s="9" t="s">
        <v>825</v>
      </c>
      <c r="G55" s="9" t="s">
        <v>826</v>
      </c>
      <c r="H55" s="1" t="s">
        <v>74</v>
      </c>
      <c r="I55" s="1" t="s">
        <v>24</v>
      </c>
      <c r="K55" s="14" t="s">
        <v>11500</v>
      </c>
      <c r="L55" s="14" t="s">
        <v>11500</v>
      </c>
      <c r="M55" s="2">
        <v>0</v>
      </c>
      <c r="P55" s="181" t="s">
        <v>11515</v>
      </c>
      <c r="Q55" s="182"/>
      <c r="S55" s="6">
        <v>5895000</v>
      </c>
      <c r="T55" s="6">
        <v>0</v>
      </c>
      <c r="U55" s="6">
        <v>0</v>
      </c>
      <c r="V55" s="6">
        <v>0</v>
      </c>
      <c r="W55" s="6">
        <f>SUM(Table2[[#This Row],[PE Obligations]:[Paving Obligations]])</f>
        <v>5895000</v>
      </c>
    </row>
    <row r="56" spans="1:23" x14ac:dyDescent="0.25">
      <c r="A56" s="5">
        <v>70047</v>
      </c>
      <c r="B56" s="4">
        <v>1</v>
      </c>
      <c r="C56" s="9" t="s">
        <v>40</v>
      </c>
      <c r="D56" s="65"/>
      <c r="E56" s="65" t="s">
        <v>900</v>
      </c>
      <c r="F56" s="9" t="s">
        <v>245</v>
      </c>
      <c r="H56" s="1" t="s">
        <v>105</v>
      </c>
      <c r="I56" s="1" t="s">
        <v>171</v>
      </c>
      <c r="K56" s="14" t="s">
        <v>11500</v>
      </c>
      <c r="L56" s="14" t="s">
        <v>11500</v>
      </c>
      <c r="M56" s="1" t="s">
        <v>57</v>
      </c>
      <c r="P56" s="181" t="s">
        <v>11515</v>
      </c>
      <c r="Q56" s="182"/>
      <c r="S56" s="6">
        <v>0</v>
      </c>
      <c r="T56" s="6">
        <v>0</v>
      </c>
      <c r="U56" s="6">
        <v>5889367.1299999999</v>
      </c>
      <c r="V56" s="6">
        <v>0</v>
      </c>
      <c r="W56" s="6">
        <f>SUM(Table2[[#This Row],[PE Obligations]:[Paving Obligations]])</f>
        <v>5889367.1299999999</v>
      </c>
    </row>
    <row r="57" spans="1:23" ht="30" x14ac:dyDescent="0.25">
      <c r="A57" s="5">
        <v>127271</v>
      </c>
      <c r="B57" s="4">
        <v>3</v>
      </c>
      <c r="C57" s="9" t="s">
        <v>318</v>
      </c>
      <c r="D57" s="65" t="s">
        <v>2944</v>
      </c>
      <c r="E57" s="65" t="s">
        <v>10721</v>
      </c>
      <c r="F57" s="9" t="s">
        <v>5402</v>
      </c>
      <c r="G57" s="9" t="s">
        <v>5403</v>
      </c>
      <c r="H57" s="1" t="s">
        <v>158</v>
      </c>
      <c r="I57" s="1" t="s">
        <v>4650</v>
      </c>
      <c r="J57" s="1" t="str">
        <f>VLOOKUP(A57,'2020'!E:I,5,FALSE)</f>
        <v>Mill, Cs &amp; Ogfc</v>
      </c>
      <c r="K57" s="14" t="s">
        <v>11496</v>
      </c>
      <c r="L57" s="14" t="s">
        <v>10418</v>
      </c>
      <c r="M57" s="2">
        <v>6.14</v>
      </c>
      <c r="N57" s="13">
        <v>43917</v>
      </c>
      <c r="O57" s="1" t="s">
        <v>342</v>
      </c>
      <c r="P57" s="181" t="s">
        <v>11513</v>
      </c>
      <c r="Q57" s="182" t="s">
        <v>148</v>
      </c>
      <c r="R57" s="9" t="s">
        <v>5404</v>
      </c>
      <c r="S57" s="6">
        <v>0</v>
      </c>
      <c r="T57" s="6">
        <v>0</v>
      </c>
      <c r="U57" s="6">
        <v>1275771</v>
      </c>
      <c r="V57" s="6">
        <v>4540616</v>
      </c>
      <c r="W57" s="6">
        <f>SUM(Table2[[#This Row],[PE Obligations]:[Paving Obligations]])</f>
        <v>5816387</v>
      </c>
    </row>
    <row r="58" spans="1:23" ht="30" x14ac:dyDescent="0.25">
      <c r="A58" s="5">
        <v>100248</v>
      </c>
      <c r="B58" s="4">
        <v>1</v>
      </c>
      <c r="C58" s="9" t="s">
        <v>444</v>
      </c>
      <c r="D58" s="65" t="s">
        <v>445</v>
      </c>
      <c r="E58" s="65" t="s">
        <v>900</v>
      </c>
      <c r="F58" s="9" t="s">
        <v>446</v>
      </c>
      <c r="H58" s="1" t="s">
        <v>74</v>
      </c>
      <c r="I58" s="1" t="s">
        <v>447</v>
      </c>
      <c r="K58" s="14" t="s">
        <v>11496</v>
      </c>
      <c r="L58" s="14" t="s">
        <v>11499</v>
      </c>
      <c r="M58" s="2">
        <v>5.0410000000000004</v>
      </c>
      <c r="N58" s="13">
        <v>41418</v>
      </c>
      <c r="P58" s="181" t="s">
        <v>11515</v>
      </c>
      <c r="Q58" s="182" t="s">
        <v>24</v>
      </c>
      <c r="S58" s="6">
        <v>0</v>
      </c>
      <c r="T58" s="6">
        <v>443000</v>
      </c>
      <c r="U58" s="6">
        <v>5337500</v>
      </c>
      <c r="V58" s="6">
        <v>0</v>
      </c>
      <c r="W58" s="6">
        <f>SUM(Table2[[#This Row],[PE Obligations]:[Paving Obligations]])</f>
        <v>5780500</v>
      </c>
    </row>
    <row r="59" spans="1:23" x14ac:dyDescent="0.25">
      <c r="A59" s="5">
        <v>125690</v>
      </c>
      <c r="B59" s="4">
        <v>2</v>
      </c>
      <c r="C59" s="9" t="s">
        <v>128</v>
      </c>
      <c r="D59" s="65" t="s">
        <v>135</v>
      </c>
      <c r="E59" s="65" t="s">
        <v>11498</v>
      </c>
      <c r="F59" s="9" t="s">
        <v>4523</v>
      </c>
      <c r="G59" s="9" t="s">
        <v>4524</v>
      </c>
      <c r="H59" s="1" t="s">
        <v>1079</v>
      </c>
      <c r="I59" s="1" t="s">
        <v>118</v>
      </c>
      <c r="K59" s="14" t="s">
        <v>11496</v>
      </c>
      <c r="L59" s="14" t="s">
        <v>11499</v>
      </c>
      <c r="M59" s="1" t="s">
        <v>57</v>
      </c>
      <c r="N59" s="13">
        <v>43868</v>
      </c>
      <c r="P59" s="181" t="s">
        <v>11517</v>
      </c>
      <c r="Q59" s="182" t="s">
        <v>30</v>
      </c>
      <c r="S59" s="6">
        <v>0</v>
      </c>
      <c r="T59" s="6">
        <v>28500</v>
      </c>
      <c r="U59" s="6">
        <v>5719090</v>
      </c>
      <c r="V59" s="6">
        <v>0</v>
      </c>
      <c r="W59" s="6">
        <f>SUM(Table2[[#This Row],[PE Obligations]:[Paving Obligations]])</f>
        <v>5747590</v>
      </c>
    </row>
    <row r="60" spans="1:23" ht="30" x14ac:dyDescent="0.25">
      <c r="A60" s="5">
        <v>126626</v>
      </c>
      <c r="B60" s="4">
        <v>3</v>
      </c>
      <c r="C60" s="9" t="s">
        <v>54</v>
      </c>
      <c r="D60" s="65" t="s">
        <v>108</v>
      </c>
      <c r="E60" s="65" t="s">
        <v>10721</v>
      </c>
      <c r="F60" s="9" t="s">
        <v>4965</v>
      </c>
      <c r="G60" s="9" t="s">
        <v>4966</v>
      </c>
      <c r="H60" s="1" t="s">
        <v>105</v>
      </c>
      <c r="I60" s="1" t="s">
        <v>1818</v>
      </c>
      <c r="K60" s="14" t="s">
        <v>11505</v>
      </c>
      <c r="L60" s="14" t="s">
        <v>11339</v>
      </c>
      <c r="M60" s="2">
        <v>0.01</v>
      </c>
      <c r="N60" s="13">
        <v>43519</v>
      </c>
      <c r="P60" s="181" t="s">
        <v>11513</v>
      </c>
      <c r="Q60" s="182" t="s">
        <v>148</v>
      </c>
      <c r="S60" s="6">
        <v>49999</v>
      </c>
      <c r="T60" s="6">
        <v>79999</v>
      </c>
      <c r="U60" s="6">
        <v>5512499</v>
      </c>
      <c r="V60" s="6">
        <v>0</v>
      </c>
      <c r="W60" s="6">
        <f>SUM(Table2[[#This Row],[PE Obligations]:[Paving Obligations]])</f>
        <v>5642497</v>
      </c>
    </row>
    <row r="61" spans="1:23" x14ac:dyDescent="0.25">
      <c r="A61" s="5">
        <v>119719</v>
      </c>
      <c r="B61" s="4">
        <v>1</v>
      </c>
      <c r="C61" s="9" t="s">
        <v>40</v>
      </c>
      <c r="D61" s="65" t="s">
        <v>2501</v>
      </c>
      <c r="E61" s="65" t="s">
        <v>900</v>
      </c>
      <c r="F61" s="9" t="s">
        <v>2502</v>
      </c>
      <c r="H61" s="1" t="s">
        <v>501</v>
      </c>
      <c r="I61" s="1" t="s">
        <v>600</v>
      </c>
      <c r="K61" s="14" t="s">
        <v>11496</v>
      </c>
      <c r="L61" s="14" t="s">
        <v>113</v>
      </c>
      <c r="M61" s="2">
        <v>0.6</v>
      </c>
      <c r="N61" s="13">
        <v>43917</v>
      </c>
      <c r="P61" s="181" t="s">
        <v>11514</v>
      </c>
      <c r="Q61" s="182" t="s">
        <v>11</v>
      </c>
      <c r="S61" s="6">
        <v>83518.679999999993</v>
      </c>
      <c r="T61" s="6">
        <v>0</v>
      </c>
      <c r="U61" s="6">
        <v>5556910</v>
      </c>
      <c r="V61" s="6">
        <v>0</v>
      </c>
      <c r="W61" s="6">
        <f>SUM(Table2[[#This Row],[PE Obligations]:[Paving Obligations]])</f>
        <v>5640428.6799999997</v>
      </c>
    </row>
    <row r="62" spans="1:23" ht="60" x14ac:dyDescent="0.25">
      <c r="A62" s="5">
        <v>101589.01</v>
      </c>
      <c r="B62" s="4">
        <v>2</v>
      </c>
      <c r="C62" s="9" t="s">
        <v>197</v>
      </c>
      <c r="D62" s="65" t="s">
        <v>676</v>
      </c>
      <c r="E62" s="65" t="s">
        <v>900</v>
      </c>
      <c r="F62" s="9" t="s">
        <v>677</v>
      </c>
      <c r="G62" s="9" t="s">
        <v>678</v>
      </c>
      <c r="H62" s="1" t="s">
        <v>74</v>
      </c>
      <c r="I62" s="1" t="s">
        <v>23</v>
      </c>
      <c r="K62" s="14" t="s">
        <v>11496</v>
      </c>
      <c r="L62" s="14" t="s">
        <v>113</v>
      </c>
      <c r="M62" s="2">
        <v>0.64</v>
      </c>
      <c r="N62" s="13">
        <v>44596</v>
      </c>
      <c r="P62" s="181" t="s">
        <v>11514</v>
      </c>
      <c r="Q62" s="182" t="s">
        <v>11</v>
      </c>
      <c r="S62" s="6">
        <v>415000</v>
      </c>
      <c r="T62" s="6">
        <v>5019258</v>
      </c>
      <c r="U62" s="6">
        <v>0</v>
      </c>
      <c r="V62" s="6">
        <v>0</v>
      </c>
      <c r="W62" s="6">
        <f>SUM(Table2[[#This Row],[PE Obligations]:[Paving Obligations]])</f>
        <v>5434258</v>
      </c>
    </row>
    <row r="63" spans="1:23" ht="30" x14ac:dyDescent="0.25">
      <c r="A63" s="5">
        <v>40597.31</v>
      </c>
      <c r="B63" s="4">
        <v>3</v>
      </c>
      <c r="C63" s="9" t="s">
        <v>54</v>
      </c>
      <c r="D63" s="65"/>
      <c r="E63" s="65" t="s">
        <v>11500</v>
      </c>
      <c r="F63" s="9" t="s">
        <v>67</v>
      </c>
      <c r="H63" s="1" t="s">
        <v>24</v>
      </c>
      <c r="I63" s="1" t="s">
        <v>56</v>
      </c>
      <c r="K63" s="14" t="s">
        <v>11500</v>
      </c>
      <c r="L63" s="14" t="s">
        <v>11500</v>
      </c>
      <c r="M63" s="1" t="s">
        <v>57</v>
      </c>
      <c r="P63" s="181" t="s">
        <v>11500</v>
      </c>
      <c r="Q63" s="182"/>
      <c r="S63" s="6">
        <v>5393810</v>
      </c>
      <c r="T63" s="6">
        <v>0</v>
      </c>
      <c r="U63" s="6">
        <v>0</v>
      </c>
      <c r="V63" s="6">
        <v>0</v>
      </c>
      <c r="W63" s="6">
        <f>SUM(Table2[[#This Row],[PE Obligations]:[Paving Obligations]])</f>
        <v>5393810</v>
      </c>
    </row>
    <row r="64" spans="1:23" x14ac:dyDescent="0.25">
      <c r="A64" s="5">
        <v>125345</v>
      </c>
      <c r="B64" s="4">
        <v>3</v>
      </c>
      <c r="C64" s="9" t="s">
        <v>54</v>
      </c>
      <c r="D64" s="65"/>
      <c r="E64" s="65" t="s">
        <v>11500</v>
      </c>
      <c r="F64" s="9" t="s">
        <v>4285</v>
      </c>
      <c r="H64" s="1" t="s">
        <v>878</v>
      </c>
      <c r="I64" s="1" t="s">
        <v>972</v>
      </c>
      <c r="K64" s="14" t="s">
        <v>11500</v>
      </c>
      <c r="L64" s="14" t="s">
        <v>11500</v>
      </c>
      <c r="M64" s="1" t="s">
        <v>57</v>
      </c>
      <c r="P64" s="181" t="s">
        <v>11500</v>
      </c>
      <c r="Q64" s="182"/>
      <c r="S64" s="6">
        <v>0</v>
      </c>
      <c r="T64" s="6">
        <v>0</v>
      </c>
      <c r="U64" s="6">
        <v>5384349.6600000001</v>
      </c>
      <c r="V64" s="6">
        <v>0</v>
      </c>
      <c r="W64" s="6">
        <f>SUM(Table2[[#This Row],[PE Obligations]:[Paving Obligations]])</f>
        <v>5384349.6600000001</v>
      </c>
    </row>
    <row r="65" spans="1:23" x14ac:dyDescent="0.25">
      <c r="A65" s="5">
        <v>70057</v>
      </c>
      <c r="B65" s="4">
        <v>4</v>
      </c>
      <c r="C65" s="9" t="s">
        <v>264</v>
      </c>
      <c r="D65" s="65"/>
      <c r="E65" s="65" t="s">
        <v>900</v>
      </c>
      <c r="F65" s="9" t="s">
        <v>265</v>
      </c>
      <c r="H65" s="1" t="s">
        <v>105</v>
      </c>
      <c r="I65" s="1" t="s">
        <v>171</v>
      </c>
      <c r="K65" s="14" t="s">
        <v>11500</v>
      </c>
      <c r="L65" s="14" t="s">
        <v>11500</v>
      </c>
      <c r="M65" s="1" t="s">
        <v>57</v>
      </c>
      <c r="P65" s="181" t="s">
        <v>11515</v>
      </c>
      <c r="Q65" s="182"/>
      <c r="S65" s="6">
        <v>0</v>
      </c>
      <c r="T65" s="6">
        <v>0</v>
      </c>
      <c r="U65" s="6">
        <v>5375137.3300000001</v>
      </c>
      <c r="V65" s="6">
        <v>0</v>
      </c>
      <c r="W65" s="6">
        <f>SUM(Table2[[#This Row],[PE Obligations]:[Paving Obligations]])</f>
        <v>5375137.3300000001</v>
      </c>
    </row>
    <row r="66" spans="1:23" x14ac:dyDescent="0.25">
      <c r="A66" s="5">
        <v>70033</v>
      </c>
      <c r="B66" s="4">
        <v>2</v>
      </c>
      <c r="C66" s="9" t="s">
        <v>65</v>
      </c>
      <c r="D66" s="65"/>
      <c r="E66" s="65" t="s">
        <v>900</v>
      </c>
      <c r="F66" s="9" t="s">
        <v>225</v>
      </c>
      <c r="H66" s="1" t="s">
        <v>105</v>
      </c>
      <c r="I66" s="1" t="s">
        <v>171</v>
      </c>
      <c r="K66" s="14" t="s">
        <v>11500</v>
      </c>
      <c r="L66" s="14" t="s">
        <v>11500</v>
      </c>
      <c r="M66" s="1" t="s">
        <v>57</v>
      </c>
      <c r="P66" s="181" t="s">
        <v>11515</v>
      </c>
      <c r="Q66" s="182"/>
      <c r="S66" s="6">
        <v>0</v>
      </c>
      <c r="T66" s="6">
        <v>0</v>
      </c>
      <c r="U66" s="6">
        <v>5347344.4800000004</v>
      </c>
      <c r="V66" s="6">
        <v>0</v>
      </c>
      <c r="W66" s="6">
        <f>SUM(Table2[[#This Row],[PE Obligations]:[Paving Obligations]])</f>
        <v>5347344.4800000004</v>
      </c>
    </row>
    <row r="67" spans="1:23" x14ac:dyDescent="0.25">
      <c r="A67" s="5">
        <v>101409</v>
      </c>
      <c r="B67" s="4">
        <v>1</v>
      </c>
      <c r="C67" s="9" t="s">
        <v>192</v>
      </c>
      <c r="D67" s="65" t="s">
        <v>401</v>
      </c>
      <c r="E67" s="65" t="s">
        <v>900</v>
      </c>
      <c r="F67" s="9" t="s">
        <v>632</v>
      </c>
      <c r="G67" s="9" t="s">
        <v>631</v>
      </c>
      <c r="H67" s="1" t="s">
        <v>74</v>
      </c>
      <c r="I67" s="1" t="s">
        <v>23</v>
      </c>
      <c r="K67" s="14" t="s">
        <v>11496</v>
      </c>
      <c r="L67" s="14" t="s">
        <v>113</v>
      </c>
      <c r="M67" s="2">
        <v>4.8</v>
      </c>
      <c r="N67" s="13">
        <v>44281</v>
      </c>
      <c r="P67" s="181" t="s">
        <v>11514</v>
      </c>
      <c r="Q67" s="182" t="s">
        <v>11</v>
      </c>
      <c r="S67" s="6">
        <v>0</v>
      </c>
      <c r="T67" s="6">
        <v>5282000</v>
      </c>
      <c r="U67" s="6">
        <v>0</v>
      </c>
      <c r="V67" s="6">
        <v>0</v>
      </c>
      <c r="W67" s="6">
        <f>SUM(Table2[[#This Row],[PE Obligations]:[Paving Obligations]])</f>
        <v>5282000</v>
      </c>
    </row>
    <row r="68" spans="1:23" ht="90" x14ac:dyDescent="0.25">
      <c r="A68" s="5">
        <v>126902</v>
      </c>
      <c r="B68" s="4">
        <v>3</v>
      </c>
      <c r="C68" s="9" t="s">
        <v>43</v>
      </c>
      <c r="D68" s="65" t="s">
        <v>907</v>
      </c>
      <c r="E68" s="65" t="s">
        <v>900</v>
      </c>
      <c r="F68" s="9" t="s">
        <v>5143</v>
      </c>
      <c r="G68" s="9" t="s">
        <v>5144</v>
      </c>
      <c r="H68" s="1" t="s">
        <v>22</v>
      </c>
      <c r="I68" s="1" t="s">
        <v>39</v>
      </c>
      <c r="K68" s="14" t="s">
        <v>11500</v>
      </c>
      <c r="L68" s="14" t="s">
        <v>11500</v>
      </c>
      <c r="M68" s="2">
        <v>2.3929999999999998</v>
      </c>
      <c r="N68" s="13">
        <v>43812</v>
      </c>
      <c r="P68" s="181" t="s">
        <v>11514</v>
      </c>
      <c r="Q68" s="182" t="s">
        <v>11</v>
      </c>
      <c r="S68" s="6">
        <v>150000</v>
      </c>
      <c r="T68" s="6">
        <v>0</v>
      </c>
      <c r="U68" s="6">
        <v>5106377</v>
      </c>
      <c r="V68" s="6">
        <v>0</v>
      </c>
      <c r="W68" s="6">
        <f>SUM(Table2[[#This Row],[PE Obligations]:[Paving Obligations]])</f>
        <v>5256377</v>
      </c>
    </row>
    <row r="69" spans="1:23" x14ac:dyDescent="0.25">
      <c r="A69" s="5">
        <v>117546.1</v>
      </c>
      <c r="B69" s="4">
        <v>2</v>
      </c>
      <c r="C69" s="9" t="s">
        <v>159</v>
      </c>
      <c r="D69" s="65"/>
      <c r="E69" s="65" t="s">
        <v>10721</v>
      </c>
      <c r="F69" s="9" t="s">
        <v>2159</v>
      </c>
      <c r="G69" s="9" t="s">
        <v>2157</v>
      </c>
      <c r="H69" s="1" t="s">
        <v>105</v>
      </c>
      <c r="I69" s="1" t="s">
        <v>1149</v>
      </c>
      <c r="K69" s="14" t="s">
        <v>11500</v>
      </c>
      <c r="L69" s="14" t="s">
        <v>11500</v>
      </c>
      <c r="M69" s="1" t="s">
        <v>57</v>
      </c>
      <c r="N69" s="13">
        <v>43917</v>
      </c>
      <c r="P69" s="181" t="s">
        <v>11513</v>
      </c>
      <c r="Q69" s="182"/>
      <c r="S69" s="6">
        <v>0</v>
      </c>
      <c r="T69" s="6">
        <v>0</v>
      </c>
      <c r="U69" s="6">
        <v>5139071</v>
      </c>
      <c r="V69" s="6">
        <v>0</v>
      </c>
      <c r="W69" s="6">
        <f>SUM(Table2[[#This Row],[PE Obligations]:[Paving Obligations]])</f>
        <v>5139071</v>
      </c>
    </row>
    <row r="70" spans="1:23" ht="45" x14ac:dyDescent="0.25">
      <c r="A70" s="5">
        <v>129989</v>
      </c>
      <c r="B70" s="4">
        <v>4</v>
      </c>
      <c r="C70" s="9" t="s">
        <v>18</v>
      </c>
      <c r="D70" s="65" t="s">
        <v>114</v>
      </c>
      <c r="E70" s="65" t="s">
        <v>10721</v>
      </c>
      <c r="F70" s="9" t="s">
        <v>7345</v>
      </c>
      <c r="G70" s="9" t="s">
        <v>7346</v>
      </c>
      <c r="H70" s="1" t="s">
        <v>105</v>
      </c>
      <c r="I70" s="1" t="s">
        <v>171</v>
      </c>
      <c r="K70" s="14" t="s">
        <v>11496</v>
      </c>
      <c r="L70" s="14" t="s">
        <v>11339</v>
      </c>
      <c r="M70" s="2">
        <v>2.8</v>
      </c>
      <c r="N70" s="13">
        <v>43917</v>
      </c>
      <c r="P70" s="181" t="s">
        <v>11513</v>
      </c>
      <c r="Q70" s="182" t="s">
        <v>148</v>
      </c>
      <c r="S70" s="6">
        <v>0</v>
      </c>
      <c r="T70" s="6">
        <v>0</v>
      </c>
      <c r="U70" s="6">
        <v>5109882</v>
      </c>
      <c r="V70" s="6">
        <v>0</v>
      </c>
      <c r="W70" s="6">
        <f>SUM(Table2[[#This Row],[PE Obligations]:[Paving Obligations]])</f>
        <v>5109882</v>
      </c>
    </row>
    <row r="71" spans="1:23" ht="120" x14ac:dyDescent="0.25">
      <c r="A71" s="5">
        <v>124863</v>
      </c>
      <c r="B71" s="4">
        <v>1</v>
      </c>
      <c r="C71" s="9" t="s">
        <v>90</v>
      </c>
      <c r="D71" s="65" t="s">
        <v>135</v>
      </c>
      <c r="E71" s="65" t="s">
        <v>11498</v>
      </c>
      <c r="F71" s="9" t="s">
        <v>4071</v>
      </c>
      <c r="G71" s="9" t="s">
        <v>4072</v>
      </c>
      <c r="H71" s="1" t="s">
        <v>1079</v>
      </c>
      <c r="I71" s="1" t="s">
        <v>118</v>
      </c>
      <c r="K71" s="14" t="s">
        <v>11496</v>
      </c>
      <c r="L71" s="14" t="s">
        <v>11499</v>
      </c>
      <c r="M71" s="1" t="s">
        <v>57</v>
      </c>
      <c r="N71" s="13">
        <v>43917</v>
      </c>
      <c r="P71" s="181" t="s">
        <v>11517</v>
      </c>
      <c r="Q71" s="182" t="s">
        <v>24</v>
      </c>
      <c r="S71" s="6">
        <v>104300</v>
      </c>
      <c r="T71" s="6">
        <v>0</v>
      </c>
      <c r="U71" s="6">
        <v>4979468</v>
      </c>
      <c r="V71" s="6">
        <v>0</v>
      </c>
      <c r="W71" s="6">
        <f>SUM(Table2[[#This Row],[PE Obligations]:[Paving Obligations]])</f>
        <v>5083768</v>
      </c>
    </row>
    <row r="72" spans="1:23" ht="45" x14ac:dyDescent="0.25">
      <c r="A72" s="5">
        <v>101895.01</v>
      </c>
      <c r="B72" s="4">
        <v>4</v>
      </c>
      <c r="C72" s="9" t="s">
        <v>210</v>
      </c>
      <c r="D72" s="65" t="s">
        <v>733</v>
      </c>
      <c r="E72" s="65" t="s">
        <v>900</v>
      </c>
      <c r="F72" s="9" t="s">
        <v>734</v>
      </c>
      <c r="G72" s="9" t="s">
        <v>735</v>
      </c>
      <c r="H72" s="1" t="s">
        <v>28</v>
      </c>
      <c r="I72" s="1" t="s">
        <v>29</v>
      </c>
      <c r="K72" s="14" t="s">
        <v>28</v>
      </c>
      <c r="L72" s="14" t="s">
        <v>113</v>
      </c>
      <c r="M72" s="2">
        <v>0.34</v>
      </c>
      <c r="N72" s="13">
        <v>43917</v>
      </c>
      <c r="P72" s="181" t="s">
        <v>11515</v>
      </c>
      <c r="Q72" s="182" t="s">
        <v>24</v>
      </c>
      <c r="R72" s="9" t="s">
        <v>736</v>
      </c>
      <c r="S72" s="6">
        <v>161000</v>
      </c>
      <c r="T72" s="6">
        <v>0</v>
      </c>
      <c r="U72" s="6">
        <v>4920000</v>
      </c>
      <c r="V72" s="6">
        <v>0</v>
      </c>
      <c r="W72" s="6">
        <f>SUM(Table2[[#This Row],[PE Obligations]:[Paving Obligations]])</f>
        <v>5081000</v>
      </c>
    </row>
    <row r="73" spans="1:23" ht="60" x14ac:dyDescent="0.25">
      <c r="A73" s="5">
        <v>115662</v>
      </c>
      <c r="B73" s="4">
        <v>1</v>
      </c>
      <c r="C73" s="9" t="s">
        <v>1766</v>
      </c>
      <c r="D73" s="65" t="s">
        <v>647</v>
      </c>
      <c r="E73" s="65" t="s">
        <v>900</v>
      </c>
      <c r="F73" s="9" t="s">
        <v>1767</v>
      </c>
      <c r="G73" s="9" t="s">
        <v>1768</v>
      </c>
      <c r="H73" s="1" t="s">
        <v>501</v>
      </c>
      <c r="I73" s="1" t="s">
        <v>719</v>
      </c>
      <c r="K73" s="14" t="s">
        <v>11496</v>
      </c>
      <c r="L73" s="14" t="s">
        <v>113</v>
      </c>
      <c r="M73" s="2">
        <v>0.9</v>
      </c>
      <c r="N73" s="13">
        <v>43686</v>
      </c>
      <c r="P73" s="181" t="s">
        <v>11514</v>
      </c>
      <c r="Q73" s="182" t="s">
        <v>11</v>
      </c>
      <c r="S73" s="6">
        <v>-3172.85</v>
      </c>
      <c r="T73" s="6">
        <v>0</v>
      </c>
      <c r="U73" s="6">
        <v>5051938.3499999996</v>
      </c>
      <c r="V73" s="6">
        <v>0</v>
      </c>
      <c r="W73" s="6">
        <f>SUM(Table2[[#This Row],[PE Obligations]:[Paving Obligations]])</f>
        <v>5048765.5</v>
      </c>
    </row>
    <row r="74" spans="1:23" ht="45" x14ac:dyDescent="0.25">
      <c r="A74" s="5">
        <v>124474</v>
      </c>
      <c r="B74" s="4">
        <v>1</v>
      </c>
      <c r="C74" s="9" t="s">
        <v>1766</v>
      </c>
      <c r="D74" s="65" t="s">
        <v>114</v>
      </c>
      <c r="E74" s="65" t="s">
        <v>10721</v>
      </c>
      <c r="F74" s="9" t="s">
        <v>3886</v>
      </c>
      <c r="G74" s="9" t="s">
        <v>3887</v>
      </c>
      <c r="H74" s="1" t="s">
        <v>74</v>
      </c>
      <c r="I74" s="1" t="s">
        <v>56</v>
      </c>
      <c r="K74" s="14" t="s">
        <v>11500</v>
      </c>
      <c r="L74" s="14" t="s">
        <v>11500</v>
      </c>
      <c r="M74" s="2">
        <v>10.16</v>
      </c>
      <c r="N74" s="13">
        <v>43812</v>
      </c>
      <c r="P74" s="181" t="s">
        <v>11513</v>
      </c>
      <c r="Q74" s="182" t="s">
        <v>148</v>
      </c>
      <c r="S74" s="6">
        <v>300000</v>
      </c>
      <c r="T74" s="6">
        <v>0</v>
      </c>
      <c r="U74" s="6">
        <v>4717000</v>
      </c>
      <c r="V74" s="6">
        <v>0</v>
      </c>
      <c r="W74" s="6">
        <f>SUM(Table2[[#This Row],[PE Obligations]:[Paving Obligations]])</f>
        <v>5017000</v>
      </c>
    </row>
    <row r="75" spans="1:23" ht="30" x14ac:dyDescent="0.25">
      <c r="A75" s="5">
        <v>128668</v>
      </c>
      <c r="B75" s="4">
        <v>1</v>
      </c>
      <c r="C75" s="9" t="s">
        <v>287</v>
      </c>
      <c r="D75" s="65" t="s">
        <v>114</v>
      </c>
      <c r="E75" s="65" t="s">
        <v>10721</v>
      </c>
      <c r="F75" s="9" t="s">
        <v>6231</v>
      </c>
      <c r="G75" s="9" t="s">
        <v>6232</v>
      </c>
      <c r="H75" s="1" t="s">
        <v>105</v>
      </c>
      <c r="I75" s="1" t="s">
        <v>501</v>
      </c>
      <c r="K75" s="14" t="s">
        <v>11506</v>
      </c>
      <c r="L75" s="14" t="s">
        <v>11339</v>
      </c>
      <c r="M75" s="2">
        <v>2</v>
      </c>
      <c r="N75" s="13">
        <v>43966</v>
      </c>
      <c r="P75" s="181" t="s">
        <v>11513</v>
      </c>
      <c r="Q75" s="182" t="s">
        <v>148</v>
      </c>
      <c r="S75" s="6">
        <v>174999</v>
      </c>
      <c r="T75" s="6">
        <v>0</v>
      </c>
      <c r="U75" s="6">
        <v>4837000</v>
      </c>
      <c r="V75" s="6">
        <v>0</v>
      </c>
      <c r="W75" s="6">
        <f>SUM(Table2[[#This Row],[PE Obligations]:[Paving Obligations]])</f>
        <v>5011999</v>
      </c>
    </row>
    <row r="76" spans="1:23" ht="60" x14ac:dyDescent="0.25">
      <c r="A76" s="5">
        <v>122544</v>
      </c>
      <c r="B76" s="4">
        <v>4</v>
      </c>
      <c r="C76" s="9" t="s">
        <v>18</v>
      </c>
      <c r="D76" s="65" t="s">
        <v>3198</v>
      </c>
      <c r="E76" s="65" t="s">
        <v>11498</v>
      </c>
      <c r="F76" s="9" t="s">
        <v>3199</v>
      </c>
      <c r="G76" s="9" t="s">
        <v>3200</v>
      </c>
      <c r="H76" s="1" t="s">
        <v>22</v>
      </c>
      <c r="I76" s="1" t="s">
        <v>29</v>
      </c>
      <c r="K76" s="14" t="s">
        <v>28</v>
      </c>
      <c r="L76" s="14" t="s">
        <v>113</v>
      </c>
      <c r="M76" s="2">
        <v>0.09</v>
      </c>
      <c r="P76" s="181" t="s">
        <v>11517</v>
      </c>
      <c r="Q76" s="182" t="s">
        <v>24</v>
      </c>
      <c r="R76" s="9" t="s">
        <v>3201</v>
      </c>
      <c r="S76" s="6">
        <v>0</v>
      </c>
      <c r="T76" s="6">
        <v>0</v>
      </c>
      <c r="U76" s="6">
        <v>4874668</v>
      </c>
      <c r="V76" s="6">
        <v>0</v>
      </c>
      <c r="W76" s="6">
        <f>SUM(Table2[[#This Row],[PE Obligations]:[Paving Obligations]])</f>
        <v>4874668</v>
      </c>
    </row>
    <row r="77" spans="1:23" x14ac:dyDescent="0.25">
      <c r="A77" s="5">
        <v>127467</v>
      </c>
      <c r="B77" s="4">
        <v>1</v>
      </c>
      <c r="C77" s="9" t="s">
        <v>49</v>
      </c>
      <c r="D77" s="65" t="s">
        <v>114</v>
      </c>
      <c r="E77" s="65" t="s">
        <v>10721</v>
      </c>
      <c r="F77" s="9" t="s">
        <v>5509</v>
      </c>
      <c r="G77" s="9" t="s">
        <v>5507</v>
      </c>
      <c r="H77" s="1" t="s">
        <v>158</v>
      </c>
      <c r="I77" s="1" t="s">
        <v>158</v>
      </c>
      <c r="J77" s="1" t="str">
        <f>VLOOKUP(A77,'2020'!E:I,5,FALSE)</f>
        <v>Mill, C, Ogfc, Ogfc-e-sho</v>
      </c>
      <c r="K77" s="14" t="s">
        <v>11496</v>
      </c>
      <c r="L77" s="14" t="s">
        <v>10418</v>
      </c>
      <c r="M77" s="2">
        <v>4.96</v>
      </c>
      <c r="N77" s="13">
        <v>43812</v>
      </c>
      <c r="P77" s="181" t="s">
        <v>11513</v>
      </c>
      <c r="Q77" s="182" t="s">
        <v>148</v>
      </c>
      <c r="S77" s="6">
        <v>0</v>
      </c>
      <c r="T77" s="6">
        <v>0</v>
      </c>
      <c r="U77" s="6">
        <v>0</v>
      </c>
      <c r="V77" s="6">
        <v>4810700</v>
      </c>
      <c r="W77" s="6">
        <f>SUM(Table2[[#This Row],[PE Obligations]:[Paving Obligations]])</f>
        <v>4810700</v>
      </c>
    </row>
    <row r="78" spans="1:23" ht="30" x14ac:dyDescent="0.25">
      <c r="A78" s="5">
        <v>118791</v>
      </c>
      <c r="B78" s="4">
        <v>3</v>
      </c>
      <c r="C78" s="9" t="s">
        <v>43</v>
      </c>
      <c r="D78" s="65" t="s">
        <v>907</v>
      </c>
      <c r="E78" s="65" t="s">
        <v>900</v>
      </c>
      <c r="F78" s="9" t="s">
        <v>2376</v>
      </c>
      <c r="G78" s="9" t="s">
        <v>2377</v>
      </c>
      <c r="H78" s="1" t="s">
        <v>501</v>
      </c>
      <c r="I78" s="1" t="s">
        <v>2025</v>
      </c>
      <c r="K78" s="14" t="s">
        <v>11496</v>
      </c>
      <c r="L78" s="14" t="s">
        <v>113</v>
      </c>
      <c r="M78" s="2">
        <v>0.5</v>
      </c>
      <c r="N78" s="13">
        <v>43812</v>
      </c>
      <c r="P78" s="181" t="s">
        <v>11514</v>
      </c>
      <c r="Q78" s="182" t="s">
        <v>430</v>
      </c>
      <c r="S78" s="6">
        <v>50000</v>
      </c>
      <c r="T78" s="6">
        <v>0</v>
      </c>
      <c r="U78" s="6">
        <v>4738389</v>
      </c>
      <c r="V78" s="6">
        <v>0</v>
      </c>
      <c r="W78" s="6">
        <f>SUM(Table2[[#This Row],[PE Obligations]:[Paving Obligations]])</f>
        <v>4788389</v>
      </c>
    </row>
    <row r="79" spans="1:23" ht="30" x14ac:dyDescent="0.25">
      <c r="A79" s="5">
        <v>100990</v>
      </c>
      <c r="B79" s="4">
        <v>1</v>
      </c>
      <c r="C79" s="9" t="s">
        <v>40</v>
      </c>
      <c r="D79" s="65" t="s">
        <v>119</v>
      </c>
      <c r="E79" s="65" t="s">
        <v>900</v>
      </c>
      <c r="F79" s="9" t="s">
        <v>565</v>
      </c>
      <c r="H79" s="1" t="s">
        <v>74</v>
      </c>
      <c r="I79" s="1" t="s">
        <v>113</v>
      </c>
      <c r="K79" s="14" t="s">
        <v>11496</v>
      </c>
      <c r="L79" s="14" t="s">
        <v>113</v>
      </c>
      <c r="M79" s="2">
        <v>3.9</v>
      </c>
      <c r="N79" s="13">
        <v>40522</v>
      </c>
      <c r="P79" s="181" t="s">
        <v>11514</v>
      </c>
      <c r="Q79" s="182" t="s">
        <v>11</v>
      </c>
      <c r="S79" s="6">
        <v>114300</v>
      </c>
      <c r="T79" s="6">
        <v>0</v>
      </c>
      <c r="U79" s="6">
        <v>4630019</v>
      </c>
      <c r="V79" s="6">
        <v>0</v>
      </c>
      <c r="W79" s="6">
        <f>SUM(Table2[[#This Row],[PE Obligations]:[Paving Obligations]])</f>
        <v>4744319</v>
      </c>
    </row>
    <row r="80" spans="1:23" ht="45" x14ac:dyDescent="0.25">
      <c r="A80" s="5">
        <v>129076</v>
      </c>
      <c r="B80" s="4">
        <v>4</v>
      </c>
      <c r="C80" s="9" t="s">
        <v>264</v>
      </c>
      <c r="D80" s="65" t="s">
        <v>114</v>
      </c>
      <c r="E80" s="65" t="s">
        <v>10721</v>
      </c>
      <c r="F80" s="9" t="s">
        <v>6511</v>
      </c>
      <c r="G80" s="9" t="s">
        <v>6512</v>
      </c>
      <c r="H80" s="1" t="s">
        <v>158</v>
      </c>
      <c r="I80" s="1" t="s">
        <v>158</v>
      </c>
      <c r="J80" s="1" t="str">
        <f>VLOOKUP(A80,'2020'!E:I,5,FALSE)</f>
        <v>Mill, Bm2, Tld &amp; Ogfc</v>
      </c>
      <c r="K80" s="14" t="s">
        <v>11496</v>
      </c>
      <c r="L80" s="14" t="s">
        <v>11339</v>
      </c>
      <c r="M80" s="2">
        <v>7.3</v>
      </c>
      <c r="N80" s="13">
        <v>43868</v>
      </c>
      <c r="P80" s="181" t="s">
        <v>11513</v>
      </c>
      <c r="Q80" s="182" t="s">
        <v>148</v>
      </c>
      <c r="S80" s="6">
        <v>0</v>
      </c>
      <c r="T80" s="6">
        <v>0</v>
      </c>
      <c r="U80" s="6">
        <v>0</v>
      </c>
      <c r="V80" s="6">
        <v>4727300</v>
      </c>
      <c r="W80" s="6">
        <f>SUM(Table2[[#This Row],[PE Obligations]:[Paving Obligations]])</f>
        <v>4727300</v>
      </c>
    </row>
    <row r="81" spans="1:23" ht="90" x14ac:dyDescent="0.25">
      <c r="A81" s="5">
        <v>110262</v>
      </c>
      <c r="B81" s="4">
        <v>1</v>
      </c>
      <c r="C81" s="9" t="s">
        <v>40</v>
      </c>
      <c r="D81" s="65"/>
      <c r="E81" s="65" t="s">
        <v>11498</v>
      </c>
      <c r="F81" s="9" t="s">
        <v>1160</v>
      </c>
      <c r="G81" s="9" t="s">
        <v>1161</v>
      </c>
      <c r="H81" s="1" t="s">
        <v>22</v>
      </c>
      <c r="I81" s="1" t="s">
        <v>23</v>
      </c>
      <c r="K81" s="14" t="s">
        <v>11496</v>
      </c>
      <c r="L81" s="14" t="s">
        <v>113</v>
      </c>
      <c r="M81" s="2">
        <v>0</v>
      </c>
      <c r="P81" s="181" t="s">
        <v>11517</v>
      </c>
      <c r="Q81" s="182" t="s">
        <v>30</v>
      </c>
      <c r="S81" s="6">
        <v>-407437</v>
      </c>
      <c r="T81" s="6">
        <v>-268188</v>
      </c>
      <c r="U81" s="6">
        <v>5270462</v>
      </c>
      <c r="V81" s="6">
        <v>0</v>
      </c>
      <c r="W81" s="6">
        <f>SUM(Table2[[#This Row],[PE Obligations]:[Paving Obligations]])</f>
        <v>4594837</v>
      </c>
    </row>
    <row r="82" spans="1:23" x14ac:dyDescent="0.25">
      <c r="A82" s="5">
        <v>129452</v>
      </c>
      <c r="B82" s="4">
        <v>3</v>
      </c>
      <c r="C82" s="9" t="s">
        <v>54</v>
      </c>
      <c r="D82" s="65"/>
      <c r="E82" s="65" t="s">
        <v>11500</v>
      </c>
      <c r="F82" s="9" t="s">
        <v>6938</v>
      </c>
      <c r="H82" s="1" t="s">
        <v>1246</v>
      </c>
      <c r="K82" s="14" t="s">
        <v>11500</v>
      </c>
      <c r="L82" s="14" t="s">
        <v>11500</v>
      </c>
      <c r="M82" s="1" t="s">
        <v>57</v>
      </c>
      <c r="P82" s="181" t="s">
        <v>11500</v>
      </c>
      <c r="Q82" s="182"/>
      <c r="S82" s="6">
        <v>0</v>
      </c>
      <c r="T82" s="6">
        <v>0</v>
      </c>
      <c r="U82" s="6">
        <v>4514400</v>
      </c>
      <c r="V82" s="6">
        <v>0</v>
      </c>
      <c r="W82" s="6">
        <f>SUM(Table2[[#This Row],[PE Obligations]:[Paving Obligations]])</f>
        <v>4514400</v>
      </c>
    </row>
    <row r="83" spans="1:23" ht="90" x14ac:dyDescent="0.25">
      <c r="A83" s="5">
        <v>119768</v>
      </c>
      <c r="B83" s="4">
        <v>4</v>
      </c>
      <c r="C83" s="9" t="s">
        <v>18</v>
      </c>
      <c r="D83" s="65" t="s">
        <v>696</v>
      </c>
      <c r="E83" s="65" t="s">
        <v>900</v>
      </c>
      <c r="F83" s="9" t="s">
        <v>2516</v>
      </c>
      <c r="G83" s="9" t="s">
        <v>2517</v>
      </c>
      <c r="H83" s="1" t="s">
        <v>22</v>
      </c>
      <c r="I83" s="1" t="s">
        <v>969</v>
      </c>
      <c r="K83" s="14" t="s">
        <v>11496</v>
      </c>
      <c r="L83" s="14" t="s">
        <v>113</v>
      </c>
      <c r="M83" s="2">
        <v>0</v>
      </c>
      <c r="P83" s="181" t="s">
        <v>11514</v>
      </c>
      <c r="Q83" s="182" t="s">
        <v>11</v>
      </c>
      <c r="S83" s="6">
        <v>0</v>
      </c>
      <c r="T83" s="6">
        <v>0</v>
      </c>
      <c r="U83" s="6">
        <v>4495532</v>
      </c>
      <c r="V83" s="6">
        <v>0</v>
      </c>
      <c r="W83" s="6">
        <f>SUM(Table2[[#This Row],[PE Obligations]:[Paving Obligations]])</f>
        <v>4495532</v>
      </c>
    </row>
    <row r="84" spans="1:23" ht="60" x14ac:dyDescent="0.25">
      <c r="A84" s="5">
        <v>129227</v>
      </c>
      <c r="B84" s="4">
        <v>3</v>
      </c>
      <c r="C84" s="9" t="s">
        <v>43</v>
      </c>
      <c r="D84" s="65" t="s">
        <v>487</v>
      </c>
      <c r="E84" s="65" t="s">
        <v>900</v>
      </c>
      <c r="F84" s="9" t="s">
        <v>6622</v>
      </c>
      <c r="G84" s="9" t="s">
        <v>4135</v>
      </c>
      <c r="H84" s="1" t="s">
        <v>158</v>
      </c>
      <c r="I84" s="1" t="s">
        <v>4650</v>
      </c>
      <c r="J84" s="1" t="str">
        <f>VLOOKUP(A84,'2020'!E:I,5,FALSE)</f>
        <v>411 D Overlay</v>
      </c>
      <c r="K84" s="14" t="s">
        <v>11496</v>
      </c>
      <c r="L84" s="14" t="s">
        <v>10418</v>
      </c>
      <c r="M84" s="2">
        <v>6.43</v>
      </c>
      <c r="N84" s="13">
        <v>43868</v>
      </c>
      <c r="O84" s="1" t="s">
        <v>342</v>
      </c>
      <c r="P84" s="181" t="s">
        <v>11514</v>
      </c>
      <c r="Q84" s="182" t="s">
        <v>430</v>
      </c>
      <c r="R84" s="9" t="s">
        <v>6623</v>
      </c>
      <c r="S84" s="6">
        <v>0</v>
      </c>
      <c r="T84" s="6">
        <v>0</v>
      </c>
      <c r="U84" s="6">
        <v>216420</v>
      </c>
      <c r="V84" s="6">
        <v>4220380</v>
      </c>
      <c r="W84" s="6">
        <f>SUM(Table2[[#This Row],[PE Obligations]:[Paving Obligations]])</f>
        <v>4436800</v>
      </c>
    </row>
    <row r="85" spans="1:23" ht="30" x14ac:dyDescent="0.25">
      <c r="A85" s="5">
        <v>126690</v>
      </c>
      <c r="B85" s="4">
        <v>4</v>
      </c>
      <c r="C85" s="9" t="s">
        <v>215</v>
      </c>
      <c r="D85" s="65" t="s">
        <v>135</v>
      </c>
      <c r="E85" s="65" t="s">
        <v>11498</v>
      </c>
      <c r="F85" s="9" t="s">
        <v>5078</v>
      </c>
      <c r="H85" s="1" t="s">
        <v>1079</v>
      </c>
      <c r="I85" s="1" t="s">
        <v>118</v>
      </c>
      <c r="K85" s="14" t="s">
        <v>11496</v>
      </c>
      <c r="L85" s="14" t="s">
        <v>11499</v>
      </c>
      <c r="M85" s="2">
        <v>0.33</v>
      </c>
      <c r="N85" s="13">
        <v>43742</v>
      </c>
      <c r="P85" s="181" t="s">
        <v>11517</v>
      </c>
      <c r="Q85" s="182" t="s">
        <v>30</v>
      </c>
      <c r="S85" s="6">
        <v>891000</v>
      </c>
      <c r="T85" s="6">
        <v>-38501.599999999999</v>
      </c>
      <c r="U85" s="6">
        <v>3537965</v>
      </c>
      <c r="V85" s="6">
        <v>0</v>
      </c>
      <c r="W85" s="6">
        <f>SUM(Table2[[#This Row],[PE Obligations]:[Paving Obligations]])</f>
        <v>4390463.4000000004</v>
      </c>
    </row>
    <row r="86" spans="1:23" x14ac:dyDescent="0.25">
      <c r="A86" s="5">
        <v>101197.01</v>
      </c>
      <c r="B86" s="4">
        <v>1</v>
      </c>
      <c r="C86" s="9" t="s">
        <v>40</v>
      </c>
      <c r="D86" s="65" t="s">
        <v>114</v>
      </c>
      <c r="E86" s="65" t="s">
        <v>10721</v>
      </c>
      <c r="F86" s="9" t="s">
        <v>579</v>
      </c>
      <c r="H86" s="1" t="s">
        <v>52</v>
      </c>
      <c r="I86" s="1" t="s">
        <v>48</v>
      </c>
      <c r="K86" s="14" t="s">
        <v>28</v>
      </c>
      <c r="L86" s="14" t="s">
        <v>11339</v>
      </c>
      <c r="M86" s="2">
        <v>0</v>
      </c>
      <c r="N86" s="13">
        <v>43917</v>
      </c>
      <c r="P86" s="181" t="s">
        <v>11513</v>
      </c>
      <c r="Q86" s="182" t="s">
        <v>148</v>
      </c>
      <c r="R86" s="9" t="s">
        <v>580</v>
      </c>
      <c r="S86" s="6">
        <v>0</v>
      </c>
      <c r="T86" s="6">
        <v>0</v>
      </c>
      <c r="U86" s="6">
        <v>4358708</v>
      </c>
      <c r="V86" s="6">
        <v>0</v>
      </c>
      <c r="W86" s="6">
        <f>SUM(Table2[[#This Row],[PE Obligations]:[Paving Obligations]])</f>
        <v>4358708</v>
      </c>
    </row>
    <row r="87" spans="1:23" ht="30" x14ac:dyDescent="0.25">
      <c r="A87" s="5">
        <v>100290</v>
      </c>
      <c r="B87" s="4">
        <v>3</v>
      </c>
      <c r="C87" s="9" t="s">
        <v>43</v>
      </c>
      <c r="D87" s="65" t="s">
        <v>487</v>
      </c>
      <c r="E87" s="65" t="s">
        <v>900</v>
      </c>
      <c r="F87" s="9" t="s">
        <v>488</v>
      </c>
      <c r="G87" s="9" t="s">
        <v>489</v>
      </c>
      <c r="H87" s="1" t="s">
        <v>74</v>
      </c>
      <c r="I87" s="1" t="s">
        <v>23</v>
      </c>
      <c r="K87" s="14" t="s">
        <v>11496</v>
      </c>
      <c r="L87" s="14" t="s">
        <v>113</v>
      </c>
      <c r="M87" s="2">
        <v>1.724</v>
      </c>
      <c r="N87" s="13">
        <v>42867</v>
      </c>
      <c r="P87" s="181" t="s">
        <v>11515</v>
      </c>
      <c r="Q87" s="182" t="s">
        <v>24</v>
      </c>
      <c r="S87" s="6">
        <v>0</v>
      </c>
      <c r="T87" s="6">
        <v>0</v>
      </c>
      <c r="U87" s="6">
        <v>4267427</v>
      </c>
      <c r="V87" s="6">
        <v>0</v>
      </c>
      <c r="W87" s="6">
        <f>SUM(Table2[[#This Row],[PE Obligations]:[Paving Obligations]])</f>
        <v>4267427</v>
      </c>
    </row>
    <row r="88" spans="1:23" ht="30" x14ac:dyDescent="0.25">
      <c r="A88" s="5">
        <v>127275</v>
      </c>
      <c r="B88" s="4">
        <v>3</v>
      </c>
      <c r="C88" s="9" t="s">
        <v>54</v>
      </c>
      <c r="D88" s="65" t="s">
        <v>108</v>
      </c>
      <c r="E88" s="65" t="s">
        <v>10721</v>
      </c>
      <c r="F88" s="9" t="s">
        <v>5407</v>
      </c>
      <c r="G88" s="9" t="s">
        <v>4503</v>
      </c>
      <c r="H88" s="1" t="s">
        <v>158</v>
      </c>
      <c r="I88" s="1" t="s">
        <v>4650</v>
      </c>
      <c r="J88" s="1" t="str">
        <f>VLOOKUP(A88,'2020'!E:I,5,FALSE)</f>
        <v>Mill, Cs &amp; Ogfc</v>
      </c>
      <c r="K88" s="14" t="s">
        <v>11496</v>
      </c>
      <c r="L88" s="14" t="s">
        <v>10418</v>
      </c>
      <c r="M88" s="2">
        <v>4.1900000000000004</v>
      </c>
      <c r="N88" s="13">
        <v>43812</v>
      </c>
      <c r="O88" s="1" t="s">
        <v>342</v>
      </c>
      <c r="P88" s="181" t="s">
        <v>11513</v>
      </c>
      <c r="Q88" s="182" t="s">
        <v>148</v>
      </c>
      <c r="S88" s="6">
        <v>0</v>
      </c>
      <c r="T88" s="6">
        <v>0</v>
      </c>
      <c r="U88" s="6">
        <v>201350</v>
      </c>
      <c r="V88" s="6">
        <v>4056439</v>
      </c>
      <c r="W88" s="6">
        <f>SUM(Table2[[#This Row],[PE Obligations]:[Paving Obligations]])</f>
        <v>4257789</v>
      </c>
    </row>
    <row r="89" spans="1:23" ht="90" x14ac:dyDescent="0.25">
      <c r="A89" s="5">
        <v>123098</v>
      </c>
      <c r="B89" s="4">
        <v>3</v>
      </c>
      <c r="C89" s="9" t="s">
        <v>318</v>
      </c>
      <c r="D89" s="65" t="s">
        <v>474</v>
      </c>
      <c r="E89" s="65" t="s">
        <v>900</v>
      </c>
      <c r="F89" s="9" t="s">
        <v>3311</v>
      </c>
      <c r="G89" s="9" t="s">
        <v>3312</v>
      </c>
      <c r="H89" s="1" t="s">
        <v>22</v>
      </c>
      <c r="I89" s="1" t="s">
        <v>39</v>
      </c>
      <c r="K89" s="14" t="s">
        <v>11500</v>
      </c>
      <c r="L89" s="14" t="s">
        <v>11500</v>
      </c>
      <c r="M89" s="2">
        <v>1.198</v>
      </c>
      <c r="P89" s="181" t="s">
        <v>11514</v>
      </c>
      <c r="Q89" s="182" t="s">
        <v>11</v>
      </c>
      <c r="S89" s="6">
        <v>0</v>
      </c>
      <c r="T89" s="6">
        <v>0</v>
      </c>
      <c r="U89" s="6">
        <v>4226911</v>
      </c>
      <c r="V89" s="6">
        <v>0</v>
      </c>
      <c r="W89" s="6">
        <f>SUM(Table2[[#This Row],[PE Obligations]:[Paving Obligations]])</f>
        <v>4226911</v>
      </c>
    </row>
    <row r="90" spans="1:23" ht="30" x14ac:dyDescent="0.25">
      <c r="A90" s="5">
        <v>127466</v>
      </c>
      <c r="B90" s="4">
        <v>1</v>
      </c>
      <c r="C90" s="9" t="s">
        <v>49</v>
      </c>
      <c r="D90" s="65" t="s">
        <v>114</v>
      </c>
      <c r="E90" s="65" t="s">
        <v>10721</v>
      </c>
      <c r="F90" s="9" t="s">
        <v>5506</v>
      </c>
      <c r="G90" s="9" t="s">
        <v>5507</v>
      </c>
      <c r="H90" s="1" t="s">
        <v>158</v>
      </c>
      <c r="I90" s="1" t="s">
        <v>4650</v>
      </c>
      <c r="J90" s="1" t="str">
        <f>VLOOKUP(A90,'2020'!E:I,5,FALSE)</f>
        <v>Mill, C, Ogfc, Ogfc-e-sho</v>
      </c>
      <c r="K90" s="14" t="s">
        <v>11496</v>
      </c>
      <c r="L90" s="14" t="s">
        <v>10418</v>
      </c>
      <c r="M90" s="2">
        <v>3.14</v>
      </c>
      <c r="N90" s="13">
        <v>43812</v>
      </c>
      <c r="O90" s="1" t="s">
        <v>342</v>
      </c>
      <c r="P90" s="181" t="s">
        <v>11513</v>
      </c>
      <c r="Q90" s="182" t="s">
        <v>148</v>
      </c>
      <c r="R90" s="9" t="s">
        <v>5508</v>
      </c>
      <c r="S90" s="6">
        <v>0</v>
      </c>
      <c r="T90" s="6">
        <v>0</v>
      </c>
      <c r="U90" s="6">
        <v>372100</v>
      </c>
      <c r="V90" s="6">
        <v>3834000</v>
      </c>
      <c r="W90" s="6">
        <f>SUM(Table2[[#This Row],[PE Obligations]:[Paving Obligations]])</f>
        <v>4206100</v>
      </c>
    </row>
    <row r="91" spans="1:23" ht="45" x14ac:dyDescent="0.25">
      <c r="A91" s="5">
        <v>130162</v>
      </c>
      <c r="B91" s="4">
        <v>3</v>
      </c>
      <c r="C91" s="9" t="s">
        <v>161</v>
      </c>
      <c r="D91" s="65"/>
      <c r="E91" s="65" t="s">
        <v>11500</v>
      </c>
      <c r="F91" s="9" t="s">
        <v>7518</v>
      </c>
      <c r="H91" s="1" t="s">
        <v>1072</v>
      </c>
      <c r="K91" s="14" t="s">
        <v>11500</v>
      </c>
      <c r="L91" s="14" t="s">
        <v>11500</v>
      </c>
      <c r="M91" s="1" t="s">
        <v>57</v>
      </c>
      <c r="P91" s="181" t="s">
        <v>11500</v>
      </c>
      <c r="Q91" s="182"/>
      <c r="S91" s="6">
        <v>0</v>
      </c>
      <c r="T91" s="6">
        <v>0</v>
      </c>
      <c r="U91" s="6">
        <v>4163400</v>
      </c>
      <c r="V91" s="6">
        <v>0</v>
      </c>
      <c r="W91" s="6">
        <f>SUM(Table2[[#This Row],[PE Obligations]:[Paving Obligations]])</f>
        <v>4163400</v>
      </c>
    </row>
    <row r="92" spans="1:23" ht="30" x14ac:dyDescent="0.25">
      <c r="A92" s="5">
        <v>129788</v>
      </c>
      <c r="B92" s="4">
        <v>1</v>
      </c>
      <c r="C92" s="9" t="s">
        <v>899</v>
      </c>
      <c r="D92" s="65"/>
      <c r="E92" s="65" t="s">
        <v>11500</v>
      </c>
      <c r="F92" s="9" t="s">
        <v>7161</v>
      </c>
      <c r="H92" s="1" t="s">
        <v>1246</v>
      </c>
      <c r="K92" s="14" t="s">
        <v>11500</v>
      </c>
      <c r="L92" s="14" t="s">
        <v>11500</v>
      </c>
      <c r="M92" s="1" t="s">
        <v>57</v>
      </c>
      <c r="P92" s="181" t="s">
        <v>11500</v>
      </c>
      <c r="Q92" s="182"/>
      <c r="S92" s="6">
        <v>0</v>
      </c>
      <c r="T92" s="6">
        <v>0</v>
      </c>
      <c r="U92" s="6">
        <v>4142305</v>
      </c>
      <c r="V92" s="6">
        <v>0</v>
      </c>
      <c r="W92" s="6">
        <f>SUM(Table2[[#This Row],[PE Obligations]:[Paving Obligations]])</f>
        <v>4142305</v>
      </c>
    </row>
    <row r="93" spans="1:23" ht="90" x14ac:dyDescent="0.25">
      <c r="A93" s="5">
        <v>128848</v>
      </c>
      <c r="B93" s="4">
        <v>2</v>
      </c>
      <c r="C93" s="9" t="s">
        <v>107</v>
      </c>
      <c r="D93" s="65" t="s">
        <v>108</v>
      </c>
      <c r="E93" s="65" t="s">
        <v>10721</v>
      </c>
      <c r="F93" s="9" t="s">
        <v>6378</v>
      </c>
      <c r="G93" s="9" t="s">
        <v>6379</v>
      </c>
      <c r="H93" s="1" t="s">
        <v>158</v>
      </c>
      <c r="I93" s="1" t="s">
        <v>158</v>
      </c>
      <c r="J93" s="1" t="str">
        <f>VLOOKUP(A93,'2020'!E:I,5,FALSE)</f>
        <v>Mill, Bm-2, And D</v>
      </c>
      <c r="K93" s="14" t="s">
        <v>11496</v>
      </c>
      <c r="L93" s="14" t="s">
        <v>10418</v>
      </c>
      <c r="M93" s="2">
        <v>2.08</v>
      </c>
      <c r="N93" s="13">
        <v>43812</v>
      </c>
      <c r="P93" s="181" t="s">
        <v>11513</v>
      </c>
      <c r="Q93" s="182" t="s">
        <v>148</v>
      </c>
      <c r="S93" s="6">
        <v>0</v>
      </c>
      <c r="T93" s="6">
        <v>0</v>
      </c>
      <c r="U93" s="6">
        <v>0</v>
      </c>
      <c r="V93" s="6">
        <v>4127461</v>
      </c>
      <c r="W93" s="6">
        <f>SUM(Table2[[#This Row],[PE Obligations]:[Paving Obligations]])</f>
        <v>4127461</v>
      </c>
    </row>
    <row r="94" spans="1:23" ht="30" x14ac:dyDescent="0.25">
      <c r="A94" s="5">
        <v>103764</v>
      </c>
      <c r="B94" s="4">
        <v>3</v>
      </c>
      <c r="C94" s="9" t="s">
        <v>54</v>
      </c>
      <c r="D94" s="65" t="s">
        <v>595</v>
      </c>
      <c r="E94" s="65" t="s">
        <v>900</v>
      </c>
      <c r="F94" s="9" t="s">
        <v>810</v>
      </c>
      <c r="G94" s="9" t="s">
        <v>811</v>
      </c>
      <c r="H94" s="1" t="s">
        <v>74</v>
      </c>
      <c r="I94" s="1" t="s">
        <v>113</v>
      </c>
      <c r="K94" s="14" t="s">
        <v>11496</v>
      </c>
      <c r="L94" s="14" t="s">
        <v>113</v>
      </c>
      <c r="M94" s="2">
        <v>2.15</v>
      </c>
      <c r="N94" s="13">
        <v>43742</v>
      </c>
      <c r="P94" s="181" t="s">
        <v>11514</v>
      </c>
      <c r="Q94" s="182" t="s">
        <v>11</v>
      </c>
      <c r="S94" s="6">
        <v>0</v>
      </c>
      <c r="T94" s="6">
        <v>0</v>
      </c>
      <c r="U94" s="6">
        <v>4067610</v>
      </c>
      <c r="V94" s="6">
        <v>0</v>
      </c>
      <c r="W94" s="6">
        <f>SUM(Table2[[#This Row],[PE Obligations]:[Paving Obligations]])</f>
        <v>4067610</v>
      </c>
    </row>
    <row r="95" spans="1:23" ht="30" x14ac:dyDescent="0.25">
      <c r="A95" s="5">
        <v>127117</v>
      </c>
      <c r="B95" s="4">
        <v>1</v>
      </c>
      <c r="C95" s="9" t="s">
        <v>219</v>
      </c>
      <c r="D95" s="65" t="s">
        <v>390</v>
      </c>
      <c r="E95" s="65" t="s">
        <v>900</v>
      </c>
      <c r="F95" s="9" t="s">
        <v>5302</v>
      </c>
      <c r="G95" s="9" t="s">
        <v>3213</v>
      </c>
      <c r="H95" s="1" t="s">
        <v>158</v>
      </c>
      <c r="I95" s="1" t="s">
        <v>341</v>
      </c>
      <c r="J95" s="1" t="str">
        <f>VLOOKUP(A95,'2020'!E:I,5,FALSE)</f>
        <v>Mill &amp; 411d</v>
      </c>
      <c r="K95" s="14" t="s">
        <v>11496</v>
      </c>
      <c r="L95" s="14" t="s">
        <v>10418</v>
      </c>
      <c r="M95" s="2">
        <v>5.93</v>
      </c>
      <c r="N95" s="13">
        <v>43966</v>
      </c>
      <c r="O95" s="1" t="s">
        <v>342</v>
      </c>
      <c r="P95" s="181" t="s">
        <v>11514</v>
      </c>
      <c r="Q95" s="182" t="s">
        <v>11</v>
      </c>
      <c r="S95" s="6">
        <v>0</v>
      </c>
      <c r="T95" s="6">
        <v>0</v>
      </c>
      <c r="U95" s="6">
        <v>56100</v>
      </c>
      <c r="V95" s="6">
        <v>3832800</v>
      </c>
      <c r="W95" s="6">
        <f>SUM(Table2[[#This Row],[PE Obligations]:[Paving Obligations]])</f>
        <v>3888900</v>
      </c>
    </row>
    <row r="96" spans="1:23" ht="30" x14ac:dyDescent="0.25">
      <c r="A96" s="5">
        <v>82443.009999999995</v>
      </c>
      <c r="B96" s="4">
        <v>4</v>
      </c>
      <c r="C96" s="9" t="s">
        <v>355</v>
      </c>
      <c r="D96" s="65" t="s">
        <v>356</v>
      </c>
      <c r="E96" s="65" t="s">
        <v>900</v>
      </c>
      <c r="F96" s="9" t="s">
        <v>357</v>
      </c>
      <c r="G96" s="9" t="s">
        <v>358</v>
      </c>
      <c r="H96" s="1" t="s">
        <v>28</v>
      </c>
      <c r="I96" s="1" t="s">
        <v>29</v>
      </c>
      <c r="K96" s="14" t="s">
        <v>28</v>
      </c>
      <c r="L96" s="14" t="s">
        <v>113</v>
      </c>
      <c r="M96" s="2">
        <v>0.01</v>
      </c>
      <c r="N96" s="13">
        <v>43917</v>
      </c>
      <c r="P96" s="181" t="s">
        <v>11515</v>
      </c>
      <c r="Q96" s="182" t="s">
        <v>24</v>
      </c>
      <c r="R96" s="9" t="s">
        <v>359</v>
      </c>
      <c r="S96" s="6">
        <v>67000</v>
      </c>
      <c r="T96" s="6">
        <v>58000</v>
      </c>
      <c r="U96" s="6">
        <v>3718790</v>
      </c>
      <c r="V96" s="6">
        <v>0</v>
      </c>
      <c r="W96" s="6">
        <f>SUM(Table2[[#This Row],[PE Obligations]:[Paving Obligations]])</f>
        <v>3843790</v>
      </c>
    </row>
    <row r="97" spans="1:23" x14ac:dyDescent="0.25">
      <c r="A97" s="5">
        <v>117547.09</v>
      </c>
      <c r="B97" s="4">
        <v>3</v>
      </c>
      <c r="C97" s="9" t="s">
        <v>161</v>
      </c>
      <c r="D97" s="65"/>
      <c r="E97" s="65" t="s">
        <v>10721</v>
      </c>
      <c r="F97" s="9" t="s">
        <v>2163</v>
      </c>
      <c r="G97" s="9" t="s">
        <v>2155</v>
      </c>
      <c r="H97" s="1" t="s">
        <v>105</v>
      </c>
      <c r="I97" s="1" t="s">
        <v>1149</v>
      </c>
      <c r="K97" s="14" t="s">
        <v>11500</v>
      </c>
      <c r="L97" s="14" t="s">
        <v>11500</v>
      </c>
      <c r="M97" s="1" t="s">
        <v>57</v>
      </c>
      <c r="N97" s="13">
        <v>43231</v>
      </c>
      <c r="P97" s="181" t="s">
        <v>11513</v>
      </c>
      <c r="Q97" s="182"/>
      <c r="S97" s="6">
        <v>0</v>
      </c>
      <c r="T97" s="6">
        <v>0</v>
      </c>
      <c r="U97" s="6">
        <v>3810000</v>
      </c>
      <c r="V97" s="6">
        <v>0</v>
      </c>
      <c r="W97" s="6">
        <f>SUM(Table2[[#This Row],[PE Obligations]:[Paving Obligations]])</f>
        <v>3810000</v>
      </c>
    </row>
    <row r="98" spans="1:23" x14ac:dyDescent="0.25">
      <c r="A98" s="5">
        <v>70082</v>
      </c>
      <c r="B98" s="4">
        <v>1</v>
      </c>
      <c r="C98" s="9" t="s">
        <v>86</v>
      </c>
      <c r="D98" s="65"/>
      <c r="E98" s="65" t="s">
        <v>900</v>
      </c>
      <c r="F98" s="9" t="s">
        <v>302</v>
      </c>
      <c r="H98" s="1" t="s">
        <v>105</v>
      </c>
      <c r="I98" s="1" t="s">
        <v>171</v>
      </c>
      <c r="K98" s="14" t="s">
        <v>11500</v>
      </c>
      <c r="L98" s="14" t="s">
        <v>11500</v>
      </c>
      <c r="M98" s="1" t="s">
        <v>57</v>
      </c>
      <c r="P98" s="181" t="s">
        <v>11515</v>
      </c>
      <c r="Q98" s="182"/>
      <c r="S98" s="6">
        <v>0</v>
      </c>
      <c r="T98" s="6">
        <v>0</v>
      </c>
      <c r="U98" s="6">
        <v>3790650.21</v>
      </c>
      <c r="V98" s="6">
        <v>0</v>
      </c>
      <c r="W98" s="6">
        <f>SUM(Table2[[#This Row],[PE Obligations]:[Paving Obligations]])</f>
        <v>3790650.21</v>
      </c>
    </row>
    <row r="99" spans="1:23" ht="30" x14ac:dyDescent="0.25">
      <c r="A99" s="5">
        <v>127273</v>
      </c>
      <c r="B99" s="4">
        <v>3</v>
      </c>
      <c r="C99" s="9" t="s">
        <v>298</v>
      </c>
      <c r="D99" s="65" t="s">
        <v>114</v>
      </c>
      <c r="E99" s="65" t="s">
        <v>10721</v>
      </c>
      <c r="F99" s="9" t="s">
        <v>5405</v>
      </c>
      <c r="G99" s="9" t="s">
        <v>4503</v>
      </c>
      <c r="H99" s="1" t="s">
        <v>158</v>
      </c>
      <c r="I99" s="1" t="s">
        <v>4650</v>
      </c>
      <c r="J99" s="1" t="str">
        <f>VLOOKUP(A99,'2020'!E:I,5,FALSE)</f>
        <v>Mill, Cs &amp; Ogfc</v>
      </c>
      <c r="K99" s="14" t="s">
        <v>11496</v>
      </c>
      <c r="L99" s="14" t="s">
        <v>10418</v>
      </c>
      <c r="M99" s="2">
        <v>4.1500000000000004</v>
      </c>
      <c r="N99" s="13">
        <v>43812</v>
      </c>
      <c r="O99" s="1" t="s">
        <v>342</v>
      </c>
      <c r="P99" s="181" t="s">
        <v>11513</v>
      </c>
      <c r="Q99" s="182" t="s">
        <v>148</v>
      </c>
      <c r="R99" s="9" t="s">
        <v>5406</v>
      </c>
      <c r="S99" s="6">
        <v>0</v>
      </c>
      <c r="T99" s="6">
        <v>0</v>
      </c>
      <c r="U99" s="6">
        <v>134041</v>
      </c>
      <c r="V99" s="6">
        <v>3534224</v>
      </c>
      <c r="W99" s="6">
        <f>SUM(Table2[[#This Row],[PE Obligations]:[Paving Obligations]])</f>
        <v>3668265</v>
      </c>
    </row>
    <row r="100" spans="1:23" ht="30" x14ac:dyDescent="0.25">
      <c r="A100" s="5">
        <v>129794</v>
      </c>
      <c r="B100" s="4">
        <v>3</v>
      </c>
      <c r="C100" s="9" t="s">
        <v>161</v>
      </c>
      <c r="D100" s="65"/>
      <c r="E100" s="65" t="s">
        <v>11500</v>
      </c>
      <c r="F100" s="9" t="s">
        <v>7169</v>
      </c>
      <c r="H100" s="1" t="s">
        <v>1246</v>
      </c>
      <c r="K100" s="14" t="s">
        <v>11500</v>
      </c>
      <c r="L100" s="14" t="s">
        <v>11500</v>
      </c>
      <c r="M100" s="1" t="s">
        <v>57</v>
      </c>
      <c r="P100" s="181" t="s">
        <v>11500</v>
      </c>
      <c r="Q100" s="182"/>
      <c r="S100" s="6">
        <v>0</v>
      </c>
      <c r="T100" s="6">
        <v>0</v>
      </c>
      <c r="U100" s="6">
        <v>3584588</v>
      </c>
      <c r="V100" s="6">
        <v>0</v>
      </c>
      <c r="W100" s="6">
        <f>SUM(Table2[[#This Row],[PE Obligations]:[Paving Obligations]])</f>
        <v>3584588</v>
      </c>
    </row>
    <row r="101" spans="1:23" x14ac:dyDescent="0.25">
      <c r="A101" s="5">
        <v>128846</v>
      </c>
      <c r="B101" s="4">
        <v>2</v>
      </c>
      <c r="C101" s="9" t="s">
        <v>199</v>
      </c>
      <c r="D101" s="65" t="s">
        <v>114</v>
      </c>
      <c r="E101" s="65" t="s">
        <v>10721</v>
      </c>
      <c r="F101" s="9" t="s">
        <v>6377</v>
      </c>
      <c r="G101" s="9" t="s">
        <v>3213</v>
      </c>
      <c r="H101" s="1" t="s">
        <v>158</v>
      </c>
      <c r="I101" s="1" t="s">
        <v>158</v>
      </c>
      <c r="J101" s="1" t="str">
        <f>VLOOKUP(A101,'2020'!E:I,5,FALSE)</f>
        <v>Mill &amp; 411d</v>
      </c>
      <c r="K101" s="14" t="s">
        <v>11496</v>
      </c>
      <c r="L101" s="14" t="s">
        <v>10418</v>
      </c>
      <c r="M101" s="2">
        <v>6.51</v>
      </c>
      <c r="N101" s="13">
        <v>43812</v>
      </c>
      <c r="P101" s="181" t="s">
        <v>11513</v>
      </c>
      <c r="Q101" s="182" t="s">
        <v>148</v>
      </c>
      <c r="S101" s="6">
        <v>0</v>
      </c>
      <c r="T101" s="6">
        <v>0</v>
      </c>
      <c r="U101" s="6">
        <v>0</v>
      </c>
      <c r="V101" s="6">
        <v>3558825</v>
      </c>
      <c r="W101" s="6">
        <f>SUM(Table2[[#This Row],[PE Obligations]:[Paving Obligations]])</f>
        <v>3558825</v>
      </c>
    </row>
    <row r="102" spans="1:23" x14ac:dyDescent="0.25">
      <c r="A102" s="5">
        <v>70015</v>
      </c>
      <c r="B102" s="4">
        <v>1</v>
      </c>
      <c r="C102" s="9" t="s">
        <v>32</v>
      </c>
      <c r="D102" s="65"/>
      <c r="E102" s="65" t="s">
        <v>900</v>
      </c>
      <c r="F102" s="9" t="s">
        <v>196</v>
      </c>
      <c r="H102" s="1" t="s">
        <v>105</v>
      </c>
      <c r="I102" s="1" t="s">
        <v>171</v>
      </c>
      <c r="K102" s="14" t="s">
        <v>11500</v>
      </c>
      <c r="L102" s="14" t="s">
        <v>11500</v>
      </c>
      <c r="M102" s="1" t="s">
        <v>57</v>
      </c>
      <c r="P102" s="181" t="s">
        <v>11515</v>
      </c>
      <c r="Q102" s="182"/>
      <c r="S102" s="6">
        <v>0</v>
      </c>
      <c r="T102" s="6">
        <v>0</v>
      </c>
      <c r="U102" s="6">
        <v>3415093.88</v>
      </c>
      <c r="V102" s="6">
        <v>0</v>
      </c>
      <c r="W102" s="6">
        <f>SUM(Table2[[#This Row],[PE Obligations]:[Paving Obligations]])</f>
        <v>3415093.88</v>
      </c>
    </row>
    <row r="103" spans="1:23" ht="60" x14ac:dyDescent="0.25">
      <c r="A103" s="5">
        <v>116200</v>
      </c>
      <c r="B103" s="4">
        <v>3</v>
      </c>
      <c r="C103" s="9" t="s">
        <v>131</v>
      </c>
      <c r="D103" s="65"/>
      <c r="E103" s="65" t="s">
        <v>11498</v>
      </c>
      <c r="F103" s="9" t="s">
        <v>1883</v>
      </c>
      <c r="G103" s="9" t="s">
        <v>1884</v>
      </c>
      <c r="H103" s="1" t="s">
        <v>22</v>
      </c>
      <c r="I103" s="1" t="s">
        <v>118</v>
      </c>
      <c r="K103" s="14" t="s">
        <v>11496</v>
      </c>
      <c r="L103" s="14" t="s">
        <v>11499</v>
      </c>
      <c r="M103" s="2">
        <v>0</v>
      </c>
      <c r="P103" s="181" t="s">
        <v>11517</v>
      </c>
      <c r="Q103" s="182" t="s">
        <v>30</v>
      </c>
      <c r="S103" s="6">
        <v>0</v>
      </c>
      <c r="T103" s="6">
        <v>3400000</v>
      </c>
      <c r="U103" s="6">
        <v>0</v>
      </c>
      <c r="V103" s="6">
        <v>0</v>
      </c>
      <c r="W103" s="6">
        <f>SUM(Table2[[#This Row],[PE Obligations]:[Paving Obligations]])</f>
        <v>3400000</v>
      </c>
    </row>
    <row r="104" spans="1:23" ht="30" x14ac:dyDescent="0.25">
      <c r="A104" s="5">
        <v>127388</v>
      </c>
      <c r="B104" s="4">
        <v>4</v>
      </c>
      <c r="C104" s="9" t="s">
        <v>231</v>
      </c>
      <c r="D104" s="65" t="s">
        <v>538</v>
      </c>
      <c r="E104" s="65" t="s">
        <v>900</v>
      </c>
      <c r="F104" s="9" t="s">
        <v>5476</v>
      </c>
      <c r="G104" s="9" t="s">
        <v>5477</v>
      </c>
      <c r="H104" s="1" t="s">
        <v>158</v>
      </c>
      <c r="I104" s="1" t="s">
        <v>4650</v>
      </c>
      <c r="J104" s="1" t="str">
        <f>VLOOKUP(A104,'2020'!E:I,5,FALSE)</f>
        <v>Hir W/tld Overlay</v>
      </c>
      <c r="K104" s="14" t="s">
        <v>11496</v>
      </c>
      <c r="L104" s="14" t="s">
        <v>11339</v>
      </c>
      <c r="M104" s="2">
        <v>7.18</v>
      </c>
      <c r="N104" s="13">
        <v>43868</v>
      </c>
      <c r="O104" s="1" t="s">
        <v>3214</v>
      </c>
      <c r="P104" s="181" t="s">
        <v>11514</v>
      </c>
      <c r="Q104" s="182" t="s">
        <v>11</v>
      </c>
      <c r="R104" s="9" t="s">
        <v>5478</v>
      </c>
      <c r="S104" s="6">
        <v>0</v>
      </c>
      <c r="T104" s="6">
        <v>0</v>
      </c>
      <c r="U104" s="6">
        <v>513700</v>
      </c>
      <c r="V104" s="6">
        <v>2880400</v>
      </c>
      <c r="W104" s="6">
        <f>SUM(Table2[[#This Row],[PE Obligations]:[Paving Obligations]])</f>
        <v>3394100</v>
      </c>
    </row>
    <row r="105" spans="1:23" ht="30" x14ac:dyDescent="0.25">
      <c r="A105" s="5">
        <v>129792</v>
      </c>
      <c r="B105" s="4">
        <v>3</v>
      </c>
      <c r="C105" s="9" t="s">
        <v>161</v>
      </c>
      <c r="D105" s="65"/>
      <c r="E105" s="65" t="s">
        <v>11500</v>
      </c>
      <c r="F105" s="9" t="s">
        <v>7168</v>
      </c>
      <c r="H105" s="1" t="s">
        <v>1246</v>
      </c>
      <c r="K105" s="14" t="s">
        <v>11500</v>
      </c>
      <c r="L105" s="14" t="s">
        <v>11500</v>
      </c>
      <c r="M105" s="1" t="s">
        <v>57</v>
      </c>
      <c r="P105" s="181" t="s">
        <v>11500</v>
      </c>
      <c r="Q105" s="182"/>
      <c r="S105" s="6">
        <v>0</v>
      </c>
      <c r="T105" s="6">
        <v>0</v>
      </c>
      <c r="U105" s="6">
        <v>3393072</v>
      </c>
      <c r="V105" s="6">
        <v>0</v>
      </c>
      <c r="W105" s="6">
        <f>SUM(Table2[[#This Row],[PE Obligations]:[Paving Obligations]])</f>
        <v>3393072</v>
      </c>
    </row>
    <row r="106" spans="1:23" x14ac:dyDescent="0.25">
      <c r="A106" s="5">
        <v>128810</v>
      </c>
      <c r="B106" s="4">
        <v>1</v>
      </c>
      <c r="C106" s="9" t="s">
        <v>40</v>
      </c>
      <c r="D106" s="65"/>
      <c r="E106" s="65" t="s">
        <v>11500</v>
      </c>
      <c r="F106" s="9" t="s">
        <v>6341</v>
      </c>
      <c r="H106" s="1" t="s">
        <v>1246</v>
      </c>
      <c r="K106" s="14" t="s">
        <v>11500</v>
      </c>
      <c r="L106" s="14" t="s">
        <v>11500</v>
      </c>
      <c r="M106" s="1" t="s">
        <v>57</v>
      </c>
      <c r="P106" s="181" t="s">
        <v>11500</v>
      </c>
      <c r="Q106" s="182"/>
      <c r="S106" s="6">
        <v>0</v>
      </c>
      <c r="T106" s="6">
        <v>0</v>
      </c>
      <c r="U106" s="6">
        <v>3380800</v>
      </c>
      <c r="V106" s="6">
        <v>0</v>
      </c>
      <c r="W106" s="6">
        <f>SUM(Table2[[#This Row],[PE Obligations]:[Paving Obligations]])</f>
        <v>3380800</v>
      </c>
    </row>
    <row r="107" spans="1:23" ht="30" x14ac:dyDescent="0.25">
      <c r="A107" s="5">
        <v>40597.29</v>
      </c>
      <c r="B107" s="4">
        <v>1</v>
      </c>
      <c r="C107" s="9" t="s">
        <v>40</v>
      </c>
      <c r="D107" s="65"/>
      <c r="E107" s="65" t="s">
        <v>11500</v>
      </c>
      <c r="F107" s="9" t="s">
        <v>64</v>
      </c>
      <c r="H107" s="1" t="s">
        <v>24</v>
      </c>
      <c r="I107" s="1" t="s">
        <v>56</v>
      </c>
      <c r="K107" s="14" t="s">
        <v>11500</v>
      </c>
      <c r="L107" s="14" t="s">
        <v>11500</v>
      </c>
      <c r="M107" s="1" t="s">
        <v>57</v>
      </c>
      <c r="P107" s="181" t="s">
        <v>11500</v>
      </c>
      <c r="Q107" s="182"/>
      <c r="S107" s="6">
        <v>3373125</v>
      </c>
      <c r="T107" s="6">
        <v>0</v>
      </c>
      <c r="U107" s="6">
        <v>0</v>
      </c>
      <c r="V107" s="6">
        <v>0</v>
      </c>
      <c r="W107" s="6">
        <f>SUM(Table2[[#This Row],[PE Obligations]:[Paving Obligations]])</f>
        <v>3373125</v>
      </c>
    </row>
    <row r="108" spans="1:23" x14ac:dyDescent="0.25">
      <c r="A108" s="5">
        <v>129866</v>
      </c>
      <c r="B108" s="4">
        <v>2</v>
      </c>
      <c r="C108" s="9" t="s">
        <v>65</v>
      </c>
      <c r="D108" s="65"/>
      <c r="E108" s="65" t="s">
        <v>11500</v>
      </c>
      <c r="F108" s="9" t="s">
        <v>7214</v>
      </c>
      <c r="H108" s="1" t="s">
        <v>878</v>
      </c>
      <c r="I108" s="1" t="s">
        <v>972</v>
      </c>
      <c r="K108" s="14" t="s">
        <v>11500</v>
      </c>
      <c r="L108" s="14" t="s">
        <v>11500</v>
      </c>
      <c r="M108" s="1" t="s">
        <v>57</v>
      </c>
      <c r="P108" s="181" t="s">
        <v>11500</v>
      </c>
      <c r="Q108" s="182"/>
      <c r="S108" s="6">
        <v>0</v>
      </c>
      <c r="T108" s="6">
        <v>0</v>
      </c>
      <c r="U108" s="6">
        <v>3350778</v>
      </c>
      <c r="V108" s="6">
        <v>0</v>
      </c>
      <c r="W108" s="6">
        <f>SUM(Table2[[#This Row],[PE Obligations]:[Paving Obligations]])</f>
        <v>3350778</v>
      </c>
    </row>
    <row r="109" spans="1:23" ht="30" x14ac:dyDescent="0.25">
      <c r="A109" s="5">
        <v>116022</v>
      </c>
      <c r="B109" s="4">
        <v>1</v>
      </c>
      <c r="C109" s="9" t="s">
        <v>32</v>
      </c>
      <c r="D109" s="65" t="s">
        <v>114</v>
      </c>
      <c r="E109" s="65" t="s">
        <v>10721</v>
      </c>
      <c r="F109" s="9" t="s">
        <v>1853</v>
      </c>
      <c r="G109" s="9" t="s">
        <v>1854</v>
      </c>
      <c r="H109" s="1" t="s">
        <v>501</v>
      </c>
      <c r="I109" s="1" t="s">
        <v>969</v>
      </c>
      <c r="K109" s="14" t="s">
        <v>11496</v>
      </c>
      <c r="L109" s="14" t="s">
        <v>113</v>
      </c>
      <c r="M109" s="2">
        <v>0.7</v>
      </c>
      <c r="N109" s="13">
        <v>43812</v>
      </c>
      <c r="P109" s="181" t="s">
        <v>11513</v>
      </c>
      <c r="Q109" s="182" t="s">
        <v>430</v>
      </c>
      <c r="S109" s="6">
        <v>79000</v>
      </c>
      <c r="T109" s="6">
        <v>0</v>
      </c>
      <c r="U109" s="6">
        <v>3267000</v>
      </c>
      <c r="V109" s="6">
        <v>0</v>
      </c>
      <c r="W109" s="6">
        <f>SUM(Table2[[#This Row],[PE Obligations]:[Paving Obligations]])</f>
        <v>3346000</v>
      </c>
    </row>
    <row r="110" spans="1:23" ht="45" x14ac:dyDescent="0.25">
      <c r="A110" s="5">
        <v>128678</v>
      </c>
      <c r="B110" s="4">
        <v>2</v>
      </c>
      <c r="C110" s="9" t="s">
        <v>65</v>
      </c>
      <c r="D110" s="65" t="s">
        <v>2718</v>
      </c>
      <c r="E110" s="65" t="s">
        <v>900</v>
      </c>
      <c r="F110" s="9" t="s">
        <v>6242</v>
      </c>
      <c r="G110" s="9" t="s">
        <v>6227</v>
      </c>
      <c r="H110" s="1" t="s">
        <v>105</v>
      </c>
      <c r="I110" s="1" t="s">
        <v>501</v>
      </c>
      <c r="K110" s="14" t="s">
        <v>11506</v>
      </c>
      <c r="L110" s="14" t="s">
        <v>11339</v>
      </c>
      <c r="M110" s="2">
        <v>0.01</v>
      </c>
      <c r="N110" s="13">
        <v>43519</v>
      </c>
      <c r="P110" s="181" t="s">
        <v>11515</v>
      </c>
      <c r="Q110" s="182" t="s">
        <v>24</v>
      </c>
      <c r="S110" s="6">
        <v>159999</v>
      </c>
      <c r="T110" s="6">
        <v>573225</v>
      </c>
      <c r="U110" s="6">
        <v>2581238</v>
      </c>
      <c r="V110" s="6">
        <v>0</v>
      </c>
      <c r="W110" s="6">
        <f>SUM(Table2[[#This Row],[PE Obligations]:[Paving Obligations]])</f>
        <v>3314462</v>
      </c>
    </row>
    <row r="111" spans="1:23" ht="30" x14ac:dyDescent="0.25">
      <c r="A111" s="5">
        <v>116882.08</v>
      </c>
      <c r="B111" s="4">
        <v>1</v>
      </c>
      <c r="C111" s="9" t="s">
        <v>899</v>
      </c>
      <c r="D111" s="65"/>
      <c r="E111" s="65" t="s">
        <v>10721</v>
      </c>
      <c r="F111" s="9" t="s">
        <v>1996</v>
      </c>
      <c r="G111" s="9" t="s">
        <v>1997</v>
      </c>
      <c r="H111" s="1" t="s">
        <v>105</v>
      </c>
      <c r="I111" s="1" t="s">
        <v>922</v>
      </c>
      <c r="K111" s="14" t="s">
        <v>11500</v>
      </c>
      <c r="L111" s="14" t="s">
        <v>11500</v>
      </c>
      <c r="M111" s="1" t="s">
        <v>57</v>
      </c>
      <c r="N111" s="13">
        <v>43868</v>
      </c>
      <c r="P111" s="181" t="s">
        <v>11513</v>
      </c>
      <c r="Q111" s="182"/>
      <c r="S111" s="6">
        <v>0</v>
      </c>
      <c r="T111" s="6">
        <v>0</v>
      </c>
      <c r="U111" s="6">
        <v>3311174</v>
      </c>
      <c r="V111" s="6">
        <v>0</v>
      </c>
      <c r="W111" s="6">
        <f>SUM(Table2[[#This Row],[PE Obligations]:[Paving Obligations]])</f>
        <v>3311174</v>
      </c>
    </row>
    <row r="112" spans="1:23" ht="30" x14ac:dyDescent="0.25">
      <c r="A112" s="5">
        <v>128750</v>
      </c>
      <c r="B112" s="4">
        <v>1</v>
      </c>
      <c r="C112" s="9" t="s">
        <v>40</v>
      </c>
      <c r="D112" s="65" t="s">
        <v>119</v>
      </c>
      <c r="E112" s="65" t="s">
        <v>900</v>
      </c>
      <c r="F112" s="9" t="s">
        <v>6296</v>
      </c>
      <c r="G112" s="9" t="s">
        <v>6221</v>
      </c>
      <c r="H112" s="1" t="s">
        <v>105</v>
      </c>
      <c r="I112" s="1" t="s">
        <v>501</v>
      </c>
      <c r="K112" s="14" t="s">
        <v>11506</v>
      </c>
      <c r="L112" s="14" t="s">
        <v>11339</v>
      </c>
      <c r="M112" s="2">
        <v>0.01</v>
      </c>
      <c r="N112" s="13">
        <v>43742</v>
      </c>
      <c r="P112" s="181" t="s">
        <v>11514</v>
      </c>
      <c r="Q112" s="182" t="s">
        <v>11</v>
      </c>
      <c r="S112" s="6">
        <v>34999</v>
      </c>
      <c r="T112" s="6">
        <v>48999</v>
      </c>
      <c r="U112" s="6">
        <v>3223999</v>
      </c>
      <c r="V112" s="6">
        <v>0</v>
      </c>
      <c r="W112" s="6">
        <f>SUM(Table2[[#This Row],[PE Obligations]:[Paving Obligations]])</f>
        <v>3307997</v>
      </c>
    </row>
    <row r="113" spans="1:23" x14ac:dyDescent="0.25">
      <c r="A113" s="5">
        <v>117545.1</v>
      </c>
      <c r="B113" s="4">
        <v>1</v>
      </c>
      <c r="C113" s="9" t="s">
        <v>899</v>
      </c>
      <c r="D113" s="65"/>
      <c r="E113" s="65" t="s">
        <v>10721</v>
      </c>
      <c r="F113" s="9" t="s">
        <v>2156</v>
      </c>
      <c r="G113" s="9" t="s">
        <v>2157</v>
      </c>
      <c r="H113" s="1" t="s">
        <v>105</v>
      </c>
      <c r="I113" s="1" t="s">
        <v>1149</v>
      </c>
      <c r="K113" s="14" t="s">
        <v>11500</v>
      </c>
      <c r="L113" s="14" t="s">
        <v>11500</v>
      </c>
      <c r="M113" s="1" t="s">
        <v>57</v>
      </c>
      <c r="N113" s="13">
        <v>43917</v>
      </c>
      <c r="P113" s="181" t="s">
        <v>11513</v>
      </c>
      <c r="Q113" s="182"/>
      <c r="S113" s="6">
        <v>0</v>
      </c>
      <c r="T113" s="6">
        <v>0</v>
      </c>
      <c r="U113" s="6">
        <v>3241663</v>
      </c>
      <c r="V113" s="6">
        <v>0</v>
      </c>
      <c r="W113" s="6">
        <f>SUM(Table2[[#This Row],[PE Obligations]:[Paving Obligations]])</f>
        <v>3241663</v>
      </c>
    </row>
    <row r="114" spans="1:23" x14ac:dyDescent="0.25">
      <c r="A114" s="5">
        <v>109626</v>
      </c>
      <c r="B114" s="4">
        <v>6</v>
      </c>
      <c r="C114" s="9" t="s">
        <v>46</v>
      </c>
      <c r="D114" s="65"/>
      <c r="E114" s="65" t="s">
        <v>11500</v>
      </c>
      <c r="F114" s="9" t="s">
        <v>1137</v>
      </c>
      <c r="H114" s="1" t="s">
        <v>878</v>
      </c>
      <c r="I114" s="1" t="s">
        <v>972</v>
      </c>
      <c r="K114" s="14" t="s">
        <v>11500</v>
      </c>
      <c r="L114" s="14" t="s">
        <v>11500</v>
      </c>
      <c r="M114" s="1" t="s">
        <v>57</v>
      </c>
      <c r="P114" s="181" t="s">
        <v>11500</v>
      </c>
      <c r="Q114" s="182"/>
      <c r="S114" s="6">
        <v>0</v>
      </c>
      <c r="T114" s="6">
        <v>0</v>
      </c>
      <c r="U114" s="6">
        <v>3204000</v>
      </c>
      <c r="V114" s="6">
        <v>0</v>
      </c>
      <c r="W114" s="6">
        <f>SUM(Table2[[#This Row],[PE Obligations]:[Paving Obligations]])</f>
        <v>3204000</v>
      </c>
    </row>
    <row r="115" spans="1:23" ht="30" x14ac:dyDescent="0.25">
      <c r="A115" s="5">
        <v>116886.08</v>
      </c>
      <c r="B115" s="4">
        <v>3</v>
      </c>
      <c r="C115" s="9" t="s">
        <v>161</v>
      </c>
      <c r="D115" s="65"/>
      <c r="E115" s="65" t="s">
        <v>10721</v>
      </c>
      <c r="F115" s="9" t="s">
        <v>2000</v>
      </c>
      <c r="G115" s="9" t="s">
        <v>1997</v>
      </c>
      <c r="H115" s="1" t="s">
        <v>105</v>
      </c>
      <c r="I115" s="1" t="s">
        <v>922</v>
      </c>
      <c r="K115" s="14" t="s">
        <v>11500</v>
      </c>
      <c r="L115" s="14" t="s">
        <v>11500</v>
      </c>
      <c r="M115" s="1" t="s">
        <v>57</v>
      </c>
      <c r="N115" s="13">
        <v>43868</v>
      </c>
      <c r="P115" s="181" t="s">
        <v>11513</v>
      </c>
      <c r="Q115" s="182"/>
      <c r="S115" s="6">
        <v>0</v>
      </c>
      <c r="T115" s="6">
        <v>0</v>
      </c>
      <c r="U115" s="6">
        <v>3149832</v>
      </c>
      <c r="V115" s="6">
        <v>0</v>
      </c>
      <c r="W115" s="6">
        <f>SUM(Table2[[#This Row],[PE Obligations]:[Paving Obligations]])</f>
        <v>3149832</v>
      </c>
    </row>
    <row r="116" spans="1:23" ht="30" x14ac:dyDescent="0.25">
      <c r="A116" s="5">
        <v>124451</v>
      </c>
      <c r="B116" s="4">
        <v>1</v>
      </c>
      <c r="C116" s="9" t="s">
        <v>40</v>
      </c>
      <c r="D116" s="65" t="s">
        <v>122</v>
      </c>
      <c r="E116" s="65" t="s">
        <v>10721</v>
      </c>
      <c r="F116" s="9" t="s">
        <v>3875</v>
      </c>
      <c r="G116" s="9" t="s">
        <v>3709</v>
      </c>
      <c r="H116" s="1" t="s">
        <v>74</v>
      </c>
      <c r="I116" s="1" t="s">
        <v>113</v>
      </c>
      <c r="K116" s="14" t="s">
        <v>11496</v>
      </c>
      <c r="L116" s="14" t="s">
        <v>113</v>
      </c>
      <c r="M116" s="2">
        <v>5.14</v>
      </c>
      <c r="N116" s="13">
        <v>45093</v>
      </c>
      <c r="P116" s="181" t="s">
        <v>11513</v>
      </c>
      <c r="Q116" s="182" t="s">
        <v>148</v>
      </c>
      <c r="S116" s="6">
        <v>3085000</v>
      </c>
      <c r="T116" s="6">
        <v>0</v>
      </c>
      <c r="U116" s="6">
        <v>0</v>
      </c>
      <c r="V116" s="6">
        <v>0</v>
      </c>
      <c r="W116" s="6">
        <f>SUM(Table2[[#This Row],[PE Obligations]:[Paving Obligations]])</f>
        <v>3085000</v>
      </c>
    </row>
    <row r="117" spans="1:23" x14ac:dyDescent="0.25">
      <c r="A117" s="5">
        <v>70094</v>
      </c>
      <c r="B117" s="4">
        <v>3</v>
      </c>
      <c r="C117" s="9" t="s">
        <v>318</v>
      </c>
      <c r="D117" s="65"/>
      <c r="E117" s="65" t="s">
        <v>900</v>
      </c>
      <c r="F117" s="9" t="s">
        <v>319</v>
      </c>
      <c r="H117" s="1" t="s">
        <v>105</v>
      </c>
      <c r="I117" s="1" t="s">
        <v>171</v>
      </c>
      <c r="K117" s="14" t="s">
        <v>11500</v>
      </c>
      <c r="L117" s="14" t="s">
        <v>11500</v>
      </c>
      <c r="M117" s="1" t="s">
        <v>57</v>
      </c>
      <c r="P117" s="181" t="s">
        <v>11515</v>
      </c>
      <c r="Q117" s="182"/>
      <c r="S117" s="6">
        <v>0</v>
      </c>
      <c r="T117" s="6">
        <v>0</v>
      </c>
      <c r="U117" s="6">
        <v>3064086.36</v>
      </c>
      <c r="V117" s="6">
        <v>0</v>
      </c>
      <c r="W117" s="6">
        <f>SUM(Table2[[#This Row],[PE Obligations]:[Paving Obligations]])</f>
        <v>3064086.36</v>
      </c>
    </row>
    <row r="118" spans="1:23" x14ac:dyDescent="0.25">
      <c r="A118" s="5">
        <v>129298</v>
      </c>
      <c r="B118" s="4">
        <v>4</v>
      </c>
      <c r="C118" s="9" t="s">
        <v>259</v>
      </c>
      <c r="D118" s="65" t="s">
        <v>503</v>
      </c>
      <c r="E118" s="65" t="s">
        <v>900</v>
      </c>
      <c r="F118" s="9" t="s">
        <v>6773</v>
      </c>
      <c r="G118" s="9" t="s">
        <v>5477</v>
      </c>
      <c r="H118" s="1" t="s">
        <v>158</v>
      </c>
      <c r="I118" s="1" t="s">
        <v>4650</v>
      </c>
      <c r="J118" s="1" t="str">
        <f>VLOOKUP(A118,'2020'!E:I,5,FALSE)</f>
        <v>Hir W/tld Overlay</v>
      </c>
      <c r="K118" s="14" t="s">
        <v>11496</v>
      </c>
      <c r="L118" s="14" t="s">
        <v>11339</v>
      </c>
      <c r="M118" s="2">
        <v>5.79</v>
      </c>
      <c r="N118" s="13">
        <v>43868</v>
      </c>
      <c r="O118" s="1" t="s">
        <v>3214</v>
      </c>
      <c r="P118" s="181" t="s">
        <v>11514</v>
      </c>
      <c r="Q118" s="182" t="s">
        <v>11</v>
      </c>
      <c r="R118" s="9" t="s">
        <v>6774</v>
      </c>
      <c r="S118" s="6">
        <v>0</v>
      </c>
      <c r="T118" s="6">
        <v>0</v>
      </c>
      <c r="U118" s="6">
        <v>372000</v>
      </c>
      <c r="V118" s="6">
        <v>2688000</v>
      </c>
      <c r="W118" s="6">
        <f>SUM(Table2[[#This Row],[PE Obligations]:[Paving Obligations]])</f>
        <v>3060000</v>
      </c>
    </row>
    <row r="119" spans="1:23" ht="30" x14ac:dyDescent="0.25">
      <c r="A119" s="5">
        <v>126711.01</v>
      </c>
      <c r="B119" s="4">
        <v>1</v>
      </c>
      <c r="C119" s="9" t="s">
        <v>90</v>
      </c>
      <c r="D119" s="65" t="s">
        <v>135</v>
      </c>
      <c r="E119" s="65" t="s">
        <v>11498</v>
      </c>
      <c r="F119" s="9" t="s">
        <v>5089</v>
      </c>
      <c r="G119" s="9" t="s">
        <v>5090</v>
      </c>
      <c r="H119" s="1" t="s">
        <v>1079</v>
      </c>
      <c r="I119" s="1" t="s">
        <v>118</v>
      </c>
      <c r="K119" s="14" t="s">
        <v>11496</v>
      </c>
      <c r="L119" s="14" t="s">
        <v>11499</v>
      </c>
      <c r="M119" s="1" t="s">
        <v>57</v>
      </c>
      <c r="N119" s="13">
        <v>43917</v>
      </c>
      <c r="P119" s="181" t="s">
        <v>11517</v>
      </c>
      <c r="Q119" s="182"/>
      <c r="S119" s="6">
        <v>0</v>
      </c>
      <c r="T119" s="6">
        <v>0</v>
      </c>
      <c r="U119" s="6">
        <v>3034020</v>
      </c>
      <c r="V119" s="6">
        <v>0</v>
      </c>
      <c r="W119" s="6">
        <f>SUM(Table2[[#This Row],[PE Obligations]:[Paving Obligations]])</f>
        <v>3034020</v>
      </c>
    </row>
    <row r="120" spans="1:23" x14ac:dyDescent="0.25">
      <c r="A120" s="5">
        <v>127365</v>
      </c>
      <c r="B120" s="4">
        <v>4</v>
      </c>
      <c r="C120" s="9" t="s">
        <v>231</v>
      </c>
      <c r="D120" s="65" t="s">
        <v>538</v>
      </c>
      <c r="E120" s="65" t="s">
        <v>900</v>
      </c>
      <c r="F120" s="9" t="s">
        <v>5469</v>
      </c>
      <c r="G120" s="9" t="s">
        <v>5470</v>
      </c>
      <c r="H120" s="1" t="s">
        <v>158</v>
      </c>
      <c r="I120" s="1" t="s">
        <v>341</v>
      </c>
      <c r="J120" s="1" t="str">
        <f>VLOOKUP(A120,'2020'!E:I,5,FALSE)</f>
        <v>Hir W/85 Lbs.tld</v>
      </c>
      <c r="K120" s="14" t="s">
        <v>11496</v>
      </c>
      <c r="L120" s="14" t="s">
        <v>11339</v>
      </c>
      <c r="M120" s="2">
        <v>6.76</v>
      </c>
      <c r="N120" s="13">
        <v>43868</v>
      </c>
      <c r="O120" s="1" t="s">
        <v>3214</v>
      </c>
      <c r="P120" s="181" t="s">
        <v>11514</v>
      </c>
      <c r="Q120" s="182" t="s">
        <v>11</v>
      </c>
      <c r="S120" s="6">
        <v>0</v>
      </c>
      <c r="T120" s="6">
        <v>0</v>
      </c>
      <c r="U120" s="6">
        <v>270680</v>
      </c>
      <c r="V120" s="6">
        <v>2751155</v>
      </c>
      <c r="W120" s="6">
        <f>SUM(Table2[[#This Row],[PE Obligations]:[Paving Obligations]])</f>
        <v>3021835</v>
      </c>
    </row>
    <row r="121" spans="1:23" x14ac:dyDescent="0.25">
      <c r="A121" s="5">
        <v>129303</v>
      </c>
      <c r="B121" s="4">
        <v>4</v>
      </c>
      <c r="C121" s="9" t="s">
        <v>259</v>
      </c>
      <c r="D121" s="65" t="s">
        <v>604</v>
      </c>
      <c r="E121" s="65" t="s">
        <v>900</v>
      </c>
      <c r="F121" s="9" t="s">
        <v>6780</v>
      </c>
      <c r="G121" s="9" t="s">
        <v>5477</v>
      </c>
      <c r="H121" s="1" t="s">
        <v>158</v>
      </c>
      <c r="I121" s="1" t="s">
        <v>4650</v>
      </c>
      <c r="J121" s="1" t="str">
        <f>VLOOKUP(A121,'2020'!E:I,5,FALSE)</f>
        <v>Hir W/tld Overlay</v>
      </c>
      <c r="K121" s="14" t="s">
        <v>11496</v>
      </c>
      <c r="L121" s="14" t="s">
        <v>11339</v>
      </c>
      <c r="M121" s="2">
        <v>12.67</v>
      </c>
      <c r="N121" s="13">
        <v>44008</v>
      </c>
      <c r="O121" s="1" t="s">
        <v>3214</v>
      </c>
      <c r="P121" s="181" t="s">
        <v>11515</v>
      </c>
      <c r="Q121" s="182" t="s">
        <v>24</v>
      </c>
      <c r="R121" s="9" t="s">
        <v>6781</v>
      </c>
      <c r="S121" s="6">
        <v>0</v>
      </c>
      <c r="T121" s="6">
        <v>0</v>
      </c>
      <c r="U121" s="6">
        <v>135900</v>
      </c>
      <c r="V121" s="6">
        <v>2803000</v>
      </c>
      <c r="W121" s="6">
        <f>SUM(Table2[[#This Row],[PE Obligations]:[Paving Obligations]])</f>
        <v>2938900</v>
      </c>
    </row>
    <row r="122" spans="1:23" ht="45" x14ac:dyDescent="0.25">
      <c r="A122" s="5">
        <v>120178</v>
      </c>
      <c r="B122" s="4">
        <v>4</v>
      </c>
      <c r="C122" s="9" t="s">
        <v>18</v>
      </c>
      <c r="D122" s="65" t="s">
        <v>414</v>
      </c>
      <c r="E122" s="65" t="s">
        <v>11498</v>
      </c>
      <c r="F122" s="9" t="s">
        <v>2640</v>
      </c>
      <c r="G122" s="9" t="s">
        <v>2641</v>
      </c>
      <c r="H122" s="1" t="s">
        <v>22</v>
      </c>
      <c r="I122" s="1" t="s">
        <v>23</v>
      </c>
      <c r="K122" s="14" t="s">
        <v>11496</v>
      </c>
      <c r="L122" s="14" t="s">
        <v>113</v>
      </c>
      <c r="M122" s="2">
        <v>0.86799999999999999</v>
      </c>
      <c r="P122" s="181" t="s">
        <v>11517</v>
      </c>
      <c r="Q122" s="182" t="s">
        <v>24</v>
      </c>
      <c r="S122" s="6">
        <v>0</v>
      </c>
      <c r="T122" s="6">
        <v>0</v>
      </c>
      <c r="U122" s="6">
        <v>2927965</v>
      </c>
      <c r="V122" s="6">
        <v>0</v>
      </c>
      <c r="W122" s="6">
        <f>SUM(Table2[[#This Row],[PE Obligations]:[Paving Obligations]])</f>
        <v>2927965</v>
      </c>
    </row>
    <row r="123" spans="1:23" ht="30" x14ac:dyDescent="0.25">
      <c r="A123" s="5">
        <v>128875</v>
      </c>
      <c r="B123" s="4">
        <v>1</v>
      </c>
      <c r="C123" s="9" t="s">
        <v>186</v>
      </c>
      <c r="D123" s="65" t="s">
        <v>116</v>
      </c>
      <c r="E123" s="65" t="s">
        <v>900</v>
      </c>
      <c r="F123" s="9" t="s">
        <v>6392</v>
      </c>
      <c r="G123" s="9" t="s">
        <v>6391</v>
      </c>
      <c r="H123" s="1" t="s">
        <v>105</v>
      </c>
      <c r="I123" s="1" t="s">
        <v>501</v>
      </c>
      <c r="K123" s="14" t="s">
        <v>11506</v>
      </c>
      <c r="L123" s="14" t="s">
        <v>11339</v>
      </c>
      <c r="M123" s="2">
        <v>0.01</v>
      </c>
      <c r="N123" s="13">
        <v>43637</v>
      </c>
      <c r="P123" s="181" t="s">
        <v>11515</v>
      </c>
      <c r="Q123" s="182" t="s">
        <v>24</v>
      </c>
      <c r="S123" s="6">
        <v>1999</v>
      </c>
      <c r="T123" s="6">
        <v>0</v>
      </c>
      <c r="U123" s="6">
        <v>2850999</v>
      </c>
      <c r="V123" s="6">
        <v>0</v>
      </c>
      <c r="W123" s="6">
        <f>SUM(Table2[[#This Row],[PE Obligations]:[Paving Obligations]])</f>
        <v>2852998</v>
      </c>
    </row>
    <row r="124" spans="1:23" ht="105" x14ac:dyDescent="0.25">
      <c r="A124" s="5">
        <v>100288</v>
      </c>
      <c r="B124" s="4">
        <v>3</v>
      </c>
      <c r="C124" s="9" t="s">
        <v>318</v>
      </c>
      <c r="D124" s="65" t="s">
        <v>474</v>
      </c>
      <c r="E124" s="65" t="s">
        <v>900</v>
      </c>
      <c r="F124" s="9" t="s">
        <v>483</v>
      </c>
      <c r="G124" s="9" t="s">
        <v>484</v>
      </c>
      <c r="H124" s="1" t="s">
        <v>74</v>
      </c>
      <c r="I124" s="1" t="s">
        <v>113</v>
      </c>
      <c r="K124" s="14" t="s">
        <v>11496</v>
      </c>
      <c r="L124" s="14" t="s">
        <v>113</v>
      </c>
      <c r="M124" s="2">
        <v>5.6</v>
      </c>
      <c r="N124" s="13">
        <v>44008</v>
      </c>
      <c r="P124" s="181" t="s">
        <v>11514</v>
      </c>
      <c r="Q124" s="182" t="s">
        <v>11</v>
      </c>
      <c r="S124" s="6">
        <v>2851000</v>
      </c>
      <c r="T124" s="6">
        <v>0</v>
      </c>
      <c r="U124" s="6">
        <v>0</v>
      </c>
      <c r="V124" s="6">
        <v>0</v>
      </c>
      <c r="W124" s="6">
        <f>SUM(Table2[[#This Row],[PE Obligations]:[Paving Obligations]])</f>
        <v>2851000</v>
      </c>
    </row>
    <row r="125" spans="1:23" ht="30" x14ac:dyDescent="0.25">
      <c r="A125" s="5">
        <v>127156</v>
      </c>
      <c r="B125" s="4">
        <v>2</v>
      </c>
      <c r="C125" s="9" t="s">
        <v>199</v>
      </c>
      <c r="D125" s="65" t="s">
        <v>450</v>
      </c>
      <c r="E125" s="65" t="s">
        <v>900</v>
      </c>
      <c r="F125" s="9" t="s">
        <v>5321</v>
      </c>
      <c r="G125" s="9" t="s">
        <v>3213</v>
      </c>
      <c r="H125" s="1" t="s">
        <v>158</v>
      </c>
      <c r="I125" s="1" t="s">
        <v>4650</v>
      </c>
      <c r="J125" s="1" t="str">
        <f>VLOOKUP(A125,'2020'!E:I,5,FALSE)</f>
        <v>Mill &amp; 411d</v>
      </c>
      <c r="K125" s="14" t="s">
        <v>11496</v>
      </c>
      <c r="L125" s="14" t="s">
        <v>10418</v>
      </c>
      <c r="M125" s="2">
        <v>2.95</v>
      </c>
      <c r="N125" s="13">
        <v>43917</v>
      </c>
      <c r="O125" s="1" t="s">
        <v>342</v>
      </c>
      <c r="P125" s="181" t="s">
        <v>11514</v>
      </c>
      <c r="Q125" s="182" t="s">
        <v>11</v>
      </c>
      <c r="R125" s="9" t="s">
        <v>5322</v>
      </c>
      <c r="S125" s="6">
        <v>0</v>
      </c>
      <c r="T125" s="6">
        <v>0</v>
      </c>
      <c r="U125" s="6">
        <v>458243</v>
      </c>
      <c r="V125" s="6">
        <v>2366794</v>
      </c>
      <c r="W125" s="6">
        <f>SUM(Table2[[#This Row],[PE Obligations]:[Paving Obligations]])</f>
        <v>2825037</v>
      </c>
    </row>
    <row r="126" spans="1:23" ht="30" x14ac:dyDescent="0.25">
      <c r="A126" s="5">
        <v>118137</v>
      </c>
      <c r="B126" s="4">
        <v>1</v>
      </c>
      <c r="C126" s="9" t="s">
        <v>181</v>
      </c>
      <c r="D126" s="65" t="s">
        <v>135</v>
      </c>
      <c r="E126" s="65" t="s">
        <v>11498</v>
      </c>
      <c r="F126" s="9" t="s">
        <v>2231</v>
      </c>
      <c r="H126" s="1" t="s">
        <v>1079</v>
      </c>
      <c r="I126" s="1" t="s">
        <v>113</v>
      </c>
      <c r="K126" s="14" t="s">
        <v>11496</v>
      </c>
      <c r="L126" s="14" t="s">
        <v>113</v>
      </c>
      <c r="M126" s="2">
        <v>2</v>
      </c>
      <c r="N126" s="13">
        <v>42867</v>
      </c>
      <c r="P126" s="181" t="s">
        <v>11517</v>
      </c>
      <c r="Q126" s="182" t="s">
        <v>30</v>
      </c>
      <c r="S126" s="6">
        <v>194400</v>
      </c>
      <c r="T126" s="6">
        <v>0</v>
      </c>
      <c r="U126" s="6">
        <v>2628159.13</v>
      </c>
      <c r="V126" s="6">
        <v>0</v>
      </c>
      <c r="W126" s="6">
        <f>SUM(Table2[[#This Row],[PE Obligations]:[Paving Obligations]])</f>
        <v>2822559.13</v>
      </c>
    </row>
    <row r="127" spans="1:23" ht="45" x14ac:dyDescent="0.25">
      <c r="A127" s="5">
        <v>124864</v>
      </c>
      <c r="B127" s="4">
        <v>2</v>
      </c>
      <c r="C127" s="9" t="s">
        <v>316</v>
      </c>
      <c r="D127" s="65" t="s">
        <v>135</v>
      </c>
      <c r="E127" s="65" t="s">
        <v>11498</v>
      </c>
      <c r="F127" s="9" t="s">
        <v>4073</v>
      </c>
      <c r="G127" s="9" t="s">
        <v>4074</v>
      </c>
      <c r="H127" s="1" t="s">
        <v>1079</v>
      </c>
      <c r="I127" s="1" t="s">
        <v>118</v>
      </c>
      <c r="K127" s="14" t="s">
        <v>11496</v>
      </c>
      <c r="L127" s="14" t="s">
        <v>11499</v>
      </c>
      <c r="M127" s="2">
        <v>0.61</v>
      </c>
      <c r="N127" s="13">
        <v>43686</v>
      </c>
      <c r="P127" s="181" t="s">
        <v>11517</v>
      </c>
      <c r="Q127" s="182" t="s">
        <v>30</v>
      </c>
      <c r="S127" s="6">
        <v>55200</v>
      </c>
      <c r="T127" s="6">
        <v>138000</v>
      </c>
      <c r="U127" s="6">
        <v>2622371</v>
      </c>
      <c r="V127" s="6">
        <v>0</v>
      </c>
      <c r="W127" s="6">
        <f>SUM(Table2[[#This Row],[PE Obligations]:[Paving Obligations]])</f>
        <v>2815571</v>
      </c>
    </row>
    <row r="128" spans="1:23" x14ac:dyDescent="0.25">
      <c r="A128" s="5">
        <v>70075</v>
      </c>
      <c r="B128" s="4">
        <v>3</v>
      </c>
      <c r="C128" s="9" t="s">
        <v>131</v>
      </c>
      <c r="D128" s="65"/>
      <c r="E128" s="65" t="s">
        <v>900</v>
      </c>
      <c r="F128" s="9" t="s">
        <v>291</v>
      </c>
      <c r="H128" s="1" t="s">
        <v>105</v>
      </c>
      <c r="I128" s="1" t="s">
        <v>171</v>
      </c>
      <c r="K128" s="14" t="s">
        <v>11500</v>
      </c>
      <c r="L128" s="14" t="s">
        <v>11500</v>
      </c>
      <c r="M128" s="1" t="s">
        <v>57</v>
      </c>
      <c r="P128" s="181" t="s">
        <v>11515</v>
      </c>
      <c r="Q128" s="182"/>
      <c r="S128" s="6">
        <v>0</v>
      </c>
      <c r="T128" s="6">
        <v>0</v>
      </c>
      <c r="U128" s="6">
        <v>2799265.63</v>
      </c>
      <c r="V128" s="6">
        <v>0</v>
      </c>
      <c r="W128" s="6">
        <f>SUM(Table2[[#This Row],[PE Obligations]:[Paving Obligations]])</f>
        <v>2799265.63</v>
      </c>
    </row>
    <row r="129" spans="1:23" x14ac:dyDescent="0.25">
      <c r="A129" s="5">
        <v>70092</v>
      </c>
      <c r="B129" s="4">
        <v>4</v>
      </c>
      <c r="C129" s="9" t="s">
        <v>314</v>
      </c>
      <c r="D129" s="65"/>
      <c r="E129" s="65" t="s">
        <v>900</v>
      </c>
      <c r="F129" s="9" t="s">
        <v>315</v>
      </c>
      <c r="H129" s="1" t="s">
        <v>105</v>
      </c>
      <c r="I129" s="1" t="s">
        <v>171</v>
      </c>
      <c r="K129" s="14" t="s">
        <v>11500</v>
      </c>
      <c r="L129" s="14" t="s">
        <v>11500</v>
      </c>
      <c r="M129" s="1" t="s">
        <v>57</v>
      </c>
      <c r="P129" s="181" t="s">
        <v>11515</v>
      </c>
      <c r="Q129" s="182"/>
      <c r="S129" s="6">
        <v>0</v>
      </c>
      <c r="T129" s="6">
        <v>0</v>
      </c>
      <c r="U129" s="6">
        <v>2790323.17</v>
      </c>
      <c r="V129" s="6">
        <v>0</v>
      </c>
      <c r="W129" s="6">
        <f>SUM(Table2[[#This Row],[PE Obligations]:[Paving Obligations]])</f>
        <v>2790323.17</v>
      </c>
    </row>
    <row r="130" spans="1:23" ht="90" x14ac:dyDescent="0.25">
      <c r="A130" s="5">
        <v>126901</v>
      </c>
      <c r="B130" s="4">
        <v>3</v>
      </c>
      <c r="C130" s="9" t="s">
        <v>43</v>
      </c>
      <c r="D130" s="65" t="s">
        <v>126</v>
      </c>
      <c r="E130" s="65" t="s">
        <v>900</v>
      </c>
      <c r="F130" s="9" t="s">
        <v>5141</v>
      </c>
      <c r="G130" s="9" t="s">
        <v>5142</v>
      </c>
      <c r="H130" s="1" t="s">
        <v>22</v>
      </c>
      <c r="I130" s="1" t="s">
        <v>39</v>
      </c>
      <c r="K130" s="14" t="s">
        <v>11500</v>
      </c>
      <c r="L130" s="14" t="s">
        <v>11500</v>
      </c>
      <c r="M130" s="2">
        <v>4.6100000000000003</v>
      </c>
      <c r="N130" s="13">
        <v>44113</v>
      </c>
      <c r="P130" s="181" t="s">
        <v>11514</v>
      </c>
      <c r="Q130" s="182" t="s">
        <v>11</v>
      </c>
      <c r="S130" s="6">
        <v>45000</v>
      </c>
      <c r="T130" s="6">
        <v>0</v>
      </c>
      <c r="U130" s="6">
        <v>2741098</v>
      </c>
      <c r="V130" s="6">
        <v>0</v>
      </c>
      <c r="W130" s="6">
        <f>SUM(Table2[[#This Row],[PE Obligations]:[Paving Obligations]])</f>
        <v>2786098</v>
      </c>
    </row>
    <row r="131" spans="1:23" x14ac:dyDescent="0.25">
      <c r="B131" s="4" t="s">
        <v>46</v>
      </c>
      <c r="D131" s="65"/>
      <c r="E131" s="65" t="s">
        <v>10514</v>
      </c>
      <c r="F131" s="9" t="s">
        <v>11521</v>
      </c>
      <c r="H131" s="1" t="s">
        <v>105</v>
      </c>
      <c r="I131" s="1" t="s">
        <v>171</v>
      </c>
      <c r="K131" s="14" t="s">
        <v>28</v>
      </c>
      <c r="L131" s="14" t="s">
        <v>171</v>
      </c>
      <c r="P131" s="181" t="s">
        <v>11520</v>
      </c>
      <c r="Q131" s="182"/>
      <c r="S131" s="6"/>
      <c r="T131" s="6"/>
      <c r="U131" s="6">
        <f>35698+181612+16558+468041+1483289+592792</f>
        <v>2777990</v>
      </c>
      <c r="V131" s="6"/>
      <c r="W131" s="6">
        <f>SUM(Table2[[#This Row],[PE Obligations]:[Paving Obligations]])</f>
        <v>2777990</v>
      </c>
    </row>
    <row r="132" spans="1:23" ht="30" x14ac:dyDescent="0.25">
      <c r="A132" s="5">
        <v>129785</v>
      </c>
      <c r="B132" s="4">
        <v>2</v>
      </c>
      <c r="C132" s="9" t="s">
        <v>159</v>
      </c>
      <c r="D132" s="65"/>
      <c r="E132" s="65" t="s">
        <v>11500</v>
      </c>
      <c r="F132" s="9" t="s">
        <v>7159</v>
      </c>
      <c r="H132" s="1" t="s">
        <v>1246</v>
      </c>
      <c r="K132" s="14" t="s">
        <v>11500</v>
      </c>
      <c r="L132" s="14" t="s">
        <v>11500</v>
      </c>
      <c r="M132" s="1" t="s">
        <v>57</v>
      </c>
      <c r="P132" s="181" t="s">
        <v>11500</v>
      </c>
      <c r="Q132" s="182"/>
      <c r="S132" s="6">
        <v>0</v>
      </c>
      <c r="T132" s="6">
        <v>0</v>
      </c>
      <c r="U132" s="6">
        <v>2776883</v>
      </c>
      <c r="V132" s="6">
        <v>0</v>
      </c>
      <c r="W132" s="6">
        <f>SUM(Table2[[#This Row],[PE Obligations]:[Paving Obligations]])</f>
        <v>2776883</v>
      </c>
    </row>
    <row r="133" spans="1:23" ht="30" x14ac:dyDescent="0.25">
      <c r="A133" s="5">
        <v>109436</v>
      </c>
      <c r="B133" s="4">
        <v>4</v>
      </c>
      <c r="C133" s="9" t="s">
        <v>18</v>
      </c>
      <c r="D133" s="65" t="s">
        <v>1120</v>
      </c>
      <c r="E133" s="65" t="s">
        <v>11498</v>
      </c>
      <c r="F133" s="9" t="s">
        <v>1121</v>
      </c>
      <c r="H133" s="1" t="s">
        <v>35</v>
      </c>
      <c r="I133" s="1" t="s">
        <v>29</v>
      </c>
      <c r="K133" s="14" t="s">
        <v>28</v>
      </c>
      <c r="L133" s="14" t="s">
        <v>113</v>
      </c>
      <c r="M133" s="2">
        <v>2.8000000000000001E-2</v>
      </c>
      <c r="P133" s="181" t="s">
        <v>11517</v>
      </c>
      <c r="Q133" s="182" t="s">
        <v>24</v>
      </c>
      <c r="R133" s="9" t="s">
        <v>1122</v>
      </c>
      <c r="S133" s="6">
        <v>0</v>
      </c>
      <c r="T133" s="6">
        <v>0</v>
      </c>
      <c r="U133" s="6">
        <v>2759679.99</v>
      </c>
      <c r="V133" s="6">
        <v>0</v>
      </c>
      <c r="W133" s="6">
        <f>SUM(Table2[[#This Row],[PE Obligations]:[Paving Obligations]])</f>
        <v>2759679.99</v>
      </c>
    </row>
    <row r="134" spans="1:23" ht="30" x14ac:dyDescent="0.25">
      <c r="A134" s="5">
        <v>101623</v>
      </c>
      <c r="B134" s="4">
        <v>1</v>
      </c>
      <c r="C134" s="9" t="s">
        <v>40</v>
      </c>
      <c r="D134" s="65" t="s">
        <v>363</v>
      </c>
      <c r="E134" s="65" t="s">
        <v>900</v>
      </c>
      <c r="F134" s="9" t="s">
        <v>700</v>
      </c>
      <c r="G134" s="9" t="s">
        <v>701</v>
      </c>
      <c r="H134" s="1" t="s">
        <v>28</v>
      </c>
      <c r="I134" s="1" t="s">
        <v>29</v>
      </c>
      <c r="K134" s="14" t="s">
        <v>28</v>
      </c>
      <c r="L134" s="14" t="s">
        <v>113</v>
      </c>
      <c r="M134" s="2">
        <v>0.23400000000000001</v>
      </c>
      <c r="N134" s="13">
        <v>43595</v>
      </c>
      <c r="P134" s="181" t="s">
        <v>11514</v>
      </c>
      <c r="Q134" s="182" t="s">
        <v>11</v>
      </c>
      <c r="R134" s="9" t="s">
        <v>702</v>
      </c>
      <c r="S134" s="6">
        <v>0</v>
      </c>
      <c r="T134" s="6">
        <v>0</v>
      </c>
      <c r="U134" s="6">
        <v>2754440</v>
      </c>
      <c r="V134" s="6">
        <v>0</v>
      </c>
      <c r="W134" s="6">
        <f>SUM(Table2[[#This Row],[PE Obligations]:[Paving Obligations]])</f>
        <v>2754440</v>
      </c>
    </row>
    <row r="135" spans="1:23" x14ac:dyDescent="0.25">
      <c r="A135" s="5">
        <v>70058</v>
      </c>
      <c r="B135" s="4">
        <v>2</v>
      </c>
      <c r="C135" s="9" t="s">
        <v>124</v>
      </c>
      <c r="D135" s="65"/>
      <c r="E135" s="65" t="s">
        <v>900</v>
      </c>
      <c r="F135" s="9" t="s">
        <v>266</v>
      </c>
      <c r="H135" s="1" t="s">
        <v>105</v>
      </c>
      <c r="I135" s="1" t="s">
        <v>171</v>
      </c>
      <c r="K135" s="14" t="s">
        <v>11500</v>
      </c>
      <c r="L135" s="14" t="s">
        <v>11500</v>
      </c>
      <c r="M135" s="1" t="s">
        <v>57</v>
      </c>
      <c r="P135" s="181" t="s">
        <v>11515</v>
      </c>
      <c r="Q135" s="182"/>
      <c r="S135" s="6">
        <v>0</v>
      </c>
      <c r="T135" s="6">
        <v>0</v>
      </c>
      <c r="U135" s="6">
        <v>2748012</v>
      </c>
      <c r="V135" s="6">
        <v>0</v>
      </c>
      <c r="W135" s="6">
        <f>SUM(Table2[[#This Row],[PE Obligations]:[Paving Obligations]])</f>
        <v>2748012</v>
      </c>
    </row>
    <row r="136" spans="1:23" x14ac:dyDescent="0.25">
      <c r="A136" s="5">
        <v>127359</v>
      </c>
      <c r="B136" s="4">
        <v>4</v>
      </c>
      <c r="C136" s="9" t="s">
        <v>264</v>
      </c>
      <c r="D136" s="65" t="s">
        <v>5463</v>
      </c>
      <c r="E136" s="65" t="s">
        <v>900</v>
      </c>
      <c r="F136" s="9" t="s">
        <v>5464</v>
      </c>
      <c r="G136" s="9" t="s">
        <v>3213</v>
      </c>
      <c r="H136" s="1" t="s">
        <v>158</v>
      </c>
      <c r="I136" s="1" t="s">
        <v>4650</v>
      </c>
      <c r="J136" s="1" t="str">
        <f>VLOOKUP(A136,'2020'!E:I,5,FALSE)</f>
        <v>Mill &amp; 411d</v>
      </c>
      <c r="K136" s="14" t="s">
        <v>11496</v>
      </c>
      <c r="L136" s="14" t="s">
        <v>10418</v>
      </c>
      <c r="M136" s="2">
        <v>3.78</v>
      </c>
      <c r="N136" s="13">
        <v>44008</v>
      </c>
      <c r="O136" s="1" t="s">
        <v>342</v>
      </c>
      <c r="P136" s="181" t="s">
        <v>11514</v>
      </c>
      <c r="Q136" s="182" t="s">
        <v>11</v>
      </c>
      <c r="R136" s="9" t="s">
        <v>5465</v>
      </c>
      <c r="S136" s="6">
        <v>0</v>
      </c>
      <c r="T136" s="6">
        <v>0</v>
      </c>
      <c r="U136" s="6">
        <v>402500</v>
      </c>
      <c r="V136" s="6">
        <v>2311500</v>
      </c>
      <c r="W136" s="6">
        <f>SUM(Table2[[#This Row],[PE Obligations]:[Paving Obligations]])</f>
        <v>2714000</v>
      </c>
    </row>
    <row r="137" spans="1:23" ht="45" x14ac:dyDescent="0.25">
      <c r="A137" s="5">
        <v>129306</v>
      </c>
      <c r="B137" s="4">
        <v>4</v>
      </c>
      <c r="C137" s="9" t="s">
        <v>248</v>
      </c>
      <c r="D137" s="65" t="s">
        <v>329</v>
      </c>
      <c r="E137" s="65" t="s">
        <v>900</v>
      </c>
      <c r="F137" s="9" t="s">
        <v>6783</v>
      </c>
      <c r="G137" s="9" t="s">
        <v>6784</v>
      </c>
      <c r="H137" s="1" t="s">
        <v>158</v>
      </c>
      <c r="I137" s="1" t="s">
        <v>4650</v>
      </c>
      <c r="J137" s="1" t="str">
        <f>VLOOKUP(A137,'2020'!E:I,5,FALSE)</f>
        <v>Fdr And Tld</v>
      </c>
      <c r="K137" s="14" t="s">
        <v>11496</v>
      </c>
      <c r="L137" s="14" t="s">
        <v>11339</v>
      </c>
      <c r="M137" s="2">
        <v>9.5340000000000007</v>
      </c>
      <c r="O137" s="1" t="s">
        <v>342</v>
      </c>
      <c r="P137" s="181" t="s">
        <v>11515</v>
      </c>
      <c r="Q137" s="182" t="s">
        <v>24</v>
      </c>
      <c r="R137" s="9" t="s">
        <v>6785</v>
      </c>
      <c r="S137" s="6">
        <v>0</v>
      </c>
      <c r="T137" s="6">
        <v>0</v>
      </c>
      <c r="U137" s="6">
        <v>511240</v>
      </c>
      <c r="V137" s="6">
        <v>2198000</v>
      </c>
      <c r="W137" s="6">
        <f>SUM(Table2[[#This Row],[PE Obligations]:[Paving Obligations]])</f>
        <v>2709240</v>
      </c>
    </row>
    <row r="138" spans="1:23" ht="135" x14ac:dyDescent="0.25">
      <c r="A138" s="5">
        <v>121503.01</v>
      </c>
      <c r="B138" s="4">
        <v>4</v>
      </c>
      <c r="C138" s="9" t="s">
        <v>18</v>
      </c>
      <c r="D138" s="65"/>
      <c r="E138" s="65" t="s">
        <v>11498</v>
      </c>
      <c r="F138" s="9" t="s">
        <v>2922</v>
      </c>
      <c r="G138" s="9" t="s">
        <v>2923</v>
      </c>
      <c r="H138" s="1" t="s">
        <v>22</v>
      </c>
      <c r="I138" s="1" t="s">
        <v>39</v>
      </c>
      <c r="K138" s="14" t="s">
        <v>11500</v>
      </c>
      <c r="L138" s="14" t="s">
        <v>11500</v>
      </c>
      <c r="M138" s="2">
        <v>0.61</v>
      </c>
      <c r="P138" s="181" t="s">
        <v>11517</v>
      </c>
      <c r="Q138" s="182" t="s">
        <v>24</v>
      </c>
      <c r="S138" s="6">
        <v>-8710</v>
      </c>
      <c r="T138" s="6">
        <v>0</v>
      </c>
      <c r="U138" s="6">
        <v>2716288</v>
      </c>
      <c r="V138" s="6">
        <v>0</v>
      </c>
      <c r="W138" s="6">
        <f>SUM(Table2[[#This Row],[PE Obligations]:[Paving Obligations]])</f>
        <v>2707578</v>
      </c>
    </row>
    <row r="139" spans="1:23" x14ac:dyDescent="0.25">
      <c r="A139" s="5">
        <v>130321</v>
      </c>
      <c r="B139" s="4">
        <v>3</v>
      </c>
      <c r="C139" s="9" t="s">
        <v>54</v>
      </c>
      <c r="D139" s="65"/>
      <c r="E139" s="65" t="s">
        <v>11500</v>
      </c>
      <c r="F139" s="9" t="s">
        <v>7624</v>
      </c>
      <c r="H139" s="1" t="s">
        <v>1246</v>
      </c>
      <c r="K139" s="14" t="s">
        <v>11500</v>
      </c>
      <c r="L139" s="14" t="s">
        <v>11500</v>
      </c>
      <c r="M139" s="1" t="s">
        <v>57</v>
      </c>
      <c r="P139" s="181" t="s">
        <v>11500</v>
      </c>
      <c r="Q139" s="182"/>
      <c r="S139" s="6">
        <v>0</v>
      </c>
      <c r="T139" s="6">
        <v>0</v>
      </c>
      <c r="U139" s="6">
        <v>2700000</v>
      </c>
      <c r="V139" s="6">
        <v>0</v>
      </c>
      <c r="W139" s="6">
        <f>SUM(Table2[[#This Row],[PE Obligations]:[Paving Obligations]])</f>
        <v>2700000</v>
      </c>
    </row>
    <row r="140" spans="1:23" x14ac:dyDescent="0.25">
      <c r="A140" s="5">
        <v>127095</v>
      </c>
      <c r="B140" s="4">
        <v>1</v>
      </c>
      <c r="C140" s="9" t="s">
        <v>223</v>
      </c>
      <c r="D140" s="65" t="s">
        <v>2290</v>
      </c>
      <c r="E140" s="65" t="s">
        <v>900</v>
      </c>
      <c r="F140" s="9" t="s">
        <v>5293</v>
      </c>
      <c r="G140" s="9" t="s">
        <v>4135</v>
      </c>
      <c r="H140" s="1" t="s">
        <v>158</v>
      </c>
      <c r="I140" s="1" t="s">
        <v>4650</v>
      </c>
      <c r="J140" s="1" t="str">
        <f>VLOOKUP(A140,'2020'!E:I,5,FALSE)</f>
        <v>411 D Overlay</v>
      </c>
      <c r="K140" s="14" t="s">
        <v>11496</v>
      </c>
      <c r="L140" s="14" t="s">
        <v>10418</v>
      </c>
      <c r="M140" s="2">
        <v>4.76</v>
      </c>
      <c r="N140" s="13">
        <v>43966</v>
      </c>
      <c r="O140" s="1" t="s">
        <v>342</v>
      </c>
      <c r="P140" s="181" t="s">
        <v>11514</v>
      </c>
      <c r="Q140" s="182" t="s">
        <v>11</v>
      </c>
      <c r="R140" s="9" t="s">
        <v>5294</v>
      </c>
      <c r="S140" s="6">
        <v>0</v>
      </c>
      <c r="T140" s="6">
        <v>0</v>
      </c>
      <c r="U140" s="6">
        <v>159200</v>
      </c>
      <c r="V140" s="6">
        <v>2535100</v>
      </c>
      <c r="W140" s="6">
        <f>SUM(Table2[[#This Row],[PE Obligations]:[Paving Obligations]])</f>
        <v>2694300</v>
      </c>
    </row>
    <row r="141" spans="1:23" ht="30" x14ac:dyDescent="0.25">
      <c r="A141" s="5">
        <v>129098</v>
      </c>
      <c r="B141" s="4">
        <v>1</v>
      </c>
      <c r="C141" s="9" t="s">
        <v>271</v>
      </c>
      <c r="D141" s="65" t="s">
        <v>545</v>
      </c>
      <c r="E141" s="65" t="s">
        <v>900</v>
      </c>
      <c r="F141" s="9" t="s">
        <v>6528</v>
      </c>
      <c r="G141" s="9" t="s">
        <v>4135</v>
      </c>
      <c r="H141" s="1" t="s">
        <v>158</v>
      </c>
      <c r="I141" s="1" t="s">
        <v>501</v>
      </c>
      <c r="K141" s="14" t="s">
        <v>11496</v>
      </c>
      <c r="L141" s="14" t="s">
        <v>10418</v>
      </c>
      <c r="M141" s="2">
        <v>5.58</v>
      </c>
      <c r="N141" s="13">
        <v>43917</v>
      </c>
      <c r="O141" s="1" t="s">
        <v>342</v>
      </c>
      <c r="P141" s="181" t="s">
        <v>11514</v>
      </c>
      <c r="Q141" s="182" t="s">
        <v>11</v>
      </c>
      <c r="S141" s="6">
        <v>0</v>
      </c>
      <c r="T141" s="6">
        <v>0</v>
      </c>
      <c r="U141" s="6">
        <v>44100</v>
      </c>
      <c r="V141" s="6">
        <v>2645000</v>
      </c>
      <c r="W141" s="6">
        <f>SUM(Table2[[#This Row],[PE Obligations]:[Paving Obligations]])</f>
        <v>2689100</v>
      </c>
    </row>
    <row r="142" spans="1:23" ht="30" x14ac:dyDescent="0.25">
      <c r="A142" s="5">
        <v>129731</v>
      </c>
      <c r="B142" s="4">
        <v>2</v>
      </c>
      <c r="C142" s="9" t="s">
        <v>282</v>
      </c>
      <c r="D142" s="65" t="s">
        <v>752</v>
      </c>
      <c r="E142" s="65" t="s">
        <v>900</v>
      </c>
      <c r="F142" s="9" t="s">
        <v>7070</v>
      </c>
      <c r="G142" s="9" t="s">
        <v>6234</v>
      </c>
      <c r="H142" s="1" t="s">
        <v>105</v>
      </c>
      <c r="I142" s="1" t="s">
        <v>501</v>
      </c>
      <c r="K142" s="14" t="s">
        <v>11506</v>
      </c>
      <c r="L142" s="14" t="s">
        <v>11339</v>
      </c>
      <c r="M142" s="2">
        <v>0.01</v>
      </c>
      <c r="N142" s="13">
        <v>43868</v>
      </c>
      <c r="P142" s="181" t="s">
        <v>11514</v>
      </c>
      <c r="Q142" s="182" t="s">
        <v>11</v>
      </c>
      <c r="S142" s="6">
        <v>2000</v>
      </c>
      <c r="T142" s="6">
        <v>0</v>
      </c>
      <c r="U142" s="6">
        <v>2677689</v>
      </c>
      <c r="V142" s="6">
        <v>0</v>
      </c>
      <c r="W142" s="6">
        <f>SUM(Table2[[#This Row],[PE Obligations]:[Paving Obligations]])</f>
        <v>2679689</v>
      </c>
    </row>
    <row r="143" spans="1:23" x14ac:dyDescent="0.25">
      <c r="A143" s="5">
        <v>129296</v>
      </c>
      <c r="B143" s="4">
        <v>4</v>
      </c>
      <c r="C143" s="9" t="s">
        <v>94</v>
      </c>
      <c r="D143" s="65" t="s">
        <v>1011</v>
      </c>
      <c r="E143" s="65" t="s">
        <v>900</v>
      </c>
      <c r="F143" s="9" t="s">
        <v>6771</v>
      </c>
      <c r="G143" s="9" t="s">
        <v>6772</v>
      </c>
      <c r="H143" s="1" t="s">
        <v>158</v>
      </c>
      <c r="I143" s="1" t="s">
        <v>341</v>
      </c>
      <c r="J143" s="1" t="str">
        <f>VLOOKUP(A143,'2020'!E:I,5,FALSE)</f>
        <v>Hir /tld Overlay</v>
      </c>
      <c r="K143" s="14" t="s">
        <v>11496</v>
      </c>
      <c r="L143" s="14" t="s">
        <v>11339</v>
      </c>
      <c r="M143" s="2">
        <v>4.8899999999999997</v>
      </c>
      <c r="N143" s="13">
        <v>43917</v>
      </c>
      <c r="O143" s="1" t="s">
        <v>3214</v>
      </c>
      <c r="P143" s="181" t="s">
        <v>11514</v>
      </c>
      <c r="Q143" s="182" t="s">
        <v>11</v>
      </c>
      <c r="S143" s="6">
        <v>0</v>
      </c>
      <c r="T143" s="6">
        <v>0</v>
      </c>
      <c r="U143" s="6">
        <v>142700</v>
      </c>
      <c r="V143" s="6">
        <v>2523150</v>
      </c>
      <c r="W143" s="6">
        <f>SUM(Table2[[#This Row],[PE Obligations]:[Paving Obligations]])</f>
        <v>2665850</v>
      </c>
    </row>
    <row r="144" spans="1:23" x14ac:dyDescent="0.25">
      <c r="A144" s="5">
        <v>70024</v>
      </c>
      <c r="B144" s="4">
        <v>4</v>
      </c>
      <c r="C144" s="9" t="s">
        <v>210</v>
      </c>
      <c r="D144" s="65"/>
      <c r="E144" s="65" t="s">
        <v>900</v>
      </c>
      <c r="F144" s="9" t="s">
        <v>211</v>
      </c>
      <c r="H144" s="1" t="s">
        <v>105</v>
      </c>
      <c r="I144" s="1" t="s">
        <v>171</v>
      </c>
      <c r="K144" s="14" t="s">
        <v>11500</v>
      </c>
      <c r="L144" s="14" t="s">
        <v>11500</v>
      </c>
      <c r="M144" s="1" t="s">
        <v>57</v>
      </c>
      <c r="P144" s="181" t="s">
        <v>11515</v>
      </c>
      <c r="Q144" s="182"/>
      <c r="S144" s="6">
        <v>0</v>
      </c>
      <c r="T144" s="6">
        <v>0</v>
      </c>
      <c r="U144" s="6">
        <v>2657515.08</v>
      </c>
      <c r="V144" s="6">
        <v>0</v>
      </c>
      <c r="W144" s="6">
        <f>SUM(Table2[[#This Row],[PE Obligations]:[Paving Obligations]])</f>
        <v>2657515.08</v>
      </c>
    </row>
    <row r="145" spans="1:23" x14ac:dyDescent="0.25">
      <c r="A145" s="5">
        <v>127080</v>
      </c>
      <c r="B145" s="4">
        <v>1</v>
      </c>
      <c r="C145" s="9" t="s">
        <v>397</v>
      </c>
      <c r="D145" s="65" t="s">
        <v>363</v>
      </c>
      <c r="E145" s="65" t="s">
        <v>900</v>
      </c>
      <c r="F145" s="9" t="s">
        <v>5284</v>
      </c>
      <c r="G145" s="9" t="s">
        <v>4135</v>
      </c>
      <c r="H145" s="1" t="s">
        <v>158</v>
      </c>
      <c r="I145" s="1" t="s">
        <v>158</v>
      </c>
      <c r="J145" s="1" t="str">
        <f>VLOOKUP(A145,'2020'!E:I,5,FALSE)</f>
        <v>411 D Overlay</v>
      </c>
      <c r="K145" s="14" t="s">
        <v>11496</v>
      </c>
      <c r="L145" s="14" t="s">
        <v>10418</v>
      </c>
      <c r="M145" s="2">
        <v>5</v>
      </c>
      <c r="N145" s="13">
        <v>43917</v>
      </c>
      <c r="O145" s="1" t="s">
        <v>342</v>
      </c>
      <c r="P145" s="181" t="s">
        <v>11514</v>
      </c>
      <c r="Q145" s="182" t="s">
        <v>11</v>
      </c>
      <c r="S145" s="6">
        <v>0</v>
      </c>
      <c r="T145" s="6">
        <v>0</v>
      </c>
      <c r="U145" s="6">
        <v>23660</v>
      </c>
      <c r="V145" s="6">
        <v>2632400</v>
      </c>
      <c r="W145" s="6">
        <f>SUM(Table2[[#This Row],[PE Obligations]:[Paving Obligations]])</f>
        <v>2656060</v>
      </c>
    </row>
    <row r="146" spans="1:23" ht="135" x14ac:dyDescent="0.25">
      <c r="A146" s="5">
        <v>112584</v>
      </c>
      <c r="B146" s="4">
        <v>2</v>
      </c>
      <c r="C146" s="9" t="s">
        <v>65</v>
      </c>
      <c r="D146" s="65" t="s">
        <v>129</v>
      </c>
      <c r="E146" s="65" t="s">
        <v>900</v>
      </c>
      <c r="F146" s="9" t="s">
        <v>1327</v>
      </c>
      <c r="G146" s="9" t="s">
        <v>1328</v>
      </c>
      <c r="H146" s="1" t="s">
        <v>74</v>
      </c>
      <c r="I146" s="1" t="s">
        <v>23</v>
      </c>
      <c r="K146" s="14" t="s">
        <v>11496</v>
      </c>
      <c r="L146" s="14" t="s">
        <v>113</v>
      </c>
      <c r="M146" s="2">
        <v>0.66500000000000004</v>
      </c>
      <c r="N146" s="13">
        <v>42293</v>
      </c>
      <c r="P146" s="181" t="s">
        <v>11514</v>
      </c>
      <c r="Q146" s="182" t="s">
        <v>11</v>
      </c>
      <c r="S146" s="6">
        <v>15000</v>
      </c>
      <c r="T146" s="6">
        <v>0</v>
      </c>
      <c r="U146" s="6">
        <v>2637500</v>
      </c>
      <c r="V146" s="6">
        <v>0</v>
      </c>
      <c r="W146" s="6">
        <f>SUM(Table2[[#This Row],[PE Obligations]:[Paving Obligations]])</f>
        <v>2652500</v>
      </c>
    </row>
    <row r="147" spans="1:23" ht="45" x14ac:dyDescent="0.25">
      <c r="A147" s="5">
        <v>101411.05</v>
      </c>
      <c r="B147" s="4">
        <v>1</v>
      </c>
      <c r="C147" s="9" t="s">
        <v>276</v>
      </c>
      <c r="D147" s="65" t="s">
        <v>129</v>
      </c>
      <c r="E147" s="65" t="s">
        <v>900</v>
      </c>
      <c r="F147" s="9" t="s">
        <v>639</v>
      </c>
      <c r="G147" s="9" t="s">
        <v>640</v>
      </c>
      <c r="H147" s="1" t="s">
        <v>74</v>
      </c>
      <c r="I147" s="1" t="s">
        <v>113</v>
      </c>
      <c r="K147" s="14" t="s">
        <v>11496</v>
      </c>
      <c r="L147" s="14" t="s">
        <v>113</v>
      </c>
      <c r="M147" s="2">
        <v>1.91</v>
      </c>
      <c r="N147" s="13">
        <v>42461</v>
      </c>
      <c r="P147" s="181" t="s">
        <v>11514</v>
      </c>
      <c r="Q147" s="182" t="s">
        <v>11</v>
      </c>
      <c r="S147" s="6">
        <v>0</v>
      </c>
      <c r="T147" s="6">
        <v>0</v>
      </c>
      <c r="U147" s="6">
        <v>2649919</v>
      </c>
      <c r="V147" s="6">
        <v>0</v>
      </c>
      <c r="W147" s="6">
        <f>SUM(Table2[[#This Row],[PE Obligations]:[Paving Obligations]])</f>
        <v>2649919</v>
      </c>
    </row>
    <row r="148" spans="1:23" ht="45" x14ac:dyDescent="0.25">
      <c r="A148" s="5">
        <v>112874.01</v>
      </c>
      <c r="B148" s="4">
        <v>3</v>
      </c>
      <c r="C148" s="9" t="s">
        <v>43</v>
      </c>
      <c r="D148" s="65" t="s">
        <v>1375</v>
      </c>
      <c r="E148" s="65" t="s">
        <v>11498</v>
      </c>
      <c r="F148" s="9" t="s">
        <v>1378</v>
      </c>
      <c r="G148" s="9" t="s">
        <v>1379</v>
      </c>
      <c r="H148" s="1" t="s">
        <v>22</v>
      </c>
      <c r="I148" s="1" t="s">
        <v>23</v>
      </c>
      <c r="K148" s="14" t="s">
        <v>11496</v>
      </c>
      <c r="L148" s="14" t="s">
        <v>113</v>
      </c>
      <c r="M148" s="2">
        <v>0.5</v>
      </c>
      <c r="P148" s="181" t="s">
        <v>11517</v>
      </c>
      <c r="Q148" s="182" t="s">
        <v>24</v>
      </c>
      <c r="S148" s="6">
        <v>0</v>
      </c>
      <c r="T148" s="6">
        <v>0</v>
      </c>
      <c r="U148" s="6">
        <v>2643561</v>
      </c>
      <c r="V148" s="6">
        <v>0</v>
      </c>
      <c r="W148" s="6">
        <f>SUM(Table2[[#This Row],[PE Obligations]:[Paving Obligations]])</f>
        <v>2643561</v>
      </c>
    </row>
    <row r="149" spans="1:23" ht="30" x14ac:dyDescent="0.25">
      <c r="A149" s="5">
        <v>40597.300000000003</v>
      </c>
      <c r="B149" s="4">
        <v>2</v>
      </c>
      <c r="C149" s="9" t="s">
        <v>65</v>
      </c>
      <c r="D149" s="65"/>
      <c r="E149" s="65" t="s">
        <v>11500</v>
      </c>
      <c r="F149" s="9" t="s">
        <v>66</v>
      </c>
      <c r="H149" s="1" t="s">
        <v>24</v>
      </c>
      <c r="I149" s="1" t="s">
        <v>56</v>
      </c>
      <c r="K149" s="14" t="s">
        <v>11500</v>
      </c>
      <c r="L149" s="14" t="s">
        <v>11500</v>
      </c>
      <c r="M149" s="1" t="s">
        <v>57</v>
      </c>
      <c r="P149" s="181" t="s">
        <v>11500</v>
      </c>
      <c r="Q149" s="182"/>
      <c r="S149" s="6">
        <v>2642750</v>
      </c>
      <c r="T149" s="6">
        <v>0</v>
      </c>
      <c r="U149" s="6">
        <v>0</v>
      </c>
      <c r="V149" s="6">
        <v>0</v>
      </c>
      <c r="W149" s="6">
        <f>SUM(Table2[[#This Row],[PE Obligations]:[Paving Obligations]])</f>
        <v>2642750</v>
      </c>
    </row>
    <row r="150" spans="1:23" x14ac:dyDescent="0.25">
      <c r="A150" s="5">
        <v>129097</v>
      </c>
      <c r="B150" s="4">
        <v>1</v>
      </c>
      <c r="C150" s="9" t="s">
        <v>40</v>
      </c>
      <c r="D150" s="65" t="s">
        <v>6525</v>
      </c>
      <c r="E150" s="65" t="s">
        <v>900</v>
      </c>
      <c r="F150" s="9" t="s">
        <v>6526</v>
      </c>
      <c r="G150" s="9" t="s">
        <v>4135</v>
      </c>
      <c r="H150" s="1" t="s">
        <v>158</v>
      </c>
      <c r="I150" s="1" t="s">
        <v>4650</v>
      </c>
      <c r="J150" s="1" t="str">
        <f>VLOOKUP(A150,'2020'!E:I,5,FALSE)</f>
        <v>411 D Overlay</v>
      </c>
      <c r="K150" s="14" t="s">
        <v>11496</v>
      </c>
      <c r="L150" s="14" t="s">
        <v>10418</v>
      </c>
      <c r="M150" s="2">
        <v>9.06</v>
      </c>
      <c r="N150" s="13">
        <v>43917</v>
      </c>
      <c r="O150" s="1" t="s">
        <v>342</v>
      </c>
      <c r="P150" s="181" t="s">
        <v>11515</v>
      </c>
      <c r="Q150" s="182" t="s">
        <v>24</v>
      </c>
      <c r="R150" s="9" t="s">
        <v>6527</v>
      </c>
      <c r="S150" s="6">
        <v>0</v>
      </c>
      <c r="T150" s="6">
        <v>0</v>
      </c>
      <c r="U150" s="6">
        <v>251600</v>
      </c>
      <c r="V150" s="6">
        <v>2304700</v>
      </c>
      <c r="W150" s="6">
        <f>SUM(Table2[[#This Row],[PE Obligations]:[Paving Obligations]])</f>
        <v>2556300</v>
      </c>
    </row>
    <row r="151" spans="1:23" ht="30" x14ac:dyDescent="0.25">
      <c r="A151" s="5">
        <v>130298</v>
      </c>
      <c r="B151" s="4">
        <v>2</v>
      </c>
      <c r="C151" s="9" t="s">
        <v>98</v>
      </c>
      <c r="D151" s="65"/>
      <c r="E151" s="65" t="s">
        <v>11500</v>
      </c>
      <c r="F151" s="9" t="s">
        <v>7607</v>
      </c>
      <c r="H151" s="1" t="s">
        <v>878</v>
      </c>
      <c r="I151" s="1" t="s">
        <v>972</v>
      </c>
      <c r="K151" s="14" t="s">
        <v>11500</v>
      </c>
      <c r="L151" s="14" t="s">
        <v>11500</v>
      </c>
      <c r="M151" s="1" t="s">
        <v>57</v>
      </c>
      <c r="P151" s="181" t="s">
        <v>11500</v>
      </c>
      <c r="Q151" s="182"/>
      <c r="S151" s="6">
        <v>0</v>
      </c>
      <c r="T151" s="6">
        <v>0</v>
      </c>
      <c r="U151" s="6">
        <v>2541935</v>
      </c>
      <c r="V151" s="6">
        <v>0</v>
      </c>
      <c r="W151" s="6">
        <f>SUM(Table2[[#This Row],[PE Obligations]:[Paving Obligations]])</f>
        <v>2541935</v>
      </c>
    </row>
    <row r="152" spans="1:23" x14ac:dyDescent="0.25">
      <c r="A152" s="5">
        <v>70007</v>
      </c>
      <c r="B152" s="4">
        <v>1</v>
      </c>
      <c r="C152" s="9" t="s">
        <v>181</v>
      </c>
      <c r="D152" s="65"/>
      <c r="E152" s="65" t="s">
        <v>900</v>
      </c>
      <c r="F152" s="9" t="s">
        <v>182</v>
      </c>
      <c r="H152" s="1" t="s">
        <v>105</v>
      </c>
      <c r="I152" s="1" t="s">
        <v>171</v>
      </c>
      <c r="K152" s="14" t="s">
        <v>11500</v>
      </c>
      <c r="L152" s="14" t="s">
        <v>11500</v>
      </c>
      <c r="M152" s="1" t="s">
        <v>57</v>
      </c>
      <c r="P152" s="181" t="s">
        <v>11515</v>
      </c>
      <c r="Q152" s="182"/>
      <c r="S152" s="6">
        <v>0</v>
      </c>
      <c r="T152" s="6">
        <v>0</v>
      </c>
      <c r="U152" s="6">
        <v>2526282.85</v>
      </c>
      <c r="V152" s="6">
        <v>0</v>
      </c>
      <c r="W152" s="6">
        <f>SUM(Table2[[#This Row],[PE Obligations]:[Paving Obligations]])</f>
        <v>2526282.85</v>
      </c>
    </row>
    <row r="153" spans="1:23" x14ac:dyDescent="0.25">
      <c r="A153" s="5">
        <v>127361</v>
      </c>
      <c r="B153" s="4">
        <v>4</v>
      </c>
      <c r="C153" s="9" t="s">
        <v>355</v>
      </c>
      <c r="D153" s="65" t="s">
        <v>356</v>
      </c>
      <c r="E153" s="65" t="s">
        <v>900</v>
      </c>
      <c r="F153" s="9" t="s">
        <v>5466</v>
      </c>
      <c r="G153" s="9" t="s">
        <v>5445</v>
      </c>
      <c r="H153" s="1" t="s">
        <v>158</v>
      </c>
      <c r="I153" s="1" t="s">
        <v>341</v>
      </c>
      <c r="J153" s="1" t="str">
        <f>VLOOKUP(A153,'2020'!E:I,5,FALSE)</f>
        <v>Scrub Seal W/ Tld</v>
      </c>
      <c r="K153" s="14" t="s">
        <v>11496</v>
      </c>
      <c r="L153" s="14" t="s">
        <v>10418</v>
      </c>
      <c r="M153" s="2">
        <v>10.57</v>
      </c>
      <c r="N153" s="13">
        <v>43917</v>
      </c>
      <c r="O153" s="1" t="s">
        <v>3042</v>
      </c>
      <c r="P153" s="181" t="s">
        <v>11515</v>
      </c>
      <c r="Q153" s="182" t="s">
        <v>24</v>
      </c>
      <c r="S153" s="6">
        <v>0</v>
      </c>
      <c r="T153" s="6">
        <v>0</v>
      </c>
      <c r="U153" s="6">
        <v>56700</v>
      </c>
      <c r="V153" s="6">
        <v>2469242</v>
      </c>
      <c r="W153" s="6">
        <f>SUM(Table2[[#This Row],[PE Obligations]:[Paving Obligations]])</f>
        <v>2525942</v>
      </c>
    </row>
    <row r="154" spans="1:23" x14ac:dyDescent="0.25">
      <c r="A154" s="5">
        <v>48099</v>
      </c>
      <c r="B154" s="4">
        <v>6</v>
      </c>
      <c r="C154" s="9" t="s">
        <v>46</v>
      </c>
      <c r="D154" s="65"/>
      <c r="E154" s="65" t="s">
        <v>11500</v>
      </c>
      <c r="F154" s="9" t="s">
        <v>163</v>
      </c>
      <c r="H154" s="1" t="s">
        <v>24</v>
      </c>
      <c r="K154" s="14" t="s">
        <v>11500</v>
      </c>
      <c r="L154" s="14" t="s">
        <v>11500</v>
      </c>
      <c r="M154" s="2">
        <v>0</v>
      </c>
      <c r="P154" s="181" t="s">
        <v>11500</v>
      </c>
      <c r="Q154" s="182"/>
      <c r="S154" s="6">
        <v>2509000</v>
      </c>
      <c r="T154" s="6">
        <v>0</v>
      </c>
      <c r="U154" s="6">
        <v>0</v>
      </c>
      <c r="V154" s="6">
        <v>0</v>
      </c>
      <c r="W154" s="6">
        <f>SUM(Table2[[#This Row],[PE Obligations]:[Paving Obligations]])</f>
        <v>2509000</v>
      </c>
    </row>
    <row r="155" spans="1:23" ht="30" x14ac:dyDescent="0.25">
      <c r="A155" s="5">
        <v>130019</v>
      </c>
      <c r="B155" s="4">
        <v>4</v>
      </c>
      <c r="C155" s="9" t="s">
        <v>156</v>
      </c>
      <c r="D155" s="65"/>
      <c r="E155" s="65" t="s">
        <v>11500</v>
      </c>
      <c r="F155" s="9" t="s">
        <v>7372</v>
      </c>
      <c r="H155" s="1" t="s">
        <v>1072</v>
      </c>
      <c r="K155" s="14" t="s">
        <v>11500</v>
      </c>
      <c r="L155" s="14" t="s">
        <v>11500</v>
      </c>
      <c r="M155" s="1" t="s">
        <v>57</v>
      </c>
      <c r="P155" s="181" t="s">
        <v>11500</v>
      </c>
      <c r="Q155" s="182"/>
      <c r="S155" s="6">
        <v>0</v>
      </c>
      <c r="T155" s="6">
        <v>0</v>
      </c>
      <c r="U155" s="6">
        <v>2508312</v>
      </c>
      <c r="V155" s="6">
        <v>0</v>
      </c>
      <c r="W155" s="6">
        <f>SUM(Table2[[#This Row],[PE Obligations]:[Paving Obligations]])</f>
        <v>2508312</v>
      </c>
    </row>
    <row r="156" spans="1:23" ht="30" x14ac:dyDescent="0.25">
      <c r="A156" s="5">
        <v>130240</v>
      </c>
      <c r="B156" s="4">
        <v>4</v>
      </c>
      <c r="C156" s="9" t="s">
        <v>156</v>
      </c>
      <c r="D156" s="65"/>
      <c r="E156" s="65" t="s">
        <v>11500</v>
      </c>
      <c r="F156" s="9" t="s">
        <v>7568</v>
      </c>
      <c r="H156" s="1" t="s">
        <v>1072</v>
      </c>
      <c r="K156" s="14" t="s">
        <v>11500</v>
      </c>
      <c r="L156" s="14" t="s">
        <v>11500</v>
      </c>
      <c r="M156" s="1" t="s">
        <v>57</v>
      </c>
      <c r="P156" s="181" t="s">
        <v>11500</v>
      </c>
      <c r="Q156" s="182"/>
      <c r="S156" s="6">
        <v>0</v>
      </c>
      <c r="T156" s="6">
        <v>0</v>
      </c>
      <c r="U156" s="6">
        <v>2508312</v>
      </c>
      <c r="V156" s="6">
        <v>0</v>
      </c>
      <c r="W156" s="6">
        <f>SUM(Table2[[#This Row],[PE Obligations]:[Paving Obligations]])</f>
        <v>2508312</v>
      </c>
    </row>
    <row r="157" spans="1:23" ht="105" x14ac:dyDescent="0.25">
      <c r="A157" s="5">
        <v>127024</v>
      </c>
      <c r="B157" s="4">
        <v>4</v>
      </c>
      <c r="C157" s="9" t="s">
        <v>18</v>
      </c>
      <c r="D157" s="65"/>
      <c r="E157" s="65" t="s">
        <v>11498</v>
      </c>
      <c r="F157" s="9" t="s">
        <v>5249</v>
      </c>
      <c r="G157" s="9" t="s">
        <v>5250</v>
      </c>
      <c r="H157" s="1" t="s">
        <v>22</v>
      </c>
      <c r="I157" s="1" t="s">
        <v>118</v>
      </c>
      <c r="K157" s="14" t="s">
        <v>11496</v>
      </c>
      <c r="L157" s="14" t="s">
        <v>11499</v>
      </c>
      <c r="M157" s="2">
        <v>2.17</v>
      </c>
      <c r="P157" s="181" t="s">
        <v>11517</v>
      </c>
      <c r="Q157" s="182" t="s">
        <v>1369</v>
      </c>
      <c r="S157" s="6">
        <v>2500000</v>
      </c>
      <c r="T157" s="6">
        <v>0</v>
      </c>
      <c r="U157" s="6">
        <v>0</v>
      </c>
      <c r="V157" s="6">
        <v>0</v>
      </c>
      <c r="W157" s="6">
        <f>SUM(Table2[[#This Row],[PE Obligations]:[Paving Obligations]])</f>
        <v>2500000</v>
      </c>
    </row>
    <row r="158" spans="1:23" ht="30" x14ac:dyDescent="0.25">
      <c r="A158" s="5">
        <v>128708</v>
      </c>
      <c r="B158" s="4">
        <v>2</v>
      </c>
      <c r="C158" s="9" t="s">
        <v>212</v>
      </c>
      <c r="D158" s="65" t="s">
        <v>322</v>
      </c>
      <c r="E158" s="65" t="s">
        <v>900</v>
      </c>
      <c r="F158" s="9" t="s">
        <v>6259</v>
      </c>
      <c r="G158" s="9" t="s">
        <v>6227</v>
      </c>
      <c r="H158" s="1" t="s">
        <v>105</v>
      </c>
      <c r="I158" s="1" t="s">
        <v>501</v>
      </c>
      <c r="K158" s="14" t="s">
        <v>11506</v>
      </c>
      <c r="L158" s="14" t="s">
        <v>11339</v>
      </c>
      <c r="M158" s="2">
        <v>0.01</v>
      </c>
      <c r="N158" s="13">
        <v>43539</v>
      </c>
      <c r="P158" s="181" t="s">
        <v>11515</v>
      </c>
      <c r="Q158" s="182" t="s">
        <v>24</v>
      </c>
      <c r="S158" s="6">
        <v>1999</v>
      </c>
      <c r="T158" s="6">
        <v>0</v>
      </c>
      <c r="U158" s="6">
        <v>2495371</v>
      </c>
      <c r="V158" s="6">
        <v>0</v>
      </c>
      <c r="W158" s="6">
        <f>SUM(Table2[[#This Row],[PE Obligations]:[Paving Obligations]])</f>
        <v>2497370</v>
      </c>
    </row>
    <row r="159" spans="1:23" x14ac:dyDescent="0.25">
      <c r="A159" s="5">
        <v>100312.01</v>
      </c>
      <c r="B159" s="4">
        <v>3</v>
      </c>
      <c r="C159" s="9" t="s">
        <v>269</v>
      </c>
      <c r="D159" s="65" t="s">
        <v>498</v>
      </c>
      <c r="E159" s="65" t="s">
        <v>900</v>
      </c>
      <c r="F159" s="9" t="s">
        <v>499</v>
      </c>
      <c r="G159" s="9" t="s">
        <v>500</v>
      </c>
      <c r="H159" s="1" t="s">
        <v>501</v>
      </c>
      <c r="I159" s="1" t="s">
        <v>502</v>
      </c>
      <c r="K159" s="14" t="s">
        <v>11496</v>
      </c>
      <c r="L159" s="14" t="s">
        <v>11499</v>
      </c>
      <c r="M159" s="2">
        <v>0</v>
      </c>
      <c r="N159" s="13">
        <v>42503</v>
      </c>
      <c r="P159" s="181" t="s">
        <v>11515</v>
      </c>
      <c r="Q159" s="182" t="s">
        <v>24</v>
      </c>
      <c r="S159" s="6">
        <v>0</v>
      </c>
      <c r="T159" s="6">
        <v>0</v>
      </c>
      <c r="U159" s="6">
        <v>2482174</v>
      </c>
      <c r="V159" s="6">
        <v>0</v>
      </c>
      <c r="W159" s="6">
        <f>SUM(Table2[[#This Row],[PE Obligations]:[Paving Obligations]])</f>
        <v>2482174</v>
      </c>
    </row>
    <row r="160" spans="1:23" ht="60" x14ac:dyDescent="0.25">
      <c r="A160" s="5">
        <v>121434.01</v>
      </c>
      <c r="B160" s="4">
        <v>1</v>
      </c>
      <c r="C160" s="9" t="s">
        <v>83</v>
      </c>
      <c r="D160" s="65"/>
      <c r="E160" s="65" t="s">
        <v>11498</v>
      </c>
      <c r="F160" s="9" t="s">
        <v>2904</v>
      </c>
      <c r="G160" s="9" t="s">
        <v>2905</v>
      </c>
      <c r="H160" s="1" t="s">
        <v>22</v>
      </c>
      <c r="I160" s="1" t="s">
        <v>56</v>
      </c>
      <c r="K160" s="14" t="s">
        <v>11500</v>
      </c>
      <c r="L160" s="14" t="s">
        <v>11500</v>
      </c>
      <c r="M160" s="2">
        <v>0</v>
      </c>
      <c r="P160" s="181" t="s">
        <v>11516</v>
      </c>
      <c r="Q160" s="182" t="s">
        <v>430</v>
      </c>
      <c r="S160" s="6">
        <v>0</v>
      </c>
      <c r="T160" s="6">
        <v>0</v>
      </c>
      <c r="U160" s="6">
        <v>2467393</v>
      </c>
      <c r="V160" s="6">
        <v>0</v>
      </c>
      <c r="W160" s="6">
        <f>SUM(Table2[[#This Row],[PE Obligations]:[Paving Obligations]])</f>
        <v>2467393</v>
      </c>
    </row>
    <row r="161" spans="1:23" x14ac:dyDescent="0.25">
      <c r="A161" s="5">
        <v>70071</v>
      </c>
      <c r="B161" s="4">
        <v>2</v>
      </c>
      <c r="C161" s="9" t="s">
        <v>284</v>
      </c>
      <c r="D161" s="65"/>
      <c r="E161" s="65" t="s">
        <v>900</v>
      </c>
      <c r="F161" s="9" t="s">
        <v>285</v>
      </c>
      <c r="H161" s="1" t="s">
        <v>105</v>
      </c>
      <c r="I161" s="1" t="s">
        <v>171</v>
      </c>
      <c r="K161" s="14" t="s">
        <v>11500</v>
      </c>
      <c r="L161" s="14" t="s">
        <v>11500</v>
      </c>
      <c r="M161" s="1" t="s">
        <v>57</v>
      </c>
      <c r="P161" s="181" t="s">
        <v>11515</v>
      </c>
      <c r="Q161" s="182"/>
      <c r="S161" s="6">
        <v>0</v>
      </c>
      <c r="T161" s="6">
        <v>0</v>
      </c>
      <c r="U161" s="6">
        <v>2448393.5299999998</v>
      </c>
      <c r="V161" s="6">
        <v>0</v>
      </c>
      <c r="W161" s="6">
        <f>SUM(Table2[[#This Row],[PE Obligations]:[Paving Obligations]])</f>
        <v>2448393.5299999998</v>
      </c>
    </row>
    <row r="162" spans="1:23" ht="30" x14ac:dyDescent="0.25">
      <c r="A162" s="5">
        <v>130317</v>
      </c>
      <c r="B162" s="4">
        <v>1</v>
      </c>
      <c r="C162" s="9" t="s">
        <v>86</v>
      </c>
      <c r="D162" s="65"/>
      <c r="E162" s="65" t="s">
        <v>11500</v>
      </c>
      <c r="F162" s="9" t="s">
        <v>7621</v>
      </c>
      <c r="H162" s="1" t="s">
        <v>1246</v>
      </c>
      <c r="K162" s="14" t="s">
        <v>11500</v>
      </c>
      <c r="L162" s="14" t="s">
        <v>11500</v>
      </c>
      <c r="M162" s="1" t="s">
        <v>57</v>
      </c>
      <c r="P162" s="181" t="s">
        <v>11500</v>
      </c>
      <c r="Q162" s="182"/>
      <c r="S162" s="6">
        <v>0</v>
      </c>
      <c r="T162" s="6">
        <v>0</v>
      </c>
      <c r="U162" s="6">
        <v>2446907</v>
      </c>
      <c r="V162" s="6">
        <v>0</v>
      </c>
      <c r="W162" s="6">
        <f>SUM(Table2[[#This Row],[PE Obligations]:[Paving Obligations]])</f>
        <v>2446907</v>
      </c>
    </row>
    <row r="163" spans="1:23" ht="45" x14ac:dyDescent="0.25">
      <c r="A163" s="5">
        <v>101407.02</v>
      </c>
      <c r="B163" s="4">
        <v>1</v>
      </c>
      <c r="C163" s="9" t="s">
        <v>181</v>
      </c>
      <c r="D163" s="65" t="s">
        <v>401</v>
      </c>
      <c r="E163" s="65" t="s">
        <v>900</v>
      </c>
      <c r="F163" s="9" t="s">
        <v>630</v>
      </c>
      <c r="G163" s="9" t="s">
        <v>631</v>
      </c>
      <c r="H163" s="1" t="s">
        <v>74</v>
      </c>
      <c r="I163" s="1" t="s">
        <v>23</v>
      </c>
      <c r="K163" s="14" t="s">
        <v>11496</v>
      </c>
      <c r="L163" s="14" t="s">
        <v>113</v>
      </c>
      <c r="M163" s="2">
        <v>5.26</v>
      </c>
      <c r="N163" s="13">
        <v>44176</v>
      </c>
      <c r="P163" s="181" t="s">
        <v>11514</v>
      </c>
      <c r="Q163" s="182" t="s">
        <v>11</v>
      </c>
      <c r="S163" s="6">
        <v>0</v>
      </c>
      <c r="T163" s="6">
        <v>2410000</v>
      </c>
      <c r="U163" s="6">
        <v>0</v>
      </c>
      <c r="V163" s="6">
        <v>0</v>
      </c>
      <c r="W163" s="6">
        <f>SUM(Table2[[#This Row],[PE Obligations]:[Paving Obligations]])</f>
        <v>2410000</v>
      </c>
    </row>
    <row r="164" spans="1:23" ht="30" x14ac:dyDescent="0.25">
      <c r="A164" s="5">
        <v>128877</v>
      </c>
      <c r="B164" s="4">
        <v>1</v>
      </c>
      <c r="C164" s="9" t="s">
        <v>186</v>
      </c>
      <c r="D164" s="65" t="s">
        <v>116</v>
      </c>
      <c r="E164" s="65" t="s">
        <v>900</v>
      </c>
      <c r="F164" s="9" t="s">
        <v>6394</v>
      </c>
      <c r="G164" s="9" t="s">
        <v>6391</v>
      </c>
      <c r="H164" s="1" t="s">
        <v>105</v>
      </c>
      <c r="I164" s="1" t="s">
        <v>501</v>
      </c>
      <c r="K164" s="14" t="s">
        <v>11506</v>
      </c>
      <c r="L164" s="14" t="s">
        <v>11339</v>
      </c>
      <c r="M164" s="2">
        <v>0.01</v>
      </c>
      <c r="N164" s="13">
        <v>43637</v>
      </c>
      <c r="P164" s="181" t="s">
        <v>11515</v>
      </c>
      <c r="Q164" s="182" t="s">
        <v>24</v>
      </c>
      <c r="S164" s="6">
        <v>1999</v>
      </c>
      <c r="T164" s="6">
        <v>0</v>
      </c>
      <c r="U164" s="6">
        <v>2403999</v>
      </c>
      <c r="V164" s="6">
        <v>0</v>
      </c>
      <c r="W164" s="6">
        <f>SUM(Table2[[#This Row],[PE Obligations]:[Paving Obligations]])</f>
        <v>2405998</v>
      </c>
    </row>
    <row r="165" spans="1:23" ht="30" x14ac:dyDescent="0.25">
      <c r="A165" s="5">
        <v>120668</v>
      </c>
      <c r="B165" s="4">
        <v>2</v>
      </c>
      <c r="C165" s="9" t="s">
        <v>278</v>
      </c>
      <c r="D165" s="65" t="s">
        <v>2765</v>
      </c>
      <c r="E165" s="65" t="s">
        <v>11498</v>
      </c>
      <c r="F165" s="9" t="s">
        <v>2766</v>
      </c>
      <c r="G165" s="9" t="s">
        <v>2767</v>
      </c>
      <c r="H165" s="1" t="s">
        <v>28</v>
      </c>
      <c r="I165" s="1" t="s">
        <v>29</v>
      </c>
      <c r="K165" s="14" t="s">
        <v>28</v>
      </c>
      <c r="L165" s="14" t="s">
        <v>113</v>
      </c>
      <c r="M165" s="2">
        <v>4.4999999999999998E-2</v>
      </c>
      <c r="P165" s="181" t="s">
        <v>11517</v>
      </c>
      <c r="Q165" s="182" t="s">
        <v>30</v>
      </c>
      <c r="R165" s="9" t="s">
        <v>2768</v>
      </c>
      <c r="S165" s="6">
        <v>0</v>
      </c>
      <c r="T165" s="6">
        <v>0</v>
      </c>
      <c r="U165" s="6">
        <v>2397896.2000000002</v>
      </c>
      <c r="V165" s="6">
        <v>0</v>
      </c>
      <c r="W165" s="6">
        <f>SUM(Table2[[#This Row],[PE Obligations]:[Paving Obligations]])</f>
        <v>2397896.2000000002</v>
      </c>
    </row>
    <row r="166" spans="1:23" x14ac:dyDescent="0.25">
      <c r="A166" s="5">
        <v>70023</v>
      </c>
      <c r="B166" s="4">
        <v>4</v>
      </c>
      <c r="C166" s="9" t="s">
        <v>208</v>
      </c>
      <c r="D166" s="65"/>
      <c r="E166" s="65" t="s">
        <v>900</v>
      </c>
      <c r="F166" s="9" t="s">
        <v>209</v>
      </c>
      <c r="H166" s="1" t="s">
        <v>105</v>
      </c>
      <c r="I166" s="1" t="s">
        <v>171</v>
      </c>
      <c r="K166" s="14" t="s">
        <v>11500</v>
      </c>
      <c r="L166" s="14" t="s">
        <v>11500</v>
      </c>
      <c r="M166" s="1" t="s">
        <v>57</v>
      </c>
      <c r="P166" s="181" t="s">
        <v>11515</v>
      </c>
      <c r="Q166" s="182"/>
      <c r="S166" s="6">
        <v>0</v>
      </c>
      <c r="T166" s="6">
        <v>0</v>
      </c>
      <c r="U166" s="6">
        <v>2362658.7400000002</v>
      </c>
      <c r="V166" s="6">
        <v>0</v>
      </c>
      <c r="W166" s="6">
        <f>SUM(Table2[[#This Row],[PE Obligations]:[Paving Obligations]])</f>
        <v>2362658.7400000002</v>
      </c>
    </row>
    <row r="167" spans="1:23" x14ac:dyDescent="0.25">
      <c r="A167" s="5">
        <v>100997</v>
      </c>
      <c r="B167" s="4">
        <v>1</v>
      </c>
      <c r="C167" s="9" t="s">
        <v>40</v>
      </c>
      <c r="D167" s="65" t="s">
        <v>379</v>
      </c>
      <c r="E167" s="65" t="s">
        <v>900</v>
      </c>
      <c r="F167" s="9" t="s">
        <v>569</v>
      </c>
      <c r="H167" s="1" t="s">
        <v>74</v>
      </c>
      <c r="I167" s="1" t="s">
        <v>118</v>
      </c>
      <c r="K167" s="14" t="s">
        <v>11496</v>
      </c>
      <c r="L167" s="14" t="s">
        <v>11499</v>
      </c>
      <c r="M167" s="2">
        <v>2.5</v>
      </c>
      <c r="N167" s="13">
        <v>40949</v>
      </c>
      <c r="P167" s="181" t="s">
        <v>11515</v>
      </c>
      <c r="Q167" s="182" t="s">
        <v>24</v>
      </c>
      <c r="S167" s="6">
        <v>6447.41</v>
      </c>
      <c r="T167" s="6">
        <v>0</v>
      </c>
      <c r="U167" s="6">
        <v>2337000</v>
      </c>
      <c r="V167" s="6">
        <v>0</v>
      </c>
      <c r="W167" s="6">
        <f>SUM(Table2[[#This Row],[PE Obligations]:[Paving Obligations]])</f>
        <v>2343447.41</v>
      </c>
    </row>
    <row r="168" spans="1:23" ht="30" x14ac:dyDescent="0.25">
      <c r="A168" s="5">
        <v>118502</v>
      </c>
      <c r="B168" s="4">
        <v>2</v>
      </c>
      <c r="C168" s="9" t="s">
        <v>65</v>
      </c>
      <c r="D168" s="65" t="s">
        <v>369</v>
      </c>
      <c r="E168" s="65" t="s">
        <v>900</v>
      </c>
      <c r="F168" s="9" t="s">
        <v>2307</v>
      </c>
      <c r="G168" s="9" t="s">
        <v>599</v>
      </c>
      <c r="H168" s="1" t="s">
        <v>501</v>
      </c>
      <c r="I168" s="1" t="s">
        <v>599</v>
      </c>
      <c r="K168" s="14" t="s">
        <v>11496</v>
      </c>
      <c r="L168" s="14" t="s">
        <v>113</v>
      </c>
      <c r="M168" s="2">
        <v>0</v>
      </c>
      <c r="N168" s="13">
        <v>43868</v>
      </c>
      <c r="P168" s="181" t="s">
        <v>11515</v>
      </c>
      <c r="Q168" s="182" t="s">
        <v>24</v>
      </c>
      <c r="S168" s="6">
        <v>67000</v>
      </c>
      <c r="T168" s="6">
        <v>350000</v>
      </c>
      <c r="U168" s="6">
        <v>1917096</v>
      </c>
      <c r="V168" s="6">
        <v>0</v>
      </c>
      <c r="W168" s="6">
        <f>SUM(Table2[[#This Row],[PE Obligations]:[Paving Obligations]])</f>
        <v>2334096</v>
      </c>
    </row>
    <row r="169" spans="1:23" x14ac:dyDescent="0.25">
      <c r="A169" s="5">
        <v>70063</v>
      </c>
      <c r="B169" s="4">
        <v>3</v>
      </c>
      <c r="C169" s="9" t="s">
        <v>43</v>
      </c>
      <c r="D169" s="65"/>
      <c r="E169" s="65" t="s">
        <v>900</v>
      </c>
      <c r="F169" s="9" t="s">
        <v>273</v>
      </c>
      <c r="H169" s="1" t="s">
        <v>105</v>
      </c>
      <c r="I169" s="1" t="s">
        <v>171</v>
      </c>
      <c r="K169" s="14" t="s">
        <v>11500</v>
      </c>
      <c r="L169" s="14" t="s">
        <v>11500</v>
      </c>
      <c r="M169" s="1" t="s">
        <v>57</v>
      </c>
      <c r="P169" s="181" t="s">
        <v>11515</v>
      </c>
      <c r="Q169" s="182"/>
      <c r="S169" s="6">
        <v>0</v>
      </c>
      <c r="T169" s="6">
        <v>0</v>
      </c>
      <c r="U169" s="6">
        <v>2331900.35</v>
      </c>
      <c r="V169" s="6">
        <v>0</v>
      </c>
      <c r="W169" s="6">
        <f>SUM(Table2[[#This Row],[PE Obligations]:[Paving Obligations]])</f>
        <v>2331900.35</v>
      </c>
    </row>
    <row r="170" spans="1:23" ht="30" x14ac:dyDescent="0.25">
      <c r="A170" s="5">
        <v>129856</v>
      </c>
      <c r="B170" s="4">
        <v>4</v>
      </c>
      <c r="C170" s="9" t="s">
        <v>156</v>
      </c>
      <c r="D170" s="65"/>
      <c r="E170" s="65" t="s">
        <v>11500</v>
      </c>
      <c r="F170" s="9" t="s">
        <v>7204</v>
      </c>
      <c r="H170" s="1" t="s">
        <v>1246</v>
      </c>
      <c r="K170" s="14" t="s">
        <v>11500</v>
      </c>
      <c r="L170" s="14" t="s">
        <v>11500</v>
      </c>
      <c r="M170" s="1" t="s">
        <v>57</v>
      </c>
      <c r="P170" s="181" t="s">
        <v>11500</v>
      </c>
      <c r="Q170" s="182"/>
      <c r="S170" s="6">
        <v>0</v>
      </c>
      <c r="T170" s="6">
        <v>0</v>
      </c>
      <c r="U170" s="6">
        <v>2328449</v>
      </c>
      <c r="V170" s="6">
        <v>0</v>
      </c>
      <c r="W170" s="6">
        <f>SUM(Table2[[#This Row],[PE Obligations]:[Paving Obligations]])</f>
        <v>2328449</v>
      </c>
    </row>
    <row r="171" spans="1:23" ht="105" x14ac:dyDescent="0.25">
      <c r="A171" s="5">
        <v>122605</v>
      </c>
      <c r="B171" s="4">
        <v>1</v>
      </c>
      <c r="C171" s="9" t="s">
        <v>90</v>
      </c>
      <c r="D171" s="65"/>
      <c r="E171" s="65" t="s">
        <v>11498</v>
      </c>
      <c r="F171" s="9" t="s">
        <v>3205</v>
      </c>
      <c r="G171" s="9" t="s">
        <v>3206</v>
      </c>
      <c r="H171" s="1" t="s">
        <v>22</v>
      </c>
      <c r="I171" s="1" t="s">
        <v>2699</v>
      </c>
      <c r="K171" s="14" t="s">
        <v>11500</v>
      </c>
      <c r="L171" s="14" t="s">
        <v>11500</v>
      </c>
      <c r="M171" s="2">
        <v>2.0699999999999998</v>
      </c>
      <c r="P171" s="181" t="s">
        <v>11517</v>
      </c>
      <c r="Q171" s="182" t="s">
        <v>24</v>
      </c>
      <c r="S171" s="6">
        <v>0</v>
      </c>
      <c r="T171" s="6">
        <v>0</v>
      </c>
      <c r="U171" s="6">
        <v>2316539</v>
      </c>
      <c r="V171" s="6">
        <v>0</v>
      </c>
      <c r="W171" s="6">
        <f>SUM(Table2[[#This Row],[PE Obligations]:[Paving Obligations]])</f>
        <v>2316539</v>
      </c>
    </row>
    <row r="172" spans="1:23" x14ac:dyDescent="0.25">
      <c r="A172" s="5">
        <v>128800</v>
      </c>
      <c r="B172" s="4">
        <v>2</v>
      </c>
      <c r="C172" s="9" t="s">
        <v>65</v>
      </c>
      <c r="D172" s="65"/>
      <c r="E172" s="65" t="s">
        <v>11500</v>
      </c>
      <c r="F172" s="9" t="s">
        <v>6337</v>
      </c>
      <c r="H172" s="1" t="s">
        <v>1246</v>
      </c>
      <c r="K172" s="14" t="s">
        <v>11500</v>
      </c>
      <c r="L172" s="14" t="s">
        <v>11500</v>
      </c>
      <c r="M172" s="1" t="s">
        <v>57</v>
      </c>
      <c r="P172" s="181" t="s">
        <v>11500</v>
      </c>
      <c r="Q172" s="182"/>
      <c r="S172" s="6">
        <v>0</v>
      </c>
      <c r="T172" s="6">
        <v>0</v>
      </c>
      <c r="U172" s="6">
        <v>2306200</v>
      </c>
      <c r="V172" s="6">
        <v>0</v>
      </c>
      <c r="W172" s="6">
        <f>SUM(Table2[[#This Row],[PE Obligations]:[Paving Obligations]])</f>
        <v>2306200</v>
      </c>
    </row>
    <row r="173" spans="1:23" ht="30" x14ac:dyDescent="0.25">
      <c r="A173" s="5">
        <v>125746</v>
      </c>
      <c r="B173" s="4">
        <v>3</v>
      </c>
      <c r="C173" s="9" t="s">
        <v>320</v>
      </c>
      <c r="D173" s="65" t="s">
        <v>977</v>
      </c>
      <c r="E173" s="65" t="s">
        <v>900</v>
      </c>
      <c r="F173" s="9" t="s">
        <v>4561</v>
      </c>
      <c r="H173" s="1" t="s">
        <v>52</v>
      </c>
      <c r="I173" s="1" t="s">
        <v>48</v>
      </c>
      <c r="K173" s="14" t="s">
        <v>28</v>
      </c>
      <c r="L173" s="14" t="s">
        <v>11339</v>
      </c>
      <c r="M173" s="1" t="s">
        <v>57</v>
      </c>
      <c r="N173" s="13">
        <v>43742</v>
      </c>
      <c r="P173" s="181" t="s">
        <v>11514</v>
      </c>
      <c r="Q173" s="182" t="s">
        <v>11</v>
      </c>
      <c r="S173" s="6">
        <v>0</v>
      </c>
      <c r="T173" s="6">
        <v>0</v>
      </c>
      <c r="U173" s="6">
        <v>2303599</v>
      </c>
      <c r="V173" s="6">
        <v>0</v>
      </c>
      <c r="W173" s="6">
        <f>SUM(Table2[[#This Row],[PE Obligations]:[Paving Obligations]])</f>
        <v>2303599</v>
      </c>
    </row>
    <row r="174" spans="1:23" x14ac:dyDescent="0.25">
      <c r="A174" s="5">
        <v>129215</v>
      </c>
      <c r="B174" s="4">
        <v>3</v>
      </c>
      <c r="C174" s="9" t="s">
        <v>269</v>
      </c>
      <c r="D174" s="65" t="s">
        <v>913</v>
      </c>
      <c r="E174" s="65" t="s">
        <v>900</v>
      </c>
      <c r="F174" s="9" t="s">
        <v>6613</v>
      </c>
      <c r="G174" s="9" t="s">
        <v>3213</v>
      </c>
      <c r="H174" s="1" t="s">
        <v>158</v>
      </c>
      <c r="I174" s="1" t="s">
        <v>341</v>
      </c>
      <c r="J174" s="1" t="str">
        <f>VLOOKUP(A174,'2020'!E:I,5,FALSE)</f>
        <v>Mill &amp; 411d</v>
      </c>
      <c r="K174" s="14" t="s">
        <v>11496</v>
      </c>
      <c r="L174" s="14" t="s">
        <v>10418</v>
      </c>
      <c r="M174" s="2">
        <v>4.63</v>
      </c>
      <c r="N174" s="13">
        <v>43868</v>
      </c>
      <c r="O174" s="1" t="s">
        <v>342</v>
      </c>
      <c r="P174" s="181" t="s">
        <v>11514</v>
      </c>
      <c r="Q174" s="182" t="s">
        <v>11</v>
      </c>
      <c r="S174" s="6">
        <v>0</v>
      </c>
      <c r="T174" s="6">
        <v>0</v>
      </c>
      <c r="U174" s="6">
        <v>30530</v>
      </c>
      <c r="V174" s="6">
        <v>2265000</v>
      </c>
      <c r="W174" s="6">
        <f>SUM(Table2[[#This Row],[PE Obligations]:[Paving Obligations]])</f>
        <v>2295530</v>
      </c>
    </row>
    <row r="175" spans="1:23" x14ac:dyDescent="0.25">
      <c r="A175" s="5">
        <v>70027</v>
      </c>
      <c r="B175" s="4">
        <v>4</v>
      </c>
      <c r="C175" s="9" t="s">
        <v>215</v>
      </c>
      <c r="D175" s="65"/>
      <c r="E175" s="65" t="s">
        <v>900</v>
      </c>
      <c r="F175" s="9" t="s">
        <v>216</v>
      </c>
      <c r="H175" s="1" t="s">
        <v>105</v>
      </c>
      <c r="I175" s="1" t="s">
        <v>171</v>
      </c>
      <c r="K175" s="14" t="s">
        <v>11500</v>
      </c>
      <c r="L175" s="14" t="s">
        <v>11500</v>
      </c>
      <c r="M175" s="1" t="s">
        <v>57</v>
      </c>
      <c r="P175" s="181" t="s">
        <v>11515</v>
      </c>
      <c r="Q175" s="182"/>
      <c r="S175" s="6">
        <v>0</v>
      </c>
      <c r="T175" s="6">
        <v>0</v>
      </c>
      <c r="U175" s="6">
        <v>2288901.38</v>
      </c>
      <c r="V175" s="6">
        <v>0</v>
      </c>
      <c r="W175" s="6">
        <f>SUM(Table2[[#This Row],[PE Obligations]:[Paving Obligations]])</f>
        <v>2288901.38</v>
      </c>
    </row>
    <row r="176" spans="1:23" x14ac:dyDescent="0.25">
      <c r="A176" s="5">
        <v>70083</v>
      </c>
      <c r="B176" s="4">
        <v>3</v>
      </c>
      <c r="C176" s="9" t="s">
        <v>152</v>
      </c>
      <c r="D176" s="65"/>
      <c r="E176" s="65" t="s">
        <v>900</v>
      </c>
      <c r="F176" s="9" t="s">
        <v>303</v>
      </c>
      <c r="H176" s="1" t="s">
        <v>105</v>
      </c>
      <c r="I176" s="1" t="s">
        <v>171</v>
      </c>
      <c r="K176" s="14" t="s">
        <v>11500</v>
      </c>
      <c r="L176" s="14" t="s">
        <v>11500</v>
      </c>
      <c r="M176" s="1" t="s">
        <v>57</v>
      </c>
      <c r="P176" s="181" t="s">
        <v>11515</v>
      </c>
      <c r="Q176" s="182"/>
      <c r="S176" s="6">
        <v>0</v>
      </c>
      <c r="T176" s="6">
        <v>0</v>
      </c>
      <c r="U176" s="6">
        <v>2277329.13</v>
      </c>
      <c r="V176" s="6">
        <v>0</v>
      </c>
      <c r="W176" s="6">
        <f>SUM(Table2[[#This Row],[PE Obligations]:[Paving Obligations]])</f>
        <v>2277329.13</v>
      </c>
    </row>
    <row r="177" spans="1:23" ht="60" x14ac:dyDescent="0.25">
      <c r="A177" s="5">
        <v>125644</v>
      </c>
      <c r="B177" s="4">
        <v>3</v>
      </c>
      <c r="C177" s="9" t="s">
        <v>54</v>
      </c>
      <c r="D177" s="65" t="s">
        <v>114</v>
      </c>
      <c r="E177" s="65" t="s">
        <v>10721</v>
      </c>
      <c r="F177" s="9" t="s">
        <v>4498</v>
      </c>
      <c r="G177" s="9" t="s">
        <v>4499</v>
      </c>
      <c r="H177" s="1" t="s">
        <v>158</v>
      </c>
      <c r="I177" s="1" t="s">
        <v>158</v>
      </c>
      <c r="J177" s="1" t="str">
        <f>VLOOKUP(A177,'Resurfacing Data'!A:M,13,FALSE)</f>
        <v>Mill &amp; 411D</v>
      </c>
      <c r="K177" s="14" t="s">
        <v>11496</v>
      </c>
      <c r="L177" s="14" t="s">
        <v>10418</v>
      </c>
      <c r="M177" s="2">
        <v>4.12</v>
      </c>
      <c r="N177" s="13">
        <v>43182</v>
      </c>
      <c r="O177" s="1" t="s">
        <v>342</v>
      </c>
      <c r="P177" s="181" t="s">
        <v>11513</v>
      </c>
      <c r="Q177" s="182" t="s">
        <v>148</v>
      </c>
      <c r="R177" s="9" t="s">
        <v>4500</v>
      </c>
      <c r="S177" s="6">
        <v>0</v>
      </c>
      <c r="T177" s="6">
        <v>0</v>
      </c>
      <c r="U177" s="6">
        <v>372000</v>
      </c>
      <c r="V177" s="6">
        <v>1900000</v>
      </c>
      <c r="W177" s="6">
        <f>SUM(Table2[[#This Row],[PE Obligations]:[Paving Obligations]])</f>
        <v>2272000</v>
      </c>
    </row>
    <row r="178" spans="1:23" x14ac:dyDescent="0.25">
      <c r="A178" s="5">
        <v>70074</v>
      </c>
      <c r="B178" s="4">
        <v>3</v>
      </c>
      <c r="C178" s="9" t="s">
        <v>289</v>
      </c>
      <c r="D178" s="65"/>
      <c r="E178" s="65" t="s">
        <v>900</v>
      </c>
      <c r="F178" s="9" t="s">
        <v>290</v>
      </c>
      <c r="H178" s="1" t="s">
        <v>105</v>
      </c>
      <c r="I178" s="1" t="s">
        <v>171</v>
      </c>
      <c r="K178" s="14" t="s">
        <v>11500</v>
      </c>
      <c r="L178" s="14" t="s">
        <v>11500</v>
      </c>
      <c r="M178" s="1" t="s">
        <v>57</v>
      </c>
      <c r="P178" s="181" t="s">
        <v>11515</v>
      </c>
      <c r="Q178" s="182"/>
      <c r="S178" s="6">
        <v>0</v>
      </c>
      <c r="T178" s="6">
        <v>0</v>
      </c>
      <c r="U178" s="6">
        <v>2269101.9300000002</v>
      </c>
      <c r="V178" s="6">
        <v>0</v>
      </c>
      <c r="W178" s="6">
        <f>SUM(Table2[[#This Row],[PE Obligations]:[Paving Obligations]])</f>
        <v>2269101.9300000002</v>
      </c>
    </row>
    <row r="179" spans="1:23" ht="90" x14ac:dyDescent="0.25">
      <c r="A179" s="5">
        <v>120114</v>
      </c>
      <c r="B179" s="4">
        <v>4</v>
      </c>
      <c r="C179" s="9" t="s">
        <v>78</v>
      </c>
      <c r="D179" s="65" t="s">
        <v>604</v>
      </c>
      <c r="E179" s="65" t="s">
        <v>11498</v>
      </c>
      <c r="F179" s="9" t="s">
        <v>2618</v>
      </c>
      <c r="G179" s="9" t="s">
        <v>2619</v>
      </c>
      <c r="H179" s="1" t="s">
        <v>22</v>
      </c>
      <c r="I179" s="1" t="s">
        <v>23</v>
      </c>
      <c r="K179" s="14" t="s">
        <v>11496</v>
      </c>
      <c r="L179" s="14" t="s">
        <v>113</v>
      </c>
      <c r="M179" s="2">
        <v>1</v>
      </c>
      <c r="N179" s="13">
        <v>44792</v>
      </c>
      <c r="P179" s="181" t="s">
        <v>11516</v>
      </c>
      <c r="Q179" s="182" t="s">
        <v>430</v>
      </c>
      <c r="S179" s="6">
        <v>0</v>
      </c>
      <c r="T179" s="6">
        <v>2268035</v>
      </c>
      <c r="U179" s="6">
        <v>0</v>
      </c>
      <c r="V179" s="6">
        <v>0</v>
      </c>
      <c r="W179" s="6">
        <f>SUM(Table2[[#This Row],[PE Obligations]:[Paving Obligations]])</f>
        <v>2268035</v>
      </c>
    </row>
    <row r="180" spans="1:23" ht="30" x14ac:dyDescent="0.25">
      <c r="A180" s="5">
        <v>121612</v>
      </c>
      <c r="B180" s="4">
        <v>6</v>
      </c>
      <c r="C180" s="9" t="s">
        <v>46</v>
      </c>
      <c r="D180" s="65"/>
      <c r="E180" s="65" t="s">
        <v>11497</v>
      </c>
      <c r="F180" s="9" t="s">
        <v>2961</v>
      </c>
      <c r="H180" s="1" t="s">
        <v>105</v>
      </c>
      <c r="I180" s="1" t="s">
        <v>467</v>
      </c>
      <c r="K180" s="14" t="s">
        <v>11496</v>
      </c>
      <c r="L180" s="14" t="s">
        <v>11507</v>
      </c>
      <c r="M180" s="1" t="s">
        <v>57</v>
      </c>
      <c r="P180" s="181" t="s">
        <v>46</v>
      </c>
      <c r="Q180" s="182"/>
      <c r="S180" s="6">
        <v>2255500</v>
      </c>
      <c r="T180" s="6">
        <v>0</v>
      </c>
      <c r="U180" s="6">
        <v>0</v>
      </c>
      <c r="V180" s="6">
        <v>0</v>
      </c>
      <c r="W180" s="6">
        <f>SUM(Table2[[#This Row],[PE Obligations]:[Paving Obligations]])</f>
        <v>2255500</v>
      </c>
    </row>
    <row r="181" spans="1:23" x14ac:dyDescent="0.25">
      <c r="A181" s="5">
        <v>111376.11</v>
      </c>
      <c r="B181" s="4">
        <v>1</v>
      </c>
      <c r="C181" s="9" t="s">
        <v>192</v>
      </c>
      <c r="D181" s="65" t="s">
        <v>390</v>
      </c>
      <c r="E181" s="65" t="s">
        <v>900</v>
      </c>
      <c r="F181" s="9" t="s">
        <v>1237</v>
      </c>
      <c r="G181" s="9" t="s">
        <v>1238</v>
      </c>
      <c r="H181" s="1" t="s">
        <v>105</v>
      </c>
      <c r="I181" s="1" t="s">
        <v>171</v>
      </c>
      <c r="K181" s="14" t="s">
        <v>11500</v>
      </c>
      <c r="L181" s="14" t="s">
        <v>11500</v>
      </c>
      <c r="M181" s="1" t="s">
        <v>57</v>
      </c>
      <c r="P181" s="181" t="s">
        <v>11515</v>
      </c>
      <c r="Q181" s="182"/>
      <c r="S181" s="6">
        <v>0</v>
      </c>
      <c r="T181" s="6">
        <v>0</v>
      </c>
      <c r="U181" s="6">
        <v>2250000</v>
      </c>
      <c r="V181" s="6">
        <v>0</v>
      </c>
      <c r="W181" s="6">
        <f>SUM(Table2[[#This Row],[PE Obligations]:[Paving Obligations]])</f>
        <v>2250000</v>
      </c>
    </row>
    <row r="182" spans="1:23" x14ac:dyDescent="0.25">
      <c r="A182" s="5">
        <v>106193</v>
      </c>
      <c r="B182" s="4">
        <v>4</v>
      </c>
      <c r="C182" s="9" t="s">
        <v>607</v>
      </c>
      <c r="D182" s="65"/>
      <c r="E182" s="65" t="s">
        <v>900</v>
      </c>
      <c r="F182" s="9" t="s">
        <v>953</v>
      </c>
      <c r="H182" s="1" t="s">
        <v>105</v>
      </c>
      <c r="I182" s="1" t="s">
        <v>171</v>
      </c>
      <c r="K182" s="14" t="s">
        <v>11500</v>
      </c>
      <c r="L182" s="14" t="s">
        <v>11500</v>
      </c>
      <c r="M182" s="1" t="s">
        <v>57</v>
      </c>
      <c r="P182" s="181" t="s">
        <v>11515</v>
      </c>
      <c r="Q182" s="182"/>
      <c r="S182" s="6">
        <v>0</v>
      </c>
      <c r="T182" s="6">
        <v>0</v>
      </c>
      <c r="U182" s="6">
        <v>2222073.58</v>
      </c>
      <c r="V182" s="6">
        <v>0</v>
      </c>
      <c r="W182" s="6">
        <f>SUM(Table2[[#This Row],[PE Obligations]:[Paving Obligations]])</f>
        <v>2222073.58</v>
      </c>
    </row>
    <row r="183" spans="1:23" x14ac:dyDescent="0.25">
      <c r="A183" s="5">
        <v>70016</v>
      </c>
      <c r="B183" s="4">
        <v>2</v>
      </c>
      <c r="C183" s="9" t="s">
        <v>197</v>
      </c>
      <c r="D183" s="65"/>
      <c r="E183" s="65" t="s">
        <v>900</v>
      </c>
      <c r="F183" s="9" t="s">
        <v>198</v>
      </c>
      <c r="H183" s="1" t="s">
        <v>105</v>
      </c>
      <c r="I183" s="1" t="s">
        <v>171</v>
      </c>
      <c r="K183" s="14" t="s">
        <v>11500</v>
      </c>
      <c r="L183" s="14" t="s">
        <v>11500</v>
      </c>
      <c r="M183" s="1" t="s">
        <v>57</v>
      </c>
      <c r="P183" s="181" t="s">
        <v>11515</v>
      </c>
      <c r="Q183" s="182"/>
      <c r="S183" s="6">
        <v>0</v>
      </c>
      <c r="T183" s="6">
        <v>0</v>
      </c>
      <c r="U183" s="6">
        <v>2201827.69</v>
      </c>
      <c r="V183" s="6">
        <v>0</v>
      </c>
      <c r="W183" s="6">
        <f>SUM(Table2[[#This Row],[PE Obligations]:[Paving Obligations]])</f>
        <v>2201827.69</v>
      </c>
    </row>
    <row r="184" spans="1:23" ht="150" x14ac:dyDescent="0.25">
      <c r="A184" s="5">
        <v>112126.02</v>
      </c>
      <c r="B184" s="4">
        <v>6</v>
      </c>
      <c r="C184" s="9" t="s">
        <v>46</v>
      </c>
      <c r="D184" s="65"/>
      <c r="E184" s="65" t="s">
        <v>900</v>
      </c>
      <c r="F184" s="9" t="s">
        <v>1265</v>
      </c>
      <c r="G184" s="9" t="s">
        <v>1266</v>
      </c>
      <c r="H184" s="1" t="s">
        <v>74</v>
      </c>
      <c r="I184" s="1" t="s">
        <v>24</v>
      </c>
      <c r="K184" s="14" t="s">
        <v>11500</v>
      </c>
      <c r="L184" s="14" t="s">
        <v>11500</v>
      </c>
      <c r="M184" s="2">
        <v>0</v>
      </c>
      <c r="P184" s="181" t="s">
        <v>11515</v>
      </c>
      <c r="Q184" s="182"/>
      <c r="S184" s="6">
        <v>2200000</v>
      </c>
      <c r="T184" s="6">
        <v>0</v>
      </c>
      <c r="U184" s="6">
        <v>0</v>
      </c>
      <c r="V184" s="6">
        <v>0</v>
      </c>
      <c r="W184" s="6">
        <f>SUM(Table2[[#This Row],[PE Obligations]:[Paving Obligations]])</f>
        <v>2200000</v>
      </c>
    </row>
    <row r="185" spans="1:23" x14ac:dyDescent="0.25">
      <c r="A185" s="5">
        <v>129257</v>
      </c>
      <c r="B185" s="4">
        <v>2</v>
      </c>
      <c r="C185" s="9" t="s">
        <v>284</v>
      </c>
      <c r="D185" s="65" t="s">
        <v>2362</v>
      </c>
      <c r="E185" s="65" t="s">
        <v>900</v>
      </c>
      <c r="F185" s="9" t="s">
        <v>6738</v>
      </c>
      <c r="G185" s="9" t="s">
        <v>3213</v>
      </c>
      <c r="H185" s="1" t="s">
        <v>158</v>
      </c>
      <c r="I185" s="1" t="s">
        <v>4650</v>
      </c>
      <c r="J185" s="1" t="str">
        <f>VLOOKUP(A185,'2020'!E:I,5,FALSE)</f>
        <v>Mill &amp; 411d</v>
      </c>
      <c r="K185" s="14" t="s">
        <v>11496</v>
      </c>
      <c r="L185" s="14" t="s">
        <v>10418</v>
      </c>
      <c r="M185" s="2">
        <v>2.37</v>
      </c>
      <c r="N185" s="13">
        <v>43917</v>
      </c>
      <c r="O185" s="1" t="s">
        <v>342</v>
      </c>
      <c r="P185" s="181" t="s">
        <v>11514</v>
      </c>
      <c r="Q185" s="182" t="s">
        <v>430</v>
      </c>
      <c r="R185" s="9" t="s">
        <v>6739</v>
      </c>
      <c r="S185" s="6">
        <v>0</v>
      </c>
      <c r="T185" s="6">
        <v>0</v>
      </c>
      <c r="U185" s="6">
        <v>539919</v>
      </c>
      <c r="V185" s="6">
        <v>1659153</v>
      </c>
      <c r="W185" s="6">
        <f>SUM(Table2[[#This Row],[PE Obligations]:[Paving Obligations]])</f>
        <v>2199072</v>
      </c>
    </row>
    <row r="186" spans="1:23" ht="30" x14ac:dyDescent="0.25">
      <c r="A186" s="5">
        <v>116889.08</v>
      </c>
      <c r="B186" s="4">
        <v>4</v>
      </c>
      <c r="C186" s="9" t="s">
        <v>156</v>
      </c>
      <c r="D186" s="65"/>
      <c r="E186" s="65" t="s">
        <v>10721</v>
      </c>
      <c r="F186" s="9" t="s">
        <v>2005</v>
      </c>
      <c r="G186" s="9" t="s">
        <v>1997</v>
      </c>
      <c r="H186" s="1" t="s">
        <v>105</v>
      </c>
      <c r="I186" s="1" t="s">
        <v>922</v>
      </c>
      <c r="K186" s="14" t="s">
        <v>11500</v>
      </c>
      <c r="L186" s="14" t="s">
        <v>11500</v>
      </c>
      <c r="M186" s="1" t="s">
        <v>57</v>
      </c>
      <c r="N186" s="13">
        <v>43868</v>
      </c>
      <c r="P186" s="181" t="s">
        <v>11513</v>
      </c>
      <c r="Q186" s="182"/>
      <c r="S186" s="6">
        <v>0</v>
      </c>
      <c r="T186" s="6">
        <v>0</v>
      </c>
      <c r="U186" s="6">
        <v>2196102</v>
      </c>
      <c r="V186" s="6">
        <v>0</v>
      </c>
      <c r="W186" s="6">
        <f>SUM(Table2[[#This Row],[PE Obligations]:[Paving Obligations]])</f>
        <v>2196102</v>
      </c>
    </row>
    <row r="187" spans="1:23" x14ac:dyDescent="0.25">
      <c r="A187" s="5">
        <v>70030</v>
      </c>
      <c r="B187" s="4">
        <v>1</v>
      </c>
      <c r="C187" s="9" t="s">
        <v>102</v>
      </c>
      <c r="D187" s="65"/>
      <c r="E187" s="65" t="s">
        <v>900</v>
      </c>
      <c r="F187" s="9" t="s">
        <v>221</v>
      </c>
      <c r="H187" s="1" t="s">
        <v>105</v>
      </c>
      <c r="I187" s="1" t="s">
        <v>171</v>
      </c>
      <c r="K187" s="14" t="s">
        <v>11500</v>
      </c>
      <c r="L187" s="14" t="s">
        <v>11500</v>
      </c>
      <c r="M187" s="1" t="s">
        <v>57</v>
      </c>
      <c r="P187" s="181" t="s">
        <v>11515</v>
      </c>
      <c r="Q187" s="182"/>
      <c r="S187" s="6">
        <v>0</v>
      </c>
      <c r="T187" s="6">
        <v>0</v>
      </c>
      <c r="U187" s="6">
        <v>2193010.37</v>
      </c>
      <c r="V187" s="6">
        <v>0</v>
      </c>
      <c r="W187" s="6">
        <f>SUM(Table2[[#This Row],[PE Obligations]:[Paving Obligations]])</f>
        <v>2193010.37</v>
      </c>
    </row>
    <row r="188" spans="1:23" x14ac:dyDescent="0.25">
      <c r="A188" s="5">
        <v>70073</v>
      </c>
      <c r="B188" s="4">
        <v>1</v>
      </c>
      <c r="C188" s="9" t="s">
        <v>287</v>
      </c>
      <c r="D188" s="65"/>
      <c r="E188" s="65" t="s">
        <v>900</v>
      </c>
      <c r="F188" s="9" t="s">
        <v>288</v>
      </c>
      <c r="H188" s="1" t="s">
        <v>105</v>
      </c>
      <c r="I188" s="1" t="s">
        <v>171</v>
      </c>
      <c r="K188" s="14" t="s">
        <v>11500</v>
      </c>
      <c r="L188" s="14" t="s">
        <v>11500</v>
      </c>
      <c r="M188" s="1" t="s">
        <v>57</v>
      </c>
      <c r="P188" s="181" t="s">
        <v>11515</v>
      </c>
      <c r="Q188" s="182"/>
      <c r="S188" s="6">
        <v>0</v>
      </c>
      <c r="T188" s="6">
        <v>0</v>
      </c>
      <c r="U188" s="6">
        <v>2182738.48</v>
      </c>
      <c r="V188" s="6">
        <v>0</v>
      </c>
      <c r="W188" s="6">
        <f>SUM(Table2[[#This Row],[PE Obligations]:[Paving Obligations]])</f>
        <v>2182738.48</v>
      </c>
    </row>
    <row r="189" spans="1:23" ht="30" x14ac:dyDescent="0.25">
      <c r="A189" s="5">
        <v>100286</v>
      </c>
      <c r="B189" s="4">
        <v>3</v>
      </c>
      <c r="C189" s="9" t="s">
        <v>152</v>
      </c>
      <c r="D189" s="65" t="s">
        <v>153</v>
      </c>
      <c r="E189" s="65" t="s">
        <v>900</v>
      </c>
      <c r="F189" s="9" t="s">
        <v>481</v>
      </c>
      <c r="G189" s="9" t="s">
        <v>482</v>
      </c>
      <c r="H189" s="1" t="s">
        <v>74</v>
      </c>
      <c r="I189" s="1" t="s">
        <v>23</v>
      </c>
      <c r="K189" s="14" t="s">
        <v>11496</v>
      </c>
      <c r="L189" s="14" t="s">
        <v>113</v>
      </c>
      <c r="M189" s="2">
        <v>1.3</v>
      </c>
      <c r="N189" s="13">
        <v>42503</v>
      </c>
      <c r="P189" s="181" t="s">
        <v>11514</v>
      </c>
      <c r="Q189" s="182" t="s">
        <v>11</v>
      </c>
      <c r="S189" s="6">
        <v>0</v>
      </c>
      <c r="T189" s="6">
        <v>0</v>
      </c>
      <c r="U189" s="6">
        <v>2175000</v>
      </c>
      <c r="V189" s="6">
        <v>0</v>
      </c>
      <c r="W189" s="6">
        <f>SUM(Table2[[#This Row],[PE Obligations]:[Paving Obligations]])</f>
        <v>2175000</v>
      </c>
    </row>
    <row r="190" spans="1:23" ht="30" x14ac:dyDescent="0.25">
      <c r="A190" s="5">
        <v>129247</v>
      </c>
      <c r="B190" s="4">
        <v>2</v>
      </c>
      <c r="C190" s="9" t="s">
        <v>65</v>
      </c>
      <c r="D190" s="65" t="s">
        <v>3103</v>
      </c>
      <c r="E190" s="65" t="s">
        <v>900</v>
      </c>
      <c r="F190" s="9" t="s">
        <v>6726</v>
      </c>
      <c r="G190" s="9" t="s">
        <v>6727</v>
      </c>
      <c r="H190" s="1" t="s">
        <v>158</v>
      </c>
      <c r="I190" s="1" t="s">
        <v>341</v>
      </c>
      <c r="J190" s="1" t="str">
        <f>VLOOKUP(A190,'2020'!E:I,5,FALSE)</f>
        <v>Mill, Cs, &amp; 411d</v>
      </c>
      <c r="K190" s="14" t="s">
        <v>11496</v>
      </c>
      <c r="L190" s="14" t="s">
        <v>10418</v>
      </c>
      <c r="M190" s="2">
        <v>1.71</v>
      </c>
      <c r="N190" s="13">
        <v>43966</v>
      </c>
      <c r="O190" s="1" t="s">
        <v>342</v>
      </c>
      <c r="P190" s="181" t="s">
        <v>11514</v>
      </c>
      <c r="Q190" s="182" t="s">
        <v>11</v>
      </c>
      <c r="S190" s="6">
        <v>0</v>
      </c>
      <c r="T190" s="6">
        <v>0</v>
      </c>
      <c r="U190" s="6">
        <v>12905</v>
      </c>
      <c r="V190" s="6">
        <v>2157122</v>
      </c>
      <c r="W190" s="6">
        <f>SUM(Table2[[#This Row],[PE Obligations]:[Paving Obligations]])</f>
        <v>2170027</v>
      </c>
    </row>
    <row r="191" spans="1:23" x14ac:dyDescent="0.25">
      <c r="A191" s="5">
        <v>127358</v>
      </c>
      <c r="B191" s="4">
        <v>4</v>
      </c>
      <c r="C191" s="9" t="s">
        <v>314</v>
      </c>
      <c r="D191" s="65" t="s">
        <v>5460</v>
      </c>
      <c r="E191" s="65" t="s">
        <v>900</v>
      </c>
      <c r="F191" s="9" t="s">
        <v>5461</v>
      </c>
      <c r="G191" s="9" t="s">
        <v>5462</v>
      </c>
      <c r="H191" s="1" t="s">
        <v>158</v>
      </c>
      <c r="I191" s="1" t="s">
        <v>341</v>
      </c>
      <c r="J191" s="1" t="str">
        <f>VLOOKUP(A191,'2020'!E:I,5,FALSE)</f>
        <v>Scrub Seal W/411d Overlay</v>
      </c>
      <c r="K191" s="14" t="s">
        <v>11496</v>
      </c>
      <c r="L191" s="14" t="s">
        <v>10418</v>
      </c>
      <c r="M191" s="2">
        <v>10.4</v>
      </c>
      <c r="N191" s="13">
        <v>43917</v>
      </c>
      <c r="O191" s="1" t="s">
        <v>3042</v>
      </c>
      <c r="P191" s="181" t="s">
        <v>11515</v>
      </c>
      <c r="Q191" s="182" t="s">
        <v>24</v>
      </c>
      <c r="S191" s="6">
        <v>0</v>
      </c>
      <c r="T191" s="6">
        <v>0</v>
      </c>
      <c r="U191" s="6">
        <v>276200</v>
      </c>
      <c r="V191" s="6">
        <v>1891300</v>
      </c>
      <c r="W191" s="6">
        <f>SUM(Table2[[#This Row],[PE Obligations]:[Paving Obligations]])</f>
        <v>2167500</v>
      </c>
    </row>
    <row r="192" spans="1:23" x14ac:dyDescent="0.25">
      <c r="A192" s="5">
        <v>70031</v>
      </c>
      <c r="B192" s="4">
        <v>2</v>
      </c>
      <c r="C192" s="9" t="s">
        <v>107</v>
      </c>
      <c r="D192" s="65"/>
      <c r="E192" s="65" t="s">
        <v>900</v>
      </c>
      <c r="F192" s="9" t="s">
        <v>222</v>
      </c>
      <c r="H192" s="1" t="s">
        <v>105</v>
      </c>
      <c r="I192" s="1" t="s">
        <v>171</v>
      </c>
      <c r="K192" s="14" t="s">
        <v>11500</v>
      </c>
      <c r="L192" s="14" t="s">
        <v>11500</v>
      </c>
      <c r="M192" s="1" t="s">
        <v>57</v>
      </c>
      <c r="P192" s="181" t="s">
        <v>11515</v>
      </c>
      <c r="Q192" s="182"/>
      <c r="S192" s="6">
        <v>0</v>
      </c>
      <c r="T192" s="6">
        <v>0</v>
      </c>
      <c r="U192" s="6">
        <v>2165239.0499999998</v>
      </c>
      <c r="V192" s="6">
        <v>0</v>
      </c>
      <c r="W192" s="6">
        <f>SUM(Table2[[#This Row],[PE Obligations]:[Paving Obligations]])</f>
        <v>2165239.0499999998</v>
      </c>
    </row>
    <row r="193" spans="1:23" ht="30" x14ac:dyDescent="0.25">
      <c r="A193" s="5">
        <v>129186</v>
      </c>
      <c r="B193" s="4">
        <v>3</v>
      </c>
      <c r="C193" s="9" t="s">
        <v>312</v>
      </c>
      <c r="D193" s="65" t="s">
        <v>503</v>
      </c>
      <c r="E193" s="65" t="s">
        <v>900</v>
      </c>
      <c r="F193" s="9" t="s">
        <v>6584</v>
      </c>
      <c r="G193" s="9" t="s">
        <v>3213</v>
      </c>
      <c r="H193" s="1" t="s">
        <v>158</v>
      </c>
      <c r="I193" s="1" t="s">
        <v>4650</v>
      </c>
      <c r="J193" s="1" t="str">
        <f>VLOOKUP(A193,'2020'!E:I,5,FALSE)</f>
        <v>Mill &amp; 411d</v>
      </c>
      <c r="K193" s="14" t="s">
        <v>11496</v>
      </c>
      <c r="L193" s="14" t="s">
        <v>10418</v>
      </c>
      <c r="M193" s="2">
        <v>6.02</v>
      </c>
      <c r="N193" s="13">
        <v>43868</v>
      </c>
      <c r="O193" s="1" t="s">
        <v>342</v>
      </c>
      <c r="P193" s="181" t="s">
        <v>11514</v>
      </c>
      <c r="Q193" s="182" t="s">
        <v>11</v>
      </c>
      <c r="R193" s="9" t="s">
        <v>6585</v>
      </c>
      <c r="S193" s="6">
        <v>0</v>
      </c>
      <c r="T193" s="6">
        <v>0</v>
      </c>
      <c r="U193" s="6">
        <v>191382</v>
      </c>
      <c r="V193" s="6">
        <v>1960110</v>
      </c>
      <c r="W193" s="6">
        <f>SUM(Table2[[#This Row],[PE Obligations]:[Paving Obligations]])</f>
        <v>2151492</v>
      </c>
    </row>
    <row r="194" spans="1:23" ht="30" x14ac:dyDescent="0.25">
      <c r="A194" s="5">
        <v>129784</v>
      </c>
      <c r="B194" s="4">
        <v>2</v>
      </c>
      <c r="C194" s="9" t="s">
        <v>159</v>
      </c>
      <c r="D194" s="65"/>
      <c r="E194" s="65" t="s">
        <v>11500</v>
      </c>
      <c r="F194" s="9" t="s">
        <v>7158</v>
      </c>
      <c r="H194" s="1" t="s">
        <v>1246</v>
      </c>
      <c r="K194" s="14" t="s">
        <v>11500</v>
      </c>
      <c r="L194" s="14" t="s">
        <v>11500</v>
      </c>
      <c r="M194" s="1" t="s">
        <v>57</v>
      </c>
      <c r="P194" s="181" t="s">
        <v>11500</v>
      </c>
      <c r="Q194" s="182"/>
      <c r="S194" s="6">
        <v>0</v>
      </c>
      <c r="T194" s="6">
        <v>0</v>
      </c>
      <c r="U194" s="6">
        <v>2148612</v>
      </c>
      <c r="V194" s="6">
        <v>0</v>
      </c>
      <c r="W194" s="6">
        <f>SUM(Table2[[#This Row],[PE Obligations]:[Paving Obligations]])</f>
        <v>2148612</v>
      </c>
    </row>
    <row r="195" spans="1:23" x14ac:dyDescent="0.25">
      <c r="A195" s="5">
        <v>127220</v>
      </c>
      <c r="B195" s="4">
        <v>2</v>
      </c>
      <c r="C195" s="9" t="s">
        <v>98</v>
      </c>
      <c r="D195" s="65" t="s">
        <v>99</v>
      </c>
      <c r="E195" s="65" t="s">
        <v>900</v>
      </c>
      <c r="F195" s="9" t="s">
        <v>5375</v>
      </c>
      <c r="G195" s="9" t="s">
        <v>5344</v>
      </c>
      <c r="H195" s="1" t="s">
        <v>158</v>
      </c>
      <c r="I195" s="1" t="s">
        <v>341</v>
      </c>
      <c r="J195" s="1" t="str">
        <f>VLOOKUP(A195,'2020'!E:I,5,FALSE)</f>
        <v>411tl Overlay @ 65 Lb/sy</v>
      </c>
      <c r="K195" s="14" t="s">
        <v>11496</v>
      </c>
      <c r="L195" s="14" t="s">
        <v>10418</v>
      </c>
      <c r="M195" s="2">
        <v>10.41</v>
      </c>
      <c r="N195" s="13">
        <v>43917</v>
      </c>
      <c r="O195" s="1" t="s">
        <v>337</v>
      </c>
      <c r="P195" s="181" t="s">
        <v>11515</v>
      </c>
      <c r="Q195" s="182" t="s">
        <v>24</v>
      </c>
      <c r="S195" s="6">
        <v>0</v>
      </c>
      <c r="T195" s="6">
        <v>0</v>
      </c>
      <c r="U195" s="6">
        <v>6023</v>
      </c>
      <c r="V195" s="6">
        <v>2135186</v>
      </c>
      <c r="W195" s="6">
        <f>SUM(Table2[[#This Row],[PE Obligations]:[Paving Obligations]])</f>
        <v>2141209</v>
      </c>
    </row>
    <row r="196" spans="1:23" x14ac:dyDescent="0.25">
      <c r="A196" s="5">
        <v>70060</v>
      </c>
      <c r="B196" s="4">
        <v>3</v>
      </c>
      <c r="C196" s="9" t="s">
        <v>269</v>
      </c>
      <c r="D196" s="65"/>
      <c r="E196" s="65" t="s">
        <v>900</v>
      </c>
      <c r="F196" s="9" t="s">
        <v>270</v>
      </c>
      <c r="H196" s="1" t="s">
        <v>105</v>
      </c>
      <c r="I196" s="1" t="s">
        <v>171</v>
      </c>
      <c r="K196" s="14" t="s">
        <v>11500</v>
      </c>
      <c r="L196" s="14" t="s">
        <v>11500</v>
      </c>
      <c r="M196" s="1" t="s">
        <v>57</v>
      </c>
      <c r="P196" s="181" t="s">
        <v>11515</v>
      </c>
      <c r="Q196" s="182"/>
      <c r="S196" s="6">
        <v>0</v>
      </c>
      <c r="T196" s="6">
        <v>0</v>
      </c>
      <c r="U196" s="6">
        <v>2137864.44</v>
      </c>
      <c r="V196" s="6">
        <v>0</v>
      </c>
      <c r="W196" s="6">
        <f>SUM(Table2[[#This Row],[PE Obligations]:[Paving Obligations]])</f>
        <v>2137864.44</v>
      </c>
    </row>
    <row r="197" spans="1:23" ht="75" x14ac:dyDescent="0.25">
      <c r="A197" s="5">
        <v>126900</v>
      </c>
      <c r="B197" s="4">
        <v>3</v>
      </c>
      <c r="C197" s="9" t="s">
        <v>267</v>
      </c>
      <c r="D197" s="65" t="s">
        <v>3406</v>
      </c>
      <c r="E197" s="65" t="s">
        <v>900</v>
      </c>
      <c r="F197" s="9" t="s">
        <v>5139</v>
      </c>
      <c r="G197" s="9" t="s">
        <v>5140</v>
      </c>
      <c r="H197" s="1" t="s">
        <v>22</v>
      </c>
      <c r="I197" s="1" t="s">
        <v>39</v>
      </c>
      <c r="K197" s="14" t="s">
        <v>11500</v>
      </c>
      <c r="L197" s="14" t="s">
        <v>11500</v>
      </c>
      <c r="M197" s="2">
        <v>0.56999999999999995</v>
      </c>
      <c r="N197" s="13">
        <v>43917</v>
      </c>
      <c r="P197" s="181" t="s">
        <v>11515</v>
      </c>
      <c r="Q197" s="182" t="s">
        <v>24</v>
      </c>
      <c r="S197" s="6">
        <v>69914</v>
      </c>
      <c r="T197" s="6">
        <v>0</v>
      </c>
      <c r="U197" s="6">
        <v>2062470</v>
      </c>
      <c r="V197" s="6">
        <v>0</v>
      </c>
      <c r="W197" s="6">
        <f>SUM(Table2[[#This Row],[PE Obligations]:[Paving Obligations]])</f>
        <v>2132384</v>
      </c>
    </row>
    <row r="198" spans="1:23" x14ac:dyDescent="0.25">
      <c r="A198" s="5">
        <v>128000</v>
      </c>
      <c r="B198" s="4">
        <v>2</v>
      </c>
      <c r="C198" s="9" t="s">
        <v>65</v>
      </c>
      <c r="D198" s="65" t="s">
        <v>129</v>
      </c>
      <c r="E198" s="65" t="s">
        <v>900</v>
      </c>
      <c r="F198" s="9" t="s">
        <v>5973</v>
      </c>
      <c r="H198" s="1" t="s">
        <v>52</v>
      </c>
      <c r="I198" s="1" t="s">
        <v>48</v>
      </c>
      <c r="K198" s="14" t="s">
        <v>28</v>
      </c>
      <c r="L198" s="14" t="s">
        <v>11339</v>
      </c>
      <c r="M198" s="2">
        <v>0</v>
      </c>
      <c r="N198" s="13">
        <v>43917</v>
      </c>
      <c r="P198" s="181" t="s">
        <v>11514</v>
      </c>
      <c r="Q198" s="182" t="s">
        <v>11</v>
      </c>
      <c r="R198" s="9" t="s">
        <v>5974</v>
      </c>
      <c r="S198" s="6">
        <v>0</v>
      </c>
      <c r="T198" s="6">
        <v>0</v>
      </c>
      <c r="U198" s="6">
        <v>2130154</v>
      </c>
      <c r="V198" s="6">
        <v>0</v>
      </c>
      <c r="W198" s="6">
        <f>SUM(Table2[[#This Row],[PE Obligations]:[Paving Obligations]])</f>
        <v>2130154</v>
      </c>
    </row>
    <row r="199" spans="1:23" x14ac:dyDescent="0.25">
      <c r="A199" s="5">
        <v>70095</v>
      </c>
      <c r="B199" s="4">
        <v>3</v>
      </c>
      <c r="C199" s="9" t="s">
        <v>320</v>
      </c>
      <c r="D199" s="65"/>
      <c r="E199" s="65" t="s">
        <v>900</v>
      </c>
      <c r="F199" s="9" t="s">
        <v>321</v>
      </c>
      <c r="H199" s="1" t="s">
        <v>105</v>
      </c>
      <c r="I199" s="1" t="s">
        <v>171</v>
      </c>
      <c r="K199" s="14" t="s">
        <v>11500</v>
      </c>
      <c r="L199" s="14" t="s">
        <v>11500</v>
      </c>
      <c r="M199" s="1" t="s">
        <v>57</v>
      </c>
      <c r="P199" s="181" t="s">
        <v>11515</v>
      </c>
      <c r="Q199" s="182"/>
      <c r="S199" s="6">
        <v>0</v>
      </c>
      <c r="T199" s="6">
        <v>0</v>
      </c>
      <c r="U199" s="6">
        <v>2111366.5</v>
      </c>
      <c r="V199" s="6">
        <v>0</v>
      </c>
      <c r="W199" s="6">
        <f>SUM(Table2[[#This Row],[PE Obligations]:[Paving Obligations]])</f>
        <v>2111366.5</v>
      </c>
    </row>
    <row r="200" spans="1:23" ht="165" x14ac:dyDescent="0.25">
      <c r="A200" s="5">
        <v>119814</v>
      </c>
      <c r="B200" s="4">
        <v>2</v>
      </c>
      <c r="C200" s="9" t="s">
        <v>65</v>
      </c>
      <c r="D200" s="65"/>
      <c r="E200" s="65" t="s">
        <v>11498</v>
      </c>
      <c r="F200" s="9" t="s">
        <v>2520</v>
      </c>
      <c r="G200" s="9" t="s">
        <v>2521</v>
      </c>
      <c r="H200" s="1" t="s">
        <v>22</v>
      </c>
      <c r="I200" s="1" t="s">
        <v>341</v>
      </c>
      <c r="J200" s="1" t="e">
        <f>VLOOKUP(A200,'Resurfacing Data'!A:M,13,FALSE)</f>
        <v>#N/A</v>
      </c>
      <c r="K200" s="14" t="s">
        <v>11496</v>
      </c>
      <c r="L200" s="14" t="s">
        <v>10418</v>
      </c>
      <c r="M200" s="1" t="s">
        <v>57</v>
      </c>
      <c r="P200" s="181" t="s">
        <v>11516</v>
      </c>
      <c r="Q200" s="182" t="s">
        <v>430</v>
      </c>
      <c r="S200" s="6">
        <v>0</v>
      </c>
      <c r="T200" s="6">
        <v>0</v>
      </c>
      <c r="U200" s="6">
        <v>2103796</v>
      </c>
      <c r="V200" s="6">
        <v>0</v>
      </c>
      <c r="W200" s="6">
        <f>SUM(Table2[[#This Row],[PE Obligations]:[Paving Obligations]])</f>
        <v>2103796</v>
      </c>
    </row>
    <row r="201" spans="1:23" ht="30" x14ac:dyDescent="0.25">
      <c r="A201" s="5">
        <v>129100</v>
      </c>
      <c r="B201" s="4">
        <v>1</v>
      </c>
      <c r="C201" s="9" t="s">
        <v>83</v>
      </c>
      <c r="D201" s="65" t="s">
        <v>139</v>
      </c>
      <c r="E201" s="65" t="s">
        <v>900</v>
      </c>
      <c r="F201" s="9" t="s">
        <v>6529</v>
      </c>
      <c r="G201" s="9" t="s">
        <v>3213</v>
      </c>
      <c r="H201" s="1" t="s">
        <v>158</v>
      </c>
      <c r="I201" s="1" t="s">
        <v>48</v>
      </c>
      <c r="K201" s="14" t="s">
        <v>11496</v>
      </c>
      <c r="L201" s="14" t="s">
        <v>10418</v>
      </c>
      <c r="M201" s="2">
        <v>2.92</v>
      </c>
      <c r="N201" s="13">
        <v>43917</v>
      </c>
      <c r="O201" s="1" t="s">
        <v>342</v>
      </c>
      <c r="P201" s="181" t="s">
        <v>11514</v>
      </c>
      <c r="Q201" s="182" t="s">
        <v>11</v>
      </c>
      <c r="R201" s="9" t="s">
        <v>6530</v>
      </c>
      <c r="S201" s="6">
        <v>0</v>
      </c>
      <c r="T201" s="6">
        <v>0</v>
      </c>
      <c r="U201" s="6">
        <v>756000</v>
      </c>
      <c r="V201" s="6">
        <v>1345600</v>
      </c>
      <c r="W201" s="6">
        <f>SUM(Table2[[#This Row],[PE Obligations]:[Paving Obligations]])</f>
        <v>2101600</v>
      </c>
    </row>
    <row r="202" spans="1:23" x14ac:dyDescent="0.25">
      <c r="A202" s="5">
        <v>129192</v>
      </c>
      <c r="B202" s="4">
        <v>3</v>
      </c>
      <c r="C202" s="9" t="s">
        <v>152</v>
      </c>
      <c r="D202" s="65" t="s">
        <v>2349</v>
      </c>
      <c r="E202" s="65" t="s">
        <v>900</v>
      </c>
      <c r="F202" s="9" t="s">
        <v>6592</v>
      </c>
      <c r="G202" s="9" t="s">
        <v>3213</v>
      </c>
      <c r="H202" s="1" t="s">
        <v>158</v>
      </c>
      <c r="I202" s="1" t="s">
        <v>341</v>
      </c>
      <c r="J202" s="1" t="str">
        <f>VLOOKUP(A202,'2020'!E:I,5,FALSE)</f>
        <v>Mill &amp; 411d</v>
      </c>
      <c r="K202" s="14" t="s">
        <v>11496</v>
      </c>
      <c r="L202" s="14" t="s">
        <v>10418</v>
      </c>
      <c r="M202" s="2">
        <v>9.2799999999999994</v>
      </c>
      <c r="N202" s="13">
        <v>43966</v>
      </c>
      <c r="O202" s="1" t="s">
        <v>342</v>
      </c>
      <c r="P202" s="181" t="s">
        <v>11515</v>
      </c>
      <c r="Q202" s="182" t="s">
        <v>24</v>
      </c>
      <c r="S202" s="6">
        <v>0</v>
      </c>
      <c r="T202" s="6">
        <v>0</v>
      </c>
      <c r="U202" s="6">
        <v>59720</v>
      </c>
      <c r="V202" s="6">
        <v>2032870</v>
      </c>
      <c r="W202" s="6">
        <f>SUM(Table2[[#This Row],[PE Obligations]:[Paving Obligations]])</f>
        <v>2092590</v>
      </c>
    </row>
    <row r="203" spans="1:23" ht="30" x14ac:dyDescent="0.25">
      <c r="A203" s="5">
        <v>128746</v>
      </c>
      <c r="B203" s="4">
        <v>3</v>
      </c>
      <c r="C203" s="9" t="s">
        <v>269</v>
      </c>
      <c r="D203" s="65" t="s">
        <v>2533</v>
      </c>
      <c r="E203" s="65" t="s">
        <v>900</v>
      </c>
      <c r="F203" s="9" t="s">
        <v>6292</v>
      </c>
      <c r="G203" s="9" t="s">
        <v>6227</v>
      </c>
      <c r="H203" s="1" t="s">
        <v>105</v>
      </c>
      <c r="I203" s="1" t="s">
        <v>501</v>
      </c>
      <c r="K203" s="14" t="s">
        <v>11506</v>
      </c>
      <c r="L203" s="14" t="s">
        <v>11339</v>
      </c>
      <c r="M203" s="2">
        <v>0.01</v>
      </c>
      <c r="N203" s="13">
        <v>43686</v>
      </c>
      <c r="P203" s="181" t="s">
        <v>11515</v>
      </c>
      <c r="Q203" s="182" t="s">
        <v>24</v>
      </c>
      <c r="S203" s="6">
        <v>22999</v>
      </c>
      <c r="T203" s="6">
        <v>0</v>
      </c>
      <c r="U203" s="6">
        <v>2063048</v>
      </c>
      <c r="V203" s="6">
        <v>0</v>
      </c>
      <c r="W203" s="6">
        <f>SUM(Table2[[#This Row],[PE Obligations]:[Paving Obligations]])</f>
        <v>2086047</v>
      </c>
    </row>
    <row r="204" spans="1:23" x14ac:dyDescent="0.25">
      <c r="A204" s="5">
        <v>70018</v>
      </c>
      <c r="B204" s="4">
        <v>2</v>
      </c>
      <c r="C204" s="9" t="s">
        <v>199</v>
      </c>
      <c r="D204" s="65"/>
      <c r="E204" s="65" t="s">
        <v>900</v>
      </c>
      <c r="F204" s="9" t="s">
        <v>200</v>
      </c>
      <c r="H204" s="1" t="s">
        <v>105</v>
      </c>
      <c r="I204" s="1" t="s">
        <v>171</v>
      </c>
      <c r="K204" s="14" t="s">
        <v>11500</v>
      </c>
      <c r="L204" s="14" t="s">
        <v>11500</v>
      </c>
      <c r="M204" s="1" t="s">
        <v>57</v>
      </c>
      <c r="P204" s="181" t="s">
        <v>11515</v>
      </c>
      <c r="Q204" s="182"/>
      <c r="S204" s="6">
        <v>0</v>
      </c>
      <c r="T204" s="6">
        <v>0</v>
      </c>
      <c r="U204" s="6">
        <v>2079823.72</v>
      </c>
      <c r="V204" s="6">
        <v>0</v>
      </c>
      <c r="W204" s="6">
        <f>SUM(Table2[[#This Row],[PE Obligations]:[Paving Obligations]])</f>
        <v>2079823.72</v>
      </c>
    </row>
    <row r="205" spans="1:23" x14ac:dyDescent="0.25">
      <c r="A205" s="5">
        <v>70055</v>
      </c>
      <c r="B205" s="4">
        <v>4</v>
      </c>
      <c r="C205" s="9" t="s">
        <v>259</v>
      </c>
      <c r="D205" s="65"/>
      <c r="E205" s="65" t="s">
        <v>900</v>
      </c>
      <c r="F205" s="9" t="s">
        <v>260</v>
      </c>
      <c r="G205" s="9" t="s">
        <v>261</v>
      </c>
      <c r="H205" s="1" t="s">
        <v>105</v>
      </c>
      <c r="I205" s="1" t="s">
        <v>171</v>
      </c>
      <c r="K205" s="14" t="s">
        <v>11500</v>
      </c>
      <c r="L205" s="14" t="s">
        <v>11500</v>
      </c>
      <c r="M205" s="1" t="s">
        <v>57</v>
      </c>
      <c r="P205" s="181" t="s">
        <v>11515</v>
      </c>
      <c r="Q205" s="182"/>
      <c r="S205" s="6">
        <v>0</v>
      </c>
      <c r="T205" s="6">
        <v>0</v>
      </c>
      <c r="U205" s="6">
        <v>2079101.1</v>
      </c>
      <c r="V205" s="6">
        <v>0</v>
      </c>
      <c r="W205" s="6">
        <f>SUM(Table2[[#This Row],[PE Obligations]:[Paving Obligations]])</f>
        <v>2079101.1</v>
      </c>
    </row>
    <row r="206" spans="1:23" x14ac:dyDescent="0.25">
      <c r="A206" s="5">
        <v>70090</v>
      </c>
      <c r="B206" s="4">
        <v>1</v>
      </c>
      <c r="C206" s="9" t="s">
        <v>310</v>
      </c>
      <c r="D206" s="65"/>
      <c r="E206" s="65" t="s">
        <v>900</v>
      </c>
      <c r="F206" s="9" t="s">
        <v>311</v>
      </c>
      <c r="H206" s="1" t="s">
        <v>105</v>
      </c>
      <c r="I206" s="1" t="s">
        <v>171</v>
      </c>
      <c r="K206" s="14" t="s">
        <v>11500</v>
      </c>
      <c r="L206" s="14" t="s">
        <v>11500</v>
      </c>
      <c r="M206" s="1" t="s">
        <v>57</v>
      </c>
      <c r="P206" s="181" t="s">
        <v>11515</v>
      </c>
      <c r="Q206" s="182"/>
      <c r="S206" s="6">
        <v>0</v>
      </c>
      <c r="T206" s="6">
        <v>0</v>
      </c>
      <c r="U206" s="6">
        <v>2075060.07</v>
      </c>
      <c r="V206" s="6">
        <v>0</v>
      </c>
      <c r="W206" s="6">
        <f>SUM(Table2[[#This Row],[PE Obligations]:[Paving Obligations]])</f>
        <v>2075060.07</v>
      </c>
    </row>
    <row r="207" spans="1:23" x14ac:dyDescent="0.25">
      <c r="A207" s="5">
        <v>127212</v>
      </c>
      <c r="B207" s="4">
        <v>2</v>
      </c>
      <c r="C207" s="9" t="s">
        <v>803</v>
      </c>
      <c r="D207" s="65" t="s">
        <v>676</v>
      </c>
      <c r="E207" s="65" t="s">
        <v>900</v>
      </c>
      <c r="F207" s="9" t="s">
        <v>5371</v>
      </c>
      <c r="G207" s="9" t="s">
        <v>3213</v>
      </c>
      <c r="H207" s="1" t="s">
        <v>158</v>
      </c>
      <c r="I207" s="1" t="s">
        <v>341</v>
      </c>
      <c r="J207" s="1" t="str">
        <f>VLOOKUP(A207,'2020'!E:I,5,FALSE)</f>
        <v>Mill &amp; 411d</v>
      </c>
      <c r="K207" s="14" t="s">
        <v>11496</v>
      </c>
      <c r="L207" s="14" t="s">
        <v>10418</v>
      </c>
      <c r="M207" s="2">
        <v>3.8</v>
      </c>
      <c r="N207" s="13">
        <v>43966</v>
      </c>
      <c r="O207" s="1" t="s">
        <v>342</v>
      </c>
      <c r="P207" s="181" t="s">
        <v>11514</v>
      </c>
      <c r="Q207" s="182" t="s">
        <v>11</v>
      </c>
      <c r="S207" s="6">
        <v>0</v>
      </c>
      <c r="T207" s="6">
        <v>0</v>
      </c>
      <c r="U207" s="6">
        <v>32156</v>
      </c>
      <c r="V207" s="6">
        <v>2019486</v>
      </c>
      <c r="W207" s="6">
        <f>SUM(Table2[[#This Row],[PE Obligations]:[Paving Obligations]])</f>
        <v>2051642</v>
      </c>
    </row>
    <row r="208" spans="1:23" ht="30" x14ac:dyDescent="0.25">
      <c r="A208" s="5">
        <v>116884.08</v>
      </c>
      <c r="B208" s="4">
        <v>2</v>
      </c>
      <c r="C208" s="9" t="s">
        <v>159</v>
      </c>
      <c r="D208" s="65"/>
      <c r="E208" s="65" t="s">
        <v>10721</v>
      </c>
      <c r="F208" s="9" t="s">
        <v>1998</v>
      </c>
      <c r="G208" s="9" t="s">
        <v>1997</v>
      </c>
      <c r="H208" s="1" t="s">
        <v>105</v>
      </c>
      <c r="I208" s="1" t="s">
        <v>922</v>
      </c>
      <c r="K208" s="14" t="s">
        <v>11500</v>
      </c>
      <c r="L208" s="14" t="s">
        <v>11500</v>
      </c>
      <c r="M208" s="1" t="s">
        <v>57</v>
      </c>
      <c r="N208" s="13">
        <v>43868</v>
      </c>
      <c r="P208" s="181" t="s">
        <v>11513</v>
      </c>
      <c r="Q208" s="182"/>
      <c r="S208" s="6">
        <v>0</v>
      </c>
      <c r="T208" s="6">
        <v>0</v>
      </c>
      <c r="U208" s="6">
        <v>2028363</v>
      </c>
      <c r="V208" s="6">
        <v>0</v>
      </c>
      <c r="W208" s="6">
        <f>SUM(Table2[[#This Row],[PE Obligations]:[Paving Obligations]])</f>
        <v>2028363</v>
      </c>
    </row>
    <row r="209" spans="1:23" ht="30" x14ac:dyDescent="0.25">
      <c r="A209" s="5">
        <v>128664</v>
      </c>
      <c r="B209" s="4">
        <v>2</v>
      </c>
      <c r="C209" s="9" t="s">
        <v>212</v>
      </c>
      <c r="D209" s="65" t="s">
        <v>322</v>
      </c>
      <c r="E209" s="65" t="s">
        <v>900</v>
      </c>
      <c r="F209" s="9" t="s">
        <v>6225</v>
      </c>
      <c r="G209" s="9" t="s">
        <v>6224</v>
      </c>
      <c r="H209" s="1" t="s">
        <v>105</v>
      </c>
      <c r="I209" s="1" t="s">
        <v>501</v>
      </c>
      <c r="K209" s="14" t="s">
        <v>11505</v>
      </c>
      <c r="L209" s="14" t="s">
        <v>11339</v>
      </c>
      <c r="M209" s="2">
        <v>0.01</v>
      </c>
      <c r="N209" s="13">
        <v>43539</v>
      </c>
      <c r="P209" s="181" t="s">
        <v>11515</v>
      </c>
      <c r="Q209" s="182" t="s">
        <v>24</v>
      </c>
      <c r="S209" s="6">
        <v>1999</v>
      </c>
      <c r="T209" s="6">
        <v>0</v>
      </c>
      <c r="U209" s="6">
        <v>2008660</v>
      </c>
      <c r="V209" s="6">
        <v>0</v>
      </c>
      <c r="W209" s="6">
        <f>SUM(Table2[[#This Row],[PE Obligations]:[Paving Obligations]])</f>
        <v>2010659</v>
      </c>
    </row>
    <row r="210" spans="1:23" ht="30" x14ac:dyDescent="0.25">
      <c r="A210" s="5">
        <v>101343</v>
      </c>
      <c r="B210" s="4">
        <v>4</v>
      </c>
      <c r="C210" s="9" t="s">
        <v>607</v>
      </c>
      <c r="D210" s="65" t="s">
        <v>608</v>
      </c>
      <c r="E210" s="65" t="s">
        <v>10721</v>
      </c>
      <c r="F210" s="9" t="s">
        <v>609</v>
      </c>
      <c r="G210" s="9" t="s">
        <v>610</v>
      </c>
      <c r="H210" s="1" t="s">
        <v>74</v>
      </c>
      <c r="I210" s="1" t="s">
        <v>447</v>
      </c>
      <c r="K210" s="14" t="s">
        <v>11496</v>
      </c>
      <c r="L210" s="14" t="s">
        <v>11499</v>
      </c>
      <c r="M210" s="2">
        <v>2.8740000000000001</v>
      </c>
      <c r="N210" s="13">
        <v>42433</v>
      </c>
      <c r="P210" s="181" t="s">
        <v>11513</v>
      </c>
      <c r="Q210" s="182"/>
      <c r="S210" s="6">
        <v>0</v>
      </c>
      <c r="T210" s="6">
        <v>0</v>
      </c>
      <c r="U210" s="6">
        <v>2006400</v>
      </c>
      <c r="V210" s="6">
        <v>0</v>
      </c>
      <c r="W210" s="6">
        <f>SUM(Table2[[#This Row],[PE Obligations]:[Paving Obligations]])</f>
        <v>2006400</v>
      </c>
    </row>
    <row r="211" spans="1:23" ht="30" x14ac:dyDescent="0.25">
      <c r="A211" s="5">
        <v>129043</v>
      </c>
      <c r="B211" s="4">
        <v>2</v>
      </c>
      <c r="C211" s="9" t="s">
        <v>124</v>
      </c>
      <c r="D211" s="65"/>
      <c r="E211" s="65" t="s">
        <v>11500</v>
      </c>
      <c r="F211" s="9" t="s">
        <v>6475</v>
      </c>
      <c r="H211" s="1" t="s">
        <v>1072</v>
      </c>
      <c r="K211" s="14" t="s">
        <v>11500</v>
      </c>
      <c r="L211" s="14" t="s">
        <v>11500</v>
      </c>
      <c r="M211" s="1" t="s">
        <v>57</v>
      </c>
      <c r="P211" s="181" t="s">
        <v>11500</v>
      </c>
      <c r="Q211" s="182"/>
      <c r="S211" s="6">
        <v>0</v>
      </c>
      <c r="T211" s="6">
        <v>0</v>
      </c>
      <c r="U211" s="6">
        <v>2000000</v>
      </c>
      <c r="V211" s="6">
        <v>0</v>
      </c>
      <c r="W211" s="6">
        <f>SUM(Table2[[#This Row],[PE Obligations]:[Paving Obligations]])</f>
        <v>2000000</v>
      </c>
    </row>
    <row r="212" spans="1:23" ht="30" x14ac:dyDescent="0.25">
      <c r="A212" s="5">
        <v>129045</v>
      </c>
      <c r="B212" s="4">
        <v>3</v>
      </c>
      <c r="C212" s="9" t="s">
        <v>188</v>
      </c>
      <c r="D212" s="65"/>
      <c r="E212" s="65" t="s">
        <v>11500</v>
      </c>
      <c r="F212" s="9" t="s">
        <v>6477</v>
      </c>
      <c r="H212" s="1" t="s">
        <v>1072</v>
      </c>
      <c r="K212" s="14" t="s">
        <v>11500</v>
      </c>
      <c r="L212" s="14" t="s">
        <v>11500</v>
      </c>
      <c r="M212" s="1" t="s">
        <v>57</v>
      </c>
      <c r="P212" s="181" t="s">
        <v>11500</v>
      </c>
      <c r="Q212" s="182"/>
      <c r="S212" s="6">
        <v>0</v>
      </c>
      <c r="T212" s="6">
        <v>0</v>
      </c>
      <c r="U212" s="6">
        <v>2000000</v>
      </c>
      <c r="V212" s="6">
        <v>0</v>
      </c>
      <c r="W212" s="6">
        <f>SUM(Table2[[#This Row],[PE Obligations]:[Paving Obligations]])</f>
        <v>2000000</v>
      </c>
    </row>
    <row r="213" spans="1:23" ht="45" x14ac:dyDescent="0.25">
      <c r="A213" s="5">
        <v>129067</v>
      </c>
      <c r="B213" s="4">
        <v>1</v>
      </c>
      <c r="C213" s="9" t="s">
        <v>310</v>
      </c>
      <c r="D213" s="65"/>
      <c r="E213" s="65" t="s">
        <v>11500</v>
      </c>
      <c r="F213" s="9" t="s">
        <v>6502</v>
      </c>
      <c r="H213" s="1" t="s">
        <v>1072</v>
      </c>
      <c r="K213" s="14" t="s">
        <v>11500</v>
      </c>
      <c r="L213" s="14" t="s">
        <v>11500</v>
      </c>
      <c r="M213" s="1" t="s">
        <v>57</v>
      </c>
      <c r="P213" s="181" t="s">
        <v>11500</v>
      </c>
      <c r="Q213" s="182"/>
      <c r="S213" s="6">
        <v>0</v>
      </c>
      <c r="T213" s="6">
        <v>0</v>
      </c>
      <c r="U213" s="6">
        <v>2000000</v>
      </c>
      <c r="V213" s="6">
        <v>0</v>
      </c>
      <c r="W213" s="6">
        <f>SUM(Table2[[#This Row],[PE Obligations]:[Paving Obligations]])</f>
        <v>2000000</v>
      </c>
    </row>
    <row r="214" spans="1:23" x14ac:dyDescent="0.25">
      <c r="A214" s="5">
        <v>129075</v>
      </c>
      <c r="B214" s="4">
        <v>3</v>
      </c>
      <c r="C214" s="9" t="s">
        <v>131</v>
      </c>
      <c r="D214" s="65"/>
      <c r="E214" s="65" t="s">
        <v>11500</v>
      </c>
      <c r="F214" s="9" t="s">
        <v>6510</v>
      </c>
      <c r="H214" s="1" t="s">
        <v>878</v>
      </c>
      <c r="I214" s="1" t="s">
        <v>972</v>
      </c>
      <c r="K214" s="14" t="s">
        <v>11500</v>
      </c>
      <c r="L214" s="14" t="s">
        <v>11500</v>
      </c>
      <c r="M214" s="1" t="s">
        <v>57</v>
      </c>
      <c r="P214" s="181" t="s">
        <v>11500</v>
      </c>
      <c r="Q214" s="182"/>
      <c r="S214" s="6">
        <v>0</v>
      </c>
      <c r="T214" s="6">
        <v>0</v>
      </c>
      <c r="U214" s="6">
        <v>2000000</v>
      </c>
      <c r="V214" s="6">
        <v>0</v>
      </c>
      <c r="W214" s="6">
        <f>SUM(Table2[[#This Row],[PE Obligations]:[Paving Obligations]])</f>
        <v>2000000</v>
      </c>
    </row>
    <row r="215" spans="1:23" ht="30" x14ac:dyDescent="0.25">
      <c r="A215" s="5">
        <v>129767</v>
      </c>
      <c r="B215" s="4">
        <v>4</v>
      </c>
      <c r="C215" s="9" t="s">
        <v>156</v>
      </c>
      <c r="D215" s="65"/>
      <c r="E215" s="65" t="s">
        <v>11500</v>
      </c>
      <c r="F215" s="9" t="s">
        <v>7138</v>
      </c>
      <c r="H215" s="1" t="s">
        <v>1246</v>
      </c>
      <c r="K215" s="14" t="s">
        <v>11500</v>
      </c>
      <c r="L215" s="14" t="s">
        <v>11500</v>
      </c>
      <c r="M215" s="1" t="s">
        <v>57</v>
      </c>
      <c r="P215" s="181" t="s">
        <v>11500</v>
      </c>
      <c r="Q215" s="182"/>
      <c r="S215" s="6">
        <v>0</v>
      </c>
      <c r="T215" s="6">
        <v>0</v>
      </c>
      <c r="U215" s="6">
        <v>1989710</v>
      </c>
      <c r="V215" s="6">
        <v>0</v>
      </c>
      <c r="W215" s="6">
        <f>SUM(Table2[[#This Row],[PE Obligations]:[Paving Obligations]])</f>
        <v>1989710</v>
      </c>
    </row>
    <row r="216" spans="1:23" ht="105" x14ac:dyDescent="0.25">
      <c r="A216" s="5">
        <v>126904</v>
      </c>
      <c r="B216" s="4">
        <v>3</v>
      </c>
      <c r="C216" s="9" t="s">
        <v>131</v>
      </c>
      <c r="D216" s="65" t="s">
        <v>977</v>
      </c>
      <c r="E216" s="65" t="s">
        <v>900</v>
      </c>
      <c r="F216" s="9" t="s">
        <v>5147</v>
      </c>
      <c r="G216" s="9" t="s">
        <v>5148</v>
      </c>
      <c r="H216" s="1" t="s">
        <v>22</v>
      </c>
      <c r="I216" s="1" t="s">
        <v>39</v>
      </c>
      <c r="K216" s="14" t="s">
        <v>11500</v>
      </c>
      <c r="L216" s="14" t="s">
        <v>11500</v>
      </c>
      <c r="M216" s="2">
        <v>1.24</v>
      </c>
      <c r="N216" s="13">
        <v>43812</v>
      </c>
      <c r="P216" s="181" t="s">
        <v>11514</v>
      </c>
      <c r="Q216" s="182" t="s">
        <v>11</v>
      </c>
      <c r="S216" s="6">
        <v>78000</v>
      </c>
      <c r="T216" s="6">
        <v>0</v>
      </c>
      <c r="U216" s="6">
        <v>1906308</v>
      </c>
      <c r="V216" s="6">
        <v>0</v>
      </c>
      <c r="W216" s="6">
        <f>SUM(Table2[[#This Row],[PE Obligations]:[Paving Obligations]])</f>
        <v>1984308</v>
      </c>
    </row>
    <row r="217" spans="1:23" ht="30" x14ac:dyDescent="0.25">
      <c r="A217" s="5">
        <v>103899</v>
      </c>
      <c r="B217" s="4">
        <v>1</v>
      </c>
      <c r="C217" s="9" t="s">
        <v>256</v>
      </c>
      <c r="D217" s="65" t="s">
        <v>139</v>
      </c>
      <c r="E217" s="65" t="s">
        <v>900</v>
      </c>
      <c r="F217" s="9" t="s">
        <v>817</v>
      </c>
      <c r="G217" s="9" t="s">
        <v>818</v>
      </c>
      <c r="H217" s="1" t="s">
        <v>74</v>
      </c>
      <c r="I217" s="1" t="s">
        <v>23</v>
      </c>
      <c r="K217" s="14" t="s">
        <v>11496</v>
      </c>
      <c r="L217" s="14" t="s">
        <v>113</v>
      </c>
      <c r="M217" s="2">
        <v>1.2809999999999999</v>
      </c>
      <c r="N217" s="13">
        <v>43014</v>
      </c>
      <c r="P217" s="181" t="s">
        <v>11514</v>
      </c>
      <c r="Q217" s="182" t="s">
        <v>11</v>
      </c>
      <c r="S217" s="6">
        <v>0</v>
      </c>
      <c r="T217" s="6">
        <v>0</v>
      </c>
      <c r="U217" s="6">
        <v>1981900</v>
      </c>
      <c r="V217" s="6">
        <v>0</v>
      </c>
      <c r="W217" s="6">
        <f>SUM(Table2[[#This Row],[PE Obligations]:[Paving Obligations]])</f>
        <v>1981900</v>
      </c>
    </row>
    <row r="218" spans="1:23" ht="30" x14ac:dyDescent="0.25">
      <c r="A218" s="5">
        <v>130324</v>
      </c>
      <c r="B218" s="4">
        <v>4</v>
      </c>
      <c r="C218" s="9" t="s">
        <v>18</v>
      </c>
      <c r="D218" s="65"/>
      <c r="E218" s="65" t="s">
        <v>11500</v>
      </c>
      <c r="F218" s="9" t="s">
        <v>7627</v>
      </c>
      <c r="H218" s="1" t="s">
        <v>1246</v>
      </c>
      <c r="K218" s="14" t="s">
        <v>11500</v>
      </c>
      <c r="L218" s="14" t="s">
        <v>11500</v>
      </c>
      <c r="M218" s="1" t="s">
        <v>57</v>
      </c>
      <c r="P218" s="181" t="s">
        <v>11500</v>
      </c>
      <c r="Q218" s="182"/>
      <c r="S218" s="6">
        <v>0</v>
      </c>
      <c r="T218" s="6">
        <v>0</v>
      </c>
      <c r="U218" s="6">
        <v>1978800</v>
      </c>
      <c r="V218" s="6">
        <v>0</v>
      </c>
      <c r="W218" s="6">
        <f>SUM(Table2[[#This Row],[PE Obligations]:[Paving Obligations]])</f>
        <v>1978800</v>
      </c>
    </row>
    <row r="219" spans="1:23" x14ac:dyDescent="0.25">
      <c r="A219" s="5">
        <v>70001</v>
      </c>
      <c r="B219" s="4">
        <v>1</v>
      </c>
      <c r="C219" s="9" t="s">
        <v>169</v>
      </c>
      <c r="D219" s="65"/>
      <c r="E219" s="65" t="s">
        <v>900</v>
      </c>
      <c r="F219" s="9" t="s">
        <v>170</v>
      </c>
      <c r="H219" s="1" t="s">
        <v>105</v>
      </c>
      <c r="I219" s="1" t="s">
        <v>171</v>
      </c>
      <c r="K219" s="14" t="s">
        <v>11500</v>
      </c>
      <c r="L219" s="14" t="s">
        <v>11500</v>
      </c>
      <c r="M219" s="1" t="s">
        <v>57</v>
      </c>
      <c r="P219" s="181" t="s">
        <v>11515</v>
      </c>
      <c r="Q219" s="182"/>
      <c r="S219" s="6">
        <v>0</v>
      </c>
      <c r="T219" s="6">
        <v>0</v>
      </c>
      <c r="U219" s="6">
        <v>1963200</v>
      </c>
      <c r="V219" s="6">
        <v>0</v>
      </c>
      <c r="W219" s="6">
        <f>SUM(Table2[[#This Row],[PE Obligations]:[Paving Obligations]])</f>
        <v>1963200</v>
      </c>
    </row>
    <row r="220" spans="1:23" x14ac:dyDescent="0.25">
      <c r="A220" s="5">
        <v>70039</v>
      </c>
      <c r="B220" s="4">
        <v>4</v>
      </c>
      <c r="C220" s="9" t="s">
        <v>231</v>
      </c>
      <c r="D220" s="65"/>
      <c r="E220" s="65" t="s">
        <v>900</v>
      </c>
      <c r="F220" s="9" t="s">
        <v>232</v>
      </c>
      <c r="H220" s="1" t="s">
        <v>105</v>
      </c>
      <c r="I220" s="1" t="s">
        <v>171</v>
      </c>
      <c r="K220" s="14" t="s">
        <v>11500</v>
      </c>
      <c r="L220" s="14" t="s">
        <v>11500</v>
      </c>
      <c r="M220" s="1" t="s">
        <v>57</v>
      </c>
      <c r="P220" s="181" t="s">
        <v>11515</v>
      </c>
      <c r="Q220" s="182"/>
      <c r="S220" s="6">
        <v>0</v>
      </c>
      <c r="T220" s="6">
        <v>0</v>
      </c>
      <c r="U220" s="6">
        <v>1959701.8</v>
      </c>
      <c r="V220" s="6">
        <v>0</v>
      </c>
      <c r="W220" s="6">
        <f>SUM(Table2[[#This Row],[PE Obligations]:[Paving Obligations]])</f>
        <v>1959701.8</v>
      </c>
    </row>
    <row r="221" spans="1:23" ht="30" x14ac:dyDescent="0.25">
      <c r="A221" s="5">
        <v>129470</v>
      </c>
      <c r="B221" s="4">
        <v>6</v>
      </c>
      <c r="C221" s="9" t="s">
        <v>46</v>
      </c>
      <c r="D221" s="65"/>
      <c r="E221" s="65" t="s">
        <v>11500</v>
      </c>
      <c r="F221" s="9" t="s">
        <v>6964</v>
      </c>
      <c r="H221" s="1" t="s">
        <v>878</v>
      </c>
      <c r="I221" s="1" t="s">
        <v>972</v>
      </c>
      <c r="K221" s="14" t="s">
        <v>11500</v>
      </c>
      <c r="L221" s="14" t="s">
        <v>11500</v>
      </c>
      <c r="M221" s="1" t="s">
        <v>57</v>
      </c>
      <c r="P221" s="181" t="s">
        <v>11500</v>
      </c>
      <c r="Q221" s="182"/>
      <c r="S221" s="6">
        <v>0</v>
      </c>
      <c r="T221" s="6">
        <v>0</v>
      </c>
      <c r="U221" s="6">
        <v>1949996</v>
      </c>
      <c r="V221" s="6">
        <v>0</v>
      </c>
      <c r="W221" s="6">
        <f>SUM(Table2[[#This Row],[PE Obligations]:[Paving Obligations]])</f>
        <v>1949996</v>
      </c>
    </row>
    <row r="222" spans="1:23" x14ac:dyDescent="0.25">
      <c r="A222" s="5">
        <v>70029</v>
      </c>
      <c r="B222" s="4">
        <v>1</v>
      </c>
      <c r="C222" s="9" t="s">
        <v>219</v>
      </c>
      <c r="D222" s="65"/>
      <c r="E222" s="65" t="s">
        <v>900</v>
      </c>
      <c r="F222" s="9" t="s">
        <v>220</v>
      </c>
      <c r="H222" s="1" t="s">
        <v>105</v>
      </c>
      <c r="I222" s="1" t="s">
        <v>171</v>
      </c>
      <c r="K222" s="14" t="s">
        <v>11500</v>
      </c>
      <c r="L222" s="14" t="s">
        <v>11500</v>
      </c>
      <c r="M222" s="1" t="s">
        <v>57</v>
      </c>
      <c r="P222" s="181" t="s">
        <v>11515</v>
      </c>
      <c r="Q222" s="182"/>
      <c r="S222" s="6">
        <v>0</v>
      </c>
      <c r="T222" s="6">
        <v>0</v>
      </c>
      <c r="U222" s="6">
        <v>1949380.64</v>
      </c>
      <c r="V222" s="6">
        <v>0</v>
      </c>
      <c r="W222" s="6">
        <f>SUM(Table2[[#This Row],[PE Obligations]:[Paving Obligations]])</f>
        <v>1949380.64</v>
      </c>
    </row>
    <row r="223" spans="1:23" ht="30" x14ac:dyDescent="0.25">
      <c r="A223" s="5">
        <v>105597</v>
      </c>
      <c r="B223" s="4">
        <v>4</v>
      </c>
      <c r="C223" s="9" t="s">
        <v>210</v>
      </c>
      <c r="D223" s="65" t="s">
        <v>114</v>
      </c>
      <c r="E223" s="65" t="s">
        <v>10721</v>
      </c>
      <c r="F223" s="9" t="s">
        <v>919</v>
      </c>
      <c r="G223" s="9" t="s">
        <v>920</v>
      </c>
      <c r="H223" s="1" t="s">
        <v>74</v>
      </c>
      <c r="I223" s="1" t="s">
        <v>502</v>
      </c>
      <c r="K223" s="14" t="s">
        <v>11496</v>
      </c>
      <c r="L223" s="14" t="s">
        <v>11499</v>
      </c>
      <c r="M223" s="2">
        <v>0.68100000000000005</v>
      </c>
      <c r="N223" s="13">
        <v>42706</v>
      </c>
      <c r="P223" s="181" t="s">
        <v>11513</v>
      </c>
      <c r="Q223" s="182" t="s">
        <v>148</v>
      </c>
      <c r="S223" s="6">
        <v>0</v>
      </c>
      <c r="T223" s="6">
        <v>0</v>
      </c>
      <c r="U223" s="6">
        <v>1945000</v>
      </c>
      <c r="V223" s="6">
        <v>0</v>
      </c>
      <c r="W223" s="6">
        <f>SUM(Table2[[#This Row],[PE Obligations]:[Paving Obligations]])</f>
        <v>1945000</v>
      </c>
    </row>
    <row r="224" spans="1:23" x14ac:dyDescent="0.25">
      <c r="A224" s="5">
        <v>127368</v>
      </c>
      <c r="B224" s="4">
        <v>4</v>
      </c>
      <c r="C224" s="9" t="s">
        <v>208</v>
      </c>
      <c r="D224" s="65" t="s">
        <v>846</v>
      </c>
      <c r="E224" s="65" t="s">
        <v>900</v>
      </c>
      <c r="F224" s="9" t="s">
        <v>5473</v>
      </c>
      <c r="G224" s="9" t="s">
        <v>5445</v>
      </c>
      <c r="H224" s="1" t="s">
        <v>158</v>
      </c>
      <c r="I224" s="1" t="s">
        <v>4650</v>
      </c>
      <c r="J224" s="1" t="str">
        <f>VLOOKUP(A224,'2020'!E:I,5,FALSE)</f>
        <v>Scrub Seal W/ Tld</v>
      </c>
      <c r="K224" s="14" t="s">
        <v>11496</v>
      </c>
      <c r="L224" s="14" t="s">
        <v>10418</v>
      </c>
      <c r="M224" s="2">
        <v>7.73</v>
      </c>
      <c r="N224" s="13">
        <v>43966</v>
      </c>
      <c r="O224" s="1" t="s">
        <v>3042</v>
      </c>
      <c r="P224" s="181" t="s">
        <v>11515</v>
      </c>
      <c r="Q224" s="182" t="s">
        <v>24</v>
      </c>
      <c r="R224" s="9" t="s">
        <v>5474</v>
      </c>
      <c r="S224" s="6">
        <v>0</v>
      </c>
      <c r="T224" s="6">
        <v>0</v>
      </c>
      <c r="U224" s="6">
        <v>111745</v>
      </c>
      <c r="V224" s="6">
        <v>1832000</v>
      </c>
      <c r="W224" s="6">
        <f>SUM(Table2[[#This Row],[PE Obligations]:[Paving Obligations]])</f>
        <v>1943745</v>
      </c>
    </row>
    <row r="225" spans="1:23" x14ac:dyDescent="0.25">
      <c r="A225" s="5">
        <v>129179</v>
      </c>
      <c r="B225" s="4">
        <v>3</v>
      </c>
      <c r="C225" s="9" t="s">
        <v>300</v>
      </c>
      <c r="D225" s="65" t="s">
        <v>360</v>
      </c>
      <c r="E225" s="65" t="s">
        <v>900</v>
      </c>
      <c r="F225" s="9" t="s">
        <v>6581</v>
      </c>
      <c r="G225" s="9" t="s">
        <v>3213</v>
      </c>
      <c r="H225" s="1" t="s">
        <v>158</v>
      </c>
      <c r="I225" s="1" t="s">
        <v>158</v>
      </c>
      <c r="J225" s="1" t="str">
        <f>VLOOKUP(A225,'2020'!E:I,5,FALSE)</f>
        <v>Mill &amp; 411d</v>
      </c>
      <c r="K225" s="14" t="s">
        <v>11496</v>
      </c>
      <c r="L225" s="14" t="s">
        <v>10418</v>
      </c>
      <c r="M225" s="2">
        <v>5.4909999999999997</v>
      </c>
      <c r="N225" s="13">
        <v>43868</v>
      </c>
      <c r="O225" s="1" t="s">
        <v>342</v>
      </c>
      <c r="P225" s="181" t="s">
        <v>11514</v>
      </c>
      <c r="Q225" s="182" t="s">
        <v>11</v>
      </c>
      <c r="S225" s="6">
        <v>0</v>
      </c>
      <c r="T225" s="6">
        <v>0</v>
      </c>
      <c r="U225" s="6">
        <v>0</v>
      </c>
      <c r="V225" s="6">
        <v>1920285</v>
      </c>
      <c r="W225" s="6">
        <f>SUM(Table2[[#This Row],[PE Obligations]:[Paving Obligations]])</f>
        <v>1920285</v>
      </c>
    </row>
    <row r="226" spans="1:23" x14ac:dyDescent="0.25">
      <c r="A226" s="5">
        <v>70022</v>
      </c>
      <c r="B226" s="4">
        <v>3</v>
      </c>
      <c r="C226" s="9" t="s">
        <v>206</v>
      </c>
      <c r="D226" s="65"/>
      <c r="E226" s="65" t="s">
        <v>900</v>
      </c>
      <c r="F226" s="9" t="s">
        <v>207</v>
      </c>
      <c r="H226" s="1" t="s">
        <v>105</v>
      </c>
      <c r="I226" s="1" t="s">
        <v>171</v>
      </c>
      <c r="K226" s="14" t="s">
        <v>11500</v>
      </c>
      <c r="L226" s="14" t="s">
        <v>11500</v>
      </c>
      <c r="M226" s="1" t="s">
        <v>57</v>
      </c>
      <c r="P226" s="181" t="s">
        <v>11515</v>
      </c>
      <c r="Q226" s="182"/>
      <c r="S226" s="6">
        <v>0</v>
      </c>
      <c r="T226" s="6">
        <v>0</v>
      </c>
      <c r="U226" s="6">
        <v>1907889.46</v>
      </c>
      <c r="V226" s="6">
        <v>0</v>
      </c>
      <c r="W226" s="6">
        <f>SUM(Table2[[#This Row],[PE Obligations]:[Paving Obligations]])</f>
        <v>1907889.46</v>
      </c>
    </row>
    <row r="227" spans="1:23" x14ac:dyDescent="0.25">
      <c r="A227" s="5">
        <v>70072</v>
      </c>
      <c r="B227" s="4">
        <v>2</v>
      </c>
      <c r="C227" s="9" t="s">
        <v>128</v>
      </c>
      <c r="D227" s="65"/>
      <c r="E227" s="65" t="s">
        <v>900</v>
      </c>
      <c r="F227" s="9" t="s">
        <v>286</v>
      </c>
      <c r="H227" s="1" t="s">
        <v>105</v>
      </c>
      <c r="I227" s="1" t="s">
        <v>171</v>
      </c>
      <c r="K227" s="14" t="s">
        <v>11500</v>
      </c>
      <c r="L227" s="14" t="s">
        <v>11500</v>
      </c>
      <c r="M227" s="1" t="s">
        <v>57</v>
      </c>
      <c r="P227" s="181" t="s">
        <v>11515</v>
      </c>
      <c r="Q227" s="182"/>
      <c r="S227" s="6">
        <v>0</v>
      </c>
      <c r="T227" s="6">
        <v>0</v>
      </c>
      <c r="U227" s="6">
        <v>1905511.46</v>
      </c>
      <c r="V227" s="6">
        <v>0</v>
      </c>
      <c r="W227" s="6">
        <f>SUM(Table2[[#This Row],[PE Obligations]:[Paving Obligations]])</f>
        <v>1905511.46</v>
      </c>
    </row>
    <row r="228" spans="1:23" x14ac:dyDescent="0.25">
      <c r="A228" s="5">
        <v>70009</v>
      </c>
      <c r="B228" s="4">
        <v>4</v>
      </c>
      <c r="C228" s="9" t="s">
        <v>94</v>
      </c>
      <c r="D228" s="65"/>
      <c r="E228" s="65" t="s">
        <v>900</v>
      </c>
      <c r="F228" s="9" t="s">
        <v>185</v>
      </c>
      <c r="H228" s="1" t="s">
        <v>105</v>
      </c>
      <c r="I228" s="1" t="s">
        <v>171</v>
      </c>
      <c r="K228" s="14" t="s">
        <v>11500</v>
      </c>
      <c r="L228" s="14" t="s">
        <v>11500</v>
      </c>
      <c r="M228" s="1" t="s">
        <v>57</v>
      </c>
      <c r="P228" s="181" t="s">
        <v>11515</v>
      </c>
      <c r="Q228" s="182"/>
      <c r="S228" s="6">
        <v>0</v>
      </c>
      <c r="T228" s="6">
        <v>0</v>
      </c>
      <c r="U228" s="6">
        <v>1903621.94</v>
      </c>
      <c r="V228" s="6">
        <v>0</v>
      </c>
      <c r="W228" s="6">
        <f>SUM(Table2[[#This Row],[PE Obligations]:[Paving Obligations]])</f>
        <v>1903621.94</v>
      </c>
    </row>
    <row r="229" spans="1:23" ht="135" x14ac:dyDescent="0.25">
      <c r="A229" s="5">
        <v>121643</v>
      </c>
      <c r="B229" s="4">
        <v>2</v>
      </c>
      <c r="C229" s="9" t="s">
        <v>65</v>
      </c>
      <c r="D229" s="65"/>
      <c r="E229" s="65" t="s">
        <v>11498</v>
      </c>
      <c r="F229" s="9" t="s">
        <v>2972</v>
      </c>
      <c r="G229" s="9" t="s">
        <v>2973</v>
      </c>
      <c r="H229" s="1" t="s">
        <v>22</v>
      </c>
      <c r="I229" s="1" t="s">
        <v>39</v>
      </c>
      <c r="K229" s="14" t="s">
        <v>11500</v>
      </c>
      <c r="L229" s="14" t="s">
        <v>11500</v>
      </c>
      <c r="M229" s="2">
        <v>0</v>
      </c>
      <c r="P229" s="181" t="s">
        <v>11517</v>
      </c>
      <c r="Q229" s="182" t="s">
        <v>30</v>
      </c>
      <c r="S229" s="6">
        <v>56335</v>
      </c>
      <c r="T229" s="6">
        <v>-160000</v>
      </c>
      <c r="U229" s="6">
        <v>2003195</v>
      </c>
      <c r="V229" s="6">
        <v>0</v>
      </c>
      <c r="W229" s="6">
        <f>SUM(Table2[[#This Row],[PE Obligations]:[Paving Obligations]])</f>
        <v>1899530</v>
      </c>
    </row>
    <row r="230" spans="1:23" x14ac:dyDescent="0.25">
      <c r="A230" s="5">
        <v>101742</v>
      </c>
      <c r="B230" s="4">
        <v>4</v>
      </c>
      <c r="C230" s="9" t="s">
        <v>18</v>
      </c>
      <c r="D230" s="65" t="s">
        <v>146</v>
      </c>
      <c r="E230" s="65" t="s">
        <v>10721</v>
      </c>
      <c r="F230" s="9" t="s">
        <v>715</v>
      </c>
      <c r="G230" s="9" t="s">
        <v>716</v>
      </c>
      <c r="H230" s="1" t="s">
        <v>74</v>
      </c>
      <c r="I230" s="1" t="s">
        <v>522</v>
      </c>
      <c r="K230" s="14" t="s">
        <v>11496</v>
      </c>
      <c r="L230" s="14" t="s">
        <v>113</v>
      </c>
      <c r="M230" s="2">
        <v>0</v>
      </c>
      <c r="N230" s="13">
        <v>44540</v>
      </c>
      <c r="P230" s="181" t="s">
        <v>11513</v>
      </c>
      <c r="Q230" s="182" t="s">
        <v>148</v>
      </c>
      <c r="S230" s="6">
        <v>1894756</v>
      </c>
      <c r="T230" s="6">
        <v>0</v>
      </c>
      <c r="U230" s="6">
        <v>0</v>
      </c>
      <c r="V230" s="6">
        <v>0</v>
      </c>
      <c r="W230" s="6">
        <f>SUM(Table2[[#This Row],[PE Obligations]:[Paving Obligations]])</f>
        <v>1894756</v>
      </c>
    </row>
    <row r="231" spans="1:23" ht="105" x14ac:dyDescent="0.25">
      <c r="A231" s="5">
        <v>121573</v>
      </c>
      <c r="B231" s="4">
        <v>1</v>
      </c>
      <c r="C231" s="9" t="s">
        <v>223</v>
      </c>
      <c r="D231" s="65" t="s">
        <v>644</v>
      </c>
      <c r="E231" s="65" t="s">
        <v>900</v>
      </c>
      <c r="F231" s="9" t="s">
        <v>2949</v>
      </c>
      <c r="G231" s="9" t="s">
        <v>2950</v>
      </c>
      <c r="H231" s="1" t="s">
        <v>501</v>
      </c>
      <c r="I231" s="1" t="s">
        <v>2025</v>
      </c>
      <c r="K231" s="14" t="s">
        <v>11496</v>
      </c>
      <c r="L231" s="14" t="s">
        <v>113</v>
      </c>
      <c r="M231" s="2">
        <v>0</v>
      </c>
      <c r="N231" s="13">
        <v>43966</v>
      </c>
      <c r="P231" s="181" t="s">
        <v>11514</v>
      </c>
      <c r="Q231" s="182" t="s">
        <v>11</v>
      </c>
      <c r="S231" s="6">
        <v>0</v>
      </c>
      <c r="T231" s="6">
        <v>0</v>
      </c>
      <c r="U231" s="6">
        <v>1883000</v>
      </c>
      <c r="V231" s="6">
        <v>0</v>
      </c>
      <c r="W231" s="6">
        <f>SUM(Table2[[#This Row],[PE Obligations]:[Paving Obligations]])</f>
        <v>1883000</v>
      </c>
    </row>
    <row r="232" spans="1:23" x14ac:dyDescent="0.25">
      <c r="A232" s="5">
        <v>129015</v>
      </c>
      <c r="B232" s="4">
        <v>2</v>
      </c>
      <c r="C232" s="9" t="s">
        <v>98</v>
      </c>
      <c r="D232" s="65"/>
      <c r="E232" s="65" t="s">
        <v>11500</v>
      </c>
      <c r="F232" s="9" t="s">
        <v>6452</v>
      </c>
      <c r="H232" s="1" t="s">
        <v>878</v>
      </c>
      <c r="K232" s="14" t="s">
        <v>11500</v>
      </c>
      <c r="L232" s="14" t="s">
        <v>11500</v>
      </c>
      <c r="M232" s="1" t="s">
        <v>57</v>
      </c>
      <c r="P232" s="181" t="s">
        <v>11500</v>
      </c>
      <c r="Q232" s="182"/>
      <c r="S232" s="6">
        <v>0</v>
      </c>
      <c r="T232" s="6">
        <v>0</v>
      </c>
      <c r="U232" s="6">
        <v>1870000</v>
      </c>
      <c r="V232" s="6">
        <v>0</v>
      </c>
      <c r="W232" s="6">
        <f>SUM(Table2[[#This Row],[PE Obligations]:[Paving Obligations]])</f>
        <v>1870000</v>
      </c>
    </row>
    <row r="233" spans="1:23" x14ac:dyDescent="0.25">
      <c r="A233" s="5">
        <v>70026</v>
      </c>
      <c r="B233" s="4">
        <v>2</v>
      </c>
      <c r="C233" s="9" t="s">
        <v>98</v>
      </c>
      <c r="D233" s="65"/>
      <c r="E233" s="65" t="s">
        <v>900</v>
      </c>
      <c r="F233" s="9" t="s">
        <v>214</v>
      </c>
      <c r="H233" s="1" t="s">
        <v>105</v>
      </c>
      <c r="I233" s="1" t="s">
        <v>171</v>
      </c>
      <c r="K233" s="14" t="s">
        <v>11500</v>
      </c>
      <c r="L233" s="14" t="s">
        <v>11500</v>
      </c>
      <c r="M233" s="1" t="s">
        <v>57</v>
      </c>
      <c r="P233" s="181" t="s">
        <v>11515</v>
      </c>
      <c r="Q233" s="182"/>
      <c r="S233" s="6">
        <v>0</v>
      </c>
      <c r="T233" s="6">
        <v>0</v>
      </c>
      <c r="U233" s="6">
        <v>1861461.83</v>
      </c>
      <c r="V233" s="6">
        <v>0</v>
      </c>
      <c r="W233" s="6">
        <f>SUM(Table2[[#This Row],[PE Obligations]:[Paving Obligations]])</f>
        <v>1861461.83</v>
      </c>
    </row>
    <row r="234" spans="1:23" x14ac:dyDescent="0.25">
      <c r="A234" s="5">
        <v>129739</v>
      </c>
      <c r="B234" s="4">
        <v>1</v>
      </c>
      <c r="C234" s="9" t="s">
        <v>271</v>
      </c>
      <c r="D234" s="65"/>
      <c r="E234" s="65" t="s">
        <v>11500</v>
      </c>
      <c r="F234" s="9" t="s">
        <v>7117</v>
      </c>
      <c r="H234" s="1" t="s">
        <v>878</v>
      </c>
      <c r="I234" s="1" t="s">
        <v>972</v>
      </c>
      <c r="K234" s="14" t="s">
        <v>11500</v>
      </c>
      <c r="L234" s="14" t="s">
        <v>11500</v>
      </c>
      <c r="M234" s="1" t="s">
        <v>57</v>
      </c>
      <c r="P234" s="181" t="s">
        <v>11500</v>
      </c>
      <c r="Q234" s="182"/>
      <c r="S234" s="6">
        <v>0</v>
      </c>
      <c r="T234" s="6">
        <v>0</v>
      </c>
      <c r="U234" s="6">
        <v>1850000</v>
      </c>
      <c r="V234" s="6">
        <v>0</v>
      </c>
      <c r="W234" s="6">
        <f>SUM(Table2[[#This Row],[PE Obligations]:[Paving Obligations]])</f>
        <v>1850000</v>
      </c>
    </row>
    <row r="235" spans="1:23" ht="45" x14ac:dyDescent="0.25">
      <c r="A235" s="5">
        <v>125010</v>
      </c>
      <c r="B235" s="4">
        <v>3</v>
      </c>
      <c r="C235" s="9" t="s">
        <v>320</v>
      </c>
      <c r="D235" s="65" t="s">
        <v>135</v>
      </c>
      <c r="E235" s="65" t="s">
        <v>11498</v>
      </c>
      <c r="F235" s="9" t="s">
        <v>4129</v>
      </c>
      <c r="G235" s="9" t="s">
        <v>4130</v>
      </c>
      <c r="H235" s="1" t="s">
        <v>22</v>
      </c>
      <c r="I235" s="1" t="s">
        <v>118</v>
      </c>
      <c r="K235" s="14" t="s">
        <v>11496</v>
      </c>
      <c r="L235" s="14" t="s">
        <v>11499</v>
      </c>
      <c r="M235" s="2">
        <v>0.59</v>
      </c>
      <c r="N235" s="13">
        <v>43812</v>
      </c>
      <c r="P235" s="181" t="s">
        <v>11517</v>
      </c>
      <c r="Q235" s="182" t="s">
        <v>30</v>
      </c>
      <c r="S235" s="6">
        <v>318500</v>
      </c>
      <c r="T235" s="6">
        <v>0</v>
      </c>
      <c r="U235" s="6">
        <v>1531355</v>
      </c>
      <c r="V235" s="6">
        <v>0</v>
      </c>
      <c r="W235" s="6">
        <f>SUM(Table2[[#This Row],[PE Obligations]:[Paving Obligations]])</f>
        <v>1849855</v>
      </c>
    </row>
    <row r="236" spans="1:23" x14ac:dyDescent="0.25">
      <c r="A236" s="5">
        <v>70054</v>
      </c>
      <c r="B236" s="4">
        <v>2</v>
      </c>
      <c r="C236" s="9" t="s">
        <v>121</v>
      </c>
      <c r="D236" s="65"/>
      <c r="E236" s="65" t="s">
        <v>900</v>
      </c>
      <c r="F236" s="9" t="s">
        <v>258</v>
      </c>
      <c r="H236" s="1" t="s">
        <v>105</v>
      </c>
      <c r="I236" s="1" t="s">
        <v>171</v>
      </c>
      <c r="K236" s="14" t="s">
        <v>11500</v>
      </c>
      <c r="L236" s="14" t="s">
        <v>11500</v>
      </c>
      <c r="M236" s="1" t="s">
        <v>57</v>
      </c>
      <c r="P236" s="181" t="s">
        <v>11515</v>
      </c>
      <c r="Q236" s="182"/>
      <c r="S236" s="6">
        <v>0</v>
      </c>
      <c r="T236" s="6">
        <v>0</v>
      </c>
      <c r="U236" s="6">
        <v>1844465.86</v>
      </c>
      <c r="V236" s="6">
        <v>0</v>
      </c>
      <c r="W236" s="6">
        <f>SUM(Table2[[#This Row],[PE Obligations]:[Paving Obligations]])</f>
        <v>1844465.86</v>
      </c>
    </row>
    <row r="237" spans="1:23" ht="30" x14ac:dyDescent="0.25">
      <c r="A237" s="5">
        <v>128795</v>
      </c>
      <c r="B237" s="4">
        <v>1</v>
      </c>
      <c r="C237" s="9" t="s">
        <v>186</v>
      </c>
      <c r="D237" s="65" t="s">
        <v>116</v>
      </c>
      <c r="E237" s="65" t="s">
        <v>900</v>
      </c>
      <c r="F237" s="9" t="s">
        <v>6335</v>
      </c>
      <c r="G237" s="9" t="s">
        <v>6301</v>
      </c>
      <c r="H237" s="1" t="s">
        <v>105</v>
      </c>
      <c r="I237" s="1" t="s">
        <v>501</v>
      </c>
      <c r="K237" s="14" t="s">
        <v>11506</v>
      </c>
      <c r="L237" s="14" t="s">
        <v>11339</v>
      </c>
      <c r="M237" s="2">
        <v>0.01</v>
      </c>
      <c r="N237" s="13">
        <v>43637</v>
      </c>
      <c r="P237" s="181" t="s">
        <v>11515</v>
      </c>
      <c r="Q237" s="182" t="s">
        <v>24</v>
      </c>
      <c r="S237" s="6">
        <v>1999</v>
      </c>
      <c r="T237" s="6">
        <v>0</v>
      </c>
      <c r="U237" s="6">
        <v>1818249</v>
      </c>
      <c r="V237" s="6">
        <v>0</v>
      </c>
      <c r="W237" s="6">
        <f>SUM(Table2[[#This Row],[PE Obligations]:[Paving Obligations]])</f>
        <v>1820248</v>
      </c>
    </row>
    <row r="238" spans="1:23" ht="105" x14ac:dyDescent="0.25">
      <c r="A238" s="5">
        <v>119861</v>
      </c>
      <c r="B238" s="4">
        <v>4</v>
      </c>
      <c r="C238" s="9" t="s">
        <v>18</v>
      </c>
      <c r="D238" s="65" t="s">
        <v>1120</v>
      </c>
      <c r="E238" s="65" t="s">
        <v>11498</v>
      </c>
      <c r="F238" s="9" t="s">
        <v>2540</v>
      </c>
      <c r="G238" s="9" t="s">
        <v>2541</v>
      </c>
      <c r="H238" s="1" t="s">
        <v>22</v>
      </c>
      <c r="I238" s="1" t="s">
        <v>23</v>
      </c>
      <c r="K238" s="14" t="s">
        <v>11496</v>
      </c>
      <c r="L238" s="14" t="s">
        <v>113</v>
      </c>
      <c r="M238" s="2">
        <v>1.71</v>
      </c>
      <c r="P238" s="181" t="s">
        <v>11517</v>
      </c>
      <c r="Q238" s="182" t="s">
        <v>24</v>
      </c>
      <c r="S238" s="6">
        <v>0</v>
      </c>
      <c r="T238" s="6">
        <v>1800000</v>
      </c>
      <c r="U238" s="6">
        <v>0</v>
      </c>
      <c r="V238" s="6">
        <v>0</v>
      </c>
      <c r="W238" s="6">
        <f>SUM(Table2[[#This Row],[PE Obligations]:[Paving Obligations]])</f>
        <v>1800000</v>
      </c>
    </row>
    <row r="239" spans="1:23" x14ac:dyDescent="0.25">
      <c r="A239" s="5">
        <v>70028</v>
      </c>
      <c r="B239" s="4">
        <v>3</v>
      </c>
      <c r="C239" s="9" t="s">
        <v>217</v>
      </c>
      <c r="D239" s="65"/>
      <c r="E239" s="65" t="s">
        <v>900</v>
      </c>
      <c r="F239" s="9" t="s">
        <v>218</v>
      </c>
      <c r="H239" s="1" t="s">
        <v>105</v>
      </c>
      <c r="I239" s="1" t="s">
        <v>171</v>
      </c>
      <c r="K239" s="14" t="s">
        <v>11500</v>
      </c>
      <c r="L239" s="14" t="s">
        <v>11500</v>
      </c>
      <c r="M239" s="1" t="s">
        <v>57</v>
      </c>
      <c r="P239" s="181" t="s">
        <v>11515</v>
      </c>
      <c r="Q239" s="182"/>
      <c r="S239" s="6">
        <v>0</v>
      </c>
      <c r="T239" s="6">
        <v>0</v>
      </c>
      <c r="U239" s="6">
        <v>1797237.04</v>
      </c>
      <c r="V239" s="6">
        <v>0</v>
      </c>
      <c r="W239" s="6">
        <f>SUM(Table2[[#This Row],[PE Obligations]:[Paving Obligations]])</f>
        <v>1797237.04</v>
      </c>
    </row>
    <row r="240" spans="1:23" ht="30" x14ac:dyDescent="0.25">
      <c r="A240" s="5">
        <v>129774</v>
      </c>
      <c r="B240" s="4">
        <v>3</v>
      </c>
      <c r="C240" s="9" t="s">
        <v>161</v>
      </c>
      <c r="D240" s="65"/>
      <c r="E240" s="65" t="s">
        <v>11500</v>
      </c>
      <c r="F240" s="9" t="s">
        <v>7145</v>
      </c>
      <c r="H240" s="1" t="s">
        <v>1246</v>
      </c>
      <c r="K240" s="14" t="s">
        <v>11500</v>
      </c>
      <c r="L240" s="14" t="s">
        <v>11500</v>
      </c>
      <c r="M240" s="1" t="s">
        <v>57</v>
      </c>
      <c r="P240" s="181" t="s">
        <v>11500</v>
      </c>
      <c r="Q240" s="182"/>
      <c r="S240" s="6">
        <v>0</v>
      </c>
      <c r="T240" s="6">
        <v>0</v>
      </c>
      <c r="U240" s="6">
        <v>1789990</v>
      </c>
      <c r="V240" s="6">
        <v>0</v>
      </c>
      <c r="W240" s="6">
        <f>SUM(Table2[[#This Row],[PE Obligations]:[Paving Obligations]])</f>
        <v>1789990</v>
      </c>
    </row>
    <row r="241" spans="1:23" ht="30" x14ac:dyDescent="0.25">
      <c r="A241" s="5">
        <v>127215</v>
      </c>
      <c r="B241" s="4">
        <v>2</v>
      </c>
      <c r="C241" s="9" t="s">
        <v>294</v>
      </c>
      <c r="D241" s="65" t="s">
        <v>448</v>
      </c>
      <c r="E241" s="65" t="s">
        <v>900</v>
      </c>
      <c r="F241" s="9" t="s">
        <v>5372</v>
      </c>
      <c r="G241" s="9" t="s">
        <v>3213</v>
      </c>
      <c r="H241" s="1" t="s">
        <v>158</v>
      </c>
      <c r="I241" s="1" t="s">
        <v>4650</v>
      </c>
      <c r="J241" s="1" t="str">
        <f>VLOOKUP(A241,'2020'!E:I,5,FALSE)</f>
        <v>Mill &amp; 411d</v>
      </c>
      <c r="K241" s="14" t="s">
        <v>11496</v>
      </c>
      <c r="L241" s="14" t="s">
        <v>10418</v>
      </c>
      <c r="M241" s="2">
        <v>2.41</v>
      </c>
      <c r="N241" s="13">
        <v>43868</v>
      </c>
      <c r="O241" s="1" t="s">
        <v>342</v>
      </c>
      <c r="P241" s="181" t="s">
        <v>11514</v>
      </c>
      <c r="Q241" s="182" t="s">
        <v>11</v>
      </c>
      <c r="R241" s="9" t="s">
        <v>5373</v>
      </c>
      <c r="S241" s="6">
        <v>0</v>
      </c>
      <c r="T241" s="6">
        <v>0</v>
      </c>
      <c r="U241" s="6">
        <v>148476</v>
      </c>
      <c r="V241" s="6">
        <v>1618171</v>
      </c>
      <c r="W241" s="6">
        <f>SUM(Table2[[#This Row],[PE Obligations]:[Paving Obligations]])</f>
        <v>1766647</v>
      </c>
    </row>
    <row r="242" spans="1:23" x14ac:dyDescent="0.25">
      <c r="A242" s="5">
        <v>116356.08</v>
      </c>
      <c r="B242" s="4">
        <v>3</v>
      </c>
      <c r="C242" s="9" t="s">
        <v>161</v>
      </c>
      <c r="D242" s="65"/>
      <c r="E242" s="65" t="s">
        <v>10721</v>
      </c>
      <c r="F242" s="9" t="s">
        <v>1945</v>
      </c>
      <c r="H242" s="1" t="s">
        <v>105</v>
      </c>
      <c r="I242" s="1" t="s">
        <v>761</v>
      </c>
      <c r="K242" s="14" t="s">
        <v>11500</v>
      </c>
      <c r="L242" s="14" t="s">
        <v>11500</v>
      </c>
      <c r="M242" s="2">
        <v>198.2</v>
      </c>
      <c r="N242" s="13">
        <v>43777</v>
      </c>
      <c r="P242" s="181" t="s">
        <v>11513</v>
      </c>
      <c r="Q242" s="182"/>
      <c r="S242" s="6">
        <v>0</v>
      </c>
      <c r="T242" s="6">
        <v>0</v>
      </c>
      <c r="U242" s="6">
        <v>1756514</v>
      </c>
      <c r="V242" s="6">
        <v>0</v>
      </c>
      <c r="W242" s="6">
        <f>SUM(Table2[[#This Row],[PE Obligations]:[Paving Obligations]])</f>
        <v>1756514</v>
      </c>
    </row>
    <row r="243" spans="1:23" x14ac:dyDescent="0.25">
      <c r="A243" s="5">
        <v>70045</v>
      </c>
      <c r="B243" s="4">
        <v>1</v>
      </c>
      <c r="C243" s="9" t="s">
        <v>49</v>
      </c>
      <c r="D243" s="65"/>
      <c r="E243" s="65" t="s">
        <v>900</v>
      </c>
      <c r="F243" s="9" t="s">
        <v>243</v>
      </c>
      <c r="H243" s="1" t="s">
        <v>105</v>
      </c>
      <c r="I243" s="1" t="s">
        <v>171</v>
      </c>
      <c r="K243" s="14" t="s">
        <v>11500</v>
      </c>
      <c r="L243" s="14" t="s">
        <v>11500</v>
      </c>
      <c r="M243" s="1" t="s">
        <v>57</v>
      </c>
      <c r="P243" s="181" t="s">
        <v>11515</v>
      </c>
      <c r="Q243" s="182"/>
      <c r="S243" s="6">
        <v>0</v>
      </c>
      <c r="T243" s="6">
        <v>0</v>
      </c>
      <c r="U243" s="6">
        <v>1747296.72</v>
      </c>
      <c r="V243" s="6">
        <v>0</v>
      </c>
      <c r="W243" s="6">
        <f>SUM(Table2[[#This Row],[PE Obligations]:[Paving Obligations]])</f>
        <v>1747296.72</v>
      </c>
    </row>
    <row r="244" spans="1:23" ht="45" x14ac:dyDescent="0.25">
      <c r="A244" s="5">
        <v>123309</v>
      </c>
      <c r="B244" s="4">
        <v>2</v>
      </c>
      <c r="C244" s="9" t="s">
        <v>316</v>
      </c>
      <c r="D244" s="65" t="s">
        <v>3415</v>
      </c>
      <c r="E244" s="65" t="s">
        <v>11498</v>
      </c>
      <c r="F244" s="9" t="s">
        <v>3416</v>
      </c>
      <c r="G244" s="9" t="s">
        <v>3417</v>
      </c>
      <c r="H244" s="1" t="s">
        <v>28</v>
      </c>
      <c r="I244" s="1" t="s">
        <v>29</v>
      </c>
      <c r="K244" s="14" t="s">
        <v>28</v>
      </c>
      <c r="L244" s="14" t="s">
        <v>113</v>
      </c>
      <c r="M244" s="2">
        <v>4.4999999999999998E-2</v>
      </c>
      <c r="P244" s="181" t="s">
        <v>11517</v>
      </c>
      <c r="Q244" s="182" t="s">
        <v>30</v>
      </c>
      <c r="R244" s="9" t="s">
        <v>3418</v>
      </c>
      <c r="S244" s="6">
        <v>0</v>
      </c>
      <c r="T244" s="6">
        <v>0</v>
      </c>
      <c r="U244" s="6">
        <v>1745569</v>
      </c>
      <c r="V244" s="6">
        <v>0</v>
      </c>
      <c r="W244" s="6">
        <f>SUM(Table2[[#This Row],[PE Obligations]:[Paving Obligations]])</f>
        <v>1745569</v>
      </c>
    </row>
    <row r="245" spans="1:23" x14ac:dyDescent="0.25">
      <c r="A245" s="5">
        <v>107963.01</v>
      </c>
      <c r="B245" s="4">
        <v>4</v>
      </c>
      <c r="C245" s="9" t="s">
        <v>18</v>
      </c>
      <c r="D245" s="65" t="s">
        <v>114</v>
      </c>
      <c r="E245" s="65" t="s">
        <v>10721</v>
      </c>
      <c r="F245" s="9" t="s">
        <v>993</v>
      </c>
      <c r="H245" s="1" t="s">
        <v>52</v>
      </c>
      <c r="I245" s="1" t="s">
        <v>48</v>
      </c>
      <c r="K245" s="14" t="s">
        <v>28</v>
      </c>
      <c r="L245" s="14" t="s">
        <v>11339</v>
      </c>
      <c r="M245" s="2">
        <v>0</v>
      </c>
      <c r="N245" s="13">
        <v>42048</v>
      </c>
      <c r="P245" s="181" t="s">
        <v>11513</v>
      </c>
      <c r="Q245" s="182"/>
      <c r="R245" s="9" t="s">
        <v>965</v>
      </c>
      <c r="S245" s="6">
        <v>0</v>
      </c>
      <c r="T245" s="6">
        <v>0</v>
      </c>
      <c r="U245" s="6">
        <v>1744194.19</v>
      </c>
      <c r="V245" s="6">
        <v>0</v>
      </c>
      <c r="W245" s="6">
        <f>SUM(Table2[[#This Row],[PE Obligations]:[Paving Obligations]])</f>
        <v>1744194.19</v>
      </c>
    </row>
    <row r="246" spans="1:23" ht="45" x14ac:dyDescent="0.25">
      <c r="A246" s="5">
        <v>129047</v>
      </c>
      <c r="B246" s="4">
        <v>4</v>
      </c>
      <c r="C246" s="9" t="s">
        <v>18</v>
      </c>
      <c r="D246" s="65"/>
      <c r="E246" s="65" t="s">
        <v>11500</v>
      </c>
      <c r="F246" s="9" t="s">
        <v>6478</v>
      </c>
      <c r="H246" s="1" t="s">
        <v>1072</v>
      </c>
      <c r="K246" s="14" t="s">
        <v>11500</v>
      </c>
      <c r="L246" s="14" t="s">
        <v>11500</v>
      </c>
      <c r="M246" s="1" t="s">
        <v>57</v>
      </c>
      <c r="P246" s="181" t="s">
        <v>11500</v>
      </c>
      <c r="Q246" s="182"/>
      <c r="S246" s="6">
        <v>0</v>
      </c>
      <c r="T246" s="6">
        <v>0</v>
      </c>
      <c r="U246" s="6">
        <v>1723500</v>
      </c>
      <c r="V246" s="6">
        <v>0</v>
      </c>
      <c r="W246" s="6">
        <f>SUM(Table2[[#This Row],[PE Obligations]:[Paving Obligations]])</f>
        <v>1723500</v>
      </c>
    </row>
    <row r="247" spans="1:23" x14ac:dyDescent="0.25">
      <c r="A247" s="5">
        <v>70040</v>
      </c>
      <c r="B247" s="4">
        <v>4</v>
      </c>
      <c r="C247" s="9" t="s">
        <v>233</v>
      </c>
      <c r="D247" s="65"/>
      <c r="E247" s="65" t="s">
        <v>900</v>
      </c>
      <c r="F247" s="9" t="s">
        <v>234</v>
      </c>
      <c r="H247" s="1" t="s">
        <v>105</v>
      </c>
      <c r="I247" s="1" t="s">
        <v>171</v>
      </c>
      <c r="K247" s="14" t="s">
        <v>11500</v>
      </c>
      <c r="L247" s="14" t="s">
        <v>11500</v>
      </c>
      <c r="M247" s="1" t="s">
        <v>57</v>
      </c>
      <c r="P247" s="181" t="s">
        <v>11515</v>
      </c>
      <c r="Q247" s="182"/>
      <c r="S247" s="6">
        <v>0</v>
      </c>
      <c r="T247" s="6">
        <v>0</v>
      </c>
      <c r="U247" s="6">
        <v>1718126.21</v>
      </c>
      <c r="V247" s="6">
        <v>0</v>
      </c>
      <c r="W247" s="6">
        <f>SUM(Table2[[#This Row],[PE Obligations]:[Paving Obligations]])</f>
        <v>1718126.21</v>
      </c>
    </row>
    <row r="248" spans="1:23" x14ac:dyDescent="0.25">
      <c r="A248" s="5">
        <v>103660</v>
      </c>
      <c r="B248" s="4">
        <v>2</v>
      </c>
      <c r="C248" s="9" t="s">
        <v>803</v>
      </c>
      <c r="D248" s="65"/>
      <c r="E248" s="65" t="s">
        <v>900</v>
      </c>
      <c r="F248" s="9" t="s">
        <v>804</v>
      </c>
      <c r="H248" s="1" t="s">
        <v>105</v>
      </c>
      <c r="I248" s="1" t="s">
        <v>171</v>
      </c>
      <c r="K248" s="14" t="s">
        <v>11500</v>
      </c>
      <c r="L248" s="14" t="s">
        <v>11500</v>
      </c>
      <c r="M248" s="1" t="s">
        <v>57</v>
      </c>
      <c r="P248" s="181" t="s">
        <v>11515</v>
      </c>
      <c r="Q248" s="182"/>
      <c r="S248" s="6">
        <v>0</v>
      </c>
      <c r="T248" s="6">
        <v>0</v>
      </c>
      <c r="U248" s="6">
        <v>1715896.9</v>
      </c>
      <c r="V248" s="6">
        <v>0</v>
      </c>
      <c r="W248" s="6">
        <f>SUM(Table2[[#This Row],[PE Obligations]:[Paving Obligations]])</f>
        <v>1715896.9</v>
      </c>
    </row>
    <row r="249" spans="1:23" x14ac:dyDescent="0.25">
      <c r="A249" s="5">
        <v>129212</v>
      </c>
      <c r="B249" s="4">
        <v>3</v>
      </c>
      <c r="C249" s="9" t="s">
        <v>250</v>
      </c>
      <c r="D249" s="65" t="s">
        <v>503</v>
      </c>
      <c r="E249" s="65" t="s">
        <v>900</v>
      </c>
      <c r="F249" s="9" t="s">
        <v>6612</v>
      </c>
      <c r="G249" s="9" t="s">
        <v>3213</v>
      </c>
      <c r="H249" s="1" t="s">
        <v>158</v>
      </c>
      <c r="I249" s="1" t="s">
        <v>158</v>
      </c>
      <c r="J249" s="1" t="str">
        <f>VLOOKUP(A249,'2020'!E:I,5,FALSE)</f>
        <v>Mill &amp; 411d</v>
      </c>
      <c r="K249" s="14" t="s">
        <v>11496</v>
      </c>
      <c r="L249" s="14" t="s">
        <v>10418</v>
      </c>
      <c r="M249" s="2">
        <v>3.33</v>
      </c>
      <c r="N249" s="13">
        <v>43966</v>
      </c>
      <c r="O249" s="1" t="s">
        <v>342</v>
      </c>
      <c r="P249" s="181" t="s">
        <v>11514</v>
      </c>
      <c r="Q249" s="182" t="s">
        <v>11</v>
      </c>
      <c r="S249" s="6">
        <v>0</v>
      </c>
      <c r="T249" s="6">
        <v>0</v>
      </c>
      <c r="U249" s="6">
        <v>0</v>
      </c>
      <c r="V249" s="6">
        <v>1714150</v>
      </c>
      <c r="W249" s="6">
        <f>SUM(Table2[[#This Row],[PE Obligations]:[Paving Obligations]])</f>
        <v>1714150</v>
      </c>
    </row>
    <row r="250" spans="1:23" ht="90" x14ac:dyDescent="0.25">
      <c r="A250" s="5">
        <v>123118</v>
      </c>
      <c r="B250" s="4">
        <v>2</v>
      </c>
      <c r="C250" s="9" t="s">
        <v>65</v>
      </c>
      <c r="D250" s="65"/>
      <c r="E250" s="65" t="s">
        <v>11498</v>
      </c>
      <c r="F250" s="9" t="s">
        <v>3330</v>
      </c>
      <c r="G250" s="9" t="s">
        <v>3331</v>
      </c>
      <c r="H250" s="1" t="s">
        <v>22</v>
      </c>
      <c r="I250" s="1" t="s">
        <v>39</v>
      </c>
      <c r="K250" s="14" t="s">
        <v>11500</v>
      </c>
      <c r="L250" s="14" t="s">
        <v>11500</v>
      </c>
      <c r="M250" s="1" t="s">
        <v>57</v>
      </c>
      <c r="P250" s="181" t="s">
        <v>11517</v>
      </c>
      <c r="Q250" s="182" t="s">
        <v>30</v>
      </c>
      <c r="S250" s="6">
        <v>0</v>
      </c>
      <c r="T250" s="6">
        <v>0</v>
      </c>
      <c r="U250" s="6">
        <v>1707934</v>
      </c>
      <c r="V250" s="6">
        <v>0</v>
      </c>
      <c r="W250" s="6">
        <f>SUM(Table2[[#This Row],[PE Obligations]:[Paving Obligations]])</f>
        <v>1707934</v>
      </c>
    </row>
    <row r="251" spans="1:23" ht="30" x14ac:dyDescent="0.25">
      <c r="A251" s="5">
        <v>129295</v>
      </c>
      <c r="B251" s="4">
        <v>4</v>
      </c>
      <c r="C251" s="9" t="s">
        <v>18</v>
      </c>
      <c r="D251" s="65" t="s">
        <v>348</v>
      </c>
      <c r="E251" s="65" t="s">
        <v>900</v>
      </c>
      <c r="F251" s="9" t="s">
        <v>6770</v>
      </c>
      <c r="G251" s="9" t="s">
        <v>5472</v>
      </c>
      <c r="H251" s="1" t="s">
        <v>158</v>
      </c>
      <c r="I251" s="1" t="s">
        <v>341</v>
      </c>
      <c r="J251" s="1" t="str">
        <f>VLOOKUP(A251,'2020'!E:I,5,FALSE)</f>
        <v>Mill &amp; Fill</v>
      </c>
      <c r="K251" s="14" t="s">
        <v>11496</v>
      </c>
      <c r="L251" s="14" t="s">
        <v>10418</v>
      </c>
      <c r="M251" s="2">
        <v>1.76</v>
      </c>
      <c r="N251" s="13">
        <v>43917</v>
      </c>
      <c r="O251" s="1" t="s">
        <v>342</v>
      </c>
      <c r="P251" s="181" t="s">
        <v>11514</v>
      </c>
      <c r="Q251" s="182" t="s">
        <v>430</v>
      </c>
      <c r="S251" s="6">
        <v>0</v>
      </c>
      <c r="T251" s="6">
        <v>0</v>
      </c>
      <c r="U251" s="6">
        <v>378000</v>
      </c>
      <c r="V251" s="6">
        <v>1329300</v>
      </c>
      <c r="W251" s="6">
        <f>SUM(Table2[[#This Row],[PE Obligations]:[Paving Obligations]])</f>
        <v>1707300</v>
      </c>
    </row>
    <row r="252" spans="1:23" x14ac:dyDescent="0.25">
      <c r="A252" s="5">
        <v>70053</v>
      </c>
      <c r="B252" s="4">
        <v>1</v>
      </c>
      <c r="C252" s="9" t="s">
        <v>256</v>
      </c>
      <c r="D252" s="65"/>
      <c r="E252" s="65" t="s">
        <v>900</v>
      </c>
      <c r="F252" s="9" t="s">
        <v>257</v>
      </c>
      <c r="H252" s="1" t="s">
        <v>105</v>
      </c>
      <c r="I252" s="1" t="s">
        <v>171</v>
      </c>
      <c r="K252" s="14" t="s">
        <v>11500</v>
      </c>
      <c r="L252" s="14" t="s">
        <v>11500</v>
      </c>
      <c r="M252" s="1" t="s">
        <v>57</v>
      </c>
      <c r="P252" s="181" t="s">
        <v>11515</v>
      </c>
      <c r="Q252" s="182"/>
      <c r="S252" s="6">
        <v>0</v>
      </c>
      <c r="T252" s="6">
        <v>0</v>
      </c>
      <c r="U252" s="6">
        <v>1701469.23</v>
      </c>
      <c r="V252" s="6">
        <v>0</v>
      </c>
      <c r="W252" s="6">
        <f>SUM(Table2[[#This Row],[PE Obligations]:[Paving Obligations]])</f>
        <v>1701469.23</v>
      </c>
    </row>
    <row r="253" spans="1:23" x14ac:dyDescent="0.25">
      <c r="A253" s="5">
        <v>127982.01</v>
      </c>
      <c r="B253" s="4">
        <v>4</v>
      </c>
      <c r="C253" s="9" t="s">
        <v>18</v>
      </c>
      <c r="D253" s="65"/>
      <c r="E253" s="65" t="s">
        <v>10721</v>
      </c>
      <c r="F253" s="9" t="s">
        <v>5953</v>
      </c>
      <c r="H253" s="1" t="s">
        <v>105</v>
      </c>
      <c r="I253" s="1" t="s">
        <v>761</v>
      </c>
      <c r="K253" s="14" t="s">
        <v>11500</v>
      </c>
      <c r="L253" s="14" t="s">
        <v>11500</v>
      </c>
      <c r="M253" s="2">
        <v>126.3</v>
      </c>
      <c r="N253" s="13">
        <v>43777</v>
      </c>
      <c r="P253" s="181" t="s">
        <v>11513</v>
      </c>
      <c r="Q253" s="182"/>
      <c r="S253" s="6">
        <v>0</v>
      </c>
      <c r="T253" s="6">
        <v>0</v>
      </c>
      <c r="U253" s="6">
        <v>1699850</v>
      </c>
      <c r="V253" s="6">
        <v>0</v>
      </c>
      <c r="W253" s="6">
        <f>SUM(Table2[[#This Row],[PE Obligations]:[Paving Obligations]])</f>
        <v>1699850</v>
      </c>
    </row>
    <row r="254" spans="1:23" ht="30" x14ac:dyDescent="0.25">
      <c r="A254" s="5">
        <v>128732</v>
      </c>
      <c r="B254" s="4">
        <v>1</v>
      </c>
      <c r="C254" s="9" t="s">
        <v>186</v>
      </c>
      <c r="D254" s="65" t="s">
        <v>1222</v>
      </c>
      <c r="E254" s="65" t="s">
        <v>900</v>
      </c>
      <c r="F254" s="9" t="s">
        <v>6274</v>
      </c>
      <c r="G254" s="9" t="s">
        <v>6221</v>
      </c>
      <c r="H254" s="1" t="s">
        <v>105</v>
      </c>
      <c r="I254" s="1" t="s">
        <v>501</v>
      </c>
      <c r="K254" s="14" t="s">
        <v>11506</v>
      </c>
      <c r="L254" s="14" t="s">
        <v>11339</v>
      </c>
      <c r="M254" s="2">
        <v>0.01</v>
      </c>
      <c r="N254" s="13">
        <v>43742</v>
      </c>
      <c r="P254" s="181" t="s">
        <v>11514</v>
      </c>
      <c r="Q254" s="182" t="s">
        <v>11</v>
      </c>
      <c r="S254" s="6">
        <v>64999</v>
      </c>
      <c r="T254" s="6">
        <v>8999</v>
      </c>
      <c r="U254" s="6">
        <v>1622000</v>
      </c>
      <c r="V254" s="6">
        <v>0</v>
      </c>
      <c r="W254" s="6">
        <f>SUM(Table2[[#This Row],[PE Obligations]:[Paving Obligations]])</f>
        <v>1695998</v>
      </c>
    </row>
    <row r="255" spans="1:23" x14ac:dyDescent="0.25">
      <c r="A255" s="5">
        <v>70049</v>
      </c>
      <c r="B255" s="4">
        <v>4</v>
      </c>
      <c r="C255" s="9" t="s">
        <v>248</v>
      </c>
      <c r="D255" s="65"/>
      <c r="E255" s="65" t="s">
        <v>900</v>
      </c>
      <c r="F255" s="9" t="s">
        <v>249</v>
      </c>
      <c r="H255" s="1" t="s">
        <v>105</v>
      </c>
      <c r="I255" s="1" t="s">
        <v>171</v>
      </c>
      <c r="K255" s="14" t="s">
        <v>11500</v>
      </c>
      <c r="L255" s="14" t="s">
        <v>11500</v>
      </c>
      <c r="M255" s="1" t="s">
        <v>57</v>
      </c>
      <c r="P255" s="181" t="s">
        <v>11515</v>
      </c>
      <c r="Q255" s="182"/>
      <c r="S255" s="6">
        <v>0</v>
      </c>
      <c r="T255" s="6">
        <v>0</v>
      </c>
      <c r="U255" s="6">
        <v>1691361.5</v>
      </c>
      <c r="V255" s="6">
        <v>0</v>
      </c>
      <c r="W255" s="6">
        <f>SUM(Table2[[#This Row],[PE Obligations]:[Paving Obligations]])</f>
        <v>1691361.5</v>
      </c>
    </row>
    <row r="256" spans="1:23" x14ac:dyDescent="0.25">
      <c r="A256" s="5">
        <v>129090</v>
      </c>
      <c r="B256" s="4">
        <v>1</v>
      </c>
      <c r="C256" s="9" t="s">
        <v>86</v>
      </c>
      <c r="D256" s="65" t="s">
        <v>6519</v>
      </c>
      <c r="E256" s="65" t="s">
        <v>900</v>
      </c>
      <c r="F256" s="9" t="s">
        <v>6520</v>
      </c>
      <c r="G256" s="9" t="s">
        <v>3213</v>
      </c>
      <c r="H256" s="1" t="s">
        <v>158</v>
      </c>
      <c r="I256" s="1" t="s">
        <v>341</v>
      </c>
      <c r="J256" s="1" t="str">
        <f>VLOOKUP(A256,'2020'!E:I,5,FALSE)</f>
        <v>Mill &amp; 411d</v>
      </c>
      <c r="K256" s="14" t="s">
        <v>11496</v>
      </c>
      <c r="L256" s="14" t="s">
        <v>10418</v>
      </c>
      <c r="M256" s="2">
        <v>3.03</v>
      </c>
      <c r="N256" s="13">
        <v>43966</v>
      </c>
      <c r="O256" s="1" t="s">
        <v>342</v>
      </c>
      <c r="P256" s="181" t="s">
        <v>11514</v>
      </c>
      <c r="Q256" s="182" t="s">
        <v>11</v>
      </c>
      <c r="S256" s="6">
        <v>0</v>
      </c>
      <c r="T256" s="6">
        <v>0</v>
      </c>
      <c r="U256" s="6">
        <v>9500</v>
      </c>
      <c r="V256" s="6">
        <v>1680000</v>
      </c>
      <c r="W256" s="6">
        <f>SUM(Table2[[#This Row],[PE Obligations]:[Paving Obligations]])</f>
        <v>1689500</v>
      </c>
    </row>
    <row r="257" spans="1:23" ht="60" x14ac:dyDescent="0.25">
      <c r="A257" s="5">
        <v>105764</v>
      </c>
      <c r="B257" s="4">
        <v>1</v>
      </c>
      <c r="C257" s="9" t="s">
        <v>292</v>
      </c>
      <c r="D257" s="65" t="s">
        <v>129</v>
      </c>
      <c r="E257" s="65" t="s">
        <v>900</v>
      </c>
      <c r="F257" s="9" t="s">
        <v>934</v>
      </c>
      <c r="G257" s="9" t="s">
        <v>935</v>
      </c>
      <c r="H257" s="1" t="s">
        <v>74</v>
      </c>
      <c r="I257" s="1" t="s">
        <v>113</v>
      </c>
      <c r="K257" s="14" t="s">
        <v>11496</v>
      </c>
      <c r="L257" s="14" t="s">
        <v>113</v>
      </c>
      <c r="M257" s="2">
        <v>0.35299999999999998</v>
      </c>
      <c r="N257" s="13">
        <v>43637</v>
      </c>
      <c r="P257" s="181" t="s">
        <v>11514</v>
      </c>
      <c r="Q257" s="182" t="s">
        <v>11</v>
      </c>
      <c r="S257" s="6">
        <v>0</v>
      </c>
      <c r="T257" s="6">
        <v>0</v>
      </c>
      <c r="U257" s="6">
        <v>1677260</v>
      </c>
      <c r="V257" s="6">
        <v>0</v>
      </c>
      <c r="W257" s="6">
        <f>SUM(Table2[[#This Row],[PE Obligations]:[Paving Obligations]])</f>
        <v>1677260</v>
      </c>
    </row>
    <row r="258" spans="1:23" ht="30" x14ac:dyDescent="0.25">
      <c r="A258" s="5">
        <v>110839.05</v>
      </c>
      <c r="B258" s="4">
        <v>4</v>
      </c>
      <c r="C258" s="9" t="s">
        <v>18</v>
      </c>
      <c r="D258" s="65"/>
      <c r="E258" s="65" t="s">
        <v>11500</v>
      </c>
      <c r="F258" s="9" t="s">
        <v>1196</v>
      </c>
      <c r="H258" s="1" t="s">
        <v>24</v>
      </c>
      <c r="I258" s="1" t="s">
        <v>56</v>
      </c>
      <c r="K258" s="14" t="s">
        <v>11500</v>
      </c>
      <c r="L258" s="14" t="s">
        <v>11500</v>
      </c>
      <c r="M258" s="1" t="s">
        <v>57</v>
      </c>
      <c r="P258" s="181" t="s">
        <v>11500</v>
      </c>
      <c r="Q258" s="182"/>
      <c r="S258" s="6">
        <v>1667140</v>
      </c>
      <c r="T258" s="6">
        <v>0</v>
      </c>
      <c r="U258" s="6">
        <v>0</v>
      </c>
      <c r="V258" s="6">
        <v>0</v>
      </c>
      <c r="W258" s="6">
        <f>SUM(Table2[[#This Row],[PE Obligations]:[Paving Obligations]])</f>
        <v>1667140</v>
      </c>
    </row>
    <row r="259" spans="1:23" x14ac:dyDescent="0.25">
      <c r="A259" s="5">
        <v>129206</v>
      </c>
      <c r="B259" s="4">
        <v>3</v>
      </c>
      <c r="C259" s="9" t="s">
        <v>172</v>
      </c>
      <c r="D259" s="65" t="s">
        <v>1277</v>
      </c>
      <c r="E259" s="65" t="s">
        <v>900</v>
      </c>
      <c r="F259" s="9" t="s">
        <v>6604</v>
      </c>
      <c r="G259" s="9" t="s">
        <v>3582</v>
      </c>
      <c r="H259" s="1" t="s">
        <v>158</v>
      </c>
      <c r="I259" s="1" t="s">
        <v>4650</v>
      </c>
      <c r="J259" s="1" t="str">
        <f>VLOOKUP(A259,'2020'!E:I,5,FALSE)</f>
        <v>411tld Overlay @ 85 Lb/sy</v>
      </c>
      <c r="K259" s="14" t="s">
        <v>11496</v>
      </c>
      <c r="L259" s="14" t="s">
        <v>10418</v>
      </c>
      <c r="M259" s="2">
        <v>10.7</v>
      </c>
      <c r="N259" s="13">
        <v>43917</v>
      </c>
      <c r="O259" s="1" t="s">
        <v>337</v>
      </c>
      <c r="P259" s="181" t="s">
        <v>11515</v>
      </c>
      <c r="Q259" s="182" t="s">
        <v>24</v>
      </c>
      <c r="R259" s="9" t="s">
        <v>6605</v>
      </c>
      <c r="S259" s="6">
        <v>0</v>
      </c>
      <c r="T259" s="6">
        <v>0</v>
      </c>
      <c r="U259" s="6">
        <v>153138</v>
      </c>
      <c r="V259" s="6">
        <v>1497691</v>
      </c>
      <c r="W259" s="6">
        <f>SUM(Table2[[#This Row],[PE Obligations]:[Paving Obligations]])</f>
        <v>1650829</v>
      </c>
    </row>
    <row r="260" spans="1:23" x14ac:dyDescent="0.25">
      <c r="A260" s="5">
        <v>127366</v>
      </c>
      <c r="B260" s="4">
        <v>4</v>
      </c>
      <c r="C260" s="9" t="s">
        <v>18</v>
      </c>
      <c r="D260" s="65" t="s">
        <v>533</v>
      </c>
      <c r="E260" s="65" t="s">
        <v>900</v>
      </c>
      <c r="F260" s="9" t="s">
        <v>5471</v>
      </c>
      <c r="G260" s="9" t="s">
        <v>5472</v>
      </c>
      <c r="H260" s="1" t="s">
        <v>158</v>
      </c>
      <c r="I260" s="1" t="s">
        <v>341</v>
      </c>
      <c r="J260" s="1" t="str">
        <f>VLOOKUP(A260,'2020'!E:I,5,FALSE)</f>
        <v>Mill &amp; Fill</v>
      </c>
      <c r="K260" s="14" t="s">
        <v>11496</v>
      </c>
      <c r="L260" s="14" t="s">
        <v>10418</v>
      </c>
      <c r="M260" s="2">
        <v>2.92</v>
      </c>
      <c r="N260" s="13">
        <v>43917</v>
      </c>
      <c r="O260" s="1" t="s">
        <v>342</v>
      </c>
      <c r="P260" s="181" t="s">
        <v>11514</v>
      </c>
      <c r="Q260" s="182" t="s">
        <v>11</v>
      </c>
      <c r="S260" s="6">
        <v>0</v>
      </c>
      <c r="T260" s="6">
        <v>0</v>
      </c>
      <c r="U260" s="6">
        <v>71500</v>
      </c>
      <c r="V260" s="6">
        <v>1568000</v>
      </c>
      <c r="W260" s="6">
        <f>SUM(Table2[[#This Row],[PE Obligations]:[Paving Obligations]])</f>
        <v>1639500</v>
      </c>
    </row>
    <row r="261" spans="1:23" ht="180" x14ac:dyDescent="0.25">
      <c r="A261" s="5">
        <v>129463</v>
      </c>
      <c r="B261" s="4">
        <v>6</v>
      </c>
      <c r="C261" s="9" t="s">
        <v>46</v>
      </c>
      <c r="D261" s="65"/>
      <c r="E261" s="65" t="s">
        <v>11500</v>
      </c>
      <c r="F261" s="9" t="s">
        <v>6954</v>
      </c>
      <c r="G261" s="9" t="s">
        <v>6955</v>
      </c>
      <c r="H261" s="1" t="s">
        <v>24</v>
      </c>
      <c r="I261" s="1" t="s">
        <v>467</v>
      </c>
      <c r="K261" s="14" t="s">
        <v>11500</v>
      </c>
      <c r="L261" s="14" t="s">
        <v>11500</v>
      </c>
      <c r="M261" s="1" t="s">
        <v>57</v>
      </c>
      <c r="P261" s="181" t="s">
        <v>11500</v>
      </c>
      <c r="Q261" s="182"/>
      <c r="S261" s="6">
        <v>1634000</v>
      </c>
      <c r="T261" s="6">
        <v>0</v>
      </c>
      <c r="U261" s="6">
        <v>0</v>
      </c>
      <c r="V261" s="6">
        <v>0</v>
      </c>
      <c r="W261" s="6">
        <f>SUM(Table2[[#This Row],[PE Obligations]:[Paving Obligations]])</f>
        <v>1634000</v>
      </c>
    </row>
    <row r="262" spans="1:23" x14ac:dyDescent="0.25">
      <c r="A262" s="5">
        <v>127841</v>
      </c>
      <c r="B262" s="4">
        <v>1</v>
      </c>
      <c r="C262" s="9" t="s">
        <v>40</v>
      </c>
      <c r="D262" s="65" t="s">
        <v>363</v>
      </c>
      <c r="E262" s="65" t="s">
        <v>900</v>
      </c>
      <c r="F262" s="9" t="s">
        <v>5839</v>
      </c>
      <c r="G262" s="9" t="s">
        <v>3213</v>
      </c>
      <c r="H262" s="1" t="s">
        <v>158</v>
      </c>
      <c r="I262" s="1" t="s">
        <v>501</v>
      </c>
      <c r="K262" s="14" t="s">
        <v>11496</v>
      </c>
      <c r="L262" s="14" t="s">
        <v>10418</v>
      </c>
      <c r="M262" s="2">
        <v>5.0599999999999996</v>
      </c>
      <c r="N262" s="13">
        <v>43966</v>
      </c>
      <c r="O262" s="1" t="s">
        <v>342</v>
      </c>
      <c r="P262" s="181" t="s">
        <v>11514</v>
      </c>
      <c r="Q262" s="182" t="s">
        <v>11</v>
      </c>
      <c r="S262" s="6">
        <v>0</v>
      </c>
      <c r="T262" s="6">
        <v>0</v>
      </c>
      <c r="U262" s="6">
        <v>283900</v>
      </c>
      <c r="V262" s="6">
        <v>1349000</v>
      </c>
      <c r="W262" s="6">
        <f>SUM(Table2[[#This Row],[PE Obligations]:[Paving Obligations]])</f>
        <v>1632900</v>
      </c>
    </row>
    <row r="263" spans="1:23" x14ac:dyDescent="0.25">
      <c r="A263" s="5">
        <v>109267</v>
      </c>
      <c r="B263" s="4">
        <v>1</v>
      </c>
      <c r="C263" s="9" t="s">
        <v>397</v>
      </c>
      <c r="D263" s="65"/>
      <c r="E263" s="65" t="s">
        <v>900</v>
      </c>
      <c r="F263" s="9" t="s">
        <v>1116</v>
      </c>
      <c r="H263" s="1" t="s">
        <v>105</v>
      </c>
      <c r="I263" s="1" t="s">
        <v>171</v>
      </c>
      <c r="K263" s="14" t="s">
        <v>11500</v>
      </c>
      <c r="L263" s="14" t="s">
        <v>11500</v>
      </c>
      <c r="M263" s="1" t="s">
        <v>57</v>
      </c>
      <c r="P263" s="181" t="s">
        <v>11515</v>
      </c>
      <c r="Q263" s="182"/>
      <c r="S263" s="6">
        <v>0</v>
      </c>
      <c r="T263" s="6">
        <v>0</v>
      </c>
      <c r="U263" s="6">
        <v>1628833.63</v>
      </c>
      <c r="V263" s="6">
        <v>0</v>
      </c>
      <c r="W263" s="6">
        <f>SUM(Table2[[#This Row],[PE Obligations]:[Paving Obligations]])</f>
        <v>1628833.63</v>
      </c>
    </row>
    <row r="264" spans="1:23" x14ac:dyDescent="0.25">
      <c r="A264" s="5">
        <v>70006</v>
      </c>
      <c r="B264" s="4">
        <v>2</v>
      </c>
      <c r="C264" s="9" t="s">
        <v>179</v>
      </c>
      <c r="D264" s="65"/>
      <c r="E264" s="65" t="s">
        <v>900</v>
      </c>
      <c r="F264" s="9" t="s">
        <v>180</v>
      </c>
      <c r="H264" s="1" t="s">
        <v>105</v>
      </c>
      <c r="I264" s="1" t="s">
        <v>171</v>
      </c>
      <c r="K264" s="14" t="s">
        <v>11500</v>
      </c>
      <c r="L264" s="14" t="s">
        <v>11500</v>
      </c>
      <c r="M264" s="1" t="s">
        <v>57</v>
      </c>
      <c r="P264" s="181" t="s">
        <v>11515</v>
      </c>
      <c r="Q264" s="182"/>
      <c r="S264" s="6">
        <v>0</v>
      </c>
      <c r="T264" s="6">
        <v>0</v>
      </c>
      <c r="U264" s="6">
        <v>1625197</v>
      </c>
      <c r="V264" s="6">
        <v>0</v>
      </c>
      <c r="W264" s="6">
        <f>SUM(Table2[[#This Row],[PE Obligations]:[Paving Obligations]])</f>
        <v>1625197</v>
      </c>
    </row>
    <row r="265" spans="1:23" ht="90" x14ac:dyDescent="0.25">
      <c r="A265" s="5">
        <v>126898</v>
      </c>
      <c r="B265" s="4">
        <v>3</v>
      </c>
      <c r="C265" s="9" t="s">
        <v>54</v>
      </c>
      <c r="D265" s="65" t="s">
        <v>363</v>
      </c>
      <c r="E265" s="65" t="s">
        <v>900</v>
      </c>
      <c r="F265" s="9" t="s">
        <v>5137</v>
      </c>
      <c r="G265" s="9" t="s">
        <v>5138</v>
      </c>
      <c r="H265" s="1" t="s">
        <v>22</v>
      </c>
      <c r="I265" s="1" t="s">
        <v>39</v>
      </c>
      <c r="K265" s="14" t="s">
        <v>11500</v>
      </c>
      <c r="L265" s="14" t="s">
        <v>11500</v>
      </c>
      <c r="M265" s="2">
        <v>0.45</v>
      </c>
      <c r="N265" s="13">
        <v>43686</v>
      </c>
      <c r="P265" s="181" t="s">
        <v>11514</v>
      </c>
      <c r="Q265" s="182" t="s">
        <v>11</v>
      </c>
      <c r="S265" s="6">
        <v>60000</v>
      </c>
      <c r="T265" s="6">
        <v>0</v>
      </c>
      <c r="U265" s="6">
        <v>1565136</v>
      </c>
      <c r="V265" s="6">
        <v>0</v>
      </c>
      <c r="W265" s="6">
        <f>SUM(Table2[[#This Row],[PE Obligations]:[Paving Obligations]])</f>
        <v>1625136</v>
      </c>
    </row>
    <row r="266" spans="1:23" ht="30" x14ac:dyDescent="0.25">
      <c r="A266" s="5">
        <v>83462.009999999995</v>
      </c>
      <c r="B266" s="4">
        <v>1</v>
      </c>
      <c r="C266" s="9" t="s">
        <v>169</v>
      </c>
      <c r="D266" s="65" t="s">
        <v>385</v>
      </c>
      <c r="E266" s="65" t="s">
        <v>900</v>
      </c>
      <c r="F266" s="9" t="s">
        <v>386</v>
      </c>
      <c r="H266" s="1" t="s">
        <v>52</v>
      </c>
      <c r="I266" s="1" t="s">
        <v>48</v>
      </c>
      <c r="K266" s="14" t="s">
        <v>28</v>
      </c>
      <c r="L266" s="14" t="s">
        <v>11339</v>
      </c>
      <c r="M266" s="2">
        <v>0</v>
      </c>
      <c r="N266" s="13">
        <v>43637</v>
      </c>
      <c r="P266" s="181" t="s">
        <v>11514</v>
      </c>
      <c r="Q266" s="182" t="s">
        <v>11</v>
      </c>
      <c r="R266" s="9" t="s">
        <v>387</v>
      </c>
      <c r="S266" s="6">
        <v>0</v>
      </c>
      <c r="T266" s="6">
        <v>0</v>
      </c>
      <c r="U266" s="6">
        <v>1620238</v>
      </c>
      <c r="V266" s="6">
        <v>0</v>
      </c>
      <c r="W266" s="6">
        <f>SUM(Table2[[#This Row],[PE Obligations]:[Paving Obligations]])</f>
        <v>1620238</v>
      </c>
    </row>
    <row r="267" spans="1:23" ht="90" x14ac:dyDescent="0.25">
      <c r="A267" s="5">
        <v>125590</v>
      </c>
      <c r="B267" s="4">
        <v>4</v>
      </c>
      <c r="C267" s="9" t="s">
        <v>18</v>
      </c>
      <c r="D267" s="65"/>
      <c r="E267" s="65" t="s">
        <v>11498</v>
      </c>
      <c r="F267" s="9" t="s">
        <v>4466</v>
      </c>
      <c r="G267" s="9" t="s">
        <v>4467</v>
      </c>
      <c r="H267" s="1" t="s">
        <v>22</v>
      </c>
      <c r="I267" s="1" t="s">
        <v>39</v>
      </c>
      <c r="K267" s="14" t="s">
        <v>11500</v>
      </c>
      <c r="L267" s="14" t="s">
        <v>11500</v>
      </c>
      <c r="M267" s="2">
        <v>1.2</v>
      </c>
      <c r="P267" s="181" t="s">
        <v>11517</v>
      </c>
      <c r="Q267" s="182" t="s">
        <v>24</v>
      </c>
      <c r="S267" s="6">
        <v>0</v>
      </c>
      <c r="T267" s="6">
        <v>0</v>
      </c>
      <c r="U267" s="6">
        <v>1618325</v>
      </c>
      <c r="V267" s="6">
        <v>0</v>
      </c>
      <c r="W267" s="6">
        <f>SUM(Table2[[#This Row],[PE Obligations]:[Paving Obligations]])</f>
        <v>1618325</v>
      </c>
    </row>
    <row r="268" spans="1:23" ht="30" x14ac:dyDescent="0.25">
      <c r="A268" s="5">
        <v>129855</v>
      </c>
      <c r="B268" s="4">
        <v>2</v>
      </c>
      <c r="C268" s="9" t="s">
        <v>159</v>
      </c>
      <c r="D268" s="65"/>
      <c r="E268" s="65" t="s">
        <v>11500</v>
      </c>
      <c r="F268" s="9" t="s">
        <v>7203</v>
      </c>
      <c r="H268" s="1" t="s">
        <v>1246</v>
      </c>
      <c r="K268" s="14" t="s">
        <v>11500</v>
      </c>
      <c r="L268" s="14" t="s">
        <v>11500</v>
      </c>
      <c r="M268" s="1" t="s">
        <v>57</v>
      </c>
      <c r="P268" s="181" t="s">
        <v>11500</v>
      </c>
      <c r="Q268" s="182"/>
      <c r="S268" s="6">
        <v>0</v>
      </c>
      <c r="T268" s="6">
        <v>0</v>
      </c>
      <c r="U268" s="6">
        <v>1618056</v>
      </c>
      <c r="V268" s="6">
        <v>0</v>
      </c>
      <c r="W268" s="6">
        <f>SUM(Table2[[#This Row],[PE Obligations]:[Paving Obligations]])</f>
        <v>1618056</v>
      </c>
    </row>
    <row r="269" spans="1:23" x14ac:dyDescent="0.25">
      <c r="A269" s="5">
        <v>70080</v>
      </c>
      <c r="B269" s="4">
        <v>3</v>
      </c>
      <c r="C269" s="9" t="s">
        <v>298</v>
      </c>
      <c r="D269" s="65"/>
      <c r="E269" s="65" t="s">
        <v>900</v>
      </c>
      <c r="F269" s="9" t="s">
        <v>299</v>
      </c>
      <c r="H269" s="1" t="s">
        <v>105</v>
      </c>
      <c r="I269" s="1" t="s">
        <v>171</v>
      </c>
      <c r="K269" s="14" t="s">
        <v>11500</v>
      </c>
      <c r="L269" s="14" t="s">
        <v>11500</v>
      </c>
      <c r="M269" s="1" t="s">
        <v>57</v>
      </c>
      <c r="P269" s="181" t="s">
        <v>11515</v>
      </c>
      <c r="Q269" s="182"/>
      <c r="S269" s="6">
        <v>0</v>
      </c>
      <c r="T269" s="6">
        <v>0</v>
      </c>
      <c r="U269" s="6">
        <v>1608846.85</v>
      </c>
      <c r="V269" s="6">
        <v>0</v>
      </c>
      <c r="W269" s="6">
        <f>SUM(Table2[[#This Row],[PE Obligations]:[Paving Obligations]])</f>
        <v>1608846.85</v>
      </c>
    </row>
    <row r="270" spans="1:23" x14ac:dyDescent="0.25">
      <c r="A270" s="5">
        <v>70038</v>
      </c>
      <c r="B270" s="4">
        <v>4</v>
      </c>
      <c r="C270" s="9" t="s">
        <v>229</v>
      </c>
      <c r="D270" s="65"/>
      <c r="E270" s="65" t="s">
        <v>900</v>
      </c>
      <c r="F270" s="9" t="s">
        <v>230</v>
      </c>
      <c r="H270" s="1" t="s">
        <v>105</v>
      </c>
      <c r="I270" s="1" t="s">
        <v>171</v>
      </c>
      <c r="K270" s="14" t="s">
        <v>11500</v>
      </c>
      <c r="L270" s="14" t="s">
        <v>11500</v>
      </c>
      <c r="M270" s="1" t="s">
        <v>57</v>
      </c>
      <c r="P270" s="181" t="s">
        <v>11515</v>
      </c>
      <c r="Q270" s="182"/>
      <c r="S270" s="6">
        <v>0</v>
      </c>
      <c r="T270" s="6">
        <v>0</v>
      </c>
      <c r="U270" s="6">
        <v>1601347.11</v>
      </c>
      <c r="V270" s="6">
        <v>0</v>
      </c>
      <c r="W270" s="6">
        <f>SUM(Table2[[#This Row],[PE Obligations]:[Paving Obligations]])</f>
        <v>1601347.11</v>
      </c>
    </row>
    <row r="271" spans="1:23" ht="120" x14ac:dyDescent="0.25">
      <c r="A271" s="5">
        <v>120327.01</v>
      </c>
      <c r="B271" s="4">
        <v>3</v>
      </c>
      <c r="C271" s="9" t="s">
        <v>54</v>
      </c>
      <c r="D271" s="65" t="s">
        <v>1454</v>
      </c>
      <c r="E271" s="65" t="s">
        <v>900</v>
      </c>
      <c r="F271" s="9" t="s">
        <v>2697</v>
      </c>
      <c r="G271" s="9" t="s">
        <v>2698</v>
      </c>
      <c r="H271" s="1" t="s">
        <v>22</v>
      </c>
      <c r="I271" s="1" t="s">
        <v>2699</v>
      </c>
      <c r="K271" s="14" t="s">
        <v>11500</v>
      </c>
      <c r="L271" s="14" t="s">
        <v>11500</v>
      </c>
      <c r="M271" s="2">
        <v>2.2629999999999999</v>
      </c>
      <c r="P271" s="181" t="s">
        <v>11515</v>
      </c>
      <c r="Q271" s="182" t="s">
        <v>24</v>
      </c>
      <c r="S271" s="6">
        <v>0</v>
      </c>
      <c r="T271" s="6">
        <v>0</v>
      </c>
      <c r="U271" s="6">
        <v>1600000</v>
      </c>
      <c r="V271" s="6">
        <v>0</v>
      </c>
      <c r="W271" s="6">
        <f>SUM(Table2[[#This Row],[PE Obligations]:[Paving Obligations]])</f>
        <v>1600000</v>
      </c>
    </row>
    <row r="272" spans="1:23" ht="30" x14ac:dyDescent="0.25">
      <c r="A272" s="5">
        <v>119764</v>
      </c>
      <c r="B272" s="4">
        <v>4</v>
      </c>
      <c r="C272" s="9" t="s">
        <v>18</v>
      </c>
      <c r="D272" s="65" t="s">
        <v>114</v>
      </c>
      <c r="E272" s="65" t="s">
        <v>10721</v>
      </c>
      <c r="F272" s="9" t="s">
        <v>2515</v>
      </c>
      <c r="G272" s="9" t="s">
        <v>2375</v>
      </c>
      <c r="H272" s="1" t="s">
        <v>501</v>
      </c>
      <c r="I272" s="1" t="s">
        <v>2375</v>
      </c>
      <c r="K272" s="14" t="s">
        <v>11496</v>
      </c>
      <c r="L272" s="14" t="s">
        <v>113</v>
      </c>
      <c r="M272" s="2">
        <v>0.24</v>
      </c>
      <c r="N272" s="13">
        <v>44008</v>
      </c>
      <c r="P272" s="181" t="s">
        <v>11513</v>
      </c>
      <c r="Q272" s="182" t="s">
        <v>148</v>
      </c>
      <c r="S272" s="6">
        <v>56000</v>
      </c>
      <c r="T272" s="6">
        <v>0</v>
      </c>
      <c r="U272" s="6">
        <v>1531962.85</v>
      </c>
      <c r="V272" s="6">
        <v>0</v>
      </c>
      <c r="W272" s="6">
        <f>SUM(Table2[[#This Row],[PE Obligations]:[Paving Obligations]])</f>
        <v>1587962.85</v>
      </c>
    </row>
    <row r="273" spans="1:23" ht="105" x14ac:dyDescent="0.25">
      <c r="A273" s="5">
        <v>123166.01</v>
      </c>
      <c r="B273" s="4">
        <v>4</v>
      </c>
      <c r="C273" s="9" t="s">
        <v>18</v>
      </c>
      <c r="D273" s="65"/>
      <c r="E273" s="65" t="s">
        <v>11498</v>
      </c>
      <c r="F273" s="9" t="s">
        <v>3352</v>
      </c>
      <c r="G273" s="9" t="s">
        <v>3353</v>
      </c>
      <c r="H273" s="1" t="s">
        <v>22</v>
      </c>
      <c r="I273" s="1" t="s">
        <v>600</v>
      </c>
      <c r="K273" s="14" t="s">
        <v>11496</v>
      </c>
      <c r="L273" s="14" t="s">
        <v>11499</v>
      </c>
      <c r="M273" s="2">
        <v>0.72</v>
      </c>
      <c r="P273" s="181" t="s">
        <v>11517</v>
      </c>
      <c r="Q273" s="182" t="s">
        <v>24</v>
      </c>
      <c r="S273" s="6">
        <v>0</v>
      </c>
      <c r="T273" s="6">
        <v>0</v>
      </c>
      <c r="U273" s="6">
        <v>1586060</v>
      </c>
      <c r="V273" s="6">
        <v>0</v>
      </c>
      <c r="W273" s="6">
        <f>SUM(Table2[[#This Row],[PE Obligations]:[Paving Obligations]])</f>
        <v>1586060</v>
      </c>
    </row>
    <row r="274" spans="1:23" ht="30" x14ac:dyDescent="0.25">
      <c r="A274" s="5">
        <v>124424</v>
      </c>
      <c r="B274" s="4">
        <v>1</v>
      </c>
      <c r="C274" s="9" t="s">
        <v>49</v>
      </c>
      <c r="D274" s="65" t="s">
        <v>50</v>
      </c>
      <c r="E274" s="65" t="s">
        <v>900</v>
      </c>
      <c r="F274" s="9" t="s">
        <v>3852</v>
      </c>
      <c r="G274" s="9" t="s">
        <v>29</v>
      </c>
      <c r="H274" s="1" t="s">
        <v>28</v>
      </c>
      <c r="I274" s="1" t="s">
        <v>29</v>
      </c>
      <c r="K274" s="14" t="s">
        <v>28</v>
      </c>
      <c r="L274" s="14" t="s">
        <v>113</v>
      </c>
      <c r="M274" s="2">
        <v>2.5000000000000001E-2</v>
      </c>
      <c r="N274" s="13">
        <v>44365</v>
      </c>
      <c r="P274" s="181" t="s">
        <v>11515</v>
      </c>
      <c r="Q274" s="182" t="s">
        <v>24</v>
      </c>
      <c r="R274" s="9" t="s">
        <v>3853</v>
      </c>
      <c r="S274" s="6">
        <v>130000</v>
      </c>
      <c r="T274" s="6">
        <v>1448000</v>
      </c>
      <c r="U274" s="6">
        <v>0</v>
      </c>
      <c r="V274" s="6">
        <v>0</v>
      </c>
      <c r="W274" s="6">
        <f>SUM(Table2[[#This Row],[PE Obligations]:[Paving Obligations]])</f>
        <v>1578000</v>
      </c>
    </row>
    <row r="275" spans="1:23" x14ac:dyDescent="0.25">
      <c r="A275" s="5">
        <v>129218</v>
      </c>
      <c r="B275" s="4">
        <v>3</v>
      </c>
      <c r="C275" s="9" t="s">
        <v>318</v>
      </c>
      <c r="D275" s="65" t="s">
        <v>913</v>
      </c>
      <c r="E275" s="65" t="s">
        <v>900</v>
      </c>
      <c r="F275" s="9" t="s">
        <v>6615</v>
      </c>
      <c r="G275" s="9" t="s">
        <v>3213</v>
      </c>
      <c r="H275" s="1" t="s">
        <v>158</v>
      </c>
      <c r="I275" s="1" t="s">
        <v>341</v>
      </c>
      <c r="J275" s="1" t="str">
        <f>VLOOKUP(A275,'2020'!E:I,5,FALSE)</f>
        <v>Mill &amp; 411d</v>
      </c>
      <c r="K275" s="14" t="s">
        <v>11496</v>
      </c>
      <c r="L275" s="14" t="s">
        <v>10418</v>
      </c>
      <c r="M275" s="2">
        <v>5.68</v>
      </c>
      <c r="N275" s="13">
        <v>43966</v>
      </c>
      <c r="O275" s="1" t="s">
        <v>342</v>
      </c>
      <c r="P275" s="181" t="s">
        <v>11514</v>
      </c>
      <c r="Q275" s="182" t="s">
        <v>11</v>
      </c>
      <c r="S275" s="6">
        <v>0</v>
      </c>
      <c r="T275" s="6">
        <v>0</v>
      </c>
      <c r="U275" s="6">
        <v>39380</v>
      </c>
      <c r="V275" s="6">
        <v>1536870</v>
      </c>
      <c r="W275" s="6">
        <f>SUM(Table2[[#This Row],[PE Obligations]:[Paving Obligations]])</f>
        <v>1576250</v>
      </c>
    </row>
    <row r="276" spans="1:23" ht="30" x14ac:dyDescent="0.25">
      <c r="A276" s="5">
        <v>128734</v>
      </c>
      <c r="B276" s="4">
        <v>1</v>
      </c>
      <c r="C276" s="9" t="s">
        <v>186</v>
      </c>
      <c r="D276" s="65" t="s">
        <v>1222</v>
      </c>
      <c r="E276" s="65" t="s">
        <v>900</v>
      </c>
      <c r="F276" s="9" t="s">
        <v>6276</v>
      </c>
      <c r="G276" s="9" t="s">
        <v>6221</v>
      </c>
      <c r="H276" s="1" t="s">
        <v>105</v>
      </c>
      <c r="I276" s="1" t="s">
        <v>501</v>
      </c>
      <c r="K276" s="14" t="s">
        <v>11506</v>
      </c>
      <c r="L276" s="14" t="s">
        <v>11339</v>
      </c>
      <c r="M276" s="2">
        <v>0.01</v>
      </c>
      <c r="N276" s="13">
        <v>43742</v>
      </c>
      <c r="P276" s="181" t="s">
        <v>11514</v>
      </c>
      <c r="Q276" s="182" t="s">
        <v>11</v>
      </c>
      <c r="S276" s="6">
        <v>24999</v>
      </c>
      <c r="T276" s="6">
        <v>8999</v>
      </c>
      <c r="U276" s="6">
        <v>1537000</v>
      </c>
      <c r="V276" s="6">
        <v>0</v>
      </c>
      <c r="W276" s="6">
        <f>SUM(Table2[[#This Row],[PE Obligations]:[Paving Obligations]])</f>
        <v>1570998</v>
      </c>
    </row>
    <row r="277" spans="1:23" x14ac:dyDescent="0.25">
      <c r="A277" s="5">
        <v>129299</v>
      </c>
      <c r="B277" s="4">
        <v>4</v>
      </c>
      <c r="C277" s="9" t="s">
        <v>259</v>
      </c>
      <c r="D277" s="65" t="s">
        <v>503</v>
      </c>
      <c r="E277" s="65" t="s">
        <v>900</v>
      </c>
      <c r="F277" s="9" t="s">
        <v>6775</v>
      </c>
      <c r="G277" s="9" t="s">
        <v>5477</v>
      </c>
      <c r="H277" s="1" t="s">
        <v>158</v>
      </c>
      <c r="I277" s="1" t="s">
        <v>341</v>
      </c>
      <c r="J277" s="1" t="str">
        <f>VLOOKUP(A277,'2020'!E:I,5,FALSE)</f>
        <v>Hir W/tld Overlay</v>
      </c>
      <c r="K277" s="14" t="s">
        <v>11496</v>
      </c>
      <c r="L277" s="14" t="s">
        <v>11339</v>
      </c>
      <c r="M277" s="2">
        <v>2.61</v>
      </c>
      <c r="N277" s="13">
        <v>43868</v>
      </c>
      <c r="O277" s="1" t="s">
        <v>3214</v>
      </c>
      <c r="P277" s="181" t="s">
        <v>11514</v>
      </c>
      <c r="Q277" s="182" t="s">
        <v>11</v>
      </c>
      <c r="S277" s="6">
        <v>0</v>
      </c>
      <c r="T277" s="6">
        <v>0</v>
      </c>
      <c r="U277" s="6">
        <v>145500</v>
      </c>
      <c r="V277" s="6">
        <v>1412600</v>
      </c>
      <c r="W277" s="6">
        <f>SUM(Table2[[#This Row],[PE Obligations]:[Paving Obligations]])</f>
        <v>1558100</v>
      </c>
    </row>
    <row r="278" spans="1:23" ht="30" x14ac:dyDescent="0.25">
      <c r="A278" s="5">
        <v>107351.01</v>
      </c>
      <c r="B278" s="4">
        <v>2</v>
      </c>
      <c r="C278" s="9" t="s">
        <v>278</v>
      </c>
      <c r="D278" s="65" t="s">
        <v>442</v>
      </c>
      <c r="E278" s="65" t="s">
        <v>900</v>
      </c>
      <c r="F278" s="9" t="s">
        <v>1008</v>
      </c>
      <c r="G278" s="9" t="s">
        <v>1009</v>
      </c>
      <c r="H278" s="1" t="s">
        <v>74</v>
      </c>
      <c r="I278" s="1" t="s">
        <v>23</v>
      </c>
      <c r="K278" s="14" t="s">
        <v>11496</v>
      </c>
      <c r="L278" s="14" t="s">
        <v>113</v>
      </c>
      <c r="M278" s="2">
        <v>3.6539999999999999</v>
      </c>
      <c r="N278" s="13">
        <v>42244</v>
      </c>
      <c r="P278" s="181" t="s">
        <v>11514</v>
      </c>
      <c r="Q278" s="182" t="s">
        <v>430</v>
      </c>
      <c r="S278" s="6">
        <v>0</v>
      </c>
      <c r="T278" s="6">
        <v>0</v>
      </c>
      <c r="U278" s="6">
        <v>1552000</v>
      </c>
      <c r="V278" s="6">
        <v>0</v>
      </c>
      <c r="W278" s="6">
        <f>SUM(Table2[[#This Row],[PE Obligations]:[Paving Obligations]])</f>
        <v>1552000</v>
      </c>
    </row>
    <row r="279" spans="1:23" ht="45" x14ac:dyDescent="0.25">
      <c r="A279" s="5">
        <v>121730</v>
      </c>
      <c r="B279" s="4">
        <v>3</v>
      </c>
      <c r="C279" s="9" t="s">
        <v>54</v>
      </c>
      <c r="D279" s="65" t="s">
        <v>339</v>
      </c>
      <c r="E279" s="65" t="s">
        <v>900</v>
      </c>
      <c r="F279" s="9" t="s">
        <v>2982</v>
      </c>
      <c r="G279" s="9" t="s">
        <v>2983</v>
      </c>
      <c r="H279" s="1" t="s">
        <v>22</v>
      </c>
      <c r="I279" s="1" t="s">
        <v>603</v>
      </c>
      <c r="K279" s="14" t="s">
        <v>11500</v>
      </c>
      <c r="L279" s="14" t="s">
        <v>11500</v>
      </c>
      <c r="M279" s="2">
        <v>0.83</v>
      </c>
      <c r="P279" s="181" t="s">
        <v>11514</v>
      </c>
      <c r="Q279" s="182" t="s">
        <v>11</v>
      </c>
      <c r="S279" s="6">
        <v>0</v>
      </c>
      <c r="T279" s="6">
        <v>1550000</v>
      </c>
      <c r="U279" s="6">
        <v>0</v>
      </c>
      <c r="V279" s="6">
        <v>0</v>
      </c>
      <c r="W279" s="6">
        <f>SUM(Table2[[#This Row],[PE Obligations]:[Paving Obligations]])</f>
        <v>1550000</v>
      </c>
    </row>
    <row r="280" spans="1:23" x14ac:dyDescent="0.25">
      <c r="A280" s="5">
        <v>70062</v>
      </c>
      <c r="B280" s="4">
        <v>1</v>
      </c>
      <c r="C280" s="9" t="s">
        <v>271</v>
      </c>
      <c r="D280" s="65"/>
      <c r="E280" s="65" t="s">
        <v>900</v>
      </c>
      <c r="F280" s="9" t="s">
        <v>272</v>
      </c>
      <c r="H280" s="1" t="s">
        <v>105</v>
      </c>
      <c r="I280" s="1" t="s">
        <v>171</v>
      </c>
      <c r="K280" s="14" t="s">
        <v>11500</v>
      </c>
      <c r="L280" s="14" t="s">
        <v>11500</v>
      </c>
      <c r="M280" s="1" t="s">
        <v>57</v>
      </c>
      <c r="P280" s="181" t="s">
        <v>11515</v>
      </c>
      <c r="Q280" s="182"/>
      <c r="S280" s="6">
        <v>0</v>
      </c>
      <c r="T280" s="6">
        <v>0</v>
      </c>
      <c r="U280" s="6">
        <v>1544128.26</v>
      </c>
      <c r="V280" s="6">
        <v>0</v>
      </c>
      <c r="W280" s="6">
        <f>SUM(Table2[[#This Row],[PE Obligations]:[Paving Obligations]])</f>
        <v>1544128.26</v>
      </c>
    </row>
    <row r="281" spans="1:23" ht="30" x14ac:dyDescent="0.25">
      <c r="A281" s="5">
        <v>128660</v>
      </c>
      <c r="B281" s="4">
        <v>1</v>
      </c>
      <c r="C281" s="9" t="s">
        <v>83</v>
      </c>
      <c r="D281" s="65" t="s">
        <v>139</v>
      </c>
      <c r="E281" s="65" t="s">
        <v>900</v>
      </c>
      <c r="F281" s="9" t="s">
        <v>6222</v>
      </c>
      <c r="G281" s="9" t="s">
        <v>6221</v>
      </c>
      <c r="H281" s="1" t="s">
        <v>105</v>
      </c>
      <c r="I281" s="1" t="s">
        <v>501</v>
      </c>
      <c r="K281" s="14" t="s">
        <v>11505</v>
      </c>
      <c r="L281" s="14" t="s">
        <v>11339</v>
      </c>
      <c r="M281" s="2">
        <v>0.01</v>
      </c>
      <c r="N281" s="13">
        <v>43539</v>
      </c>
      <c r="P281" s="181" t="s">
        <v>11515</v>
      </c>
      <c r="Q281" s="182" t="s">
        <v>24</v>
      </c>
      <c r="S281" s="6">
        <v>8000</v>
      </c>
      <c r="T281" s="6">
        <v>0</v>
      </c>
      <c r="U281" s="6">
        <v>1519999</v>
      </c>
      <c r="V281" s="6">
        <v>0</v>
      </c>
      <c r="W281" s="6">
        <f>SUM(Table2[[#This Row],[PE Obligations]:[Paving Obligations]])</f>
        <v>1527999</v>
      </c>
    </row>
    <row r="282" spans="1:23" x14ac:dyDescent="0.25">
      <c r="A282" s="5">
        <v>129180</v>
      </c>
      <c r="B282" s="4">
        <v>3</v>
      </c>
      <c r="C282" s="9" t="s">
        <v>54</v>
      </c>
      <c r="D282" s="65" t="s">
        <v>679</v>
      </c>
      <c r="E282" s="65" t="s">
        <v>900</v>
      </c>
      <c r="F282" s="9" t="s">
        <v>6582</v>
      </c>
      <c r="G282" s="9" t="s">
        <v>6580</v>
      </c>
      <c r="H282" s="1" t="s">
        <v>158</v>
      </c>
      <c r="I282" s="1" t="s">
        <v>341</v>
      </c>
      <c r="J282" s="1" t="str">
        <f>VLOOKUP(A282,'2020'!E:I,5,FALSE)</f>
        <v>Mill &amp; 85 Lb/sy Tld</v>
      </c>
      <c r="K282" s="14" t="s">
        <v>11496</v>
      </c>
      <c r="L282" s="14" t="s">
        <v>10418</v>
      </c>
      <c r="M282" s="2">
        <v>2.5</v>
      </c>
      <c r="N282" s="13">
        <v>43966</v>
      </c>
      <c r="O282" s="1" t="s">
        <v>342</v>
      </c>
      <c r="P282" s="181" t="s">
        <v>11514</v>
      </c>
      <c r="Q282" s="182" t="s">
        <v>11</v>
      </c>
      <c r="S282" s="6">
        <v>0</v>
      </c>
      <c r="T282" s="6">
        <v>0</v>
      </c>
      <c r="U282" s="6">
        <v>170760</v>
      </c>
      <c r="V282" s="6">
        <v>1355300</v>
      </c>
      <c r="W282" s="6">
        <f>SUM(Table2[[#This Row],[PE Obligations]:[Paving Obligations]])</f>
        <v>1526060</v>
      </c>
    </row>
    <row r="283" spans="1:23" ht="30" x14ac:dyDescent="0.25">
      <c r="A283" s="5">
        <v>114149.01</v>
      </c>
      <c r="B283" s="4">
        <v>4</v>
      </c>
      <c r="C283" s="9" t="s">
        <v>264</v>
      </c>
      <c r="D283" s="65" t="s">
        <v>114</v>
      </c>
      <c r="E283" s="65" t="s">
        <v>10721</v>
      </c>
      <c r="F283" s="9" t="s">
        <v>1554</v>
      </c>
      <c r="G283" s="9" t="s">
        <v>1555</v>
      </c>
      <c r="H283" s="1" t="s">
        <v>74</v>
      </c>
      <c r="I283" s="1" t="s">
        <v>23</v>
      </c>
      <c r="K283" s="14" t="s">
        <v>11496</v>
      </c>
      <c r="L283" s="14" t="s">
        <v>113</v>
      </c>
      <c r="M283" s="2">
        <v>5.5</v>
      </c>
      <c r="N283" s="13">
        <v>44113</v>
      </c>
      <c r="P283" s="181" t="s">
        <v>11513</v>
      </c>
      <c r="Q283" s="182" t="s">
        <v>148</v>
      </c>
      <c r="S283" s="6">
        <v>1525000</v>
      </c>
      <c r="T283" s="6">
        <v>0</v>
      </c>
      <c r="U283" s="6">
        <v>0</v>
      </c>
      <c r="V283" s="6">
        <v>0</v>
      </c>
      <c r="W283" s="6">
        <f>SUM(Table2[[#This Row],[PE Obligations]:[Paving Obligations]])</f>
        <v>1525000</v>
      </c>
    </row>
    <row r="284" spans="1:23" x14ac:dyDescent="0.25">
      <c r="A284" s="5">
        <v>70078</v>
      </c>
      <c r="B284" s="4">
        <v>1</v>
      </c>
      <c r="C284" s="9" t="s">
        <v>83</v>
      </c>
      <c r="D284" s="65"/>
      <c r="E284" s="65" t="s">
        <v>900</v>
      </c>
      <c r="F284" s="9" t="s">
        <v>296</v>
      </c>
      <c r="H284" s="1" t="s">
        <v>105</v>
      </c>
      <c r="I284" s="1" t="s">
        <v>171</v>
      </c>
      <c r="K284" s="14" t="s">
        <v>11500</v>
      </c>
      <c r="L284" s="14" t="s">
        <v>11500</v>
      </c>
      <c r="M284" s="1" t="s">
        <v>57</v>
      </c>
      <c r="P284" s="181" t="s">
        <v>11515</v>
      </c>
      <c r="Q284" s="182"/>
      <c r="S284" s="6">
        <v>0</v>
      </c>
      <c r="T284" s="6">
        <v>0</v>
      </c>
      <c r="U284" s="6">
        <v>1521898.25</v>
      </c>
      <c r="V284" s="6">
        <v>0</v>
      </c>
      <c r="W284" s="6">
        <f>SUM(Table2[[#This Row],[PE Obligations]:[Paving Obligations]])</f>
        <v>1521898.25</v>
      </c>
    </row>
    <row r="285" spans="1:23" x14ac:dyDescent="0.25">
      <c r="A285" s="5">
        <v>70041</v>
      </c>
      <c r="B285" s="4">
        <v>3</v>
      </c>
      <c r="C285" s="9" t="s">
        <v>235</v>
      </c>
      <c r="D285" s="65"/>
      <c r="E285" s="65" t="s">
        <v>900</v>
      </c>
      <c r="F285" s="9" t="s">
        <v>236</v>
      </c>
      <c r="H285" s="1" t="s">
        <v>105</v>
      </c>
      <c r="I285" s="1" t="s">
        <v>171</v>
      </c>
      <c r="K285" s="14" t="s">
        <v>11500</v>
      </c>
      <c r="L285" s="14" t="s">
        <v>11500</v>
      </c>
      <c r="M285" s="1" t="s">
        <v>57</v>
      </c>
      <c r="P285" s="181" t="s">
        <v>11515</v>
      </c>
      <c r="Q285" s="182"/>
      <c r="S285" s="6">
        <v>0</v>
      </c>
      <c r="T285" s="6">
        <v>0</v>
      </c>
      <c r="U285" s="6">
        <v>1517449.44</v>
      </c>
      <c r="V285" s="6">
        <v>0</v>
      </c>
      <c r="W285" s="6">
        <f>SUM(Table2[[#This Row],[PE Obligations]:[Paving Obligations]])</f>
        <v>1517449.44</v>
      </c>
    </row>
    <row r="286" spans="1:23" x14ac:dyDescent="0.25">
      <c r="A286" s="5">
        <v>127198</v>
      </c>
      <c r="B286" s="4">
        <v>2</v>
      </c>
      <c r="C286" s="9" t="s">
        <v>128</v>
      </c>
      <c r="D286" s="65" t="s">
        <v>2771</v>
      </c>
      <c r="E286" s="65" t="s">
        <v>900</v>
      </c>
      <c r="F286" s="9" t="s">
        <v>5365</v>
      </c>
      <c r="G286" s="9" t="s">
        <v>4718</v>
      </c>
      <c r="H286" s="1" t="s">
        <v>158</v>
      </c>
      <c r="I286" s="1" t="s">
        <v>341</v>
      </c>
      <c r="J286" s="1" t="str">
        <f>VLOOKUP(A286,'2020'!E:I,5,FALSE)</f>
        <v>Scrub Seal &amp; 85 Lb/sy Tld</v>
      </c>
      <c r="K286" s="14" t="s">
        <v>11496</v>
      </c>
      <c r="L286" s="14" t="s">
        <v>10418</v>
      </c>
      <c r="M286" s="2">
        <v>8.8699999999999992</v>
      </c>
      <c r="N286" s="13">
        <v>43966</v>
      </c>
      <c r="O286" s="1" t="s">
        <v>3042</v>
      </c>
      <c r="P286" s="181" t="s">
        <v>11515</v>
      </c>
      <c r="Q286" s="182" t="s">
        <v>24</v>
      </c>
      <c r="S286" s="6">
        <v>0</v>
      </c>
      <c r="T286" s="6">
        <v>0</v>
      </c>
      <c r="U286" s="6">
        <v>92273</v>
      </c>
      <c r="V286" s="6">
        <v>1421593</v>
      </c>
      <c r="W286" s="6">
        <f>SUM(Table2[[#This Row],[PE Obligations]:[Paving Obligations]])</f>
        <v>1513866</v>
      </c>
    </row>
    <row r="287" spans="1:23" ht="120" x14ac:dyDescent="0.25">
      <c r="A287" s="5">
        <v>123121</v>
      </c>
      <c r="B287" s="4">
        <v>3</v>
      </c>
      <c r="C287" s="9" t="s">
        <v>250</v>
      </c>
      <c r="D287" s="65"/>
      <c r="E287" s="65" t="s">
        <v>11498</v>
      </c>
      <c r="F287" s="9" t="s">
        <v>3334</v>
      </c>
      <c r="G287" s="9" t="s">
        <v>3335</v>
      </c>
      <c r="H287" s="1" t="s">
        <v>22</v>
      </c>
      <c r="I287" s="1" t="s">
        <v>39</v>
      </c>
      <c r="K287" s="14" t="s">
        <v>11500</v>
      </c>
      <c r="L287" s="14" t="s">
        <v>11500</v>
      </c>
      <c r="M287" s="1" t="s">
        <v>57</v>
      </c>
      <c r="P287" s="181" t="s">
        <v>11517</v>
      </c>
      <c r="Q287" s="182" t="s">
        <v>1369</v>
      </c>
      <c r="S287" s="6">
        <v>0</v>
      </c>
      <c r="T287" s="6">
        <v>0</v>
      </c>
      <c r="U287" s="6">
        <v>1506927</v>
      </c>
      <c r="V287" s="6">
        <v>0</v>
      </c>
      <c r="W287" s="6">
        <f>SUM(Table2[[#This Row],[PE Obligations]:[Paving Obligations]])</f>
        <v>1506927</v>
      </c>
    </row>
    <row r="288" spans="1:23" x14ac:dyDescent="0.25">
      <c r="A288" s="5">
        <v>70013</v>
      </c>
      <c r="B288" s="4">
        <v>1</v>
      </c>
      <c r="C288" s="9" t="s">
        <v>192</v>
      </c>
      <c r="D288" s="65"/>
      <c r="E288" s="65" t="s">
        <v>900</v>
      </c>
      <c r="F288" s="9" t="s">
        <v>193</v>
      </c>
      <c r="H288" s="1" t="s">
        <v>105</v>
      </c>
      <c r="I288" s="1" t="s">
        <v>171</v>
      </c>
      <c r="K288" s="14" t="s">
        <v>11500</v>
      </c>
      <c r="L288" s="14" t="s">
        <v>11500</v>
      </c>
      <c r="M288" s="1" t="s">
        <v>57</v>
      </c>
      <c r="P288" s="181" t="s">
        <v>11515</v>
      </c>
      <c r="Q288" s="182"/>
      <c r="S288" s="6">
        <v>0</v>
      </c>
      <c r="T288" s="6">
        <v>0</v>
      </c>
      <c r="U288" s="6">
        <v>1503808.98</v>
      </c>
      <c r="V288" s="6">
        <v>0</v>
      </c>
      <c r="W288" s="6">
        <f>SUM(Table2[[#This Row],[PE Obligations]:[Paving Obligations]])</f>
        <v>1503808.98</v>
      </c>
    </row>
    <row r="289" spans="1:23" x14ac:dyDescent="0.25">
      <c r="A289" s="5">
        <v>102986</v>
      </c>
      <c r="B289" s="4">
        <v>3</v>
      </c>
      <c r="C289" s="9" t="s">
        <v>161</v>
      </c>
      <c r="D289" s="65"/>
      <c r="E289" s="65" t="s">
        <v>11500</v>
      </c>
      <c r="F289" s="9" t="s">
        <v>781</v>
      </c>
      <c r="H289" s="1" t="s">
        <v>24</v>
      </c>
      <c r="I289" s="1" t="s">
        <v>63</v>
      </c>
      <c r="K289" s="14" t="s">
        <v>11500</v>
      </c>
      <c r="L289" s="14" t="s">
        <v>11500</v>
      </c>
      <c r="M289" s="1" t="s">
        <v>57</v>
      </c>
      <c r="P289" s="181" t="s">
        <v>11500</v>
      </c>
      <c r="Q289" s="182"/>
      <c r="S289" s="6">
        <v>0</v>
      </c>
      <c r="T289" s="6">
        <v>0</v>
      </c>
      <c r="U289" s="6">
        <v>1500000</v>
      </c>
      <c r="V289" s="6">
        <v>0</v>
      </c>
      <c r="W289" s="6">
        <f>SUM(Table2[[#This Row],[PE Obligations]:[Paving Obligations]])</f>
        <v>1500000</v>
      </c>
    </row>
    <row r="290" spans="1:23" ht="105" x14ac:dyDescent="0.25">
      <c r="A290" s="5">
        <v>112874</v>
      </c>
      <c r="B290" s="4">
        <v>3</v>
      </c>
      <c r="C290" s="9" t="s">
        <v>43</v>
      </c>
      <c r="D290" s="65" t="s">
        <v>1375</v>
      </c>
      <c r="E290" s="65" t="s">
        <v>11498</v>
      </c>
      <c r="F290" s="9" t="s">
        <v>1376</v>
      </c>
      <c r="G290" s="9" t="s">
        <v>1377</v>
      </c>
      <c r="H290" s="1" t="s">
        <v>22</v>
      </c>
      <c r="I290" s="1" t="s">
        <v>23</v>
      </c>
      <c r="K290" s="14" t="s">
        <v>11496</v>
      </c>
      <c r="L290" s="14" t="s">
        <v>113</v>
      </c>
      <c r="M290" s="2">
        <v>0.9</v>
      </c>
      <c r="P290" s="181" t="s">
        <v>11517</v>
      </c>
      <c r="Q290" s="182" t="s">
        <v>24</v>
      </c>
      <c r="S290" s="6">
        <v>0</v>
      </c>
      <c r="T290" s="6">
        <v>1500000</v>
      </c>
      <c r="U290" s="6">
        <v>0</v>
      </c>
      <c r="V290" s="6">
        <v>0</v>
      </c>
      <c r="W290" s="6">
        <f>SUM(Table2[[#This Row],[PE Obligations]:[Paving Obligations]])</f>
        <v>1500000</v>
      </c>
    </row>
    <row r="291" spans="1:23" ht="75" x14ac:dyDescent="0.25">
      <c r="A291" s="5">
        <v>122006</v>
      </c>
      <c r="B291" s="4">
        <v>3</v>
      </c>
      <c r="C291" s="9" t="s">
        <v>43</v>
      </c>
      <c r="D291" s="65" t="s">
        <v>126</v>
      </c>
      <c r="E291" s="65" t="s">
        <v>900</v>
      </c>
      <c r="F291" s="9" t="s">
        <v>3076</v>
      </c>
      <c r="G291" s="9" t="s">
        <v>3077</v>
      </c>
      <c r="H291" s="1" t="s">
        <v>22</v>
      </c>
      <c r="I291" s="1" t="s">
        <v>39</v>
      </c>
      <c r="K291" s="14" t="s">
        <v>11500</v>
      </c>
      <c r="L291" s="14" t="s">
        <v>11500</v>
      </c>
      <c r="M291" s="2">
        <v>1.6639999999999999</v>
      </c>
      <c r="N291" s="13">
        <v>44113</v>
      </c>
      <c r="P291" s="181" t="s">
        <v>11514</v>
      </c>
      <c r="Q291" s="182" t="s">
        <v>11</v>
      </c>
      <c r="S291" s="6">
        <v>1919.63</v>
      </c>
      <c r="T291" s="6">
        <v>0</v>
      </c>
      <c r="U291" s="6">
        <v>1496376</v>
      </c>
      <c r="V291" s="6">
        <v>0</v>
      </c>
      <c r="W291" s="6">
        <f>SUM(Table2[[#This Row],[PE Obligations]:[Paving Obligations]])</f>
        <v>1498295.63</v>
      </c>
    </row>
    <row r="292" spans="1:23" ht="30" x14ac:dyDescent="0.25">
      <c r="A292" s="5">
        <v>128698</v>
      </c>
      <c r="B292" s="4">
        <v>2</v>
      </c>
      <c r="C292" s="9" t="s">
        <v>65</v>
      </c>
      <c r="D292" s="65" t="s">
        <v>6250</v>
      </c>
      <c r="E292" s="65" t="s">
        <v>900</v>
      </c>
      <c r="F292" s="9" t="s">
        <v>6251</v>
      </c>
      <c r="G292" s="9" t="s">
        <v>6227</v>
      </c>
      <c r="H292" s="1" t="s">
        <v>105</v>
      </c>
      <c r="I292" s="1" t="s">
        <v>501</v>
      </c>
      <c r="K292" s="14" t="s">
        <v>11506</v>
      </c>
      <c r="L292" s="14" t="s">
        <v>11339</v>
      </c>
      <c r="M292" s="2">
        <v>0.01</v>
      </c>
      <c r="N292" s="13">
        <v>43539</v>
      </c>
      <c r="P292" s="181" t="s">
        <v>11515</v>
      </c>
      <c r="Q292" s="182" t="s">
        <v>24</v>
      </c>
      <c r="S292" s="6">
        <v>1999</v>
      </c>
      <c r="T292" s="6">
        <v>80000</v>
      </c>
      <c r="U292" s="6">
        <v>1415962</v>
      </c>
      <c r="V292" s="6">
        <v>0</v>
      </c>
      <c r="W292" s="6">
        <f>SUM(Table2[[#This Row],[PE Obligations]:[Paving Obligations]])</f>
        <v>1497961</v>
      </c>
    </row>
    <row r="293" spans="1:23" ht="30" x14ac:dyDescent="0.25">
      <c r="A293" s="5">
        <v>100260.05</v>
      </c>
      <c r="B293" s="4">
        <v>2</v>
      </c>
      <c r="C293" s="9" t="s">
        <v>453</v>
      </c>
      <c r="D293" s="65" t="s">
        <v>450</v>
      </c>
      <c r="E293" s="65" t="s">
        <v>900</v>
      </c>
      <c r="F293" s="9" t="s">
        <v>454</v>
      </c>
      <c r="G293" s="9" t="s">
        <v>455</v>
      </c>
      <c r="H293" s="1" t="s">
        <v>74</v>
      </c>
      <c r="I293" s="1" t="s">
        <v>23</v>
      </c>
      <c r="K293" s="14" t="s">
        <v>11496</v>
      </c>
      <c r="L293" s="14" t="s">
        <v>113</v>
      </c>
      <c r="M293" s="2">
        <v>3.27</v>
      </c>
      <c r="N293" s="13">
        <v>44323</v>
      </c>
      <c r="P293" s="181" t="s">
        <v>11514</v>
      </c>
      <c r="Q293" s="182" t="s">
        <v>11</v>
      </c>
      <c r="S293" s="6">
        <v>1491437.5</v>
      </c>
      <c r="T293" s="6">
        <v>0</v>
      </c>
      <c r="U293" s="6">
        <v>0</v>
      </c>
      <c r="V293" s="6">
        <v>0</v>
      </c>
      <c r="W293" s="6">
        <f>SUM(Table2[[#This Row],[PE Obligations]:[Paving Obligations]])</f>
        <v>1491437.5</v>
      </c>
    </row>
    <row r="294" spans="1:23" x14ac:dyDescent="0.25">
      <c r="A294" s="5">
        <v>127114</v>
      </c>
      <c r="B294" s="4">
        <v>1</v>
      </c>
      <c r="C294" s="9" t="s">
        <v>49</v>
      </c>
      <c r="D294" s="65" t="s">
        <v>551</v>
      </c>
      <c r="E294" s="65" t="s">
        <v>900</v>
      </c>
      <c r="F294" s="9" t="s">
        <v>5301</v>
      </c>
      <c r="G294" s="9" t="s">
        <v>3582</v>
      </c>
      <c r="H294" s="1" t="s">
        <v>158</v>
      </c>
      <c r="I294" s="1" t="s">
        <v>341</v>
      </c>
      <c r="J294" s="1" t="str">
        <f>VLOOKUP(A294,'2020'!E:I,5,FALSE)</f>
        <v>411tld Overlay @ 85 Lb/sy</v>
      </c>
      <c r="K294" s="14" t="s">
        <v>11496</v>
      </c>
      <c r="L294" s="14" t="s">
        <v>10418</v>
      </c>
      <c r="M294" s="2">
        <v>7.99</v>
      </c>
      <c r="N294" s="13">
        <v>43917</v>
      </c>
      <c r="O294" s="1" t="s">
        <v>337</v>
      </c>
      <c r="P294" s="181" t="s">
        <v>11515</v>
      </c>
      <c r="Q294" s="182" t="s">
        <v>24</v>
      </c>
      <c r="S294" s="6">
        <v>0</v>
      </c>
      <c r="T294" s="6">
        <v>0</v>
      </c>
      <c r="U294" s="6">
        <v>113800</v>
      </c>
      <c r="V294" s="6">
        <v>1376100</v>
      </c>
      <c r="W294" s="6">
        <f>SUM(Table2[[#This Row],[PE Obligations]:[Paving Obligations]])</f>
        <v>1489900</v>
      </c>
    </row>
    <row r="295" spans="1:23" ht="120" x14ac:dyDescent="0.25">
      <c r="A295" s="5">
        <v>123111</v>
      </c>
      <c r="B295" s="4">
        <v>4</v>
      </c>
      <c r="C295" s="9" t="s">
        <v>202</v>
      </c>
      <c r="D295" s="65"/>
      <c r="E295" s="65" t="s">
        <v>11498</v>
      </c>
      <c r="F295" s="9" t="s">
        <v>3319</v>
      </c>
      <c r="G295" s="9" t="s">
        <v>3320</v>
      </c>
      <c r="H295" s="1" t="s">
        <v>22</v>
      </c>
      <c r="I295" s="1" t="s">
        <v>39</v>
      </c>
      <c r="K295" s="14" t="s">
        <v>11500</v>
      </c>
      <c r="L295" s="14" t="s">
        <v>11500</v>
      </c>
      <c r="M295" s="2">
        <v>0</v>
      </c>
      <c r="P295" s="181" t="s">
        <v>11516</v>
      </c>
      <c r="Q295" s="182" t="s">
        <v>11</v>
      </c>
      <c r="S295" s="6">
        <v>0</v>
      </c>
      <c r="T295" s="6">
        <v>0</v>
      </c>
      <c r="U295" s="6">
        <v>1489305</v>
      </c>
      <c r="V295" s="6">
        <v>0</v>
      </c>
      <c r="W295" s="6">
        <f>SUM(Table2[[#This Row],[PE Obligations]:[Paving Obligations]])</f>
        <v>1489305</v>
      </c>
    </row>
    <row r="296" spans="1:23" x14ac:dyDescent="0.25">
      <c r="A296" s="5">
        <v>70052</v>
      </c>
      <c r="B296" s="4">
        <v>3</v>
      </c>
      <c r="C296" s="9" t="s">
        <v>254</v>
      </c>
      <c r="D296" s="65"/>
      <c r="E296" s="65" t="s">
        <v>900</v>
      </c>
      <c r="F296" s="9" t="s">
        <v>255</v>
      </c>
      <c r="H296" s="1" t="s">
        <v>105</v>
      </c>
      <c r="I296" s="1" t="s">
        <v>171</v>
      </c>
      <c r="K296" s="14" t="s">
        <v>11500</v>
      </c>
      <c r="L296" s="14" t="s">
        <v>11500</v>
      </c>
      <c r="M296" s="1" t="s">
        <v>57</v>
      </c>
      <c r="P296" s="181" t="s">
        <v>11515</v>
      </c>
      <c r="Q296" s="182"/>
      <c r="S296" s="6">
        <v>0</v>
      </c>
      <c r="T296" s="6">
        <v>0</v>
      </c>
      <c r="U296" s="6">
        <v>1486892.38</v>
      </c>
      <c r="V296" s="6">
        <v>0</v>
      </c>
      <c r="W296" s="6">
        <f>SUM(Table2[[#This Row],[PE Obligations]:[Paving Obligations]])</f>
        <v>1486892.38</v>
      </c>
    </row>
    <row r="297" spans="1:23" x14ac:dyDescent="0.25">
      <c r="A297" s="5">
        <v>127068</v>
      </c>
      <c r="B297" s="4">
        <v>1</v>
      </c>
      <c r="C297" s="9" t="s">
        <v>110</v>
      </c>
      <c r="D297" s="65" t="s">
        <v>545</v>
      </c>
      <c r="E297" s="65" t="s">
        <v>900</v>
      </c>
      <c r="F297" s="9" t="s">
        <v>5280</v>
      </c>
      <c r="G297" s="9" t="s">
        <v>3582</v>
      </c>
      <c r="H297" s="1" t="s">
        <v>158</v>
      </c>
      <c r="I297" s="1" t="s">
        <v>4650</v>
      </c>
      <c r="J297" s="1" t="str">
        <f>VLOOKUP(A297,'2020'!E:I,5,FALSE)</f>
        <v>411tld Overlay @ 85 Lb/sy</v>
      </c>
      <c r="K297" s="14" t="s">
        <v>11496</v>
      </c>
      <c r="L297" s="14" t="s">
        <v>10418</v>
      </c>
      <c r="M297" s="2">
        <v>10.130000000000001</v>
      </c>
      <c r="N297" s="13">
        <v>43868</v>
      </c>
      <c r="O297" s="1" t="s">
        <v>337</v>
      </c>
      <c r="P297" s="181" t="s">
        <v>11515</v>
      </c>
      <c r="Q297" s="182" t="s">
        <v>24</v>
      </c>
      <c r="R297" s="9" t="s">
        <v>5281</v>
      </c>
      <c r="S297" s="6">
        <v>0</v>
      </c>
      <c r="T297" s="6">
        <v>0</v>
      </c>
      <c r="U297" s="6">
        <v>191178</v>
      </c>
      <c r="V297" s="6">
        <v>1294935</v>
      </c>
      <c r="W297" s="6">
        <f>SUM(Table2[[#This Row],[PE Obligations]:[Paving Obligations]])</f>
        <v>1486113</v>
      </c>
    </row>
    <row r="298" spans="1:23" x14ac:dyDescent="0.25">
      <c r="A298" s="5">
        <v>70043</v>
      </c>
      <c r="B298" s="4">
        <v>3</v>
      </c>
      <c r="C298" s="9" t="s">
        <v>239</v>
      </c>
      <c r="D298" s="65"/>
      <c r="E298" s="65" t="s">
        <v>900</v>
      </c>
      <c r="F298" s="9" t="s">
        <v>240</v>
      </c>
      <c r="H298" s="1" t="s">
        <v>105</v>
      </c>
      <c r="I298" s="1" t="s">
        <v>171</v>
      </c>
      <c r="K298" s="14" t="s">
        <v>11500</v>
      </c>
      <c r="L298" s="14" t="s">
        <v>11500</v>
      </c>
      <c r="M298" s="1" t="s">
        <v>57</v>
      </c>
      <c r="P298" s="181" t="s">
        <v>11515</v>
      </c>
      <c r="Q298" s="182"/>
      <c r="S298" s="6">
        <v>0</v>
      </c>
      <c r="T298" s="6">
        <v>0</v>
      </c>
      <c r="U298" s="6">
        <v>1483485.17</v>
      </c>
      <c r="V298" s="6">
        <v>0</v>
      </c>
      <c r="W298" s="6">
        <f>SUM(Table2[[#This Row],[PE Obligations]:[Paving Obligations]])</f>
        <v>1483485.17</v>
      </c>
    </row>
    <row r="299" spans="1:23" ht="30" x14ac:dyDescent="0.25">
      <c r="A299" s="5">
        <v>128876</v>
      </c>
      <c r="B299" s="4">
        <v>1</v>
      </c>
      <c r="C299" s="9" t="s">
        <v>186</v>
      </c>
      <c r="D299" s="65" t="s">
        <v>116</v>
      </c>
      <c r="E299" s="65" t="s">
        <v>900</v>
      </c>
      <c r="F299" s="9" t="s">
        <v>6393</v>
      </c>
      <c r="G299" s="9" t="s">
        <v>6391</v>
      </c>
      <c r="H299" s="1" t="s">
        <v>105</v>
      </c>
      <c r="I299" s="1" t="s">
        <v>501</v>
      </c>
      <c r="K299" s="14" t="s">
        <v>11506</v>
      </c>
      <c r="L299" s="14" t="s">
        <v>11339</v>
      </c>
      <c r="M299" s="2">
        <v>0.01</v>
      </c>
      <c r="N299" s="13">
        <v>43637</v>
      </c>
      <c r="P299" s="181" t="s">
        <v>11515</v>
      </c>
      <c r="Q299" s="182" t="s">
        <v>24</v>
      </c>
      <c r="S299" s="6">
        <v>1999</v>
      </c>
      <c r="T299" s="6">
        <v>0</v>
      </c>
      <c r="U299" s="6">
        <v>1479999</v>
      </c>
      <c r="V299" s="6">
        <v>0</v>
      </c>
      <c r="W299" s="6">
        <f>SUM(Table2[[#This Row],[PE Obligations]:[Paving Obligations]])</f>
        <v>1481998</v>
      </c>
    </row>
    <row r="300" spans="1:23" ht="30" x14ac:dyDescent="0.25">
      <c r="A300" s="5">
        <v>128880</v>
      </c>
      <c r="B300" s="4">
        <v>1</v>
      </c>
      <c r="C300" s="9" t="s">
        <v>186</v>
      </c>
      <c r="D300" s="65" t="s">
        <v>116</v>
      </c>
      <c r="E300" s="65" t="s">
        <v>900</v>
      </c>
      <c r="F300" s="9" t="s">
        <v>6397</v>
      </c>
      <c r="G300" s="9" t="s">
        <v>6391</v>
      </c>
      <c r="H300" s="1" t="s">
        <v>105</v>
      </c>
      <c r="I300" s="1" t="s">
        <v>501</v>
      </c>
      <c r="K300" s="14" t="s">
        <v>11506</v>
      </c>
      <c r="L300" s="14" t="s">
        <v>11339</v>
      </c>
      <c r="M300" s="2">
        <v>0.01</v>
      </c>
      <c r="N300" s="13">
        <v>43637</v>
      </c>
      <c r="P300" s="181" t="s">
        <v>11515</v>
      </c>
      <c r="Q300" s="182" t="s">
        <v>24</v>
      </c>
      <c r="S300" s="6">
        <v>1999</v>
      </c>
      <c r="T300" s="6">
        <v>0</v>
      </c>
      <c r="U300" s="6">
        <v>1479999</v>
      </c>
      <c r="V300" s="6">
        <v>0</v>
      </c>
      <c r="W300" s="6">
        <f>SUM(Table2[[#This Row],[PE Obligations]:[Paving Obligations]])</f>
        <v>1481998</v>
      </c>
    </row>
    <row r="301" spans="1:23" x14ac:dyDescent="0.25">
      <c r="A301" s="5">
        <v>70035</v>
      </c>
      <c r="B301" s="4">
        <v>4</v>
      </c>
      <c r="C301" s="9" t="s">
        <v>227</v>
      </c>
      <c r="D301" s="65"/>
      <c r="E301" s="65" t="s">
        <v>900</v>
      </c>
      <c r="F301" s="9" t="s">
        <v>228</v>
      </c>
      <c r="H301" s="1" t="s">
        <v>105</v>
      </c>
      <c r="I301" s="1" t="s">
        <v>171</v>
      </c>
      <c r="K301" s="14" t="s">
        <v>11500</v>
      </c>
      <c r="L301" s="14" t="s">
        <v>11500</v>
      </c>
      <c r="M301" s="1" t="s">
        <v>57</v>
      </c>
      <c r="P301" s="181" t="s">
        <v>11515</v>
      </c>
      <c r="Q301" s="182"/>
      <c r="S301" s="6">
        <v>0</v>
      </c>
      <c r="T301" s="6">
        <v>0</v>
      </c>
      <c r="U301" s="6">
        <v>1469080.66</v>
      </c>
      <c r="V301" s="6">
        <v>0</v>
      </c>
      <c r="W301" s="6">
        <f>SUM(Table2[[#This Row],[PE Obligations]:[Paving Obligations]])</f>
        <v>1469080.66</v>
      </c>
    </row>
    <row r="302" spans="1:23" x14ac:dyDescent="0.25">
      <c r="A302" s="5">
        <v>129204</v>
      </c>
      <c r="B302" s="4">
        <v>3</v>
      </c>
      <c r="C302" s="9" t="s">
        <v>206</v>
      </c>
      <c r="D302" s="65" t="s">
        <v>660</v>
      </c>
      <c r="E302" s="65" t="s">
        <v>900</v>
      </c>
      <c r="F302" s="9" t="s">
        <v>6602</v>
      </c>
      <c r="G302" s="9" t="s">
        <v>3197</v>
      </c>
      <c r="H302" s="1" t="s">
        <v>158</v>
      </c>
      <c r="I302" s="1" t="s">
        <v>4650</v>
      </c>
      <c r="J302" s="1" t="str">
        <f>VLOOKUP(A302,'2020'!E:I,5,FALSE)</f>
        <v>Profile Mill &amp; 85 Lb/sy Tld</v>
      </c>
      <c r="K302" s="14" t="s">
        <v>11496</v>
      </c>
      <c r="L302" s="14" t="s">
        <v>10418</v>
      </c>
      <c r="M302" s="2">
        <v>7.44</v>
      </c>
      <c r="N302" s="13">
        <v>43966</v>
      </c>
      <c r="O302" s="1" t="s">
        <v>337</v>
      </c>
      <c r="P302" s="181" t="s">
        <v>11514</v>
      </c>
      <c r="Q302" s="182" t="s">
        <v>430</v>
      </c>
      <c r="R302" s="9" t="s">
        <v>6603</v>
      </c>
      <c r="S302" s="6">
        <v>0</v>
      </c>
      <c r="T302" s="6">
        <v>0</v>
      </c>
      <c r="U302" s="6">
        <v>219048</v>
      </c>
      <c r="V302" s="6">
        <v>1240560</v>
      </c>
      <c r="W302" s="6">
        <f>SUM(Table2[[#This Row],[PE Obligations]:[Paving Obligations]])</f>
        <v>1459608</v>
      </c>
    </row>
    <row r="303" spans="1:23" ht="30" x14ac:dyDescent="0.25">
      <c r="A303" s="5">
        <v>40588.050000000003</v>
      </c>
      <c r="B303" s="4">
        <v>3</v>
      </c>
      <c r="C303" s="9" t="s">
        <v>54</v>
      </c>
      <c r="D303" s="65"/>
      <c r="E303" s="65" t="s">
        <v>11500</v>
      </c>
      <c r="F303" s="9" t="s">
        <v>61</v>
      </c>
      <c r="H303" s="1" t="s">
        <v>24</v>
      </c>
      <c r="I303" s="1" t="s">
        <v>56</v>
      </c>
      <c r="K303" s="14" t="s">
        <v>11500</v>
      </c>
      <c r="L303" s="14" t="s">
        <v>11500</v>
      </c>
      <c r="M303" s="1" t="s">
        <v>57</v>
      </c>
      <c r="P303" s="181" t="s">
        <v>11500</v>
      </c>
      <c r="Q303" s="182"/>
      <c r="S303" s="6">
        <v>1455000</v>
      </c>
      <c r="T303" s="6">
        <v>0</v>
      </c>
      <c r="U303" s="6">
        <v>0</v>
      </c>
      <c r="V303" s="6">
        <v>0</v>
      </c>
      <c r="W303" s="6">
        <f>SUM(Table2[[#This Row],[PE Obligations]:[Paving Obligations]])</f>
        <v>1455000</v>
      </c>
    </row>
    <row r="304" spans="1:23" x14ac:dyDescent="0.25">
      <c r="A304" s="5">
        <v>129561</v>
      </c>
      <c r="B304" s="4">
        <v>2</v>
      </c>
      <c r="C304" s="9" t="s">
        <v>284</v>
      </c>
      <c r="D304" s="65" t="s">
        <v>448</v>
      </c>
      <c r="E304" s="65" t="s">
        <v>900</v>
      </c>
      <c r="F304" s="9" t="s">
        <v>6971</v>
      </c>
      <c r="G304" s="9" t="s">
        <v>3213</v>
      </c>
      <c r="H304" s="1" t="s">
        <v>158</v>
      </c>
      <c r="I304" s="1" t="s">
        <v>341</v>
      </c>
      <c r="J304" s="1" t="str">
        <f>VLOOKUP(A304,'2020'!E:I,5,FALSE)</f>
        <v>Mill &amp; 411d</v>
      </c>
      <c r="K304" s="14" t="s">
        <v>11496</v>
      </c>
      <c r="L304" s="14" t="s">
        <v>10418</v>
      </c>
      <c r="M304" s="2">
        <v>2.66</v>
      </c>
      <c r="N304" s="13">
        <v>43917</v>
      </c>
      <c r="O304" s="1" t="s">
        <v>342</v>
      </c>
      <c r="P304" s="181" t="s">
        <v>11514</v>
      </c>
      <c r="Q304" s="182" t="s">
        <v>11</v>
      </c>
      <c r="S304" s="6">
        <v>0</v>
      </c>
      <c r="T304" s="6">
        <v>0</v>
      </c>
      <c r="U304" s="6">
        <v>0</v>
      </c>
      <c r="V304" s="6">
        <v>1454187</v>
      </c>
      <c r="W304" s="6">
        <f>SUM(Table2[[#This Row],[PE Obligations]:[Paving Obligations]])</f>
        <v>1454187</v>
      </c>
    </row>
    <row r="305" spans="1:23" x14ac:dyDescent="0.25">
      <c r="A305" s="5">
        <v>70011</v>
      </c>
      <c r="B305" s="4">
        <v>3</v>
      </c>
      <c r="C305" s="9" t="s">
        <v>188</v>
      </c>
      <c r="D305" s="65"/>
      <c r="E305" s="65" t="s">
        <v>900</v>
      </c>
      <c r="F305" s="9" t="s">
        <v>189</v>
      </c>
      <c r="H305" s="1" t="s">
        <v>105</v>
      </c>
      <c r="I305" s="1" t="s">
        <v>171</v>
      </c>
      <c r="K305" s="14" t="s">
        <v>11500</v>
      </c>
      <c r="L305" s="14" t="s">
        <v>11500</v>
      </c>
      <c r="M305" s="1" t="s">
        <v>57</v>
      </c>
      <c r="P305" s="181" t="s">
        <v>11515</v>
      </c>
      <c r="Q305" s="182"/>
      <c r="S305" s="6">
        <v>0</v>
      </c>
      <c r="T305" s="6">
        <v>0</v>
      </c>
      <c r="U305" s="6">
        <v>1452183.49</v>
      </c>
      <c r="V305" s="6">
        <v>0</v>
      </c>
      <c r="W305" s="6">
        <f>SUM(Table2[[#This Row],[PE Obligations]:[Paving Obligations]])</f>
        <v>1452183.49</v>
      </c>
    </row>
    <row r="306" spans="1:23" ht="90" x14ac:dyDescent="0.25">
      <c r="A306" s="5">
        <v>125194</v>
      </c>
      <c r="B306" s="4">
        <v>3</v>
      </c>
      <c r="C306" s="9" t="s">
        <v>254</v>
      </c>
      <c r="D306" s="65"/>
      <c r="E306" s="65" t="s">
        <v>11498</v>
      </c>
      <c r="F306" s="9" t="s">
        <v>4197</v>
      </c>
      <c r="G306" s="9" t="s">
        <v>4198</v>
      </c>
      <c r="H306" s="1" t="s">
        <v>22</v>
      </c>
      <c r="I306" s="1" t="s">
        <v>39</v>
      </c>
      <c r="K306" s="14" t="s">
        <v>11500</v>
      </c>
      <c r="L306" s="14" t="s">
        <v>11500</v>
      </c>
      <c r="M306" s="2">
        <v>0.05</v>
      </c>
      <c r="P306" s="181" t="s">
        <v>11516</v>
      </c>
      <c r="Q306" s="182" t="s">
        <v>11</v>
      </c>
      <c r="S306" s="6">
        <v>0</v>
      </c>
      <c r="T306" s="6">
        <v>0</v>
      </c>
      <c r="U306" s="6">
        <v>1451597</v>
      </c>
      <c r="V306" s="6">
        <v>0</v>
      </c>
      <c r="W306" s="6">
        <f>SUM(Table2[[#This Row],[PE Obligations]:[Paving Obligations]])</f>
        <v>1451597</v>
      </c>
    </row>
    <row r="307" spans="1:23" ht="60" x14ac:dyDescent="0.25">
      <c r="A307" s="5">
        <v>101651</v>
      </c>
      <c r="B307" s="4">
        <v>1</v>
      </c>
      <c r="C307" s="9" t="s">
        <v>90</v>
      </c>
      <c r="D307" s="65" t="s">
        <v>435</v>
      </c>
      <c r="E307" s="65" t="s">
        <v>900</v>
      </c>
      <c r="F307" s="9" t="s">
        <v>709</v>
      </c>
      <c r="G307" s="9" t="s">
        <v>710</v>
      </c>
      <c r="H307" s="1" t="s">
        <v>74</v>
      </c>
      <c r="I307" s="1" t="s">
        <v>634</v>
      </c>
      <c r="K307" s="14" t="s">
        <v>11496</v>
      </c>
      <c r="L307" s="14" t="s">
        <v>113</v>
      </c>
      <c r="M307" s="2">
        <v>5.5</v>
      </c>
      <c r="P307" s="181" t="s">
        <v>11514</v>
      </c>
      <c r="Q307" s="182" t="s">
        <v>11</v>
      </c>
      <c r="S307" s="6">
        <v>1450000</v>
      </c>
      <c r="T307" s="6">
        <v>0</v>
      </c>
      <c r="U307" s="6">
        <v>0</v>
      </c>
      <c r="V307" s="6">
        <v>0</v>
      </c>
      <c r="W307" s="6">
        <f>SUM(Table2[[#This Row],[PE Obligations]:[Paving Obligations]])</f>
        <v>1450000</v>
      </c>
    </row>
    <row r="308" spans="1:23" x14ac:dyDescent="0.25">
      <c r="A308" s="5">
        <v>70002</v>
      </c>
      <c r="B308" s="4">
        <v>3</v>
      </c>
      <c r="C308" s="9" t="s">
        <v>172</v>
      </c>
      <c r="D308" s="65"/>
      <c r="E308" s="65" t="s">
        <v>900</v>
      </c>
      <c r="F308" s="9" t="s">
        <v>173</v>
      </c>
      <c r="H308" s="1" t="s">
        <v>105</v>
      </c>
      <c r="I308" s="1" t="s">
        <v>171</v>
      </c>
      <c r="K308" s="14" t="s">
        <v>11500</v>
      </c>
      <c r="L308" s="14" t="s">
        <v>11500</v>
      </c>
      <c r="M308" s="1" t="s">
        <v>57</v>
      </c>
      <c r="P308" s="181" t="s">
        <v>11515</v>
      </c>
      <c r="Q308" s="182"/>
      <c r="S308" s="6">
        <v>0</v>
      </c>
      <c r="T308" s="6">
        <v>0</v>
      </c>
      <c r="U308" s="6">
        <v>1448871</v>
      </c>
      <c r="V308" s="6">
        <v>0</v>
      </c>
      <c r="W308" s="6">
        <f>SUM(Table2[[#This Row],[PE Obligations]:[Paving Obligations]])</f>
        <v>1448871</v>
      </c>
    </row>
    <row r="309" spans="1:23" ht="30" x14ac:dyDescent="0.25">
      <c r="A309" s="5">
        <v>116322.08</v>
      </c>
      <c r="B309" s="4">
        <v>3</v>
      </c>
      <c r="C309" s="9" t="s">
        <v>161</v>
      </c>
      <c r="D309" s="65"/>
      <c r="E309" s="65" t="s">
        <v>10721</v>
      </c>
      <c r="F309" s="9" t="s">
        <v>1909</v>
      </c>
      <c r="G309" s="9" t="s">
        <v>1900</v>
      </c>
      <c r="H309" s="1" t="s">
        <v>105</v>
      </c>
      <c r="I309" s="1" t="s">
        <v>171</v>
      </c>
      <c r="K309" s="14" t="s">
        <v>11500</v>
      </c>
      <c r="L309" s="14" t="s">
        <v>11500</v>
      </c>
      <c r="M309" s="1" t="s">
        <v>57</v>
      </c>
      <c r="N309" s="13">
        <v>43742</v>
      </c>
      <c r="P309" s="181" t="s">
        <v>11513</v>
      </c>
      <c r="Q309" s="182"/>
      <c r="S309" s="6">
        <v>0</v>
      </c>
      <c r="T309" s="6">
        <v>0</v>
      </c>
      <c r="U309" s="6">
        <v>1446336</v>
      </c>
      <c r="V309" s="6">
        <v>0</v>
      </c>
      <c r="W309" s="6">
        <f>SUM(Table2[[#This Row],[PE Obligations]:[Paving Obligations]])</f>
        <v>1446336</v>
      </c>
    </row>
    <row r="310" spans="1:23" ht="30" x14ac:dyDescent="0.25">
      <c r="A310" s="5">
        <v>129770</v>
      </c>
      <c r="B310" s="4">
        <v>1</v>
      </c>
      <c r="C310" s="9" t="s">
        <v>899</v>
      </c>
      <c r="D310" s="65"/>
      <c r="E310" s="65" t="s">
        <v>11500</v>
      </c>
      <c r="F310" s="9" t="s">
        <v>7142</v>
      </c>
      <c r="H310" s="1" t="s">
        <v>1246</v>
      </c>
      <c r="K310" s="14" t="s">
        <v>11500</v>
      </c>
      <c r="L310" s="14" t="s">
        <v>11500</v>
      </c>
      <c r="M310" s="1" t="s">
        <v>57</v>
      </c>
      <c r="P310" s="181" t="s">
        <v>11500</v>
      </c>
      <c r="Q310" s="182"/>
      <c r="S310" s="6">
        <v>0</v>
      </c>
      <c r="T310" s="6">
        <v>0</v>
      </c>
      <c r="U310" s="6">
        <v>1440647</v>
      </c>
      <c r="V310" s="6">
        <v>0</v>
      </c>
      <c r="W310" s="6">
        <f>SUM(Table2[[#This Row],[PE Obligations]:[Paving Obligations]])</f>
        <v>1440647</v>
      </c>
    </row>
    <row r="311" spans="1:23" ht="30" x14ac:dyDescent="0.25">
      <c r="A311" s="5">
        <v>40813.040000000001</v>
      </c>
      <c r="B311" s="4">
        <v>4</v>
      </c>
      <c r="C311" s="9" t="s">
        <v>70</v>
      </c>
      <c r="D311" s="65" t="s">
        <v>71</v>
      </c>
      <c r="E311" s="65" t="s">
        <v>900</v>
      </c>
      <c r="F311" s="9" t="s">
        <v>75</v>
      </c>
      <c r="G311" s="9" t="s">
        <v>76</v>
      </c>
      <c r="H311" s="1" t="s">
        <v>74</v>
      </c>
      <c r="I311" s="1" t="s">
        <v>77</v>
      </c>
      <c r="K311" s="14" t="s">
        <v>11500</v>
      </c>
      <c r="L311" s="14" t="s">
        <v>11500</v>
      </c>
      <c r="M311" s="2">
        <v>0.75</v>
      </c>
      <c r="P311" s="181" t="s">
        <v>11515</v>
      </c>
      <c r="Q311" s="182" t="s">
        <v>24</v>
      </c>
      <c r="S311" s="6">
        <v>0</v>
      </c>
      <c r="T311" s="6">
        <v>0</v>
      </c>
      <c r="U311" s="6">
        <v>1434070</v>
      </c>
      <c r="V311" s="6">
        <v>0</v>
      </c>
      <c r="W311" s="6">
        <f>SUM(Table2[[#This Row],[PE Obligations]:[Paving Obligations]])</f>
        <v>1434070</v>
      </c>
    </row>
    <row r="312" spans="1:23" ht="120" x14ac:dyDescent="0.25">
      <c r="A312" s="5">
        <v>118459</v>
      </c>
      <c r="B312" s="4">
        <v>1</v>
      </c>
      <c r="C312" s="9" t="s">
        <v>223</v>
      </c>
      <c r="D312" s="65" t="s">
        <v>2290</v>
      </c>
      <c r="E312" s="65" t="s">
        <v>900</v>
      </c>
      <c r="F312" s="9" t="s">
        <v>2291</v>
      </c>
      <c r="G312" s="9" t="s">
        <v>2292</v>
      </c>
      <c r="H312" s="1" t="s">
        <v>501</v>
      </c>
      <c r="I312" s="1" t="s">
        <v>719</v>
      </c>
      <c r="K312" s="14" t="s">
        <v>11496</v>
      </c>
      <c r="L312" s="14" t="s">
        <v>113</v>
      </c>
      <c r="M312" s="2">
        <v>3.0000000000000001E-3</v>
      </c>
      <c r="N312" s="13">
        <v>43966</v>
      </c>
      <c r="P312" s="181" t="s">
        <v>11514</v>
      </c>
      <c r="Q312" s="182" t="s">
        <v>11</v>
      </c>
      <c r="S312" s="6">
        <v>111300</v>
      </c>
      <c r="T312" s="6">
        <v>0</v>
      </c>
      <c r="U312" s="6">
        <v>1322046.76</v>
      </c>
      <c r="V312" s="6">
        <v>0</v>
      </c>
      <c r="W312" s="6">
        <f>SUM(Table2[[#This Row],[PE Obligations]:[Paving Obligations]])</f>
        <v>1433346.76</v>
      </c>
    </row>
    <row r="313" spans="1:23" ht="45" x14ac:dyDescent="0.25">
      <c r="A313" s="5">
        <v>129556</v>
      </c>
      <c r="B313" s="4">
        <v>4</v>
      </c>
      <c r="C313" s="9" t="s">
        <v>156</v>
      </c>
      <c r="D313" s="65"/>
      <c r="E313" s="65" t="s">
        <v>11500</v>
      </c>
      <c r="F313" s="9" t="s">
        <v>6970</v>
      </c>
      <c r="H313" s="1" t="s">
        <v>1072</v>
      </c>
      <c r="K313" s="14" t="s">
        <v>11500</v>
      </c>
      <c r="L313" s="14" t="s">
        <v>11500</v>
      </c>
      <c r="M313" s="1" t="s">
        <v>57</v>
      </c>
      <c r="P313" s="181" t="s">
        <v>11500</v>
      </c>
      <c r="Q313" s="182"/>
      <c r="S313" s="6">
        <v>0</v>
      </c>
      <c r="T313" s="6">
        <v>0</v>
      </c>
      <c r="U313" s="6">
        <v>1425015.42</v>
      </c>
      <c r="V313" s="6">
        <v>0</v>
      </c>
      <c r="W313" s="6">
        <f>SUM(Table2[[#This Row],[PE Obligations]:[Paving Obligations]])</f>
        <v>1425015.42</v>
      </c>
    </row>
    <row r="314" spans="1:23" x14ac:dyDescent="0.25">
      <c r="A314" s="5">
        <v>120583</v>
      </c>
      <c r="B314" s="4">
        <v>1</v>
      </c>
      <c r="C314" s="9" t="s">
        <v>181</v>
      </c>
      <c r="D314" s="65" t="s">
        <v>122</v>
      </c>
      <c r="E314" s="65" t="s">
        <v>10721</v>
      </c>
      <c r="F314" s="9" t="s">
        <v>2761</v>
      </c>
      <c r="G314" s="9" t="s">
        <v>2762</v>
      </c>
      <c r="H314" s="1" t="s">
        <v>105</v>
      </c>
      <c r="I314" s="1" t="s">
        <v>171</v>
      </c>
      <c r="K314" s="14" t="s">
        <v>11500</v>
      </c>
      <c r="L314" s="14" t="s">
        <v>11500</v>
      </c>
      <c r="M314" s="2">
        <v>0.01</v>
      </c>
      <c r="N314" s="13">
        <v>43966</v>
      </c>
      <c r="P314" s="181" t="s">
        <v>11513</v>
      </c>
      <c r="Q314" s="182" t="s">
        <v>148</v>
      </c>
      <c r="S314" s="6">
        <v>95199</v>
      </c>
      <c r="T314" s="6">
        <v>80000</v>
      </c>
      <c r="U314" s="6">
        <v>1248926.67</v>
      </c>
      <c r="V314" s="6">
        <v>0</v>
      </c>
      <c r="W314" s="6">
        <f>SUM(Table2[[#This Row],[PE Obligations]:[Paving Obligations]])</f>
        <v>1424125.67</v>
      </c>
    </row>
    <row r="315" spans="1:23" x14ac:dyDescent="0.25">
      <c r="A315" s="5">
        <v>70005</v>
      </c>
      <c r="B315" s="4">
        <v>1</v>
      </c>
      <c r="C315" s="9" t="s">
        <v>90</v>
      </c>
      <c r="D315" s="65"/>
      <c r="E315" s="65" t="s">
        <v>900</v>
      </c>
      <c r="F315" s="9" t="s">
        <v>178</v>
      </c>
      <c r="H315" s="1" t="s">
        <v>105</v>
      </c>
      <c r="I315" s="1" t="s">
        <v>171</v>
      </c>
      <c r="K315" s="14" t="s">
        <v>11500</v>
      </c>
      <c r="L315" s="14" t="s">
        <v>11500</v>
      </c>
      <c r="M315" s="1" t="s">
        <v>57</v>
      </c>
      <c r="P315" s="181" t="s">
        <v>11515</v>
      </c>
      <c r="Q315" s="182"/>
      <c r="S315" s="6">
        <v>0</v>
      </c>
      <c r="T315" s="6">
        <v>0</v>
      </c>
      <c r="U315" s="6">
        <v>1423235.56</v>
      </c>
      <c r="V315" s="6">
        <v>0</v>
      </c>
      <c r="W315" s="6">
        <f>SUM(Table2[[#This Row],[PE Obligations]:[Paving Obligations]])</f>
        <v>1423235.56</v>
      </c>
    </row>
    <row r="316" spans="1:23" x14ac:dyDescent="0.25">
      <c r="A316" s="5">
        <v>70059</v>
      </c>
      <c r="B316" s="4">
        <v>3</v>
      </c>
      <c r="C316" s="9" t="s">
        <v>267</v>
      </c>
      <c r="D316" s="65"/>
      <c r="E316" s="65" t="s">
        <v>900</v>
      </c>
      <c r="F316" s="9" t="s">
        <v>268</v>
      </c>
      <c r="H316" s="1" t="s">
        <v>105</v>
      </c>
      <c r="I316" s="1" t="s">
        <v>171</v>
      </c>
      <c r="K316" s="14" t="s">
        <v>11500</v>
      </c>
      <c r="L316" s="14" t="s">
        <v>11500</v>
      </c>
      <c r="M316" s="1" t="s">
        <v>57</v>
      </c>
      <c r="P316" s="181" t="s">
        <v>11515</v>
      </c>
      <c r="Q316" s="182"/>
      <c r="S316" s="6">
        <v>0</v>
      </c>
      <c r="T316" s="6">
        <v>0</v>
      </c>
      <c r="U316" s="6">
        <v>1416122.48</v>
      </c>
      <c r="V316" s="6">
        <v>0</v>
      </c>
      <c r="W316" s="6">
        <f>SUM(Table2[[#This Row],[PE Obligations]:[Paving Obligations]])</f>
        <v>1416122.48</v>
      </c>
    </row>
    <row r="317" spans="1:23" ht="30" x14ac:dyDescent="0.25">
      <c r="A317" s="5">
        <v>120051</v>
      </c>
      <c r="B317" s="4">
        <v>3</v>
      </c>
      <c r="C317" s="9" t="s">
        <v>206</v>
      </c>
      <c r="D317" s="65" t="s">
        <v>135</v>
      </c>
      <c r="E317" s="65" t="s">
        <v>11498</v>
      </c>
      <c r="F317" s="9" t="s">
        <v>2602</v>
      </c>
      <c r="H317" s="1" t="s">
        <v>1079</v>
      </c>
      <c r="I317" s="1" t="s">
        <v>113</v>
      </c>
      <c r="K317" s="14" t="s">
        <v>11496</v>
      </c>
      <c r="L317" s="14" t="s">
        <v>113</v>
      </c>
      <c r="M317" s="1" t="s">
        <v>57</v>
      </c>
      <c r="N317" s="13">
        <v>42965</v>
      </c>
      <c r="P317" s="181" t="s">
        <v>11517</v>
      </c>
      <c r="Q317" s="182" t="s">
        <v>24</v>
      </c>
      <c r="S317" s="6">
        <v>64000</v>
      </c>
      <c r="T317" s="6">
        <v>922064</v>
      </c>
      <c r="U317" s="6">
        <v>428000</v>
      </c>
      <c r="V317" s="6">
        <v>0</v>
      </c>
      <c r="W317" s="6">
        <f>SUM(Table2[[#This Row],[PE Obligations]:[Paving Obligations]])</f>
        <v>1414064</v>
      </c>
    </row>
    <row r="318" spans="1:23" ht="30" x14ac:dyDescent="0.25">
      <c r="A318" s="5">
        <v>124573</v>
      </c>
      <c r="B318" s="4">
        <v>3</v>
      </c>
      <c r="C318" s="9" t="s">
        <v>235</v>
      </c>
      <c r="D318" s="65" t="s">
        <v>3956</v>
      </c>
      <c r="E318" s="65" t="s">
        <v>11498</v>
      </c>
      <c r="F318" s="9" t="s">
        <v>3957</v>
      </c>
      <c r="H318" s="1" t="s">
        <v>35</v>
      </c>
      <c r="I318" s="1" t="s">
        <v>29</v>
      </c>
      <c r="K318" s="14" t="s">
        <v>28</v>
      </c>
      <c r="L318" s="14" t="s">
        <v>113</v>
      </c>
      <c r="M318" s="2">
        <v>0.05</v>
      </c>
      <c r="P318" s="181" t="s">
        <v>11517</v>
      </c>
      <c r="Q318" s="182" t="s">
        <v>30</v>
      </c>
      <c r="R318" s="9" t="s">
        <v>3958</v>
      </c>
      <c r="S318" s="6">
        <v>0</v>
      </c>
      <c r="T318" s="6">
        <v>0</v>
      </c>
      <c r="U318" s="6">
        <v>1410656.76</v>
      </c>
      <c r="V318" s="6">
        <v>0</v>
      </c>
      <c r="W318" s="6">
        <f>SUM(Table2[[#This Row],[PE Obligations]:[Paving Obligations]])</f>
        <v>1410656.76</v>
      </c>
    </row>
    <row r="319" spans="1:23" ht="210" x14ac:dyDescent="0.25">
      <c r="A319" s="5">
        <v>41534</v>
      </c>
      <c r="B319" s="4">
        <v>1</v>
      </c>
      <c r="C319" s="9" t="s">
        <v>40</v>
      </c>
      <c r="D319" s="65"/>
      <c r="E319" s="65" t="s">
        <v>11498</v>
      </c>
      <c r="F319" s="9" t="s">
        <v>81</v>
      </c>
      <c r="G319" s="9" t="s">
        <v>82</v>
      </c>
      <c r="H319" s="1" t="s">
        <v>22</v>
      </c>
      <c r="I319" s="1" t="s">
        <v>39</v>
      </c>
      <c r="K319" s="14" t="s">
        <v>11500</v>
      </c>
      <c r="L319" s="14" t="s">
        <v>11500</v>
      </c>
      <c r="M319" s="2">
        <v>0</v>
      </c>
      <c r="N319" s="13">
        <v>42965</v>
      </c>
      <c r="P319" s="181" t="s">
        <v>11517</v>
      </c>
      <c r="Q319" s="182"/>
      <c r="S319" s="6">
        <v>91700</v>
      </c>
      <c r="T319" s="6">
        <v>0</v>
      </c>
      <c r="U319" s="6">
        <v>1313300</v>
      </c>
      <c r="V319" s="6">
        <v>0</v>
      </c>
      <c r="W319" s="6">
        <f>SUM(Table2[[#This Row],[PE Obligations]:[Paving Obligations]])</f>
        <v>1405000</v>
      </c>
    </row>
    <row r="320" spans="1:23" x14ac:dyDescent="0.25">
      <c r="A320" s="5">
        <v>125504</v>
      </c>
      <c r="B320" s="4">
        <v>3</v>
      </c>
      <c r="C320" s="9" t="s">
        <v>235</v>
      </c>
      <c r="D320" s="65" t="s">
        <v>114</v>
      </c>
      <c r="E320" s="65" t="s">
        <v>10721</v>
      </c>
      <c r="F320" s="9" t="s">
        <v>4412</v>
      </c>
      <c r="H320" s="1" t="s">
        <v>52</v>
      </c>
      <c r="I320" s="1" t="s">
        <v>48</v>
      </c>
      <c r="K320" s="14" t="s">
        <v>28</v>
      </c>
      <c r="L320" s="14" t="s">
        <v>11339</v>
      </c>
      <c r="M320" s="2">
        <v>0.01</v>
      </c>
      <c r="N320" s="13">
        <v>43077</v>
      </c>
      <c r="P320" s="181" t="s">
        <v>11513</v>
      </c>
      <c r="Q320" s="182" t="s">
        <v>148</v>
      </c>
      <c r="R320" s="9" t="s">
        <v>4413</v>
      </c>
      <c r="S320" s="6">
        <v>0</v>
      </c>
      <c r="T320" s="6">
        <v>0</v>
      </c>
      <c r="U320" s="6">
        <v>1403500</v>
      </c>
      <c r="V320" s="6">
        <v>0</v>
      </c>
      <c r="W320" s="6">
        <f>SUM(Table2[[#This Row],[PE Obligations]:[Paving Obligations]])</f>
        <v>1403500</v>
      </c>
    </row>
    <row r="321" spans="1:23" x14ac:dyDescent="0.25">
      <c r="A321" s="5">
        <v>100339</v>
      </c>
      <c r="B321" s="4">
        <v>4</v>
      </c>
      <c r="C321" s="9" t="s">
        <v>18</v>
      </c>
      <c r="D321" s="65" t="s">
        <v>527</v>
      </c>
      <c r="E321" s="65" t="s">
        <v>900</v>
      </c>
      <c r="F321" s="9" t="s">
        <v>528</v>
      </c>
      <c r="H321" s="1" t="s">
        <v>74</v>
      </c>
      <c r="I321" s="1" t="s">
        <v>155</v>
      </c>
      <c r="K321" s="14" t="s">
        <v>11496</v>
      </c>
      <c r="L321" s="14" t="s">
        <v>113</v>
      </c>
      <c r="M321" s="2">
        <v>3.73</v>
      </c>
      <c r="P321" s="181" t="s">
        <v>11514</v>
      </c>
      <c r="Q321" s="182" t="s">
        <v>11</v>
      </c>
      <c r="S321" s="6">
        <v>1400000</v>
      </c>
      <c r="T321" s="6">
        <v>0</v>
      </c>
      <c r="U321" s="6">
        <v>0</v>
      </c>
      <c r="V321" s="6">
        <v>0</v>
      </c>
      <c r="W321" s="6">
        <f>SUM(Table2[[#This Row],[PE Obligations]:[Paving Obligations]])</f>
        <v>1400000</v>
      </c>
    </row>
    <row r="322" spans="1:23" ht="120" x14ac:dyDescent="0.25">
      <c r="A322" s="5">
        <v>126906</v>
      </c>
      <c r="B322" s="4">
        <v>3</v>
      </c>
      <c r="C322" s="9" t="s">
        <v>320</v>
      </c>
      <c r="D322" s="65" t="s">
        <v>555</v>
      </c>
      <c r="E322" s="65" t="s">
        <v>900</v>
      </c>
      <c r="F322" s="9" t="s">
        <v>5149</v>
      </c>
      <c r="G322" s="9" t="s">
        <v>5150</v>
      </c>
      <c r="H322" s="1" t="s">
        <v>22</v>
      </c>
      <c r="I322" s="1" t="s">
        <v>39</v>
      </c>
      <c r="K322" s="14" t="s">
        <v>11500</v>
      </c>
      <c r="L322" s="14" t="s">
        <v>11500</v>
      </c>
      <c r="M322" s="2">
        <v>0.28000000000000003</v>
      </c>
      <c r="N322" s="13">
        <v>44057</v>
      </c>
      <c r="P322" s="181" t="s">
        <v>11514</v>
      </c>
      <c r="Q322" s="182" t="s">
        <v>11</v>
      </c>
      <c r="S322" s="6">
        <v>0</v>
      </c>
      <c r="T322" s="6">
        <v>0</v>
      </c>
      <c r="U322" s="6">
        <v>1390500</v>
      </c>
      <c r="V322" s="6">
        <v>0</v>
      </c>
      <c r="W322" s="6">
        <f>SUM(Table2[[#This Row],[PE Obligations]:[Paving Obligations]])</f>
        <v>1390500</v>
      </c>
    </row>
    <row r="323" spans="1:23" ht="60" x14ac:dyDescent="0.25">
      <c r="A323" s="5">
        <v>121574</v>
      </c>
      <c r="B323" s="4">
        <v>1</v>
      </c>
      <c r="C323" s="9" t="s">
        <v>86</v>
      </c>
      <c r="D323" s="65" t="s">
        <v>644</v>
      </c>
      <c r="E323" s="65" t="s">
        <v>900</v>
      </c>
      <c r="F323" s="9" t="s">
        <v>2951</v>
      </c>
      <c r="G323" s="9" t="s">
        <v>2952</v>
      </c>
      <c r="H323" s="1" t="s">
        <v>501</v>
      </c>
      <c r="I323" s="1" t="s">
        <v>600</v>
      </c>
      <c r="K323" s="14" t="s">
        <v>11496</v>
      </c>
      <c r="L323" s="14" t="s">
        <v>113</v>
      </c>
      <c r="M323" s="2">
        <v>0.5</v>
      </c>
      <c r="N323" s="13">
        <v>43742</v>
      </c>
      <c r="P323" s="181" t="s">
        <v>11514</v>
      </c>
      <c r="Q323" s="182" t="s">
        <v>11</v>
      </c>
      <c r="S323" s="6">
        <v>63500</v>
      </c>
      <c r="T323" s="6">
        <v>0</v>
      </c>
      <c r="U323" s="6">
        <v>1327000</v>
      </c>
      <c r="V323" s="6">
        <v>0</v>
      </c>
      <c r="W323" s="6">
        <f>SUM(Table2[[#This Row],[PE Obligations]:[Paving Obligations]])</f>
        <v>1390500</v>
      </c>
    </row>
    <row r="324" spans="1:23" ht="60" x14ac:dyDescent="0.25">
      <c r="A324" s="5">
        <v>120439</v>
      </c>
      <c r="B324" s="4">
        <v>1</v>
      </c>
      <c r="C324" s="9" t="s">
        <v>256</v>
      </c>
      <c r="D324" s="65" t="s">
        <v>2731</v>
      </c>
      <c r="E324" s="65" t="s">
        <v>11498</v>
      </c>
      <c r="F324" s="9" t="s">
        <v>2732</v>
      </c>
      <c r="G324" s="9" t="s">
        <v>2733</v>
      </c>
      <c r="H324" s="1" t="s">
        <v>22</v>
      </c>
      <c r="I324" s="1" t="s">
        <v>113</v>
      </c>
      <c r="K324" s="14" t="s">
        <v>11496</v>
      </c>
      <c r="L324" s="14" t="s">
        <v>113</v>
      </c>
      <c r="M324" s="2">
        <v>0.75</v>
      </c>
      <c r="P324" s="181" t="s">
        <v>11517</v>
      </c>
      <c r="Q324" s="182" t="s">
        <v>24</v>
      </c>
      <c r="S324" s="6">
        <v>10000</v>
      </c>
      <c r="T324" s="6">
        <v>15520</v>
      </c>
      <c r="U324" s="6">
        <v>1364205</v>
      </c>
      <c r="V324" s="6">
        <v>0</v>
      </c>
      <c r="W324" s="6">
        <f>SUM(Table2[[#This Row],[PE Obligations]:[Paving Obligations]])</f>
        <v>1389725</v>
      </c>
    </row>
    <row r="325" spans="1:23" ht="30" x14ac:dyDescent="0.25">
      <c r="A325" s="5">
        <v>116118</v>
      </c>
      <c r="B325" s="4">
        <v>3</v>
      </c>
      <c r="C325" s="9" t="s">
        <v>289</v>
      </c>
      <c r="D325" s="65" t="s">
        <v>135</v>
      </c>
      <c r="E325" s="65" t="s">
        <v>11498</v>
      </c>
      <c r="F325" s="9" t="s">
        <v>1866</v>
      </c>
      <c r="H325" s="1" t="s">
        <v>1079</v>
      </c>
      <c r="I325" s="1" t="s">
        <v>118</v>
      </c>
      <c r="K325" s="14" t="s">
        <v>11496</v>
      </c>
      <c r="L325" s="14" t="s">
        <v>11499</v>
      </c>
      <c r="M325" s="1" t="s">
        <v>57</v>
      </c>
      <c r="N325" s="13">
        <v>43742</v>
      </c>
      <c r="P325" s="181" t="s">
        <v>11517</v>
      </c>
      <c r="Q325" s="182" t="s">
        <v>24</v>
      </c>
      <c r="S325" s="6">
        <v>31500</v>
      </c>
      <c r="T325" s="6">
        <v>0</v>
      </c>
      <c r="U325" s="6">
        <v>1338766</v>
      </c>
      <c r="V325" s="6">
        <v>0</v>
      </c>
      <c r="W325" s="6">
        <f>SUM(Table2[[#This Row],[PE Obligations]:[Paving Obligations]])</f>
        <v>1370266</v>
      </c>
    </row>
    <row r="326" spans="1:23" ht="30" x14ac:dyDescent="0.25">
      <c r="A326" s="5">
        <v>129786</v>
      </c>
      <c r="B326" s="4">
        <v>1</v>
      </c>
      <c r="C326" s="9" t="s">
        <v>899</v>
      </c>
      <c r="D326" s="65"/>
      <c r="E326" s="65" t="s">
        <v>11500</v>
      </c>
      <c r="F326" s="9" t="s">
        <v>7160</v>
      </c>
      <c r="H326" s="1" t="s">
        <v>1246</v>
      </c>
      <c r="K326" s="14" t="s">
        <v>11500</v>
      </c>
      <c r="L326" s="14" t="s">
        <v>11500</v>
      </c>
      <c r="M326" s="1" t="s">
        <v>57</v>
      </c>
      <c r="P326" s="181" t="s">
        <v>11500</v>
      </c>
      <c r="Q326" s="182"/>
      <c r="S326" s="6">
        <v>0</v>
      </c>
      <c r="T326" s="6">
        <v>0</v>
      </c>
      <c r="U326" s="6">
        <v>1360178</v>
      </c>
      <c r="V326" s="6">
        <v>0</v>
      </c>
      <c r="W326" s="6">
        <f>SUM(Table2[[#This Row],[PE Obligations]:[Paving Obligations]])</f>
        <v>1360178</v>
      </c>
    </row>
    <row r="327" spans="1:23" x14ac:dyDescent="0.25">
      <c r="A327" s="5">
        <v>70003</v>
      </c>
      <c r="B327" s="4">
        <v>4</v>
      </c>
      <c r="C327" s="9" t="s">
        <v>174</v>
      </c>
      <c r="D327" s="65"/>
      <c r="E327" s="65" t="s">
        <v>900</v>
      </c>
      <c r="F327" s="9" t="s">
        <v>175</v>
      </c>
      <c r="H327" s="1" t="s">
        <v>105</v>
      </c>
      <c r="I327" s="1" t="s">
        <v>171</v>
      </c>
      <c r="K327" s="14" t="s">
        <v>11500</v>
      </c>
      <c r="L327" s="14" t="s">
        <v>11500</v>
      </c>
      <c r="M327" s="1" t="s">
        <v>57</v>
      </c>
      <c r="P327" s="181" t="s">
        <v>11515</v>
      </c>
      <c r="Q327" s="182"/>
      <c r="S327" s="6">
        <v>0</v>
      </c>
      <c r="T327" s="6">
        <v>0</v>
      </c>
      <c r="U327" s="6">
        <v>1359845</v>
      </c>
      <c r="V327" s="6">
        <v>0</v>
      </c>
      <c r="W327" s="6">
        <f>SUM(Table2[[#This Row],[PE Obligations]:[Paving Obligations]])</f>
        <v>1359845</v>
      </c>
    </row>
    <row r="328" spans="1:23" x14ac:dyDescent="0.25">
      <c r="A328" s="5">
        <v>116323.08</v>
      </c>
      <c r="B328" s="4">
        <v>3</v>
      </c>
      <c r="C328" s="9" t="s">
        <v>161</v>
      </c>
      <c r="D328" s="65"/>
      <c r="E328" s="65" t="s">
        <v>10721</v>
      </c>
      <c r="F328" s="9" t="s">
        <v>1910</v>
      </c>
      <c r="H328" s="1" t="s">
        <v>105</v>
      </c>
      <c r="I328" s="1" t="s">
        <v>171</v>
      </c>
      <c r="K328" s="14" t="s">
        <v>11496</v>
      </c>
      <c r="L328" s="14" t="s">
        <v>11339</v>
      </c>
      <c r="M328" s="1" t="s">
        <v>57</v>
      </c>
      <c r="N328" s="13">
        <v>43812</v>
      </c>
      <c r="P328" s="181" t="s">
        <v>11513</v>
      </c>
      <c r="Q328" s="182"/>
      <c r="S328" s="6">
        <v>0</v>
      </c>
      <c r="T328" s="6">
        <v>0</v>
      </c>
      <c r="U328" s="6">
        <v>1358572</v>
      </c>
      <c r="V328" s="6">
        <v>0</v>
      </c>
      <c r="W328" s="6">
        <f>SUM(Table2[[#This Row],[PE Obligations]:[Paving Obligations]])</f>
        <v>1358572</v>
      </c>
    </row>
    <row r="329" spans="1:23" x14ac:dyDescent="0.25">
      <c r="A329" s="5">
        <v>70093</v>
      </c>
      <c r="B329" s="4">
        <v>2</v>
      </c>
      <c r="C329" s="9" t="s">
        <v>316</v>
      </c>
      <c r="D329" s="65"/>
      <c r="E329" s="65" t="s">
        <v>900</v>
      </c>
      <c r="F329" s="9" t="s">
        <v>317</v>
      </c>
      <c r="H329" s="1" t="s">
        <v>105</v>
      </c>
      <c r="I329" s="1" t="s">
        <v>171</v>
      </c>
      <c r="K329" s="14" t="s">
        <v>11500</v>
      </c>
      <c r="L329" s="14" t="s">
        <v>11500</v>
      </c>
      <c r="M329" s="1" t="s">
        <v>57</v>
      </c>
      <c r="P329" s="181" t="s">
        <v>11515</v>
      </c>
      <c r="Q329" s="182"/>
      <c r="S329" s="6">
        <v>0</v>
      </c>
      <c r="T329" s="6">
        <v>0</v>
      </c>
      <c r="U329" s="6">
        <v>1353774.1</v>
      </c>
      <c r="V329" s="6">
        <v>0</v>
      </c>
      <c r="W329" s="6">
        <f>SUM(Table2[[#This Row],[PE Obligations]:[Paving Obligations]])</f>
        <v>1353774.1</v>
      </c>
    </row>
    <row r="330" spans="1:23" x14ac:dyDescent="0.25">
      <c r="A330" s="5">
        <v>127174</v>
      </c>
      <c r="B330" s="4">
        <v>2</v>
      </c>
      <c r="C330" s="9" t="s">
        <v>294</v>
      </c>
      <c r="D330" s="65" t="s">
        <v>4699</v>
      </c>
      <c r="E330" s="65" t="s">
        <v>900</v>
      </c>
      <c r="F330" s="9" t="s">
        <v>5337</v>
      </c>
      <c r="G330" s="9" t="s">
        <v>5338</v>
      </c>
      <c r="H330" s="1" t="s">
        <v>158</v>
      </c>
      <c r="I330" s="1" t="s">
        <v>341</v>
      </c>
      <c r="J330" s="1" t="str">
        <f>VLOOKUP(A330,'2020'!E:I,5,FALSE)</f>
        <v>Mill &amp; Tl 1.25"</v>
      </c>
      <c r="K330" s="14" t="s">
        <v>11496</v>
      </c>
      <c r="L330" s="14" t="s">
        <v>10418</v>
      </c>
      <c r="M330" s="2">
        <v>5.9</v>
      </c>
      <c r="N330" s="13">
        <v>43868</v>
      </c>
      <c r="O330" s="1" t="s">
        <v>342</v>
      </c>
      <c r="P330" s="181" t="s">
        <v>11515</v>
      </c>
      <c r="Q330" s="182" t="s">
        <v>24</v>
      </c>
      <c r="S330" s="6">
        <v>0</v>
      </c>
      <c r="T330" s="6">
        <v>0</v>
      </c>
      <c r="U330" s="6">
        <v>58668</v>
      </c>
      <c r="V330" s="6">
        <v>1292075</v>
      </c>
      <c r="W330" s="6">
        <f>SUM(Table2[[#This Row],[PE Obligations]:[Paving Obligations]])</f>
        <v>1350743</v>
      </c>
    </row>
    <row r="331" spans="1:23" x14ac:dyDescent="0.25">
      <c r="A331" s="5">
        <v>121640</v>
      </c>
      <c r="B331" s="4">
        <v>3</v>
      </c>
      <c r="C331" s="9" t="s">
        <v>161</v>
      </c>
      <c r="D331" s="65"/>
      <c r="E331" s="65" t="s">
        <v>900</v>
      </c>
      <c r="F331" s="9" t="s">
        <v>1416</v>
      </c>
      <c r="H331" s="1" t="s">
        <v>158</v>
      </c>
      <c r="I331" s="1" t="s">
        <v>467</v>
      </c>
      <c r="K331" s="14" t="s">
        <v>11496</v>
      </c>
      <c r="L331" s="14" t="s">
        <v>10418</v>
      </c>
      <c r="M331" s="1" t="s">
        <v>57</v>
      </c>
      <c r="P331" s="181" t="s">
        <v>11515</v>
      </c>
      <c r="Q331" s="182"/>
      <c r="S331" s="6">
        <v>1346400</v>
      </c>
      <c r="T331" s="6">
        <v>0</v>
      </c>
      <c r="U331" s="6">
        <v>0</v>
      </c>
      <c r="V331" s="6">
        <v>0</v>
      </c>
      <c r="W331" s="6">
        <f>SUM(Table2[[#This Row],[PE Obligations]:[Paving Obligations]])</f>
        <v>1346400</v>
      </c>
    </row>
    <row r="332" spans="1:23" ht="30" x14ac:dyDescent="0.25">
      <c r="A332" s="5">
        <v>112524</v>
      </c>
      <c r="B332" s="4">
        <v>2</v>
      </c>
      <c r="C332" s="9" t="s">
        <v>65</v>
      </c>
      <c r="D332" s="65" t="s">
        <v>421</v>
      </c>
      <c r="E332" s="65" t="s">
        <v>900</v>
      </c>
      <c r="F332" s="9" t="s">
        <v>1317</v>
      </c>
      <c r="H332" s="1" t="s">
        <v>74</v>
      </c>
      <c r="I332" s="1" t="s">
        <v>467</v>
      </c>
      <c r="K332" s="14" t="s">
        <v>11496</v>
      </c>
      <c r="L332" s="14" t="s">
        <v>113</v>
      </c>
      <c r="M332" s="2">
        <v>3.96</v>
      </c>
      <c r="P332" s="181" t="s">
        <v>11514</v>
      </c>
      <c r="Q332" s="182" t="s">
        <v>11</v>
      </c>
      <c r="S332" s="6">
        <v>1343750</v>
      </c>
      <c r="T332" s="6">
        <v>0</v>
      </c>
      <c r="U332" s="6">
        <v>0</v>
      </c>
      <c r="V332" s="6">
        <v>0</v>
      </c>
      <c r="W332" s="6">
        <f>SUM(Table2[[#This Row],[PE Obligations]:[Paving Obligations]])</f>
        <v>1343750</v>
      </c>
    </row>
    <row r="333" spans="1:23" x14ac:dyDescent="0.25">
      <c r="A333" s="5">
        <v>70010</v>
      </c>
      <c r="B333" s="4">
        <v>1</v>
      </c>
      <c r="C333" s="9" t="s">
        <v>186</v>
      </c>
      <c r="D333" s="65"/>
      <c r="E333" s="65" t="s">
        <v>900</v>
      </c>
      <c r="F333" s="9" t="s">
        <v>187</v>
      </c>
      <c r="H333" s="1" t="s">
        <v>105</v>
      </c>
      <c r="I333" s="1" t="s">
        <v>171</v>
      </c>
      <c r="K333" s="14" t="s">
        <v>11500</v>
      </c>
      <c r="L333" s="14" t="s">
        <v>11500</v>
      </c>
      <c r="M333" s="1" t="s">
        <v>57</v>
      </c>
      <c r="P333" s="181" t="s">
        <v>11515</v>
      </c>
      <c r="Q333" s="182"/>
      <c r="S333" s="6">
        <v>0</v>
      </c>
      <c r="T333" s="6">
        <v>0</v>
      </c>
      <c r="U333" s="6">
        <v>1341019.68</v>
      </c>
      <c r="V333" s="6">
        <v>0</v>
      </c>
      <c r="W333" s="6">
        <f>SUM(Table2[[#This Row],[PE Obligations]:[Paving Obligations]])</f>
        <v>1341019.68</v>
      </c>
    </row>
    <row r="334" spans="1:23" x14ac:dyDescent="0.25">
      <c r="A334" s="5">
        <v>116321.08</v>
      </c>
      <c r="B334" s="4">
        <v>2</v>
      </c>
      <c r="C334" s="9" t="s">
        <v>159</v>
      </c>
      <c r="D334" s="65"/>
      <c r="E334" s="65" t="s">
        <v>10721</v>
      </c>
      <c r="F334" s="9" t="s">
        <v>1907</v>
      </c>
      <c r="H334" s="1" t="s">
        <v>105</v>
      </c>
      <c r="I334" s="1" t="s">
        <v>171</v>
      </c>
      <c r="K334" s="14" t="s">
        <v>11496</v>
      </c>
      <c r="L334" s="14" t="s">
        <v>11339</v>
      </c>
      <c r="M334" s="1" t="s">
        <v>57</v>
      </c>
      <c r="N334" s="13">
        <v>43812</v>
      </c>
      <c r="P334" s="181" t="s">
        <v>11513</v>
      </c>
      <c r="Q334" s="182"/>
      <c r="S334" s="6">
        <v>0</v>
      </c>
      <c r="T334" s="6">
        <v>0</v>
      </c>
      <c r="U334" s="6">
        <v>1338787</v>
      </c>
      <c r="V334" s="6">
        <v>0</v>
      </c>
      <c r="W334" s="6">
        <f>SUM(Table2[[#This Row],[PE Obligations]:[Paving Obligations]])</f>
        <v>1338787</v>
      </c>
    </row>
    <row r="335" spans="1:23" ht="30" x14ac:dyDescent="0.25">
      <c r="A335" s="5">
        <v>120064</v>
      </c>
      <c r="B335" s="4">
        <v>1</v>
      </c>
      <c r="C335" s="9" t="s">
        <v>90</v>
      </c>
      <c r="D335" s="65" t="s">
        <v>135</v>
      </c>
      <c r="E335" s="65" t="s">
        <v>11498</v>
      </c>
      <c r="F335" s="9" t="s">
        <v>2608</v>
      </c>
      <c r="H335" s="1" t="s">
        <v>1079</v>
      </c>
      <c r="I335" s="1" t="s">
        <v>118</v>
      </c>
      <c r="K335" s="14" t="s">
        <v>11496</v>
      </c>
      <c r="L335" s="14" t="s">
        <v>11499</v>
      </c>
      <c r="M335" s="2">
        <v>0.28100000000000003</v>
      </c>
      <c r="N335" s="13">
        <v>43812</v>
      </c>
      <c r="P335" s="181" t="s">
        <v>11517</v>
      </c>
      <c r="Q335" s="182" t="s">
        <v>24</v>
      </c>
      <c r="S335" s="6">
        <v>75000</v>
      </c>
      <c r="T335" s="6">
        <v>0</v>
      </c>
      <c r="U335" s="6">
        <v>1256998</v>
      </c>
      <c r="V335" s="6">
        <v>0</v>
      </c>
      <c r="W335" s="6">
        <f>SUM(Table2[[#This Row],[PE Obligations]:[Paving Obligations]])</f>
        <v>1331998</v>
      </c>
    </row>
    <row r="336" spans="1:23" x14ac:dyDescent="0.25">
      <c r="A336" s="5">
        <v>129222</v>
      </c>
      <c r="B336" s="4">
        <v>3</v>
      </c>
      <c r="C336" s="9" t="s">
        <v>343</v>
      </c>
      <c r="D336" s="65" t="s">
        <v>977</v>
      </c>
      <c r="E336" s="65" t="s">
        <v>900</v>
      </c>
      <c r="F336" s="9" t="s">
        <v>6620</v>
      </c>
      <c r="G336" s="9" t="s">
        <v>3582</v>
      </c>
      <c r="H336" s="1" t="s">
        <v>158</v>
      </c>
      <c r="I336" s="1" t="s">
        <v>4650</v>
      </c>
      <c r="J336" s="1" t="str">
        <f>VLOOKUP(A336,'2020'!E:I,5,FALSE)</f>
        <v>411tld Overlay @ 85 Lb/sy</v>
      </c>
      <c r="K336" s="14" t="s">
        <v>11496</v>
      </c>
      <c r="L336" s="14" t="s">
        <v>10418</v>
      </c>
      <c r="M336" s="2">
        <v>8.6999999999999993</v>
      </c>
      <c r="N336" s="13">
        <v>44008</v>
      </c>
      <c r="O336" s="1" t="s">
        <v>337</v>
      </c>
      <c r="P336" s="181" t="s">
        <v>11515</v>
      </c>
      <c r="Q336" s="182" t="s">
        <v>24</v>
      </c>
      <c r="R336" s="9" t="s">
        <v>6621</v>
      </c>
      <c r="S336" s="6">
        <v>0</v>
      </c>
      <c r="T336" s="6">
        <v>0</v>
      </c>
      <c r="U336" s="6">
        <v>5000</v>
      </c>
      <c r="V336" s="6">
        <v>1325960</v>
      </c>
      <c r="W336" s="6">
        <f>SUM(Table2[[#This Row],[PE Obligations]:[Paving Obligations]])</f>
        <v>1330960</v>
      </c>
    </row>
    <row r="337" spans="1:23" ht="30" x14ac:dyDescent="0.25">
      <c r="A337" s="5">
        <v>128703</v>
      </c>
      <c r="B337" s="4">
        <v>2</v>
      </c>
      <c r="C337" s="9" t="s">
        <v>212</v>
      </c>
      <c r="D337" s="65" t="s">
        <v>322</v>
      </c>
      <c r="E337" s="65" t="s">
        <v>900</v>
      </c>
      <c r="F337" s="9" t="s">
        <v>6243</v>
      </c>
      <c r="G337" s="9" t="s">
        <v>6227</v>
      </c>
      <c r="H337" s="1" t="s">
        <v>105</v>
      </c>
      <c r="I337" s="1" t="s">
        <v>501</v>
      </c>
      <c r="K337" s="14" t="s">
        <v>11506</v>
      </c>
      <c r="L337" s="14" t="s">
        <v>11339</v>
      </c>
      <c r="M337" s="2">
        <v>0.01</v>
      </c>
      <c r="N337" s="13">
        <v>43539</v>
      </c>
      <c r="P337" s="181" t="s">
        <v>11515</v>
      </c>
      <c r="Q337" s="182" t="s">
        <v>24</v>
      </c>
      <c r="S337" s="6">
        <v>1999</v>
      </c>
      <c r="T337" s="6">
        <v>0</v>
      </c>
      <c r="U337" s="6">
        <v>1328881</v>
      </c>
      <c r="V337" s="6">
        <v>0</v>
      </c>
      <c r="W337" s="6">
        <f>SUM(Table2[[#This Row],[PE Obligations]:[Paving Obligations]])</f>
        <v>1330880</v>
      </c>
    </row>
    <row r="338" spans="1:23" x14ac:dyDescent="0.25">
      <c r="A338" s="5">
        <v>116334.08</v>
      </c>
      <c r="B338" s="4">
        <v>4</v>
      </c>
      <c r="C338" s="9" t="s">
        <v>156</v>
      </c>
      <c r="D338" s="65" t="s">
        <v>900</v>
      </c>
      <c r="E338" s="65" t="s">
        <v>900</v>
      </c>
      <c r="F338" s="9" t="s">
        <v>1925</v>
      </c>
      <c r="H338" s="1" t="s">
        <v>105</v>
      </c>
      <c r="I338" s="1" t="s">
        <v>761</v>
      </c>
      <c r="K338" s="14" t="s">
        <v>11500</v>
      </c>
      <c r="L338" s="14" t="s">
        <v>11500</v>
      </c>
      <c r="M338" s="2">
        <v>704.89</v>
      </c>
      <c r="N338" s="13">
        <v>43868</v>
      </c>
      <c r="P338" s="181" t="s">
        <v>11515</v>
      </c>
      <c r="Q338" s="182"/>
      <c r="S338" s="6">
        <v>0</v>
      </c>
      <c r="T338" s="6">
        <v>0</v>
      </c>
      <c r="U338" s="6">
        <v>1320448</v>
      </c>
      <c r="V338" s="6">
        <v>0</v>
      </c>
      <c r="W338" s="6">
        <f>SUM(Table2[[#This Row],[PE Obligations]:[Paving Obligations]])</f>
        <v>1320448</v>
      </c>
    </row>
    <row r="339" spans="1:23" ht="90" x14ac:dyDescent="0.25">
      <c r="A339" s="5">
        <v>126972</v>
      </c>
      <c r="B339" s="4">
        <v>1</v>
      </c>
      <c r="C339" s="9" t="s">
        <v>40</v>
      </c>
      <c r="D339" s="65" t="s">
        <v>545</v>
      </c>
      <c r="E339" s="65" t="s">
        <v>900</v>
      </c>
      <c r="F339" s="9" t="s">
        <v>5205</v>
      </c>
      <c r="G339" s="9" t="s">
        <v>5206</v>
      </c>
      <c r="H339" s="1" t="s">
        <v>22</v>
      </c>
      <c r="I339" s="1" t="s">
        <v>39</v>
      </c>
      <c r="K339" s="14" t="s">
        <v>11500</v>
      </c>
      <c r="L339" s="14" t="s">
        <v>11500</v>
      </c>
      <c r="M339" s="2">
        <v>1.21</v>
      </c>
      <c r="N339" s="13">
        <v>43742</v>
      </c>
      <c r="P339" s="181" t="s">
        <v>11514</v>
      </c>
      <c r="Q339" s="182" t="s">
        <v>11</v>
      </c>
      <c r="S339" s="6">
        <v>0</v>
      </c>
      <c r="T339" s="6">
        <v>0</v>
      </c>
      <c r="U339" s="6">
        <v>1320000</v>
      </c>
      <c r="V339" s="6">
        <v>0</v>
      </c>
      <c r="W339" s="6">
        <f>SUM(Table2[[#This Row],[PE Obligations]:[Paving Obligations]])</f>
        <v>1320000</v>
      </c>
    </row>
    <row r="340" spans="1:23" x14ac:dyDescent="0.25">
      <c r="A340" s="5">
        <v>116319.08</v>
      </c>
      <c r="B340" s="4">
        <v>1</v>
      </c>
      <c r="C340" s="9" t="s">
        <v>899</v>
      </c>
      <c r="D340" s="65"/>
      <c r="E340" s="65" t="s">
        <v>10721</v>
      </c>
      <c r="F340" s="9" t="s">
        <v>1903</v>
      </c>
      <c r="H340" s="1" t="s">
        <v>105</v>
      </c>
      <c r="I340" s="1" t="s">
        <v>171</v>
      </c>
      <c r="K340" s="14" t="s">
        <v>11496</v>
      </c>
      <c r="L340" s="14" t="s">
        <v>11339</v>
      </c>
      <c r="M340" s="1" t="s">
        <v>57</v>
      </c>
      <c r="N340" s="13">
        <v>43812</v>
      </c>
      <c r="P340" s="181" t="s">
        <v>11513</v>
      </c>
      <c r="Q340" s="182"/>
      <c r="S340" s="6">
        <v>0</v>
      </c>
      <c r="T340" s="6">
        <v>0</v>
      </c>
      <c r="U340" s="6">
        <v>1319819</v>
      </c>
      <c r="V340" s="6">
        <v>0</v>
      </c>
      <c r="W340" s="6">
        <f>SUM(Table2[[#This Row],[PE Obligations]:[Paving Obligations]])</f>
        <v>1319819</v>
      </c>
    </row>
    <row r="341" spans="1:23" x14ac:dyDescent="0.25">
      <c r="A341" s="5">
        <v>100322.01</v>
      </c>
      <c r="B341" s="4">
        <v>4</v>
      </c>
      <c r="C341" s="9" t="s">
        <v>355</v>
      </c>
      <c r="D341" s="65" t="s">
        <v>513</v>
      </c>
      <c r="E341" s="65" t="s">
        <v>900</v>
      </c>
      <c r="F341" s="9" t="s">
        <v>514</v>
      </c>
      <c r="G341" s="9" t="s">
        <v>515</v>
      </c>
      <c r="H341" s="1" t="s">
        <v>74</v>
      </c>
      <c r="I341" s="1" t="s">
        <v>118</v>
      </c>
      <c r="K341" s="14" t="s">
        <v>11496</v>
      </c>
      <c r="L341" s="14" t="s">
        <v>11499</v>
      </c>
      <c r="M341" s="2">
        <v>1.609</v>
      </c>
      <c r="N341" s="13">
        <v>42909</v>
      </c>
      <c r="P341" s="181" t="s">
        <v>11514</v>
      </c>
      <c r="Q341" s="182" t="s">
        <v>430</v>
      </c>
      <c r="S341" s="6">
        <v>0</v>
      </c>
      <c r="T341" s="6">
        <v>0</v>
      </c>
      <c r="U341" s="6">
        <v>1318750</v>
      </c>
      <c r="V341" s="6">
        <v>0</v>
      </c>
      <c r="W341" s="6">
        <f>SUM(Table2[[#This Row],[PE Obligations]:[Paving Obligations]])</f>
        <v>1318750</v>
      </c>
    </row>
    <row r="342" spans="1:23" ht="30" x14ac:dyDescent="0.25">
      <c r="A342" s="5">
        <v>128878</v>
      </c>
      <c r="B342" s="4">
        <v>1</v>
      </c>
      <c r="C342" s="9" t="s">
        <v>186</v>
      </c>
      <c r="D342" s="65" t="s">
        <v>116</v>
      </c>
      <c r="E342" s="65" t="s">
        <v>900</v>
      </c>
      <c r="F342" s="9" t="s">
        <v>6395</v>
      </c>
      <c r="G342" s="9" t="s">
        <v>6391</v>
      </c>
      <c r="H342" s="1" t="s">
        <v>105</v>
      </c>
      <c r="I342" s="1" t="s">
        <v>501</v>
      </c>
      <c r="K342" s="14" t="s">
        <v>11506</v>
      </c>
      <c r="L342" s="14" t="s">
        <v>11339</v>
      </c>
      <c r="M342" s="2">
        <v>0.01</v>
      </c>
      <c r="N342" s="13">
        <v>43637</v>
      </c>
      <c r="P342" s="181" t="s">
        <v>11515</v>
      </c>
      <c r="Q342" s="182" t="s">
        <v>24</v>
      </c>
      <c r="S342" s="6">
        <v>1999</v>
      </c>
      <c r="T342" s="6">
        <v>0</v>
      </c>
      <c r="U342" s="6">
        <v>1314999</v>
      </c>
      <c r="V342" s="6">
        <v>0</v>
      </c>
      <c r="W342" s="6">
        <f>SUM(Table2[[#This Row],[PE Obligations]:[Paving Obligations]])</f>
        <v>1316998</v>
      </c>
    </row>
    <row r="343" spans="1:23" x14ac:dyDescent="0.25">
      <c r="A343" s="5">
        <v>129906</v>
      </c>
      <c r="B343" s="4">
        <v>4</v>
      </c>
      <c r="C343" s="9" t="s">
        <v>18</v>
      </c>
      <c r="D343" s="65"/>
      <c r="E343" s="65" t="s">
        <v>11500</v>
      </c>
      <c r="F343" s="9" t="s">
        <v>7255</v>
      </c>
      <c r="H343" s="1" t="s">
        <v>1246</v>
      </c>
      <c r="K343" s="14" t="s">
        <v>11500</v>
      </c>
      <c r="L343" s="14" t="s">
        <v>11500</v>
      </c>
      <c r="M343" s="1" t="s">
        <v>57</v>
      </c>
      <c r="P343" s="181" t="s">
        <v>11500</v>
      </c>
      <c r="Q343" s="182"/>
      <c r="S343" s="6">
        <v>0</v>
      </c>
      <c r="T343" s="6">
        <v>0</v>
      </c>
      <c r="U343" s="6">
        <v>1316500</v>
      </c>
      <c r="V343" s="6">
        <v>0</v>
      </c>
      <c r="W343" s="6">
        <f>SUM(Table2[[#This Row],[PE Obligations]:[Paving Obligations]])</f>
        <v>1316500</v>
      </c>
    </row>
    <row r="344" spans="1:23" ht="30" x14ac:dyDescent="0.25">
      <c r="A344" s="5">
        <v>119990.03</v>
      </c>
      <c r="B344" s="4">
        <v>2</v>
      </c>
      <c r="C344" s="9" t="s">
        <v>65</v>
      </c>
      <c r="D344" s="65"/>
      <c r="E344" s="65" t="s">
        <v>11500</v>
      </c>
      <c r="F344" s="9" t="s">
        <v>2582</v>
      </c>
      <c r="H344" s="1" t="s">
        <v>24</v>
      </c>
      <c r="I344" s="1" t="s">
        <v>56</v>
      </c>
      <c r="K344" s="14" t="s">
        <v>11500</v>
      </c>
      <c r="L344" s="14" t="s">
        <v>11500</v>
      </c>
      <c r="M344" s="1" t="s">
        <v>57</v>
      </c>
      <c r="P344" s="181" t="s">
        <v>11500</v>
      </c>
      <c r="Q344" s="182"/>
      <c r="S344" s="6">
        <v>1316000</v>
      </c>
      <c r="T344" s="6">
        <v>0</v>
      </c>
      <c r="U344" s="6">
        <v>0</v>
      </c>
      <c r="V344" s="6">
        <v>0</v>
      </c>
      <c r="W344" s="6">
        <f>SUM(Table2[[#This Row],[PE Obligations]:[Paving Obligations]])</f>
        <v>1316000</v>
      </c>
    </row>
    <row r="345" spans="1:23" ht="45" x14ac:dyDescent="0.25">
      <c r="A345" s="5">
        <v>130016</v>
      </c>
      <c r="B345" s="4">
        <v>2</v>
      </c>
      <c r="C345" s="9" t="s">
        <v>65</v>
      </c>
      <c r="D345" s="65"/>
      <c r="E345" s="65" t="s">
        <v>11500</v>
      </c>
      <c r="F345" s="9" t="s">
        <v>7369</v>
      </c>
      <c r="H345" s="1" t="s">
        <v>1072</v>
      </c>
      <c r="K345" s="14" t="s">
        <v>11500</v>
      </c>
      <c r="L345" s="14" t="s">
        <v>11500</v>
      </c>
      <c r="M345" s="1" t="s">
        <v>57</v>
      </c>
      <c r="P345" s="181" t="s">
        <v>11500</v>
      </c>
      <c r="Q345" s="182"/>
      <c r="S345" s="6">
        <v>0</v>
      </c>
      <c r="T345" s="6">
        <v>0</v>
      </c>
      <c r="U345" s="6">
        <v>1309779</v>
      </c>
      <c r="V345" s="6">
        <v>0</v>
      </c>
      <c r="W345" s="6">
        <f>SUM(Table2[[#This Row],[PE Obligations]:[Paving Obligations]])</f>
        <v>1309779</v>
      </c>
    </row>
    <row r="346" spans="1:23" x14ac:dyDescent="0.25">
      <c r="A346" s="5">
        <v>129254</v>
      </c>
      <c r="B346" s="4">
        <v>2</v>
      </c>
      <c r="C346" s="9" t="s">
        <v>124</v>
      </c>
      <c r="D346" s="65" t="s">
        <v>1334</v>
      </c>
      <c r="E346" s="65" t="s">
        <v>900</v>
      </c>
      <c r="F346" s="9" t="s">
        <v>6736</v>
      </c>
      <c r="G346" s="9" t="s">
        <v>6737</v>
      </c>
      <c r="H346" s="1" t="s">
        <v>158</v>
      </c>
      <c r="I346" s="1" t="s">
        <v>341</v>
      </c>
      <c r="J346" s="1" t="str">
        <f>VLOOKUP(A346,'2020'!E:I,5,FALSE)</f>
        <v>Mill &amp; 1.25" Cs Mix</v>
      </c>
      <c r="K346" s="14" t="s">
        <v>11496</v>
      </c>
      <c r="L346" s="14" t="s">
        <v>10418</v>
      </c>
      <c r="M346" s="2">
        <v>5.2</v>
      </c>
      <c r="N346" s="13">
        <v>43966</v>
      </c>
      <c r="O346" s="1" t="s">
        <v>342</v>
      </c>
      <c r="P346" s="181" t="s">
        <v>11515</v>
      </c>
      <c r="Q346" s="182" t="s">
        <v>24</v>
      </c>
      <c r="S346" s="6">
        <v>0</v>
      </c>
      <c r="T346" s="6">
        <v>0</v>
      </c>
      <c r="U346" s="6">
        <v>162156</v>
      </c>
      <c r="V346" s="6">
        <v>1138579</v>
      </c>
      <c r="W346" s="6">
        <f>SUM(Table2[[#This Row],[PE Obligations]:[Paving Obligations]])</f>
        <v>1300735</v>
      </c>
    </row>
    <row r="347" spans="1:23" x14ac:dyDescent="0.25">
      <c r="A347" s="5">
        <v>129241</v>
      </c>
      <c r="B347" s="4">
        <v>2</v>
      </c>
      <c r="C347" s="9" t="s">
        <v>121</v>
      </c>
      <c r="D347" s="65" t="s">
        <v>6051</v>
      </c>
      <c r="E347" s="65" t="s">
        <v>900</v>
      </c>
      <c r="F347" s="9" t="s">
        <v>6721</v>
      </c>
      <c r="G347" s="9" t="s">
        <v>3213</v>
      </c>
      <c r="H347" s="1" t="s">
        <v>158</v>
      </c>
      <c r="I347" s="1" t="s">
        <v>341</v>
      </c>
      <c r="J347" s="1" t="str">
        <f>VLOOKUP(A347,'2020'!E:I,5,FALSE)</f>
        <v>Mill &amp; 411d</v>
      </c>
      <c r="K347" s="14" t="s">
        <v>11496</v>
      </c>
      <c r="L347" s="14" t="s">
        <v>10418</v>
      </c>
      <c r="M347" s="2">
        <v>5.62</v>
      </c>
      <c r="N347" s="13">
        <v>43966</v>
      </c>
      <c r="O347" s="1" t="s">
        <v>342</v>
      </c>
      <c r="P347" s="181" t="s">
        <v>11515</v>
      </c>
      <c r="Q347" s="182" t="s">
        <v>24</v>
      </c>
      <c r="S347" s="6">
        <v>0</v>
      </c>
      <c r="T347" s="6">
        <v>0</v>
      </c>
      <c r="U347" s="6">
        <v>0</v>
      </c>
      <c r="V347" s="6">
        <v>1300465</v>
      </c>
      <c r="W347" s="6">
        <f>SUM(Table2[[#This Row],[PE Obligations]:[Paving Obligations]])</f>
        <v>1300465</v>
      </c>
    </row>
    <row r="348" spans="1:23" x14ac:dyDescent="0.25">
      <c r="A348" s="5">
        <v>70084</v>
      </c>
      <c r="B348" s="4">
        <v>4</v>
      </c>
      <c r="C348" s="9" t="s">
        <v>304</v>
      </c>
      <c r="D348" s="65"/>
      <c r="E348" s="65" t="s">
        <v>900</v>
      </c>
      <c r="F348" s="9" t="s">
        <v>305</v>
      </c>
      <c r="H348" s="1" t="s">
        <v>105</v>
      </c>
      <c r="I348" s="1" t="s">
        <v>171</v>
      </c>
      <c r="K348" s="14" t="s">
        <v>11500</v>
      </c>
      <c r="L348" s="14" t="s">
        <v>11500</v>
      </c>
      <c r="M348" s="1" t="s">
        <v>57</v>
      </c>
      <c r="P348" s="181" t="s">
        <v>11515</v>
      </c>
      <c r="Q348" s="182"/>
      <c r="S348" s="6">
        <v>0</v>
      </c>
      <c r="T348" s="6">
        <v>0</v>
      </c>
      <c r="U348" s="6">
        <v>1296796.48</v>
      </c>
      <c r="V348" s="6">
        <v>0</v>
      </c>
      <c r="W348" s="6">
        <f>SUM(Table2[[#This Row],[PE Obligations]:[Paving Obligations]])</f>
        <v>1296796.48</v>
      </c>
    </row>
    <row r="349" spans="1:23" ht="30" x14ac:dyDescent="0.25">
      <c r="A349" s="5">
        <v>129102</v>
      </c>
      <c r="B349" s="4">
        <v>1</v>
      </c>
      <c r="C349" s="9" t="s">
        <v>271</v>
      </c>
      <c r="D349" s="65" t="s">
        <v>3693</v>
      </c>
      <c r="E349" s="65" t="s">
        <v>900</v>
      </c>
      <c r="F349" s="9" t="s">
        <v>6533</v>
      </c>
      <c r="G349" s="9" t="s">
        <v>3582</v>
      </c>
      <c r="H349" s="1" t="s">
        <v>158</v>
      </c>
      <c r="I349" s="1" t="s">
        <v>158</v>
      </c>
      <c r="J349" s="1" t="str">
        <f>VLOOKUP(A349,'2020'!E:I,5,FALSE)</f>
        <v>411tld Overlay @ 85 Lb/sy</v>
      </c>
      <c r="K349" s="14" t="s">
        <v>11496</v>
      </c>
      <c r="L349" s="14" t="s">
        <v>10418</v>
      </c>
      <c r="M349" s="2">
        <v>7.55</v>
      </c>
      <c r="N349" s="13">
        <v>43917</v>
      </c>
      <c r="O349" s="1" t="s">
        <v>337</v>
      </c>
      <c r="P349" s="181" t="s">
        <v>11515</v>
      </c>
      <c r="Q349" s="182" t="s">
        <v>24</v>
      </c>
      <c r="S349" s="6">
        <v>0</v>
      </c>
      <c r="T349" s="6">
        <v>0</v>
      </c>
      <c r="U349" s="6">
        <v>129960</v>
      </c>
      <c r="V349" s="6">
        <v>1166130</v>
      </c>
      <c r="W349" s="6">
        <f>SUM(Table2[[#This Row],[PE Obligations]:[Paving Obligations]])</f>
        <v>1296090</v>
      </c>
    </row>
    <row r="350" spans="1:23" x14ac:dyDescent="0.25">
      <c r="A350" s="5">
        <v>70070</v>
      </c>
      <c r="B350" s="4">
        <v>2</v>
      </c>
      <c r="C350" s="9" t="s">
        <v>282</v>
      </c>
      <c r="D350" s="65"/>
      <c r="E350" s="65" t="s">
        <v>900</v>
      </c>
      <c r="F350" s="9" t="s">
        <v>283</v>
      </c>
      <c r="H350" s="1" t="s">
        <v>105</v>
      </c>
      <c r="I350" s="1" t="s">
        <v>171</v>
      </c>
      <c r="K350" s="14" t="s">
        <v>11500</v>
      </c>
      <c r="L350" s="14" t="s">
        <v>11500</v>
      </c>
      <c r="M350" s="1" t="s">
        <v>57</v>
      </c>
      <c r="P350" s="181" t="s">
        <v>11515</v>
      </c>
      <c r="Q350" s="182"/>
      <c r="S350" s="6">
        <v>0</v>
      </c>
      <c r="T350" s="6">
        <v>0</v>
      </c>
      <c r="U350" s="6">
        <v>1294673.26</v>
      </c>
      <c r="V350" s="6">
        <v>0</v>
      </c>
      <c r="W350" s="6">
        <f>SUM(Table2[[#This Row],[PE Obligations]:[Paving Obligations]])</f>
        <v>1294673.26</v>
      </c>
    </row>
    <row r="351" spans="1:23" ht="30" x14ac:dyDescent="0.25">
      <c r="A351" s="5">
        <v>128666.01</v>
      </c>
      <c r="B351" s="4">
        <v>2</v>
      </c>
      <c r="C351" s="9" t="s">
        <v>124</v>
      </c>
      <c r="D351" s="65" t="s">
        <v>369</v>
      </c>
      <c r="E351" s="65" t="s">
        <v>900</v>
      </c>
      <c r="F351" s="9" t="s">
        <v>6230</v>
      </c>
      <c r="H351" s="1" t="s">
        <v>105</v>
      </c>
      <c r="I351" s="1" t="s">
        <v>501</v>
      </c>
      <c r="K351" s="14" t="s">
        <v>11506</v>
      </c>
      <c r="L351" s="14" t="s">
        <v>11339</v>
      </c>
      <c r="M351" s="2">
        <v>1.2</v>
      </c>
      <c r="P351" s="181" t="s">
        <v>11515</v>
      </c>
      <c r="Q351" s="182" t="s">
        <v>24</v>
      </c>
      <c r="S351" s="6">
        <v>0</v>
      </c>
      <c r="T351" s="6">
        <v>0</v>
      </c>
      <c r="U351" s="6">
        <v>1285955</v>
      </c>
      <c r="V351" s="6">
        <v>0</v>
      </c>
      <c r="W351" s="6">
        <f>SUM(Table2[[#This Row],[PE Obligations]:[Paving Obligations]])</f>
        <v>1285955</v>
      </c>
    </row>
    <row r="352" spans="1:23" x14ac:dyDescent="0.25">
      <c r="A352" s="5">
        <v>119699</v>
      </c>
      <c r="B352" s="4">
        <v>1</v>
      </c>
      <c r="C352" s="9" t="s">
        <v>49</v>
      </c>
      <c r="D352" s="65" t="s">
        <v>114</v>
      </c>
      <c r="E352" s="65" t="s">
        <v>10721</v>
      </c>
      <c r="F352" s="9" t="s">
        <v>2488</v>
      </c>
      <c r="H352" s="1" t="s">
        <v>52</v>
      </c>
      <c r="I352" s="1" t="s">
        <v>48</v>
      </c>
      <c r="K352" s="14" t="s">
        <v>28</v>
      </c>
      <c r="L352" s="14" t="s">
        <v>11339</v>
      </c>
      <c r="M352" s="2">
        <v>0.3</v>
      </c>
      <c r="N352" s="13">
        <v>42965</v>
      </c>
      <c r="P352" s="181" t="s">
        <v>11513</v>
      </c>
      <c r="Q352" s="182" t="s">
        <v>148</v>
      </c>
      <c r="R352" s="9" t="s">
        <v>2489</v>
      </c>
      <c r="S352" s="6">
        <v>0</v>
      </c>
      <c r="T352" s="6">
        <v>0</v>
      </c>
      <c r="U352" s="6">
        <v>1278044.3999999999</v>
      </c>
      <c r="V352" s="6">
        <v>0</v>
      </c>
      <c r="W352" s="6">
        <f>SUM(Table2[[#This Row],[PE Obligations]:[Paving Obligations]])</f>
        <v>1278044.3999999999</v>
      </c>
    </row>
    <row r="353" spans="1:23" x14ac:dyDescent="0.25">
      <c r="A353" s="5">
        <v>107473</v>
      </c>
      <c r="B353" s="4">
        <v>4</v>
      </c>
      <c r="C353" s="9" t="s">
        <v>355</v>
      </c>
      <c r="D353" s="65"/>
      <c r="E353" s="65" t="s">
        <v>900</v>
      </c>
      <c r="F353" s="9" t="s">
        <v>1015</v>
      </c>
      <c r="H353" s="1" t="s">
        <v>105</v>
      </c>
      <c r="I353" s="1" t="s">
        <v>171</v>
      </c>
      <c r="K353" s="14" t="s">
        <v>11500</v>
      </c>
      <c r="L353" s="14" t="s">
        <v>11500</v>
      </c>
      <c r="M353" s="2">
        <v>0</v>
      </c>
      <c r="P353" s="181" t="s">
        <v>11515</v>
      </c>
      <c r="Q353" s="182"/>
      <c r="S353" s="6">
        <v>0</v>
      </c>
      <c r="T353" s="6">
        <v>0</v>
      </c>
      <c r="U353" s="6">
        <v>1277877.3500000001</v>
      </c>
      <c r="V353" s="6">
        <v>0</v>
      </c>
      <c r="W353" s="6">
        <f>SUM(Table2[[#This Row],[PE Obligations]:[Paving Obligations]])</f>
        <v>1277877.3500000001</v>
      </c>
    </row>
    <row r="354" spans="1:23" x14ac:dyDescent="0.25">
      <c r="A354" s="5">
        <v>44929</v>
      </c>
      <c r="B354" s="4">
        <v>1</v>
      </c>
      <c r="C354" s="9" t="s">
        <v>110</v>
      </c>
      <c r="D354" s="65" t="s">
        <v>111</v>
      </c>
      <c r="E354" s="65" t="s">
        <v>900</v>
      </c>
      <c r="F354" s="9" t="s">
        <v>112</v>
      </c>
      <c r="H354" s="1" t="s">
        <v>24</v>
      </c>
      <c r="I354" s="1" t="s">
        <v>113</v>
      </c>
      <c r="K354" s="14" t="s">
        <v>11496</v>
      </c>
      <c r="L354" s="14" t="s">
        <v>113</v>
      </c>
      <c r="M354" s="2">
        <v>3.7</v>
      </c>
      <c r="N354" s="13">
        <v>35111</v>
      </c>
      <c r="P354" s="181" t="s">
        <v>11515</v>
      </c>
      <c r="Q354" s="182"/>
      <c r="S354" s="6">
        <v>0</v>
      </c>
      <c r="T354" s="6">
        <v>1273000</v>
      </c>
      <c r="U354" s="6">
        <v>0</v>
      </c>
      <c r="V354" s="6">
        <v>0</v>
      </c>
      <c r="W354" s="6">
        <f>SUM(Table2[[#This Row],[PE Obligations]:[Paving Obligations]])</f>
        <v>1273000</v>
      </c>
    </row>
    <row r="355" spans="1:23" ht="45" x14ac:dyDescent="0.25">
      <c r="A355" s="5">
        <v>129059</v>
      </c>
      <c r="B355" s="4">
        <v>2</v>
      </c>
      <c r="C355" s="9" t="s">
        <v>65</v>
      </c>
      <c r="D355" s="65"/>
      <c r="E355" s="65" t="s">
        <v>11500</v>
      </c>
      <c r="F355" s="9" t="s">
        <v>6493</v>
      </c>
      <c r="H355" s="1" t="s">
        <v>1072</v>
      </c>
      <c r="K355" s="14" t="s">
        <v>11500</v>
      </c>
      <c r="L355" s="14" t="s">
        <v>11500</v>
      </c>
      <c r="M355" s="1" t="s">
        <v>57</v>
      </c>
      <c r="P355" s="181" t="s">
        <v>11500</v>
      </c>
      <c r="Q355" s="182"/>
      <c r="S355" s="6">
        <v>0</v>
      </c>
      <c r="T355" s="6">
        <v>0</v>
      </c>
      <c r="U355" s="6">
        <v>1272600</v>
      </c>
      <c r="V355" s="6">
        <v>0</v>
      </c>
      <c r="W355" s="6">
        <f>SUM(Table2[[#This Row],[PE Obligations]:[Paving Obligations]])</f>
        <v>1272600</v>
      </c>
    </row>
    <row r="356" spans="1:23" ht="45" x14ac:dyDescent="0.25">
      <c r="A356" s="5">
        <v>125325</v>
      </c>
      <c r="B356" s="4">
        <v>3</v>
      </c>
      <c r="C356" s="9" t="s">
        <v>54</v>
      </c>
      <c r="D356" s="65" t="s">
        <v>1503</v>
      </c>
      <c r="E356" s="65" t="s">
        <v>10721</v>
      </c>
      <c r="F356" s="9" t="s">
        <v>4267</v>
      </c>
      <c r="G356" s="9" t="s">
        <v>4268</v>
      </c>
      <c r="H356" s="1" t="s">
        <v>74</v>
      </c>
      <c r="I356" s="1" t="s">
        <v>113</v>
      </c>
      <c r="K356" s="14" t="s">
        <v>11496</v>
      </c>
      <c r="L356" s="14" t="s">
        <v>113</v>
      </c>
      <c r="M356" s="2">
        <v>7.66</v>
      </c>
      <c r="N356" s="13">
        <v>43294</v>
      </c>
      <c r="P356" s="181" t="s">
        <v>11513</v>
      </c>
      <c r="Q356" s="182" t="s">
        <v>148</v>
      </c>
      <c r="S356" s="6">
        <v>1272000</v>
      </c>
      <c r="T356" s="6">
        <v>0</v>
      </c>
      <c r="U356" s="6">
        <v>0</v>
      </c>
      <c r="V356" s="6">
        <v>0</v>
      </c>
      <c r="W356" s="6">
        <f>SUM(Table2[[#This Row],[PE Obligations]:[Paving Obligations]])</f>
        <v>1272000</v>
      </c>
    </row>
    <row r="357" spans="1:23" ht="45" x14ac:dyDescent="0.25">
      <c r="A357" s="5">
        <v>127526.01</v>
      </c>
      <c r="B357" s="4">
        <v>1</v>
      </c>
      <c r="C357" s="9" t="s">
        <v>181</v>
      </c>
      <c r="D357" s="65" t="s">
        <v>122</v>
      </c>
      <c r="E357" s="65" t="s">
        <v>10721</v>
      </c>
      <c r="F357" s="9" t="s">
        <v>5558</v>
      </c>
      <c r="G357" s="9" t="s">
        <v>5559</v>
      </c>
      <c r="H357" s="1" t="s">
        <v>52</v>
      </c>
      <c r="I357" s="1" t="s">
        <v>48</v>
      </c>
      <c r="K357" s="14" t="s">
        <v>28</v>
      </c>
      <c r="L357" s="14" t="s">
        <v>11339</v>
      </c>
      <c r="M357" s="2">
        <v>0.04</v>
      </c>
      <c r="N357" s="13">
        <v>43812</v>
      </c>
      <c r="P357" s="181" t="s">
        <v>11513</v>
      </c>
      <c r="Q357" s="182" t="s">
        <v>148</v>
      </c>
      <c r="R357" s="9" t="s">
        <v>5560</v>
      </c>
      <c r="S357" s="6">
        <v>0</v>
      </c>
      <c r="T357" s="6">
        <v>0</v>
      </c>
      <c r="U357" s="6">
        <v>1270141</v>
      </c>
      <c r="V357" s="6">
        <v>0</v>
      </c>
      <c r="W357" s="6">
        <f>SUM(Table2[[#This Row],[PE Obligations]:[Paving Obligations]])</f>
        <v>1270141</v>
      </c>
    </row>
    <row r="358" spans="1:23" ht="30" x14ac:dyDescent="0.25">
      <c r="A358" s="5">
        <v>128879</v>
      </c>
      <c r="B358" s="4">
        <v>1</v>
      </c>
      <c r="C358" s="9" t="s">
        <v>186</v>
      </c>
      <c r="D358" s="65" t="s">
        <v>116</v>
      </c>
      <c r="E358" s="65" t="s">
        <v>900</v>
      </c>
      <c r="F358" s="9" t="s">
        <v>6396</v>
      </c>
      <c r="G358" s="9" t="s">
        <v>6391</v>
      </c>
      <c r="H358" s="1" t="s">
        <v>105</v>
      </c>
      <c r="I358" s="1" t="s">
        <v>501</v>
      </c>
      <c r="K358" s="14" t="s">
        <v>11506</v>
      </c>
      <c r="L358" s="14" t="s">
        <v>11339</v>
      </c>
      <c r="M358" s="2">
        <v>0.01</v>
      </c>
      <c r="N358" s="13">
        <v>43637</v>
      </c>
      <c r="P358" s="181" t="s">
        <v>11515</v>
      </c>
      <c r="Q358" s="182" t="s">
        <v>24</v>
      </c>
      <c r="S358" s="6">
        <v>1999</v>
      </c>
      <c r="T358" s="6">
        <v>0</v>
      </c>
      <c r="U358" s="6">
        <v>1265999</v>
      </c>
      <c r="V358" s="6">
        <v>0</v>
      </c>
      <c r="W358" s="6">
        <f>SUM(Table2[[#This Row],[PE Obligations]:[Paving Obligations]])</f>
        <v>1267998</v>
      </c>
    </row>
    <row r="359" spans="1:23" ht="30" x14ac:dyDescent="0.25">
      <c r="A359" s="5">
        <v>129779</v>
      </c>
      <c r="B359" s="4">
        <v>4</v>
      </c>
      <c r="C359" s="9" t="s">
        <v>156</v>
      </c>
      <c r="D359" s="65"/>
      <c r="E359" s="65" t="s">
        <v>11500</v>
      </c>
      <c r="F359" s="9" t="s">
        <v>7152</v>
      </c>
      <c r="H359" s="1" t="s">
        <v>1246</v>
      </c>
      <c r="K359" s="14" t="s">
        <v>11500</v>
      </c>
      <c r="L359" s="14" t="s">
        <v>11500</v>
      </c>
      <c r="M359" s="1" t="s">
        <v>57</v>
      </c>
      <c r="P359" s="181" t="s">
        <v>11500</v>
      </c>
      <c r="Q359" s="182"/>
      <c r="S359" s="6">
        <v>0</v>
      </c>
      <c r="T359" s="6">
        <v>0</v>
      </c>
      <c r="U359" s="6">
        <v>1267877</v>
      </c>
      <c r="V359" s="6">
        <v>0</v>
      </c>
      <c r="W359" s="6">
        <f>SUM(Table2[[#This Row],[PE Obligations]:[Paving Obligations]])</f>
        <v>1267877</v>
      </c>
    </row>
    <row r="360" spans="1:23" ht="150" x14ac:dyDescent="0.25">
      <c r="A360" s="5">
        <v>130357</v>
      </c>
      <c r="B360" s="4">
        <v>1</v>
      </c>
      <c r="C360" s="9" t="s">
        <v>7645</v>
      </c>
      <c r="D360" s="65"/>
      <c r="E360" s="65" t="s">
        <v>11500</v>
      </c>
      <c r="F360" s="9" t="s">
        <v>7646</v>
      </c>
      <c r="G360" s="9" t="s">
        <v>7647</v>
      </c>
      <c r="H360" s="1" t="s">
        <v>7220</v>
      </c>
      <c r="I360" s="1" t="s">
        <v>39</v>
      </c>
      <c r="K360" s="14" t="s">
        <v>11500</v>
      </c>
      <c r="L360" s="14" t="s">
        <v>11500</v>
      </c>
      <c r="M360" s="1" t="s">
        <v>57</v>
      </c>
      <c r="P360" s="181" t="s">
        <v>11500</v>
      </c>
      <c r="Q360" s="182"/>
      <c r="S360" s="6">
        <v>0</v>
      </c>
      <c r="T360" s="6">
        <v>0</v>
      </c>
      <c r="U360" s="6">
        <v>1259310</v>
      </c>
      <c r="V360" s="6">
        <v>0</v>
      </c>
      <c r="W360" s="6">
        <f>SUM(Table2[[#This Row],[PE Obligations]:[Paving Obligations]])</f>
        <v>1259310</v>
      </c>
    </row>
    <row r="361" spans="1:23" ht="75" x14ac:dyDescent="0.25">
      <c r="A361" s="5">
        <v>104027.09</v>
      </c>
      <c r="B361" s="4">
        <v>2</v>
      </c>
      <c r="C361" s="9" t="s">
        <v>65</v>
      </c>
      <c r="D361" s="65"/>
      <c r="E361" s="65" t="s">
        <v>11500</v>
      </c>
      <c r="F361" s="9" t="s">
        <v>831</v>
      </c>
      <c r="G361" s="9" t="s">
        <v>832</v>
      </c>
      <c r="H361" s="1" t="s">
        <v>24</v>
      </c>
      <c r="I361" s="1" t="s">
        <v>828</v>
      </c>
      <c r="K361" s="14" t="s">
        <v>11500</v>
      </c>
      <c r="L361" s="14" t="s">
        <v>11500</v>
      </c>
      <c r="M361" s="1" t="s">
        <v>57</v>
      </c>
      <c r="N361" s="13">
        <v>44232</v>
      </c>
      <c r="P361" s="181" t="s">
        <v>11500</v>
      </c>
      <c r="Q361" s="182"/>
      <c r="S361" s="6">
        <v>0</v>
      </c>
      <c r="T361" s="6">
        <v>1258440</v>
      </c>
      <c r="U361" s="6">
        <v>0</v>
      </c>
      <c r="V361" s="6">
        <v>0</v>
      </c>
      <c r="W361" s="6">
        <f>SUM(Table2[[#This Row],[PE Obligations]:[Paving Obligations]])</f>
        <v>1258440</v>
      </c>
    </row>
    <row r="362" spans="1:23" ht="30" x14ac:dyDescent="0.25">
      <c r="A362" s="5">
        <v>129209</v>
      </c>
      <c r="B362" s="4">
        <v>3</v>
      </c>
      <c r="C362" s="9" t="s">
        <v>254</v>
      </c>
      <c r="D362" s="65" t="s">
        <v>1124</v>
      </c>
      <c r="E362" s="65" t="s">
        <v>900</v>
      </c>
      <c r="F362" s="9" t="s">
        <v>6607</v>
      </c>
      <c r="G362" s="9" t="s">
        <v>4135</v>
      </c>
      <c r="H362" s="1" t="s">
        <v>158</v>
      </c>
      <c r="I362" s="1" t="s">
        <v>4650</v>
      </c>
      <c r="J362" s="1" t="str">
        <f>VLOOKUP(A362,'2020'!E:I,5,FALSE)</f>
        <v>411 D Overlay</v>
      </c>
      <c r="K362" s="14" t="s">
        <v>11496</v>
      </c>
      <c r="L362" s="14" t="s">
        <v>10418</v>
      </c>
      <c r="M362" s="2">
        <v>6</v>
      </c>
      <c r="N362" s="13">
        <v>43966</v>
      </c>
      <c r="O362" s="1" t="s">
        <v>342</v>
      </c>
      <c r="P362" s="181" t="s">
        <v>11515</v>
      </c>
      <c r="Q362" s="182" t="s">
        <v>24</v>
      </c>
      <c r="R362" s="9" t="s">
        <v>6608</v>
      </c>
      <c r="S362" s="6">
        <v>0</v>
      </c>
      <c r="T362" s="6">
        <v>0</v>
      </c>
      <c r="U362" s="6">
        <v>163395</v>
      </c>
      <c r="V362" s="6">
        <v>1089190</v>
      </c>
      <c r="W362" s="6">
        <f>SUM(Table2[[#This Row],[PE Obligations]:[Paving Obligations]])</f>
        <v>1252585</v>
      </c>
    </row>
    <row r="363" spans="1:23" ht="30" x14ac:dyDescent="0.25">
      <c r="A363" s="5">
        <v>127092</v>
      </c>
      <c r="B363" s="4">
        <v>1</v>
      </c>
      <c r="C363" s="9" t="s">
        <v>49</v>
      </c>
      <c r="D363" s="65" t="s">
        <v>390</v>
      </c>
      <c r="E363" s="65" t="s">
        <v>900</v>
      </c>
      <c r="F363" s="9" t="s">
        <v>5290</v>
      </c>
      <c r="G363" s="9" t="s">
        <v>3582</v>
      </c>
      <c r="H363" s="1" t="s">
        <v>158</v>
      </c>
      <c r="I363" s="1" t="s">
        <v>4650</v>
      </c>
      <c r="J363" s="1" t="str">
        <f>VLOOKUP(A363,'2020'!E:I,5,FALSE)</f>
        <v>411tld Overlay @ 85 Lb/sy</v>
      </c>
      <c r="K363" s="14" t="s">
        <v>11496</v>
      </c>
      <c r="L363" s="14" t="s">
        <v>10418</v>
      </c>
      <c r="M363" s="2">
        <v>5.82</v>
      </c>
      <c r="N363" s="13">
        <v>43966</v>
      </c>
      <c r="O363" s="1" t="s">
        <v>337</v>
      </c>
      <c r="P363" s="181" t="s">
        <v>11515</v>
      </c>
      <c r="Q363" s="182" t="s">
        <v>24</v>
      </c>
      <c r="R363" s="9" t="s">
        <v>5291</v>
      </c>
      <c r="S363" s="6">
        <v>0</v>
      </c>
      <c r="T363" s="6">
        <v>0</v>
      </c>
      <c r="U363" s="6">
        <v>327200</v>
      </c>
      <c r="V363" s="6">
        <v>923000</v>
      </c>
      <c r="W363" s="6">
        <f>SUM(Table2[[#This Row],[PE Obligations]:[Paving Obligations]])</f>
        <v>1250200</v>
      </c>
    </row>
    <row r="364" spans="1:23" x14ac:dyDescent="0.25">
      <c r="A364" s="5">
        <v>70032</v>
      </c>
      <c r="B364" s="4">
        <v>1</v>
      </c>
      <c r="C364" s="9" t="s">
        <v>223</v>
      </c>
      <c r="D364" s="65"/>
      <c r="E364" s="65" t="s">
        <v>900</v>
      </c>
      <c r="F364" s="9" t="s">
        <v>224</v>
      </c>
      <c r="H364" s="1" t="s">
        <v>105</v>
      </c>
      <c r="I364" s="1" t="s">
        <v>171</v>
      </c>
      <c r="K364" s="14" t="s">
        <v>11500</v>
      </c>
      <c r="L364" s="14" t="s">
        <v>11500</v>
      </c>
      <c r="M364" s="1" t="s">
        <v>57</v>
      </c>
      <c r="P364" s="181" t="s">
        <v>11515</v>
      </c>
      <c r="Q364" s="182"/>
      <c r="S364" s="6">
        <v>0</v>
      </c>
      <c r="T364" s="6">
        <v>0</v>
      </c>
      <c r="U364" s="6">
        <v>1250049.58</v>
      </c>
      <c r="V364" s="6">
        <v>0</v>
      </c>
      <c r="W364" s="6">
        <f>SUM(Table2[[#This Row],[PE Obligations]:[Paving Obligations]])</f>
        <v>1250049.58</v>
      </c>
    </row>
    <row r="365" spans="1:23" ht="30" x14ac:dyDescent="0.25">
      <c r="A365" s="5">
        <v>101411.04</v>
      </c>
      <c r="B365" s="4">
        <v>1</v>
      </c>
      <c r="C365" s="9" t="s">
        <v>637</v>
      </c>
      <c r="D365" s="65" t="s">
        <v>129</v>
      </c>
      <c r="E365" s="65" t="s">
        <v>900</v>
      </c>
      <c r="F365" s="9" t="s">
        <v>638</v>
      </c>
      <c r="H365" s="1" t="s">
        <v>74</v>
      </c>
      <c r="I365" s="1" t="s">
        <v>113</v>
      </c>
      <c r="K365" s="14" t="s">
        <v>11496</v>
      </c>
      <c r="L365" s="14" t="s">
        <v>113</v>
      </c>
      <c r="M365" s="2">
        <v>3.37</v>
      </c>
      <c r="N365" s="13">
        <v>42048</v>
      </c>
      <c r="P365" s="181" t="s">
        <v>11514</v>
      </c>
      <c r="Q365" s="182" t="s">
        <v>11</v>
      </c>
      <c r="S365" s="6">
        <v>0</v>
      </c>
      <c r="T365" s="6">
        <v>0</v>
      </c>
      <c r="U365" s="6">
        <v>1250000</v>
      </c>
      <c r="V365" s="6">
        <v>0</v>
      </c>
      <c r="W365" s="6">
        <f>SUM(Table2[[#This Row],[PE Obligations]:[Paving Obligations]])</f>
        <v>1250000</v>
      </c>
    </row>
    <row r="366" spans="1:23" ht="30" x14ac:dyDescent="0.25">
      <c r="A366" s="5">
        <v>101422</v>
      </c>
      <c r="B366" s="4">
        <v>1</v>
      </c>
      <c r="C366" s="9" t="s">
        <v>32</v>
      </c>
      <c r="D366" s="65" t="s">
        <v>390</v>
      </c>
      <c r="E366" s="65" t="s">
        <v>900</v>
      </c>
      <c r="F366" s="9" t="s">
        <v>649</v>
      </c>
      <c r="G366" s="9" t="s">
        <v>650</v>
      </c>
      <c r="H366" s="1" t="s">
        <v>74</v>
      </c>
      <c r="I366" s="1" t="s">
        <v>118</v>
      </c>
      <c r="K366" s="14" t="s">
        <v>11496</v>
      </c>
      <c r="L366" s="14" t="s">
        <v>11499</v>
      </c>
      <c r="M366" s="2">
        <v>7.36</v>
      </c>
      <c r="N366" s="13">
        <v>45429</v>
      </c>
      <c r="P366" s="181" t="s">
        <v>11515</v>
      </c>
      <c r="Q366" s="182" t="s">
        <v>24</v>
      </c>
      <c r="S366" s="6">
        <v>1250000</v>
      </c>
      <c r="T366" s="6">
        <v>0</v>
      </c>
      <c r="U366" s="6">
        <v>0</v>
      </c>
      <c r="V366" s="6">
        <v>0</v>
      </c>
      <c r="W366" s="6">
        <f>SUM(Table2[[#This Row],[PE Obligations]:[Paving Obligations]])</f>
        <v>1250000</v>
      </c>
    </row>
    <row r="367" spans="1:23" x14ac:dyDescent="0.25">
      <c r="A367" s="5">
        <v>127997</v>
      </c>
      <c r="B367" s="4">
        <v>4</v>
      </c>
      <c r="C367" s="9" t="s">
        <v>94</v>
      </c>
      <c r="D367" s="65" t="s">
        <v>363</v>
      </c>
      <c r="E367" s="65" t="s">
        <v>900</v>
      </c>
      <c r="F367" s="9" t="s">
        <v>5970</v>
      </c>
      <c r="G367" s="9" t="s">
        <v>3213</v>
      </c>
      <c r="H367" s="1" t="s">
        <v>158</v>
      </c>
      <c r="I367" s="1" t="s">
        <v>341</v>
      </c>
      <c r="J367" s="1" t="str">
        <f>VLOOKUP(A367,'2020'!E:I,5,FALSE)</f>
        <v>Mill &amp; 411d</v>
      </c>
      <c r="K367" s="14" t="s">
        <v>11496</v>
      </c>
      <c r="L367" s="14" t="s">
        <v>10418</v>
      </c>
      <c r="M367" s="2">
        <v>3.26</v>
      </c>
      <c r="N367" s="13">
        <v>43868</v>
      </c>
      <c r="O367" s="1" t="s">
        <v>342</v>
      </c>
      <c r="P367" s="181" t="s">
        <v>11515</v>
      </c>
      <c r="Q367" s="182" t="s">
        <v>24</v>
      </c>
      <c r="S367" s="6">
        <v>0</v>
      </c>
      <c r="T367" s="6">
        <v>0</v>
      </c>
      <c r="U367" s="6">
        <v>103500</v>
      </c>
      <c r="V367" s="6">
        <v>1142000</v>
      </c>
      <c r="W367" s="6">
        <f>SUM(Table2[[#This Row],[PE Obligations]:[Paving Obligations]])</f>
        <v>1245500</v>
      </c>
    </row>
    <row r="368" spans="1:23" x14ac:dyDescent="0.25">
      <c r="A368" s="5">
        <v>129152</v>
      </c>
      <c r="B368" s="4">
        <v>1</v>
      </c>
      <c r="C368" s="9" t="s">
        <v>192</v>
      </c>
      <c r="D368" s="65" t="s">
        <v>401</v>
      </c>
      <c r="E368" s="65" t="s">
        <v>900</v>
      </c>
      <c r="F368" s="9" t="s">
        <v>6566</v>
      </c>
      <c r="G368" s="9" t="s">
        <v>3582</v>
      </c>
      <c r="H368" s="1" t="s">
        <v>158</v>
      </c>
      <c r="I368" s="1" t="s">
        <v>158</v>
      </c>
      <c r="J368" s="1" t="str">
        <f>VLOOKUP(A368,'2020'!E:I,5,FALSE)</f>
        <v>411tld Overlay @ 85 Lb/sy</v>
      </c>
      <c r="K368" s="14" t="s">
        <v>11496</v>
      </c>
      <c r="L368" s="14" t="s">
        <v>10418</v>
      </c>
      <c r="M368" s="2">
        <v>8.5500000000000007</v>
      </c>
      <c r="N368" s="13">
        <v>44008</v>
      </c>
      <c r="O368" s="1" t="s">
        <v>337</v>
      </c>
      <c r="P368" s="181" t="s">
        <v>11515</v>
      </c>
      <c r="Q368" s="182" t="s">
        <v>24</v>
      </c>
      <c r="S368" s="6">
        <v>0</v>
      </c>
      <c r="T368" s="6">
        <v>0</v>
      </c>
      <c r="U368" s="6">
        <v>0</v>
      </c>
      <c r="V368" s="6">
        <v>1227800</v>
      </c>
      <c r="W368" s="6">
        <f>SUM(Table2[[#This Row],[PE Obligations]:[Paving Obligations]])</f>
        <v>1227800</v>
      </c>
    </row>
    <row r="369" spans="1:23" x14ac:dyDescent="0.25">
      <c r="A369" s="5">
        <v>70044</v>
      </c>
      <c r="B369" s="4">
        <v>2</v>
      </c>
      <c r="C369" s="9" t="s">
        <v>241</v>
      </c>
      <c r="D369" s="65"/>
      <c r="E369" s="65" t="s">
        <v>900</v>
      </c>
      <c r="F369" s="9" t="s">
        <v>242</v>
      </c>
      <c r="H369" s="1" t="s">
        <v>105</v>
      </c>
      <c r="I369" s="1" t="s">
        <v>171</v>
      </c>
      <c r="K369" s="14" t="s">
        <v>11500</v>
      </c>
      <c r="L369" s="14" t="s">
        <v>11500</v>
      </c>
      <c r="M369" s="1" t="s">
        <v>57</v>
      </c>
      <c r="P369" s="181" t="s">
        <v>11515</v>
      </c>
      <c r="Q369" s="182"/>
      <c r="S369" s="6">
        <v>0</v>
      </c>
      <c r="T369" s="6">
        <v>0</v>
      </c>
      <c r="U369" s="6">
        <v>1227332.3400000001</v>
      </c>
      <c r="V369" s="6">
        <v>0</v>
      </c>
      <c r="W369" s="6">
        <f>SUM(Table2[[#This Row],[PE Obligations]:[Paving Obligations]])</f>
        <v>1227332.3400000001</v>
      </c>
    </row>
    <row r="370" spans="1:23" x14ac:dyDescent="0.25">
      <c r="A370" s="5">
        <v>116325.08</v>
      </c>
      <c r="B370" s="4">
        <v>4</v>
      </c>
      <c r="C370" s="9" t="s">
        <v>156</v>
      </c>
      <c r="D370" s="65"/>
      <c r="E370" s="65" t="s">
        <v>10721</v>
      </c>
      <c r="F370" s="9" t="s">
        <v>1915</v>
      </c>
      <c r="H370" s="1" t="s">
        <v>105</v>
      </c>
      <c r="I370" s="1" t="s">
        <v>171</v>
      </c>
      <c r="K370" s="14" t="s">
        <v>11496</v>
      </c>
      <c r="L370" s="14" t="s">
        <v>11339</v>
      </c>
      <c r="M370" s="1" t="s">
        <v>57</v>
      </c>
      <c r="N370" s="13">
        <v>43812</v>
      </c>
      <c r="P370" s="181" t="s">
        <v>11513</v>
      </c>
      <c r="Q370" s="182"/>
      <c r="S370" s="6">
        <v>0</v>
      </c>
      <c r="T370" s="6">
        <v>0</v>
      </c>
      <c r="U370" s="6">
        <v>1225823</v>
      </c>
      <c r="V370" s="6">
        <v>0</v>
      </c>
      <c r="W370" s="6">
        <f>SUM(Table2[[#This Row],[PE Obligations]:[Paving Obligations]])</f>
        <v>1225823</v>
      </c>
    </row>
    <row r="371" spans="1:23" x14ac:dyDescent="0.25">
      <c r="A371" s="5">
        <v>70050</v>
      </c>
      <c r="B371" s="4">
        <v>3</v>
      </c>
      <c r="C371" s="9" t="s">
        <v>250</v>
      </c>
      <c r="D371" s="65"/>
      <c r="E371" s="65" t="s">
        <v>900</v>
      </c>
      <c r="F371" s="9" t="s">
        <v>251</v>
      </c>
      <c r="H371" s="1" t="s">
        <v>105</v>
      </c>
      <c r="I371" s="1" t="s">
        <v>171</v>
      </c>
      <c r="K371" s="14" t="s">
        <v>11500</v>
      </c>
      <c r="L371" s="14" t="s">
        <v>11500</v>
      </c>
      <c r="M371" s="1" t="s">
        <v>57</v>
      </c>
      <c r="P371" s="181" t="s">
        <v>11515</v>
      </c>
      <c r="Q371" s="182"/>
      <c r="S371" s="6">
        <v>0</v>
      </c>
      <c r="T371" s="6">
        <v>0</v>
      </c>
      <c r="U371" s="6">
        <v>1225041.3</v>
      </c>
      <c r="V371" s="6">
        <v>0</v>
      </c>
      <c r="W371" s="6">
        <f>SUM(Table2[[#This Row],[PE Obligations]:[Paving Obligations]])</f>
        <v>1225041.3</v>
      </c>
    </row>
    <row r="372" spans="1:23" ht="30" x14ac:dyDescent="0.25">
      <c r="A372" s="5">
        <v>127224</v>
      </c>
      <c r="B372" s="4">
        <v>2</v>
      </c>
      <c r="C372" s="9" t="s">
        <v>176</v>
      </c>
      <c r="D372" s="65" t="s">
        <v>450</v>
      </c>
      <c r="E372" s="65" t="s">
        <v>900</v>
      </c>
      <c r="F372" s="9" t="s">
        <v>5376</v>
      </c>
      <c r="G372" s="9" t="s">
        <v>3213</v>
      </c>
      <c r="H372" s="1" t="s">
        <v>158</v>
      </c>
      <c r="I372" s="1" t="s">
        <v>341</v>
      </c>
      <c r="J372" s="1" t="str">
        <f>VLOOKUP(A372,'2020'!E:I,5,FALSE)</f>
        <v>Mill &amp; 411d</v>
      </c>
      <c r="K372" s="14" t="s">
        <v>11496</v>
      </c>
      <c r="L372" s="14" t="s">
        <v>10418</v>
      </c>
      <c r="M372" s="2">
        <v>2.48</v>
      </c>
      <c r="N372" s="13">
        <v>43917</v>
      </c>
      <c r="O372" s="1" t="s">
        <v>342</v>
      </c>
      <c r="P372" s="181" t="s">
        <v>11514</v>
      </c>
      <c r="Q372" s="182" t="s">
        <v>11</v>
      </c>
      <c r="S372" s="6">
        <v>0</v>
      </c>
      <c r="T372" s="6">
        <v>0</v>
      </c>
      <c r="U372" s="6">
        <v>46081</v>
      </c>
      <c r="V372" s="6">
        <v>1168455</v>
      </c>
      <c r="W372" s="6">
        <f>SUM(Table2[[#This Row],[PE Obligations]:[Paving Obligations]])</f>
        <v>1214536</v>
      </c>
    </row>
    <row r="373" spans="1:23" ht="240" x14ac:dyDescent="0.25">
      <c r="A373" s="5">
        <v>129976</v>
      </c>
      <c r="B373" s="4">
        <v>1</v>
      </c>
      <c r="C373" s="9" t="s">
        <v>25</v>
      </c>
      <c r="D373" s="65"/>
      <c r="E373" s="65" t="s">
        <v>11500</v>
      </c>
      <c r="F373" s="9" t="s">
        <v>7327</v>
      </c>
      <c r="G373" s="9" t="s">
        <v>7328</v>
      </c>
      <c r="H373" s="1" t="s">
        <v>7220</v>
      </c>
      <c r="I373" s="1" t="s">
        <v>39</v>
      </c>
      <c r="K373" s="14" t="s">
        <v>11500</v>
      </c>
      <c r="L373" s="14" t="s">
        <v>11500</v>
      </c>
      <c r="M373" s="1" t="s">
        <v>57</v>
      </c>
      <c r="P373" s="181" t="s">
        <v>11500</v>
      </c>
      <c r="Q373" s="182"/>
      <c r="S373" s="6">
        <v>0</v>
      </c>
      <c r="T373" s="6">
        <v>0</v>
      </c>
      <c r="U373" s="6">
        <v>1208716</v>
      </c>
      <c r="V373" s="6">
        <v>0</v>
      </c>
      <c r="W373" s="6">
        <f>SUM(Table2[[#This Row],[PE Obligations]:[Paving Obligations]])</f>
        <v>1208716</v>
      </c>
    </row>
    <row r="374" spans="1:23" x14ac:dyDescent="0.25">
      <c r="A374" s="5">
        <v>103658</v>
      </c>
      <c r="B374" s="4">
        <v>1</v>
      </c>
      <c r="C374" s="9" t="s">
        <v>729</v>
      </c>
      <c r="D374" s="65"/>
      <c r="E374" s="65" t="s">
        <v>900</v>
      </c>
      <c r="F374" s="9" t="s">
        <v>800</v>
      </c>
      <c r="H374" s="1" t="s">
        <v>105</v>
      </c>
      <c r="I374" s="1" t="s">
        <v>171</v>
      </c>
      <c r="K374" s="14" t="s">
        <v>11500</v>
      </c>
      <c r="L374" s="14" t="s">
        <v>11500</v>
      </c>
      <c r="M374" s="1" t="s">
        <v>57</v>
      </c>
      <c r="P374" s="181" t="s">
        <v>11515</v>
      </c>
      <c r="Q374" s="182"/>
      <c r="S374" s="6">
        <v>0</v>
      </c>
      <c r="T374" s="6">
        <v>0</v>
      </c>
      <c r="U374" s="6">
        <v>1208548.1100000001</v>
      </c>
      <c r="V374" s="6">
        <v>0</v>
      </c>
      <c r="W374" s="6">
        <f>SUM(Table2[[#This Row],[PE Obligations]:[Paving Obligations]])</f>
        <v>1208548.1100000001</v>
      </c>
    </row>
    <row r="375" spans="1:23" x14ac:dyDescent="0.25">
      <c r="A375" s="5">
        <v>129110</v>
      </c>
      <c r="B375" s="4">
        <v>1</v>
      </c>
      <c r="C375" s="9" t="s">
        <v>32</v>
      </c>
      <c r="D375" s="65" t="s">
        <v>390</v>
      </c>
      <c r="E375" s="65" t="s">
        <v>900</v>
      </c>
      <c r="F375" s="9" t="s">
        <v>6540</v>
      </c>
      <c r="G375" s="9" t="s">
        <v>3213</v>
      </c>
      <c r="H375" s="1" t="s">
        <v>158</v>
      </c>
      <c r="I375" s="1" t="s">
        <v>341</v>
      </c>
      <c r="J375" s="1" t="str">
        <f>VLOOKUP(A375,'2020'!E:I,5,FALSE)</f>
        <v>Mill &amp; 411d</v>
      </c>
      <c r="K375" s="14" t="s">
        <v>11496</v>
      </c>
      <c r="L375" s="14" t="s">
        <v>10418</v>
      </c>
      <c r="M375" s="2">
        <v>1.94</v>
      </c>
      <c r="N375" s="13">
        <v>44008</v>
      </c>
      <c r="O375" s="1" t="s">
        <v>337</v>
      </c>
      <c r="P375" s="181" t="s">
        <v>11514</v>
      </c>
      <c r="Q375" s="182" t="s">
        <v>11</v>
      </c>
      <c r="S375" s="6">
        <v>0</v>
      </c>
      <c r="T375" s="6">
        <v>0</v>
      </c>
      <c r="U375" s="6">
        <v>110000</v>
      </c>
      <c r="V375" s="6">
        <v>1097400</v>
      </c>
      <c r="W375" s="6">
        <f>SUM(Table2[[#This Row],[PE Obligations]:[Paving Obligations]])</f>
        <v>1207400</v>
      </c>
    </row>
    <row r="376" spans="1:23" ht="120" x14ac:dyDescent="0.25">
      <c r="A376" s="5">
        <v>125410</v>
      </c>
      <c r="B376" s="4">
        <v>4</v>
      </c>
      <c r="C376" s="9" t="s">
        <v>18</v>
      </c>
      <c r="D376" s="65"/>
      <c r="E376" s="65" t="s">
        <v>11498</v>
      </c>
      <c r="F376" s="9" t="s">
        <v>4314</v>
      </c>
      <c r="G376" s="9" t="s">
        <v>4315</v>
      </c>
      <c r="H376" s="1" t="s">
        <v>22</v>
      </c>
      <c r="I376" s="1" t="s">
        <v>39</v>
      </c>
      <c r="K376" s="14" t="s">
        <v>11500</v>
      </c>
      <c r="L376" s="14" t="s">
        <v>11500</v>
      </c>
      <c r="M376" s="2">
        <v>0</v>
      </c>
      <c r="P376" s="181" t="s">
        <v>11517</v>
      </c>
      <c r="Q376" s="182" t="s">
        <v>24</v>
      </c>
      <c r="S376" s="6">
        <v>18750</v>
      </c>
      <c r="T376" s="6">
        <v>0</v>
      </c>
      <c r="U376" s="6">
        <v>1187500</v>
      </c>
      <c r="V376" s="6">
        <v>0</v>
      </c>
      <c r="W376" s="6">
        <f>SUM(Table2[[#This Row],[PE Obligations]:[Paving Obligations]])</f>
        <v>1206250</v>
      </c>
    </row>
    <row r="377" spans="1:23" ht="30" x14ac:dyDescent="0.25">
      <c r="A377" s="5">
        <v>105611.09</v>
      </c>
      <c r="B377" s="4">
        <v>1</v>
      </c>
      <c r="C377" s="9" t="s">
        <v>40</v>
      </c>
      <c r="D377" s="65"/>
      <c r="E377" s="65" t="s">
        <v>11500</v>
      </c>
      <c r="F377" s="9" t="s">
        <v>923</v>
      </c>
      <c r="H377" s="1" t="s">
        <v>24</v>
      </c>
      <c r="I377" s="1" t="s">
        <v>56</v>
      </c>
      <c r="K377" s="14" t="s">
        <v>11500</v>
      </c>
      <c r="L377" s="14" t="s">
        <v>11500</v>
      </c>
      <c r="M377" s="1" t="s">
        <v>57</v>
      </c>
      <c r="P377" s="181" t="s">
        <v>11500</v>
      </c>
      <c r="Q377" s="182"/>
      <c r="S377" s="6">
        <v>1200000</v>
      </c>
      <c r="T377" s="6">
        <v>0</v>
      </c>
      <c r="U377" s="6">
        <v>0</v>
      </c>
      <c r="V377" s="6">
        <v>0</v>
      </c>
      <c r="W377" s="6">
        <f>SUM(Table2[[#This Row],[PE Obligations]:[Paving Obligations]])</f>
        <v>1200000</v>
      </c>
    </row>
    <row r="378" spans="1:23" ht="120" x14ac:dyDescent="0.25">
      <c r="A378" s="5">
        <v>121791</v>
      </c>
      <c r="B378" s="4">
        <v>3</v>
      </c>
      <c r="C378" s="9" t="s">
        <v>54</v>
      </c>
      <c r="D378" s="65" t="s">
        <v>3006</v>
      </c>
      <c r="E378" s="65" t="s">
        <v>900</v>
      </c>
      <c r="F378" s="9" t="s">
        <v>3007</v>
      </c>
      <c r="G378" s="9" t="s">
        <v>3008</v>
      </c>
      <c r="H378" s="1" t="s">
        <v>22</v>
      </c>
      <c r="I378" s="1" t="s">
        <v>39</v>
      </c>
      <c r="K378" s="14" t="s">
        <v>11500</v>
      </c>
      <c r="L378" s="14" t="s">
        <v>11500</v>
      </c>
      <c r="M378" s="2">
        <v>1.1000000000000001</v>
      </c>
      <c r="P378" s="181" t="s">
        <v>11514</v>
      </c>
      <c r="Q378" s="182" t="s">
        <v>11</v>
      </c>
      <c r="S378" s="6">
        <v>0</v>
      </c>
      <c r="T378" s="6">
        <v>1200000</v>
      </c>
      <c r="U378" s="6">
        <v>0</v>
      </c>
      <c r="V378" s="6">
        <v>0</v>
      </c>
      <c r="W378" s="6">
        <f>SUM(Table2[[#This Row],[PE Obligations]:[Paving Obligations]])</f>
        <v>1200000</v>
      </c>
    </row>
    <row r="379" spans="1:23" ht="30" x14ac:dyDescent="0.25">
      <c r="A379" s="5">
        <v>129438</v>
      </c>
      <c r="B379" s="4">
        <v>3</v>
      </c>
      <c r="C379" s="9" t="s">
        <v>54</v>
      </c>
      <c r="D379" s="65"/>
      <c r="E379" s="65" t="s">
        <v>11500</v>
      </c>
      <c r="F379" s="9" t="s">
        <v>6923</v>
      </c>
      <c r="H379" s="1" t="s">
        <v>1246</v>
      </c>
      <c r="K379" s="14" t="s">
        <v>11500</v>
      </c>
      <c r="L379" s="14" t="s">
        <v>11500</v>
      </c>
      <c r="M379" s="1" t="s">
        <v>57</v>
      </c>
      <c r="P379" s="181" t="s">
        <v>11500</v>
      </c>
      <c r="Q379" s="182"/>
      <c r="S379" s="6">
        <v>0</v>
      </c>
      <c r="T379" s="6">
        <v>0</v>
      </c>
      <c r="U379" s="6">
        <v>1199692.5</v>
      </c>
      <c r="V379" s="6">
        <v>0</v>
      </c>
      <c r="W379" s="6">
        <f>SUM(Table2[[#This Row],[PE Obligations]:[Paving Obligations]])</f>
        <v>1199692.5</v>
      </c>
    </row>
    <row r="380" spans="1:23" x14ac:dyDescent="0.25">
      <c r="A380" s="5">
        <v>70065</v>
      </c>
      <c r="B380" s="4">
        <v>1</v>
      </c>
      <c r="C380" s="9" t="s">
        <v>276</v>
      </c>
      <c r="D380" s="65"/>
      <c r="E380" s="65" t="s">
        <v>900</v>
      </c>
      <c r="F380" s="9" t="s">
        <v>277</v>
      </c>
      <c r="H380" s="1" t="s">
        <v>105</v>
      </c>
      <c r="I380" s="1" t="s">
        <v>171</v>
      </c>
      <c r="K380" s="14" t="s">
        <v>11500</v>
      </c>
      <c r="L380" s="14" t="s">
        <v>11500</v>
      </c>
      <c r="M380" s="1" t="s">
        <v>57</v>
      </c>
      <c r="P380" s="181" t="s">
        <v>11515</v>
      </c>
      <c r="Q380" s="182"/>
      <c r="S380" s="6">
        <v>0</v>
      </c>
      <c r="T380" s="6">
        <v>0</v>
      </c>
      <c r="U380" s="6">
        <v>1198839.29</v>
      </c>
      <c r="V380" s="6">
        <v>0</v>
      </c>
      <c r="W380" s="6">
        <f>SUM(Table2[[#This Row],[PE Obligations]:[Paving Obligations]])</f>
        <v>1198839.29</v>
      </c>
    </row>
    <row r="381" spans="1:23" ht="30" x14ac:dyDescent="0.25">
      <c r="A381" s="5">
        <v>128874</v>
      </c>
      <c r="B381" s="4">
        <v>1</v>
      </c>
      <c r="C381" s="9" t="s">
        <v>186</v>
      </c>
      <c r="D381" s="65" t="s">
        <v>116</v>
      </c>
      <c r="E381" s="65" t="s">
        <v>900</v>
      </c>
      <c r="F381" s="9" t="s">
        <v>6390</v>
      </c>
      <c r="G381" s="9" t="s">
        <v>6391</v>
      </c>
      <c r="H381" s="1" t="s">
        <v>105</v>
      </c>
      <c r="I381" s="1" t="s">
        <v>501</v>
      </c>
      <c r="K381" s="14" t="s">
        <v>11506</v>
      </c>
      <c r="L381" s="14" t="s">
        <v>11339</v>
      </c>
      <c r="M381" s="2">
        <v>0.01</v>
      </c>
      <c r="N381" s="13">
        <v>43637</v>
      </c>
      <c r="P381" s="181" t="s">
        <v>11515</v>
      </c>
      <c r="Q381" s="182" t="s">
        <v>24</v>
      </c>
      <c r="S381" s="6">
        <v>1999</v>
      </c>
      <c r="T381" s="6">
        <v>0</v>
      </c>
      <c r="U381" s="6">
        <v>1195999</v>
      </c>
      <c r="V381" s="6">
        <v>0</v>
      </c>
      <c r="W381" s="6">
        <f>SUM(Table2[[#This Row],[PE Obligations]:[Paving Obligations]])</f>
        <v>1197998</v>
      </c>
    </row>
    <row r="382" spans="1:23" ht="30" x14ac:dyDescent="0.25">
      <c r="A382" s="5">
        <v>118738</v>
      </c>
      <c r="B382" s="4">
        <v>3</v>
      </c>
      <c r="C382" s="9" t="s">
        <v>2359</v>
      </c>
      <c r="D382" s="65" t="s">
        <v>135</v>
      </c>
      <c r="E382" s="65" t="s">
        <v>11498</v>
      </c>
      <c r="F382" s="9" t="s">
        <v>2360</v>
      </c>
      <c r="G382" s="9" t="s">
        <v>2361</v>
      </c>
      <c r="H382" s="1" t="s">
        <v>1079</v>
      </c>
      <c r="I382" s="1" t="s">
        <v>118</v>
      </c>
      <c r="K382" s="14" t="s">
        <v>11496</v>
      </c>
      <c r="L382" s="14" t="s">
        <v>11499</v>
      </c>
      <c r="M382" s="1" t="s">
        <v>57</v>
      </c>
      <c r="N382" s="13">
        <v>43378</v>
      </c>
      <c r="P382" s="181" t="s">
        <v>11516</v>
      </c>
      <c r="Q382" s="182" t="s">
        <v>1102</v>
      </c>
      <c r="S382" s="6">
        <v>376500</v>
      </c>
      <c r="T382" s="6">
        <v>0</v>
      </c>
      <c r="U382" s="6">
        <v>812300</v>
      </c>
      <c r="V382" s="6">
        <v>0</v>
      </c>
      <c r="W382" s="6">
        <f>SUM(Table2[[#This Row],[PE Obligations]:[Paving Obligations]])</f>
        <v>1188800</v>
      </c>
    </row>
    <row r="383" spans="1:23" x14ac:dyDescent="0.25">
      <c r="A383" s="5">
        <v>70046</v>
      </c>
      <c r="B383" s="4">
        <v>1</v>
      </c>
      <c r="C383" s="9" t="s">
        <v>25</v>
      </c>
      <c r="D383" s="65"/>
      <c r="E383" s="65" t="s">
        <v>900</v>
      </c>
      <c r="F383" s="9" t="s">
        <v>244</v>
      </c>
      <c r="H383" s="1" t="s">
        <v>105</v>
      </c>
      <c r="I383" s="1" t="s">
        <v>171</v>
      </c>
      <c r="K383" s="14" t="s">
        <v>11500</v>
      </c>
      <c r="L383" s="14" t="s">
        <v>11500</v>
      </c>
      <c r="M383" s="1" t="s">
        <v>57</v>
      </c>
      <c r="P383" s="181" t="s">
        <v>11515</v>
      </c>
      <c r="Q383" s="182"/>
      <c r="S383" s="6">
        <v>0</v>
      </c>
      <c r="T383" s="6">
        <v>0</v>
      </c>
      <c r="U383" s="6">
        <v>1172871.33</v>
      </c>
      <c r="V383" s="6">
        <v>0</v>
      </c>
      <c r="W383" s="6">
        <f>SUM(Table2[[#This Row],[PE Obligations]:[Paving Obligations]])</f>
        <v>1172871.33</v>
      </c>
    </row>
    <row r="384" spans="1:23" ht="30" x14ac:dyDescent="0.25">
      <c r="A384" s="5">
        <v>128663</v>
      </c>
      <c r="B384" s="4">
        <v>2</v>
      </c>
      <c r="C384" s="9" t="s">
        <v>212</v>
      </c>
      <c r="D384" s="65" t="s">
        <v>322</v>
      </c>
      <c r="E384" s="65" t="s">
        <v>900</v>
      </c>
      <c r="F384" s="9" t="s">
        <v>6223</v>
      </c>
      <c r="G384" s="9" t="s">
        <v>6224</v>
      </c>
      <c r="H384" s="1" t="s">
        <v>105</v>
      </c>
      <c r="I384" s="1" t="s">
        <v>501</v>
      </c>
      <c r="K384" s="14" t="s">
        <v>11505</v>
      </c>
      <c r="L384" s="14" t="s">
        <v>11339</v>
      </c>
      <c r="M384" s="2">
        <v>0.01</v>
      </c>
      <c r="N384" s="13">
        <v>43539</v>
      </c>
      <c r="P384" s="181" t="s">
        <v>11515</v>
      </c>
      <c r="Q384" s="182" t="s">
        <v>24</v>
      </c>
      <c r="S384" s="6">
        <v>1199</v>
      </c>
      <c r="T384" s="6">
        <v>0</v>
      </c>
      <c r="U384" s="6">
        <v>1166345</v>
      </c>
      <c r="V384" s="6">
        <v>0</v>
      </c>
      <c r="W384" s="6">
        <f>SUM(Table2[[#This Row],[PE Obligations]:[Paving Obligations]])</f>
        <v>1167544</v>
      </c>
    </row>
    <row r="385" spans="1:23" x14ac:dyDescent="0.25">
      <c r="A385" s="5">
        <v>129191</v>
      </c>
      <c r="B385" s="4">
        <v>3</v>
      </c>
      <c r="C385" s="9" t="s">
        <v>217</v>
      </c>
      <c r="D385" s="65" t="s">
        <v>6589</v>
      </c>
      <c r="E385" s="65" t="s">
        <v>900</v>
      </c>
      <c r="F385" s="9" t="s">
        <v>6590</v>
      </c>
      <c r="G385" s="9" t="s">
        <v>3582</v>
      </c>
      <c r="H385" s="1" t="s">
        <v>158</v>
      </c>
      <c r="I385" s="1" t="s">
        <v>4650</v>
      </c>
      <c r="J385" s="1" t="str">
        <f>VLOOKUP(A385,'2020'!E:I,5,FALSE)</f>
        <v>411tld Overlay @ 85 Lb/sy</v>
      </c>
      <c r="K385" s="14" t="s">
        <v>11496</v>
      </c>
      <c r="L385" s="14" t="s">
        <v>10418</v>
      </c>
      <c r="M385" s="2">
        <v>8</v>
      </c>
      <c r="N385" s="13">
        <v>43917</v>
      </c>
      <c r="O385" s="1" t="s">
        <v>337</v>
      </c>
      <c r="P385" s="181" t="s">
        <v>11515</v>
      </c>
      <c r="Q385" s="182" t="s">
        <v>24</v>
      </c>
      <c r="R385" s="9" t="s">
        <v>6591</v>
      </c>
      <c r="S385" s="6">
        <v>0</v>
      </c>
      <c r="T385" s="6">
        <v>0</v>
      </c>
      <c r="U385" s="6">
        <v>254697</v>
      </c>
      <c r="V385" s="6">
        <v>912482</v>
      </c>
      <c r="W385" s="6">
        <f>SUM(Table2[[#This Row],[PE Obligations]:[Paving Obligations]])</f>
        <v>1167179</v>
      </c>
    </row>
    <row r="386" spans="1:23" ht="90" x14ac:dyDescent="0.25">
      <c r="A386" s="5">
        <v>113287</v>
      </c>
      <c r="B386" s="4">
        <v>2</v>
      </c>
      <c r="C386" s="9" t="s">
        <v>284</v>
      </c>
      <c r="D386" s="65" t="s">
        <v>135</v>
      </c>
      <c r="E386" s="65" t="s">
        <v>11498</v>
      </c>
      <c r="F386" s="9" t="s">
        <v>1444</v>
      </c>
      <c r="G386" s="9" t="s">
        <v>1445</v>
      </c>
      <c r="H386" s="1" t="s">
        <v>1079</v>
      </c>
      <c r="I386" s="1" t="s">
        <v>912</v>
      </c>
      <c r="K386" s="14" t="s">
        <v>11496</v>
      </c>
      <c r="L386" s="14" t="s">
        <v>113</v>
      </c>
      <c r="M386" s="2">
        <v>0.5</v>
      </c>
      <c r="N386" s="13">
        <v>42650</v>
      </c>
      <c r="P386" s="181" t="s">
        <v>11517</v>
      </c>
      <c r="Q386" s="182" t="s">
        <v>30</v>
      </c>
      <c r="S386" s="6">
        <v>58309.9</v>
      </c>
      <c r="T386" s="6">
        <v>0</v>
      </c>
      <c r="U386" s="6">
        <v>1104894.49</v>
      </c>
      <c r="V386" s="6">
        <v>0</v>
      </c>
      <c r="W386" s="6">
        <f>SUM(Table2[[#This Row],[PE Obligations]:[Paving Obligations]])</f>
        <v>1163204.3899999999</v>
      </c>
    </row>
    <row r="387" spans="1:23" ht="60" x14ac:dyDescent="0.25">
      <c r="A387" s="5">
        <v>121846</v>
      </c>
      <c r="B387" s="4">
        <v>1</v>
      </c>
      <c r="C387" s="9" t="s">
        <v>310</v>
      </c>
      <c r="D387" s="65" t="s">
        <v>3021</v>
      </c>
      <c r="E387" s="65" t="s">
        <v>900</v>
      </c>
      <c r="F387" s="9" t="s">
        <v>3022</v>
      </c>
      <c r="G387" s="9" t="s">
        <v>3023</v>
      </c>
      <c r="H387" s="1" t="s">
        <v>501</v>
      </c>
      <c r="I387" s="1" t="s">
        <v>969</v>
      </c>
      <c r="K387" s="14" t="s">
        <v>11496</v>
      </c>
      <c r="L387" s="14" t="s">
        <v>113</v>
      </c>
      <c r="M387" s="2">
        <v>0.21</v>
      </c>
      <c r="N387" s="13">
        <v>43742</v>
      </c>
      <c r="P387" s="181" t="s">
        <v>11515</v>
      </c>
      <c r="Q387" s="182" t="s">
        <v>24</v>
      </c>
      <c r="S387" s="6">
        <v>31000</v>
      </c>
      <c r="T387" s="6">
        <v>0</v>
      </c>
      <c r="U387" s="6">
        <v>1121000</v>
      </c>
      <c r="V387" s="6">
        <v>0</v>
      </c>
      <c r="W387" s="6">
        <f>SUM(Table2[[#This Row],[PE Obligations]:[Paving Obligations]])</f>
        <v>1152000</v>
      </c>
    </row>
    <row r="388" spans="1:23" ht="30" x14ac:dyDescent="0.25">
      <c r="A388" s="5">
        <v>129982</v>
      </c>
      <c r="B388" s="4">
        <v>2</v>
      </c>
      <c r="C388" s="9" t="s">
        <v>159</v>
      </c>
      <c r="D388" s="65"/>
      <c r="E388" s="65" t="s">
        <v>11500</v>
      </c>
      <c r="F388" s="9" t="s">
        <v>7336</v>
      </c>
      <c r="H388" s="1" t="s">
        <v>1246</v>
      </c>
      <c r="K388" s="14" t="s">
        <v>11500</v>
      </c>
      <c r="L388" s="14" t="s">
        <v>11500</v>
      </c>
      <c r="M388" s="1" t="s">
        <v>57</v>
      </c>
      <c r="P388" s="181" t="s">
        <v>11500</v>
      </c>
      <c r="Q388" s="182"/>
      <c r="S388" s="6">
        <v>0</v>
      </c>
      <c r="T388" s="6">
        <v>0</v>
      </c>
      <c r="U388" s="6">
        <v>1151368</v>
      </c>
      <c r="V388" s="6">
        <v>0</v>
      </c>
      <c r="W388" s="6">
        <f>SUM(Table2[[#This Row],[PE Obligations]:[Paving Obligations]])</f>
        <v>1151368</v>
      </c>
    </row>
    <row r="389" spans="1:23" ht="30" x14ac:dyDescent="0.25">
      <c r="A389" s="5">
        <v>129894</v>
      </c>
      <c r="B389" s="4">
        <v>3</v>
      </c>
      <c r="C389" s="9" t="s">
        <v>320</v>
      </c>
      <c r="D389" s="65"/>
      <c r="E389" s="65" t="s">
        <v>11500</v>
      </c>
      <c r="F389" s="9" t="s">
        <v>7245</v>
      </c>
      <c r="H389" s="1" t="s">
        <v>1072</v>
      </c>
      <c r="K389" s="14" t="s">
        <v>11500</v>
      </c>
      <c r="L389" s="14" t="s">
        <v>11500</v>
      </c>
      <c r="M389" s="1" t="s">
        <v>57</v>
      </c>
      <c r="P389" s="181" t="s">
        <v>11500</v>
      </c>
      <c r="Q389" s="182"/>
      <c r="S389" s="6">
        <v>0</v>
      </c>
      <c r="T389" s="6">
        <v>0</v>
      </c>
      <c r="U389" s="6">
        <v>1129400</v>
      </c>
      <c r="V389" s="6">
        <v>0</v>
      </c>
      <c r="W389" s="6">
        <f>SUM(Table2[[#This Row],[PE Obligations]:[Paving Obligations]])</f>
        <v>1129400</v>
      </c>
    </row>
    <row r="390" spans="1:23" x14ac:dyDescent="0.25">
      <c r="A390" s="5">
        <v>127999</v>
      </c>
      <c r="B390" s="4">
        <v>2</v>
      </c>
      <c r="C390" s="9" t="s">
        <v>107</v>
      </c>
      <c r="D390" s="65" t="s">
        <v>1124</v>
      </c>
      <c r="E390" s="65" t="s">
        <v>900</v>
      </c>
      <c r="F390" s="9" t="s">
        <v>5971</v>
      </c>
      <c r="H390" s="1" t="s">
        <v>52</v>
      </c>
      <c r="I390" s="1" t="s">
        <v>48</v>
      </c>
      <c r="K390" s="14" t="s">
        <v>28</v>
      </c>
      <c r="L390" s="14" t="s">
        <v>11339</v>
      </c>
      <c r="M390" s="2">
        <v>0</v>
      </c>
      <c r="N390" s="13">
        <v>43637</v>
      </c>
      <c r="P390" s="181" t="s">
        <v>11515</v>
      </c>
      <c r="Q390" s="182" t="s">
        <v>24</v>
      </c>
      <c r="R390" s="9" t="s">
        <v>5972</v>
      </c>
      <c r="S390" s="6">
        <v>0</v>
      </c>
      <c r="T390" s="6">
        <v>0</v>
      </c>
      <c r="U390" s="6">
        <v>1127947</v>
      </c>
      <c r="V390" s="6">
        <v>0</v>
      </c>
      <c r="W390" s="6">
        <f>SUM(Table2[[#This Row],[PE Obligations]:[Paving Obligations]])</f>
        <v>1127947</v>
      </c>
    </row>
    <row r="391" spans="1:23" ht="30" x14ac:dyDescent="0.25">
      <c r="A391" s="5">
        <v>117062</v>
      </c>
      <c r="B391" s="4">
        <v>3</v>
      </c>
      <c r="C391" s="9" t="s">
        <v>161</v>
      </c>
      <c r="D391" s="65"/>
      <c r="E391" s="65" t="s">
        <v>10721</v>
      </c>
      <c r="F391" s="9" t="s">
        <v>2037</v>
      </c>
      <c r="H391" s="1" t="s">
        <v>105</v>
      </c>
      <c r="I391" s="1" t="s">
        <v>171</v>
      </c>
      <c r="K391" s="14" t="s">
        <v>11500</v>
      </c>
      <c r="L391" s="14" t="s">
        <v>11500</v>
      </c>
      <c r="M391" s="1" t="s">
        <v>57</v>
      </c>
      <c r="N391" s="13">
        <v>41033</v>
      </c>
      <c r="P391" s="181" t="s">
        <v>11513</v>
      </c>
      <c r="Q391" s="182"/>
      <c r="S391" s="6">
        <v>0</v>
      </c>
      <c r="T391" s="6">
        <v>0</v>
      </c>
      <c r="U391" s="6">
        <v>1125000</v>
      </c>
      <c r="V391" s="6">
        <v>0</v>
      </c>
      <c r="W391" s="6">
        <f>SUM(Table2[[#This Row],[PE Obligations]:[Paving Obligations]])</f>
        <v>1125000</v>
      </c>
    </row>
    <row r="392" spans="1:23" x14ac:dyDescent="0.25">
      <c r="A392" s="5">
        <v>70081</v>
      </c>
      <c r="B392" s="4">
        <v>3</v>
      </c>
      <c r="C392" s="9" t="s">
        <v>300</v>
      </c>
      <c r="D392" s="65"/>
      <c r="E392" s="65" t="s">
        <v>900</v>
      </c>
      <c r="F392" s="9" t="s">
        <v>301</v>
      </c>
      <c r="H392" s="1" t="s">
        <v>105</v>
      </c>
      <c r="I392" s="1" t="s">
        <v>171</v>
      </c>
      <c r="K392" s="14" t="s">
        <v>11500</v>
      </c>
      <c r="L392" s="14" t="s">
        <v>11500</v>
      </c>
      <c r="M392" s="1" t="s">
        <v>57</v>
      </c>
      <c r="P392" s="181" t="s">
        <v>11515</v>
      </c>
      <c r="Q392" s="182"/>
      <c r="S392" s="6">
        <v>0</v>
      </c>
      <c r="T392" s="6">
        <v>0</v>
      </c>
      <c r="U392" s="6">
        <v>1123260.79</v>
      </c>
      <c r="V392" s="6">
        <v>0</v>
      </c>
      <c r="W392" s="6">
        <f>SUM(Table2[[#This Row],[PE Obligations]:[Paving Obligations]])</f>
        <v>1123260.79</v>
      </c>
    </row>
    <row r="393" spans="1:23" x14ac:dyDescent="0.25">
      <c r="A393" s="5">
        <v>70091</v>
      </c>
      <c r="B393" s="4">
        <v>3</v>
      </c>
      <c r="C393" s="9" t="s">
        <v>312</v>
      </c>
      <c r="D393" s="65"/>
      <c r="E393" s="65" t="s">
        <v>900</v>
      </c>
      <c r="F393" s="9" t="s">
        <v>313</v>
      </c>
      <c r="H393" s="1" t="s">
        <v>105</v>
      </c>
      <c r="I393" s="1" t="s">
        <v>171</v>
      </c>
      <c r="K393" s="14" t="s">
        <v>11500</v>
      </c>
      <c r="L393" s="14" t="s">
        <v>11500</v>
      </c>
      <c r="M393" s="1" t="s">
        <v>57</v>
      </c>
      <c r="P393" s="181" t="s">
        <v>11515</v>
      </c>
      <c r="Q393" s="182"/>
      <c r="S393" s="6">
        <v>0</v>
      </c>
      <c r="T393" s="6">
        <v>0</v>
      </c>
      <c r="U393" s="6">
        <v>1119500.6299999999</v>
      </c>
      <c r="V393" s="6">
        <v>0</v>
      </c>
      <c r="W393" s="6">
        <f>SUM(Table2[[#This Row],[PE Obligations]:[Paving Obligations]])</f>
        <v>1119500.6299999999</v>
      </c>
    </row>
    <row r="394" spans="1:23" ht="30" x14ac:dyDescent="0.25">
      <c r="A394" s="5">
        <v>130193</v>
      </c>
      <c r="B394" s="4">
        <v>1</v>
      </c>
      <c r="C394" s="9" t="s">
        <v>40</v>
      </c>
      <c r="D394" s="65"/>
      <c r="E394" s="65" t="s">
        <v>11500</v>
      </c>
      <c r="F394" s="9" t="s">
        <v>7529</v>
      </c>
      <c r="H394" s="1" t="s">
        <v>1072</v>
      </c>
      <c r="K394" s="14" t="s">
        <v>11500</v>
      </c>
      <c r="L394" s="14" t="s">
        <v>11500</v>
      </c>
      <c r="M394" s="1" t="s">
        <v>57</v>
      </c>
      <c r="P394" s="181" t="s">
        <v>11500</v>
      </c>
      <c r="Q394" s="182"/>
      <c r="S394" s="6">
        <v>0</v>
      </c>
      <c r="T394" s="6">
        <v>0</v>
      </c>
      <c r="U394" s="6">
        <v>1117760.8500000001</v>
      </c>
      <c r="V394" s="6">
        <v>0</v>
      </c>
      <c r="W394" s="6">
        <f>SUM(Table2[[#This Row],[PE Obligations]:[Paving Obligations]])</f>
        <v>1117760.8500000001</v>
      </c>
    </row>
    <row r="395" spans="1:23" ht="30" x14ac:dyDescent="0.25">
      <c r="A395" s="5">
        <v>123278</v>
      </c>
      <c r="B395" s="4">
        <v>3</v>
      </c>
      <c r="C395" s="9" t="s">
        <v>152</v>
      </c>
      <c r="D395" s="65" t="s">
        <v>757</v>
      </c>
      <c r="E395" s="65" t="s">
        <v>10721</v>
      </c>
      <c r="F395" s="9" t="s">
        <v>3392</v>
      </c>
      <c r="G395" s="9" t="s">
        <v>1043</v>
      </c>
      <c r="H395" s="1" t="s">
        <v>22</v>
      </c>
      <c r="I395" s="1" t="s">
        <v>1043</v>
      </c>
      <c r="K395" s="14" t="s">
        <v>11500</v>
      </c>
      <c r="L395" s="14" t="s">
        <v>11500</v>
      </c>
      <c r="M395" s="2">
        <v>0.24</v>
      </c>
      <c r="N395" s="13">
        <v>43686</v>
      </c>
      <c r="P395" s="181" t="s">
        <v>11513</v>
      </c>
      <c r="Q395" s="182" t="s">
        <v>148</v>
      </c>
      <c r="S395" s="6">
        <v>54700</v>
      </c>
      <c r="T395" s="6">
        <v>0</v>
      </c>
      <c r="U395" s="6">
        <v>1059097</v>
      </c>
      <c r="V395" s="6">
        <v>0</v>
      </c>
      <c r="W395" s="6">
        <f>SUM(Table2[[#This Row],[PE Obligations]:[Paving Obligations]])</f>
        <v>1113797</v>
      </c>
    </row>
    <row r="396" spans="1:23" ht="30" x14ac:dyDescent="0.25">
      <c r="A396" s="5">
        <v>101419.02</v>
      </c>
      <c r="B396" s="4">
        <v>1</v>
      </c>
      <c r="C396" s="9" t="s">
        <v>223</v>
      </c>
      <c r="D396" s="65" t="s">
        <v>644</v>
      </c>
      <c r="E396" s="65" t="s">
        <v>900</v>
      </c>
      <c r="F396" s="9" t="s">
        <v>645</v>
      </c>
      <c r="G396" s="9" t="s">
        <v>646</v>
      </c>
      <c r="H396" s="1" t="s">
        <v>74</v>
      </c>
      <c r="I396" s="1" t="s">
        <v>118</v>
      </c>
      <c r="K396" s="14" t="s">
        <v>11496</v>
      </c>
      <c r="L396" s="14" t="s">
        <v>11499</v>
      </c>
      <c r="M396" s="2">
        <v>3.7</v>
      </c>
      <c r="N396" s="13">
        <v>44729</v>
      </c>
      <c r="P396" s="181" t="s">
        <v>11514</v>
      </c>
      <c r="Q396" s="182" t="s">
        <v>430</v>
      </c>
      <c r="S396" s="6">
        <v>1112715</v>
      </c>
      <c r="T396" s="6">
        <v>0</v>
      </c>
      <c r="U396" s="6">
        <v>0</v>
      </c>
      <c r="V396" s="6">
        <v>0</v>
      </c>
      <c r="W396" s="6">
        <f>SUM(Table2[[#This Row],[PE Obligations]:[Paving Obligations]])</f>
        <v>1112715</v>
      </c>
    </row>
    <row r="397" spans="1:23" ht="30" x14ac:dyDescent="0.25">
      <c r="A397" s="5">
        <v>121893</v>
      </c>
      <c r="B397" s="4">
        <v>2</v>
      </c>
      <c r="C397" s="9" t="s">
        <v>278</v>
      </c>
      <c r="D397" s="65" t="s">
        <v>135</v>
      </c>
      <c r="E397" s="65" t="s">
        <v>11498</v>
      </c>
      <c r="F397" s="9" t="s">
        <v>3036</v>
      </c>
      <c r="G397" s="9" t="s">
        <v>3037</v>
      </c>
      <c r="H397" s="1" t="s">
        <v>1079</v>
      </c>
      <c r="I397" s="1" t="s">
        <v>113</v>
      </c>
      <c r="K397" s="14" t="s">
        <v>11496</v>
      </c>
      <c r="L397" s="14" t="s">
        <v>113</v>
      </c>
      <c r="M397" s="2">
        <v>0.41399999999999998</v>
      </c>
      <c r="N397" s="13">
        <v>43742</v>
      </c>
      <c r="P397" s="181" t="s">
        <v>11517</v>
      </c>
      <c r="Q397" s="182" t="s">
        <v>24</v>
      </c>
      <c r="S397" s="6">
        <v>116200</v>
      </c>
      <c r="T397" s="6">
        <v>0</v>
      </c>
      <c r="U397" s="6">
        <v>989464</v>
      </c>
      <c r="V397" s="6">
        <v>0</v>
      </c>
      <c r="W397" s="6">
        <f>SUM(Table2[[#This Row],[PE Obligations]:[Paving Obligations]])</f>
        <v>1105664</v>
      </c>
    </row>
    <row r="398" spans="1:23" x14ac:dyDescent="0.25">
      <c r="A398" s="5">
        <v>70088</v>
      </c>
      <c r="B398" s="4">
        <v>2</v>
      </c>
      <c r="C398" s="9" t="s">
        <v>308</v>
      </c>
      <c r="D398" s="65"/>
      <c r="E398" s="65" t="s">
        <v>900</v>
      </c>
      <c r="F398" s="9" t="s">
        <v>309</v>
      </c>
      <c r="H398" s="1" t="s">
        <v>105</v>
      </c>
      <c r="I398" s="1" t="s">
        <v>171</v>
      </c>
      <c r="K398" s="14" t="s">
        <v>11500</v>
      </c>
      <c r="L398" s="14" t="s">
        <v>11500</v>
      </c>
      <c r="M398" s="1" t="s">
        <v>57</v>
      </c>
      <c r="P398" s="181" t="s">
        <v>11515</v>
      </c>
      <c r="Q398" s="182"/>
      <c r="S398" s="6">
        <v>0</v>
      </c>
      <c r="T398" s="6">
        <v>0</v>
      </c>
      <c r="U398" s="6">
        <v>1102314.03</v>
      </c>
      <c r="V398" s="6">
        <v>0</v>
      </c>
      <c r="W398" s="6">
        <f>SUM(Table2[[#This Row],[PE Obligations]:[Paving Obligations]])</f>
        <v>1102314.03</v>
      </c>
    </row>
    <row r="399" spans="1:23" ht="45" x14ac:dyDescent="0.25">
      <c r="A399" s="5">
        <v>129710</v>
      </c>
      <c r="B399" s="4">
        <v>4</v>
      </c>
      <c r="C399" s="9" t="s">
        <v>156</v>
      </c>
      <c r="D399" s="65"/>
      <c r="E399" s="65" t="s">
        <v>11500</v>
      </c>
      <c r="F399" s="9" t="s">
        <v>7030</v>
      </c>
      <c r="H399" s="1" t="s">
        <v>1072</v>
      </c>
      <c r="K399" s="14" t="s">
        <v>11500</v>
      </c>
      <c r="L399" s="14" t="s">
        <v>11500</v>
      </c>
      <c r="M399" s="1" t="s">
        <v>57</v>
      </c>
      <c r="P399" s="181" t="s">
        <v>11500</v>
      </c>
      <c r="Q399" s="182"/>
      <c r="S399" s="6">
        <v>0</v>
      </c>
      <c r="T399" s="6">
        <v>0</v>
      </c>
      <c r="U399" s="6">
        <v>1102070.7</v>
      </c>
      <c r="V399" s="6">
        <v>0</v>
      </c>
      <c r="W399" s="6">
        <f>SUM(Table2[[#This Row],[PE Obligations]:[Paving Obligations]])</f>
        <v>1102070.7</v>
      </c>
    </row>
    <row r="400" spans="1:23" ht="30" x14ac:dyDescent="0.25">
      <c r="A400" s="5">
        <v>118804</v>
      </c>
      <c r="B400" s="4">
        <v>4</v>
      </c>
      <c r="C400" s="9" t="s">
        <v>18</v>
      </c>
      <c r="D400" s="65" t="s">
        <v>2382</v>
      </c>
      <c r="E400" s="65" t="s">
        <v>11498</v>
      </c>
      <c r="F400" s="9" t="s">
        <v>2383</v>
      </c>
      <c r="G400" s="9" t="s">
        <v>2381</v>
      </c>
      <c r="H400" s="1" t="s">
        <v>501</v>
      </c>
      <c r="I400" s="1" t="s">
        <v>600</v>
      </c>
      <c r="K400" s="14" t="s">
        <v>11500</v>
      </c>
      <c r="L400" s="14" t="s">
        <v>11500</v>
      </c>
      <c r="M400" s="2">
        <v>1.0649999999999999</v>
      </c>
      <c r="N400" s="13">
        <v>44008</v>
      </c>
      <c r="P400" s="181" t="s">
        <v>11516</v>
      </c>
      <c r="Q400" s="182" t="s">
        <v>11</v>
      </c>
      <c r="S400" s="6">
        <v>140000</v>
      </c>
      <c r="T400" s="6">
        <v>0</v>
      </c>
      <c r="U400" s="6">
        <v>961000</v>
      </c>
      <c r="V400" s="6">
        <v>0</v>
      </c>
      <c r="W400" s="6">
        <f>SUM(Table2[[#This Row],[PE Obligations]:[Paving Obligations]])</f>
        <v>1101000</v>
      </c>
    </row>
    <row r="401" spans="1:23" x14ac:dyDescent="0.25">
      <c r="A401" s="5">
        <v>129198</v>
      </c>
      <c r="B401" s="4">
        <v>3</v>
      </c>
      <c r="C401" s="9" t="s">
        <v>217</v>
      </c>
      <c r="D401" s="65" t="s">
        <v>2533</v>
      </c>
      <c r="E401" s="65" t="s">
        <v>900</v>
      </c>
      <c r="F401" s="9" t="s">
        <v>6599</v>
      </c>
      <c r="G401" s="9" t="s">
        <v>4135</v>
      </c>
      <c r="H401" s="1" t="s">
        <v>158</v>
      </c>
      <c r="I401" s="1" t="s">
        <v>158</v>
      </c>
      <c r="J401" s="1" t="str">
        <f>VLOOKUP(A401,'2020'!E:I,5,FALSE)</f>
        <v>411 D Overlay</v>
      </c>
      <c r="K401" s="14" t="s">
        <v>11496</v>
      </c>
      <c r="L401" s="14" t="s">
        <v>10418</v>
      </c>
      <c r="M401" s="2">
        <v>6.25</v>
      </c>
      <c r="N401" s="13">
        <v>43917</v>
      </c>
      <c r="O401" s="1" t="s">
        <v>342</v>
      </c>
      <c r="P401" s="181" t="s">
        <v>11515</v>
      </c>
      <c r="Q401" s="182" t="s">
        <v>24</v>
      </c>
      <c r="S401" s="6">
        <v>0</v>
      </c>
      <c r="T401" s="6">
        <v>0</v>
      </c>
      <c r="U401" s="6">
        <v>0</v>
      </c>
      <c r="V401" s="6">
        <v>1099092</v>
      </c>
      <c r="W401" s="6">
        <f>SUM(Table2[[#This Row],[PE Obligations]:[Paving Obligations]])</f>
        <v>1099092</v>
      </c>
    </row>
    <row r="402" spans="1:23" x14ac:dyDescent="0.25">
      <c r="A402" s="5">
        <v>127288</v>
      </c>
      <c r="B402" s="4">
        <v>3</v>
      </c>
      <c r="C402" s="9" t="s">
        <v>54</v>
      </c>
      <c r="D402" s="65" t="s">
        <v>679</v>
      </c>
      <c r="E402" s="65" t="s">
        <v>900</v>
      </c>
      <c r="F402" s="9" t="s">
        <v>5412</v>
      </c>
      <c r="G402" s="9" t="s">
        <v>3213</v>
      </c>
      <c r="H402" s="1" t="s">
        <v>158</v>
      </c>
      <c r="I402" s="1" t="s">
        <v>341</v>
      </c>
      <c r="J402" s="1" t="str">
        <f>VLOOKUP(A402,'2020'!E:I,5,FALSE)</f>
        <v>Mill &amp; 411d</v>
      </c>
      <c r="K402" s="14" t="s">
        <v>11496</v>
      </c>
      <c r="L402" s="14" t="s">
        <v>10418</v>
      </c>
      <c r="M402" s="2">
        <v>2.35</v>
      </c>
      <c r="N402" s="13">
        <v>43966</v>
      </c>
      <c r="O402" s="1" t="s">
        <v>342</v>
      </c>
      <c r="P402" s="181" t="s">
        <v>11514</v>
      </c>
      <c r="Q402" s="182" t="s">
        <v>11</v>
      </c>
      <c r="S402" s="6">
        <v>0</v>
      </c>
      <c r="T402" s="6">
        <v>0</v>
      </c>
      <c r="U402" s="6">
        <v>30580</v>
      </c>
      <c r="V402" s="6">
        <v>1067080</v>
      </c>
      <c r="W402" s="6">
        <f>SUM(Table2[[#This Row],[PE Obligations]:[Paving Obligations]])</f>
        <v>1097660</v>
      </c>
    </row>
    <row r="403" spans="1:23" ht="120" x14ac:dyDescent="0.25">
      <c r="A403" s="5">
        <v>121514.01</v>
      </c>
      <c r="B403" s="4">
        <v>4</v>
      </c>
      <c r="C403" s="9" t="s">
        <v>314</v>
      </c>
      <c r="D403" s="65"/>
      <c r="E403" s="65" t="s">
        <v>11498</v>
      </c>
      <c r="F403" s="9" t="s">
        <v>2929</v>
      </c>
      <c r="G403" s="9" t="s">
        <v>2930</v>
      </c>
      <c r="H403" s="1" t="s">
        <v>22</v>
      </c>
      <c r="I403" s="1" t="s">
        <v>39</v>
      </c>
      <c r="K403" s="14" t="s">
        <v>11500</v>
      </c>
      <c r="L403" s="14" t="s">
        <v>11500</v>
      </c>
      <c r="M403" s="1" t="s">
        <v>57</v>
      </c>
      <c r="P403" s="181" t="s">
        <v>11517</v>
      </c>
      <c r="Q403" s="182" t="s">
        <v>24</v>
      </c>
      <c r="S403" s="6">
        <v>0</v>
      </c>
      <c r="T403" s="6">
        <v>0</v>
      </c>
      <c r="U403" s="6">
        <v>1092890</v>
      </c>
      <c r="V403" s="6">
        <v>0</v>
      </c>
      <c r="W403" s="6">
        <f>SUM(Table2[[#This Row],[PE Obligations]:[Paving Obligations]])</f>
        <v>1092890</v>
      </c>
    </row>
    <row r="404" spans="1:23" x14ac:dyDescent="0.25">
      <c r="A404" s="5">
        <v>129238</v>
      </c>
      <c r="B404" s="4">
        <v>2</v>
      </c>
      <c r="C404" s="9" t="s">
        <v>282</v>
      </c>
      <c r="D404" s="65" t="s">
        <v>999</v>
      </c>
      <c r="E404" s="65" t="s">
        <v>900</v>
      </c>
      <c r="F404" s="9" t="s">
        <v>6720</v>
      </c>
      <c r="G404" s="9" t="s">
        <v>3213</v>
      </c>
      <c r="H404" s="1" t="s">
        <v>158</v>
      </c>
      <c r="I404" s="1" t="s">
        <v>341</v>
      </c>
      <c r="J404" s="1" t="str">
        <f>VLOOKUP(A404,'2020'!E:I,5,FALSE)</f>
        <v>Mill &amp; 411d</v>
      </c>
      <c r="K404" s="14" t="s">
        <v>11496</v>
      </c>
      <c r="L404" s="14" t="s">
        <v>10418</v>
      </c>
      <c r="M404" s="2">
        <v>4.07</v>
      </c>
      <c r="N404" s="13">
        <v>43868</v>
      </c>
      <c r="O404" s="1" t="s">
        <v>342</v>
      </c>
      <c r="P404" s="181" t="s">
        <v>11515</v>
      </c>
      <c r="Q404" s="182" t="s">
        <v>24</v>
      </c>
      <c r="S404" s="6">
        <v>0</v>
      </c>
      <c r="T404" s="6">
        <v>0</v>
      </c>
      <c r="U404" s="6">
        <v>37357</v>
      </c>
      <c r="V404" s="6">
        <v>1053475</v>
      </c>
      <c r="W404" s="6">
        <f>SUM(Table2[[#This Row],[PE Obligations]:[Paving Obligations]])</f>
        <v>1090832</v>
      </c>
    </row>
    <row r="405" spans="1:23" x14ac:dyDescent="0.25">
      <c r="A405" s="5">
        <v>129181</v>
      </c>
      <c r="B405" s="4">
        <v>3</v>
      </c>
      <c r="C405" s="9" t="s">
        <v>269</v>
      </c>
      <c r="D405" s="65" t="s">
        <v>491</v>
      </c>
      <c r="E405" s="65" t="s">
        <v>900</v>
      </c>
      <c r="F405" s="9" t="s">
        <v>6583</v>
      </c>
      <c r="G405" s="9" t="s">
        <v>3213</v>
      </c>
      <c r="H405" s="1" t="s">
        <v>158</v>
      </c>
      <c r="I405" s="1" t="s">
        <v>341</v>
      </c>
      <c r="J405" s="1" t="str">
        <f>VLOOKUP(A405,'2020'!E:I,5,FALSE)</f>
        <v>Mill &amp; 411d</v>
      </c>
      <c r="K405" s="14" t="s">
        <v>11496</v>
      </c>
      <c r="L405" s="14" t="s">
        <v>10418</v>
      </c>
      <c r="M405" s="2">
        <v>5.92</v>
      </c>
      <c r="N405" s="13">
        <v>43868</v>
      </c>
      <c r="O405" s="1" t="s">
        <v>342</v>
      </c>
      <c r="P405" s="181" t="s">
        <v>11514</v>
      </c>
      <c r="Q405" s="182" t="s">
        <v>11</v>
      </c>
      <c r="S405" s="6">
        <v>0</v>
      </c>
      <c r="T405" s="6">
        <v>0</v>
      </c>
      <c r="U405" s="6">
        <v>12728</v>
      </c>
      <c r="V405" s="6">
        <v>1074699</v>
      </c>
      <c r="W405" s="6">
        <f>SUM(Table2[[#This Row],[PE Obligations]:[Paving Obligations]])</f>
        <v>1087427</v>
      </c>
    </row>
    <row r="406" spans="1:23" ht="45" x14ac:dyDescent="0.25">
      <c r="A406" s="5">
        <v>100331</v>
      </c>
      <c r="B406" s="4">
        <v>4</v>
      </c>
      <c r="C406" s="9" t="s">
        <v>18</v>
      </c>
      <c r="D406" s="65" t="s">
        <v>516</v>
      </c>
      <c r="E406" s="65" t="s">
        <v>10721</v>
      </c>
      <c r="F406" s="9" t="s">
        <v>517</v>
      </c>
      <c r="G406" s="9" t="s">
        <v>518</v>
      </c>
      <c r="H406" s="1" t="s">
        <v>74</v>
      </c>
      <c r="I406" s="1" t="s">
        <v>23</v>
      </c>
      <c r="K406" s="14" t="s">
        <v>11496</v>
      </c>
      <c r="L406" s="14" t="s">
        <v>113</v>
      </c>
      <c r="M406" s="2">
        <v>3.07</v>
      </c>
      <c r="N406" s="13">
        <v>40522</v>
      </c>
      <c r="P406" s="181" t="s">
        <v>11513</v>
      </c>
      <c r="Q406" s="182" t="s">
        <v>148</v>
      </c>
      <c r="R406" s="9" t="s">
        <v>519</v>
      </c>
      <c r="S406" s="6">
        <v>0</v>
      </c>
      <c r="T406" s="6">
        <v>0</v>
      </c>
      <c r="U406" s="6">
        <v>1081250</v>
      </c>
      <c r="V406" s="6">
        <v>0</v>
      </c>
      <c r="W406" s="6">
        <f>SUM(Table2[[#This Row],[PE Obligations]:[Paving Obligations]])</f>
        <v>1081250</v>
      </c>
    </row>
    <row r="407" spans="1:23" ht="45" x14ac:dyDescent="0.25">
      <c r="A407" s="5">
        <v>116896</v>
      </c>
      <c r="B407" s="4">
        <v>3</v>
      </c>
      <c r="C407" s="9" t="s">
        <v>54</v>
      </c>
      <c r="D407" s="65" t="s">
        <v>114</v>
      </c>
      <c r="E407" s="65" t="s">
        <v>10721</v>
      </c>
      <c r="F407" s="9" t="s">
        <v>2006</v>
      </c>
      <c r="G407" s="9" t="s">
        <v>2007</v>
      </c>
      <c r="H407" s="1" t="s">
        <v>74</v>
      </c>
      <c r="I407" s="1" t="s">
        <v>522</v>
      </c>
      <c r="K407" s="14" t="s">
        <v>11496</v>
      </c>
      <c r="L407" s="14" t="s">
        <v>113</v>
      </c>
      <c r="M407" s="2">
        <v>1.3</v>
      </c>
      <c r="N407" s="13">
        <v>44176</v>
      </c>
      <c r="P407" s="181" t="s">
        <v>11513</v>
      </c>
      <c r="Q407" s="182" t="s">
        <v>1221</v>
      </c>
      <c r="S407" s="6">
        <v>0</v>
      </c>
      <c r="T407" s="6">
        <v>1080749</v>
      </c>
      <c r="U407" s="6">
        <v>0</v>
      </c>
      <c r="V407" s="6">
        <v>0</v>
      </c>
      <c r="W407" s="6">
        <f>SUM(Table2[[#This Row],[PE Obligations]:[Paving Obligations]])</f>
        <v>1080749</v>
      </c>
    </row>
    <row r="408" spans="1:23" ht="30" x14ac:dyDescent="0.25">
      <c r="A408" s="5">
        <v>129951</v>
      </c>
      <c r="B408" s="4">
        <v>4</v>
      </c>
      <c r="C408" s="9" t="s">
        <v>208</v>
      </c>
      <c r="D408" s="65"/>
      <c r="E408" s="65" t="s">
        <v>11500</v>
      </c>
      <c r="F408" s="9" t="s">
        <v>7304</v>
      </c>
      <c r="H408" s="1" t="s">
        <v>1072</v>
      </c>
      <c r="K408" s="14" t="s">
        <v>11500</v>
      </c>
      <c r="L408" s="14" t="s">
        <v>11500</v>
      </c>
      <c r="M408" s="1" t="s">
        <v>57</v>
      </c>
      <c r="P408" s="181" t="s">
        <v>11500</v>
      </c>
      <c r="Q408" s="182"/>
      <c r="S408" s="6">
        <v>0</v>
      </c>
      <c r="T408" s="6">
        <v>0</v>
      </c>
      <c r="U408" s="6">
        <v>1080000</v>
      </c>
      <c r="V408" s="6">
        <v>0</v>
      </c>
      <c r="W408" s="6">
        <f>SUM(Table2[[#This Row],[PE Obligations]:[Paving Obligations]])</f>
        <v>1080000</v>
      </c>
    </row>
    <row r="409" spans="1:23" x14ac:dyDescent="0.25">
      <c r="A409" s="5">
        <v>129916</v>
      </c>
      <c r="B409" s="4">
        <v>4</v>
      </c>
      <c r="C409" s="9" t="s">
        <v>248</v>
      </c>
      <c r="D409" s="65" t="s">
        <v>3271</v>
      </c>
      <c r="E409" s="65" t="s">
        <v>900</v>
      </c>
      <c r="F409" s="9" t="s">
        <v>7266</v>
      </c>
      <c r="G409" s="9" t="s">
        <v>7267</v>
      </c>
      <c r="H409" s="1" t="s">
        <v>158</v>
      </c>
      <c r="I409" s="1" t="s">
        <v>341</v>
      </c>
      <c r="J409" s="1" t="str">
        <f>VLOOKUP(A409,'2020'!E:I,5,FALSE)</f>
        <v>Hir W/tld Overlay</v>
      </c>
      <c r="K409" s="14" t="s">
        <v>11496</v>
      </c>
      <c r="L409" s="14" t="s">
        <v>11339</v>
      </c>
      <c r="M409" s="2">
        <v>4.1500000000000004</v>
      </c>
      <c r="N409" s="13">
        <v>43966</v>
      </c>
      <c r="O409" s="1" t="s">
        <v>3042</v>
      </c>
      <c r="P409" s="181" t="s">
        <v>11514</v>
      </c>
      <c r="Q409" s="182" t="s">
        <v>430</v>
      </c>
      <c r="S409" s="6">
        <v>0</v>
      </c>
      <c r="T409" s="6">
        <v>0</v>
      </c>
      <c r="U409" s="6">
        <v>37800</v>
      </c>
      <c r="V409" s="6">
        <v>1042000</v>
      </c>
      <c r="W409" s="6">
        <f>SUM(Table2[[#This Row],[PE Obligations]:[Paving Obligations]])</f>
        <v>1079800</v>
      </c>
    </row>
    <row r="410" spans="1:23" x14ac:dyDescent="0.25">
      <c r="A410" s="5">
        <v>129208</v>
      </c>
      <c r="B410" s="4">
        <v>3</v>
      </c>
      <c r="C410" s="9" t="s">
        <v>152</v>
      </c>
      <c r="D410" s="65" t="s">
        <v>913</v>
      </c>
      <c r="E410" s="65" t="s">
        <v>900</v>
      </c>
      <c r="F410" s="9" t="s">
        <v>6606</v>
      </c>
      <c r="G410" s="9" t="s">
        <v>3213</v>
      </c>
      <c r="H410" s="1" t="s">
        <v>158</v>
      </c>
      <c r="I410" s="1" t="s">
        <v>158</v>
      </c>
      <c r="J410" s="1" t="str">
        <f>VLOOKUP(A410,'2020'!E:I,5,FALSE)</f>
        <v>Mill &amp; 411d</v>
      </c>
      <c r="K410" s="14" t="s">
        <v>11496</v>
      </c>
      <c r="L410" s="14" t="s">
        <v>10418</v>
      </c>
      <c r="M410" s="2">
        <v>2</v>
      </c>
      <c r="N410" s="13">
        <v>43917</v>
      </c>
      <c r="O410" s="1" t="s">
        <v>342</v>
      </c>
      <c r="P410" s="181" t="s">
        <v>11514</v>
      </c>
      <c r="Q410" s="182" t="s">
        <v>11</v>
      </c>
      <c r="S410" s="6">
        <v>0</v>
      </c>
      <c r="T410" s="6">
        <v>0</v>
      </c>
      <c r="U410" s="6">
        <v>0</v>
      </c>
      <c r="V410" s="6">
        <v>1071203</v>
      </c>
      <c r="W410" s="6">
        <f>SUM(Table2[[#This Row],[PE Obligations]:[Paving Obligations]])</f>
        <v>1071203</v>
      </c>
    </row>
    <row r="411" spans="1:23" x14ac:dyDescent="0.25">
      <c r="A411" s="5">
        <v>116368.08</v>
      </c>
      <c r="B411" s="4">
        <v>4</v>
      </c>
      <c r="C411" s="9" t="s">
        <v>156</v>
      </c>
      <c r="D411" s="65"/>
      <c r="E411" s="65" t="s">
        <v>10721</v>
      </c>
      <c r="F411" s="9" t="s">
        <v>1962</v>
      </c>
      <c r="H411" s="1" t="s">
        <v>105</v>
      </c>
      <c r="I411" s="1" t="s">
        <v>761</v>
      </c>
      <c r="K411" s="14" t="s">
        <v>11500</v>
      </c>
      <c r="L411" s="14" t="s">
        <v>11500</v>
      </c>
      <c r="M411" s="2">
        <v>557.91</v>
      </c>
      <c r="N411" s="13">
        <v>43777</v>
      </c>
      <c r="P411" s="181" t="s">
        <v>11513</v>
      </c>
      <c r="Q411" s="182"/>
      <c r="S411" s="6">
        <v>0</v>
      </c>
      <c r="T411" s="6">
        <v>0</v>
      </c>
      <c r="U411" s="6">
        <v>1069216</v>
      </c>
      <c r="V411" s="6">
        <v>0</v>
      </c>
      <c r="W411" s="6">
        <f>SUM(Table2[[#This Row],[PE Obligations]:[Paving Obligations]])</f>
        <v>1069216</v>
      </c>
    </row>
    <row r="412" spans="1:23" x14ac:dyDescent="0.25">
      <c r="A412" s="5">
        <v>70025</v>
      </c>
      <c r="B412" s="4">
        <v>2</v>
      </c>
      <c r="C412" s="9" t="s">
        <v>212</v>
      </c>
      <c r="D412" s="65"/>
      <c r="E412" s="65" t="s">
        <v>900</v>
      </c>
      <c r="F412" s="9" t="s">
        <v>213</v>
      </c>
      <c r="H412" s="1" t="s">
        <v>105</v>
      </c>
      <c r="I412" s="1" t="s">
        <v>171</v>
      </c>
      <c r="K412" s="14" t="s">
        <v>11500</v>
      </c>
      <c r="L412" s="14" t="s">
        <v>11500</v>
      </c>
      <c r="M412" s="1" t="s">
        <v>57</v>
      </c>
      <c r="P412" s="181" t="s">
        <v>11515</v>
      </c>
      <c r="Q412" s="182"/>
      <c r="S412" s="6">
        <v>0</v>
      </c>
      <c r="T412" s="6">
        <v>0</v>
      </c>
      <c r="U412" s="6">
        <v>1068697.07</v>
      </c>
      <c r="V412" s="6">
        <v>0</v>
      </c>
      <c r="W412" s="6">
        <f>SUM(Table2[[#This Row],[PE Obligations]:[Paving Obligations]])</f>
        <v>1068697.07</v>
      </c>
    </row>
    <row r="413" spans="1:23" x14ac:dyDescent="0.25">
      <c r="A413" s="5">
        <v>70067</v>
      </c>
      <c r="B413" s="4">
        <v>2</v>
      </c>
      <c r="C413" s="9" t="s">
        <v>278</v>
      </c>
      <c r="D413" s="65"/>
      <c r="E413" s="65" t="s">
        <v>900</v>
      </c>
      <c r="F413" s="9" t="s">
        <v>279</v>
      </c>
      <c r="H413" s="1" t="s">
        <v>105</v>
      </c>
      <c r="I413" s="1" t="s">
        <v>171</v>
      </c>
      <c r="K413" s="14" t="s">
        <v>11500</v>
      </c>
      <c r="L413" s="14" t="s">
        <v>11500</v>
      </c>
      <c r="M413" s="1" t="s">
        <v>57</v>
      </c>
      <c r="P413" s="181" t="s">
        <v>11515</v>
      </c>
      <c r="Q413" s="182"/>
      <c r="S413" s="6">
        <v>0</v>
      </c>
      <c r="T413" s="6">
        <v>0</v>
      </c>
      <c r="U413" s="6">
        <v>1061481.2</v>
      </c>
      <c r="V413" s="6">
        <v>0</v>
      </c>
      <c r="W413" s="6">
        <f>SUM(Table2[[#This Row],[PE Obligations]:[Paving Obligations]])</f>
        <v>1061481.2</v>
      </c>
    </row>
    <row r="414" spans="1:23" ht="30" x14ac:dyDescent="0.25">
      <c r="A414" s="5">
        <v>129453</v>
      </c>
      <c r="B414" s="4">
        <v>3</v>
      </c>
      <c r="C414" s="9" t="s">
        <v>161</v>
      </c>
      <c r="D414" s="65"/>
      <c r="E414" s="65" t="s">
        <v>11500</v>
      </c>
      <c r="F414" s="9" t="s">
        <v>6939</v>
      </c>
      <c r="H414" s="1" t="s">
        <v>1246</v>
      </c>
      <c r="K414" s="14" t="s">
        <v>11500</v>
      </c>
      <c r="L414" s="14" t="s">
        <v>11500</v>
      </c>
      <c r="M414" s="1" t="s">
        <v>57</v>
      </c>
      <c r="P414" s="181" t="s">
        <v>11500</v>
      </c>
      <c r="Q414" s="182"/>
      <c r="S414" s="6">
        <v>0</v>
      </c>
      <c r="T414" s="6">
        <v>0</v>
      </c>
      <c r="U414" s="6">
        <v>1060862</v>
      </c>
      <c r="V414" s="6">
        <v>0</v>
      </c>
      <c r="W414" s="6">
        <f>SUM(Table2[[#This Row],[PE Obligations]:[Paving Obligations]])</f>
        <v>1060862</v>
      </c>
    </row>
    <row r="415" spans="1:23" x14ac:dyDescent="0.25">
      <c r="A415" s="5">
        <v>129216</v>
      </c>
      <c r="B415" s="4">
        <v>3</v>
      </c>
      <c r="C415" s="9" t="s">
        <v>131</v>
      </c>
      <c r="D415" s="65" t="s">
        <v>491</v>
      </c>
      <c r="E415" s="65" t="s">
        <v>900</v>
      </c>
      <c r="F415" s="9" t="s">
        <v>6614</v>
      </c>
      <c r="G415" s="9" t="s">
        <v>3582</v>
      </c>
      <c r="H415" s="1" t="s">
        <v>158</v>
      </c>
      <c r="I415" s="1" t="s">
        <v>341</v>
      </c>
      <c r="J415" s="1" t="str">
        <f>VLOOKUP(A415,'2020'!E:I,5,FALSE)</f>
        <v>411tld Overlay @ 85 Lb/sy</v>
      </c>
      <c r="K415" s="14" t="s">
        <v>11496</v>
      </c>
      <c r="L415" s="14" t="s">
        <v>10418</v>
      </c>
      <c r="M415" s="2">
        <v>5.51</v>
      </c>
      <c r="N415" s="13">
        <v>43966</v>
      </c>
      <c r="O415" s="1" t="s">
        <v>337</v>
      </c>
      <c r="P415" s="181" t="s">
        <v>11515</v>
      </c>
      <c r="Q415" s="182" t="s">
        <v>24</v>
      </c>
      <c r="S415" s="6">
        <v>0</v>
      </c>
      <c r="T415" s="6">
        <v>0</v>
      </c>
      <c r="U415" s="6">
        <v>0</v>
      </c>
      <c r="V415" s="6">
        <v>1056350</v>
      </c>
      <c r="W415" s="6">
        <f>SUM(Table2[[#This Row],[PE Obligations]:[Paving Obligations]])</f>
        <v>1056350</v>
      </c>
    </row>
    <row r="416" spans="1:23" ht="30" x14ac:dyDescent="0.25">
      <c r="A416" s="5">
        <v>129304</v>
      </c>
      <c r="B416" s="4">
        <v>1</v>
      </c>
      <c r="C416" s="9" t="s">
        <v>40</v>
      </c>
      <c r="D416" s="65"/>
      <c r="E416" s="65" t="s">
        <v>11500</v>
      </c>
      <c r="F416" s="9" t="s">
        <v>6782</v>
      </c>
      <c r="H416" s="1" t="s">
        <v>878</v>
      </c>
      <c r="I416" s="1" t="s">
        <v>972</v>
      </c>
      <c r="K416" s="14" t="s">
        <v>11500</v>
      </c>
      <c r="L416" s="14" t="s">
        <v>11500</v>
      </c>
      <c r="M416" s="1" t="s">
        <v>57</v>
      </c>
      <c r="P416" s="181" t="s">
        <v>11500</v>
      </c>
      <c r="Q416" s="182"/>
      <c r="S416" s="6">
        <v>0</v>
      </c>
      <c r="T416" s="6">
        <v>0</v>
      </c>
      <c r="U416" s="6">
        <v>1054877</v>
      </c>
      <c r="V416" s="6">
        <v>0</v>
      </c>
      <c r="W416" s="6">
        <f>SUM(Table2[[#This Row],[PE Obligations]:[Paving Obligations]])</f>
        <v>1054877</v>
      </c>
    </row>
    <row r="417" spans="1:23" x14ac:dyDescent="0.25">
      <c r="A417" s="5">
        <v>47797</v>
      </c>
      <c r="B417" s="4">
        <v>4</v>
      </c>
      <c r="C417" s="9" t="s">
        <v>156</v>
      </c>
      <c r="D417" s="65"/>
      <c r="E417" s="65" t="s">
        <v>900</v>
      </c>
      <c r="F417" s="9" t="s">
        <v>157</v>
      </c>
      <c r="H417" s="1" t="s">
        <v>24</v>
      </c>
      <c r="I417" s="1" t="s">
        <v>158</v>
      </c>
      <c r="J417" s="1" t="e">
        <f>VLOOKUP(A417,'2020'!E:I,5,FALSE)</f>
        <v>#N/A</v>
      </c>
      <c r="K417" s="14" t="s">
        <v>11496</v>
      </c>
      <c r="L417" s="14" t="s">
        <v>10418</v>
      </c>
      <c r="M417" s="2">
        <v>0</v>
      </c>
      <c r="P417" s="181" t="s">
        <v>11515</v>
      </c>
      <c r="Q417" s="182"/>
      <c r="S417" s="6">
        <v>1051750</v>
      </c>
      <c r="T417" s="6">
        <v>0</v>
      </c>
      <c r="U417" s="6">
        <v>0</v>
      </c>
      <c r="V417" s="6">
        <v>0</v>
      </c>
      <c r="W417" s="6">
        <f>SUM(Table2[[#This Row],[PE Obligations]:[Paving Obligations]])</f>
        <v>1051750</v>
      </c>
    </row>
    <row r="418" spans="1:23" ht="30" x14ac:dyDescent="0.25">
      <c r="A418" s="5">
        <v>128772</v>
      </c>
      <c r="B418" s="4">
        <v>3</v>
      </c>
      <c r="C418" s="9" t="s">
        <v>320</v>
      </c>
      <c r="D418" s="65" t="s">
        <v>6309</v>
      </c>
      <c r="E418" s="65" t="s">
        <v>11498</v>
      </c>
      <c r="F418" s="9" t="s">
        <v>6310</v>
      </c>
      <c r="H418" s="1" t="s">
        <v>1098</v>
      </c>
      <c r="I418" s="1" t="s">
        <v>158</v>
      </c>
      <c r="K418" s="14" t="s">
        <v>11500</v>
      </c>
      <c r="L418" s="14" t="s">
        <v>11500</v>
      </c>
      <c r="M418" s="2">
        <v>5.0599999999999996</v>
      </c>
      <c r="P418" s="181" t="s">
        <v>11517</v>
      </c>
      <c r="Q418" s="182" t="s">
        <v>24</v>
      </c>
      <c r="S418" s="6">
        <v>0</v>
      </c>
      <c r="T418" s="6">
        <v>0</v>
      </c>
      <c r="U418" s="6">
        <v>0</v>
      </c>
      <c r="V418" s="6">
        <v>1050000</v>
      </c>
      <c r="W418" s="6">
        <f>SUM(Table2[[#This Row],[PE Obligations]:[Paving Obligations]])</f>
        <v>1050000</v>
      </c>
    </row>
    <row r="419" spans="1:23" x14ac:dyDescent="0.25">
      <c r="A419" s="5">
        <v>70076</v>
      </c>
      <c r="B419" s="4">
        <v>1</v>
      </c>
      <c r="C419" s="9" t="s">
        <v>292</v>
      </c>
      <c r="D419" s="65"/>
      <c r="E419" s="65" t="s">
        <v>900</v>
      </c>
      <c r="F419" s="9" t="s">
        <v>293</v>
      </c>
      <c r="H419" s="1" t="s">
        <v>105</v>
      </c>
      <c r="I419" s="1" t="s">
        <v>171</v>
      </c>
      <c r="K419" s="14" t="s">
        <v>11500</v>
      </c>
      <c r="L419" s="14" t="s">
        <v>11500</v>
      </c>
      <c r="M419" s="1" t="s">
        <v>57</v>
      </c>
      <c r="P419" s="181" t="s">
        <v>11515</v>
      </c>
      <c r="Q419" s="182"/>
      <c r="S419" s="6">
        <v>0</v>
      </c>
      <c r="T419" s="6">
        <v>0</v>
      </c>
      <c r="U419" s="6">
        <v>1049602.8</v>
      </c>
      <c r="V419" s="6">
        <v>0</v>
      </c>
      <c r="W419" s="6">
        <f>SUM(Table2[[#This Row],[PE Obligations]:[Paving Obligations]])</f>
        <v>1049602.8</v>
      </c>
    </row>
    <row r="420" spans="1:23" x14ac:dyDescent="0.25">
      <c r="A420" s="5">
        <v>102488.06</v>
      </c>
      <c r="B420" s="4">
        <v>3</v>
      </c>
      <c r="C420" s="9" t="s">
        <v>54</v>
      </c>
      <c r="D420" s="65" t="s">
        <v>757</v>
      </c>
      <c r="E420" s="65" t="s">
        <v>10721</v>
      </c>
      <c r="F420" s="9" t="s">
        <v>758</v>
      </c>
      <c r="H420" s="1" t="s">
        <v>74</v>
      </c>
      <c r="I420" s="1" t="s">
        <v>23</v>
      </c>
      <c r="K420" s="14" t="s">
        <v>11496</v>
      </c>
      <c r="L420" s="14" t="s">
        <v>113</v>
      </c>
      <c r="M420" s="2">
        <v>1.5</v>
      </c>
      <c r="N420" s="13">
        <v>41124</v>
      </c>
      <c r="P420" s="181" t="s">
        <v>11513</v>
      </c>
      <c r="Q420" s="182" t="s">
        <v>148</v>
      </c>
      <c r="S420" s="6">
        <v>823812.93</v>
      </c>
      <c r="T420" s="6">
        <v>-3217.5</v>
      </c>
      <c r="U420" s="6">
        <v>226545.66</v>
      </c>
      <c r="V420" s="6">
        <v>0</v>
      </c>
      <c r="W420" s="6">
        <f>SUM(Table2[[#This Row],[PE Obligations]:[Paving Obligations]])</f>
        <v>1047141.0900000001</v>
      </c>
    </row>
    <row r="421" spans="1:23" x14ac:dyDescent="0.25">
      <c r="A421" s="5">
        <v>116344.08</v>
      </c>
      <c r="B421" s="4">
        <v>4</v>
      </c>
      <c r="C421" s="9" t="s">
        <v>156</v>
      </c>
      <c r="D421" s="65" t="s">
        <v>900</v>
      </c>
      <c r="E421" s="65" t="s">
        <v>900</v>
      </c>
      <c r="F421" s="9" t="s">
        <v>1934</v>
      </c>
      <c r="H421" s="1" t="s">
        <v>105</v>
      </c>
      <c r="I421" s="1" t="s">
        <v>761</v>
      </c>
      <c r="K421" s="14" t="s">
        <v>11500</v>
      </c>
      <c r="L421" s="14" t="s">
        <v>11500</v>
      </c>
      <c r="M421" s="2">
        <v>547.41999999999996</v>
      </c>
      <c r="N421" s="13">
        <v>43868</v>
      </c>
      <c r="P421" s="181" t="s">
        <v>11515</v>
      </c>
      <c r="Q421" s="182"/>
      <c r="S421" s="6">
        <v>0</v>
      </c>
      <c r="T421" s="6">
        <v>0</v>
      </c>
      <c r="U421" s="6">
        <v>1038443</v>
      </c>
      <c r="V421" s="6">
        <v>0</v>
      </c>
      <c r="W421" s="6">
        <f>SUM(Table2[[#This Row],[PE Obligations]:[Paving Obligations]])</f>
        <v>1038443</v>
      </c>
    </row>
    <row r="422" spans="1:23" ht="30" x14ac:dyDescent="0.25">
      <c r="A422" s="5">
        <v>125214</v>
      </c>
      <c r="B422" s="4">
        <v>3</v>
      </c>
      <c r="C422" s="9" t="s">
        <v>289</v>
      </c>
      <c r="D422" s="65" t="s">
        <v>757</v>
      </c>
      <c r="E422" s="65" t="s">
        <v>10721</v>
      </c>
      <c r="F422" s="9" t="s">
        <v>4214</v>
      </c>
      <c r="G422" s="9" t="s">
        <v>4215</v>
      </c>
      <c r="H422" s="1" t="s">
        <v>158</v>
      </c>
      <c r="K422" s="14" t="s">
        <v>11496</v>
      </c>
      <c r="L422" s="14" t="s">
        <v>11339</v>
      </c>
      <c r="M422" s="2">
        <v>7.92</v>
      </c>
      <c r="N422" s="13">
        <v>42706</v>
      </c>
      <c r="P422" s="181" t="s">
        <v>11513</v>
      </c>
      <c r="Q422" s="182"/>
      <c r="S422" s="6">
        <v>0</v>
      </c>
      <c r="T422" s="6">
        <v>0</v>
      </c>
      <c r="U422" s="6">
        <v>0</v>
      </c>
      <c r="V422" s="6">
        <v>1033993.26</v>
      </c>
      <c r="W422" s="6">
        <f>SUM(Table2[[#This Row],[PE Obligations]:[Paving Obligations]])</f>
        <v>1033993.26</v>
      </c>
    </row>
    <row r="423" spans="1:23" ht="60" x14ac:dyDescent="0.25">
      <c r="A423" s="5">
        <v>122004</v>
      </c>
      <c r="B423" s="4">
        <v>3</v>
      </c>
      <c r="C423" s="9" t="s">
        <v>320</v>
      </c>
      <c r="D423" s="65" t="s">
        <v>555</v>
      </c>
      <c r="E423" s="65" t="s">
        <v>900</v>
      </c>
      <c r="F423" s="9" t="s">
        <v>3072</v>
      </c>
      <c r="G423" s="9" t="s">
        <v>3073</v>
      </c>
      <c r="H423" s="1" t="s">
        <v>22</v>
      </c>
      <c r="I423" s="1" t="s">
        <v>39</v>
      </c>
      <c r="K423" s="14" t="s">
        <v>11500</v>
      </c>
      <c r="L423" s="14" t="s">
        <v>11500</v>
      </c>
      <c r="M423" s="2">
        <v>0.95</v>
      </c>
      <c r="P423" s="181" t="s">
        <v>11514</v>
      </c>
      <c r="Q423" s="182" t="s">
        <v>11</v>
      </c>
      <c r="S423" s="6">
        <v>0</v>
      </c>
      <c r="T423" s="6">
        <v>0</v>
      </c>
      <c r="U423" s="6">
        <v>1029235.91</v>
      </c>
      <c r="V423" s="6">
        <v>0</v>
      </c>
      <c r="W423" s="6">
        <f>SUM(Table2[[#This Row],[PE Obligations]:[Paving Obligations]])</f>
        <v>1029235.91</v>
      </c>
    </row>
    <row r="424" spans="1:23" x14ac:dyDescent="0.25">
      <c r="A424" s="5">
        <v>125425.03</v>
      </c>
      <c r="B424" s="4">
        <v>4</v>
      </c>
      <c r="C424" s="9" t="s">
        <v>156</v>
      </c>
      <c r="D424" s="65"/>
      <c r="E424" s="65" t="s">
        <v>10721</v>
      </c>
      <c r="F424" s="9" t="s">
        <v>4320</v>
      </c>
      <c r="G424" s="9" t="s">
        <v>2157</v>
      </c>
      <c r="H424" s="1" t="s">
        <v>105</v>
      </c>
      <c r="I424" s="1" t="s">
        <v>1149</v>
      </c>
      <c r="K424" s="14" t="s">
        <v>11500</v>
      </c>
      <c r="L424" s="14" t="s">
        <v>11500</v>
      </c>
      <c r="M424" s="1" t="s">
        <v>57</v>
      </c>
      <c r="N424" s="13">
        <v>43917</v>
      </c>
      <c r="P424" s="181" t="s">
        <v>11513</v>
      </c>
      <c r="Q424" s="182"/>
      <c r="S424" s="6">
        <v>0</v>
      </c>
      <c r="T424" s="6">
        <v>0</v>
      </c>
      <c r="U424" s="6">
        <v>1026991</v>
      </c>
      <c r="V424" s="6">
        <v>0</v>
      </c>
      <c r="W424" s="6">
        <f>SUM(Table2[[#This Row],[PE Obligations]:[Paving Obligations]])</f>
        <v>1026991</v>
      </c>
    </row>
    <row r="425" spans="1:23" ht="30" x14ac:dyDescent="0.25">
      <c r="A425" s="5">
        <v>124582</v>
      </c>
      <c r="B425" s="4">
        <v>4</v>
      </c>
      <c r="C425" s="9" t="s">
        <v>246</v>
      </c>
      <c r="D425" s="65" t="s">
        <v>3959</v>
      </c>
      <c r="E425" s="65" t="s">
        <v>11498</v>
      </c>
      <c r="F425" s="9" t="s">
        <v>3960</v>
      </c>
      <c r="H425" s="1" t="s">
        <v>35</v>
      </c>
      <c r="I425" s="1" t="s">
        <v>29</v>
      </c>
      <c r="K425" s="14" t="s">
        <v>28</v>
      </c>
      <c r="L425" s="14" t="s">
        <v>113</v>
      </c>
      <c r="M425" s="2">
        <v>0.01</v>
      </c>
      <c r="P425" s="181" t="s">
        <v>11517</v>
      </c>
      <c r="Q425" s="182" t="s">
        <v>30</v>
      </c>
      <c r="R425" s="9" t="s">
        <v>3961</v>
      </c>
      <c r="S425" s="6">
        <v>0</v>
      </c>
      <c r="T425" s="6">
        <v>0</v>
      </c>
      <c r="U425" s="6">
        <v>1024230.4</v>
      </c>
      <c r="V425" s="6">
        <v>0</v>
      </c>
      <c r="W425" s="6">
        <f>SUM(Table2[[#This Row],[PE Obligations]:[Paving Obligations]])</f>
        <v>1024230.4</v>
      </c>
    </row>
    <row r="426" spans="1:23" x14ac:dyDescent="0.25">
      <c r="A426" s="5">
        <v>129422</v>
      </c>
      <c r="B426" s="4">
        <v>3</v>
      </c>
      <c r="C426" s="9" t="s">
        <v>206</v>
      </c>
      <c r="D426" s="65" t="s">
        <v>1049</v>
      </c>
      <c r="E426" s="65" t="s">
        <v>900</v>
      </c>
      <c r="F426" s="9" t="s">
        <v>6907</v>
      </c>
      <c r="G426" s="9" t="s">
        <v>3197</v>
      </c>
      <c r="H426" s="1" t="s">
        <v>158</v>
      </c>
      <c r="I426" s="1" t="s">
        <v>341</v>
      </c>
      <c r="J426" s="1" t="str">
        <f>VLOOKUP(A426,'2020'!E:I,5,FALSE)</f>
        <v>Profile Mill &amp; 85 Lb/sy Tld</v>
      </c>
      <c r="K426" s="14" t="s">
        <v>11496</v>
      </c>
      <c r="L426" s="14" t="s">
        <v>10418</v>
      </c>
      <c r="M426" s="2">
        <v>7.4</v>
      </c>
      <c r="N426" s="13">
        <v>43966</v>
      </c>
      <c r="O426" s="1" t="s">
        <v>342</v>
      </c>
      <c r="P426" s="181" t="s">
        <v>11515</v>
      </c>
      <c r="Q426" s="182" t="s">
        <v>24</v>
      </c>
      <c r="S426" s="6">
        <v>0</v>
      </c>
      <c r="T426" s="6">
        <v>0</v>
      </c>
      <c r="U426" s="6">
        <v>38460</v>
      </c>
      <c r="V426" s="6">
        <v>983600</v>
      </c>
      <c r="W426" s="6">
        <f>SUM(Table2[[#This Row],[PE Obligations]:[Paving Obligations]])</f>
        <v>1022060</v>
      </c>
    </row>
    <row r="427" spans="1:23" x14ac:dyDescent="0.25">
      <c r="A427" s="5">
        <v>129220</v>
      </c>
      <c r="B427" s="4">
        <v>3</v>
      </c>
      <c r="C427" s="9" t="s">
        <v>250</v>
      </c>
      <c r="D427" s="65" t="s">
        <v>6617</v>
      </c>
      <c r="E427" s="65" t="s">
        <v>900</v>
      </c>
      <c r="F427" s="9" t="s">
        <v>6618</v>
      </c>
      <c r="G427" s="9" t="s">
        <v>4135</v>
      </c>
      <c r="H427" s="1" t="s">
        <v>158</v>
      </c>
      <c r="I427" s="1" t="s">
        <v>158</v>
      </c>
      <c r="J427" s="1" t="str">
        <f>VLOOKUP(A427,'2020'!E:I,5,FALSE)</f>
        <v>411 D Overlay</v>
      </c>
      <c r="K427" s="14" t="s">
        <v>11496</v>
      </c>
      <c r="L427" s="14" t="s">
        <v>10418</v>
      </c>
      <c r="M427" s="2">
        <v>5.41</v>
      </c>
      <c r="N427" s="13">
        <v>44008</v>
      </c>
      <c r="O427" s="1" t="s">
        <v>342</v>
      </c>
      <c r="P427" s="181" t="s">
        <v>11515</v>
      </c>
      <c r="Q427" s="182" t="s">
        <v>24</v>
      </c>
      <c r="S427" s="6">
        <v>0</v>
      </c>
      <c r="T427" s="6">
        <v>0</v>
      </c>
      <c r="U427" s="6">
        <v>0</v>
      </c>
      <c r="V427" s="6">
        <v>1017590</v>
      </c>
      <c r="W427" s="6">
        <f>SUM(Table2[[#This Row],[PE Obligations]:[Paving Obligations]])</f>
        <v>1017590</v>
      </c>
    </row>
    <row r="428" spans="1:23" x14ac:dyDescent="0.25">
      <c r="A428" s="5">
        <v>125426.03</v>
      </c>
      <c r="B428" s="4">
        <v>4</v>
      </c>
      <c r="C428" s="9" t="s">
        <v>156</v>
      </c>
      <c r="D428" s="65"/>
      <c r="E428" s="65" t="s">
        <v>10721</v>
      </c>
      <c r="F428" s="9" t="s">
        <v>4323</v>
      </c>
      <c r="G428" s="9" t="s">
        <v>2157</v>
      </c>
      <c r="H428" s="1" t="s">
        <v>105</v>
      </c>
      <c r="I428" s="1" t="s">
        <v>1149</v>
      </c>
      <c r="K428" s="14" t="s">
        <v>11500</v>
      </c>
      <c r="L428" s="14" t="s">
        <v>11500</v>
      </c>
      <c r="M428" s="1" t="s">
        <v>57</v>
      </c>
      <c r="N428" s="13">
        <v>43917</v>
      </c>
      <c r="P428" s="181" t="s">
        <v>11513</v>
      </c>
      <c r="Q428" s="182"/>
      <c r="S428" s="6">
        <v>0</v>
      </c>
      <c r="T428" s="6">
        <v>0</v>
      </c>
      <c r="U428" s="6">
        <v>1013704</v>
      </c>
      <c r="V428" s="6">
        <v>0</v>
      </c>
      <c r="W428" s="6">
        <f>SUM(Table2[[#This Row],[PE Obligations]:[Paving Obligations]])</f>
        <v>1013704</v>
      </c>
    </row>
    <row r="429" spans="1:23" ht="30" x14ac:dyDescent="0.25">
      <c r="A429" s="5">
        <v>127265</v>
      </c>
      <c r="B429" s="4">
        <v>3</v>
      </c>
      <c r="C429" s="9" t="s">
        <v>300</v>
      </c>
      <c r="D429" s="65" t="s">
        <v>5397</v>
      </c>
      <c r="E429" s="65" t="s">
        <v>900</v>
      </c>
      <c r="F429" s="9" t="s">
        <v>5398</v>
      </c>
      <c r="G429" s="9" t="s">
        <v>5399</v>
      </c>
      <c r="H429" s="1" t="s">
        <v>24</v>
      </c>
      <c r="I429" s="1" t="s">
        <v>4650</v>
      </c>
      <c r="J429" s="1" t="e">
        <f>VLOOKUP(A429,'2020'!E:I,5,FALSE)</f>
        <v>#N/A</v>
      </c>
      <c r="K429" s="14" t="s">
        <v>11496</v>
      </c>
      <c r="L429" s="14" t="s">
        <v>10418</v>
      </c>
      <c r="M429" s="2">
        <v>3</v>
      </c>
      <c r="N429" s="13">
        <v>43742</v>
      </c>
      <c r="P429" s="181" t="s">
        <v>11515</v>
      </c>
      <c r="Q429" s="182" t="s">
        <v>24</v>
      </c>
      <c r="R429" s="9" t="s">
        <v>5400</v>
      </c>
      <c r="S429" s="6">
        <v>0</v>
      </c>
      <c r="T429" s="6">
        <v>0</v>
      </c>
      <c r="U429" s="6">
        <v>1007731</v>
      </c>
      <c r="V429" s="6">
        <v>0</v>
      </c>
      <c r="W429" s="6">
        <f>SUM(Table2[[#This Row],[PE Obligations]:[Paving Obligations]])</f>
        <v>1007731</v>
      </c>
    </row>
    <row r="430" spans="1:23" x14ac:dyDescent="0.25">
      <c r="A430" s="5">
        <v>127978.01</v>
      </c>
      <c r="B430" s="4">
        <v>2</v>
      </c>
      <c r="C430" s="9" t="s">
        <v>159</v>
      </c>
      <c r="D430" s="65" t="s">
        <v>900</v>
      </c>
      <c r="E430" s="65" t="s">
        <v>900</v>
      </c>
      <c r="F430" s="9" t="s">
        <v>5948</v>
      </c>
      <c r="H430" s="1" t="s">
        <v>105</v>
      </c>
      <c r="I430" s="1" t="s">
        <v>761</v>
      </c>
      <c r="K430" s="14" t="s">
        <v>11500</v>
      </c>
      <c r="L430" s="14" t="s">
        <v>11500</v>
      </c>
      <c r="M430" s="2">
        <v>589.29</v>
      </c>
      <c r="N430" s="13">
        <v>43777</v>
      </c>
      <c r="P430" s="181" t="s">
        <v>11515</v>
      </c>
      <c r="Q430" s="182"/>
      <c r="S430" s="6">
        <v>0</v>
      </c>
      <c r="T430" s="6">
        <v>0</v>
      </c>
      <c r="U430" s="6">
        <v>1002979</v>
      </c>
      <c r="V430" s="6">
        <v>0</v>
      </c>
      <c r="W430" s="6">
        <f>SUM(Table2[[#This Row],[PE Obligations]:[Paving Obligations]])</f>
        <v>1002979</v>
      </c>
    </row>
    <row r="431" spans="1:23" ht="45" x14ac:dyDescent="0.25">
      <c r="A431" s="5">
        <v>101345</v>
      </c>
      <c r="B431" s="4">
        <v>4</v>
      </c>
      <c r="C431" s="9" t="s">
        <v>607</v>
      </c>
      <c r="D431" s="65" t="s">
        <v>608</v>
      </c>
      <c r="E431" s="65" t="s">
        <v>10721</v>
      </c>
      <c r="F431" s="9" t="s">
        <v>611</v>
      </c>
      <c r="G431" s="9" t="s">
        <v>612</v>
      </c>
      <c r="H431" s="1" t="s">
        <v>74</v>
      </c>
      <c r="I431" s="1" t="s">
        <v>101</v>
      </c>
      <c r="K431" s="14" t="s">
        <v>11496</v>
      </c>
      <c r="L431" s="14" t="s">
        <v>11499</v>
      </c>
      <c r="M431" s="2">
        <v>4.2</v>
      </c>
      <c r="P431" s="181" t="s">
        <v>11513</v>
      </c>
      <c r="Q431" s="182"/>
      <c r="S431" s="6">
        <v>1000000</v>
      </c>
      <c r="T431" s="6">
        <v>0</v>
      </c>
      <c r="U431" s="6">
        <v>0</v>
      </c>
      <c r="V431" s="6">
        <v>0</v>
      </c>
      <c r="W431" s="6">
        <f>SUM(Table2[[#This Row],[PE Obligations]:[Paving Obligations]])</f>
        <v>1000000</v>
      </c>
    </row>
    <row r="432" spans="1:23" ht="45" x14ac:dyDescent="0.25">
      <c r="A432" s="5">
        <v>101629</v>
      </c>
      <c r="B432" s="4">
        <v>2</v>
      </c>
      <c r="C432" s="9" t="s">
        <v>204</v>
      </c>
      <c r="D432" s="65" t="s">
        <v>457</v>
      </c>
      <c r="E432" s="65" t="s">
        <v>900</v>
      </c>
      <c r="F432" s="9" t="s">
        <v>703</v>
      </c>
      <c r="G432" s="9" t="s">
        <v>704</v>
      </c>
      <c r="H432" s="1" t="s">
        <v>28</v>
      </c>
      <c r="I432" s="1" t="s">
        <v>29</v>
      </c>
      <c r="K432" s="14" t="s">
        <v>28</v>
      </c>
      <c r="L432" s="14" t="s">
        <v>113</v>
      </c>
      <c r="M432" s="2">
        <v>0</v>
      </c>
      <c r="N432" s="13">
        <v>41369</v>
      </c>
      <c r="P432" s="181" t="s">
        <v>11515</v>
      </c>
      <c r="Q432" s="182" t="s">
        <v>24</v>
      </c>
      <c r="R432" s="9" t="s">
        <v>705</v>
      </c>
      <c r="S432" s="6">
        <v>0</v>
      </c>
      <c r="T432" s="6">
        <v>0</v>
      </c>
      <c r="U432" s="6">
        <v>1000000</v>
      </c>
      <c r="V432" s="6">
        <v>0</v>
      </c>
      <c r="W432" s="6">
        <f>SUM(Table2[[#This Row],[PE Obligations]:[Paving Obligations]])</f>
        <v>1000000</v>
      </c>
    </row>
    <row r="433" spans="1:23" x14ac:dyDescent="0.25">
      <c r="A433" s="5">
        <v>129798</v>
      </c>
      <c r="B433" s="4">
        <v>6</v>
      </c>
      <c r="C433" s="9" t="s">
        <v>46</v>
      </c>
      <c r="D433" s="65"/>
      <c r="E433" s="65" t="s">
        <v>11500</v>
      </c>
      <c r="F433" s="9" t="s">
        <v>7172</v>
      </c>
      <c r="H433" s="1" t="s">
        <v>24</v>
      </c>
      <c r="K433" s="14" t="s">
        <v>11500</v>
      </c>
      <c r="L433" s="14" t="s">
        <v>11500</v>
      </c>
      <c r="M433" s="1" t="s">
        <v>57</v>
      </c>
      <c r="P433" s="181" t="s">
        <v>11500</v>
      </c>
      <c r="Q433" s="182"/>
      <c r="S433" s="6">
        <v>1000000</v>
      </c>
      <c r="T433" s="6">
        <v>0</v>
      </c>
      <c r="U433" s="6">
        <v>0</v>
      </c>
      <c r="V433" s="6">
        <v>0</v>
      </c>
      <c r="W433" s="6">
        <f>SUM(Table2[[#This Row],[PE Obligations]:[Paving Obligations]])</f>
        <v>1000000</v>
      </c>
    </row>
    <row r="434" spans="1:23" ht="30" x14ac:dyDescent="0.25">
      <c r="A434" s="5">
        <v>130222</v>
      </c>
      <c r="B434" s="4">
        <v>3</v>
      </c>
      <c r="C434" s="9" t="s">
        <v>131</v>
      </c>
      <c r="D434" s="65"/>
      <c r="E434" s="65" t="s">
        <v>11500</v>
      </c>
      <c r="F434" s="9" t="s">
        <v>7556</v>
      </c>
      <c r="H434" s="1" t="s">
        <v>878</v>
      </c>
      <c r="I434" s="1" t="s">
        <v>972</v>
      </c>
      <c r="K434" s="14" t="s">
        <v>11500</v>
      </c>
      <c r="L434" s="14" t="s">
        <v>11500</v>
      </c>
      <c r="M434" s="1" t="s">
        <v>57</v>
      </c>
      <c r="P434" s="181" t="s">
        <v>11500</v>
      </c>
      <c r="Q434" s="182"/>
      <c r="S434" s="6">
        <v>0</v>
      </c>
      <c r="T434" s="6">
        <v>0</v>
      </c>
      <c r="U434" s="6">
        <v>1000000</v>
      </c>
      <c r="V434" s="6">
        <v>0</v>
      </c>
      <c r="W434" s="6">
        <f>SUM(Table2[[#This Row],[PE Obligations]:[Paving Obligations]])</f>
        <v>1000000</v>
      </c>
    </row>
    <row r="435" spans="1:23" x14ac:dyDescent="0.25">
      <c r="A435" s="5">
        <v>130273</v>
      </c>
      <c r="B435" s="4">
        <v>1</v>
      </c>
      <c r="C435" s="9" t="s">
        <v>102</v>
      </c>
      <c r="D435" s="65"/>
      <c r="E435" s="65" t="s">
        <v>11500</v>
      </c>
      <c r="F435" s="9" t="s">
        <v>7602</v>
      </c>
      <c r="H435" s="1" t="s">
        <v>878</v>
      </c>
      <c r="I435" s="1" t="s">
        <v>972</v>
      </c>
      <c r="K435" s="14" t="s">
        <v>11500</v>
      </c>
      <c r="L435" s="14" t="s">
        <v>11500</v>
      </c>
      <c r="M435" s="1" t="s">
        <v>57</v>
      </c>
      <c r="P435" s="181" t="s">
        <v>11500</v>
      </c>
      <c r="Q435" s="182"/>
      <c r="S435" s="6">
        <v>0</v>
      </c>
      <c r="T435" s="6">
        <v>0</v>
      </c>
      <c r="U435" s="6">
        <v>1000000</v>
      </c>
      <c r="V435" s="6">
        <v>0</v>
      </c>
      <c r="W435" s="6">
        <f>SUM(Table2[[#This Row],[PE Obligations]:[Paving Obligations]])</f>
        <v>1000000</v>
      </c>
    </row>
    <row r="436" spans="1:23" x14ac:dyDescent="0.25">
      <c r="A436" s="5">
        <v>124884</v>
      </c>
      <c r="B436" s="4">
        <v>3</v>
      </c>
      <c r="C436" s="9" t="s">
        <v>320</v>
      </c>
      <c r="D436" s="65" t="s">
        <v>114</v>
      </c>
      <c r="E436" s="65" t="s">
        <v>10721</v>
      </c>
      <c r="F436" s="9" t="s">
        <v>4080</v>
      </c>
      <c r="G436" s="9" t="s">
        <v>502</v>
      </c>
      <c r="H436" s="1" t="s">
        <v>74</v>
      </c>
      <c r="I436" s="1" t="s">
        <v>502</v>
      </c>
      <c r="K436" s="14" t="s">
        <v>11496</v>
      </c>
      <c r="L436" s="14" t="s">
        <v>11499</v>
      </c>
      <c r="M436" s="2">
        <v>0.02</v>
      </c>
      <c r="N436" s="13">
        <v>45093</v>
      </c>
      <c r="P436" s="181" t="s">
        <v>11513</v>
      </c>
      <c r="Q436" s="182" t="s">
        <v>148</v>
      </c>
      <c r="S436" s="6">
        <v>1000000</v>
      </c>
      <c r="T436" s="6">
        <v>0</v>
      </c>
      <c r="U436" s="6">
        <v>0</v>
      </c>
      <c r="V436" s="6">
        <v>0</v>
      </c>
      <c r="W436" s="6">
        <f>SUM(Table2[[#This Row],[PE Obligations]:[Paving Obligations]])</f>
        <v>1000000</v>
      </c>
    </row>
    <row r="437" spans="1:23" ht="105" x14ac:dyDescent="0.25">
      <c r="A437" s="5">
        <v>123115</v>
      </c>
      <c r="B437" s="4">
        <v>3</v>
      </c>
      <c r="C437" s="9" t="s">
        <v>172</v>
      </c>
      <c r="D437" s="65"/>
      <c r="E437" s="65" t="s">
        <v>11498</v>
      </c>
      <c r="F437" s="9" t="s">
        <v>3325</v>
      </c>
      <c r="G437" s="9" t="s">
        <v>3326</v>
      </c>
      <c r="H437" s="1" t="s">
        <v>22</v>
      </c>
      <c r="I437" s="1" t="s">
        <v>39</v>
      </c>
      <c r="K437" s="14" t="s">
        <v>11500</v>
      </c>
      <c r="L437" s="14" t="s">
        <v>11500</v>
      </c>
      <c r="M437" s="1" t="s">
        <v>57</v>
      </c>
      <c r="P437" s="181" t="s">
        <v>11517</v>
      </c>
      <c r="Q437" s="182" t="s">
        <v>24</v>
      </c>
      <c r="S437" s="6">
        <v>0</v>
      </c>
      <c r="T437" s="6">
        <v>0</v>
      </c>
      <c r="U437" s="6">
        <v>999861</v>
      </c>
      <c r="V437" s="6">
        <v>0</v>
      </c>
      <c r="W437" s="6">
        <f>SUM(Table2[[#This Row],[PE Obligations]:[Paving Obligations]])</f>
        <v>999861</v>
      </c>
    </row>
    <row r="438" spans="1:23" ht="90" x14ac:dyDescent="0.25">
      <c r="A438" s="5">
        <v>121528</v>
      </c>
      <c r="B438" s="4">
        <v>4</v>
      </c>
      <c r="C438" s="9" t="s">
        <v>210</v>
      </c>
      <c r="D438" s="65"/>
      <c r="E438" s="65" t="s">
        <v>11498</v>
      </c>
      <c r="F438" s="9" t="s">
        <v>2939</v>
      </c>
      <c r="G438" s="9" t="s">
        <v>2940</v>
      </c>
      <c r="H438" s="1" t="s">
        <v>22</v>
      </c>
      <c r="I438" s="1" t="s">
        <v>39</v>
      </c>
      <c r="K438" s="14" t="s">
        <v>11500</v>
      </c>
      <c r="L438" s="14" t="s">
        <v>11500</v>
      </c>
      <c r="M438" s="1" t="s">
        <v>57</v>
      </c>
      <c r="P438" s="181" t="s">
        <v>11516</v>
      </c>
      <c r="Q438" s="182" t="s">
        <v>2102</v>
      </c>
      <c r="S438" s="6">
        <v>0</v>
      </c>
      <c r="T438" s="6">
        <v>0</v>
      </c>
      <c r="U438" s="6">
        <v>999557</v>
      </c>
      <c r="V438" s="6">
        <v>0</v>
      </c>
      <c r="W438" s="6">
        <f>SUM(Table2[[#This Row],[PE Obligations]:[Paving Obligations]])</f>
        <v>999557</v>
      </c>
    </row>
    <row r="439" spans="1:23" x14ac:dyDescent="0.25">
      <c r="A439" s="5">
        <v>103659</v>
      </c>
      <c r="B439" s="4">
        <v>4</v>
      </c>
      <c r="C439" s="9" t="s">
        <v>801</v>
      </c>
      <c r="D439" s="65"/>
      <c r="E439" s="65" t="s">
        <v>900</v>
      </c>
      <c r="F439" s="9" t="s">
        <v>802</v>
      </c>
      <c r="H439" s="1" t="s">
        <v>105</v>
      </c>
      <c r="I439" s="1" t="s">
        <v>171</v>
      </c>
      <c r="K439" s="14" t="s">
        <v>11500</v>
      </c>
      <c r="L439" s="14" t="s">
        <v>11500</v>
      </c>
      <c r="M439" s="1" t="s">
        <v>57</v>
      </c>
      <c r="P439" s="181" t="s">
        <v>11515</v>
      </c>
      <c r="Q439" s="182"/>
      <c r="S439" s="6">
        <v>0</v>
      </c>
      <c r="T439" s="6">
        <v>0</v>
      </c>
      <c r="U439" s="6">
        <v>991379.7</v>
      </c>
      <c r="V439" s="6">
        <v>0</v>
      </c>
      <c r="W439" s="6">
        <f>SUM(Table2[[#This Row],[PE Obligations]:[Paving Obligations]])</f>
        <v>991379.7</v>
      </c>
    </row>
    <row r="440" spans="1:23" ht="105" x14ac:dyDescent="0.25">
      <c r="A440" s="5">
        <v>30608.02</v>
      </c>
      <c r="B440" s="4">
        <v>1</v>
      </c>
      <c r="C440" s="9" t="s">
        <v>40</v>
      </c>
      <c r="D440" s="65"/>
      <c r="E440" s="65" t="s">
        <v>11498</v>
      </c>
      <c r="F440" s="9" t="s">
        <v>41</v>
      </c>
      <c r="G440" s="9" t="s">
        <v>42</v>
      </c>
      <c r="H440" s="1" t="s">
        <v>22</v>
      </c>
      <c r="I440" s="1" t="s">
        <v>39</v>
      </c>
      <c r="K440" s="14" t="s">
        <v>11500</v>
      </c>
      <c r="L440" s="14" t="s">
        <v>11500</v>
      </c>
      <c r="M440" s="2">
        <v>0</v>
      </c>
      <c r="P440" s="181" t="s">
        <v>11517</v>
      </c>
      <c r="Q440" s="182" t="s">
        <v>24</v>
      </c>
      <c r="S440" s="6">
        <v>0</v>
      </c>
      <c r="T440" s="6">
        <v>0</v>
      </c>
      <c r="U440" s="6">
        <v>990080</v>
      </c>
      <c r="V440" s="6">
        <v>0</v>
      </c>
      <c r="W440" s="6">
        <f>SUM(Table2[[#This Row],[PE Obligations]:[Paving Obligations]])</f>
        <v>990080</v>
      </c>
    </row>
    <row r="441" spans="1:23" ht="90" x14ac:dyDescent="0.25">
      <c r="A441" s="5">
        <v>126895</v>
      </c>
      <c r="B441" s="4">
        <v>1</v>
      </c>
      <c r="C441" s="9" t="s">
        <v>223</v>
      </c>
      <c r="D441" s="65" t="s">
        <v>644</v>
      </c>
      <c r="E441" s="65" t="s">
        <v>900</v>
      </c>
      <c r="F441" s="9" t="s">
        <v>5131</v>
      </c>
      <c r="G441" s="9" t="s">
        <v>5132</v>
      </c>
      <c r="H441" s="1" t="s">
        <v>22</v>
      </c>
      <c r="I441" s="1" t="s">
        <v>39</v>
      </c>
      <c r="K441" s="14" t="s">
        <v>11500</v>
      </c>
      <c r="L441" s="14" t="s">
        <v>11500</v>
      </c>
      <c r="M441" s="2">
        <v>0</v>
      </c>
      <c r="N441" s="13">
        <v>43742</v>
      </c>
      <c r="P441" s="181" t="s">
        <v>11514</v>
      </c>
      <c r="Q441" s="182" t="s">
        <v>11</v>
      </c>
      <c r="S441" s="6">
        <v>0</v>
      </c>
      <c r="T441" s="6">
        <v>0</v>
      </c>
      <c r="U441" s="6">
        <v>989500</v>
      </c>
      <c r="V441" s="6">
        <v>0</v>
      </c>
      <c r="W441" s="6">
        <f>SUM(Table2[[#This Row],[PE Obligations]:[Paving Obligations]])</f>
        <v>989500</v>
      </c>
    </row>
    <row r="442" spans="1:23" ht="120" x14ac:dyDescent="0.25">
      <c r="A442" s="5">
        <v>122659</v>
      </c>
      <c r="B442" s="4">
        <v>1</v>
      </c>
      <c r="C442" s="9" t="s">
        <v>90</v>
      </c>
      <c r="D442" s="65"/>
      <c r="E442" s="65" t="s">
        <v>11498</v>
      </c>
      <c r="F442" s="9" t="s">
        <v>3235</v>
      </c>
      <c r="G442" s="9" t="s">
        <v>3236</v>
      </c>
      <c r="H442" s="1" t="s">
        <v>22</v>
      </c>
      <c r="I442" s="1" t="s">
        <v>39</v>
      </c>
      <c r="K442" s="14" t="s">
        <v>11500</v>
      </c>
      <c r="L442" s="14" t="s">
        <v>11500</v>
      </c>
      <c r="M442" s="2">
        <v>0</v>
      </c>
      <c r="P442" s="181" t="s">
        <v>11517</v>
      </c>
      <c r="Q442" s="182" t="s">
        <v>30</v>
      </c>
      <c r="S442" s="6">
        <v>0</v>
      </c>
      <c r="T442" s="6">
        <v>0</v>
      </c>
      <c r="U442" s="6">
        <v>987420</v>
      </c>
      <c r="V442" s="6">
        <v>0</v>
      </c>
      <c r="W442" s="6">
        <f>SUM(Table2[[#This Row],[PE Obligations]:[Paving Obligations]])</f>
        <v>987420</v>
      </c>
    </row>
    <row r="443" spans="1:23" ht="45" x14ac:dyDescent="0.25">
      <c r="A443" s="5">
        <v>128780</v>
      </c>
      <c r="B443" s="4">
        <v>3</v>
      </c>
      <c r="C443" s="9" t="s">
        <v>318</v>
      </c>
      <c r="D443" s="65" t="s">
        <v>6319</v>
      </c>
      <c r="E443" s="65" t="s">
        <v>900</v>
      </c>
      <c r="F443" s="9" t="s">
        <v>6320</v>
      </c>
      <c r="G443" s="9" t="s">
        <v>6321</v>
      </c>
      <c r="H443" s="1" t="s">
        <v>52</v>
      </c>
      <c r="I443" s="1" t="s">
        <v>48</v>
      </c>
      <c r="K443" s="14" t="s">
        <v>28</v>
      </c>
      <c r="L443" s="14" t="s">
        <v>11339</v>
      </c>
      <c r="M443" s="2">
        <v>0.01</v>
      </c>
      <c r="N443" s="13">
        <v>43560</v>
      </c>
      <c r="P443" s="181" t="s">
        <v>11515</v>
      </c>
      <c r="Q443" s="182" t="s">
        <v>24</v>
      </c>
      <c r="R443" s="9" t="s">
        <v>6322</v>
      </c>
      <c r="S443" s="6">
        <v>0</v>
      </c>
      <c r="T443" s="6">
        <v>0</v>
      </c>
      <c r="U443" s="6">
        <v>982828</v>
      </c>
      <c r="V443" s="6">
        <v>0</v>
      </c>
      <c r="W443" s="6">
        <f>SUM(Table2[[#This Row],[PE Obligations]:[Paving Obligations]])</f>
        <v>982828</v>
      </c>
    </row>
    <row r="444" spans="1:23" x14ac:dyDescent="0.25">
      <c r="A444" s="5">
        <v>70077</v>
      </c>
      <c r="B444" s="4">
        <v>2</v>
      </c>
      <c r="C444" s="9" t="s">
        <v>294</v>
      </c>
      <c r="D444" s="65"/>
      <c r="E444" s="65" t="s">
        <v>900</v>
      </c>
      <c r="F444" s="9" t="s">
        <v>295</v>
      </c>
      <c r="H444" s="1" t="s">
        <v>105</v>
      </c>
      <c r="I444" s="1" t="s">
        <v>171</v>
      </c>
      <c r="K444" s="14" t="s">
        <v>11500</v>
      </c>
      <c r="L444" s="14" t="s">
        <v>11500</v>
      </c>
      <c r="M444" s="1" t="s">
        <v>57</v>
      </c>
      <c r="P444" s="181" t="s">
        <v>11515</v>
      </c>
      <c r="Q444" s="182"/>
      <c r="S444" s="6">
        <v>0</v>
      </c>
      <c r="T444" s="6">
        <v>0</v>
      </c>
      <c r="U444" s="6">
        <v>979847.76</v>
      </c>
      <c r="V444" s="6">
        <v>0</v>
      </c>
      <c r="W444" s="6">
        <f>SUM(Table2[[#This Row],[PE Obligations]:[Paving Obligations]])</f>
        <v>979847.76</v>
      </c>
    </row>
    <row r="445" spans="1:23" ht="30" x14ac:dyDescent="0.25">
      <c r="A445" s="5">
        <v>129380</v>
      </c>
      <c r="B445" s="4">
        <v>1</v>
      </c>
      <c r="C445" s="9" t="s">
        <v>83</v>
      </c>
      <c r="D445" s="65"/>
      <c r="E445" s="65" t="s">
        <v>11500</v>
      </c>
      <c r="F445" s="9" t="s">
        <v>6860</v>
      </c>
      <c r="H445" s="1" t="s">
        <v>1246</v>
      </c>
      <c r="K445" s="14" t="s">
        <v>11500</v>
      </c>
      <c r="L445" s="14" t="s">
        <v>11500</v>
      </c>
      <c r="M445" s="1" t="s">
        <v>57</v>
      </c>
      <c r="P445" s="181" t="s">
        <v>11500</v>
      </c>
      <c r="Q445" s="182"/>
      <c r="S445" s="6">
        <v>0</v>
      </c>
      <c r="T445" s="6">
        <v>0</v>
      </c>
      <c r="U445" s="6">
        <v>971873</v>
      </c>
      <c r="V445" s="6">
        <v>0</v>
      </c>
      <c r="W445" s="6">
        <f>SUM(Table2[[#This Row],[PE Obligations]:[Paving Obligations]])</f>
        <v>971873</v>
      </c>
    </row>
    <row r="446" spans="1:23" x14ac:dyDescent="0.25">
      <c r="A446" s="5">
        <v>129421</v>
      </c>
      <c r="B446" s="4">
        <v>3</v>
      </c>
      <c r="C446" s="9" t="s">
        <v>43</v>
      </c>
      <c r="D446" s="65" t="s">
        <v>907</v>
      </c>
      <c r="E446" s="65" t="s">
        <v>900</v>
      </c>
      <c r="F446" s="9" t="s">
        <v>6906</v>
      </c>
      <c r="G446" s="9" t="s">
        <v>3213</v>
      </c>
      <c r="H446" s="1" t="s">
        <v>158</v>
      </c>
      <c r="I446" s="1" t="s">
        <v>158</v>
      </c>
      <c r="J446" s="1" t="str">
        <f>VLOOKUP(A446,'2020'!E:I,5,FALSE)</f>
        <v>Mill &amp; 411d</v>
      </c>
      <c r="K446" s="14" t="s">
        <v>11496</v>
      </c>
      <c r="L446" s="14" t="s">
        <v>10418</v>
      </c>
      <c r="M446" s="2">
        <v>1.65</v>
      </c>
      <c r="N446" s="13">
        <v>43868</v>
      </c>
      <c r="O446" s="1" t="s">
        <v>342</v>
      </c>
      <c r="P446" s="181" t="s">
        <v>11514</v>
      </c>
      <c r="Q446" s="182" t="s">
        <v>11</v>
      </c>
      <c r="S446" s="6">
        <v>0</v>
      </c>
      <c r="T446" s="6">
        <v>0</v>
      </c>
      <c r="U446" s="6">
        <v>0</v>
      </c>
      <c r="V446" s="6">
        <v>971819</v>
      </c>
      <c r="W446" s="6">
        <f>SUM(Table2[[#This Row],[PE Obligations]:[Paving Obligations]])</f>
        <v>971819</v>
      </c>
    </row>
    <row r="447" spans="1:23" ht="30" x14ac:dyDescent="0.25">
      <c r="A447" s="5">
        <v>123296</v>
      </c>
      <c r="B447" s="4">
        <v>2</v>
      </c>
      <c r="C447" s="9" t="s">
        <v>199</v>
      </c>
      <c r="D447" s="65" t="s">
        <v>114</v>
      </c>
      <c r="E447" s="65" t="s">
        <v>10721</v>
      </c>
      <c r="F447" s="9" t="s">
        <v>3404</v>
      </c>
      <c r="H447" s="1" t="s">
        <v>52</v>
      </c>
      <c r="I447" s="1" t="s">
        <v>48</v>
      </c>
      <c r="K447" s="14" t="s">
        <v>28</v>
      </c>
      <c r="L447" s="14" t="s">
        <v>11339</v>
      </c>
      <c r="M447" s="2">
        <v>7.0000000000000007E-2</v>
      </c>
      <c r="N447" s="13">
        <v>43812</v>
      </c>
      <c r="P447" s="181" t="s">
        <v>11513</v>
      </c>
      <c r="Q447" s="182" t="s">
        <v>148</v>
      </c>
      <c r="R447" s="9" t="s">
        <v>3405</v>
      </c>
      <c r="S447" s="6">
        <v>0</v>
      </c>
      <c r="T447" s="6">
        <v>0</v>
      </c>
      <c r="U447" s="6">
        <v>971625</v>
      </c>
      <c r="V447" s="6">
        <v>0</v>
      </c>
      <c r="W447" s="6">
        <f>SUM(Table2[[#This Row],[PE Obligations]:[Paving Obligations]])</f>
        <v>971625</v>
      </c>
    </row>
    <row r="448" spans="1:23" x14ac:dyDescent="0.25">
      <c r="A448" s="5">
        <v>127129</v>
      </c>
      <c r="B448" s="4">
        <v>1</v>
      </c>
      <c r="C448" s="9" t="s">
        <v>102</v>
      </c>
      <c r="D448" s="65" t="s">
        <v>5308</v>
      </c>
      <c r="E448" s="65" t="s">
        <v>900</v>
      </c>
      <c r="F448" s="9" t="s">
        <v>5309</v>
      </c>
      <c r="G448" s="9" t="s">
        <v>3582</v>
      </c>
      <c r="H448" s="1" t="s">
        <v>158</v>
      </c>
      <c r="I448" s="1" t="s">
        <v>4650</v>
      </c>
      <c r="J448" s="1" t="str">
        <f>VLOOKUP(A448,'2020'!E:I,5,FALSE)</f>
        <v>411tld Overlay @ 85 Lb/sy</v>
      </c>
      <c r="K448" s="14" t="s">
        <v>11496</v>
      </c>
      <c r="L448" s="14" t="s">
        <v>10418</v>
      </c>
      <c r="M448" s="2">
        <v>8.17</v>
      </c>
      <c r="N448" s="13">
        <v>43917</v>
      </c>
      <c r="O448" s="1" t="s">
        <v>342</v>
      </c>
      <c r="P448" s="181" t="s">
        <v>11515</v>
      </c>
      <c r="Q448" s="182" t="s">
        <v>24</v>
      </c>
      <c r="R448" s="9" t="s">
        <v>5310</v>
      </c>
      <c r="S448" s="6">
        <v>0</v>
      </c>
      <c r="T448" s="6">
        <v>0</v>
      </c>
      <c r="U448" s="6">
        <v>44500</v>
      </c>
      <c r="V448" s="6">
        <v>925620</v>
      </c>
      <c r="W448" s="6">
        <f>SUM(Table2[[#This Row],[PE Obligations]:[Paving Obligations]])</f>
        <v>970120</v>
      </c>
    </row>
    <row r="449" spans="1:23" x14ac:dyDescent="0.25">
      <c r="A449" s="5">
        <v>121418.05</v>
      </c>
      <c r="B449" s="4">
        <v>1</v>
      </c>
      <c r="C449" s="9" t="s">
        <v>899</v>
      </c>
      <c r="D449" s="65"/>
      <c r="E449" s="65" t="s">
        <v>10721</v>
      </c>
      <c r="F449" s="9" t="s">
        <v>2876</v>
      </c>
      <c r="H449" s="1" t="s">
        <v>105</v>
      </c>
      <c r="I449" s="1" t="s">
        <v>761</v>
      </c>
      <c r="K449" s="14" t="s">
        <v>11500</v>
      </c>
      <c r="L449" s="14" t="s">
        <v>11500</v>
      </c>
      <c r="M449" s="2">
        <v>238.84</v>
      </c>
      <c r="N449" s="13">
        <v>43777</v>
      </c>
      <c r="P449" s="181" t="s">
        <v>11513</v>
      </c>
      <c r="Q449" s="182"/>
      <c r="S449" s="6">
        <v>0</v>
      </c>
      <c r="T449" s="6">
        <v>0</v>
      </c>
      <c r="U449" s="6">
        <v>965794</v>
      </c>
      <c r="V449" s="6">
        <v>0</v>
      </c>
      <c r="W449" s="6">
        <f>SUM(Table2[[#This Row],[PE Obligations]:[Paving Obligations]])</f>
        <v>965794</v>
      </c>
    </row>
    <row r="450" spans="1:23" x14ac:dyDescent="0.25">
      <c r="A450" s="5">
        <v>118308.07</v>
      </c>
      <c r="B450" s="4">
        <v>3</v>
      </c>
      <c r="C450" s="9" t="s">
        <v>161</v>
      </c>
      <c r="D450" s="65"/>
      <c r="E450" s="65" t="s">
        <v>10721</v>
      </c>
      <c r="F450" s="9" t="s">
        <v>2268</v>
      </c>
      <c r="G450" s="9" t="s">
        <v>1993</v>
      </c>
      <c r="H450" s="1" t="s">
        <v>105</v>
      </c>
      <c r="I450" s="1" t="s">
        <v>922</v>
      </c>
      <c r="K450" s="14" t="s">
        <v>11500</v>
      </c>
      <c r="L450" s="14" t="s">
        <v>11500</v>
      </c>
      <c r="M450" s="1" t="s">
        <v>57</v>
      </c>
      <c r="N450" s="13">
        <v>43868</v>
      </c>
      <c r="P450" s="181" t="s">
        <v>11513</v>
      </c>
      <c r="Q450" s="182"/>
      <c r="S450" s="6">
        <v>0</v>
      </c>
      <c r="T450" s="6">
        <v>0</v>
      </c>
      <c r="U450" s="6">
        <v>960509</v>
      </c>
      <c r="V450" s="6">
        <v>0</v>
      </c>
      <c r="W450" s="6">
        <f>SUM(Table2[[#This Row],[PE Obligations]:[Paving Obligations]])</f>
        <v>960509</v>
      </c>
    </row>
    <row r="451" spans="1:23" x14ac:dyDescent="0.25">
      <c r="A451" s="5">
        <v>128801</v>
      </c>
      <c r="B451" s="4">
        <v>3</v>
      </c>
      <c r="C451" s="9" t="s">
        <v>43</v>
      </c>
      <c r="D451" s="65"/>
      <c r="E451" s="65" t="s">
        <v>11500</v>
      </c>
      <c r="F451" s="9" t="s">
        <v>6338</v>
      </c>
      <c r="H451" s="1" t="s">
        <v>1246</v>
      </c>
      <c r="K451" s="14" t="s">
        <v>11500</v>
      </c>
      <c r="L451" s="14" t="s">
        <v>11500</v>
      </c>
      <c r="M451" s="1" t="s">
        <v>57</v>
      </c>
      <c r="P451" s="181" t="s">
        <v>11500</v>
      </c>
      <c r="Q451" s="182"/>
      <c r="S451" s="6">
        <v>0</v>
      </c>
      <c r="T451" s="6">
        <v>0</v>
      </c>
      <c r="U451" s="6">
        <v>960100</v>
      </c>
      <c r="V451" s="6">
        <v>0</v>
      </c>
      <c r="W451" s="6">
        <f>SUM(Table2[[#This Row],[PE Obligations]:[Paving Obligations]])</f>
        <v>960100</v>
      </c>
    </row>
    <row r="452" spans="1:23" ht="30" x14ac:dyDescent="0.25">
      <c r="A452" s="5">
        <v>130267</v>
      </c>
      <c r="B452" s="4">
        <v>3</v>
      </c>
      <c r="C452" s="9" t="s">
        <v>250</v>
      </c>
      <c r="D452" s="65"/>
      <c r="E452" s="65" t="s">
        <v>11500</v>
      </c>
      <c r="F452" s="9" t="s">
        <v>7597</v>
      </c>
      <c r="H452" s="1" t="s">
        <v>878</v>
      </c>
      <c r="I452" s="1" t="s">
        <v>972</v>
      </c>
      <c r="K452" s="14" t="s">
        <v>11500</v>
      </c>
      <c r="L452" s="14" t="s">
        <v>11500</v>
      </c>
      <c r="M452" s="1" t="s">
        <v>57</v>
      </c>
      <c r="P452" s="181" t="s">
        <v>11500</v>
      </c>
      <c r="Q452" s="182"/>
      <c r="S452" s="6">
        <v>0</v>
      </c>
      <c r="T452" s="6">
        <v>0</v>
      </c>
      <c r="U452" s="6">
        <v>960000</v>
      </c>
      <c r="V452" s="6">
        <v>0</v>
      </c>
      <c r="W452" s="6">
        <f>SUM(Table2[[#This Row],[PE Obligations]:[Paving Obligations]])</f>
        <v>960000</v>
      </c>
    </row>
    <row r="453" spans="1:23" ht="30" x14ac:dyDescent="0.25">
      <c r="A453" s="5">
        <v>127219</v>
      </c>
      <c r="B453" s="4">
        <v>2</v>
      </c>
      <c r="C453" s="9" t="s">
        <v>107</v>
      </c>
      <c r="D453" s="65" t="s">
        <v>1124</v>
      </c>
      <c r="E453" s="65" t="s">
        <v>900</v>
      </c>
      <c r="F453" s="9" t="s">
        <v>5374</v>
      </c>
      <c r="G453" s="9" t="s">
        <v>4135</v>
      </c>
      <c r="H453" s="1" t="s">
        <v>158</v>
      </c>
      <c r="I453" s="1" t="s">
        <v>341</v>
      </c>
      <c r="J453" s="1" t="str">
        <f>VLOOKUP(A453,'2020'!E:I,5,FALSE)</f>
        <v>411 D Overlay</v>
      </c>
      <c r="K453" s="14" t="s">
        <v>11496</v>
      </c>
      <c r="L453" s="14" t="s">
        <v>10418</v>
      </c>
      <c r="M453" s="2">
        <v>6.26</v>
      </c>
      <c r="N453" s="13">
        <v>43917</v>
      </c>
      <c r="O453" s="1" t="s">
        <v>342</v>
      </c>
      <c r="P453" s="181" t="s">
        <v>11515</v>
      </c>
      <c r="Q453" s="182" t="s">
        <v>24</v>
      </c>
      <c r="S453" s="6">
        <v>0</v>
      </c>
      <c r="T453" s="6">
        <v>0</v>
      </c>
      <c r="U453" s="6">
        <v>27073</v>
      </c>
      <c r="V453" s="6">
        <v>930843</v>
      </c>
      <c r="W453" s="6">
        <f>SUM(Table2[[#This Row],[PE Obligations]:[Paving Obligations]])</f>
        <v>957916</v>
      </c>
    </row>
    <row r="454" spans="1:23" ht="30" x14ac:dyDescent="0.25">
      <c r="A454" s="5">
        <v>101608.01</v>
      </c>
      <c r="B454" s="4">
        <v>4</v>
      </c>
      <c r="C454" s="9" t="s">
        <v>18</v>
      </c>
      <c r="D454" s="65" t="s">
        <v>533</v>
      </c>
      <c r="E454" s="65" t="s">
        <v>900</v>
      </c>
      <c r="F454" s="9" t="s">
        <v>694</v>
      </c>
      <c r="H454" s="1" t="s">
        <v>74</v>
      </c>
      <c r="I454" s="1" t="s">
        <v>113</v>
      </c>
      <c r="K454" s="14" t="s">
        <v>11496</v>
      </c>
      <c r="L454" s="14" t="s">
        <v>113</v>
      </c>
      <c r="M454" s="2">
        <v>2.6</v>
      </c>
      <c r="N454" s="13">
        <v>42048</v>
      </c>
      <c r="P454" s="181" t="s">
        <v>11514</v>
      </c>
      <c r="Q454" s="182" t="s">
        <v>11</v>
      </c>
      <c r="S454" s="6">
        <v>0</v>
      </c>
      <c r="T454" s="6">
        <v>0</v>
      </c>
      <c r="U454" s="6">
        <v>957000</v>
      </c>
      <c r="V454" s="6">
        <v>0</v>
      </c>
      <c r="W454" s="6">
        <f>SUM(Table2[[#This Row],[PE Obligations]:[Paving Obligations]])</f>
        <v>957000</v>
      </c>
    </row>
    <row r="455" spans="1:23" ht="120" x14ac:dyDescent="0.25">
      <c r="A455" s="5">
        <v>125179</v>
      </c>
      <c r="B455" s="4">
        <v>4</v>
      </c>
      <c r="C455" s="9" t="s">
        <v>314</v>
      </c>
      <c r="D455" s="65"/>
      <c r="E455" s="65" t="s">
        <v>11498</v>
      </c>
      <c r="F455" s="9" t="s">
        <v>4186</v>
      </c>
      <c r="G455" s="9" t="s">
        <v>4187</v>
      </c>
      <c r="H455" s="1" t="s">
        <v>22</v>
      </c>
      <c r="I455" s="1" t="s">
        <v>39</v>
      </c>
      <c r="K455" s="14" t="s">
        <v>11500</v>
      </c>
      <c r="L455" s="14" t="s">
        <v>11500</v>
      </c>
      <c r="M455" s="2">
        <v>0.44</v>
      </c>
      <c r="P455" s="181" t="s">
        <v>11517</v>
      </c>
      <c r="Q455" s="182" t="s">
        <v>24</v>
      </c>
      <c r="S455" s="6">
        <v>0</v>
      </c>
      <c r="T455" s="6">
        <v>0</v>
      </c>
      <c r="U455" s="6">
        <v>956000</v>
      </c>
      <c r="V455" s="6">
        <v>0</v>
      </c>
      <c r="W455" s="6">
        <f>SUM(Table2[[#This Row],[PE Obligations]:[Paving Obligations]])</f>
        <v>956000</v>
      </c>
    </row>
    <row r="456" spans="1:23" x14ac:dyDescent="0.25">
      <c r="A456" s="5">
        <v>121358</v>
      </c>
      <c r="B456" s="4">
        <v>4</v>
      </c>
      <c r="C456" s="9" t="s">
        <v>18</v>
      </c>
      <c r="D456" s="65" t="s">
        <v>414</v>
      </c>
      <c r="E456" s="65" t="s">
        <v>900</v>
      </c>
      <c r="F456" s="9" t="s">
        <v>2839</v>
      </c>
      <c r="H456" s="1" t="s">
        <v>52</v>
      </c>
      <c r="I456" s="1" t="s">
        <v>48</v>
      </c>
      <c r="K456" s="14" t="s">
        <v>28</v>
      </c>
      <c r="L456" s="14" t="s">
        <v>11339</v>
      </c>
      <c r="M456" s="2">
        <v>0.04</v>
      </c>
      <c r="N456" s="13">
        <v>43637</v>
      </c>
      <c r="P456" s="181" t="s">
        <v>11515</v>
      </c>
      <c r="Q456" s="182" t="s">
        <v>24</v>
      </c>
      <c r="R456" s="9" t="s">
        <v>2840</v>
      </c>
      <c r="S456" s="6">
        <v>0</v>
      </c>
      <c r="T456" s="6">
        <v>0</v>
      </c>
      <c r="U456" s="6">
        <v>954866</v>
      </c>
      <c r="V456" s="6">
        <v>0</v>
      </c>
      <c r="W456" s="6">
        <f>SUM(Table2[[#This Row],[PE Obligations]:[Paving Obligations]])</f>
        <v>954866</v>
      </c>
    </row>
    <row r="457" spans="1:23" x14ac:dyDescent="0.25">
      <c r="A457" s="5">
        <v>121426.05</v>
      </c>
      <c r="B457" s="4">
        <v>1</v>
      </c>
      <c r="C457" s="9" t="s">
        <v>899</v>
      </c>
      <c r="D457" s="65" t="s">
        <v>900</v>
      </c>
      <c r="E457" s="65" t="s">
        <v>900</v>
      </c>
      <c r="F457" s="9" t="s">
        <v>2893</v>
      </c>
      <c r="H457" s="1" t="s">
        <v>105</v>
      </c>
      <c r="I457" s="1" t="s">
        <v>761</v>
      </c>
      <c r="K457" s="14" t="s">
        <v>11500</v>
      </c>
      <c r="L457" s="14" t="s">
        <v>11500</v>
      </c>
      <c r="M457" s="2">
        <v>434.52</v>
      </c>
      <c r="N457" s="13">
        <v>43777</v>
      </c>
      <c r="P457" s="181" t="s">
        <v>11515</v>
      </c>
      <c r="Q457" s="182"/>
      <c r="S457" s="6">
        <v>0</v>
      </c>
      <c r="T457" s="6">
        <v>0</v>
      </c>
      <c r="U457" s="6">
        <v>952227</v>
      </c>
      <c r="V457" s="6">
        <v>0</v>
      </c>
      <c r="W457" s="6">
        <f>SUM(Table2[[#This Row],[PE Obligations]:[Paving Obligations]])</f>
        <v>952227</v>
      </c>
    </row>
    <row r="458" spans="1:23" x14ac:dyDescent="0.25">
      <c r="A458" s="5">
        <v>121423.05</v>
      </c>
      <c r="B458" s="4">
        <v>1</v>
      </c>
      <c r="C458" s="9" t="s">
        <v>899</v>
      </c>
      <c r="D458" s="65" t="s">
        <v>900</v>
      </c>
      <c r="E458" s="65" t="s">
        <v>900</v>
      </c>
      <c r="F458" s="9" t="s">
        <v>2884</v>
      </c>
      <c r="H458" s="1" t="s">
        <v>105</v>
      </c>
      <c r="I458" s="1" t="s">
        <v>761</v>
      </c>
      <c r="K458" s="14" t="s">
        <v>11500</v>
      </c>
      <c r="L458" s="14" t="s">
        <v>11500</v>
      </c>
      <c r="M458" s="2">
        <v>434.92</v>
      </c>
      <c r="N458" s="13">
        <v>43777</v>
      </c>
      <c r="P458" s="181" t="s">
        <v>11515</v>
      </c>
      <c r="Q458" s="182"/>
      <c r="S458" s="6">
        <v>0</v>
      </c>
      <c r="T458" s="6">
        <v>0</v>
      </c>
      <c r="U458" s="6">
        <v>950977</v>
      </c>
      <c r="V458" s="6">
        <v>0</v>
      </c>
      <c r="W458" s="6">
        <f>SUM(Table2[[#This Row],[PE Obligations]:[Paving Obligations]])</f>
        <v>950977</v>
      </c>
    </row>
    <row r="459" spans="1:23" ht="90" x14ac:dyDescent="0.25">
      <c r="A459" s="5">
        <v>119928.02</v>
      </c>
      <c r="B459" s="4">
        <v>4</v>
      </c>
      <c r="C459" s="9" t="s">
        <v>304</v>
      </c>
      <c r="D459" s="65"/>
      <c r="E459" s="65" t="s">
        <v>11498</v>
      </c>
      <c r="F459" s="9" t="s">
        <v>2558</v>
      </c>
      <c r="G459" s="9" t="s">
        <v>2559</v>
      </c>
      <c r="H459" s="1" t="s">
        <v>22</v>
      </c>
      <c r="I459" s="1" t="s">
        <v>39</v>
      </c>
      <c r="K459" s="14" t="s">
        <v>11500</v>
      </c>
      <c r="L459" s="14" t="s">
        <v>11500</v>
      </c>
      <c r="M459" s="1" t="s">
        <v>57</v>
      </c>
      <c r="P459" s="181" t="s">
        <v>11517</v>
      </c>
      <c r="Q459" s="182" t="s">
        <v>24</v>
      </c>
      <c r="S459" s="6">
        <v>0</v>
      </c>
      <c r="T459" s="6">
        <v>0</v>
      </c>
      <c r="U459" s="6">
        <v>950708</v>
      </c>
      <c r="V459" s="6">
        <v>0</v>
      </c>
      <c r="W459" s="6">
        <f>SUM(Table2[[#This Row],[PE Obligations]:[Paving Obligations]])</f>
        <v>950708</v>
      </c>
    </row>
    <row r="460" spans="1:23" x14ac:dyDescent="0.25">
      <c r="A460" s="5">
        <v>126468</v>
      </c>
      <c r="B460" s="4">
        <v>3</v>
      </c>
      <c r="C460" s="9" t="s">
        <v>172</v>
      </c>
      <c r="D460" s="65" t="s">
        <v>1277</v>
      </c>
      <c r="E460" s="65" t="s">
        <v>900</v>
      </c>
      <c r="F460" s="9" t="s">
        <v>4861</v>
      </c>
      <c r="G460" s="9" t="s">
        <v>4135</v>
      </c>
      <c r="H460" s="1" t="s">
        <v>158</v>
      </c>
      <c r="I460" s="1" t="s">
        <v>341</v>
      </c>
      <c r="J460" s="1" t="str">
        <f>VLOOKUP(A460,'2020'!E:I,5,FALSE)</f>
        <v>411 D Overlay</v>
      </c>
      <c r="K460" s="14" t="s">
        <v>11496</v>
      </c>
      <c r="L460" s="14" t="s">
        <v>10418</v>
      </c>
      <c r="M460" s="2">
        <v>5.59</v>
      </c>
      <c r="N460" s="13">
        <v>43966</v>
      </c>
      <c r="O460" s="1" t="s">
        <v>337</v>
      </c>
      <c r="P460" s="181" t="s">
        <v>11515</v>
      </c>
      <c r="Q460" s="182" t="s">
        <v>24</v>
      </c>
      <c r="S460" s="6">
        <v>0</v>
      </c>
      <c r="T460" s="6">
        <v>0</v>
      </c>
      <c r="U460" s="6">
        <v>94270</v>
      </c>
      <c r="V460" s="6">
        <v>856290</v>
      </c>
      <c r="W460" s="6">
        <f>SUM(Table2[[#This Row],[PE Obligations]:[Paving Obligations]])</f>
        <v>950560</v>
      </c>
    </row>
    <row r="461" spans="1:23" x14ac:dyDescent="0.25">
      <c r="A461" s="5">
        <v>129177</v>
      </c>
      <c r="B461" s="4">
        <v>3</v>
      </c>
      <c r="C461" s="9" t="s">
        <v>131</v>
      </c>
      <c r="D461" s="65" t="s">
        <v>5901</v>
      </c>
      <c r="E461" s="65" t="s">
        <v>900</v>
      </c>
      <c r="F461" s="9" t="s">
        <v>6578</v>
      </c>
      <c r="G461" s="9" t="s">
        <v>4135</v>
      </c>
      <c r="H461" s="1" t="s">
        <v>158</v>
      </c>
      <c r="I461" s="1" t="s">
        <v>341</v>
      </c>
      <c r="J461" s="1" t="str">
        <f>VLOOKUP(A461,'2020'!E:I,5,FALSE)</f>
        <v>411 D Overlay</v>
      </c>
      <c r="K461" s="14" t="s">
        <v>11496</v>
      </c>
      <c r="L461" s="14" t="s">
        <v>10418</v>
      </c>
      <c r="M461" s="2">
        <v>6.52</v>
      </c>
      <c r="N461" s="13">
        <v>43966</v>
      </c>
      <c r="O461" s="1" t="s">
        <v>342</v>
      </c>
      <c r="P461" s="181" t="s">
        <v>11515</v>
      </c>
      <c r="Q461" s="182" t="s">
        <v>24</v>
      </c>
      <c r="S461" s="6">
        <v>0</v>
      </c>
      <c r="T461" s="6">
        <v>0</v>
      </c>
      <c r="U461" s="6">
        <v>17131</v>
      </c>
      <c r="V461" s="6">
        <v>933290</v>
      </c>
      <c r="W461" s="6">
        <f>SUM(Table2[[#This Row],[PE Obligations]:[Paving Obligations]])</f>
        <v>950421</v>
      </c>
    </row>
    <row r="462" spans="1:23" ht="60" x14ac:dyDescent="0.25">
      <c r="A462" s="5">
        <v>121752</v>
      </c>
      <c r="B462" s="4">
        <v>1</v>
      </c>
      <c r="C462" s="9" t="s">
        <v>223</v>
      </c>
      <c r="D462" s="65"/>
      <c r="E462" s="65" t="s">
        <v>11498</v>
      </c>
      <c r="F462" s="9" t="s">
        <v>2988</v>
      </c>
      <c r="G462" s="9" t="s">
        <v>2989</v>
      </c>
      <c r="H462" s="1" t="s">
        <v>22</v>
      </c>
      <c r="I462" s="1" t="s">
        <v>158</v>
      </c>
      <c r="J462" s="1" t="e">
        <f>VLOOKUP(A462,'Resurfacing Data'!A:M,13,FALSE)</f>
        <v>#N/A</v>
      </c>
      <c r="K462" s="14" t="s">
        <v>11496</v>
      </c>
      <c r="L462" s="14" t="s">
        <v>10418</v>
      </c>
      <c r="M462" s="2">
        <v>0.64</v>
      </c>
      <c r="P462" s="181" t="s">
        <v>11517</v>
      </c>
      <c r="Q462" s="182" t="s">
        <v>24</v>
      </c>
      <c r="S462" s="6">
        <v>0</v>
      </c>
      <c r="T462" s="6">
        <v>0</v>
      </c>
      <c r="U462" s="6">
        <v>948400</v>
      </c>
      <c r="V462" s="6">
        <v>0</v>
      </c>
      <c r="W462" s="6">
        <f>SUM(Table2[[#This Row],[PE Obligations]:[Paving Obligations]])</f>
        <v>948400</v>
      </c>
    </row>
    <row r="463" spans="1:23" x14ac:dyDescent="0.25">
      <c r="A463" s="5">
        <v>125336</v>
      </c>
      <c r="B463" s="4">
        <v>4</v>
      </c>
      <c r="C463" s="9" t="s">
        <v>607</v>
      </c>
      <c r="D463" s="65" t="s">
        <v>3233</v>
      </c>
      <c r="E463" s="65" t="s">
        <v>900</v>
      </c>
      <c r="F463" s="9" t="s">
        <v>4275</v>
      </c>
      <c r="H463" s="1" t="s">
        <v>52</v>
      </c>
      <c r="I463" s="1" t="s">
        <v>48</v>
      </c>
      <c r="K463" s="14" t="s">
        <v>28</v>
      </c>
      <c r="L463" s="14" t="s">
        <v>11339</v>
      </c>
      <c r="M463" s="2">
        <v>0.01</v>
      </c>
      <c r="N463" s="13">
        <v>43812</v>
      </c>
      <c r="P463" s="181" t="s">
        <v>11514</v>
      </c>
      <c r="Q463" s="182" t="s">
        <v>11</v>
      </c>
      <c r="R463" s="9" t="s">
        <v>4276</v>
      </c>
      <c r="S463" s="6">
        <v>0</v>
      </c>
      <c r="T463" s="6">
        <v>0</v>
      </c>
      <c r="U463" s="6">
        <v>947262</v>
      </c>
      <c r="V463" s="6">
        <v>0</v>
      </c>
      <c r="W463" s="6">
        <f>SUM(Table2[[#This Row],[PE Obligations]:[Paving Obligations]])</f>
        <v>947262</v>
      </c>
    </row>
    <row r="464" spans="1:23" x14ac:dyDescent="0.25">
      <c r="A464" s="5">
        <v>103657</v>
      </c>
      <c r="B464" s="4">
        <v>3</v>
      </c>
      <c r="C464" s="9" t="s">
        <v>798</v>
      </c>
      <c r="D464" s="65"/>
      <c r="E464" s="65" t="s">
        <v>900</v>
      </c>
      <c r="F464" s="9" t="s">
        <v>799</v>
      </c>
      <c r="H464" s="1" t="s">
        <v>105</v>
      </c>
      <c r="I464" s="1" t="s">
        <v>171</v>
      </c>
      <c r="K464" s="14" t="s">
        <v>11500</v>
      </c>
      <c r="L464" s="14" t="s">
        <v>11500</v>
      </c>
      <c r="M464" s="1" t="s">
        <v>57</v>
      </c>
      <c r="P464" s="181" t="s">
        <v>11515</v>
      </c>
      <c r="Q464" s="182"/>
      <c r="S464" s="6">
        <v>0</v>
      </c>
      <c r="T464" s="6">
        <v>0</v>
      </c>
      <c r="U464" s="6">
        <v>944027.14</v>
      </c>
      <c r="V464" s="6">
        <v>0</v>
      </c>
      <c r="W464" s="6">
        <f>SUM(Table2[[#This Row],[PE Obligations]:[Paving Obligations]])</f>
        <v>944027.14</v>
      </c>
    </row>
    <row r="465" spans="1:23" ht="45" x14ac:dyDescent="0.25">
      <c r="A465" s="5">
        <v>101608</v>
      </c>
      <c r="B465" s="4">
        <v>4</v>
      </c>
      <c r="C465" s="9" t="s">
        <v>18</v>
      </c>
      <c r="D465" s="65" t="s">
        <v>533</v>
      </c>
      <c r="E465" s="65" t="s">
        <v>900</v>
      </c>
      <c r="F465" s="9" t="s">
        <v>692</v>
      </c>
      <c r="G465" s="9" t="s">
        <v>693</v>
      </c>
      <c r="H465" s="1" t="s">
        <v>74</v>
      </c>
      <c r="I465" s="1" t="s">
        <v>101</v>
      </c>
      <c r="K465" s="14" t="s">
        <v>11496</v>
      </c>
      <c r="L465" s="14" t="s">
        <v>113</v>
      </c>
      <c r="M465" s="2">
        <v>6.1390000000000002</v>
      </c>
      <c r="P465" s="181" t="s">
        <v>11514</v>
      </c>
      <c r="Q465" s="182" t="s">
        <v>11</v>
      </c>
      <c r="S465" s="6">
        <v>943800</v>
      </c>
      <c r="T465" s="6">
        <v>0</v>
      </c>
      <c r="U465" s="6">
        <v>0</v>
      </c>
      <c r="V465" s="6">
        <v>0</v>
      </c>
      <c r="W465" s="6">
        <f>SUM(Table2[[#This Row],[PE Obligations]:[Paving Obligations]])</f>
        <v>943800</v>
      </c>
    </row>
    <row r="466" spans="1:23" ht="30" x14ac:dyDescent="0.25">
      <c r="A466" s="5">
        <v>129765</v>
      </c>
      <c r="B466" s="4">
        <v>1</v>
      </c>
      <c r="C466" s="9" t="s">
        <v>899</v>
      </c>
      <c r="D466" s="65"/>
      <c r="E466" s="65" t="s">
        <v>11500</v>
      </c>
      <c r="F466" s="9" t="s">
        <v>7136</v>
      </c>
      <c r="H466" s="1" t="s">
        <v>1246</v>
      </c>
      <c r="K466" s="14" t="s">
        <v>11500</v>
      </c>
      <c r="L466" s="14" t="s">
        <v>11500</v>
      </c>
      <c r="M466" s="1" t="s">
        <v>57</v>
      </c>
      <c r="P466" s="181" t="s">
        <v>11500</v>
      </c>
      <c r="Q466" s="182"/>
      <c r="S466" s="6">
        <v>0</v>
      </c>
      <c r="T466" s="6">
        <v>0</v>
      </c>
      <c r="U466" s="6">
        <v>943104</v>
      </c>
      <c r="V466" s="6">
        <v>0</v>
      </c>
      <c r="W466" s="6">
        <f>SUM(Table2[[#This Row],[PE Obligations]:[Paving Obligations]])</f>
        <v>943104</v>
      </c>
    </row>
    <row r="467" spans="1:23" ht="45" x14ac:dyDescent="0.25">
      <c r="A467" s="5">
        <v>112126.03</v>
      </c>
      <c r="B467" s="4">
        <v>6</v>
      </c>
      <c r="C467" s="9" t="s">
        <v>46</v>
      </c>
      <c r="D467" s="65"/>
      <c r="E467" s="65" t="s">
        <v>900</v>
      </c>
      <c r="F467" s="9" t="s">
        <v>1267</v>
      </c>
      <c r="H467" s="1" t="s">
        <v>74</v>
      </c>
      <c r="I467" s="1" t="s">
        <v>433</v>
      </c>
      <c r="K467" s="14" t="s">
        <v>11496</v>
      </c>
      <c r="L467" s="14" t="s">
        <v>113</v>
      </c>
      <c r="M467" s="2">
        <v>0</v>
      </c>
      <c r="P467" s="181" t="s">
        <v>11515</v>
      </c>
      <c r="Q467" s="182"/>
      <c r="S467" s="6">
        <v>940000</v>
      </c>
      <c r="T467" s="6">
        <v>0</v>
      </c>
      <c r="U467" s="6">
        <v>0</v>
      </c>
      <c r="V467" s="6">
        <v>0</v>
      </c>
      <c r="W467" s="6">
        <f>SUM(Table2[[#This Row],[PE Obligations]:[Paving Obligations]])</f>
        <v>940000</v>
      </c>
    </row>
    <row r="468" spans="1:23" x14ac:dyDescent="0.25">
      <c r="A468" s="5">
        <v>70020</v>
      </c>
      <c r="B468" s="4">
        <v>4</v>
      </c>
      <c r="C468" s="9" t="s">
        <v>202</v>
      </c>
      <c r="D468" s="65"/>
      <c r="E468" s="65" t="s">
        <v>900</v>
      </c>
      <c r="F468" s="9" t="s">
        <v>203</v>
      </c>
      <c r="H468" s="1" t="s">
        <v>105</v>
      </c>
      <c r="I468" s="1" t="s">
        <v>171</v>
      </c>
      <c r="K468" s="14" t="s">
        <v>11500</v>
      </c>
      <c r="L468" s="14" t="s">
        <v>11500</v>
      </c>
      <c r="M468" s="1" t="s">
        <v>57</v>
      </c>
      <c r="P468" s="181" t="s">
        <v>11515</v>
      </c>
      <c r="Q468" s="182"/>
      <c r="S468" s="6">
        <v>0</v>
      </c>
      <c r="T468" s="6">
        <v>0</v>
      </c>
      <c r="U468" s="6">
        <v>930444.1</v>
      </c>
      <c r="V468" s="6">
        <v>0</v>
      </c>
      <c r="W468" s="6">
        <f>SUM(Table2[[#This Row],[PE Obligations]:[Paving Obligations]])</f>
        <v>930444.1</v>
      </c>
    </row>
    <row r="469" spans="1:23" ht="150" x14ac:dyDescent="0.25">
      <c r="A469" s="5">
        <v>123363</v>
      </c>
      <c r="B469" s="4">
        <v>1</v>
      </c>
      <c r="C469" s="9" t="s">
        <v>271</v>
      </c>
      <c r="D469" s="65"/>
      <c r="E469" s="65" t="s">
        <v>11498</v>
      </c>
      <c r="F469" s="9" t="s">
        <v>3439</v>
      </c>
      <c r="G469" s="9" t="s">
        <v>3440</v>
      </c>
      <c r="H469" s="1" t="s">
        <v>22</v>
      </c>
      <c r="I469" s="1" t="s">
        <v>113</v>
      </c>
      <c r="K469" s="14" t="s">
        <v>11496</v>
      </c>
      <c r="L469" s="14" t="s">
        <v>113</v>
      </c>
      <c r="M469" s="2">
        <v>0.92</v>
      </c>
      <c r="P469" s="181" t="s">
        <v>11517</v>
      </c>
      <c r="Q469" s="182" t="s">
        <v>24</v>
      </c>
      <c r="S469" s="6">
        <v>0</v>
      </c>
      <c r="T469" s="6">
        <v>0</v>
      </c>
      <c r="U469" s="6">
        <v>929375</v>
      </c>
      <c r="V469" s="6">
        <v>0</v>
      </c>
      <c r="W469" s="6">
        <f>SUM(Table2[[#This Row],[PE Obligations]:[Paving Obligations]])</f>
        <v>929375</v>
      </c>
    </row>
    <row r="470" spans="1:23" ht="30" x14ac:dyDescent="0.25">
      <c r="A470" s="5">
        <v>123036</v>
      </c>
      <c r="B470" s="4">
        <v>3</v>
      </c>
      <c r="C470" s="9" t="s">
        <v>3297</v>
      </c>
      <c r="D470" s="65" t="s">
        <v>3298</v>
      </c>
      <c r="E470" s="65" t="s">
        <v>11498</v>
      </c>
      <c r="F470" s="9" t="s">
        <v>3299</v>
      </c>
      <c r="G470" s="9" t="s">
        <v>2767</v>
      </c>
      <c r="H470" s="1" t="s">
        <v>28</v>
      </c>
      <c r="I470" s="1" t="s">
        <v>29</v>
      </c>
      <c r="K470" s="14" t="s">
        <v>28</v>
      </c>
      <c r="L470" s="14" t="s">
        <v>113</v>
      </c>
      <c r="M470" s="2">
        <v>0.01</v>
      </c>
      <c r="N470" s="13">
        <v>43966</v>
      </c>
      <c r="P470" s="181" t="s">
        <v>11517</v>
      </c>
      <c r="Q470" s="182" t="s">
        <v>30</v>
      </c>
      <c r="R470" s="9" t="s">
        <v>3300</v>
      </c>
      <c r="S470" s="6">
        <v>108000</v>
      </c>
      <c r="T470" s="6">
        <v>0</v>
      </c>
      <c r="U470" s="6">
        <v>821079</v>
      </c>
      <c r="V470" s="6">
        <v>0</v>
      </c>
      <c r="W470" s="6">
        <f>SUM(Table2[[#This Row],[PE Obligations]:[Paving Obligations]])</f>
        <v>929079</v>
      </c>
    </row>
    <row r="471" spans="1:23" ht="30" x14ac:dyDescent="0.25">
      <c r="A471" s="5">
        <v>116324.08</v>
      </c>
      <c r="B471" s="4">
        <v>4</v>
      </c>
      <c r="C471" s="9" t="s">
        <v>156</v>
      </c>
      <c r="D471" s="65"/>
      <c r="E471" s="65" t="s">
        <v>10721</v>
      </c>
      <c r="F471" s="9" t="s">
        <v>1913</v>
      </c>
      <c r="G471" s="9" t="s">
        <v>1900</v>
      </c>
      <c r="H471" s="1" t="s">
        <v>105</v>
      </c>
      <c r="I471" s="1" t="s">
        <v>171</v>
      </c>
      <c r="K471" s="14" t="s">
        <v>11500</v>
      </c>
      <c r="L471" s="14" t="s">
        <v>11500</v>
      </c>
      <c r="M471" s="1" t="s">
        <v>57</v>
      </c>
      <c r="N471" s="13">
        <v>43742</v>
      </c>
      <c r="P471" s="181" t="s">
        <v>11513</v>
      </c>
      <c r="Q471" s="182"/>
      <c r="S471" s="6">
        <v>0</v>
      </c>
      <c r="T471" s="6">
        <v>0</v>
      </c>
      <c r="U471" s="6">
        <v>925970</v>
      </c>
      <c r="V471" s="6">
        <v>0</v>
      </c>
      <c r="W471" s="6">
        <f>SUM(Table2[[#This Row],[PE Obligations]:[Paving Obligations]])</f>
        <v>925970</v>
      </c>
    </row>
    <row r="472" spans="1:23" ht="120" x14ac:dyDescent="0.25">
      <c r="A472" s="5">
        <v>125429</v>
      </c>
      <c r="B472" s="4">
        <v>4</v>
      </c>
      <c r="C472" s="9" t="s">
        <v>18</v>
      </c>
      <c r="D472" s="65"/>
      <c r="E472" s="65" t="s">
        <v>11498</v>
      </c>
      <c r="F472" s="9" t="s">
        <v>4326</v>
      </c>
      <c r="G472" s="9" t="s">
        <v>4327</v>
      </c>
      <c r="H472" s="1" t="s">
        <v>22</v>
      </c>
      <c r="I472" s="1" t="s">
        <v>56</v>
      </c>
      <c r="K472" s="14" t="s">
        <v>11500</v>
      </c>
      <c r="L472" s="14" t="s">
        <v>11500</v>
      </c>
      <c r="M472" s="2">
        <v>0</v>
      </c>
      <c r="P472" s="181" t="s">
        <v>11517</v>
      </c>
      <c r="Q472" s="182" t="s">
        <v>24</v>
      </c>
      <c r="S472" s="6">
        <v>0</v>
      </c>
      <c r="T472" s="6">
        <v>0</v>
      </c>
      <c r="U472" s="6">
        <v>922850</v>
      </c>
      <c r="V472" s="6">
        <v>0</v>
      </c>
      <c r="W472" s="6">
        <f>SUM(Table2[[#This Row],[PE Obligations]:[Paving Obligations]])</f>
        <v>922850</v>
      </c>
    </row>
    <row r="473" spans="1:23" ht="60" x14ac:dyDescent="0.25">
      <c r="A473" s="5">
        <v>101789.01</v>
      </c>
      <c r="B473" s="4">
        <v>3</v>
      </c>
      <c r="C473" s="9" t="s">
        <v>318</v>
      </c>
      <c r="D473" s="65" t="s">
        <v>679</v>
      </c>
      <c r="E473" s="65" t="s">
        <v>900</v>
      </c>
      <c r="F473" s="9" t="s">
        <v>717</v>
      </c>
      <c r="G473" s="9" t="s">
        <v>718</v>
      </c>
      <c r="H473" s="1" t="s">
        <v>501</v>
      </c>
      <c r="I473" s="1" t="s">
        <v>719</v>
      </c>
      <c r="K473" s="14" t="s">
        <v>11496</v>
      </c>
      <c r="L473" s="14" t="s">
        <v>113</v>
      </c>
      <c r="M473" s="2">
        <v>0</v>
      </c>
      <c r="N473" s="13">
        <v>43917</v>
      </c>
      <c r="P473" s="181" t="s">
        <v>11514</v>
      </c>
      <c r="Q473" s="182" t="s">
        <v>11</v>
      </c>
      <c r="S473" s="6">
        <v>0</v>
      </c>
      <c r="T473" s="6">
        <v>0</v>
      </c>
      <c r="U473" s="6">
        <v>920230</v>
      </c>
      <c r="V473" s="6">
        <v>0</v>
      </c>
      <c r="W473" s="6">
        <f>SUM(Table2[[#This Row],[PE Obligations]:[Paving Obligations]])</f>
        <v>920230</v>
      </c>
    </row>
    <row r="474" spans="1:23" ht="30" x14ac:dyDescent="0.25">
      <c r="A474" s="5">
        <v>100289</v>
      </c>
      <c r="B474" s="4">
        <v>3</v>
      </c>
      <c r="C474" s="9" t="s">
        <v>318</v>
      </c>
      <c r="D474" s="65" t="s">
        <v>474</v>
      </c>
      <c r="E474" s="65" t="s">
        <v>900</v>
      </c>
      <c r="F474" s="9" t="s">
        <v>485</v>
      </c>
      <c r="G474" s="9" t="s">
        <v>486</v>
      </c>
      <c r="H474" s="1" t="s">
        <v>74</v>
      </c>
      <c r="I474" s="1" t="s">
        <v>113</v>
      </c>
      <c r="K474" s="14" t="s">
        <v>11496</v>
      </c>
      <c r="L474" s="14" t="s">
        <v>113</v>
      </c>
      <c r="M474" s="2">
        <v>6.1</v>
      </c>
      <c r="N474" s="13">
        <v>44540</v>
      </c>
      <c r="P474" s="181" t="s">
        <v>11514</v>
      </c>
      <c r="Q474" s="182" t="s">
        <v>11</v>
      </c>
      <c r="S474" s="6">
        <v>919743.23</v>
      </c>
      <c r="T474" s="6">
        <v>0</v>
      </c>
      <c r="U474" s="6">
        <v>0</v>
      </c>
      <c r="V474" s="6">
        <v>0</v>
      </c>
      <c r="W474" s="6">
        <f>SUM(Table2[[#This Row],[PE Obligations]:[Paving Obligations]])</f>
        <v>919743.23</v>
      </c>
    </row>
    <row r="475" spans="1:23" x14ac:dyDescent="0.25">
      <c r="A475" s="5">
        <v>125744</v>
      </c>
      <c r="B475" s="4">
        <v>3</v>
      </c>
      <c r="C475" s="9" t="s">
        <v>320</v>
      </c>
      <c r="D475" s="65" t="s">
        <v>977</v>
      </c>
      <c r="E475" s="65" t="s">
        <v>900</v>
      </c>
      <c r="F475" s="9" t="s">
        <v>4556</v>
      </c>
      <c r="H475" s="1" t="s">
        <v>52</v>
      </c>
      <c r="I475" s="1" t="s">
        <v>48</v>
      </c>
      <c r="K475" s="14" t="s">
        <v>28</v>
      </c>
      <c r="L475" s="14" t="s">
        <v>11339</v>
      </c>
      <c r="M475" s="2">
        <v>0.01</v>
      </c>
      <c r="N475" s="13">
        <v>43686</v>
      </c>
      <c r="P475" s="181" t="s">
        <v>11514</v>
      </c>
      <c r="Q475" s="182" t="s">
        <v>11</v>
      </c>
      <c r="S475" s="6">
        <v>0</v>
      </c>
      <c r="T475" s="6">
        <v>0</v>
      </c>
      <c r="U475" s="6">
        <v>914003</v>
      </c>
      <c r="V475" s="6">
        <v>0</v>
      </c>
      <c r="W475" s="6">
        <f>SUM(Table2[[#This Row],[PE Obligations]:[Paving Obligations]])</f>
        <v>914003</v>
      </c>
    </row>
    <row r="476" spans="1:23" ht="30" x14ac:dyDescent="0.25">
      <c r="A476" s="5">
        <v>130206</v>
      </c>
      <c r="B476" s="4">
        <v>4</v>
      </c>
      <c r="C476" s="9" t="s">
        <v>264</v>
      </c>
      <c r="D476" s="65"/>
      <c r="E476" s="65" t="s">
        <v>11500</v>
      </c>
      <c r="F476" s="9" t="s">
        <v>7542</v>
      </c>
      <c r="H476" s="1" t="s">
        <v>878</v>
      </c>
      <c r="I476" s="1" t="s">
        <v>972</v>
      </c>
      <c r="K476" s="14" t="s">
        <v>11500</v>
      </c>
      <c r="L476" s="14" t="s">
        <v>11500</v>
      </c>
      <c r="M476" s="1" t="s">
        <v>57</v>
      </c>
      <c r="P476" s="181" t="s">
        <v>11500</v>
      </c>
      <c r="Q476" s="182"/>
      <c r="S476" s="6">
        <v>0</v>
      </c>
      <c r="T476" s="6">
        <v>0</v>
      </c>
      <c r="U476" s="6">
        <v>913181</v>
      </c>
      <c r="V476" s="6">
        <v>0</v>
      </c>
      <c r="W476" s="6">
        <f>SUM(Table2[[#This Row],[PE Obligations]:[Paving Obligations]])</f>
        <v>913181</v>
      </c>
    </row>
    <row r="477" spans="1:23" ht="30" x14ac:dyDescent="0.25">
      <c r="A477" s="5">
        <v>100301.01</v>
      </c>
      <c r="B477" s="4">
        <v>3</v>
      </c>
      <c r="C477" s="9" t="s">
        <v>252</v>
      </c>
      <c r="D477" s="65" t="s">
        <v>491</v>
      </c>
      <c r="E477" s="65" t="s">
        <v>900</v>
      </c>
      <c r="F477" s="9" t="s">
        <v>494</v>
      </c>
      <c r="G477" s="9" t="s">
        <v>495</v>
      </c>
      <c r="H477" s="1" t="s">
        <v>74</v>
      </c>
      <c r="I477" s="1" t="s">
        <v>113</v>
      </c>
      <c r="K477" s="14" t="s">
        <v>11496</v>
      </c>
      <c r="L477" s="14" t="s">
        <v>113</v>
      </c>
      <c r="M477" s="2">
        <v>3.206</v>
      </c>
      <c r="N477" s="13">
        <v>40669</v>
      </c>
      <c r="P477" s="181" t="s">
        <v>11514</v>
      </c>
      <c r="Q477" s="182" t="s">
        <v>11</v>
      </c>
      <c r="S477" s="6">
        <v>0</v>
      </c>
      <c r="T477" s="6">
        <v>0</v>
      </c>
      <c r="U477" s="6">
        <v>912500</v>
      </c>
      <c r="V477" s="6">
        <v>0</v>
      </c>
      <c r="W477" s="6">
        <f>SUM(Table2[[#This Row],[PE Obligations]:[Paving Obligations]])</f>
        <v>912500</v>
      </c>
    </row>
    <row r="478" spans="1:23" ht="45" x14ac:dyDescent="0.25">
      <c r="A478" s="5">
        <v>100321</v>
      </c>
      <c r="B478" s="4">
        <v>4</v>
      </c>
      <c r="C478" s="9" t="s">
        <v>231</v>
      </c>
      <c r="D478" s="65" t="s">
        <v>507</v>
      </c>
      <c r="E478" s="65" t="s">
        <v>900</v>
      </c>
      <c r="F478" s="9" t="s">
        <v>508</v>
      </c>
      <c r="G478" s="9" t="s">
        <v>509</v>
      </c>
      <c r="H478" s="1" t="s">
        <v>74</v>
      </c>
      <c r="I478" s="1" t="s">
        <v>101</v>
      </c>
      <c r="K478" s="14" t="s">
        <v>11496</v>
      </c>
      <c r="L478" s="14" t="s">
        <v>113</v>
      </c>
      <c r="M478" s="2">
        <v>7.9539999999999997</v>
      </c>
      <c r="P478" s="181" t="s">
        <v>11515</v>
      </c>
      <c r="Q478" s="182"/>
      <c r="S478" s="6">
        <v>910000</v>
      </c>
      <c r="T478" s="6">
        <v>0</v>
      </c>
      <c r="U478" s="6">
        <v>0</v>
      </c>
      <c r="V478" s="6">
        <v>0</v>
      </c>
      <c r="W478" s="6">
        <f>SUM(Table2[[#This Row],[PE Obligations]:[Paving Obligations]])</f>
        <v>910000</v>
      </c>
    </row>
    <row r="479" spans="1:23" x14ac:dyDescent="0.25">
      <c r="A479" s="5">
        <v>124125</v>
      </c>
      <c r="B479" s="4">
        <v>1</v>
      </c>
      <c r="C479" s="9" t="s">
        <v>169</v>
      </c>
      <c r="D479" s="65" t="s">
        <v>385</v>
      </c>
      <c r="E479" s="65" t="s">
        <v>900</v>
      </c>
      <c r="F479" s="9" t="s">
        <v>3715</v>
      </c>
      <c r="G479" s="9" t="s">
        <v>29</v>
      </c>
      <c r="H479" s="1" t="s">
        <v>28</v>
      </c>
      <c r="I479" s="1" t="s">
        <v>29</v>
      </c>
      <c r="K479" s="14" t="s">
        <v>28</v>
      </c>
      <c r="L479" s="14" t="s">
        <v>113</v>
      </c>
      <c r="M479" s="2">
        <v>3.5000000000000003E-2</v>
      </c>
      <c r="N479" s="13">
        <v>44365</v>
      </c>
      <c r="P479" s="181" t="s">
        <v>11515</v>
      </c>
      <c r="Q479" s="182" t="s">
        <v>24</v>
      </c>
      <c r="R479" s="9" t="s">
        <v>3716</v>
      </c>
      <c r="S479" s="6">
        <v>209000</v>
      </c>
      <c r="T479" s="6">
        <v>700000</v>
      </c>
      <c r="U479" s="6">
        <v>0</v>
      </c>
      <c r="V479" s="6">
        <v>0</v>
      </c>
      <c r="W479" s="6">
        <f>SUM(Table2[[#This Row],[PE Obligations]:[Paving Obligations]])</f>
        <v>909000</v>
      </c>
    </row>
    <row r="480" spans="1:23" ht="30" x14ac:dyDescent="0.25">
      <c r="A480" s="5">
        <v>127241</v>
      </c>
      <c r="B480" s="4">
        <v>2</v>
      </c>
      <c r="C480" s="9" t="s">
        <v>121</v>
      </c>
      <c r="D480" s="65" t="s">
        <v>5381</v>
      </c>
      <c r="E480" s="65" t="s">
        <v>900</v>
      </c>
      <c r="F480" s="9" t="s">
        <v>5382</v>
      </c>
      <c r="G480" s="9" t="s">
        <v>5383</v>
      </c>
      <c r="H480" s="1" t="s">
        <v>158</v>
      </c>
      <c r="I480" s="1" t="s">
        <v>4650</v>
      </c>
      <c r="J480" s="1" t="str">
        <f>VLOOKUP(A480,'2020'!E:I,5,FALSE)</f>
        <v>Cape Seal - Scrub Seal Plus Micro-surfacing</v>
      </c>
      <c r="K480" s="14" t="s">
        <v>11496</v>
      </c>
      <c r="L480" s="14" t="s">
        <v>10418</v>
      </c>
      <c r="M480" s="2">
        <v>6.28</v>
      </c>
      <c r="N480" s="13">
        <v>44008</v>
      </c>
      <c r="O480" s="1" t="s">
        <v>342</v>
      </c>
      <c r="P480" s="181" t="s">
        <v>11515</v>
      </c>
      <c r="Q480" s="182" t="s">
        <v>24</v>
      </c>
      <c r="R480" s="9" t="s">
        <v>5384</v>
      </c>
      <c r="S480" s="6">
        <v>0</v>
      </c>
      <c r="T480" s="6">
        <v>0</v>
      </c>
      <c r="U480" s="6">
        <v>117619</v>
      </c>
      <c r="V480" s="6">
        <v>789859</v>
      </c>
      <c r="W480" s="6">
        <f>SUM(Table2[[#This Row],[PE Obligations]:[Paving Obligations]])</f>
        <v>907478</v>
      </c>
    </row>
    <row r="481" spans="1:23" ht="30" x14ac:dyDescent="0.25">
      <c r="A481" s="5">
        <v>121359</v>
      </c>
      <c r="B481" s="4">
        <v>4</v>
      </c>
      <c r="C481" s="9" t="s">
        <v>94</v>
      </c>
      <c r="D481" s="65" t="s">
        <v>2841</v>
      </c>
      <c r="E481" s="65" t="s">
        <v>900</v>
      </c>
      <c r="F481" s="9" t="s">
        <v>2842</v>
      </c>
      <c r="H481" s="1" t="s">
        <v>52</v>
      </c>
      <c r="I481" s="1" t="s">
        <v>48</v>
      </c>
      <c r="K481" s="14" t="s">
        <v>28</v>
      </c>
      <c r="L481" s="14" t="s">
        <v>11339</v>
      </c>
      <c r="M481" s="1" t="s">
        <v>57</v>
      </c>
      <c r="N481" s="13">
        <v>43812</v>
      </c>
      <c r="P481" s="181" t="s">
        <v>11514</v>
      </c>
      <c r="Q481" s="182" t="s">
        <v>11</v>
      </c>
      <c r="R481" s="9" t="s">
        <v>2843</v>
      </c>
      <c r="S481" s="6">
        <v>0</v>
      </c>
      <c r="T481" s="6">
        <v>0</v>
      </c>
      <c r="U481" s="6">
        <v>907039</v>
      </c>
      <c r="V481" s="6">
        <v>0</v>
      </c>
      <c r="W481" s="6">
        <f>SUM(Table2[[#This Row],[PE Obligations]:[Paving Obligations]])</f>
        <v>907039</v>
      </c>
    </row>
    <row r="482" spans="1:23" x14ac:dyDescent="0.25">
      <c r="A482" s="5">
        <v>70021</v>
      </c>
      <c r="B482" s="4">
        <v>2</v>
      </c>
      <c r="C482" s="9" t="s">
        <v>204</v>
      </c>
      <c r="D482" s="65"/>
      <c r="E482" s="65" t="s">
        <v>900</v>
      </c>
      <c r="F482" s="9" t="s">
        <v>205</v>
      </c>
      <c r="H482" s="1" t="s">
        <v>105</v>
      </c>
      <c r="I482" s="1" t="s">
        <v>171</v>
      </c>
      <c r="K482" s="14" t="s">
        <v>11500</v>
      </c>
      <c r="L482" s="14" t="s">
        <v>11500</v>
      </c>
      <c r="M482" s="1" t="s">
        <v>57</v>
      </c>
      <c r="P482" s="181" t="s">
        <v>11515</v>
      </c>
      <c r="Q482" s="182"/>
      <c r="S482" s="6">
        <v>0</v>
      </c>
      <c r="T482" s="6">
        <v>0</v>
      </c>
      <c r="U482" s="6">
        <v>903739.66</v>
      </c>
      <c r="V482" s="6">
        <v>0</v>
      </c>
      <c r="W482" s="6">
        <f>SUM(Table2[[#This Row],[PE Obligations]:[Paving Obligations]])</f>
        <v>903739.66</v>
      </c>
    </row>
    <row r="483" spans="1:23" x14ac:dyDescent="0.25">
      <c r="A483" s="5">
        <v>70051</v>
      </c>
      <c r="B483" s="4">
        <v>3</v>
      </c>
      <c r="C483" s="9" t="s">
        <v>252</v>
      </c>
      <c r="D483" s="65"/>
      <c r="E483" s="65" t="s">
        <v>900</v>
      </c>
      <c r="F483" s="9" t="s">
        <v>253</v>
      </c>
      <c r="H483" s="1" t="s">
        <v>105</v>
      </c>
      <c r="I483" s="1" t="s">
        <v>171</v>
      </c>
      <c r="K483" s="14" t="s">
        <v>11500</v>
      </c>
      <c r="L483" s="14" t="s">
        <v>11500</v>
      </c>
      <c r="M483" s="1" t="s">
        <v>57</v>
      </c>
      <c r="P483" s="181" t="s">
        <v>11515</v>
      </c>
      <c r="Q483" s="182"/>
      <c r="S483" s="6">
        <v>0</v>
      </c>
      <c r="T483" s="6">
        <v>0</v>
      </c>
      <c r="U483" s="6">
        <v>903348.91</v>
      </c>
      <c r="V483" s="6">
        <v>0</v>
      </c>
      <c r="W483" s="6">
        <f>SUM(Table2[[#This Row],[PE Obligations]:[Paving Obligations]])</f>
        <v>903348.91</v>
      </c>
    </row>
    <row r="484" spans="1:23" x14ac:dyDescent="0.25">
      <c r="A484" s="5">
        <v>130205</v>
      </c>
      <c r="B484" s="4">
        <v>3</v>
      </c>
      <c r="C484" s="9" t="s">
        <v>152</v>
      </c>
      <c r="D484" s="65"/>
      <c r="E484" s="65" t="s">
        <v>11500</v>
      </c>
      <c r="F484" s="9" t="s">
        <v>7541</v>
      </c>
      <c r="H484" s="1" t="s">
        <v>878</v>
      </c>
      <c r="I484" s="1" t="s">
        <v>972</v>
      </c>
      <c r="K484" s="14" t="s">
        <v>11500</v>
      </c>
      <c r="L484" s="14" t="s">
        <v>11500</v>
      </c>
      <c r="M484" s="1" t="s">
        <v>57</v>
      </c>
      <c r="P484" s="181" t="s">
        <v>11500</v>
      </c>
      <c r="Q484" s="182"/>
      <c r="S484" s="6">
        <v>0</v>
      </c>
      <c r="T484" s="6">
        <v>0</v>
      </c>
      <c r="U484" s="6">
        <v>897499</v>
      </c>
      <c r="V484" s="6">
        <v>0</v>
      </c>
      <c r="W484" s="6">
        <f>SUM(Table2[[#This Row],[PE Obligations]:[Paving Obligations]])</f>
        <v>897499</v>
      </c>
    </row>
    <row r="485" spans="1:23" ht="30" x14ac:dyDescent="0.25">
      <c r="A485" s="5">
        <v>124200</v>
      </c>
      <c r="B485" s="4">
        <v>1</v>
      </c>
      <c r="C485" s="9" t="s">
        <v>186</v>
      </c>
      <c r="D485" s="65" t="s">
        <v>3747</v>
      </c>
      <c r="E485" s="65" t="s">
        <v>11498</v>
      </c>
      <c r="F485" s="9" t="s">
        <v>3748</v>
      </c>
      <c r="H485" s="1" t="s">
        <v>35</v>
      </c>
      <c r="I485" s="1" t="s">
        <v>29</v>
      </c>
      <c r="K485" s="14" t="s">
        <v>28</v>
      </c>
      <c r="L485" s="14" t="s">
        <v>113</v>
      </c>
      <c r="M485" s="2">
        <v>0.01</v>
      </c>
      <c r="P485" s="181" t="s">
        <v>11517</v>
      </c>
      <c r="Q485" s="182" t="s">
        <v>30</v>
      </c>
      <c r="R485" s="9" t="s">
        <v>3749</v>
      </c>
      <c r="S485" s="6">
        <v>0</v>
      </c>
      <c r="T485" s="6">
        <v>0</v>
      </c>
      <c r="U485" s="6">
        <v>896644.88</v>
      </c>
      <c r="V485" s="6">
        <v>0</v>
      </c>
      <c r="W485" s="6">
        <f>SUM(Table2[[#This Row],[PE Obligations]:[Paving Obligations]])</f>
        <v>896644.88</v>
      </c>
    </row>
    <row r="486" spans="1:23" ht="165" x14ac:dyDescent="0.25">
      <c r="A486" s="5">
        <v>123624</v>
      </c>
      <c r="B486" s="4">
        <v>4</v>
      </c>
      <c r="C486" s="9" t="s">
        <v>229</v>
      </c>
      <c r="D486" s="65" t="s">
        <v>722</v>
      </c>
      <c r="E486" s="65" t="s">
        <v>900</v>
      </c>
      <c r="F486" s="9" t="s">
        <v>3512</v>
      </c>
      <c r="G486" s="9" t="s">
        <v>3513</v>
      </c>
      <c r="H486" s="1" t="s">
        <v>22</v>
      </c>
      <c r="I486" s="1" t="s">
        <v>39</v>
      </c>
      <c r="K486" s="14" t="s">
        <v>11500</v>
      </c>
      <c r="L486" s="14" t="s">
        <v>11500</v>
      </c>
      <c r="M486" s="2">
        <v>0.13300000000000001</v>
      </c>
      <c r="P486" s="181" t="s">
        <v>11515</v>
      </c>
      <c r="Q486" s="182" t="s">
        <v>24</v>
      </c>
      <c r="S486" s="6">
        <v>1000</v>
      </c>
      <c r="T486" s="6">
        <v>3335.79</v>
      </c>
      <c r="U486" s="6">
        <v>891983.59</v>
      </c>
      <c r="V486" s="6">
        <v>0</v>
      </c>
      <c r="W486" s="6">
        <f>SUM(Table2[[#This Row],[PE Obligations]:[Paving Obligations]])</f>
        <v>896319.38</v>
      </c>
    </row>
    <row r="487" spans="1:23" x14ac:dyDescent="0.25">
      <c r="A487" s="5">
        <v>129244</v>
      </c>
      <c r="B487" s="4">
        <v>2</v>
      </c>
      <c r="C487" s="9" t="s">
        <v>278</v>
      </c>
      <c r="D487" s="65" t="s">
        <v>448</v>
      </c>
      <c r="E487" s="65" t="s">
        <v>900</v>
      </c>
      <c r="F487" s="9" t="s">
        <v>6723</v>
      </c>
      <c r="G487" s="9" t="s">
        <v>4674</v>
      </c>
      <c r="H487" s="1" t="s">
        <v>158</v>
      </c>
      <c r="I487" s="1" t="s">
        <v>341</v>
      </c>
      <c r="J487" s="1" t="str">
        <f>VLOOKUP(A487,'2020'!E:I,5,FALSE)</f>
        <v>Micro-surfacing @ 22 Lbs/sy</v>
      </c>
      <c r="K487" s="14" t="s">
        <v>11496</v>
      </c>
      <c r="L487" s="14" t="s">
        <v>10418</v>
      </c>
      <c r="M487" s="2">
        <v>7.7</v>
      </c>
      <c r="N487" s="13">
        <v>43868</v>
      </c>
      <c r="O487" s="1" t="s">
        <v>381</v>
      </c>
      <c r="P487" s="181" t="s">
        <v>11514</v>
      </c>
      <c r="Q487" s="182" t="s">
        <v>11</v>
      </c>
      <c r="S487" s="6">
        <v>0</v>
      </c>
      <c r="T487" s="6">
        <v>0</v>
      </c>
      <c r="U487" s="6">
        <v>33705</v>
      </c>
      <c r="V487" s="6">
        <v>861633</v>
      </c>
      <c r="W487" s="6">
        <f>SUM(Table2[[#This Row],[PE Obligations]:[Paving Obligations]])</f>
        <v>895338</v>
      </c>
    </row>
    <row r="488" spans="1:23" ht="30" x14ac:dyDescent="0.25">
      <c r="A488" s="5">
        <v>129202</v>
      </c>
      <c r="B488" s="4">
        <v>3</v>
      </c>
      <c r="C488" s="9" t="s">
        <v>252</v>
      </c>
      <c r="D488" s="65" t="s">
        <v>491</v>
      </c>
      <c r="E488" s="65" t="s">
        <v>900</v>
      </c>
      <c r="F488" s="9" t="s">
        <v>6601</v>
      </c>
      <c r="G488" s="9" t="s">
        <v>4135</v>
      </c>
      <c r="H488" s="1" t="s">
        <v>158</v>
      </c>
      <c r="I488" s="1" t="s">
        <v>341</v>
      </c>
      <c r="J488" s="1" t="str">
        <f>VLOOKUP(A488,'2020'!E:I,5,FALSE)</f>
        <v>411 D Overlay</v>
      </c>
      <c r="K488" s="14" t="s">
        <v>11496</v>
      </c>
      <c r="L488" s="14" t="s">
        <v>10418</v>
      </c>
      <c r="M488" s="2">
        <v>5</v>
      </c>
      <c r="N488" s="13">
        <v>43917</v>
      </c>
      <c r="O488" s="1" t="s">
        <v>342</v>
      </c>
      <c r="P488" s="181" t="s">
        <v>11515</v>
      </c>
      <c r="Q488" s="182" t="s">
        <v>24</v>
      </c>
      <c r="S488" s="6">
        <v>0</v>
      </c>
      <c r="T488" s="6">
        <v>0</v>
      </c>
      <c r="U488" s="6">
        <v>0</v>
      </c>
      <c r="V488" s="6">
        <v>892377</v>
      </c>
      <c r="W488" s="6">
        <f>SUM(Table2[[#This Row],[PE Obligations]:[Paving Obligations]])</f>
        <v>892377</v>
      </c>
    </row>
    <row r="489" spans="1:23" ht="150" x14ac:dyDescent="0.25">
      <c r="A489" s="5">
        <v>124932</v>
      </c>
      <c r="B489" s="4">
        <v>1</v>
      </c>
      <c r="C489" s="9" t="s">
        <v>86</v>
      </c>
      <c r="D489" s="65" t="s">
        <v>404</v>
      </c>
      <c r="E489" s="65" t="s">
        <v>900</v>
      </c>
      <c r="F489" s="9" t="s">
        <v>4111</v>
      </c>
      <c r="G489" s="9" t="s">
        <v>4112</v>
      </c>
      <c r="H489" s="1" t="s">
        <v>501</v>
      </c>
      <c r="I489" s="1" t="s">
        <v>2025</v>
      </c>
      <c r="K489" s="14" t="s">
        <v>11496</v>
      </c>
      <c r="L489" s="14" t="s">
        <v>113</v>
      </c>
      <c r="M489" s="2">
        <v>0.12</v>
      </c>
      <c r="N489" s="13">
        <v>44057</v>
      </c>
      <c r="P489" s="181" t="s">
        <v>11514</v>
      </c>
      <c r="Q489" s="182" t="s">
        <v>11</v>
      </c>
      <c r="S489" s="6">
        <v>70000</v>
      </c>
      <c r="T489" s="6">
        <v>0</v>
      </c>
      <c r="U489" s="6">
        <v>820000</v>
      </c>
      <c r="V489" s="6">
        <v>0</v>
      </c>
      <c r="W489" s="6">
        <f>SUM(Table2[[#This Row],[PE Obligations]:[Paving Obligations]])</f>
        <v>890000</v>
      </c>
    </row>
    <row r="490" spans="1:23" x14ac:dyDescent="0.25">
      <c r="A490" s="5">
        <v>121419.05</v>
      </c>
      <c r="B490" s="4">
        <v>1</v>
      </c>
      <c r="C490" s="9" t="s">
        <v>899</v>
      </c>
      <c r="D490" s="65" t="s">
        <v>900</v>
      </c>
      <c r="E490" s="65" t="s">
        <v>900</v>
      </c>
      <c r="F490" s="9" t="s">
        <v>2878</v>
      </c>
      <c r="H490" s="1" t="s">
        <v>105</v>
      </c>
      <c r="I490" s="1" t="s">
        <v>761</v>
      </c>
      <c r="K490" s="14" t="s">
        <v>11500</v>
      </c>
      <c r="L490" s="14" t="s">
        <v>11500</v>
      </c>
      <c r="M490" s="2">
        <v>551.73</v>
      </c>
      <c r="N490" s="13">
        <v>43777</v>
      </c>
      <c r="P490" s="181" t="s">
        <v>11515</v>
      </c>
      <c r="Q490" s="182"/>
      <c r="S490" s="6">
        <v>0</v>
      </c>
      <c r="T490" s="6">
        <v>0</v>
      </c>
      <c r="U490" s="6">
        <v>888889</v>
      </c>
      <c r="V490" s="6">
        <v>0</v>
      </c>
      <c r="W490" s="6">
        <f>SUM(Table2[[#This Row],[PE Obligations]:[Paving Obligations]])</f>
        <v>888889</v>
      </c>
    </row>
    <row r="491" spans="1:23" ht="75" x14ac:dyDescent="0.25">
      <c r="A491" s="5">
        <v>121997</v>
      </c>
      <c r="B491" s="4">
        <v>1</v>
      </c>
      <c r="C491" s="9" t="s">
        <v>86</v>
      </c>
      <c r="D491" s="65" t="s">
        <v>363</v>
      </c>
      <c r="E491" s="65" t="s">
        <v>900</v>
      </c>
      <c r="F491" s="9" t="s">
        <v>3066</v>
      </c>
      <c r="G491" s="9" t="s">
        <v>3067</v>
      </c>
      <c r="H491" s="1" t="s">
        <v>22</v>
      </c>
      <c r="I491" s="1" t="s">
        <v>39</v>
      </c>
      <c r="K491" s="14" t="s">
        <v>11500</v>
      </c>
      <c r="L491" s="14" t="s">
        <v>11500</v>
      </c>
      <c r="M491" s="2">
        <v>1.645</v>
      </c>
      <c r="P491" s="181" t="s">
        <v>11514</v>
      </c>
      <c r="Q491" s="182" t="s">
        <v>11</v>
      </c>
      <c r="S491" s="6">
        <v>0</v>
      </c>
      <c r="T491" s="6">
        <v>0</v>
      </c>
      <c r="U491" s="6">
        <v>887475</v>
      </c>
      <c r="V491" s="6">
        <v>0</v>
      </c>
      <c r="W491" s="6">
        <f>SUM(Table2[[#This Row],[PE Obligations]:[Paving Obligations]])</f>
        <v>887475</v>
      </c>
    </row>
    <row r="492" spans="1:23" x14ac:dyDescent="0.25">
      <c r="A492" s="5">
        <v>129219</v>
      </c>
      <c r="B492" s="4">
        <v>3</v>
      </c>
      <c r="C492" s="9" t="s">
        <v>206</v>
      </c>
      <c r="D492" s="65" t="s">
        <v>1049</v>
      </c>
      <c r="E492" s="65" t="s">
        <v>900</v>
      </c>
      <c r="F492" s="9" t="s">
        <v>6616</v>
      </c>
      <c r="G492" s="9" t="s">
        <v>3197</v>
      </c>
      <c r="H492" s="1" t="s">
        <v>158</v>
      </c>
      <c r="I492" s="1" t="s">
        <v>341</v>
      </c>
      <c r="J492" s="1" t="str">
        <f>VLOOKUP(A492,'2020'!E:I,5,FALSE)</f>
        <v>Profile Mill &amp; 85 Lb/sy Tld</v>
      </c>
      <c r="K492" s="14" t="s">
        <v>11496</v>
      </c>
      <c r="L492" s="14" t="s">
        <v>10418</v>
      </c>
      <c r="M492" s="2">
        <v>6.8</v>
      </c>
      <c r="N492" s="13">
        <v>44008</v>
      </c>
      <c r="O492" s="1" t="s">
        <v>337</v>
      </c>
      <c r="P492" s="181" t="s">
        <v>11515</v>
      </c>
      <c r="Q492" s="182" t="s">
        <v>24</v>
      </c>
      <c r="S492" s="6">
        <v>0</v>
      </c>
      <c r="T492" s="6">
        <v>0</v>
      </c>
      <c r="U492" s="6">
        <v>23751</v>
      </c>
      <c r="V492" s="6">
        <v>861310</v>
      </c>
      <c r="W492" s="6">
        <f>SUM(Table2[[#This Row],[PE Obligations]:[Paving Obligations]])</f>
        <v>885061</v>
      </c>
    </row>
    <row r="493" spans="1:23" ht="180" x14ac:dyDescent="0.25">
      <c r="A493" s="5">
        <v>117493</v>
      </c>
      <c r="B493" s="4">
        <v>3</v>
      </c>
      <c r="C493" s="9" t="s">
        <v>131</v>
      </c>
      <c r="D493" s="65"/>
      <c r="E493" s="65" t="s">
        <v>11498</v>
      </c>
      <c r="F493" s="9" t="s">
        <v>2132</v>
      </c>
      <c r="G493" s="9" t="s">
        <v>2133</v>
      </c>
      <c r="H493" s="1" t="s">
        <v>22</v>
      </c>
      <c r="I493" s="1" t="s">
        <v>56</v>
      </c>
      <c r="K493" s="14" t="s">
        <v>11500</v>
      </c>
      <c r="L493" s="14" t="s">
        <v>11500</v>
      </c>
      <c r="M493" s="1" t="s">
        <v>57</v>
      </c>
      <c r="P493" s="181" t="s">
        <v>11517</v>
      </c>
      <c r="Q493" s="182" t="s">
        <v>24</v>
      </c>
      <c r="S493" s="6">
        <v>65</v>
      </c>
      <c r="T493" s="6">
        <v>0</v>
      </c>
      <c r="U493" s="6">
        <v>884950</v>
      </c>
      <c r="V493" s="6">
        <v>0</v>
      </c>
      <c r="W493" s="6">
        <f>SUM(Table2[[#This Row],[PE Obligations]:[Paving Obligations]])</f>
        <v>885015</v>
      </c>
    </row>
    <row r="494" spans="1:23" x14ac:dyDescent="0.25">
      <c r="A494" s="5">
        <v>127925</v>
      </c>
      <c r="B494" s="4">
        <v>3</v>
      </c>
      <c r="C494" s="9" t="s">
        <v>172</v>
      </c>
      <c r="D494" s="65" t="s">
        <v>5901</v>
      </c>
      <c r="E494" s="65" t="s">
        <v>900</v>
      </c>
      <c r="F494" s="9" t="s">
        <v>5902</v>
      </c>
      <c r="G494" s="9" t="s">
        <v>4135</v>
      </c>
      <c r="H494" s="1" t="s">
        <v>158</v>
      </c>
      <c r="I494" s="1" t="s">
        <v>341</v>
      </c>
      <c r="J494" s="1" t="str">
        <f>VLOOKUP(A494,'2020'!E:I,5,FALSE)</f>
        <v>411 D Overlay</v>
      </c>
      <c r="K494" s="14" t="s">
        <v>11496</v>
      </c>
      <c r="L494" s="14" t="s">
        <v>10418</v>
      </c>
      <c r="M494" s="2">
        <v>4.45</v>
      </c>
      <c r="N494" s="13">
        <v>43966</v>
      </c>
      <c r="O494" s="1" t="s">
        <v>342</v>
      </c>
      <c r="P494" s="181" t="s">
        <v>11515</v>
      </c>
      <c r="Q494" s="182" t="s">
        <v>24</v>
      </c>
      <c r="S494" s="6">
        <v>0</v>
      </c>
      <c r="T494" s="6">
        <v>0</v>
      </c>
      <c r="U494" s="6">
        <v>123480</v>
      </c>
      <c r="V494" s="6">
        <v>759570</v>
      </c>
      <c r="W494" s="6">
        <f>SUM(Table2[[#This Row],[PE Obligations]:[Paving Obligations]])</f>
        <v>883050</v>
      </c>
    </row>
    <row r="495" spans="1:23" x14ac:dyDescent="0.25">
      <c r="A495" s="5">
        <v>123603</v>
      </c>
      <c r="B495" s="4">
        <v>2</v>
      </c>
      <c r="C495" s="9" t="s">
        <v>197</v>
      </c>
      <c r="D495" s="65" t="s">
        <v>3509</v>
      </c>
      <c r="E495" s="65" t="s">
        <v>11498</v>
      </c>
      <c r="F495" s="9" t="s">
        <v>3510</v>
      </c>
      <c r="H495" s="1" t="s">
        <v>35</v>
      </c>
      <c r="I495" s="1" t="s">
        <v>29</v>
      </c>
      <c r="K495" s="14" t="s">
        <v>28</v>
      </c>
      <c r="L495" s="14" t="s">
        <v>113</v>
      </c>
      <c r="M495" s="2">
        <v>0.02</v>
      </c>
      <c r="P495" s="181" t="s">
        <v>11517</v>
      </c>
      <c r="Q495" s="182" t="s">
        <v>24</v>
      </c>
      <c r="R495" s="9" t="s">
        <v>3511</v>
      </c>
      <c r="S495" s="6">
        <v>0</v>
      </c>
      <c r="T495" s="6">
        <v>0</v>
      </c>
      <c r="U495" s="6">
        <v>882725.99</v>
      </c>
      <c r="V495" s="6">
        <v>0</v>
      </c>
      <c r="W495" s="6">
        <f>SUM(Table2[[#This Row],[PE Obligations]:[Paving Obligations]])</f>
        <v>882725.99</v>
      </c>
    </row>
    <row r="496" spans="1:23" ht="90" x14ac:dyDescent="0.25">
      <c r="A496" s="5">
        <v>125171</v>
      </c>
      <c r="B496" s="4">
        <v>3</v>
      </c>
      <c r="C496" s="9" t="s">
        <v>798</v>
      </c>
      <c r="D496" s="65" t="s">
        <v>907</v>
      </c>
      <c r="E496" s="65" t="s">
        <v>900</v>
      </c>
      <c r="F496" s="9" t="s">
        <v>4181</v>
      </c>
      <c r="G496" s="9" t="s">
        <v>4182</v>
      </c>
      <c r="H496" s="1" t="s">
        <v>22</v>
      </c>
      <c r="I496" s="1" t="s">
        <v>39</v>
      </c>
      <c r="K496" s="14" t="s">
        <v>11500</v>
      </c>
      <c r="L496" s="14" t="s">
        <v>11500</v>
      </c>
      <c r="M496" s="2">
        <v>0.13</v>
      </c>
      <c r="P496" s="181" t="s">
        <v>11515</v>
      </c>
      <c r="Q496" s="182" t="s">
        <v>24</v>
      </c>
      <c r="S496" s="6">
        <v>0</v>
      </c>
      <c r="T496" s="6">
        <v>0</v>
      </c>
      <c r="U496" s="6">
        <v>880000</v>
      </c>
      <c r="V496" s="6">
        <v>0</v>
      </c>
      <c r="W496" s="6">
        <f>SUM(Table2[[#This Row],[PE Obligations]:[Paving Obligations]])</f>
        <v>880000</v>
      </c>
    </row>
    <row r="497" spans="1:23" ht="30" x14ac:dyDescent="0.25">
      <c r="A497" s="5">
        <v>127185</v>
      </c>
      <c r="B497" s="4">
        <v>2</v>
      </c>
      <c r="C497" s="9" t="s">
        <v>107</v>
      </c>
      <c r="D497" s="65" t="s">
        <v>352</v>
      </c>
      <c r="E497" s="65" t="s">
        <v>900</v>
      </c>
      <c r="F497" s="9" t="s">
        <v>5348</v>
      </c>
      <c r="G497" s="9" t="s">
        <v>3213</v>
      </c>
      <c r="H497" s="1" t="s">
        <v>158</v>
      </c>
      <c r="I497" s="1" t="s">
        <v>341</v>
      </c>
      <c r="J497" s="1" t="str">
        <f>VLOOKUP(A497,'2015 to 2019'!D:F,3,FALSE)</f>
        <v>Mill &amp; 411D</v>
      </c>
      <c r="K497" s="14" t="s">
        <v>11496</v>
      </c>
      <c r="L497" s="14" t="s">
        <v>10418</v>
      </c>
      <c r="M497" s="2">
        <v>5.18</v>
      </c>
      <c r="N497" s="13">
        <v>43595</v>
      </c>
      <c r="O497" s="1" t="s">
        <v>342</v>
      </c>
      <c r="P497" s="181" t="s">
        <v>11515</v>
      </c>
      <c r="Q497" s="182" t="s">
        <v>24</v>
      </c>
      <c r="S497" s="6">
        <v>0</v>
      </c>
      <c r="T497" s="6">
        <v>0</v>
      </c>
      <c r="U497" s="6">
        <v>0</v>
      </c>
      <c r="V497" s="6">
        <v>875498</v>
      </c>
      <c r="W497" s="6">
        <f>SUM(Table2[[#This Row],[PE Obligations]:[Paving Obligations]])</f>
        <v>875498</v>
      </c>
    </row>
    <row r="498" spans="1:23" ht="45" x14ac:dyDescent="0.25">
      <c r="A498" s="5">
        <v>129994</v>
      </c>
      <c r="B498" s="4">
        <v>4</v>
      </c>
      <c r="C498" s="9" t="s">
        <v>156</v>
      </c>
      <c r="D498" s="65"/>
      <c r="E498" s="65" t="s">
        <v>11500</v>
      </c>
      <c r="F498" s="9" t="s">
        <v>7349</v>
      </c>
      <c r="H498" s="1" t="s">
        <v>1072</v>
      </c>
      <c r="K498" s="14" t="s">
        <v>11500</v>
      </c>
      <c r="L498" s="14" t="s">
        <v>11500</v>
      </c>
      <c r="M498" s="1" t="s">
        <v>57</v>
      </c>
      <c r="P498" s="181" t="s">
        <v>11500</v>
      </c>
      <c r="Q498" s="182"/>
      <c r="S498" s="6">
        <v>0</v>
      </c>
      <c r="T498" s="6">
        <v>0</v>
      </c>
      <c r="U498" s="6">
        <v>873000</v>
      </c>
      <c r="V498" s="6">
        <v>0</v>
      </c>
      <c r="W498" s="6">
        <f>SUM(Table2[[#This Row],[PE Obligations]:[Paving Obligations]])</f>
        <v>873000</v>
      </c>
    </row>
    <row r="499" spans="1:23" x14ac:dyDescent="0.25">
      <c r="A499" s="5">
        <v>127203</v>
      </c>
      <c r="B499" s="4">
        <v>2</v>
      </c>
      <c r="C499" s="9" t="s">
        <v>241</v>
      </c>
      <c r="D499" s="65" t="s">
        <v>322</v>
      </c>
      <c r="E499" s="65" t="s">
        <v>900</v>
      </c>
      <c r="F499" s="9" t="s">
        <v>5368</v>
      </c>
      <c r="G499" s="9" t="s">
        <v>4674</v>
      </c>
      <c r="H499" s="1" t="s">
        <v>158</v>
      </c>
      <c r="I499" s="1" t="s">
        <v>341</v>
      </c>
      <c r="J499" s="1" t="str">
        <f>VLOOKUP(A499,'2020'!E:I,5,FALSE)</f>
        <v>Micro-surfacing @ 22 Lbs/sy</v>
      </c>
      <c r="K499" s="14" t="s">
        <v>11496</v>
      </c>
      <c r="L499" s="14" t="s">
        <v>10418</v>
      </c>
      <c r="M499" s="2">
        <v>15.3</v>
      </c>
      <c r="N499" s="13">
        <v>43868</v>
      </c>
      <c r="O499" s="1" t="s">
        <v>342</v>
      </c>
      <c r="P499" s="181" t="s">
        <v>11515</v>
      </c>
      <c r="Q499" s="182" t="s">
        <v>24</v>
      </c>
      <c r="S499" s="6">
        <v>0</v>
      </c>
      <c r="T499" s="6">
        <v>0</v>
      </c>
      <c r="U499" s="6">
        <v>16181</v>
      </c>
      <c r="V499" s="6">
        <v>853186</v>
      </c>
      <c r="W499" s="6">
        <f>SUM(Table2[[#This Row],[PE Obligations]:[Paving Obligations]])</f>
        <v>869367</v>
      </c>
    </row>
    <row r="500" spans="1:23" x14ac:dyDescent="0.25">
      <c r="A500" s="5">
        <v>128321</v>
      </c>
      <c r="B500" s="4">
        <v>1</v>
      </c>
      <c r="C500" s="9" t="s">
        <v>186</v>
      </c>
      <c r="D500" s="65" t="s">
        <v>4233</v>
      </c>
      <c r="E500" s="65" t="s">
        <v>900</v>
      </c>
      <c r="F500" s="9" t="s">
        <v>6081</v>
      </c>
      <c r="H500" s="1" t="s">
        <v>52</v>
      </c>
      <c r="I500" s="1" t="s">
        <v>48</v>
      </c>
      <c r="K500" s="14" t="s">
        <v>28</v>
      </c>
      <c r="L500" s="14" t="s">
        <v>11339</v>
      </c>
      <c r="M500" s="2">
        <v>0</v>
      </c>
      <c r="N500" s="13">
        <v>43917</v>
      </c>
      <c r="P500" s="181" t="s">
        <v>11514</v>
      </c>
      <c r="Q500" s="182" t="s">
        <v>11</v>
      </c>
      <c r="R500" s="9" t="s">
        <v>6082</v>
      </c>
      <c r="S500" s="6">
        <v>19000</v>
      </c>
      <c r="T500" s="6">
        <v>0</v>
      </c>
      <c r="U500" s="6">
        <v>846885</v>
      </c>
      <c r="V500" s="6">
        <v>0</v>
      </c>
      <c r="W500" s="6">
        <f>SUM(Table2[[#This Row],[PE Obligations]:[Paving Obligations]])</f>
        <v>865885</v>
      </c>
    </row>
    <row r="501" spans="1:23" ht="30" x14ac:dyDescent="0.25">
      <c r="A501" s="5">
        <v>128733</v>
      </c>
      <c r="B501" s="4">
        <v>1</v>
      </c>
      <c r="C501" s="9" t="s">
        <v>25</v>
      </c>
      <c r="D501" s="65" t="s">
        <v>1499</v>
      </c>
      <c r="E501" s="65" t="s">
        <v>900</v>
      </c>
      <c r="F501" s="9" t="s">
        <v>6275</v>
      </c>
      <c r="G501" s="9" t="s">
        <v>6221</v>
      </c>
      <c r="H501" s="1" t="s">
        <v>105</v>
      </c>
      <c r="I501" s="1" t="s">
        <v>501</v>
      </c>
      <c r="K501" s="14" t="s">
        <v>11506</v>
      </c>
      <c r="L501" s="14" t="s">
        <v>11339</v>
      </c>
      <c r="M501" s="2">
        <v>0.01</v>
      </c>
      <c r="N501" s="13">
        <v>43917</v>
      </c>
      <c r="P501" s="181" t="s">
        <v>11515</v>
      </c>
      <c r="Q501" s="182" t="s">
        <v>24</v>
      </c>
      <c r="S501" s="6">
        <v>42999</v>
      </c>
      <c r="T501" s="6">
        <v>10999</v>
      </c>
      <c r="U501" s="6">
        <v>805000</v>
      </c>
      <c r="V501" s="6">
        <v>0</v>
      </c>
      <c r="W501" s="6">
        <f>SUM(Table2[[#This Row],[PE Obligations]:[Paving Obligations]])</f>
        <v>858998</v>
      </c>
    </row>
    <row r="502" spans="1:23" ht="30" x14ac:dyDescent="0.25">
      <c r="A502" s="5">
        <v>129381</v>
      </c>
      <c r="B502" s="4">
        <v>3</v>
      </c>
      <c r="C502" s="9" t="s">
        <v>161</v>
      </c>
      <c r="D502" s="65"/>
      <c r="E502" s="65" t="s">
        <v>11500</v>
      </c>
      <c r="F502" s="9" t="s">
        <v>6861</v>
      </c>
      <c r="H502" s="1" t="s">
        <v>1246</v>
      </c>
      <c r="K502" s="14" t="s">
        <v>11500</v>
      </c>
      <c r="L502" s="14" t="s">
        <v>11500</v>
      </c>
      <c r="M502" s="1" t="s">
        <v>57</v>
      </c>
      <c r="P502" s="181" t="s">
        <v>11500</v>
      </c>
      <c r="Q502" s="182"/>
      <c r="S502" s="6">
        <v>0</v>
      </c>
      <c r="T502" s="6">
        <v>0</v>
      </c>
      <c r="U502" s="6">
        <v>858724</v>
      </c>
      <c r="V502" s="6">
        <v>0</v>
      </c>
      <c r="W502" s="6">
        <f>SUM(Table2[[#This Row],[PE Obligations]:[Paving Obligations]])</f>
        <v>858724</v>
      </c>
    </row>
    <row r="503" spans="1:23" x14ac:dyDescent="0.25">
      <c r="A503" s="5">
        <v>127186</v>
      </c>
      <c r="B503" s="4">
        <v>2</v>
      </c>
      <c r="C503" s="9" t="s">
        <v>803</v>
      </c>
      <c r="D503" s="65" t="s">
        <v>5349</v>
      </c>
      <c r="E503" s="65" t="s">
        <v>900</v>
      </c>
      <c r="F503" s="9" t="s">
        <v>5350</v>
      </c>
      <c r="G503" s="9" t="s">
        <v>3582</v>
      </c>
      <c r="H503" s="1" t="s">
        <v>158</v>
      </c>
      <c r="I503" s="1" t="s">
        <v>4650</v>
      </c>
      <c r="J503" s="1" t="str">
        <f>VLOOKUP(A503,'2020'!E:I,5,FALSE)</f>
        <v>411tld Overlay @ 85 Lb/sy</v>
      </c>
      <c r="K503" s="14" t="s">
        <v>11496</v>
      </c>
      <c r="L503" s="14" t="s">
        <v>10418</v>
      </c>
      <c r="M503" s="2">
        <v>2.79</v>
      </c>
      <c r="N503" s="13">
        <v>43966</v>
      </c>
      <c r="O503" s="1" t="s">
        <v>337</v>
      </c>
      <c r="P503" s="181" t="s">
        <v>11515</v>
      </c>
      <c r="Q503" s="182" t="s">
        <v>24</v>
      </c>
      <c r="R503" s="9" t="s">
        <v>5351</v>
      </c>
      <c r="S503" s="6">
        <v>0</v>
      </c>
      <c r="T503" s="6">
        <v>0</v>
      </c>
      <c r="U503" s="6">
        <v>323085</v>
      </c>
      <c r="V503" s="6">
        <v>534975</v>
      </c>
      <c r="W503" s="6">
        <f>SUM(Table2[[#This Row],[PE Obligations]:[Paving Obligations]])</f>
        <v>858060</v>
      </c>
    </row>
    <row r="504" spans="1:23" ht="75" x14ac:dyDescent="0.25">
      <c r="A504" s="5">
        <v>121434</v>
      </c>
      <c r="B504" s="4">
        <v>1</v>
      </c>
      <c r="C504" s="9" t="s">
        <v>83</v>
      </c>
      <c r="D504" s="65"/>
      <c r="E504" s="65" t="s">
        <v>11498</v>
      </c>
      <c r="F504" s="9" t="s">
        <v>2902</v>
      </c>
      <c r="G504" s="9" t="s">
        <v>2903</v>
      </c>
      <c r="H504" s="1" t="s">
        <v>22</v>
      </c>
      <c r="I504" s="1" t="s">
        <v>56</v>
      </c>
      <c r="K504" s="14" t="s">
        <v>11500</v>
      </c>
      <c r="L504" s="14" t="s">
        <v>11500</v>
      </c>
      <c r="M504" s="2">
        <v>0</v>
      </c>
      <c r="P504" s="181" t="s">
        <v>11516</v>
      </c>
      <c r="Q504" s="182" t="s">
        <v>430</v>
      </c>
      <c r="S504" s="6">
        <v>5319</v>
      </c>
      <c r="T504" s="6">
        <v>0</v>
      </c>
      <c r="U504" s="6">
        <v>852015</v>
      </c>
      <c r="V504" s="6">
        <v>0</v>
      </c>
      <c r="W504" s="6">
        <f>SUM(Table2[[#This Row],[PE Obligations]:[Paving Obligations]])</f>
        <v>857334</v>
      </c>
    </row>
    <row r="505" spans="1:23" x14ac:dyDescent="0.25">
      <c r="A505" s="5">
        <v>114591</v>
      </c>
      <c r="B505" s="4">
        <v>1</v>
      </c>
      <c r="C505" s="9" t="s">
        <v>899</v>
      </c>
      <c r="D505" s="65"/>
      <c r="E505" s="65" t="s">
        <v>900</v>
      </c>
      <c r="F505" s="9" t="s">
        <v>1650</v>
      </c>
      <c r="H505" s="1" t="s">
        <v>158</v>
      </c>
      <c r="I505" s="1" t="s">
        <v>467</v>
      </c>
      <c r="K505" s="14" t="s">
        <v>11496</v>
      </c>
      <c r="L505" s="14" t="s">
        <v>10418</v>
      </c>
      <c r="M505" s="1" t="s">
        <v>57</v>
      </c>
      <c r="P505" s="181" t="s">
        <v>11515</v>
      </c>
      <c r="Q505" s="182"/>
      <c r="S505" s="6">
        <v>0</v>
      </c>
      <c r="T505" s="6">
        <v>0</v>
      </c>
      <c r="U505" s="6">
        <v>0</v>
      </c>
      <c r="V505" s="6">
        <v>857050</v>
      </c>
      <c r="W505" s="6">
        <f>SUM(Table2[[#This Row],[PE Obligations]:[Paving Obligations]])</f>
        <v>857050</v>
      </c>
    </row>
    <row r="506" spans="1:23" ht="30" x14ac:dyDescent="0.25">
      <c r="A506" s="5">
        <v>124362</v>
      </c>
      <c r="B506" s="4">
        <v>1</v>
      </c>
      <c r="C506" s="9" t="s">
        <v>110</v>
      </c>
      <c r="D506" s="65" t="s">
        <v>545</v>
      </c>
      <c r="E506" s="65" t="s">
        <v>900</v>
      </c>
      <c r="F506" s="9" t="s">
        <v>3835</v>
      </c>
      <c r="H506" s="1" t="s">
        <v>28</v>
      </c>
      <c r="I506" s="1" t="s">
        <v>29</v>
      </c>
      <c r="K506" s="14" t="s">
        <v>28</v>
      </c>
      <c r="L506" s="14" t="s">
        <v>113</v>
      </c>
      <c r="M506" s="2">
        <v>0.01</v>
      </c>
      <c r="N506" s="13">
        <v>44365</v>
      </c>
      <c r="P506" s="181" t="s">
        <v>11515</v>
      </c>
      <c r="Q506" s="182" t="s">
        <v>24</v>
      </c>
      <c r="R506" s="9" t="s">
        <v>3836</v>
      </c>
      <c r="S506" s="6">
        <v>50000</v>
      </c>
      <c r="T506" s="6">
        <v>807000</v>
      </c>
      <c r="U506" s="6">
        <v>0</v>
      </c>
      <c r="V506" s="6">
        <v>0</v>
      </c>
      <c r="W506" s="6">
        <f>SUM(Table2[[#This Row],[PE Obligations]:[Paving Obligations]])</f>
        <v>857000</v>
      </c>
    </row>
    <row r="507" spans="1:23" ht="120" x14ac:dyDescent="0.25">
      <c r="A507" s="5">
        <v>121527</v>
      </c>
      <c r="B507" s="4">
        <v>2</v>
      </c>
      <c r="C507" s="9" t="s">
        <v>65</v>
      </c>
      <c r="D507" s="65"/>
      <c r="E507" s="65" t="s">
        <v>11498</v>
      </c>
      <c r="F507" s="9" t="s">
        <v>2937</v>
      </c>
      <c r="G507" s="9" t="s">
        <v>2938</v>
      </c>
      <c r="H507" s="1" t="s">
        <v>22</v>
      </c>
      <c r="I507" s="1" t="s">
        <v>39</v>
      </c>
      <c r="K507" s="14" t="s">
        <v>11500</v>
      </c>
      <c r="L507" s="14" t="s">
        <v>11500</v>
      </c>
      <c r="M507" s="1" t="s">
        <v>57</v>
      </c>
      <c r="P507" s="181" t="s">
        <v>11517</v>
      </c>
      <c r="Q507" s="182" t="s">
        <v>1369</v>
      </c>
      <c r="S507" s="6">
        <v>0</v>
      </c>
      <c r="T507" s="6">
        <v>0</v>
      </c>
      <c r="U507" s="6">
        <v>856453</v>
      </c>
      <c r="V507" s="6">
        <v>0</v>
      </c>
      <c r="W507" s="6">
        <f>SUM(Table2[[#This Row],[PE Obligations]:[Paving Obligations]])</f>
        <v>856453</v>
      </c>
    </row>
    <row r="508" spans="1:23" x14ac:dyDescent="0.25">
      <c r="A508" s="5">
        <v>102602</v>
      </c>
      <c r="B508" s="4">
        <v>6</v>
      </c>
      <c r="C508" s="9" t="s">
        <v>46</v>
      </c>
      <c r="D508" s="65"/>
      <c r="E508" s="65" t="s">
        <v>11500</v>
      </c>
      <c r="F508" s="9" t="s">
        <v>759</v>
      </c>
      <c r="H508" s="1" t="s">
        <v>760</v>
      </c>
      <c r="I508" s="1" t="s">
        <v>761</v>
      </c>
      <c r="K508" s="14" t="s">
        <v>11500</v>
      </c>
      <c r="L508" s="14" t="s">
        <v>11500</v>
      </c>
      <c r="M508" s="2">
        <v>0</v>
      </c>
      <c r="P508" s="181" t="s">
        <v>11500</v>
      </c>
      <c r="Q508" s="182"/>
      <c r="S508" s="6">
        <v>0</v>
      </c>
      <c r="T508" s="6">
        <v>0</v>
      </c>
      <c r="U508" s="6">
        <v>854187.8</v>
      </c>
      <c r="V508" s="6">
        <v>0</v>
      </c>
      <c r="W508" s="6">
        <f>SUM(Table2[[#This Row],[PE Obligations]:[Paving Obligations]])</f>
        <v>854187.8</v>
      </c>
    </row>
    <row r="509" spans="1:23" ht="30" x14ac:dyDescent="0.25">
      <c r="A509" s="5">
        <v>110558.04</v>
      </c>
      <c r="B509" s="4">
        <v>6</v>
      </c>
      <c r="C509" s="9" t="s">
        <v>46</v>
      </c>
      <c r="D509" s="65"/>
      <c r="E509" s="65" t="s">
        <v>11500</v>
      </c>
      <c r="F509" s="9" t="s">
        <v>1182</v>
      </c>
      <c r="H509" s="1" t="s">
        <v>24</v>
      </c>
      <c r="I509" s="1" t="s">
        <v>869</v>
      </c>
      <c r="K509" s="14" t="s">
        <v>11500</v>
      </c>
      <c r="L509" s="14" t="s">
        <v>11500</v>
      </c>
      <c r="M509" s="1" t="s">
        <v>57</v>
      </c>
      <c r="P509" s="181" t="s">
        <v>11500</v>
      </c>
      <c r="Q509" s="182"/>
      <c r="S509" s="6">
        <v>850000</v>
      </c>
      <c r="T509" s="6">
        <v>0</v>
      </c>
      <c r="U509" s="6">
        <v>0</v>
      </c>
      <c r="V509" s="6">
        <v>0</v>
      </c>
      <c r="W509" s="6">
        <f>SUM(Table2[[#This Row],[PE Obligations]:[Paving Obligations]])</f>
        <v>850000</v>
      </c>
    </row>
    <row r="510" spans="1:23" x14ac:dyDescent="0.25">
      <c r="A510" s="5">
        <v>129736.06</v>
      </c>
      <c r="B510" s="4">
        <v>4</v>
      </c>
      <c r="C510" s="9" t="s">
        <v>156</v>
      </c>
      <c r="D510" s="65"/>
      <c r="E510" s="65" t="s">
        <v>11500</v>
      </c>
      <c r="F510" s="9" t="s">
        <v>7081</v>
      </c>
      <c r="H510" s="1" t="s">
        <v>24</v>
      </c>
      <c r="I510" s="1" t="s">
        <v>56</v>
      </c>
      <c r="K510" s="14" t="s">
        <v>11500</v>
      </c>
      <c r="L510" s="14" t="s">
        <v>11500</v>
      </c>
      <c r="M510" s="1" t="s">
        <v>57</v>
      </c>
      <c r="P510" s="181" t="s">
        <v>11500</v>
      </c>
      <c r="Q510" s="182"/>
      <c r="S510" s="6">
        <v>0</v>
      </c>
      <c r="T510" s="6">
        <v>0</v>
      </c>
      <c r="U510" s="6">
        <v>850000</v>
      </c>
      <c r="V510" s="6">
        <v>0</v>
      </c>
      <c r="W510" s="6">
        <f>SUM(Table2[[#This Row],[PE Obligations]:[Paving Obligations]])</f>
        <v>850000</v>
      </c>
    </row>
    <row r="511" spans="1:23" x14ac:dyDescent="0.25">
      <c r="A511" s="5">
        <v>116358.08</v>
      </c>
      <c r="B511" s="4">
        <v>4</v>
      </c>
      <c r="C511" s="9" t="s">
        <v>156</v>
      </c>
      <c r="D511" s="65"/>
      <c r="E511" s="65" t="s">
        <v>10721</v>
      </c>
      <c r="F511" s="9" t="s">
        <v>1950</v>
      </c>
      <c r="H511" s="1" t="s">
        <v>105</v>
      </c>
      <c r="I511" s="1" t="s">
        <v>761</v>
      </c>
      <c r="K511" s="14" t="s">
        <v>11500</v>
      </c>
      <c r="L511" s="14" t="s">
        <v>11500</v>
      </c>
      <c r="M511" s="2">
        <v>591.86</v>
      </c>
      <c r="N511" s="13">
        <v>43777</v>
      </c>
      <c r="P511" s="181" t="s">
        <v>11513</v>
      </c>
      <c r="Q511" s="182"/>
      <c r="S511" s="6">
        <v>0</v>
      </c>
      <c r="T511" s="6">
        <v>0</v>
      </c>
      <c r="U511" s="6">
        <v>848197</v>
      </c>
      <c r="V511" s="6">
        <v>0</v>
      </c>
      <c r="W511" s="6">
        <f>SUM(Table2[[#This Row],[PE Obligations]:[Paving Obligations]])</f>
        <v>848197</v>
      </c>
    </row>
    <row r="512" spans="1:23" ht="30" x14ac:dyDescent="0.25">
      <c r="A512" s="5">
        <v>128842</v>
      </c>
      <c r="B512" s="4">
        <v>3</v>
      </c>
      <c r="C512" s="9" t="s">
        <v>298</v>
      </c>
      <c r="D512" s="65" t="s">
        <v>555</v>
      </c>
      <c r="E512" s="65" t="s">
        <v>900</v>
      </c>
      <c r="F512" s="9" t="s">
        <v>6371</v>
      </c>
      <c r="G512" s="9" t="s">
        <v>6227</v>
      </c>
      <c r="H512" s="1" t="s">
        <v>105</v>
      </c>
      <c r="I512" s="1" t="s">
        <v>501</v>
      </c>
      <c r="K512" s="14" t="s">
        <v>11506</v>
      </c>
      <c r="L512" s="14" t="s">
        <v>11339</v>
      </c>
      <c r="M512" s="2">
        <v>0.01</v>
      </c>
      <c r="N512" s="13">
        <v>43812</v>
      </c>
      <c r="P512" s="181" t="s">
        <v>11515</v>
      </c>
      <c r="Q512" s="182" t="s">
        <v>24</v>
      </c>
      <c r="S512" s="6">
        <v>15999</v>
      </c>
      <c r="T512" s="6">
        <v>80000</v>
      </c>
      <c r="U512" s="6">
        <v>752147</v>
      </c>
      <c r="V512" s="6">
        <v>0</v>
      </c>
      <c r="W512" s="6">
        <f>SUM(Table2[[#This Row],[PE Obligations]:[Paving Obligations]])</f>
        <v>848146</v>
      </c>
    </row>
    <row r="513" spans="1:23" ht="45" x14ac:dyDescent="0.25">
      <c r="A513" s="5">
        <v>100268</v>
      </c>
      <c r="B513" s="4">
        <v>2</v>
      </c>
      <c r="C513" s="9" t="s">
        <v>199</v>
      </c>
      <c r="D513" s="65" t="s">
        <v>465</v>
      </c>
      <c r="E513" s="65" t="s">
        <v>900</v>
      </c>
      <c r="F513" s="9" t="s">
        <v>466</v>
      </c>
      <c r="H513" s="1" t="s">
        <v>74</v>
      </c>
      <c r="I513" s="1" t="s">
        <v>467</v>
      </c>
      <c r="K513" s="14" t="s">
        <v>11496</v>
      </c>
      <c r="L513" s="14" t="s">
        <v>113</v>
      </c>
      <c r="M513" s="2">
        <v>5.26</v>
      </c>
      <c r="P513" s="181" t="s">
        <v>11515</v>
      </c>
      <c r="Q513" s="182" t="s">
        <v>24</v>
      </c>
      <c r="S513" s="6">
        <v>847000</v>
      </c>
      <c r="T513" s="6">
        <v>0</v>
      </c>
      <c r="U513" s="6">
        <v>0</v>
      </c>
      <c r="V513" s="6">
        <v>0</v>
      </c>
      <c r="W513" s="6">
        <f>SUM(Table2[[#This Row],[PE Obligations]:[Paving Obligations]])</f>
        <v>847000</v>
      </c>
    </row>
    <row r="514" spans="1:23" x14ac:dyDescent="0.25">
      <c r="A514" s="5">
        <v>121981</v>
      </c>
      <c r="B514" s="4">
        <v>3</v>
      </c>
      <c r="C514" s="9" t="s">
        <v>54</v>
      </c>
      <c r="D514" s="65" t="s">
        <v>1096</v>
      </c>
      <c r="E514" s="65" t="s">
        <v>11498</v>
      </c>
      <c r="F514" s="9" t="s">
        <v>3056</v>
      </c>
      <c r="H514" s="1" t="s">
        <v>1098</v>
      </c>
      <c r="I514" s="1" t="s">
        <v>158</v>
      </c>
      <c r="K514" s="14" t="s">
        <v>11500</v>
      </c>
      <c r="L514" s="14" t="s">
        <v>11500</v>
      </c>
      <c r="M514" s="2">
        <v>0.77700000000000002</v>
      </c>
      <c r="P514" s="181" t="s">
        <v>11517</v>
      </c>
      <c r="Q514" s="182" t="s">
        <v>24</v>
      </c>
      <c r="S514" s="6">
        <v>0</v>
      </c>
      <c r="T514" s="6">
        <v>0</v>
      </c>
      <c r="U514" s="6">
        <v>0</v>
      </c>
      <c r="V514" s="6">
        <v>846825</v>
      </c>
      <c r="W514" s="6">
        <f>SUM(Table2[[#This Row],[PE Obligations]:[Paving Obligations]])</f>
        <v>846825</v>
      </c>
    </row>
    <row r="515" spans="1:23" ht="30" x14ac:dyDescent="0.25">
      <c r="A515" s="5">
        <v>125064</v>
      </c>
      <c r="B515" s="4">
        <v>1</v>
      </c>
      <c r="C515" s="9" t="s">
        <v>169</v>
      </c>
      <c r="D515" s="65" t="s">
        <v>122</v>
      </c>
      <c r="E515" s="65" t="s">
        <v>10721</v>
      </c>
      <c r="F515" s="9" t="s">
        <v>4157</v>
      </c>
      <c r="G515" s="9" t="s">
        <v>4158</v>
      </c>
      <c r="H515" s="1" t="s">
        <v>501</v>
      </c>
      <c r="I515" s="1" t="s">
        <v>2375</v>
      </c>
      <c r="K515" s="14" t="s">
        <v>11496</v>
      </c>
      <c r="L515" s="14" t="s">
        <v>113</v>
      </c>
      <c r="M515" s="2">
        <v>0.27</v>
      </c>
      <c r="N515" s="13">
        <v>43742</v>
      </c>
      <c r="P515" s="181" t="s">
        <v>11513</v>
      </c>
      <c r="Q515" s="182" t="s">
        <v>148</v>
      </c>
      <c r="S515" s="6">
        <v>5300</v>
      </c>
      <c r="T515" s="6">
        <v>0</v>
      </c>
      <c r="U515" s="6">
        <v>839500</v>
      </c>
      <c r="V515" s="6">
        <v>0</v>
      </c>
      <c r="W515" s="6">
        <f>SUM(Table2[[#This Row],[PE Obligations]:[Paving Obligations]])</f>
        <v>844800</v>
      </c>
    </row>
    <row r="516" spans="1:23" ht="45" x14ac:dyDescent="0.25">
      <c r="A516" s="5">
        <v>115685</v>
      </c>
      <c r="B516" s="4">
        <v>2</v>
      </c>
      <c r="C516" s="9" t="s">
        <v>282</v>
      </c>
      <c r="D516" s="65" t="s">
        <v>752</v>
      </c>
      <c r="E516" s="65" t="s">
        <v>900</v>
      </c>
      <c r="F516" s="9" t="s">
        <v>1790</v>
      </c>
      <c r="G516" s="9" t="s">
        <v>1791</v>
      </c>
      <c r="H516" s="1" t="s">
        <v>28</v>
      </c>
      <c r="I516" s="1" t="s">
        <v>29</v>
      </c>
      <c r="K516" s="14" t="s">
        <v>28</v>
      </c>
      <c r="L516" s="14" t="s">
        <v>113</v>
      </c>
      <c r="M516" s="2">
        <v>6.5000000000000002E-2</v>
      </c>
      <c r="N516" s="13">
        <v>42461</v>
      </c>
      <c r="P516" s="181" t="s">
        <v>11514</v>
      </c>
      <c r="Q516" s="182" t="s">
        <v>11</v>
      </c>
      <c r="R516" s="9" t="s">
        <v>1792</v>
      </c>
      <c r="S516" s="6">
        <v>46875</v>
      </c>
      <c r="T516" s="6">
        <v>28125</v>
      </c>
      <c r="U516" s="6">
        <v>769751</v>
      </c>
      <c r="V516" s="6">
        <v>0</v>
      </c>
      <c r="W516" s="6">
        <f>SUM(Table2[[#This Row],[PE Obligations]:[Paving Obligations]])</f>
        <v>844751</v>
      </c>
    </row>
    <row r="517" spans="1:23" ht="30" x14ac:dyDescent="0.25">
      <c r="A517" s="5">
        <v>124536</v>
      </c>
      <c r="B517" s="4">
        <v>4</v>
      </c>
      <c r="C517" s="9" t="s">
        <v>233</v>
      </c>
      <c r="D517" s="65" t="s">
        <v>3937</v>
      </c>
      <c r="E517" s="65" t="s">
        <v>11498</v>
      </c>
      <c r="F517" s="9" t="s">
        <v>3938</v>
      </c>
      <c r="H517" s="1" t="s">
        <v>35</v>
      </c>
      <c r="I517" s="1" t="s">
        <v>29</v>
      </c>
      <c r="K517" s="14" t="s">
        <v>28</v>
      </c>
      <c r="L517" s="14" t="s">
        <v>113</v>
      </c>
      <c r="M517" s="2">
        <v>0.01</v>
      </c>
      <c r="P517" s="181" t="s">
        <v>11517</v>
      </c>
      <c r="Q517" s="182" t="s">
        <v>30</v>
      </c>
      <c r="R517" s="9" t="s">
        <v>3939</v>
      </c>
      <c r="S517" s="6">
        <v>0</v>
      </c>
      <c r="T517" s="6">
        <v>0</v>
      </c>
      <c r="U517" s="6">
        <v>843987.5</v>
      </c>
      <c r="V517" s="6">
        <v>0</v>
      </c>
      <c r="W517" s="6">
        <f>SUM(Table2[[#This Row],[PE Obligations]:[Paving Obligations]])</f>
        <v>843987.5</v>
      </c>
    </row>
    <row r="518" spans="1:23" x14ac:dyDescent="0.25">
      <c r="A518" s="5">
        <v>106492.01</v>
      </c>
      <c r="B518" s="4">
        <v>2</v>
      </c>
      <c r="C518" s="9" t="s">
        <v>961</v>
      </c>
      <c r="D518" s="65" t="s">
        <v>653</v>
      </c>
      <c r="E518" s="65" t="s">
        <v>900</v>
      </c>
      <c r="F518" s="9" t="s">
        <v>962</v>
      </c>
      <c r="H518" s="1" t="s">
        <v>52</v>
      </c>
      <c r="I518" s="1" t="s">
        <v>48</v>
      </c>
      <c r="K518" s="14" t="s">
        <v>28</v>
      </c>
      <c r="L518" s="14" t="s">
        <v>11339</v>
      </c>
      <c r="M518" s="2">
        <v>0</v>
      </c>
      <c r="N518" s="13">
        <v>41516</v>
      </c>
      <c r="P518" s="181" t="s">
        <v>11514</v>
      </c>
      <c r="Q518" s="182" t="s">
        <v>11</v>
      </c>
      <c r="R518" s="9" t="s">
        <v>963</v>
      </c>
      <c r="S518" s="6">
        <v>0</v>
      </c>
      <c r="T518" s="6">
        <v>0</v>
      </c>
      <c r="U518" s="6">
        <v>841443.98</v>
      </c>
      <c r="V518" s="6">
        <v>0</v>
      </c>
      <c r="W518" s="6">
        <f>SUM(Table2[[#This Row],[PE Obligations]:[Paving Obligations]])</f>
        <v>841443.98</v>
      </c>
    </row>
    <row r="519" spans="1:23" ht="135" x14ac:dyDescent="0.25">
      <c r="A519" s="5">
        <v>120588</v>
      </c>
      <c r="B519" s="4">
        <v>4</v>
      </c>
      <c r="C519" s="9" t="s">
        <v>18</v>
      </c>
      <c r="D519" s="65"/>
      <c r="E519" s="65" t="s">
        <v>11498</v>
      </c>
      <c r="F519" s="9" t="s">
        <v>2763</v>
      </c>
      <c r="G519" s="9" t="s">
        <v>2764</v>
      </c>
      <c r="H519" s="1" t="s">
        <v>22</v>
      </c>
      <c r="I519" s="1" t="s">
        <v>341</v>
      </c>
      <c r="J519" s="1" t="e">
        <f>VLOOKUP(A519,'Resurfacing Data'!A:M,13,FALSE)</f>
        <v>#N/A</v>
      </c>
      <c r="K519" s="14" t="s">
        <v>11496</v>
      </c>
      <c r="L519" s="14" t="s">
        <v>10418</v>
      </c>
      <c r="M519" s="2">
        <v>6.74</v>
      </c>
      <c r="P519" s="181" t="s">
        <v>11516</v>
      </c>
      <c r="Q519" s="182" t="s">
        <v>430</v>
      </c>
      <c r="S519" s="6">
        <v>0</v>
      </c>
      <c r="T519" s="6">
        <v>0</v>
      </c>
      <c r="U519" s="6">
        <v>837434</v>
      </c>
      <c r="V519" s="6">
        <v>0</v>
      </c>
      <c r="W519" s="6">
        <f>SUM(Table2[[#This Row],[PE Obligations]:[Paving Obligations]])</f>
        <v>837434</v>
      </c>
    </row>
    <row r="520" spans="1:23" x14ac:dyDescent="0.25">
      <c r="A520" s="5">
        <v>70012</v>
      </c>
      <c r="B520" s="4">
        <v>4</v>
      </c>
      <c r="C520" s="9" t="s">
        <v>190</v>
      </c>
      <c r="D520" s="65"/>
      <c r="E520" s="65" t="s">
        <v>900</v>
      </c>
      <c r="F520" s="9" t="s">
        <v>191</v>
      </c>
      <c r="H520" s="1" t="s">
        <v>105</v>
      </c>
      <c r="I520" s="1" t="s">
        <v>171</v>
      </c>
      <c r="K520" s="14" t="s">
        <v>11500</v>
      </c>
      <c r="L520" s="14" t="s">
        <v>11500</v>
      </c>
      <c r="M520" s="1" t="s">
        <v>57</v>
      </c>
      <c r="P520" s="181" t="s">
        <v>11515</v>
      </c>
      <c r="Q520" s="182"/>
      <c r="S520" s="6">
        <v>0</v>
      </c>
      <c r="T520" s="6">
        <v>0</v>
      </c>
      <c r="U520" s="6">
        <v>832100.4</v>
      </c>
      <c r="V520" s="6">
        <v>0</v>
      </c>
      <c r="W520" s="6">
        <f>SUM(Table2[[#This Row],[PE Obligations]:[Paving Obligations]])</f>
        <v>832100.4</v>
      </c>
    </row>
    <row r="521" spans="1:23" x14ac:dyDescent="0.25">
      <c r="A521" s="5">
        <v>70008</v>
      </c>
      <c r="B521" s="4">
        <v>2</v>
      </c>
      <c r="C521" s="9" t="s">
        <v>183</v>
      </c>
      <c r="D521" s="65"/>
      <c r="E521" s="65" t="s">
        <v>900</v>
      </c>
      <c r="F521" s="9" t="s">
        <v>184</v>
      </c>
      <c r="H521" s="1" t="s">
        <v>105</v>
      </c>
      <c r="I521" s="1" t="s">
        <v>171</v>
      </c>
      <c r="K521" s="14" t="s">
        <v>11500</v>
      </c>
      <c r="L521" s="14" t="s">
        <v>11500</v>
      </c>
      <c r="M521" s="1" t="s">
        <v>57</v>
      </c>
      <c r="P521" s="181" t="s">
        <v>11515</v>
      </c>
      <c r="Q521" s="182"/>
      <c r="S521" s="6">
        <v>0</v>
      </c>
      <c r="T521" s="6">
        <v>0</v>
      </c>
      <c r="U521" s="6">
        <v>827700.04</v>
      </c>
      <c r="V521" s="6">
        <v>0</v>
      </c>
      <c r="W521" s="6">
        <f>SUM(Table2[[#This Row],[PE Obligations]:[Paving Obligations]])</f>
        <v>827700.04</v>
      </c>
    </row>
    <row r="522" spans="1:23" x14ac:dyDescent="0.25">
      <c r="A522" s="5">
        <v>127362</v>
      </c>
      <c r="B522" s="4">
        <v>3</v>
      </c>
      <c r="C522" s="9" t="s">
        <v>312</v>
      </c>
      <c r="D522" s="65" t="s">
        <v>356</v>
      </c>
      <c r="E522" s="65" t="s">
        <v>900</v>
      </c>
      <c r="F522" s="9" t="s">
        <v>5467</v>
      </c>
      <c r="G522" s="9" t="s">
        <v>5468</v>
      </c>
      <c r="H522" s="1" t="s">
        <v>158</v>
      </c>
      <c r="I522" s="1" t="s">
        <v>341</v>
      </c>
      <c r="J522" s="1" t="str">
        <f>VLOOKUP(A522,'2020'!E:I,5,FALSE)</f>
        <v>Scrub Seal W/ Tld</v>
      </c>
      <c r="K522" s="14" t="s">
        <v>11496</v>
      </c>
      <c r="L522" s="14" t="s">
        <v>10418</v>
      </c>
      <c r="M522" s="2">
        <v>3.71</v>
      </c>
      <c r="N522" s="13">
        <v>43917</v>
      </c>
      <c r="O522" s="1" t="s">
        <v>3042</v>
      </c>
      <c r="P522" s="181" t="s">
        <v>11515</v>
      </c>
      <c r="Q522" s="182" t="s">
        <v>24</v>
      </c>
      <c r="S522" s="6">
        <v>0</v>
      </c>
      <c r="T522" s="6">
        <v>0</v>
      </c>
      <c r="U522" s="6">
        <v>41855</v>
      </c>
      <c r="V522" s="6">
        <v>780282</v>
      </c>
      <c r="W522" s="6">
        <f>SUM(Table2[[#This Row],[PE Obligations]:[Paving Obligations]])</f>
        <v>822137</v>
      </c>
    </row>
    <row r="523" spans="1:23" x14ac:dyDescent="0.25">
      <c r="A523" s="5">
        <v>129253</v>
      </c>
      <c r="B523" s="4">
        <v>2</v>
      </c>
      <c r="C523" s="9" t="s">
        <v>121</v>
      </c>
      <c r="D523" s="65" t="s">
        <v>3687</v>
      </c>
      <c r="E523" s="65" t="s">
        <v>900</v>
      </c>
      <c r="F523" s="9" t="s">
        <v>6735</v>
      </c>
      <c r="G523" s="9" t="s">
        <v>3213</v>
      </c>
      <c r="H523" s="1" t="s">
        <v>158</v>
      </c>
      <c r="I523" s="1" t="s">
        <v>341</v>
      </c>
      <c r="J523" s="1" t="str">
        <f>VLOOKUP(A523,'2020'!E:I,5,FALSE)</f>
        <v>Mill &amp; 411d</v>
      </c>
      <c r="K523" s="14" t="s">
        <v>11496</v>
      </c>
      <c r="L523" s="14" t="s">
        <v>10418</v>
      </c>
      <c r="M523" s="2">
        <v>4.43</v>
      </c>
      <c r="N523" s="13">
        <v>43966</v>
      </c>
      <c r="O523" s="1" t="s">
        <v>342</v>
      </c>
      <c r="P523" s="181" t="s">
        <v>11515</v>
      </c>
      <c r="Q523" s="182" t="s">
        <v>24</v>
      </c>
      <c r="S523" s="6">
        <v>0</v>
      </c>
      <c r="T523" s="6">
        <v>0</v>
      </c>
      <c r="U523" s="6">
        <v>18564</v>
      </c>
      <c r="V523" s="6">
        <v>801666</v>
      </c>
      <c r="W523" s="6">
        <f>SUM(Table2[[#This Row],[PE Obligations]:[Paving Obligations]])</f>
        <v>820230</v>
      </c>
    </row>
    <row r="524" spans="1:23" x14ac:dyDescent="0.25">
      <c r="A524" s="5">
        <v>129329</v>
      </c>
      <c r="B524" s="4">
        <v>3</v>
      </c>
      <c r="C524" s="9" t="s">
        <v>298</v>
      </c>
      <c r="D524" s="65" t="s">
        <v>2592</v>
      </c>
      <c r="E524" s="65" t="s">
        <v>900</v>
      </c>
      <c r="F524" s="9" t="s">
        <v>6807</v>
      </c>
      <c r="G524" s="9" t="s">
        <v>6234</v>
      </c>
      <c r="H524" s="1" t="s">
        <v>105</v>
      </c>
      <c r="I524" s="1" t="s">
        <v>501</v>
      </c>
      <c r="K524" s="14" t="s">
        <v>11506</v>
      </c>
      <c r="L524" s="14" t="s">
        <v>11339</v>
      </c>
      <c r="M524" s="2">
        <v>0.01</v>
      </c>
      <c r="N524" s="13">
        <v>43966</v>
      </c>
      <c r="P524" s="181" t="s">
        <v>11515</v>
      </c>
      <c r="Q524" s="182" t="s">
        <v>24</v>
      </c>
      <c r="S524" s="6">
        <v>4000</v>
      </c>
      <c r="T524" s="6">
        <v>80000</v>
      </c>
      <c r="U524" s="6">
        <v>735232</v>
      </c>
      <c r="V524" s="6">
        <v>0</v>
      </c>
      <c r="W524" s="6">
        <f>SUM(Table2[[#This Row],[PE Obligations]:[Paving Obligations]])</f>
        <v>819232</v>
      </c>
    </row>
    <row r="525" spans="1:23" ht="45" x14ac:dyDescent="0.25">
      <c r="A525" s="5">
        <v>129747</v>
      </c>
      <c r="B525" s="4">
        <v>2</v>
      </c>
      <c r="C525" s="9" t="s">
        <v>159</v>
      </c>
      <c r="D525" s="65"/>
      <c r="E525" s="65" t="s">
        <v>11500</v>
      </c>
      <c r="F525" s="9" t="s">
        <v>7123</v>
      </c>
      <c r="H525" s="1" t="s">
        <v>1072</v>
      </c>
      <c r="K525" s="14" t="s">
        <v>11500</v>
      </c>
      <c r="L525" s="14" t="s">
        <v>11500</v>
      </c>
      <c r="M525" s="1" t="s">
        <v>57</v>
      </c>
      <c r="P525" s="181" t="s">
        <v>11500</v>
      </c>
      <c r="Q525" s="182"/>
      <c r="S525" s="6">
        <v>0</v>
      </c>
      <c r="T525" s="6">
        <v>0</v>
      </c>
      <c r="U525" s="6">
        <v>818748</v>
      </c>
      <c r="V525" s="6">
        <v>0</v>
      </c>
      <c r="W525" s="6">
        <f>SUM(Table2[[#This Row],[PE Obligations]:[Paving Obligations]])</f>
        <v>818748</v>
      </c>
    </row>
    <row r="526" spans="1:23" x14ac:dyDescent="0.25">
      <c r="A526" s="5">
        <v>115764</v>
      </c>
      <c r="B526" s="4">
        <v>2</v>
      </c>
      <c r="C526" s="9" t="s">
        <v>204</v>
      </c>
      <c r="D526" s="65" t="s">
        <v>344</v>
      </c>
      <c r="E526" s="65" t="s">
        <v>900</v>
      </c>
      <c r="F526" s="9" t="s">
        <v>1819</v>
      </c>
      <c r="H526" s="1" t="s">
        <v>105</v>
      </c>
      <c r="I526" s="1" t="s">
        <v>1818</v>
      </c>
      <c r="K526" s="14" t="s">
        <v>11505</v>
      </c>
      <c r="L526" s="14" t="s">
        <v>11339</v>
      </c>
      <c r="M526" s="2">
        <v>0.192</v>
      </c>
      <c r="N526" s="13">
        <v>42048</v>
      </c>
      <c r="P526" s="181" t="s">
        <v>11515</v>
      </c>
      <c r="Q526" s="182"/>
      <c r="S526" s="6">
        <v>0</v>
      </c>
      <c r="T526" s="6">
        <v>0</v>
      </c>
      <c r="U526" s="6">
        <v>814453.42</v>
      </c>
      <c r="V526" s="6">
        <v>0</v>
      </c>
      <c r="W526" s="6">
        <f>SUM(Table2[[#This Row],[PE Obligations]:[Paving Obligations]])</f>
        <v>814453.42</v>
      </c>
    </row>
    <row r="527" spans="1:23" ht="30" x14ac:dyDescent="0.25">
      <c r="A527" s="5">
        <v>114048</v>
      </c>
      <c r="B527" s="4">
        <v>2</v>
      </c>
      <c r="C527" s="9" t="s">
        <v>65</v>
      </c>
      <c r="D527" s="65" t="s">
        <v>135</v>
      </c>
      <c r="E527" s="65" t="s">
        <v>11498</v>
      </c>
      <c r="F527" s="9" t="s">
        <v>1518</v>
      </c>
      <c r="G527" s="9" t="s">
        <v>1518</v>
      </c>
      <c r="H527" s="1" t="s">
        <v>1079</v>
      </c>
      <c r="I527" s="1" t="s">
        <v>118</v>
      </c>
      <c r="K527" s="14" t="s">
        <v>11496</v>
      </c>
      <c r="L527" s="14" t="s">
        <v>11499</v>
      </c>
      <c r="M527" s="2">
        <v>1.4</v>
      </c>
      <c r="N527" s="13">
        <v>41418</v>
      </c>
      <c r="P527" s="181" t="s">
        <v>11517</v>
      </c>
      <c r="Q527" s="182" t="s">
        <v>24</v>
      </c>
      <c r="S527" s="6">
        <v>5317.21</v>
      </c>
      <c r="T527" s="6">
        <v>0</v>
      </c>
      <c r="U527" s="6">
        <v>807258.55</v>
      </c>
      <c r="V527" s="6">
        <v>0</v>
      </c>
      <c r="W527" s="6">
        <f>SUM(Table2[[#This Row],[PE Obligations]:[Paving Obligations]])</f>
        <v>812575.76</v>
      </c>
    </row>
    <row r="528" spans="1:23" ht="30" x14ac:dyDescent="0.25">
      <c r="A528" s="5">
        <v>129830</v>
      </c>
      <c r="B528" s="4">
        <v>4</v>
      </c>
      <c r="C528" s="9" t="s">
        <v>156</v>
      </c>
      <c r="D528" s="65"/>
      <c r="E528" s="65" t="s">
        <v>11500</v>
      </c>
      <c r="F528" s="9" t="s">
        <v>7187</v>
      </c>
      <c r="H528" s="1" t="s">
        <v>1246</v>
      </c>
      <c r="K528" s="14" t="s">
        <v>11500</v>
      </c>
      <c r="L528" s="14" t="s">
        <v>11500</v>
      </c>
      <c r="M528" s="1" t="s">
        <v>57</v>
      </c>
      <c r="P528" s="181" t="s">
        <v>11500</v>
      </c>
      <c r="Q528" s="182"/>
      <c r="S528" s="6">
        <v>0</v>
      </c>
      <c r="T528" s="6">
        <v>0</v>
      </c>
      <c r="U528" s="6">
        <v>811131</v>
      </c>
      <c r="V528" s="6">
        <v>0</v>
      </c>
      <c r="W528" s="6">
        <f>SUM(Table2[[#This Row],[PE Obligations]:[Paving Obligations]])</f>
        <v>811131</v>
      </c>
    </row>
    <row r="529" spans="1:23" ht="45" x14ac:dyDescent="0.25">
      <c r="A529" s="5">
        <v>101399</v>
      </c>
      <c r="B529" s="4">
        <v>1</v>
      </c>
      <c r="C529" s="9" t="s">
        <v>32</v>
      </c>
      <c r="D529" s="65" t="s">
        <v>137</v>
      </c>
      <c r="E529" s="65" t="s">
        <v>900</v>
      </c>
      <c r="F529" s="9" t="s">
        <v>618</v>
      </c>
      <c r="G529" s="9" t="s">
        <v>619</v>
      </c>
      <c r="H529" s="1" t="s">
        <v>74</v>
      </c>
      <c r="I529" s="1" t="s">
        <v>118</v>
      </c>
      <c r="K529" s="14" t="s">
        <v>11496</v>
      </c>
      <c r="L529" s="14" t="s">
        <v>11499</v>
      </c>
      <c r="M529" s="2">
        <v>4.5999999999999996</v>
      </c>
      <c r="N529" s="13">
        <v>44232</v>
      </c>
      <c r="P529" s="181" t="s">
        <v>11514</v>
      </c>
      <c r="Q529" s="182" t="s">
        <v>430</v>
      </c>
      <c r="S529" s="6">
        <v>810500</v>
      </c>
      <c r="T529" s="6">
        <v>0</v>
      </c>
      <c r="U529" s="6">
        <v>0</v>
      </c>
      <c r="V529" s="6">
        <v>0</v>
      </c>
      <c r="W529" s="6">
        <f>SUM(Table2[[#This Row],[PE Obligations]:[Paving Obligations]])</f>
        <v>810500</v>
      </c>
    </row>
    <row r="530" spans="1:23" ht="120" x14ac:dyDescent="0.25">
      <c r="A530" s="5">
        <v>119921.01</v>
      </c>
      <c r="B530" s="4">
        <v>4</v>
      </c>
      <c r="C530" s="9" t="s">
        <v>215</v>
      </c>
      <c r="D530" s="65"/>
      <c r="E530" s="65" t="s">
        <v>11498</v>
      </c>
      <c r="F530" s="9" t="s">
        <v>2556</v>
      </c>
      <c r="G530" s="9" t="s">
        <v>2557</v>
      </c>
      <c r="H530" s="1" t="s">
        <v>22</v>
      </c>
      <c r="I530" s="1" t="s">
        <v>39</v>
      </c>
      <c r="K530" s="14" t="s">
        <v>11500</v>
      </c>
      <c r="L530" s="14" t="s">
        <v>11500</v>
      </c>
      <c r="M530" s="1" t="s">
        <v>57</v>
      </c>
      <c r="P530" s="181" t="s">
        <v>11517</v>
      </c>
      <c r="Q530" s="182" t="s">
        <v>30</v>
      </c>
      <c r="S530" s="6">
        <v>0</v>
      </c>
      <c r="T530" s="6">
        <v>0</v>
      </c>
      <c r="U530" s="6">
        <v>810092</v>
      </c>
      <c r="V530" s="6">
        <v>0</v>
      </c>
      <c r="W530" s="6">
        <f>SUM(Table2[[#This Row],[PE Obligations]:[Paving Obligations]])</f>
        <v>810092</v>
      </c>
    </row>
    <row r="531" spans="1:23" ht="30" x14ac:dyDescent="0.25">
      <c r="A531" s="5">
        <v>84676.01</v>
      </c>
      <c r="B531" s="4">
        <v>4</v>
      </c>
      <c r="C531" s="9" t="s">
        <v>18</v>
      </c>
      <c r="D531" s="65" t="s">
        <v>411</v>
      </c>
      <c r="E531" s="65" t="s">
        <v>11498</v>
      </c>
      <c r="F531" s="9" t="s">
        <v>412</v>
      </c>
      <c r="H531" s="1" t="s">
        <v>52</v>
      </c>
      <c r="I531" s="1" t="s">
        <v>48</v>
      </c>
      <c r="K531" s="14" t="s">
        <v>28</v>
      </c>
      <c r="L531" s="14" t="s">
        <v>11339</v>
      </c>
      <c r="M531" s="2">
        <v>0.01</v>
      </c>
      <c r="N531" s="13">
        <v>43637</v>
      </c>
      <c r="P531" s="181" t="s">
        <v>11517</v>
      </c>
      <c r="Q531" s="182" t="s">
        <v>24</v>
      </c>
      <c r="R531" s="9" t="s">
        <v>413</v>
      </c>
      <c r="S531" s="6">
        <v>0</v>
      </c>
      <c r="T531" s="6">
        <v>0</v>
      </c>
      <c r="U531" s="6">
        <v>809407</v>
      </c>
      <c r="V531" s="6">
        <v>0</v>
      </c>
      <c r="W531" s="6">
        <f>SUM(Table2[[#This Row],[PE Obligations]:[Paving Obligations]])</f>
        <v>809407</v>
      </c>
    </row>
    <row r="532" spans="1:23" ht="120" x14ac:dyDescent="0.25">
      <c r="A532" s="5">
        <v>123113</v>
      </c>
      <c r="B532" s="4">
        <v>3</v>
      </c>
      <c r="C532" s="9" t="s">
        <v>343</v>
      </c>
      <c r="D532" s="65"/>
      <c r="E532" s="65" t="s">
        <v>11498</v>
      </c>
      <c r="F532" s="9" t="s">
        <v>3323</v>
      </c>
      <c r="G532" s="9" t="s">
        <v>3324</v>
      </c>
      <c r="H532" s="1" t="s">
        <v>22</v>
      </c>
      <c r="I532" s="1" t="s">
        <v>39</v>
      </c>
      <c r="K532" s="14" t="s">
        <v>11500</v>
      </c>
      <c r="L532" s="14" t="s">
        <v>11500</v>
      </c>
      <c r="M532" s="1" t="s">
        <v>57</v>
      </c>
      <c r="P532" s="181" t="s">
        <v>11517</v>
      </c>
      <c r="Q532" s="182" t="s">
        <v>24</v>
      </c>
      <c r="S532" s="6">
        <v>0</v>
      </c>
      <c r="T532" s="6">
        <v>0</v>
      </c>
      <c r="U532" s="6">
        <v>805714</v>
      </c>
      <c r="V532" s="6">
        <v>0</v>
      </c>
      <c r="W532" s="6">
        <f>SUM(Table2[[#This Row],[PE Obligations]:[Paving Obligations]])</f>
        <v>805714</v>
      </c>
    </row>
    <row r="533" spans="1:23" x14ac:dyDescent="0.25">
      <c r="A533" s="5">
        <v>121425.05</v>
      </c>
      <c r="B533" s="4">
        <v>1</v>
      </c>
      <c r="C533" s="9" t="s">
        <v>899</v>
      </c>
      <c r="D533" s="65" t="s">
        <v>900</v>
      </c>
      <c r="E533" s="65" t="s">
        <v>900</v>
      </c>
      <c r="F533" s="9" t="s">
        <v>2890</v>
      </c>
      <c r="H533" s="1" t="s">
        <v>105</v>
      </c>
      <c r="I533" s="1" t="s">
        <v>761</v>
      </c>
      <c r="K533" s="14" t="s">
        <v>11500</v>
      </c>
      <c r="L533" s="14" t="s">
        <v>11500</v>
      </c>
      <c r="M533" s="2">
        <v>408.24</v>
      </c>
      <c r="N533" s="13">
        <v>43777</v>
      </c>
      <c r="P533" s="181" t="s">
        <v>11515</v>
      </c>
      <c r="Q533" s="182"/>
      <c r="S533" s="6">
        <v>0</v>
      </c>
      <c r="T533" s="6">
        <v>0</v>
      </c>
      <c r="U533" s="6">
        <v>803018</v>
      </c>
      <c r="V533" s="6">
        <v>0</v>
      </c>
      <c r="W533" s="6">
        <f>SUM(Table2[[#This Row],[PE Obligations]:[Paving Obligations]])</f>
        <v>803018</v>
      </c>
    </row>
    <row r="534" spans="1:23" x14ac:dyDescent="0.25">
      <c r="A534" s="5">
        <v>129200</v>
      </c>
      <c r="B534" s="4">
        <v>3</v>
      </c>
      <c r="C534" s="9" t="s">
        <v>289</v>
      </c>
      <c r="D534" s="65" t="s">
        <v>1049</v>
      </c>
      <c r="E534" s="65" t="s">
        <v>900</v>
      </c>
      <c r="F534" s="9" t="s">
        <v>6600</v>
      </c>
      <c r="G534" s="9" t="s">
        <v>3197</v>
      </c>
      <c r="H534" s="1" t="s">
        <v>158</v>
      </c>
      <c r="I534" s="1" t="s">
        <v>341</v>
      </c>
      <c r="J534" s="1" t="str">
        <f>VLOOKUP(A534,'2020'!E:I,5,FALSE)</f>
        <v>Profile Mill &amp; 85 Lb/sy Tld</v>
      </c>
      <c r="K534" s="14" t="s">
        <v>11496</v>
      </c>
      <c r="L534" s="14" t="s">
        <v>10418</v>
      </c>
      <c r="M534" s="2">
        <v>4.5999999999999996</v>
      </c>
      <c r="N534" s="13">
        <v>43917</v>
      </c>
      <c r="O534" s="1" t="s">
        <v>337</v>
      </c>
      <c r="P534" s="181" t="s">
        <v>11515</v>
      </c>
      <c r="Q534" s="182" t="s">
        <v>24</v>
      </c>
      <c r="S534" s="6">
        <v>0</v>
      </c>
      <c r="T534" s="6">
        <v>0</v>
      </c>
      <c r="U534" s="6">
        <v>52178</v>
      </c>
      <c r="V534" s="6">
        <v>748789</v>
      </c>
      <c r="W534" s="6">
        <f>SUM(Table2[[#This Row],[PE Obligations]:[Paving Obligations]])</f>
        <v>800967</v>
      </c>
    </row>
    <row r="535" spans="1:23" ht="30" x14ac:dyDescent="0.25">
      <c r="A535" s="5">
        <v>40813.01</v>
      </c>
      <c r="B535" s="4">
        <v>4</v>
      </c>
      <c r="C535" s="9" t="s">
        <v>70</v>
      </c>
      <c r="D535" s="65" t="s">
        <v>71</v>
      </c>
      <c r="E535" s="65" t="s">
        <v>900</v>
      </c>
      <c r="F535" s="9" t="s">
        <v>72</v>
      </c>
      <c r="G535" s="9" t="s">
        <v>73</v>
      </c>
      <c r="H535" s="1" t="s">
        <v>74</v>
      </c>
      <c r="I535" s="1" t="s">
        <v>24</v>
      </c>
      <c r="K535" s="14" t="s">
        <v>11500</v>
      </c>
      <c r="L535" s="14" t="s">
        <v>11500</v>
      </c>
      <c r="M535" s="2">
        <v>0.3</v>
      </c>
      <c r="P535" s="181" t="s">
        <v>11515</v>
      </c>
      <c r="Q535" s="182" t="s">
        <v>24</v>
      </c>
      <c r="S535" s="6">
        <v>0</v>
      </c>
      <c r="T535" s="6">
        <v>0</v>
      </c>
      <c r="U535" s="6">
        <v>800000</v>
      </c>
      <c r="V535" s="6">
        <v>0</v>
      </c>
      <c r="W535" s="6">
        <f>SUM(Table2[[#This Row],[PE Obligations]:[Paving Obligations]])</f>
        <v>800000</v>
      </c>
    </row>
    <row r="536" spans="1:23" ht="45" x14ac:dyDescent="0.25">
      <c r="A536" s="5">
        <v>124265</v>
      </c>
      <c r="B536" s="4">
        <v>4</v>
      </c>
      <c r="C536" s="9" t="s">
        <v>210</v>
      </c>
      <c r="D536" s="65" t="s">
        <v>3786</v>
      </c>
      <c r="E536" s="65" t="s">
        <v>11498</v>
      </c>
      <c r="F536" s="9" t="s">
        <v>3787</v>
      </c>
      <c r="H536" s="1" t="s">
        <v>35</v>
      </c>
      <c r="I536" s="1" t="s">
        <v>29</v>
      </c>
      <c r="K536" s="14" t="s">
        <v>28</v>
      </c>
      <c r="L536" s="14" t="s">
        <v>113</v>
      </c>
      <c r="M536" s="2">
        <v>0.03</v>
      </c>
      <c r="P536" s="181" t="s">
        <v>11517</v>
      </c>
      <c r="Q536" s="182" t="s">
        <v>30</v>
      </c>
      <c r="R536" s="9" t="s">
        <v>3788</v>
      </c>
      <c r="S536" s="6">
        <v>0</v>
      </c>
      <c r="T536" s="6">
        <v>0</v>
      </c>
      <c r="U536" s="6">
        <v>798357.47</v>
      </c>
      <c r="V536" s="6">
        <v>0</v>
      </c>
      <c r="W536" s="6">
        <f>SUM(Table2[[#This Row],[PE Obligations]:[Paving Obligations]])</f>
        <v>798357.47</v>
      </c>
    </row>
    <row r="537" spans="1:23" ht="30" x14ac:dyDescent="0.25">
      <c r="A537" s="5">
        <v>130328</v>
      </c>
      <c r="B537" s="4">
        <v>1</v>
      </c>
      <c r="C537" s="9" t="s">
        <v>40</v>
      </c>
      <c r="D537" s="65"/>
      <c r="E537" s="65" t="s">
        <v>11500</v>
      </c>
      <c r="F537" s="9" t="s">
        <v>7631</v>
      </c>
      <c r="H537" s="1" t="s">
        <v>1246</v>
      </c>
      <c r="K537" s="14" t="s">
        <v>11500</v>
      </c>
      <c r="L537" s="14" t="s">
        <v>11500</v>
      </c>
      <c r="M537" s="1" t="s">
        <v>57</v>
      </c>
      <c r="P537" s="181" t="s">
        <v>11500</v>
      </c>
      <c r="Q537" s="182"/>
      <c r="S537" s="6">
        <v>0</v>
      </c>
      <c r="T537" s="6">
        <v>0</v>
      </c>
      <c r="U537" s="6">
        <v>798001</v>
      </c>
      <c r="V537" s="6">
        <v>0</v>
      </c>
      <c r="W537" s="6">
        <f>SUM(Table2[[#This Row],[PE Obligations]:[Paving Obligations]])</f>
        <v>798001</v>
      </c>
    </row>
    <row r="538" spans="1:23" x14ac:dyDescent="0.25">
      <c r="A538" s="5">
        <v>129189</v>
      </c>
      <c r="B538" s="4">
        <v>3</v>
      </c>
      <c r="C538" s="9" t="s">
        <v>254</v>
      </c>
      <c r="D538" s="65" t="s">
        <v>503</v>
      </c>
      <c r="E538" s="65" t="s">
        <v>900</v>
      </c>
      <c r="F538" s="9" t="s">
        <v>6587</v>
      </c>
      <c r="G538" s="9" t="s">
        <v>3213</v>
      </c>
      <c r="H538" s="1" t="s">
        <v>158</v>
      </c>
      <c r="I538" s="1" t="s">
        <v>158</v>
      </c>
      <c r="J538" s="1" t="str">
        <f>VLOOKUP(A538,'2020'!E:I,5,FALSE)</f>
        <v>Mill &amp; 411d</v>
      </c>
      <c r="K538" s="14" t="s">
        <v>11496</v>
      </c>
      <c r="L538" s="14" t="s">
        <v>10418</v>
      </c>
      <c r="M538" s="2">
        <v>2.21</v>
      </c>
      <c r="N538" s="13">
        <v>43917</v>
      </c>
      <c r="O538" s="1" t="s">
        <v>342</v>
      </c>
      <c r="P538" s="181" t="s">
        <v>11514</v>
      </c>
      <c r="Q538" s="182" t="s">
        <v>11</v>
      </c>
      <c r="S538" s="6">
        <v>0</v>
      </c>
      <c r="T538" s="6">
        <v>0</v>
      </c>
      <c r="U538" s="6">
        <v>0</v>
      </c>
      <c r="V538" s="6">
        <v>789266</v>
      </c>
      <c r="W538" s="6">
        <f>SUM(Table2[[#This Row],[PE Obligations]:[Paving Obligations]])</f>
        <v>789266</v>
      </c>
    </row>
    <row r="539" spans="1:23" ht="30" x14ac:dyDescent="0.25">
      <c r="A539" s="5">
        <v>128671</v>
      </c>
      <c r="B539" s="4">
        <v>3</v>
      </c>
      <c r="C539" s="9" t="s">
        <v>188</v>
      </c>
      <c r="D539" s="65" t="s">
        <v>363</v>
      </c>
      <c r="E539" s="65" t="s">
        <v>900</v>
      </c>
      <c r="F539" s="9" t="s">
        <v>6236</v>
      </c>
      <c r="G539" s="9" t="s">
        <v>6227</v>
      </c>
      <c r="H539" s="1" t="s">
        <v>105</v>
      </c>
      <c r="I539" s="1" t="s">
        <v>501</v>
      </c>
      <c r="K539" s="14" t="s">
        <v>11506</v>
      </c>
      <c r="L539" s="14" t="s">
        <v>11339</v>
      </c>
      <c r="M539" s="2">
        <v>0.01</v>
      </c>
      <c r="N539" s="13">
        <v>43686</v>
      </c>
      <c r="P539" s="181" t="s">
        <v>11515</v>
      </c>
      <c r="Q539" s="182" t="s">
        <v>24</v>
      </c>
      <c r="S539" s="6">
        <v>21999</v>
      </c>
      <c r="T539" s="6">
        <v>79999</v>
      </c>
      <c r="U539" s="6">
        <v>686742</v>
      </c>
      <c r="V539" s="6">
        <v>0</v>
      </c>
      <c r="W539" s="6">
        <f>SUM(Table2[[#This Row],[PE Obligations]:[Paving Obligations]])</f>
        <v>788740</v>
      </c>
    </row>
    <row r="540" spans="1:23" x14ac:dyDescent="0.25">
      <c r="A540" s="5">
        <v>70042</v>
      </c>
      <c r="B540" s="4">
        <v>3</v>
      </c>
      <c r="C540" s="9" t="s">
        <v>237</v>
      </c>
      <c r="D540" s="65"/>
      <c r="E540" s="65" t="s">
        <v>900</v>
      </c>
      <c r="F540" s="9" t="s">
        <v>238</v>
      </c>
      <c r="H540" s="1" t="s">
        <v>105</v>
      </c>
      <c r="I540" s="1" t="s">
        <v>171</v>
      </c>
      <c r="K540" s="14" t="s">
        <v>11500</v>
      </c>
      <c r="L540" s="14" t="s">
        <v>11500</v>
      </c>
      <c r="M540" s="1" t="s">
        <v>57</v>
      </c>
      <c r="P540" s="181" t="s">
        <v>11515</v>
      </c>
      <c r="Q540" s="182"/>
      <c r="S540" s="6">
        <v>0</v>
      </c>
      <c r="T540" s="6">
        <v>0</v>
      </c>
      <c r="U540" s="6">
        <v>787016.19</v>
      </c>
      <c r="V540" s="6">
        <v>0</v>
      </c>
      <c r="W540" s="6">
        <f>SUM(Table2[[#This Row],[PE Obligations]:[Paving Obligations]])</f>
        <v>787016.19</v>
      </c>
    </row>
    <row r="541" spans="1:23" ht="90" x14ac:dyDescent="0.25">
      <c r="A541" s="5">
        <v>124104</v>
      </c>
      <c r="B541" s="4">
        <v>2</v>
      </c>
      <c r="C541" s="9" t="s">
        <v>3698</v>
      </c>
      <c r="D541" s="65" t="s">
        <v>450</v>
      </c>
      <c r="E541" s="65" t="s">
        <v>900</v>
      </c>
      <c r="F541" s="9" t="s">
        <v>3699</v>
      </c>
      <c r="G541" s="9" t="s">
        <v>3700</v>
      </c>
      <c r="H541" s="1" t="s">
        <v>74</v>
      </c>
      <c r="I541" s="1" t="s">
        <v>467</v>
      </c>
      <c r="K541" s="14" t="s">
        <v>11496</v>
      </c>
      <c r="L541" s="14" t="s">
        <v>113</v>
      </c>
      <c r="M541" s="2">
        <v>19.059999999999999</v>
      </c>
      <c r="P541" s="181" t="s">
        <v>11514</v>
      </c>
      <c r="Q541" s="182" t="s">
        <v>11</v>
      </c>
      <c r="S541" s="6">
        <v>786300</v>
      </c>
      <c r="T541" s="6">
        <v>0</v>
      </c>
      <c r="U541" s="6">
        <v>0</v>
      </c>
      <c r="V541" s="6">
        <v>0</v>
      </c>
      <c r="W541" s="6">
        <f>SUM(Table2[[#This Row],[PE Obligations]:[Paving Obligations]])</f>
        <v>786300</v>
      </c>
    </row>
    <row r="542" spans="1:23" ht="30" x14ac:dyDescent="0.25">
      <c r="A542" s="5">
        <v>128704</v>
      </c>
      <c r="B542" s="4">
        <v>2</v>
      </c>
      <c r="C542" s="9" t="s">
        <v>212</v>
      </c>
      <c r="D542" s="65" t="s">
        <v>322</v>
      </c>
      <c r="E542" s="65" t="s">
        <v>900</v>
      </c>
      <c r="F542" s="9" t="s">
        <v>6255</v>
      </c>
      <c r="G542" s="9" t="s">
        <v>6227</v>
      </c>
      <c r="H542" s="1" t="s">
        <v>105</v>
      </c>
      <c r="I542" s="1" t="s">
        <v>501</v>
      </c>
      <c r="K542" s="14" t="s">
        <v>11506</v>
      </c>
      <c r="L542" s="14" t="s">
        <v>11339</v>
      </c>
      <c r="M542" s="2">
        <v>0.01</v>
      </c>
      <c r="N542" s="13">
        <v>43539</v>
      </c>
      <c r="P542" s="181" t="s">
        <v>11515</v>
      </c>
      <c r="Q542" s="182" t="s">
        <v>24</v>
      </c>
      <c r="S542" s="6">
        <v>1599</v>
      </c>
      <c r="T542" s="6">
        <v>0</v>
      </c>
      <c r="U542" s="6">
        <v>781167</v>
      </c>
      <c r="V542" s="6">
        <v>0</v>
      </c>
      <c r="W542" s="6">
        <f>SUM(Table2[[#This Row],[PE Obligations]:[Paving Obligations]])</f>
        <v>782766</v>
      </c>
    </row>
    <row r="543" spans="1:23" ht="45" x14ac:dyDescent="0.25">
      <c r="A543" s="5">
        <v>121543</v>
      </c>
      <c r="B543" s="4">
        <v>3</v>
      </c>
      <c r="C543" s="9" t="s">
        <v>320</v>
      </c>
      <c r="D543" s="65" t="s">
        <v>2944</v>
      </c>
      <c r="E543" s="65" t="s">
        <v>10721</v>
      </c>
      <c r="F543" s="9" t="s">
        <v>2945</v>
      </c>
      <c r="G543" s="9" t="s">
        <v>2946</v>
      </c>
      <c r="H543" s="1" t="s">
        <v>22</v>
      </c>
      <c r="I543" s="1" t="s">
        <v>1043</v>
      </c>
      <c r="K543" s="14" t="s">
        <v>11500</v>
      </c>
      <c r="L543" s="14" t="s">
        <v>11500</v>
      </c>
      <c r="M543" s="2">
        <v>4.92</v>
      </c>
      <c r="N543" s="13">
        <v>43917</v>
      </c>
      <c r="P543" s="181" t="s">
        <v>11513</v>
      </c>
      <c r="Q543" s="182" t="s">
        <v>148</v>
      </c>
      <c r="S543" s="6">
        <v>60000</v>
      </c>
      <c r="T543" s="6">
        <v>0</v>
      </c>
      <c r="U543" s="6">
        <v>719290</v>
      </c>
      <c r="V543" s="6">
        <v>0</v>
      </c>
      <c r="W543" s="6">
        <f>SUM(Table2[[#This Row],[PE Obligations]:[Paving Obligations]])</f>
        <v>779290</v>
      </c>
    </row>
    <row r="544" spans="1:23" x14ac:dyDescent="0.25">
      <c r="A544" s="5">
        <v>70087</v>
      </c>
      <c r="B544" s="4">
        <v>1</v>
      </c>
      <c r="C544" s="9" t="s">
        <v>306</v>
      </c>
      <c r="D544" s="65"/>
      <c r="E544" s="65" t="s">
        <v>900</v>
      </c>
      <c r="F544" s="9" t="s">
        <v>307</v>
      </c>
      <c r="H544" s="1" t="s">
        <v>105</v>
      </c>
      <c r="I544" s="1" t="s">
        <v>171</v>
      </c>
      <c r="K544" s="14" t="s">
        <v>11500</v>
      </c>
      <c r="L544" s="14" t="s">
        <v>11500</v>
      </c>
      <c r="M544" s="1" t="s">
        <v>57</v>
      </c>
      <c r="P544" s="181" t="s">
        <v>11515</v>
      </c>
      <c r="Q544" s="182"/>
      <c r="S544" s="6">
        <v>0</v>
      </c>
      <c r="T544" s="6">
        <v>0</v>
      </c>
      <c r="U544" s="6">
        <v>775507.89</v>
      </c>
      <c r="V544" s="6">
        <v>0</v>
      </c>
      <c r="W544" s="6">
        <f>SUM(Table2[[#This Row],[PE Obligations]:[Paving Obligations]])</f>
        <v>775507.89</v>
      </c>
    </row>
    <row r="545" spans="1:23" ht="60" x14ac:dyDescent="0.25">
      <c r="A545" s="5">
        <v>124080</v>
      </c>
      <c r="B545" s="4">
        <v>2</v>
      </c>
      <c r="C545" s="9" t="s">
        <v>65</v>
      </c>
      <c r="D545" s="65" t="s">
        <v>2718</v>
      </c>
      <c r="E545" s="65" t="s">
        <v>900</v>
      </c>
      <c r="F545" s="9" t="s">
        <v>3674</v>
      </c>
      <c r="G545" s="9" t="s">
        <v>3675</v>
      </c>
      <c r="H545" s="1" t="s">
        <v>74</v>
      </c>
      <c r="I545" s="1" t="s">
        <v>63</v>
      </c>
      <c r="K545" s="14" t="s">
        <v>11496</v>
      </c>
      <c r="L545" s="14" t="s">
        <v>113</v>
      </c>
      <c r="M545" s="2">
        <v>3.05</v>
      </c>
      <c r="N545" s="13">
        <v>44904</v>
      </c>
      <c r="P545" s="181" t="s">
        <v>11515</v>
      </c>
      <c r="Q545" s="182" t="s">
        <v>24</v>
      </c>
      <c r="S545" s="6">
        <v>774622.27</v>
      </c>
      <c r="T545" s="6">
        <v>0</v>
      </c>
      <c r="U545" s="6">
        <v>0</v>
      </c>
      <c r="V545" s="6">
        <v>0</v>
      </c>
      <c r="W545" s="6">
        <f>SUM(Table2[[#This Row],[PE Obligations]:[Paving Obligations]])</f>
        <v>774622.27</v>
      </c>
    </row>
    <row r="546" spans="1:23" x14ac:dyDescent="0.25">
      <c r="A546" s="5">
        <v>125528</v>
      </c>
      <c r="B546" s="4">
        <v>1</v>
      </c>
      <c r="C546" s="9" t="s">
        <v>186</v>
      </c>
      <c r="D546" s="65" t="s">
        <v>4437</v>
      </c>
      <c r="E546" s="65" t="s">
        <v>11498</v>
      </c>
      <c r="F546" s="9" t="s">
        <v>4438</v>
      </c>
      <c r="H546" s="1" t="s">
        <v>22</v>
      </c>
      <c r="I546" s="1" t="s">
        <v>395</v>
      </c>
      <c r="K546" s="14" t="s">
        <v>28</v>
      </c>
      <c r="L546" s="14" t="s">
        <v>11339</v>
      </c>
      <c r="M546" s="2">
        <v>0.05</v>
      </c>
      <c r="N546" s="13">
        <v>44008</v>
      </c>
      <c r="P546" s="183" t="s">
        <v>11529</v>
      </c>
      <c r="Q546" s="182" t="s">
        <v>24</v>
      </c>
      <c r="R546" s="9" t="s">
        <v>4439</v>
      </c>
      <c r="S546" s="6">
        <v>70000</v>
      </c>
      <c r="T546" s="6">
        <v>0</v>
      </c>
      <c r="U546" s="6">
        <v>703000</v>
      </c>
      <c r="V546" s="6">
        <v>0</v>
      </c>
      <c r="W546" s="6">
        <f>SUM(Table2[[#This Row],[PE Obligations]:[Paving Obligations]])</f>
        <v>773000</v>
      </c>
    </row>
    <row r="547" spans="1:23" x14ac:dyDescent="0.25">
      <c r="A547" s="5">
        <v>124963</v>
      </c>
      <c r="B547" s="4">
        <v>3</v>
      </c>
      <c r="C547" s="9" t="s">
        <v>161</v>
      </c>
      <c r="D547" s="65" t="s">
        <v>2944</v>
      </c>
      <c r="E547" s="65" t="s">
        <v>10721</v>
      </c>
      <c r="F547" s="9" t="s">
        <v>4115</v>
      </c>
      <c r="H547" s="1" t="s">
        <v>24</v>
      </c>
      <c r="I547" s="1" t="s">
        <v>1540</v>
      </c>
      <c r="K547" s="14" t="s">
        <v>11500</v>
      </c>
      <c r="L547" s="14" t="s">
        <v>11500</v>
      </c>
      <c r="M547" s="1" t="s">
        <v>57</v>
      </c>
      <c r="N547" s="13">
        <v>43686</v>
      </c>
      <c r="P547" s="181" t="s">
        <v>11513</v>
      </c>
      <c r="Q547" s="182"/>
      <c r="S547" s="6">
        <v>-35000</v>
      </c>
      <c r="T547" s="6">
        <v>0</v>
      </c>
      <c r="U547" s="6">
        <v>806399</v>
      </c>
      <c r="V547" s="6">
        <v>0</v>
      </c>
      <c r="W547" s="6">
        <f>SUM(Table2[[#This Row],[PE Obligations]:[Paving Obligations]])</f>
        <v>771399</v>
      </c>
    </row>
    <row r="548" spans="1:23" ht="45" x14ac:dyDescent="0.25">
      <c r="A548" s="5">
        <v>118733</v>
      </c>
      <c r="B548" s="4">
        <v>1</v>
      </c>
      <c r="C548" s="9" t="s">
        <v>219</v>
      </c>
      <c r="D548" s="65" t="s">
        <v>390</v>
      </c>
      <c r="E548" s="65" t="s">
        <v>900</v>
      </c>
      <c r="F548" s="9" t="s">
        <v>2355</v>
      </c>
      <c r="G548" s="9" t="s">
        <v>2356</v>
      </c>
      <c r="H548" s="1" t="s">
        <v>74</v>
      </c>
      <c r="I548" s="1" t="s">
        <v>969</v>
      </c>
      <c r="K548" s="14" t="s">
        <v>11496</v>
      </c>
      <c r="L548" s="14" t="s">
        <v>113</v>
      </c>
      <c r="M548" s="2">
        <v>0.4</v>
      </c>
      <c r="N548" s="13">
        <v>43378</v>
      </c>
      <c r="P548" s="181" t="s">
        <v>11514</v>
      </c>
      <c r="Q548" s="182" t="s">
        <v>11</v>
      </c>
      <c r="S548" s="6">
        <v>20000</v>
      </c>
      <c r="T548" s="6">
        <v>0</v>
      </c>
      <c r="U548" s="6">
        <v>750000</v>
      </c>
      <c r="V548" s="6">
        <v>0</v>
      </c>
      <c r="W548" s="6">
        <f>SUM(Table2[[#This Row],[PE Obligations]:[Paving Obligations]])</f>
        <v>770000</v>
      </c>
    </row>
    <row r="549" spans="1:23" x14ac:dyDescent="0.25">
      <c r="A549" s="5">
        <v>117546.08</v>
      </c>
      <c r="B549" s="4">
        <v>2</v>
      </c>
      <c r="C549" s="9" t="s">
        <v>159</v>
      </c>
      <c r="D549" s="65"/>
      <c r="E549" s="65" t="s">
        <v>10721</v>
      </c>
      <c r="F549" s="9" t="s">
        <v>2158</v>
      </c>
      <c r="G549" s="9" t="s">
        <v>2155</v>
      </c>
      <c r="H549" s="1" t="s">
        <v>105</v>
      </c>
      <c r="I549" s="1" t="s">
        <v>1149</v>
      </c>
      <c r="K549" s="14" t="s">
        <v>11500</v>
      </c>
      <c r="L549" s="14" t="s">
        <v>11500</v>
      </c>
      <c r="M549" s="1" t="s">
        <v>57</v>
      </c>
      <c r="N549" s="13">
        <v>43231</v>
      </c>
      <c r="P549" s="181" t="s">
        <v>11513</v>
      </c>
      <c r="Q549" s="182"/>
      <c r="S549" s="6">
        <v>0</v>
      </c>
      <c r="T549" s="6">
        <v>0</v>
      </c>
      <c r="U549" s="6">
        <v>767000</v>
      </c>
      <c r="V549" s="6">
        <v>0</v>
      </c>
      <c r="W549" s="6">
        <f>SUM(Table2[[#This Row],[PE Obligations]:[Paving Obligations]])</f>
        <v>767000</v>
      </c>
    </row>
    <row r="550" spans="1:23" x14ac:dyDescent="0.25">
      <c r="A550" s="5">
        <v>129194</v>
      </c>
      <c r="B550" s="4">
        <v>3</v>
      </c>
      <c r="C550" s="9" t="s">
        <v>267</v>
      </c>
      <c r="D550" s="65" t="s">
        <v>1830</v>
      </c>
      <c r="E550" s="65" t="s">
        <v>900</v>
      </c>
      <c r="F550" s="9" t="s">
        <v>6594</v>
      </c>
      <c r="G550" s="9" t="s">
        <v>4135</v>
      </c>
      <c r="H550" s="1" t="s">
        <v>158</v>
      </c>
      <c r="I550" s="1" t="s">
        <v>4650</v>
      </c>
      <c r="J550" s="1" t="str">
        <f>VLOOKUP(A550,'2020'!E:I,5,FALSE)</f>
        <v>411 D Overlay</v>
      </c>
      <c r="K550" s="14" t="s">
        <v>11496</v>
      </c>
      <c r="L550" s="14" t="s">
        <v>10418</v>
      </c>
      <c r="M550" s="2">
        <v>5.32</v>
      </c>
      <c r="N550" s="13">
        <v>43868</v>
      </c>
      <c r="O550" s="1" t="s">
        <v>342</v>
      </c>
      <c r="P550" s="181" t="s">
        <v>11515</v>
      </c>
      <c r="Q550" s="182" t="s">
        <v>24</v>
      </c>
      <c r="R550" s="9" t="s">
        <v>6595</v>
      </c>
      <c r="S550" s="6">
        <v>0</v>
      </c>
      <c r="T550" s="6">
        <v>0</v>
      </c>
      <c r="U550" s="6">
        <v>109578</v>
      </c>
      <c r="V550" s="6">
        <v>655474</v>
      </c>
      <c r="W550" s="6">
        <f>SUM(Table2[[#This Row],[PE Obligations]:[Paving Obligations]])</f>
        <v>765052</v>
      </c>
    </row>
    <row r="551" spans="1:23" x14ac:dyDescent="0.25">
      <c r="A551" s="5">
        <v>128773</v>
      </c>
      <c r="B551" s="4">
        <v>4</v>
      </c>
      <c r="C551" s="9" t="s">
        <v>210</v>
      </c>
      <c r="D551" s="65" t="s">
        <v>6311</v>
      </c>
      <c r="E551" s="65" t="s">
        <v>11498</v>
      </c>
      <c r="F551" s="9" t="s">
        <v>6312</v>
      </c>
      <c r="H551" s="1" t="s">
        <v>1098</v>
      </c>
      <c r="I551" s="1" t="s">
        <v>158</v>
      </c>
      <c r="K551" s="14" t="s">
        <v>11500</v>
      </c>
      <c r="L551" s="14" t="s">
        <v>11500</v>
      </c>
      <c r="M551" s="2">
        <v>5.56</v>
      </c>
      <c r="P551" s="181" t="s">
        <v>11517</v>
      </c>
      <c r="Q551" s="182" t="s">
        <v>30</v>
      </c>
      <c r="S551" s="6">
        <v>0</v>
      </c>
      <c r="T551" s="6">
        <v>0</v>
      </c>
      <c r="U551" s="6">
        <v>0</v>
      </c>
      <c r="V551" s="6">
        <v>764468.74</v>
      </c>
      <c r="W551" s="6">
        <f>SUM(Table2[[#This Row],[PE Obligations]:[Paving Obligations]])</f>
        <v>764468.74</v>
      </c>
    </row>
    <row r="552" spans="1:23" x14ac:dyDescent="0.25">
      <c r="A552" s="5">
        <v>129313</v>
      </c>
      <c r="B552" s="4">
        <v>3</v>
      </c>
      <c r="C552" s="9" t="s">
        <v>235</v>
      </c>
      <c r="D552" s="65"/>
      <c r="E552" s="65" t="s">
        <v>11500</v>
      </c>
      <c r="F552" s="9" t="s">
        <v>6791</v>
      </c>
      <c r="H552" s="1" t="s">
        <v>878</v>
      </c>
      <c r="I552" s="1" t="s">
        <v>972</v>
      </c>
      <c r="K552" s="14" t="s">
        <v>11500</v>
      </c>
      <c r="L552" s="14" t="s">
        <v>11500</v>
      </c>
      <c r="M552" s="1" t="s">
        <v>57</v>
      </c>
      <c r="P552" s="181" t="s">
        <v>11500</v>
      </c>
      <c r="Q552" s="182"/>
      <c r="S552" s="6">
        <v>0</v>
      </c>
      <c r="T552" s="6">
        <v>0</v>
      </c>
      <c r="U552" s="6">
        <v>762000</v>
      </c>
      <c r="V552" s="6">
        <v>0</v>
      </c>
      <c r="W552" s="6">
        <f>SUM(Table2[[#This Row],[PE Obligations]:[Paving Obligations]])</f>
        <v>762000</v>
      </c>
    </row>
    <row r="553" spans="1:23" x14ac:dyDescent="0.25">
      <c r="A553" s="5">
        <v>130327</v>
      </c>
      <c r="B553" s="4">
        <v>2</v>
      </c>
      <c r="C553" s="9" t="s">
        <v>65</v>
      </c>
      <c r="D553" s="65"/>
      <c r="E553" s="65" t="s">
        <v>11500</v>
      </c>
      <c r="F553" s="9" t="s">
        <v>7630</v>
      </c>
      <c r="H553" s="1" t="s">
        <v>1246</v>
      </c>
      <c r="K553" s="14" t="s">
        <v>11500</v>
      </c>
      <c r="L553" s="14" t="s">
        <v>11500</v>
      </c>
      <c r="M553" s="1" t="s">
        <v>57</v>
      </c>
      <c r="P553" s="181" t="s">
        <v>11500</v>
      </c>
      <c r="Q553" s="182"/>
      <c r="S553" s="6">
        <v>0</v>
      </c>
      <c r="T553" s="6">
        <v>0</v>
      </c>
      <c r="U553" s="6">
        <v>757752</v>
      </c>
      <c r="V553" s="6">
        <v>0</v>
      </c>
      <c r="W553" s="6">
        <f>SUM(Table2[[#This Row],[PE Obligations]:[Paving Obligations]])</f>
        <v>757752</v>
      </c>
    </row>
    <row r="554" spans="1:23" ht="105" x14ac:dyDescent="0.25">
      <c r="A554" s="5">
        <v>124789</v>
      </c>
      <c r="B554" s="4">
        <v>1</v>
      </c>
      <c r="C554" s="9" t="s">
        <v>83</v>
      </c>
      <c r="D554" s="65"/>
      <c r="E554" s="65" t="s">
        <v>900</v>
      </c>
      <c r="F554" s="9" t="s">
        <v>4062</v>
      </c>
      <c r="G554" s="9" t="s">
        <v>4063</v>
      </c>
      <c r="H554" s="1" t="s">
        <v>74</v>
      </c>
      <c r="I554" s="1" t="s">
        <v>118</v>
      </c>
      <c r="K554" s="14" t="s">
        <v>11496</v>
      </c>
      <c r="L554" s="14" t="s">
        <v>11499</v>
      </c>
      <c r="M554" s="2">
        <v>2</v>
      </c>
      <c r="N554" s="13">
        <v>44176</v>
      </c>
      <c r="P554" s="181" t="s">
        <v>11515</v>
      </c>
      <c r="Q554" s="182"/>
      <c r="S554" s="6">
        <v>750000</v>
      </c>
      <c r="T554" s="6">
        <v>0</v>
      </c>
      <c r="U554" s="6">
        <v>0</v>
      </c>
      <c r="V554" s="6">
        <v>0</v>
      </c>
      <c r="W554" s="6">
        <f>SUM(Table2[[#This Row],[PE Obligations]:[Paving Obligations]])</f>
        <v>750000</v>
      </c>
    </row>
    <row r="555" spans="1:23" ht="75" x14ac:dyDescent="0.25">
      <c r="A555" s="5">
        <v>126620</v>
      </c>
      <c r="B555" s="4">
        <v>1</v>
      </c>
      <c r="C555" s="9" t="s">
        <v>899</v>
      </c>
      <c r="D555" s="65"/>
      <c r="E555" s="65" t="s">
        <v>900</v>
      </c>
      <c r="F555" s="9" t="s">
        <v>4961</v>
      </c>
      <c r="G555" s="9" t="s">
        <v>4962</v>
      </c>
      <c r="H555" s="1" t="s">
        <v>24</v>
      </c>
      <c r="I555" s="1" t="s">
        <v>4232</v>
      </c>
      <c r="K555" s="14" t="s">
        <v>11503</v>
      </c>
      <c r="L555" s="14" t="s">
        <v>11504</v>
      </c>
      <c r="M555" s="1" t="s">
        <v>57</v>
      </c>
      <c r="P555" s="181" t="s">
        <v>11515</v>
      </c>
      <c r="Q555" s="182"/>
      <c r="S555" s="6">
        <v>750000</v>
      </c>
      <c r="T555" s="6">
        <v>0</v>
      </c>
      <c r="U555" s="6">
        <v>0</v>
      </c>
      <c r="V555" s="6">
        <v>0</v>
      </c>
      <c r="W555" s="6">
        <f>SUM(Table2[[#This Row],[PE Obligations]:[Paving Obligations]])</f>
        <v>750000</v>
      </c>
    </row>
    <row r="556" spans="1:23" ht="315" x14ac:dyDescent="0.25">
      <c r="A556" s="5">
        <v>122121</v>
      </c>
      <c r="B556" s="4">
        <v>3</v>
      </c>
      <c r="C556" s="9" t="s">
        <v>131</v>
      </c>
      <c r="D556" s="65" t="s">
        <v>363</v>
      </c>
      <c r="E556" s="65" t="s">
        <v>900</v>
      </c>
      <c r="F556" s="9" t="s">
        <v>3114</v>
      </c>
      <c r="G556" s="9" t="s">
        <v>3115</v>
      </c>
      <c r="H556" s="1" t="s">
        <v>22</v>
      </c>
      <c r="I556" s="1" t="s">
        <v>39</v>
      </c>
      <c r="K556" s="14" t="s">
        <v>11500</v>
      </c>
      <c r="L556" s="14" t="s">
        <v>11500</v>
      </c>
      <c r="M556" s="2">
        <v>0.24</v>
      </c>
      <c r="P556" s="181" t="s">
        <v>11514</v>
      </c>
      <c r="Q556" s="182" t="s">
        <v>11</v>
      </c>
      <c r="S556" s="6">
        <v>4050</v>
      </c>
      <c r="T556" s="6">
        <v>0</v>
      </c>
      <c r="U556" s="6">
        <v>742439</v>
      </c>
      <c r="V556" s="6">
        <v>0</v>
      </c>
      <c r="W556" s="6">
        <f>SUM(Table2[[#This Row],[PE Obligations]:[Paving Obligations]])</f>
        <v>746489</v>
      </c>
    </row>
    <row r="557" spans="1:23" x14ac:dyDescent="0.25">
      <c r="A557" s="5">
        <v>129193</v>
      </c>
      <c r="B557" s="4">
        <v>3</v>
      </c>
      <c r="C557" s="9" t="s">
        <v>152</v>
      </c>
      <c r="D557" s="65" t="s">
        <v>1454</v>
      </c>
      <c r="E557" s="65" t="s">
        <v>900</v>
      </c>
      <c r="F557" s="9" t="s">
        <v>6593</v>
      </c>
      <c r="G557" s="9" t="s">
        <v>4135</v>
      </c>
      <c r="H557" s="1" t="s">
        <v>158</v>
      </c>
      <c r="I557" s="1" t="s">
        <v>341</v>
      </c>
      <c r="J557" s="1" t="str">
        <f>VLOOKUP(A557,'2020'!E:I,5,FALSE)</f>
        <v>411 D Overlay</v>
      </c>
      <c r="K557" s="14" t="s">
        <v>11496</v>
      </c>
      <c r="L557" s="14" t="s">
        <v>10418</v>
      </c>
      <c r="M557" s="2">
        <v>3.84</v>
      </c>
      <c r="N557" s="13">
        <v>43868</v>
      </c>
      <c r="O557" s="1" t="s">
        <v>342</v>
      </c>
      <c r="P557" s="181" t="s">
        <v>11515</v>
      </c>
      <c r="Q557" s="182" t="s">
        <v>24</v>
      </c>
      <c r="S557" s="6">
        <v>0</v>
      </c>
      <c r="T557" s="6">
        <v>0</v>
      </c>
      <c r="U557" s="6">
        <v>97902</v>
      </c>
      <c r="V557" s="6">
        <v>648400</v>
      </c>
      <c r="W557" s="6">
        <f>SUM(Table2[[#This Row],[PE Obligations]:[Paving Obligations]])</f>
        <v>746302</v>
      </c>
    </row>
    <row r="558" spans="1:23" ht="30" x14ac:dyDescent="0.25">
      <c r="A558" s="5">
        <v>126315</v>
      </c>
      <c r="B558" s="4">
        <v>4</v>
      </c>
      <c r="C558" s="9" t="s">
        <v>18</v>
      </c>
      <c r="D558" s="65" t="s">
        <v>348</v>
      </c>
      <c r="E558" s="65" t="s">
        <v>900</v>
      </c>
      <c r="F558" s="9" t="s">
        <v>4817</v>
      </c>
      <c r="G558" s="9" t="s">
        <v>3213</v>
      </c>
      <c r="H558" s="1" t="s">
        <v>158</v>
      </c>
      <c r="I558" s="1" t="s">
        <v>341</v>
      </c>
      <c r="J558" s="1" t="str">
        <f>VLOOKUP(A558,'Resurfacing Data'!A:M,13,FALSE)</f>
        <v>Mill &amp; 411D</v>
      </c>
      <c r="K558" s="14" t="s">
        <v>11496</v>
      </c>
      <c r="L558" s="14" t="s">
        <v>10418</v>
      </c>
      <c r="M558" s="2">
        <v>3.38</v>
      </c>
      <c r="N558" s="13">
        <v>43595</v>
      </c>
      <c r="O558" s="1" t="s">
        <v>342</v>
      </c>
      <c r="P558" s="181" t="s">
        <v>11514</v>
      </c>
      <c r="Q558" s="182" t="s">
        <v>430</v>
      </c>
      <c r="S558" s="6">
        <v>0</v>
      </c>
      <c r="T558" s="6">
        <v>0</v>
      </c>
      <c r="U558" s="6">
        <v>180000</v>
      </c>
      <c r="V558" s="6">
        <v>565000</v>
      </c>
      <c r="W558" s="6">
        <f>SUM(Table2[[#This Row],[PE Obligations]:[Paving Obligations]])</f>
        <v>745000</v>
      </c>
    </row>
    <row r="559" spans="1:23" x14ac:dyDescent="0.25">
      <c r="A559" s="5">
        <v>70056</v>
      </c>
      <c r="B559" s="4">
        <v>3</v>
      </c>
      <c r="C559" s="9" t="s">
        <v>262</v>
      </c>
      <c r="D559" s="65"/>
      <c r="E559" s="65" t="s">
        <v>900</v>
      </c>
      <c r="F559" s="9" t="s">
        <v>263</v>
      </c>
      <c r="H559" s="1" t="s">
        <v>105</v>
      </c>
      <c r="I559" s="1" t="s">
        <v>171</v>
      </c>
      <c r="K559" s="14" t="s">
        <v>11500</v>
      </c>
      <c r="L559" s="14" t="s">
        <v>11500</v>
      </c>
      <c r="M559" s="1" t="s">
        <v>57</v>
      </c>
      <c r="P559" s="181" t="s">
        <v>11515</v>
      </c>
      <c r="Q559" s="182"/>
      <c r="S559" s="6">
        <v>0</v>
      </c>
      <c r="T559" s="6">
        <v>0</v>
      </c>
      <c r="U559" s="6">
        <v>742691.87</v>
      </c>
      <c r="V559" s="6">
        <v>0</v>
      </c>
      <c r="W559" s="6">
        <f>SUM(Table2[[#This Row],[PE Obligations]:[Paving Obligations]])</f>
        <v>742691.87</v>
      </c>
    </row>
    <row r="560" spans="1:23" x14ac:dyDescent="0.25">
      <c r="A560" s="5">
        <v>125229</v>
      </c>
      <c r="B560" s="4">
        <v>4</v>
      </c>
      <c r="C560" s="9" t="s">
        <v>208</v>
      </c>
      <c r="D560" s="65" t="s">
        <v>348</v>
      </c>
      <c r="E560" s="65" t="s">
        <v>900</v>
      </c>
      <c r="F560" s="9" t="s">
        <v>4219</v>
      </c>
      <c r="H560" s="1" t="s">
        <v>52</v>
      </c>
      <c r="I560" s="1" t="s">
        <v>48</v>
      </c>
      <c r="K560" s="14" t="s">
        <v>28</v>
      </c>
      <c r="L560" s="14" t="s">
        <v>11339</v>
      </c>
      <c r="M560" s="2">
        <v>0.01</v>
      </c>
      <c r="N560" s="13">
        <v>43812</v>
      </c>
      <c r="P560" s="181" t="s">
        <v>11514</v>
      </c>
      <c r="Q560" s="182" t="s">
        <v>11</v>
      </c>
      <c r="R560" s="9" t="s">
        <v>4220</v>
      </c>
      <c r="S560" s="6">
        <v>0</v>
      </c>
      <c r="T560" s="6">
        <v>0</v>
      </c>
      <c r="U560" s="6">
        <v>742145</v>
      </c>
      <c r="V560" s="6">
        <v>0</v>
      </c>
      <c r="W560" s="6">
        <f>SUM(Table2[[#This Row],[PE Obligations]:[Paving Obligations]])</f>
        <v>742145</v>
      </c>
    </row>
    <row r="561" spans="1:23" ht="30" x14ac:dyDescent="0.25">
      <c r="A561" s="5">
        <v>103276.02</v>
      </c>
      <c r="B561" s="4">
        <v>3</v>
      </c>
      <c r="C561" s="9" t="s">
        <v>300</v>
      </c>
      <c r="D561" s="65"/>
      <c r="E561" s="65" t="s">
        <v>900</v>
      </c>
      <c r="F561" s="9" t="s">
        <v>788</v>
      </c>
      <c r="H561" s="1" t="s">
        <v>105</v>
      </c>
      <c r="I561" s="1" t="s">
        <v>171</v>
      </c>
      <c r="K561" s="14" t="s">
        <v>11500</v>
      </c>
      <c r="L561" s="14" t="s">
        <v>11500</v>
      </c>
      <c r="M561" s="1" t="s">
        <v>57</v>
      </c>
      <c r="P561" s="181" t="s">
        <v>11515</v>
      </c>
      <c r="Q561" s="182"/>
      <c r="S561" s="6">
        <v>0</v>
      </c>
      <c r="T561" s="6">
        <v>0</v>
      </c>
      <c r="U561" s="6">
        <v>740000</v>
      </c>
      <c r="V561" s="6">
        <v>0</v>
      </c>
      <c r="W561" s="6">
        <f>SUM(Table2[[#This Row],[PE Obligations]:[Paving Obligations]])</f>
        <v>740000</v>
      </c>
    </row>
    <row r="562" spans="1:23" x14ac:dyDescent="0.25">
      <c r="A562" s="5">
        <v>121944</v>
      </c>
      <c r="B562" s="4">
        <v>1</v>
      </c>
      <c r="C562" s="9" t="s">
        <v>40</v>
      </c>
      <c r="D562" s="65" t="s">
        <v>363</v>
      </c>
      <c r="E562" s="65" t="s">
        <v>900</v>
      </c>
      <c r="F562" s="9" t="s">
        <v>3051</v>
      </c>
      <c r="H562" s="1" t="s">
        <v>52</v>
      </c>
      <c r="I562" s="1" t="s">
        <v>48</v>
      </c>
      <c r="K562" s="14" t="s">
        <v>28</v>
      </c>
      <c r="L562" s="14" t="s">
        <v>11339</v>
      </c>
      <c r="M562" s="2">
        <v>0</v>
      </c>
      <c r="N562" s="13">
        <v>43686</v>
      </c>
      <c r="P562" s="181" t="s">
        <v>11514</v>
      </c>
      <c r="Q562" s="182" t="s">
        <v>11</v>
      </c>
      <c r="R562" s="9" t="s">
        <v>3052</v>
      </c>
      <c r="S562" s="6">
        <v>0</v>
      </c>
      <c r="T562" s="6">
        <v>0</v>
      </c>
      <c r="U562" s="6">
        <v>739620</v>
      </c>
      <c r="V562" s="6">
        <v>0</v>
      </c>
      <c r="W562" s="6">
        <f>SUM(Table2[[#This Row],[PE Obligations]:[Paving Obligations]])</f>
        <v>739620</v>
      </c>
    </row>
    <row r="563" spans="1:23" x14ac:dyDescent="0.25">
      <c r="A563" s="5">
        <v>129188</v>
      </c>
      <c r="B563" s="4">
        <v>3</v>
      </c>
      <c r="C563" s="9" t="s">
        <v>254</v>
      </c>
      <c r="D563" s="65" t="s">
        <v>977</v>
      </c>
      <c r="E563" s="65" t="s">
        <v>900</v>
      </c>
      <c r="F563" s="9" t="s">
        <v>6586</v>
      </c>
      <c r="G563" s="9" t="s">
        <v>3213</v>
      </c>
      <c r="H563" s="1" t="s">
        <v>158</v>
      </c>
      <c r="I563" s="1" t="s">
        <v>341</v>
      </c>
      <c r="J563" s="1" t="str">
        <f>VLOOKUP(A563,'2020'!E:I,5,FALSE)</f>
        <v>Mill &amp; 411d</v>
      </c>
      <c r="K563" s="14" t="s">
        <v>11496</v>
      </c>
      <c r="L563" s="14" t="s">
        <v>10418</v>
      </c>
      <c r="M563" s="2">
        <v>1.83</v>
      </c>
      <c r="N563" s="13">
        <v>43917</v>
      </c>
      <c r="O563" s="1" t="s">
        <v>342</v>
      </c>
      <c r="P563" s="181" t="s">
        <v>11514</v>
      </c>
      <c r="Q563" s="182" t="s">
        <v>11</v>
      </c>
      <c r="S563" s="6">
        <v>0</v>
      </c>
      <c r="T563" s="6">
        <v>0</v>
      </c>
      <c r="U563" s="6">
        <v>35144</v>
      </c>
      <c r="V563" s="6">
        <v>703636</v>
      </c>
      <c r="W563" s="6">
        <f>SUM(Table2[[#This Row],[PE Obligations]:[Paving Obligations]])</f>
        <v>738780</v>
      </c>
    </row>
    <row r="564" spans="1:23" ht="30" x14ac:dyDescent="0.25">
      <c r="A564" s="5">
        <v>130207</v>
      </c>
      <c r="B564" s="4">
        <v>4</v>
      </c>
      <c r="C564" s="9" t="s">
        <v>607</v>
      </c>
      <c r="D564" s="65"/>
      <c r="E564" s="65" t="s">
        <v>11500</v>
      </c>
      <c r="F564" s="9" t="s">
        <v>7543</v>
      </c>
      <c r="H564" s="1" t="s">
        <v>878</v>
      </c>
      <c r="I564" s="1" t="s">
        <v>972</v>
      </c>
      <c r="K564" s="14" t="s">
        <v>11500</v>
      </c>
      <c r="L564" s="14" t="s">
        <v>11500</v>
      </c>
      <c r="M564" s="1" t="s">
        <v>57</v>
      </c>
      <c r="P564" s="181" t="s">
        <v>11500</v>
      </c>
      <c r="Q564" s="182"/>
      <c r="S564" s="6">
        <v>0</v>
      </c>
      <c r="T564" s="6">
        <v>0</v>
      </c>
      <c r="U564" s="6">
        <v>736477</v>
      </c>
      <c r="V564" s="6">
        <v>0</v>
      </c>
      <c r="W564" s="6">
        <f>SUM(Table2[[#This Row],[PE Obligations]:[Paving Obligations]])</f>
        <v>736477</v>
      </c>
    </row>
    <row r="565" spans="1:23" ht="30" x14ac:dyDescent="0.25">
      <c r="A565" s="5">
        <v>101285.05</v>
      </c>
      <c r="B565" s="4">
        <v>3</v>
      </c>
      <c r="C565" s="9" t="s">
        <v>43</v>
      </c>
      <c r="D565" s="65" t="s">
        <v>595</v>
      </c>
      <c r="E565" s="65" t="s">
        <v>900</v>
      </c>
      <c r="F565" s="9" t="s">
        <v>601</v>
      </c>
      <c r="G565" s="9" t="s">
        <v>602</v>
      </c>
      <c r="H565" s="1" t="s">
        <v>74</v>
      </c>
      <c r="I565" s="1" t="s">
        <v>603</v>
      </c>
      <c r="K565" s="14" t="s">
        <v>11500</v>
      </c>
      <c r="L565" s="14" t="s">
        <v>11500</v>
      </c>
      <c r="M565" s="1" t="s">
        <v>57</v>
      </c>
      <c r="N565" s="13">
        <v>44176</v>
      </c>
      <c r="P565" s="181" t="s">
        <v>11515</v>
      </c>
      <c r="Q565" s="182" t="s">
        <v>24</v>
      </c>
      <c r="S565" s="6">
        <v>0</v>
      </c>
      <c r="T565" s="6">
        <v>733481.16</v>
      </c>
      <c r="U565" s="6">
        <v>0</v>
      </c>
      <c r="V565" s="6">
        <v>0</v>
      </c>
      <c r="W565" s="6">
        <f>SUM(Table2[[#This Row],[PE Obligations]:[Paving Obligations]])</f>
        <v>733481.16</v>
      </c>
    </row>
    <row r="566" spans="1:23" ht="30" x14ac:dyDescent="0.25">
      <c r="A566" s="5">
        <v>124631</v>
      </c>
      <c r="B566" s="4">
        <v>1</v>
      </c>
      <c r="C566" s="9" t="s">
        <v>729</v>
      </c>
      <c r="D566" s="65" t="s">
        <v>730</v>
      </c>
      <c r="E566" s="65" t="s">
        <v>900</v>
      </c>
      <c r="F566" s="9" t="s">
        <v>3992</v>
      </c>
      <c r="G566" s="9" t="s">
        <v>29</v>
      </c>
      <c r="H566" s="1" t="s">
        <v>28</v>
      </c>
      <c r="I566" s="1" t="s">
        <v>29</v>
      </c>
      <c r="K566" s="14" t="s">
        <v>28</v>
      </c>
      <c r="L566" s="14" t="s">
        <v>113</v>
      </c>
      <c r="M566" s="2">
        <v>0.21</v>
      </c>
      <c r="N566" s="13">
        <v>44232</v>
      </c>
      <c r="P566" s="181" t="s">
        <v>11515</v>
      </c>
      <c r="Q566" s="182" t="s">
        <v>24</v>
      </c>
      <c r="R566" s="9" t="s">
        <v>3993</v>
      </c>
      <c r="S566" s="6">
        <v>122000</v>
      </c>
      <c r="T566" s="6">
        <v>611000</v>
      </c>
      <c r="U566" s="6">
        <v>0</v>
      </c>
      <c r="V566" s="6">
        <v>0</v>
      </c>
      <c r="W566" s="6">
        <f>SUM(Table2[[#This Row],[PE Obligations]:[Paving Obligations]])</f>
        <v>733000</v>
      </c>
    </row>
    <row r="567" spans="1:23" x14ac:dyDescent="0.25">
      <c r="A567" s="5">
        <v>70034</v>
      </c>
      <c r="B567" s="4">
        <v>1</v>
      </c>
      <c r="C567" s="9" t="s">
        <v>110</v>
      </c>
      <c r="D567" s="65"/>
      <c r="E567" s="65" t="s">
        <v>900</v>
      </c>
      <c r="F567" s="9" t="s">
        <v>226</v>
      </c>
      <c r="H567" s="1" t="s">
        <v>105</v>
      </c>
      <c r="I567" s="1" t="s">
        <v>171</v>
      </c>
      <c r="K567" s="14" t="s">
        <v>11500</v>
      </c>
      <c r="L567" s="14" t="s">
        <v>11500</v>
      </c>
      <c r="M567" s="1" t="s">
        <v>57</v>
      </c>
      <c r="P567" s="181" t="s">
        <v>11515</v>
      </c>
      <c r="Q567" s="182"/>
      <c r="S567" s="6">
        <v>0</v>
      </c>
      <c r="T567" s="6">
        <v>0</v>
      </c>
      <c r="U567" s="6">
        <v>729254.13</v>
      </c>
      <c r="V567" s="6">
        <v>0</v>
      </c>
      <c r="W567" s="6">
        <f>SUM(Table2[[#This Row],[PE Obligations]:[Paving Obligations]])</f>
        <v>729254.13</v>
      </c>
    </row>
    <row r="568" spans="1:23" ht="30" x14ac:dyDescent="0.25">
      <c r="A568" s="5">
        <v>128806</v>
      </c>
      <c r="B568" s="4">
        <v>1</v>
      </c>
      <c r="C568" s="9" t="s">
        <v>310</v>
      </c>
      <c r="D568" s="65"/>
      <c r="E568" s="65" t="s">
        <v>11500</v>
      </c>
      <c r="F568" s="9" t="s">
        <v>6339</v>
      </c>
      <c r="H568" s="1" t="s">
        <v>1246</v>
      </c>
      <c r="K568" s="14" t="s">
        <v>11500</v>
      </c>
      <c r="L568" s="14" t="s">
        <v>11500</v>
      </c>
      <c r="M568" s="1" t="s">
        <v>57</v>
      </c>
      <c r="P568" s="181" t="s">
        <v>11500</v>
      </c>
      <c r="Q568" s="182"/>
      <c r="S568" s="6">
        <v>0</v>
      </c>
      <c r="T568" s="6">
        <v>0</v>
      </c>
      <c r="U568" s="6">
        <v>728700</v>
      </c>
      <c r="V568" s="6">
        <v>0</v>
      </c>
      <c r="W568" s="6">
        <f>SUM(Table2[[#This Row],[PE Obligations]:[Paving Obligations]])</f>
        <v>728700</v>
      </c>
    </row>
    <row r="569" spans="1:23" ht="105" x14ac:dyDescent="0.25">
      <c r="A569" s="5">
        <v>125568</v>
      </c>
      <c r="B569" s="4">
        <v>4</v>
      </c>
      <c r="C569" s="9" t="s">
        <v>18</v>
      </c>
      <c r="D569" s="65"/>
      <c r="E569" s="65" t="s">
        <v>11498</v>
      </c>
      <c r="F569" s="9" t="s">
        <v>4459</v>
      </c>
      <c r="G569" s="9" t="s">
        <v>4460</v>
      </c>
      <c r="H569" s="1" t="s">
        <v>22</v>
      </c>
      <c r="I569" s="1" t="s">
        <v>23</v>
      </c>
      <c r="K569" s="14" t="s">
        <v>11496</v>
      </c>
      <c r="L569" s="14" t="s">
        <v>113</v>
      </c>
      <c r="M569" s="2">
        <v>1.35</v>
      </c>
      <c r="P569" s="181" t="s">
        <v>11517</v>
      </c>
      <c r="Q569" s="182" t="s">
        <v>24</v>
      </c>
      <c r="S569" s="6">
        <v>727000</v>
      </c>
      <c r="T569" s="6">
        <v>0</v>
      </c>
      <c r="U569" s="6">
        <v>0</v>
      </c>
      <c r="V569" s="6">
        <v>0</v>
      </c>
      <c r="W569" s="6">
        <f>SUM(Table2[[#This Row],[PE Obligations]:[Paving Obligations]])</f>
        <v>727000</v>
      </c>
    </row>
    <row r="570" spans="1:23" ht="30" x14ac:dyDescent="0.25">
      <c r="A570" s="5">
        <v>120297</v>
      </c>
      <c r="B570" s="4">
        <v>1</v>
      </c>
      <c r="C570" s="9" t="s">
        <v>40</v>
      </c>
      <c r="D570" s="65" t="s">
        <v>50</v>
      </c>
      <c r="E570" s="65" t="s">
        <v>900</v>
      </c>
      <c r="F570" s="9" t="s">
        <v>2671</v>
      </c>
      <c r="G570" s="9" t="s">
        <v>2672</v>
      </c>
      <c r="H570" s="1" t="s">
        <v>501</v>
      </c>
      <c r="I570" s="1" t="s">
        <v>599</v>
      </c>
      <c r="K570" s="14" t="s">
        <v>11496</v>
      </c>
      <c r="L570" s="14" t="s">
        <v>113</v>
      </c>
      <c r="M570" s="2">
        <v>0.01</v>
      </c>
      <c r="N570" s="13">
        <v>43742</v>
      </c>
      <c r="P570" s="181" t="s">
        <v>11514</v>
      </c>
      <c r="Q570" s="182" t="s">
        <v>11</v>
      </c>
      <c r="S570" s="6">
        <v>10200</v>
      </c>
      <c r="T570" s="6">
        <v>0</v>
      </c>
      <c r="U570" s="6">
        <v>713000</v>
      </c>
      <c r="V570" s="6">
        <v>0</v>
      </c>
      <c r="W570" s="6">
        <f>SUM(Table2[[#This Row],[PE Obligations]:[Paving Obligations]])</f>
        <v>723200</v>
      </c>
    </row>
    <row r="571" spans="1:23" ht="30" x14ac:dyDescent="0.25">
      <c r="A571" s="5">
        <v>114543.09</v>
      </c>
      <c r="B571" s="4">
        <v>1</v>
      </c>
      <c r="C571" s="9" t="s">
        <v>899</v>
      </c>
      <c r="D571" s="65"/>
      <c r="E571" s="65" t="s">
        <v>10721</v>
      </c>
      <c r="F571" s="9" t="s">
        <v>1624</v>
      </c>
      <c r="G571" s="9" t="s">
        <v>1625</v>
      </c>
      <c r="H571" s="1" t="s">
        <v>105</v>
      </c>
      <c r="I571" s="1" t="s">
        <v>171</v>
      </c>
      <c r="K571" s="14" t="s">
        <v>11500</v>
      </c>
      <c r="L571" s="14" t="s">
        <v>11500</v>
      </c>
      <c r="M571" s="1" t="s">
        <v>57</v>
      </c>
      <c r="N571" s="13">
        <v>43686</v>
      </c>
      <c r="P571" s="181" t="s">
        <v>11513</v>
      </c>
      <c r="Q571" s="182"/>
      <c r="S571" s="6">
        <v>0</v>
      </c>
      <c r="T571" s="6">
        <v>0</v>
      </c>
      <c r="U571" s="6">
        <v>721086</v>
      </c>
      <c r="V571" s="6">
        <v>0</v>
      </c>
      <c r="W571" s="6">
        <f>SUM(Table2[[#This Row],[PE Obligations]:[Paving Obligations]])</f>
        <v>721086</v>
      </c>
    </row>
    <row r="572" spans="1:23" x14ac:dyDescent="0.25">
      <c r="A572" s="5">
        <v>70014</v>
      </c>
      <c r="B572" s="4">
        <v>2</v>
      </c>
      <c r="C572" s="9" t="s">
        <v>194</v>
      </c>
      <c r="D572" s="65"/>
      <c r="E572" s="65" t="s">
        <v>900</v>
      </c>
      <c r="F572" s="9" t="s">
        <v>195</v>
      </c>
      <c r="H572" s="1" t="s">
        <v>105</v>
      </c>
      <c r="I572" s="1" t="s">
        <v>171</v>
      </c>
      <c r="K572" s="14" t="s">
        <v>11500</v>
      </c>
      <c r="L572" s="14" t="s">
        <v>11500</v>
      </c>
      <c r="M572" s="1" t="s">
        <v>57</v>
      </c>
      <c r="P572" s="181" t="s">
        <v>11515</v>
      </c>
      <c r="Q572" s="182"/>
      <c r="S572" s="6">
        <v>0</v>
      </c>
      <c r="T572" s="6">
        <v>0</v>
      </c>
      <c r="U572" s="6">
        <v>711818.08</v>
      </c>
      <c r="V572" s="6">
        <v>0</v>
      </c>
      <c r="W572" s="6">
        <f>SUM(Table2[[#This Row],[PE Obligations]:[Paving Obligations]])</f>
        <v>711818.08</v>
      </c>
    </row>
    <row r="573" spans="1:23" ht="30" x14ac:dyDescent="0.25">
      <c r="A573" s="5">
        <v>130015</v>
      </c>
      <c r="B573" s="4">
        <v>4</v>
      </c>
      <c r="C573" s="9" t="s">
        <v>156</v>
      </c>
      <c r="D573" s="65"/>
      <c r="E573" s="65" t="s">
        <v>11500</v>
      </c>
      <c r="F573" s="9" t="s">
        <v>7368</v>
      </c>
      <c r="H573" s="1" t="s">
        <v>1072</v>
      </c>
      <c r="K573" s="14" t="s">
        <v>11500</v>
      </c>
      <c r="L573" s="14" t="s">
        <v>11500</v>
      </c>
      <c r="M573" s="1" t="s">
        <v>57</v>
      </c>
      <c r="P573" s="181" t="s">
        <v>11500</v>
      </c>
      <c r="Q573" s="182"/>
      <c r="S573" s="6">
        <v>0</v>
      </c>
      <c r="T573" s="6">
        <v>0</v>
      </c>
      <c r="U573" s="6">
        <v>711000</v>
      </c>
      <c r="V573" s="6">
        <v>0</v>
      </c>
      <c r="W573" s="6">
        <f>SUM(Table2[[#This Row],[PE Obligations]:[Paving Obligations]])</f>
        <v>711000</v>
      </c>
    </row>
    <row r="574" spans="1:23" x14ac:dyDescent="0.25">
      <c r="A574" s="5">
        <v>124764</v>
      </c>
      <c r="B574" s="4">
        <v>4</v>
      </c>
      <c r="C574" s="9" t="s">
        <v>304</v>
      </c>
      <c r="D574" s="65" t="s">
        <v>4049</v>
      </c>
      <c r="E574" s="65" t="s">
        <v>11498</v>
      </c>
      <c r="F574" s="9" t="s">
        <v>4050</v>
      </c>
      <c r="H574" s="1" t="s">
        <v>35</v>
      </c>
      <c r="I574" s="1" t="s">
        <v>29</v>
      </c>
      <c r="K574" s="14" t="s">
        <v>28</v>
      </c>
      <c r="L574" s="14" t="s">
        <v>113</v>
      </c>
      <c r="M574" s="2">
        <v>0.01</v>
      </c>
      <c r="P574" s="181" t="s">
        <v>11517</v>
      </c>
      <c r="Q574" s="182" t="s">
        <v>30</v>
      </c>
      <c r="R574" s="9" t="s">
        <v>4051</v>
      </c>
      <c r="S574" s="6">
        <v>0</v>
      </c>
      <c r="T574" s="6">
        <v>0</v>
      </c>
      <c r="U574" s="6">
        <v>709228.72</v>
      </c>
      <c r="V574" s="6">
        <v>0</v>
      </c>
      <c r="W574" s="6">
        <f>SUM(Table2[[#This Row],[PE Obligations]:[Paving Obligations]])</f>
        <v>709228.72</v>
      </c>
    </row>
    <row r="575" spans="1:23" x14ac:dyDescent="0.25">
      <c r="A575" s="5">
        <v>116881.08</v>
      </c>
      <c r="B575" s="4">
        <v>1</v>
      </c>
      <c r="C575" s="9" t="s">
        <v>899</v>
      </c>
      <c r="D575" s="65"/>
      <c r="E575" s="65" t="s">
        <v>10721</v>
      </c>
      <c r="F575" s="9" t="s">
        <v>1994</v>
      </c>
      <c r="G575" s="9" t="s">
        <v>1993</v>
      </c>
      <c r="H575" s="1" t="s">
        <v>105</v>
      </c>
      <c r="I575" s="1" t="s">
        <v>922</v>
      </c>
      <c r="K575" s="14" t="s">
        <v>11500</v>
      </c>
      <c r="L575" s="14" t="s">
        <v>11500</v>
      </c>
      <c r="M575" s="1" t="s">
        <v>57</v>
      </c>
      <c r="N575" s="13">
        <v>43868</v>
      </c>
      <c r="P575" s="181" t="s">
        <v>11513</v>
      </c>
      <c r="Q575" s="182"/>
      <c r="S575" s="6">
        <v>0</v>
      </c>
      <c r="T575" s="6">
        <v>0</v>
      </c>
      <c r="U575" s="6">
        <v>708750</v>
      </c>
      <c r="V575" s="6">
        <v>0</v>
      </c>
      <c r="W575" s="6">
        <f>SUM(Table2[[#This Row],[PE Obligations]:[Paving Obligations]])</f>
        <v>708750</v>
      </c>
    </row>
    <row r="576" spans="1:23" ht="60" x14ac:dyDescent="0.25">
      <c r="A576" s="5">
        <v>125612.01</v>
      </c>
      <c r="B576" s="4">
        <v>3</v>
      </c>
      <c r="C576" s="9" t="s">
        <v>43</v>
      </c>
      <c r="D576" s="65" t="s">
        <v>135</v>
      </c>
      <c r="E576" s="65" t="s">
        <v>11498</v>
      </c>
      <c r="F576" s="9" t="s">
        <v>4487</v>
      </c>
      <c r="G576" s="9" t="s">
        <v>4489</v>
      </c>
      <c r="H576" s="1" t="s">
        <v>1079</v>
      </c>
      <c r="I576" s="1" t="s">
        <v>118</v>
      </c>
      <c r="K576" s="14" t="s">
        <v>11496</v>
      </c>
      <c r="L576" s="14" t="s">
        <v>11499</v>
      </c>
      <c r="M576" s="1" t="s">
        <v>57</v>
      </c>
      <c r="N576" s="13">
        <v>43742</v>
      </c>
      <c r="P576" s="181" t="s">
        <v>11517</v>
      </c>
      <c r="Q576" s="182"/>
      <c r="S576" s="6">
        <v>0</v>
      </c>
      <c r="T576" s="6">
        <v>0</v>
      </c>
      <c r="U576" s="6">
        <v>706275</v>
      </c>
      <c r="V576" s="6">
        <v>0</v>
      </c>
      <c r="W576" s="6">
        <f>SUM(Table2[[#This Row],[PE Obligations]:[Paving Obligations]])</f>
        <v>706275</v>
      </c>
    </row>
    <row r="577" spans="1:23" x14ac:dyDescent="0.25">
      <c r="A577" s="5">
        <v>129250</v>
      </c>
      <c r="B577" s="4">
        <v>2</v>
      </c>
      <c r="C577" s="9" t="s">
        <v>212</v>
      </c>
      <c r="D577" s="65" t="s">
        <v>442</v>
      </c>
      <c r="E577" s="65" t="s">
        <v>900</v>
      </c>
      <c r="F577" s="9" t="s">
        <v>6731</v>
      </c>
      <c r="G577" s="9" t="s">
        <v>4674</v>
      </c>
      <c r="H577" s="1" t="s">
        <v>158</v>
      </c>
      <c r="I577" s="1" t="s">
        <v>4650</v>
      </c>
      <c r="J577" s="1" t="str">
        <f>VLOOKUP(A577,'2020'!E:I,5,FALSE)</f>
        <v>Micro-surfacing @ 22 Lbs/sy</v>
      </c>
      <c r="K577" s="14" t="s">
        <v>11496</v>
      </c>
      <c r="L577" s="14" t="s">
        <v>10418</v>
      </c>
      <c r="M577" s="2">
        <v>10.31</v>
      </c>
      <c r="N577" s="13">
        <v>43868</v>
      </c>
      <c r="O577" s="1" t="s">
        <v>381</v>
      </c>
      <c r="P577" s="181" t="s">
        <v>11515</v>
      </c>
      <c r="Q577" s="182" t="s">
        <v>24</v>
      </c>
      <c r="R577" s="9" t="s">
        <v>6732</v>
      </c>
      <c r="S577" s="6">
        <v>0</v>
      </c>
      <c r="T577" s="6">
        <v>0</v>
      </c>
      <c r="U577" s="6">
        <v>23375</v>
      </c>
      <c r="V577" s="6">
        <v>679914</v>
      </c>
      <c r="W577" s="6">
        <f>SUM(Table2[[#This Row],[PE Obligations]:[Paving Obligations]])</f>
        <v>703289</v>
      </c>
    </row>
    <row r="578" spans="1:23" ht="30" x14ac:dyDescent="0.25">
      <c r="A578" s="5">
        <v>115680</v>
      </c>
      <c r="B578" s="4">
        <v>2</v>
      </c>
      <c r="C578" s="9" t="s">
        <v>803</v>
      </c>
      <c r="D578" s="65" t="s">
        <v>1783</v>
      </c>
      <c r="E578" s="65" t="s">
        <v>900</v>
      </c>
      <c r="F578" s="9" t="s">
        <v>1784</v>
      </c>
      <c r="G578" s="9" t="s">
        <v>1785</v>
      </c>
      <c r="H578" s="1" t="s">
        <v>28</v>
      </c>
      <c r="I578" s="1" t="s">
        <v>29</v>
      </c>
      <c r="K578" s="14" t="s">
        <v>28</v>
      </c>
      <c r="L578" s="14" t="s">
        <v>113</v>
      </c>
      <c r="M578" s="2">
        <v>0.11</v>
      </c>
      <c r="N578" s="13">
        <v>42650</v>
      </c>
      <c r="P578" s="181" t="s">
        <v>11515</v>
      </c>
      <c r="Q578" s="182" t="s">
        <v>24</v>
      </c>
      <c r="R578" s="9" t="s">
        <v>1786</v>
      </c>
      <c r="S578" s="6">
        <v>19925</v>
      </c>
      <c r="T578" s="6">
        <v>0</v>
      </c>
      <c r="U578" s="6">
        <v>682000</v>
      </c>
      <c r="V578" s="6">
        <v>0</v>
      </c>
      <c r="W578" s="6">
        <f>SUM(Table2[[#This Row],[PE Obligations]:[Paving Obligations]])</f>
        <v>701925</v>
      </c>
    </row>
    <row r="579" spans="1:23" ht="30" x14ac:dyDescent="0.25">
      <c r="A579" s="5">
        <v>130030</v>
      </c>
      <c r="B579" s="4">
        <v>3</v>
      </c>
      <c r="C579" s="9" t="s">
        <v>43</v>
      </c>
      <c r="D579" s="65"/>
      <c r="E579" s="65" t="s">
        <v>11500</v>
      </c>
      <c r="F579" s="9" t="s">
        <v>7383</v>
      </c>
      <c r="H579" s="1" t="s">
        <v>1072</v>
      </c>
      <c r="K579" s="14" t="s">
        <v>11500</v>
      </c>
      <c r="L579" s="14" t="s">
        <v>11500</v>
      </c>
      <c r="M579" s="1" t="s">
        <v>57</v>
      </c>
      <c r="P579" s="181" t="s">
        <v>11500</v>
      </c>
      <c r="Q579" s="182"/>
      <c r="S579" s="6">
        <v>0</v>
      </c>
      <c r="T579" s="6">
        <v>0</v>
      </c>
      <c r="U579" s="6">
        <v>701196</v>
      </c>
      <c r="V579" s="6">
        <v>0</v>
      </c>
      <c r="W579" s="6">
        <f>SUM(Table2[[#This Row],[PE Obligations]:[Paving Obligations]])</f>
        <v>701196</v>
      </c>
    </row>
    <row r="580" spans="1:23" x14ac:dyDescent="0.25">
      <c r="A580" s="5">
        <v>129091</v>
      </c>
      <c r="B580" s="4">
        <v>1</v>
      </c>
      <c r="C580" s="9" t="s">
        <v>310</v>
      </c>
      <c r="D580" s="65" t="s">
        <v>1372</v>
      </c>
      <c r="E580" s="65" t="s">
        <v>900</v>
      </c>
      <c r="F580" s="9" t="s">
        <v>6521</v>
      </c>
      <c r="G580" s="9" t="s">
        <v>4135</v>
      </c>
      <c r="H580" s="1" t="s">
        <v>158</v>
      </c>
      <c r="I580" s="1" t="s">
        <v>341</v>
      </c>
      <c r="J580" s="1" t="str">
        <f>VLOOKUP(A580,'2020'!E:I,5,FALSE)</f>
        <v>411 D Overlay</v>
      </c>
      <c r="K580" s="14" t="s">
        <v>11496</v>
      </c>
      <c r="L580" s="14" t="s">
        <v>10418</v>
      </c>
      <c r="M580" s="2">
        <v>1.99</v>
      </c>
      <c r="N580" s="13">
        <v>43966</v>
      </c>
      <c r="O580" s="1" t="s">
        <v>342</v>
      </c>
      <c r="P580" s="181" t="s">
        <v>11515</v>
      </c>
      <c r="Q580" s="182" t="s">
        <v>24</v>
      </c>
      <c r="S580" s="6">
        <v>0</v>
      </c>
      <c r="T580" s="6">
        <v>0</v>
      </c>
      <c r="U580" s="6">
        <v>12000</v>
      </c>
      <c r="V580" s="6">
        <v>689000</v>
      </c>
      <c r="W580" s="6">
        <f>SUM(Table2[[#This Row],[PE Obligations]:[Paving Obligations]])</f>
        <v>701000</v>
      </c>
    </row>
    <row r="581" spans="1:23" ht="30" x14ac:dyDescent="0.25">
      <c r="A581" s="5">
        <v>123073</v>
      </c>
      <c r="B581" s="4">
        <v>1</v>
      </c>
      <c r="C581" s="9" t="s">
        <v>40</v>
      </c>
      <c r="D581" s="65" t="s">
        <v>2501</v>
      </c>
      <c r="E581" s="65" t="s">
        <v>900</v>
      </c>
      <c r="F581" s="9" t="s">
        <v>3307</v>
      </c>
      <c r="G581" s="9" t="s">
        <v>3308</v>
      </c>
      <c r="H581" s="1" t="s">
        <v>74</v>
      </c>
      <c r="I581" s="1" t="s">
        <v>969</v>
      </c>
      <c r="K581" s="14" t="s">
        <v>11496</v>
      </c>
      <c r="L581" s="14" t="s">
        <v>113</v>
      </c>
      <c r="M581" s="2">
        <v>0.45</v>
      </c>
      <c r="N581" s="13">
        <v>45268</v>
      </c>
      <c r="P581" s="181" t="s">
        <v>11514</v>
      </c>
      <c r="Q581" s="182" t="s">
        <v>11</v>
      </c>
      <c r="S581" s="6">
        <v>700000</v>
      </c>
      <c r="T581" s="6">
        <v>0</v>
      </c>
      <c r="U581" s="6">
        <v>0</v>
      </c>
      <c r="V581" s="6">
        <v>0</v>
      </c>
      <c r="W581" s="6">
        <f>SUM(Table2[[#This Row],[PE Obligations]:[Paving Obligations]])</f>
        <v>700000</v>
      </c>
    </row>
    <row r="582" spans="1:23" x14ac:dyDescent="0.25">
      <c r="A582" s="5">
        <v>127893</v>
      </c>
      <c r="B582" s="4">
        <v>2</v>
      </c>
      <c r="C582" s="9" t="s">
        <v>278</v>
      </c>
      <c r="D582" s="65" t="s">
        <v>5178</v>
      </c>
      <c r="E582" s="65" t="s">
        <v>900</v>
      </c>
      <c r="F582" s="9" t="s">
        <v>5872</v>
      </c>
      <c r="G582" s="9" t="s">
        <v>4696</v>
      </c>
      <c r="H582" s="1" t="s">
        <v>158</v>
      </c>
      <c r="I582" s="1" t="s">
        <v>341</v>
      </c>
      <c r="J582" s="1" t="str">
        <f>VLOOKUP(A582,'2015 to 2019'!D:F,3,FALSE)</f>
        <v>411TL Overlay @ 85 lb/sy</v>
      </c>
      <c r="K582" s="14" t="s">
        <v>11496</v>
      </c>
      <c r="L582" s="14" t="s">
        <v>10418</v>
      </c>
      <c r="M582" s="2">
        <v>6.19</v>
      </c>
      <c r="N582" s="13">
        <v>43595</v>
      </c>
      <c r="O582" s="1" t="s">
        <v>337</v>
      </c>
      <c r="P582" s="181" t="s">
        <v>11515</v>
      </c>
      <c r="Q582" s="182" t="s">
        <v>24</v>
      </c>
      <c r="S582" s="6">
        <v>0</v>
      </c>
      <c r="T582" s="6">
        <v>0</v>
      </c>
      <c r="U582" s="6">
        <v>0</v>
      </c>
      <c r="V582" s="6">
        <v>696645</v>
      </c>
      <c r="W582" s="6">
        <f>SUM(Table2[[#This Row],[PE Obligations]:[Paving Obligations]])</f>
        <v>696645</v>
      </c>
    </row>
    <row r="583" spans="1:23" ht="30" x14ac:dyDescent="0.25">
      <c r="A583" s="5">
        <v>128657</v>
      </c>
      <c r="B583" s="4">
        <v>1</v>
      </c>
      <c r="C583" s="9" t="s">
        <v>90</v>
      </c>
      <c r="D583" s="65" t="s">
        <v>139</v>
      </c>
      <c r="E583" s="65" t="s">
        <v>900</v>
      </c>
      <c r="F583" s="9" t="s">
        <v>6220</v>
      </c>
      <c r="G583" s="9" t="s">
        <v>6221</v>
      </c>
      <c r="H583" s="1" t="s">
        <v>105</v>
      </c>
      <c r="I583" s="1" t="s">
        <v>501</v>
      </c>
      <c r="K583" s="14" t="s">
        <v>11505</v>
      </c>
      <c r="L583" s="14" t="s">
        <v>11339</v>
      </c>
      <c r="M583" s="2">
        <v>0.01</v>
      </c>
      <c r="N583" s="13">
        <v>43539</v>
      </c>
      <c r="P583" s="181" t="s">
        <v>11514</v>
      </c>
      <c r="Q583" s="182" t="s">
        <v>11</v>
      </c>
      <c r="S583" s="6">
        <v>7999</v>
      </c>
      <c r="T583" s="6">
        <v>0</v>
      </c>
      <c r="U583" s="6">
        <v>688524</v>
      </c>
      <c r="V583" s="6">
        <v>0</v>
      </c>
      <c r="W583" s="6">
        <f>SUM(Table2[[#This Row],[PE Obligations]:[Paving Obligations]])</f>
        <v>696523</v>
      </c>
    </row>
    <row r="584" spans="1:23" x14ac:dyDescent="0.25">
      <c r="A584" s="5">
        <v>124425</v>
      </c>
      <c r="B584" s="4">
        <v>1</v>
      </c>
      <c r="C584" s="9" t="s">
        <v>49</v>
      </c>
      <c r="D584" s="65" t="s">
        <v>50</v>
      </c>
      <c r="E584" s="65" t="s">
        <v>900</v>
      </c>
      <c r="F584" s="9" t="s">
        <v>3854</v>
      </c>
      <c r="G584" s="9" t="s">
        <v>29</v>
      </c>
      <c r="H584" s="1" t="s">
        <v>28</v>
      </c>
      <c r="I584" s="1" t="s">
        <v>29</v>
      </c>
      <c r="K584" s="14" t="s">
        <v>28</v>
      </c>
      <c r="L584" s="14" t="s">
        <v>113</v>
      </c>
      <c r="M584" s="2">
        <v>0.03</v>
      </c>
      <c r="N584" s="13">
        <v>44365</v>
      </c>
      <c r="P584" s="181" t="s">
        <v>11515</v>
      </c>
      <c r="Q584" s="182" t="s">
        <v>24</v>
      </c>
      <c r="R584" s="9" t="s">
        <v>3855</v>
      </c>
      <c r="S584" s="6">
        <v>92000</v>
      </c>
      <c r="T584" s="6">
        <v>604000</v>
      </c>
      <c r="U584" s="6">
        <v>0</v>
      </c>
      <c r="V584" s="6">
        <v>0</v>
      </c>
      <c r="W584" s="6">
        <f>SUM(Table2[[#This Row],[PE Obligations]:[Paving Obligations]])</f>
        <v>696000</v>
      </c>
    </row>
    <row r="585" spans="1:23" ht="30" x14ac:dyDescent="0.25">
      <c r="A585" s="5">
        <v>129248</v>
      </c>
      <c r="B585" s="4">
        <v>2</v>
      </c>
      <c r="C585" s="9" t="s">
        <v>212</v>
      </c>
      <c r="D585" s="65" t="s">
        <v>450</v>
      </c>
      <c r="E585" s="65" t="s">
        <v>900</v>
      </c>
      <c r="F585" s="9" t="s">
        <v>6728</v>
      </c>
      <c r="G585" s="9" t="s">
        <v>5340</v>
      </c>
      <c r="H585" s="1" t="s">
        <v>158</v>
      </c>
      <c r="I585" s="1" t="s">
        <v>341</v>
      </c>
      <c r="J585" s="1" t="str">
        <f>VLOOKUP(A585,'2020'!E:I,5,FALSE)</f>
        <v>Micro-surfacing @ 32 Lbs/sy</v>
      </c>
      <c r="K585" s="14" t="s">
        <v>11496</v>
      </c>
      <c r="L585" s="14" t="s">
        <v>10418</v>
      </c>
      <c r="M585" s="2">
        <v>3.55</v>
      </c>
      <c r="N585" s="13">
        <v>43868</v>
      </c>
      <c r="O585" s="1" t="s">
        <v>381</v>
      </c>
      <c r="P585" s="181" t="s">
        <v>11514</v>
      </c>
      <c r="Q585" s="182" t="s">
        <v>11</v>
      </c>
      <c r="S585" s="6">
        <v>0</v>
      </c>
      <c r="T585" s="6">
        <v>0</v>
      </c>
      <c r="U585" s="6">
        <v>0</v>
      </c>
      <c r="V585" s="6">
        <v>694689</v>
      </c>
      <c r="W585" s="6">
        <f>SUM(Table2[[#This Row],[PE Obligations]:[Paving Obligations]])</f>
        <v>694689</v>
      </c>
    </row>
    <row r="586" spans="1:23" x14ac:dyDescent="0.25">
      <c r="A586" s="5">
        <v>126938</v>
      </c>
      <c r="B586" s="4">
        <v>2</v>
      </c>
      <c r="C586" s="9" t="s">
        <v>278</v>
      </c>
      <c r="D586" s="65" t="s">
        <v>5178</v>
      </c>
      <c r="E586" s="65" t="s">
        <v>900</v>
      </c>
      <c r="F586" s="9" t="s">
        <v>5179</v>
      </c>
      <c r="H586" s="1" t="s">
        <v>52</v>
      </c>
      <c r="I586" s="1" t="s">
        <v>48</v>
      </c>
      <c r="K586" s="14" t="s">
        <v>28</v>
      </c>
      <c r="L586" s="14" t="s">
        <v>11339</v>
      </c>
      <c r="M586" s="2">
        <v>0.01</v>
      </c>
      <c r="N586" s="13">
        <v>43637</v>
      </c>
      <c r="P586" s="181" t="s">
        <v>11515</v>
      </c>
      <c r="Q586" s="182" t="s">
        <v>24</v>
      </c>
      <c r="R586" s="9" t="s">
        <v>5180</v>
      </c>
      <c r="S586" s="6">
        <v>0</v>
      </c>
      <c r="T586" s="6">
        <v>0</v>
      </c>
      <c r="U586" s="6">
        <v>694039</v>
      </c>
      <c r="V586" s="6">
        <v>0</v>
      </c>
      <c r="W586" s="6">
        <f>SUM(Table2[[#This Row],[PE Obligations]:[Paving Obligations]])</f>
        <v>694039</v>
      </c>
    </row>
    <row r="587" spans="1:23" ht="45" x14ac:dyDescent="0.25">
      <c r="A587" s="5">
        <v>100494</v>
      </c>
      <c r="B587" s="4">
        <v>1</v>
      </c>
      <c r="C587" s="9" t="s">
        <v>49</v>
      </c>
      <c r="D587" s="65" t="s">
        <v>551</v>
      </c>
      <c r="E587" s="65" t="s">
        <v>900</v>
      </c>
      <c r="F587" s="9" t="s">
        <v>552</v>
      </c>
      <c r="G587" s="9" t="s">
        <v>553</v>
      </c>
      <c r="H587" s="1" t="s">
        <v>28</v>
      </c>
      <c r="I587" s="1" t="s">
        <v>29</v>
      </c>
      <c r="K587" s="14" t="s">
        <v>28</v>
      </c>
      <c r="L587" s="14" t="s">
        <v>113</v>
      </c>
      <c r="M587" s="2">
        <v>0.3</v>
      </c>
      <c r="N587" s="13">
        <v>42293</v>
      </c>
      <c r="P587" s="181" t="s">
        <v>11515</v>
      </c>
      <c r="Q587" s="182" t="s">
        <v>24</v>
      </c>
      <c r="R587" s="9" t="s">
        <v>554</v>
      </c>
      <c r="S587" s="6">
        <v>0</v>
      </c>
      <c r="T587" s="6">
        <v>0</v>
      </c>
      <c r="U587" s="6">
        <v>693750</v>
      </c>
      <c r="V587" s="6">
        <v>0</v>
      </c>
      <c r="W587" s="6">
        <f>SUM(Table2[[#This Row],[PE Obligations]:[Paving Obligations]])</f>
        <v>693750</v>
      </c>
    </row>
    <row r="588" spans="1:23" x14ac:dyDescent="0.25">
      <c r="A588" s="5">
        <v>129190</v>
      </c>
      <c r="B588" s="4">
        <v>3</v>
      </c>
      <c r="C588" s="9" t="s">
        <v>269</v>
      </c>
      <c r="D588" s="65" t="s">
        <v>498</v>
      </c>
      <c r="E588" s="65" t="s">
        <v>900</v>
      </c>
      <c r="F588" s="9" t="s">
        <v>6588</v>
      </c>
      <c r="G588" s="9" t="s">
        <v>3582</v>
      </c>
      <c r="H588" s="1" t="s">
        <v>158</v>
      </c>
      <c r="I588" s="1" t="s">
        <v>341</v>
      </c>
      <c r="J588" s="1" t="str">
        <f>VLOOKUP(A588,'2020'!E:I,5,FALSE)</f>
        <v>411tld Overlay @ 85 Lb/sy</v>
      </c>
      <c r="K588" s="14" t="s">
        <v>11496</v>
      </c>
      <c r="L588" s="14" t="s">
        <v>10418</v>
      </c>
      <c r="M588" s="2">
        <v>6.49</v>
      </c>
      <c r="N588" s="13">
        <v>43868</v>
      </c>
      <c r="O588" s="1" t="s">
        <v>342</v>
      </c>
      <c r="P588" s="181" t="s">
        <v>11515</v>
      </c>
      <c r="Q588" s="182" t="s">
        <v>24</v>
      </c>
      <c r="S588" s="6">
        <v>0</v>
      </c>
      <c r="T588" s="6">
        <v>0</v>
      </c>
      <c r="U588" s="6">
        <v>76641</v>
      </c>
      <c r="V588" s="6">
        <v>613042</v>
      </c>
      <c r="W588" s="6">
        <f>SUM(Table2[[#This Row],[PE Obligations]:[Paving Obligations]])</f>
        <v>689683</v>
      </c>
    </row>
    <row r="589" spans="1:23" ht="30" x14ac:dyDescent="0.25">
      <c r="A589" s="5">
        <v>104027.05</v>
      </c>
      <c r="B589" s="4">
        <v>3</v>
      </c>
      <c r="C589" s="9" t="s">
        <v>318</v>
      </c>
      <c r="D589" s="65"/>
      <c r="E589" s="65" t="s">
        <v>11500</v>
      </c>
      <c r="F589" s="9" t="s">
        <v>829</v>
      </c>
      <c r="H589" s="1" t="s">
        <v>24</v>
      </c>
      <c r="I589" s="1" t="s">
        <v>828</v>
      </c>
      <c r="K589" s="14" t="s">
        <v>11500</v>
      </c>
      <c r="L589" s="14" t="s">
        <v>11500</v>
      </c>
      <c r="M589" s="1" t="s">
        <v>57</v>
      </c>
      <c r="N589" s="13">
        <v>43777</v>
      </c>
      <c r="P589" s="181" t="s">
        <v>11500</v>
      </c>
      <c r="Q589" s="182"/>
      <c r="S589" s="6">
        <v>28000</v>
      </c>
      <c r="T589" s="6">
        <v>0</v>
      </c>
      <c r="U589" s="6">
        <v>659070</v>
      </c>
      <c r="V589" s="6">
        <v>0</v>
      </c>
      <c r="W589" s="6">
        <f>SUM(Table2[[#This Row],[PE Obligations]:[Paving Obligations]])</f>
        <v>687070</v>
      </c>
    </row>
    <row r="590" spans="1:23" x14ac:dyDescent="0.25">
      <c r="A590" s="5">
        <v>129888</v>
      </c>
      <c r="B590" s="4">
        <v>1</v>
      </c>
      <c r="C590" s="9" t="s">
        <v>83</v>
      </c>
      <c r="D590" s="65"/>
      <c r="E590" s="65" t="s">
        <v>11500</v>
      </c>
      <c r="F590" s="9" t="s">
        <v>7237</v>
      </c>
      <c r="H590" s="1" t="s">
        <v>878</v>
      </c>
      <c r="I590" s="1" t="s">
        <v>972</v>
      </c>
      <c r="K590" s="14" t="s">
        <v>11500</v>
      </c>
      <c r="L590" s="14" t="s">
        <v>11500</v>
      </c>
      <c r="M590" s="1" t="s">
        <v>57</v>
      </c>
      <c r="P590" s="181" t="s">
        <v>11500</v>
      </c>
      <c r="Q590" s="182"/>
      <c r="S590" s="6">
        <v>0</v>
      </c>
      <c r="T590" s="6">
        <v>0</v>
      </c>
      <c r="U590" s="6">
        <v>686543</v>
      </c>
      <c r="V590" s="6">
        <v>0</v>
      </c>
      <c r="W590" s="6">
        <f>SUM(Table2[[#This Row],[PE Obligations]:[Paving Obligations]])</f>
        <v>686543</v>
      </c>
    </row>
    <row r="591" spans="1:23" x14ac:dyDescent="0.25">
      <c r="A591" s="5">
        <v>126309</v>
      </c>
      <c r="B591" s="4">
        <v>4</v>
      </c>
      <c r="C591" s="9" t="s">
        <v>156</v>
      </c>
      <c r="D591" s="65"/>
      <c r="E591" s="65" t="s">
        <v>11500</v>
      </c>
      <c r="F591" s="9" t="s">
        <v>4811</v>
      </c>
      <c r="H591" s="1" t="s">
        <v>24</v>
      </c>
      <c r="I591" s="1" t="s">
        <v>24</v>
      </c>
      <c r="K591" s="14" t="s">
        <v>11500</v>
      </c>
      <c r="L591" s="14" t="s">
        <v>11500</v>
      </c>
      <c r="M591" s="1" t="s">
        <v>57</v>
      </c>
      <c r="P591" s="181" t="s">
        <v>11500</v>
      </c>
      <c r="Q591" s="182"/>
      <c r="S591" s="6">
        <v>0</v>
      </c>
      <c r="T591" s="6">
        <v>0</v>
      </c>
      <c r="U591" s="6">
        <v>686281</v>
      </c>
      <c r="V591" s="6">
        <v>0</v>
      </c>
      <c r="W591" s="6">
        <f>SUM(Table2[[#This Row],[PE Obligations]:[Paving Obligations]])</f>
        <v>686281</v>
      </c>
    </row>
    <row r="592" spans="1:23" ht="30" x14ac:dyDescent="0.25">
      <c r="A592" s="5">
        <v>128522</v>
      </c>
      <c r="B592" s="4">
        <v>1</v>
      </c>
      <c r="C592" s="9" t="s">
        <v>169</v>
      </c>
      <c r="D592" s="65" t="s">
        <v>6136</v>
      </c>
      <c r="E592" s="65" t="s">
        <v>11498</v>
      </c>
      <c r="F592" s="9" t="s">
        <v>6137</v>
      </c>
      <c r="H592" s="1" t="s">
        <v>35</v>
      </c>
      <c r="I592" s="1" t="s">
        <v>29</v>
      </c>
      <c r="K592" s="14" t="s">
        <v>11500</v>
      </c>
      <c r="L592" s="14" t="s">
        <v>11500</v>
      </c>
      <c r="M592" s="2">
        <v>0.01</v>
      </c>
      <c r="P592" s="181" t="s">
        <v>11517</v>
      </c>
      <c r="Q592" s="182" t="s">
        <v>30</v>
      </c>
      <c r="R592" s="9" t="s">
        <v>6138</v>
      </c>
      <c r="S592" s="6">
        <v>0</v>
      </c>
      <c r="T592" s="6">
        <v>0</v>
      </c>
      <c r="U592" s="6">
        <v>682966.68</v>
      </c>
      <c r="V592" s="6">
        <v>0</v>
      </c>
      <c r="W592" s="6">
        <f>SUM(Table2[[#This Row],[PE Obligations]:[Paving Obligations]])</f>
        <v>682966.68</v>
      </c>
    </row>
    <row r="593" spans="1:23" ht="30" x14ac:dyDescent="0.25">
      <c r="A593" s="5">
        <v>124233</v>
      </c>
      <c r="B593" s="4">
        <v>1</v>
      </c>
      <c r="C593" s="9" t="s">
        <v>192</v>
      </c>
      <c r="D593" s="65" t="s">
        <v>3763</v>
      </c>
      <c r="E593" s="65" t="s">
        <v>11498</v>
      </c>
      <c r="F593" s="9" t="s">
        <v>3764</v>
      </c>
      <c r="H593" s="1" t="s">
        <v>35</v>
      </c>
      <c r="I593" s="1" t="s">
        <v>29</v>
      </c>
      <c r="K593" s="14" t="s">
        <v>28</v>
      </c>
      <c r="L593" s="14" t="s">
        <v>113</v>
      </c>
      <c r="M593" s="2">
        <v>0.02</v>
      </c>
      <c r="P593" s="181" t="s">
        <v>11517</v>
      </c>
      <c r="Q593" s="182" t="s">
        <v>30</v>
      </c>
      <c r="R593" s="9" t="s">
        <v>3765</v>
      </c>
      <c r="S593" s="6">
        <v>0</v>
      </c>
      <c r="T593" s="6">
        <v>0</v>
      </c>
      <c r="U593" s="6">
        <v>681439.73</v>
      </c>
      <c r="V593" s="6">
        <v>0</v>
      </c>
      <c r="W593" s="6">
        <f>SUM(Table2[[#This Row],[PE Obligations]:[Paving Obligations]])</f>
        <v>681439.73</v>
      </c>
    </row>
    <row r="594" spans="1:23" ht="30" x14ac:dyDescent="0.25">
      <c r="A594" s="5">
        <v>101423</v>
      </c>
      <c r="B594" s="4">
        <v>1</v>
      </c>
      <c r="C594" s="9" t="s">
        <v>90</v>
      </c>
      <c r="D594" s="65" t="s">
        <v>91</v>
      </c>
      <c r="E594" s="65" t="s">
        <v>900</v>
      </c>
      <c r="F594" s="9" t="s">
        <v>651</v>
      </c>
      <c r="G594" s="9" t="s">
        <v>652</v>
      </c>
      <c r="H594" s="1" t="s">
        <v>74</v>
      </c>
      <c r="I594" s="1" t="s">
        <v>447</v>
      </c>
      <c r="K594" s="14" t="s">
        <v>11496</v>
      </c>
      <c r="L594" s="14" t="s">
        <v>11499</v>
      </c>
      <c r="M594" s="2">
        <v>4.5</v>
      </c>
      <c r="N594" s="13">
        <v>45149</v>
      </c>
      <c r="P594" s="181" t="s">
        <v>11514</v>
      </c>
      <c r="Q594" s="182" t="s">
        <v>11</v>
      </c>
      <c r="S594" s="6">
        <v>677000</v>
      </c>
      <c r="T594" s="6">
        <v>0</v>
      </c>
      <c r="U594" s="6">
        <v>0</v>
      </c>
      <c r="V594" s="6">
        <v>0</v>
      </c>
      <c r="W594" s="6">
        <f>SUM(Table2[[#This Row],[PE Obligations]:[Paving Obligations]])</f>
        <v>677000</v>
      </c>
    </row>
    <row r="595" spans="1:23" ht="30" x14ac:dyDescent="0.25">
      <c r="A595" s="5">
        <v>128725</v>
      </c>
      <c r="B595" s="4">
        <v>1</v>
      </c>
      <c r="C595" s="9" t="s">
        <v>397</v>
      </c>
      <c r="D595" s="65" t="s">
        <v>4544</v>
      </c>
      <c r="E595" s="65" t="s">
        <v>900</v>
      </c>
      <c r="F595" s="9" t="s">
        <v>6216</v>
      </c>
      <c r="G595" s="9" t="s">
        <v>6268</v>
      </c>
      <c r="H595" s="1" t="s">
        <v>105</v>
      </c>
      <c r="I595" s="1" t="s">
        <v>501</v>
      </c>
      <c r="K595" s="14" t="s">
        <v>11506</v>
      </c>
      <c r="L595" s="14" t="s">
        <v>11339</v>
      </c>
      <c r="M595" s="2">
        <v>0.01</v>
      </c>
      <c r="N595" s="13">
        <v>43868</v>
      </c>
      <c r="P595" s="181" t="s">
        <v>11515</v>
      </c>
      <c r="Q595" s="182" t="s">
        <v>24</v>
      </c>
      <c r="S595" s="6">
        <v>14999</v>
      </c>
      <c r="T595" s="6">
        <v>0</v>
      </c>
      <c r="U595" s="6">
        <v>660000</v>
      </c>
      <c r="V595" s="6">
        <v>0</v>
      </c>
      <c r="W595" s="6">
        <f>SUM(Table2[[#This Row],[PE Obligations]:[Paving Obligations]])</f>
        <v>674999</v>
      </c>
    </row>
    <row r="596" spans="1:23" ht="30" x14ac:dyDescent="0.25">
      <c r="A596" s="5">
        <v>100341</v>
      </c>
      <c r="B596" s="4">
        <v>4</v>
      </c>
      <c r="C596" s="9" t="s">
        <v>18</v>
      </c>
      <c r="D596" s="65" t="s">
        <v>533</v>
      </c>
      <c r="E596" s="65" t="s">
        <v>900</v>
      </c>
      <c r="F596" s="9" t="s">
        <v>534</v>
      </c>
      <c r="G596" s="9" t="s">
        <v>535</v>
      </c>
      <c r="H596" s="1" t="s">
        <v>74</v>
      </c>
      <c r="I596" s="1" t="s">
        <v>101</v>
      </c>
      <c r="K596" s="14" t="s">
        <v>11496</v>
      </c>
      <c r="L596" s="14" t="s">
        <v>113</v>
      </c>
      <c r="M596" s="2">
        <v>8.8230000000000004</v>
      </c>
      <c r="P596" s="181" t="s">
        <v>11514</v>
      </c>
      <c r="Q596" s="182" t="s">
        <v>11</v>
      </c>
      <c r="S596" s="6">
        <v>673800</v>
      </c>
      <c r="T596" s="6">
        <v>0</v>
      </c>
      <c r="U596" s="6">
        <v>0</v>
      </c>
      <c r="V596" s="6">
        <v>0</v>
      </c>
      <c r="W596" s="6">
        <f>SUM(Table2[[#This Row],[PE Obligations]:[Paving Obligations]])</f>
        <v>673800</v>
      </c>
    </row>
    <row r="597" spans="1:23" x14ac:dyDescent="0.25">
      <c r="A597" s="5">
        <v>124052</v>
      </c>
      <c r="B597" s="4">
        <v>2</v>
      </c>
      <c r="C597" s="9" t="s">
        <v>199</v>
      </c>
      <c r="D597" s="65" t="s">
        <v>363</v>
      </c>
      <c r="E597" s="65" t="s">
        <v>900</v>
      </c>
      <c r="F597" s="9" t="s">
        <v>3654</v>
      </c>
      <c r="H597" s="1" t="s">
        <v>28</v>
      </c>
      <c r="I597" s="1" t="s">
        <v>29</v>
      </c>
      <c r="K597" s="14" t="s">
        <v>28</v>
      </c>
      <c r="L597" s="14" t="s">
        <v>113</v>
      </c>
      <c r="M597" s="2">
        <v>4.2000000000000003E-2</v>
      </c>
      <c r="N597" s="13">
        <v>44540</v>
      </c>
      <c r="P597" s="181" t="s">
        <v>11514</v>
      </c>
      <c r="Q597" s="182" t="s">
        <v>11</v>
      </c>
      <c r="R597" s="9" t="s">
        <v>3655</v>
      </c>
      <c r="S597" s="6">
        <v>162000</v>
      </c>
      <c r="T597" s="6">
        <v>511225</v>
      </c>
      <c r="U597" s="6">
        <v>0</v>
      </c>
      <c r="V597" s="6">
        <v>0</v>
      </c>
      <c r="W597" s="6">
        <f>SUM(Table2[[#This Row],[PE Obligations]:[Paving Obligations]])</f>
        <v>673225</v>
      </c>
    </row>
    <row r="598" spans="1:23" ht="45" x14ac:dyDescent="0.25">
      <c r="A598" s="5">
        <v>116144.01</v>
      </c>
      <c r="B598" s="4">
        <v>3</v>
      </c>
      <c r="C598" s="9" t="s">
        <v>318</v>
      </c>
      <c r="D598" s="65"/>
      <c r="E598" s="65" t="s">
        <v>11498</v>
      </c>
      <c r="F598" s="9" t="s">
        <v>1870</v>
      </c>
      <c r="G598" s="9" t="s">
        <v>1871</v>
      </c>
      <c r="H598" s="1" t="s">
        <v>22</v>
      </c>
      <c r="I598" s="1" t="s">
        <v>56</v>
      </c>
      <c r="K598" s="14" t="s">
        <v>11500</v>
      </c>
      <c r="L598" s="14" t="s">
        <v>11500</v>
      </c>
      <c r="M598" s="1" t="s">
        <v>57</v>
      </c>
      <c r="P598" s="181" t="s">
        <v>11517</v>
      </c>
      <c r="Q598" s="182" t="s">
        <v>24</v>
      </c>
      <c r="S598" s="6">
        <v>55337</v>
      </c>
      <c r="T598" s="6">
        <v>0</v>
      </c>
      <c r="U598" s="6">
        <v>615000</v>
      </c>
      <c r="V598" s="6">
        <v>0</v>
      </c>
      <c r="W598" s="6">
        <f>SUM(Table2[[#This Row],[PE Obligations]:[Paving Obligations]])</f>
        <v>670337</v>
      </c>
    </row>
    <row r="599" spans="1:23" x14ac:dyDescent="0.25">
      <c r="A599" s="5">
        <v>123146</v>
      </c>
      <c r="B599" s="4">
        <v>1</v>
      </c>
      <c r="C599" s="9" t="s">
        <v>40</v>
      </c>
      <c r="D599" s="65" t="s">
        <v>3341</v>
      </c>
      <c r="E599" s="65" t="s">
        <v>11498</v>
      </c>
      <c r="F599" s="9" t="s">
        <v>3342</v>
      </c>
      <c r="H599" s="1" t="s">
        <v>52</v>
      </c>
      <c r="I599" s="1" t="s">
        <v>48</v>
      </c>
      <c r="K599" s="14" t="s">
        <v>28</v>
      </c>
      <c r="L599" s="14" t="s">
        <v>11339</v>
      </c>
      <c r="M599" s="2">
        <v>0</v>
      </c>
      <c r="N599" s="13">
        <v>42706</v>
      </c>
      <c r="P599" s="181" t="s">
        <v>11517</v>
      </c>
      <c r="Q599" s="182" t="s">
        <v>30</v>
      </c>
      <c r="S599" s="6">
        <v>0</v>
      </c>
      <c r="T599" s="6">
        <v>0</v>
      </c>
      <c r="U599" s="6">
        <v>670296.61</v>
      </c>
      <c r="V599" s="6">
        <v>0</v>
      </c>
      <c r="W599" s="6">
        <f>SUM(Table2[[#This Row],[PE Obligations]:[Paving Obligations]])</f>
        <v>670296.61</v>
      </c>
    </row>
    <row r="600" spans="1:23" ht="30" x14ac:dyDescent="0.25">
      <c r="A600" s="5">
        <v>128775</v>
      </c>
      <c r="B600" s="4">
        <v>3</v>
      </c>
      <c r="C600" s="9" t="s">
        <v>298</v>
      </c>
      <c r="D600" s="65" t="s">
        <v>114</v>
      </c>
      <c r="E600" s="65" t="s">
        <v>10721</v>
      </c>
      <c r="F600" s="9" t="s">
        <v>6313</v>
      </c>
      <c r="H600" s="1" t="s">
        <v>52</v>
      </c>
      <c r="I600" s="1" t="s">
        <v>48</v>
      </c>
      <c r="K600" s="14" t="s">
        <v>28</v>
      </c>
      <c r="L600" s="14" t="s">
        <v>11339</v>
      </c>
      <c r="M600" s="2">
        <v>0.01</v>
      </c>
      <c r="N600" s="13">
        <v>43637</v>
      </c>
      <c r="P600" s="181" t="s">
        <v>11513</v>
      </c>
      <c r="Q600" s="182" t="s">
        <v>148</v>
      </c>
      <c r="S600" s="6">
        <v>0</v>
      </c>
      <c r="T600" s="6">
        <v>0</v>
      </c>
      <c r="U600" s="6">
        <v>669775</v>
      </c>
      <c r="V600" s="6">
        <v>0</v>
      </c>
      <c r="W600" s="6">
        <f>SUM(Table2[[#This Row],[PE Obligations]:[Paving Obligations]])</f>
        <v>669775</v>
      </c>
    </row>
    <row r="601" spans="1:23" ht="30" x14ac:dyDescent="0.25">
      <c r="A601" s="5">
        <v>100314</v>
      </c>
      <c r="B601" s="4">
        <v>4</v>
      </c>
      <c r="C601" s="9" t="s">
        <v>355</v>
      </c>
      <c r="D601" s="65" t="s">
        <v>503</v>
      </c>
      <c r="E601" s="65" t="s">
        <v>900</v>
      </c>
      <c r="F601" s="9" t="s">
        <v>504</v>
      </c>
      <c r="G601" s="9" t="s">
        <v>505</v>
      </c>
      <c r="H601" s="1" t="s">
        <v>74</v>
      </c>
      <c r="I601" s="1" t="s">
        <v>23</v>
      </c>
      <c r="K601" s="14" t="s">
        <v>11496</v>
      </c>
      <c r="L601" s="14" t="s">
        <v>113</v>
      </c>
      <c r="M601" s="2">
        <v>5.68</v>
      </c>
      <c r="N601" s="13">
        <v>41929</v>
      </c>
      <c r="P601" s="181" t="s">
        <v>11514</v>
      </c>
      <c r="Q601" s="182" t="s">
        <v>11</v>
      </c>
      <c r="S601" s="6">
        <v>0</v>
      </c>
      <c r="T601" s="6">
        <v>0</v>
      </c>
      <c r="U601" s="6">
        <v>669019</v>
      </c>
      <c r="V601" s="6">
        <v>0</v>
      </c>
      <c r="W601" s="6">
        <f>SUM(Table2[[#This Row],[PE Obligations]:[Paving Obligations]])</f>
        <v>669019</v>
      </c>
    </row>
    <row r="602" spans="1:23" x14ac:dyDescent="0.25">
      <c r="A602" s="5">
        <v>116351.08</v>
      </c>
      <c r="B602" s="4">
        <v>4</v>
      </c>
      <c r="C602" s="9" t="s">
        <v>156</v>
      </c>
      <c r="D602" s="65" t="s">
        <v>900</v>
      </c>
      <c r="E602" s="65" t="s">
        <v>900</v>
      </c>
      <c r="F602" s="9" t="s">
        <v>1941</v>
      </c>
      <c r="H602" s="1" t="s">
        <v>105</v>
      </c>
      <c r="I602" s="1" t="s">
        <v>761</v>
      </c>
      <c r="K602" s="14" t="s">
        <v>11500</v>
      </c>
      <c r="L602" s="14" t="s">
        <v>11500</v>
      </c>
      <c r="M602" s="2">
        <v>595.37</v>
      </c>
      <c r="N602" s="13">
        <v>43777</v>
      </c>
      <c r="P602" s="181" t="s">
        <v>11515</v>
      </c>
      <c r="Q602" s="182"/>
      <c r="S602" s="6">
        <v>0</v>
      </c>
      <c r="T602" s="6">
        <v>0</v>
      </c>
      <c r="U602" s="6">
        <v>668247</v>
      </c>
      <c r="V602" s="6">
        <v>0</v>
      </c>
      <c r="W602" s="6">
        <f>SUM(Table2[[#This Row],[PE Obligations]:[Paving Obligations]])</f>
        <v>668247</v>
      </c>
    </row>
    <row r="603" spans="1:23" ht="30" x14ac:dyDescent="0.25">
      <c r="A603" s="5">
        <v>45258.05</v>
      </c>
      <c r="B603" s="4">
        <v>1</v>
      </c>
      <c r="C603" s="9" t="s">
        <v>49</v>
      </c>
      <c r="D603" s="65" t="s">
        <v>114</v>
      </c>
      <c r="E603" s="65" t="s">
        <v>10721</v>
      </c>
      <c r="F603" s="9" t="s">
        <v>115</v>
      </c>
      <c r="H603" s="1" t="s">
        <v>105</v>
      </c>
      <c r="I603" s="1" t="s">
        <v>106</v>
      </c>
      <c r="K603" s="14" t="s">
        <v>11500</v>
      </c>
      <c r="L603" s="14" t="s">
        <v>11500</v>
      </c>
      <c r="M603" s="1" t="s">
        <v>57</v>
      </c>
      <c r="P603" s="181" t="s">
        <v>11513</v>
      </c>
      <c r="Q603" s="182"/>
      <c r="S603" s="6">
        <v>0</v>
      </c>
      <c r="T603" s="6">
        <v>0</v>
      </c>
      <c r="U603" s="6">
        <v>665804.76</v>
      </c>
      <c r="V603" s="6">
        <v>0</v>
      </c>
      <c r="W603" s="6">
        <f>SUM(Table2[[#This Row],[PE Obligations]:[Paving Obligations]])</f>
        <v>665804.76</v>
      </c>
    </row>
    <row r="604" spans="1:23" ht="45" x14ac:dyDescent="0.25">
      <c r="A604" s="5">
        <v>117923</v>
      </c>
      <c r="B604" s="4">
        <v>2</v>
      </c>
      <c r="C604" s="9" t="s">
        <v>282</v>
      </c>
      <c r="D604" s="65" t="s">
        <v>2211</v>
      </c>
      <c r="E604" s="65" t="s">
        <v>11498</v>
      </c>
      <c r="F604" s="9" t="s">
        <v>2212</v>
      </c>
      <c r="G604" s="9" t="s">
        <v>2213</v>
      </c>
      <c r="H604" s="1" t="s">
        <v>28</v>
      </c>
      <c r="I604" s="1" t="s">
        <v>29</v>
      </c>
      <c r="K604" s="14" t="s">
        <v>28</v>
      </c>
      <c r="L604" s="14" t="s">
        <v>113</v>
      </c>
      <c r="M604" s="2">
        <v>0.01</v>
      </c>
      <c r="N604" s="13">
        <v>43812</v>
      </c>
      <c r="P604" s="181" t="s">
        <v>11517</v>
      </c>
      <c r="Q604" s="182" t="s">
        <v>30</v>
      </c>
      <c r="R604" s="9" t="s">
        <v>2214</v>
      </c>
      <c r="S604" s="6">
        <v>0</v>
      </c>
      <c r="T604" s="6">
        <v>0</v>
      </c>
      <c r="U604" s="6">
        <v>665433</v>
      </c>
      <c r="V604" s="6">
        <v>0</v>
      </c>
      <c r="W604" s="6">
        <f>SUM(Table2[[#This Row],[PE Obligations]:[Paving Obligations]])</f>
        <v>665433</v>
      </c>
    </row>
    <row r="605" spans="1:23" x14ac:dyDescent="0.25">
      <c r="A605" s="5">
        <v>124331</v>
      </c>
      <c r="B605" s="4">
        <v>1</v>
      </c>
      <c r="C605" s="9" t="s">
        <v>219</v>
      </c>
      <c r="D605" s="65" t="s">
        <v>379</v>
      </c>
      <c r="E605" s="65" t="s">
        <v>900</v>
      </c>
      <c r="F605" s="9" t="s">
        <v>3819</v>
      </c>
      <c r="H605" s="1" t="s">
        <v>28</v>
      </c>
      <c r="I605" s="1" t="s">
        <v>29</v>
      </c>
      <c r="K605" s="14" t="s">
        <v>28</v>
      </c>
      <c r="L605" s="14" t="s">
        <v>113</v>
      </c>
      <c r="M605" s="2">
        <v>0.01</v>
      </c>
      <c r="N605" s="13">
        <v>44323</v>
      </c>
      <c r="P605" s="181" t="s">
        <v>11515</v>
      </c>
      <c r="Q605" s="182" t="s">
        <v>24</v>
      </c>
      <c r="R605" s="9" t="s">
        <v>3820</v>
      </c>
      <c r="S605" s="6">
        <v>20722.63</v>
      </c>
      <c r="T605" s="6">
        <v>641000</v>
      </c>
      <c r="U605" s="6">
        <v>0</v>
      </c>
      <c r="V605" s="6">
        <v>0</v>
      </c>
      <c r="W605" s="6">
        <f>SUM(Table2[[#This Row],[PE Obligations]:[Paving Obligations]])</f>
        <v>661722.63</v>
      </c>
    </row>
    <row r="606" spans="1:23" x14ac:dyDescent="0.25">
      <c r="A606" s="5">
        <v>124246</v>
      </c>
      <c r="B606" s="4">
        <v>4</v>
      </c>
      <c r="C606" s="9" t="s">
        <v>210</v>
      </c>
      <c r="D606" s="65" t="s">
        <v>3770</v>
      </c>
      <c r="E606" s="65" t="s">
        <v>11498</v>
      </c>
      <c r="F606" s="9" t="s">
        <v>3771</v>
      </c>
      <c r="H606" s="1" t="s">
        <v>35</v>
      </c>
      <c r="I606" s="1" t="s">
        <v>29</v>
      </c>
      <c r="K606" s="14" t="s">
        <v>28</v>
      </c>
      <c r="L606" s="14" t="s">
        <v>113</v>
      </c>
      <c r="M606" s="2">
        <v>0.02</v>
      </c>
      <c r="P606" s="181" t="s">
        <v>11517</v>
      </c>
      <c r="Q606" s="182" t="s">
        <v>30</v>
      </c>
      <c r="R606" s="9" t="s">
        <v>3772</v>
      </c>
      <c r="S606" s="6">
        <v>0</v>
      </c>
      <c r="T606" s="6">
        <v>0</v>
      </c>
      <c r="U606" s="6">
        <v>660527.98</v>
      </c>
      <c r="V606" s="6">
        <v>0</v>
      </c>
      <c r="W606" s="6">
        <f>SUM(Table2[[#This Row],[PE Obligations]:[Paving Obligations]])</f>
        <v>660527.98</v>
      </c>
    </row>
    <row r="607" spans="1:23" x14ac:dyDescent="0.25">
      <c r="A607" s="5">
        <v>121429.05</v>
      </c>
      <c r="B607" s="4">
        <v>3</v>
      </c>
      <c r="C607" s="9" t="s">
        <v>161</v>
      </c>
      <c r="D607" s="65" t="s">
        <v>900</v>
      </c>
      <c r="E607" s="65" t="s">
        <v>900</v>
      </c>
      <c r="F607" s="9" t="s">
        <v>2901</v>
      </c>
      <c r="H607" s="1" t="s">
        <v>105</v>
      </c>
      <c r="I607" s="1" t="s">
        <v>761</v>
      </c>
      <c r="K607" s="14" t="s">
        <v>11500</v>
      </c>
      <c r="L607" s="14" t="s">
        <v>11500</v>
      </c>
      <c r="M607" s="2">
        <v>573.72</v>
      </c>
      <c r="N607" s="13">
        <v>43777</v>
      </c>
      <c r="P607" s="181" t="s">
        <v>11515</v>
      </c>
      <c r="Q607" s="182"/>
      <c r="S607" s="6">
        <v>0</v>
      </c>
      <c r="T607" s="6">
        <v>0</v>
      </c>
      <c r="U607" s="6">
        <v>657466</v>
      </c>
      <c r="V607" s="6">
        <v>0</v>
      </c>
      <c r="W607" s="6">
        <f>SUM(Table2[[#This Row],[PE Obligations]:[Paving Obligations]])</f>
        <v>657466</v>
      </c>
    </row>
    <row r="608" spans="1:23" x14ac:dyDescent="0.25">
      <c r="A608" s="5">
        <v>110793</v>
      </c>
      <c r="B608" s="4">
        <v>2</v>
      </c>
      <c r="C608" s="9" t="s">
        <v>366</v>
      </c>
      <c r="D608" s="65"/>
      <c r="E608" s="65" t="s">
        <v>900</v>
      </c>
      <c r="F608" s="9" t="s">
        <v>1195</v>
      </c>
      <c r="H608" s="1" t="s">
        <v>105</v>
      </c>
      <c r="I608" s="1" t="s">
        <v>171</v>
      </c>
      <c r="K608" s="14" t="s">
        <v>11500</v>
      </c>
      <c r="L608" s="14" t="s">
        <v>11500</v>
      </c>
      <c r="M608" s="1" t="s">
        <v>57</v>
      </c>
      <c r="P608" s="181" t="s">
        <v>11515</v>
      </c>
      <c r="Q608" s="182"/>
      <c r="S608" s="6">
        <v>0</v>
      </c>
      <c r="T608" s="6">
        <v>0</v>
      </c>
      <c r="U608" s="6">
        <v>651047.12</v>
      </c>
      <c r="V608" s="6">
        <v>0</v>
      </c>
      <c r="W608" s="6">
        <f>SUM(Table2[[#This Row],[PE Obligations]:[Paving Obligations]])</f>
        <v>651047.12</v>
      </c>
    </row>
    <row r="609" spans="1:23" ht="30" x14ac:dyDescent="0.25">
      <c r="A609" s="5">
        <v>40597.33</v>
      </c>
      <c r="B609" s="4">
        <v>6</v>
      </c>
      <c r="C609" s="9" t="s">
        <v>46</v>
      </c>
      <c r="D609" s="65"/>
      <c r="E609" s="65" t="s">
        <v>10721</v>
      </c>
      <c r="F609" s="9" t="s">
        <v>69</v>
      </c>
      <c r="H609" s="1" t="s">
        <v>24</v>
      </c>
      <c r="I609" s="1" t="s">
        <v>63</v>
      </c>
      <c r="K609" s="14" t="s">
        <v>11500</v>
      </c>
      <c r="L609" s="14" t="s">
        <v>11500</v>
      </c>
      <c r="M609" s="1" t="s">
        <v>57</v>
      </c>
      <c r="P609" s="181" t="s">
        <v>11513</v>
      </c>
      <c r="Q609" s="182"/>
      <c r="S609" s="6">
        <v>650000</v>
      </c>
      <c r="T609" s="6">
        <v>0</v>
      </c>
      <c r="U609" s="6">
        <v>0</v>
      </c>
      <c r="V609" s="6">
        <v>0</v>
      </c>
      <c r="W609" s="6">
        <f>SUM(Table2[[#This Row],[PE Obligations]:[Paving Obligations]])</f>
        <v>650000</v>
      </c>
    </row>
    <row r="610" spans="1:23" ht="75" x14ac:dyDescent="0.25">
      <c r="A610" s="5">
        <v>124255</v>
      </c>
      <c r="B610" s="4">
        <v>3</v>
      </c>
      <c r="C610" s="9" t="s">
        <v>3773</v>
      </c>
      <c r="D610" s="65" t="s">
        <v>114</v>
      </c>
      <c r="E610" s="65" t="s">
        <v>10721</v>
      </c>
      <c r="F610" s="9" t="s">
        <v>3774</v>
      </c>
      <c r="G610" s="9" t="s">
        <v>3775</v>
      </c>
      <c r="H610" s="1" t="s">
        <v>74</v>
      </c>
      <c r="I610" s="1" t="s">
        <v>56</v>
      </c>
      <c r="K610" s="14" t="s">
        <v>11500</v>
      </c>
      <c r="L610" s="14" t="s">
        <v>11500</v>
      </c>
      <c r="M610" s="2">
        <v>46.4</v>
      </c>
      <c r="N610" s="13">
        <v>44113</v>
      </c>
      <c r="P610" s="181" t="s">
        <v>11513</v>
      </c>
      <c r="Q610" s="182" t="s">
        <v>148</v>
      </c>
      <c r="S610" s="6">
        <v>650000</v>
      </c>
      <c r="T610" s="6">
        <v>0</v>
      </c>
      <c r="U610" s="6">
        <v>0</v>
      </c>
      <c r="V610" s="6">
        <v>0</v>
      </c>
      <c r="W610" s="6">
        <f>SUM(Table2[[#This Row],[PE Obligations]:[Paving Obligations]])</f>
        <v>650000</v>
      </c>
    </row>
    <row r="611" spans="1:23" ht="45" x14ac:dyDescent="0.25">
      <c r="A611" s="5">
        <v>129736.01</v>
      </c>
      <c r="B611" s="4">
        <v>6</v>
      </c>
      <c r="C611" s="9" t="s">
        <v>46</v>
      </c>
      <c r="D611" s="65"/>
      <c r="E611" s="65" t="s">
        <v>11500</v>
      </c>
      <c r="F611" s="9" t="s">
        <v>7075</v>
      </c>
      <c r="G611" s="9" t="s">
        <v>7076</v>
      </c>
      <c r="H611" s="1" t="s">
        <v>24</v>
      </c>
      <c r="I611" s="1" t="s">
        <v>56</v>
      </c>
      <c r="K611" s="14" t="s">
        <v>11500</v>
      </c>
      <c r="L611" s="14" t="s">
        <v>11500</v>
      </c>
      <c r="M611" s="1" t="s">
        <v>57</v>
      </c>
      <c r="P611" s="181" t="s">
        <v>11500</v>
      </c>
      <c r="Q611" s="182"/>
      <c r="S611" s="6">
        <v>0</v>
      </c>
      <c r="T611" s="6">
        <v>0</v>
      </c>
      <c r="U611" s="6">
        <v>650000</v>
      </c>
      <c r="V611" s="6">
        <v>0</v>
      </c>
      <c r="W611" s="6">
        <f>SUM(Table2[[#This Row],[PE Obligations]:[Paving Obligations]])</f>
        <v>650000</v>
      </c>
    </row>
    <row r="612" spans="1:23" ht="30" x14ac:dyDescent="0.25">
      <c r="A612" s="5">
        <v>107579</v>
      </c>
      <c r="B612" s="4">
        <v>1</v>
      </c>
      <c r="C612" s="9" t="s">
        <v>397</v>
      </c>
      <c r="D612" s="65" t="s">
        <v>398</v>
      </c>
      <c r="E612" s="65" t="s">
        <v>900</v>
      </c>
      <c r="F612" s="9" t="s">
        <v>1021</v>
      </c>
      <c r="G612" s="9" t="s">
        <v>1022</v>
      </c>
      <c r="H612" s="1" t="s">
        <v>74</v>
      </c>
      <c r="I612" s="1" t="s">
        <v>113</v>
      </c>
      <c r="K612" s="14" t="s">
        <v>11496</v>
      </c>
      <c r="L612" s="14" t="s">
        <v>113</v>
      </c>
      <c r="M612" s="2">
        <v>5.62</v>
      </c>
      <c r="N612" s="13">
        <v>45268</v>
      </c>
      <c r="P612" s="181" t="s">
        <v>11515</v>
      </c>
      <c r="Q612" s="182" t="s">
        <v>24</v>
      </c>
      <c r="S612" s="6">
        <v>650000</v>
      </c>
      <c r="T612" s="6">
        <v>0</v>
      </c>
      <c r="U612" s="6">
        <v>0</v>
      </c>
      <c r="V612" s="6">
        <v>0</v>
      </c>
      <c r="W612" s="6">
        <f>SUM(Table2[[#This Row],[PE Obligations]:[Paving Obligations]])</f>
        <v>650000</v>
      </c>
    </row>
    <row r="613" spans="1:23" x14ac:dyDescent="0.25">
      <c r="A613" s="5">
        <v>118727.01</v>
      </c>
      <c r="B613" s="4">
        <v>1</v>
      </c>
      <c r="C613" s="9" t="s">
        <v>729</v>
      </c>
      <c r="D613" s="65"/>
      <c r="E613" s="65" t="s">
        <v>11502</v>
      </c>
      <c r="F613" s="9" t="s">
        <v>2352</v>
      </c>
      <c r="H613" s="1" t="s">
        <v>24</v>
      </c>
      <c r="I613" s="1" t="s">
        <v>118</v>
      </c>
      <c r="K613" s="14" t="s">
        <v>11496</v>
      </c>
      <c r="L613" s="14" t="s">
        <v>11499</v>
      </c>
      <c r="M613" s="1" t="s">
        <v>57</v>
      </c>
      <c r="P613" s="181" t="s">
        <v>11518</v>
      </c>
      <c r="Q613" s="182" t="s">
        <v>30</v>
      </c>
      <c r="S613" s="6">
        <v>650000</v>
      </c>
      <c r="T613" s="6">
        <v>0</v>
      </c>
      <c r="U613" s="6">
        <v>0</v>
      </c>
      <c r="V613" s="6">
        <v>0</v>
      </c>
      <c r="W613" s="6">
        <f>SUM(Table2[[#This Row],[PE Obligations]:[Paving Obligations]])</f>
        <v>650000</v>
      </c>
    </row>
    <row r="614" spans="1:23" ht="90" x14ac:dyDescent="0.25">
      <c r="A614" s="5">
        <v>121534.01</v>
      </c>
      <c r="B614" s="4">
        <v>2</v>
      </c>
      <c r="C614" s="9" t="s">
        <v>121</v>
      </c>
      <c r="D614" s="65"/>
      <c r="E614" s="65" t="s">
        <v>11498</v>
      </c>
      <c r="F614" s="9" t="s">
        <v>2941</v>
      </c>
      <c r="G614" s="9" t="s">
        <v>2942</v>
      </c>
      <c r="H614" s="1" t="s">
        <v>22</v>
      </c>
      <c r="I614" s="1" t="s">
        <v>39</v>
      </c>
      <c r="K614" s="14" t="s">
        <v>11500</v>
      </c>
      <c r="L614" s="14" t="s">
        <v>11500</v>
      </c>
      <c r="M614" s="1" t="s">
        <v>57</v>
      </c>
      <c r="P614" s="181" t="s">
        <v>11517</v>
      </c>
      <c r="Q614" s="182" t="s">
        <v>30</v>
      </c>
      <c r="S614" s="6">
        <v>0</v>
      </c>
      <c r="T614" s="6">
        <v>0</v>
      </c>
      <c r="U614" s="6">
        <v>649860</v>
      </c>
      <c r="V614" s="6">
        <v>0</v>
      </c>
      <c r="W614" s="6">
        <f>SUM(Table2[[#This Row],[PE Obligations]:[Paving Obligations]])</f>
        <v>649860</v>
      </c>
    </row>
    <row r="615" spans="1:23" ht="30" x14ac:dyDescent="0.25">
      <c r="A615" s="5">
        <v>124008</v>
      </c>
      <c r="B615" s="4">
        <v>2</v>
      </c>
      <c r="C615" s="9" t="s">
        <v>179</v>
      </c>
      <c r="D615" s="65"/>
      <c r="E615" s="65" t="s">
        <v>11498</v>
      </c>
      <c r="F615" s="9" t="s">
        <v>3630</v>
      </c>
      <c r="H615" s="1" t="s">
        <v>35</v>
      </c>
      <c r="I615" s="1" t="s">
        <v>29</v>
      </c>
      <c r="K615" s="14" t="s">
        <v>28</v>
      </c>
      <c r="L615" s="14" t="s">
        <v>113</v>
      </c>
      <c r="M615" s="2">
        <v>0.01</v>
      </c>
      <c r="P615" s="181" t="s">
        <v>11517</v>
      </c>
      <c r="Q615" s="182" t="s">
        <v>24</v>
      </c>
      <c r="R615" s="9" t="s">
        <v>3631</v>
      </c>
      <c r="S615" s="6">
        <v>0</v>
      </c>
      <c r="T615" s="6">
        <v>0</v>
      </c>
      <c r="U615" s="6">
        <v>649293.79</v>
      </c>
      <c r="V615" s="6">
        <v>0</v>
      </c>
      <c r="W615" s="6">
        <f>SUM(Table2[[#This Row],[PE Obligations]:[Paving Obligations]])</f>
        <v>649293.79</v>
      </c>
    </row>
    <row r="616" spans="1:23" x14ac:dyDescent="0.25">
      <c r="A616" s="5">
        <v>124964</v>
      </c>
      <c r="B616" s="4">
        <v>1</v>
      </c>
      <c r="C616" s="9" t="s">
        <v>169</v>
      </c>
      <c r="D616" s="65" t="s">
        <v>122</v>
      </c>
      <c r="E616" s="65" t="s">
        <v>10721</v>
      </c>
      <c r="F616" s="9" t="s">
        <v>4116</v>
      </c>
      <c r="H616" s="1" t="s">
        <v>52</v>
      </c>
      <c r="I616" s="1" t="s">
        <v>48</v>
      </c>
      <c r="K616" s="14" t="s">
        <v>28</v>
      </c>
      <c r="L616" s="14" t="s">
        <v>11339</v>
      </c>
      <c r="M616" s="2">
        <v>0.01</v>
      </c>
      <c r="N616" s="13">
        <v>43917</v>
      </c>
      <c r="P616" s="181" t="s">
        <v>11513</v>
      </c>
      <c r="Q616" s="182" t="s">
        <v>148</v>
      </c>
      <c r="R616" s="9" t="s">
        <v>4117</v>
      </c>
      <c r="S616" s="6">
        <v>0</v>
      </c>
      <c r="T616" s="6">
        <v>0</v>
      </c>
      <c r="U616" s="6">
        <v>648580</v>
      </c>
      <c r="V616" s="6">
        <v>0</v>
      </c>
      <c r="W616" s="6">
        <f>SUM(Table2[[#This Row],[PE Obligations]:[Paving Obligations]])</f>
        <v>648580</v>
      </c>
    </row>
    <row r="617" spans="1:23" ht="75" x14ac:dyDescent="0.25">
      <c r="A617" s="5">
        <v>125165</v>
      </c>
      <c r="B617" s="4">
        <v>4</v>
      </c>
      <c r="C617" s="9" t="s">
        <v>607</v>
      </c>
      <c r="D617" s="65"/>
      <c r="E617" s="65" t="s">
        <v>11498</v>
      </c>
      <c r="F617" s="9" t="s">
        <v>4179</v>
      </c>
      <c r="G617" s="9" t="s">
        <v>4180</v>
      </c>
      <c r="H617" s="1" t="s">
        <v>22</v>
      </c>
      <c r="I617" s="1" t="s">
        <v>341</v>
      </c>
      <c r="J617" s="1" t="e">
        <f>VLOOKUP(A617,'Resurfacing Data'!A:M,13,FALSE)</f>
        <v>#N/A</v>
      </c>
      <c r="K617" s="14" t="s">
        <v>11496</v>
      </c>
      <c r="L617" s="14" t="s">
        <v>10418</v>
      </c>
      <c r="M617" s="2">
        <v>0.66</v>
      </c>
      <c r="P617" s="181" t="s">
        <v>11517</v>
      </c>
      <c r="Q617" s="182" t="s">
        <v>24</v>
      </c>
      <c r="S617" s="6">
        <v>0</v>
      </c>
      <c r="T617" s="6">
        <v>0</v>
      </c>
      <c r="U617" s="6">
        <v>645762</v>
      </c>
      <c r="V617" s="6">
        <v>0</v>
      </c>
      <c r="W617" s="6">
        <f>SUM(Table2[[#This Row],[PE Obligations]:[Paving Obligations]])</f>
        <v>645762</v>
      </c>
    </row>
    <row r="618" spans="1:23" ht="30" x14ac:dyDescent="0.25">
      <c r="A618" s="5">
        <v>128981</v>
      </c>
      <c r="B618" s="4">
        <v>3</v>
      </c>
      <c r="C618" s="9" t="s">
        <v>250</v>
      </c>
      <c r="D618" s="65" t="s">
        <v>135</v>
      </c>
      <c r="E618" s="65" t="s">
        <v>11498</v>
      </c>
      <c r="F618" s="9" t="s">
        <v>6434</v>
      </c>
      <c r="H618" s="1" t="s">
        <v>1079</v>
      </c>
      <c r="I618" s="1" t="s">
        <v>118</v>
      </c>
      <c r="K618" s="14" t="s">
        <v>11496</v>
      </c>
      <c r="L618" s="14" t="s">
        <v>11499</v>
      </c>
      <c r="M618" s="1" t="s">
        <v>57</v>
      </c>
      <c r="P618" s="181" t="s">
        <v>11517</v>
      </c>
      <c r="Q618" s="182"/>
      <c r="S618" s="6">
        <v>54342.400000000001</v>
      </c>
      <c r="T618" s="6">
        <v>0</v>
      </c>
      <c r="U618" s="6">
        <v>590900</v>
      </c>
      <c r="V618" s="6">
        <v>0</v>
      </c>
      <c r="W618" s="6">
        <f>SUM(Table2[[#This Row],[PE Obligations]:[Paving Obligations]])</f>
        <v>645242.4</v>
      </c>
    </row>
    <row r="619" spans="1:23" x14ac:dyDescent="0.25">
      <c r="A619" s="5">
        <v>116992</v>
      </c>
      <c r="B619" s="4">
        <v>2</v>
      </c>
      <c r="C619" s="9" t="s">
        <v>241</v>
      </c>
      <c r="D619" s="65" t="s">
        <v>2026</v>
      </c>
      <c r="E619" s="65" t="s">
        <v>900</v>
      </c>
      <c r="F619" s="9" t="s">
        <v>2027</v>
      </c>
      <c r="H619" s="1" t="s">
        <v>52</v>
      </c>
      <c r="I619" s="1" t="s">
        <v>29</v>
      </c>
      <c r="K619" s="14" t="s">
        <v>28</v>
      </c>
      <c r="L619" s="14" t="s">
        <v>11339</v>
      </c>
      <c r="M619" s="2">
        <v>0.123</v>
      </c>
      <c r="N619" s="13">
        <v>43868</v>
      </c>
      <c r="P619" s="181" t="s">
        <v>11515</v>
      </c>
      <c r="Q619" s="182" t="s">
        <v>24</v>
      </c>
      <c r="R619" s="9" t="s">
        <v>2028</v>
      </c>
      <c r="S619" s="6">
        <v>0</v>
      </c>
      <c r="T619" s="6">
        <v>0</v>
      </c>
      <c r="U619" s="6">
        <v>642537</v>
      </c>
      <c r="V619" s="6">
        <v>0</v>
      </c>
      <c r="W619" s="6">
        <f>SUM(Table2[[#This Row],[PE Obligations]:[Paving Obligations]])</f>
        <v>642537</v>
      </c>
    </row>
    <row r="620" spans="1:23" ht="150" x14ac:dyDescent="0.25">
      <c r="A620" s="5">
        <v>119670</v>
      </c>
      <c r="B620" s="4">
        <v>1</v>
      </c>
      <c r="C620" s="9" t="s">
        <v>83</v>
      </c>
      <c r="D620" s="65" t="s">
        <v>2477</v>
      </c>
      <c r="E620" s="65" t="s">
        <v>900</v>
      </c>
      <c r="F620" s="9" t="s">
        <v>2478</v>
      </c>
      <c r="G620" s="9" t="s">
        <v>2479</v>
      </c>
      <c r="H620" s="1" t="s">
        <v>501</v>
      </c>
      <c r="I620" s="1" t="s">
        <v>599</v>
      </c>
      <c r="K620" s="14" t="s">
        <v>11496</v>
      </c>
      <c r="L620" s="14" t="s">
        <v>113</v>
      </c>
      <c r="M620" s="2">
        <v>0.17399999999999999</v>
      </c>
      <c r="N620" s="13">
        <v>43273</v>
      </c>
      <c r="P620" s="181" t="s">
        <v>11515</v>
      </c>
      <c r="Q620" s="182" t="s">
        <v>24</v>
      </c>
      <c r="S620" s="6">
        <v>290.37</v>
      </c>
      <c r="T620" s="6">
        <v>0</v>
      </c>
      <c r="U620" s="6">
        <v>642124.87</v>
      </c>
      <c r="V620" s="6">
        <v>0</v>
      </c>
      <c r="W620" s="6">
        <f>SUM(Table2[[#This Row],[PE Obligations]:[Paving Obligations]])</f>
        <v>642415.24</v>
      </c>
    </row>
    <row r="621" spans="1:23" ht="90" x14ac:dyDescent="0.25">
      <c r="A621" s="5">
        <v>126907</v>
      </c>
      <c r="B621" s="4">
        <v>4</v>
      </c>
      <c r="C621" s="9" t="s">
        <v>208</v>
      </c>
      <c r="D621" s="65" t="s">
        <v>5151</v>
      </c>
      <c r="E621" s="65" t="s">
        <v>900</v>
      </c>
      <c r="F621" s="9" t="s">
        <v>5152</v>
      </c>
      <c r="G621" s="9" t="s">
        <v>5153</v>
      </c>
      <c r="H621" s="1" t="s">
        <v>22</v>
      </c>
      <c r="I621" s="1" t="s">
        <v>39</v>
      </c>
      <c r="K621" s="14" t="s">
        <v>11500</v>
      </c>
      <c r="L621" s="14" t="s">
        <v>11500</v>
      </c>
      <c r="M621" s="2">
        <v>0.13</v>
      </c>
      <c r="N621" s="13">
        <v>43686</v>
      </c>
      <c r="P621" s="181" t="s">
        <v>11514</v>
      </c>
      <c r="Q621" s="182" t="s">
        <v>430</v>
      </c>
      <c r="S621" s="6">
        <v>0</v>
      </c>
      <c r="T621" s="6">
        <v>147000</v>
      </c>
      <c r="U621" s="6">
        <v>494180</v>
      </c>
      <c r="V621" s="6">
        <v>0</v>
      </c>
      <c r="W621" s="6">
        <f>SUM(Table2[[#This Row],[PE Obligations]:[Paving Obligations]])</f>
        <v>641180</v>
      </c>
    </row>
    <row r="622" spans="1:23" x14ac:dyDescent="0.25">
      <c r="A622" s="5">
        <v>127935</v>
      </c>
      <c r="B622" s="4">
        <v>4</v>
      </c>
      <c r="C622" s="9" t="s">
        <v>264</v>
      </c>
      <c r="D622" s="65" t="s">
        <v>363</v>
      </c>
      <c r="E622" s="65" t="s">
        <v>900</v>
      </c>
      <c r="F622" s="9" t="s">
        <v>5905</v>
      </c>
      <c r="H622" s="1" t="s">
        <v>52</v>
      </c>
      <c r="I622" s="1" t="s">
        <v>48</v>
      </c>
      <c r="K622" s="14" t="s">
        <v>28</v>
      </c>
      <c r="L622" s="14" t="s">
        <v>11339</v>
      </c>
      <c r="M622" s="2">
        <v>0</v>
      </c>
      <c r="N622" s="13">
        <v>43868</v>
      </c>
      <c r="P622" s="181" t="s">
        <v>11515</v>
      </c>
      <c r="Q622" s="182" t="s">
        <v>24</v>
      </c>
      <c r="R622" s="9" t="s">
        <v>5906</v>
      </c>
      <c r="S622" s="6">
        <v>0</v>
      </c>
      <c r="T622" s="6">
        <v>0</v>
      </c>
      <c r="U622" s="6">
        <v>639021</v>
      </c>
      <c r="V622" s="6">
        <v>0</v>
      </c>
      <c r="W622" s="6">
        <f>SUM(Table2[[#This Row],[PE Obligations]:[Paving Obligations]])</f>
        <v>639021</v>
      </c>
    </row>
    <row r="623" spans="1:23" x14ac:dyDescent="0.25">
      <c r="A623" s="5">
        <v>129882</v>
      </c>
      <c r="B623" s="4">
        <v>3</v>
      </c>
      <c r="C623" s="9" t="s">
        <v>152</v>
      </c>
      <c r="D623" s="65"/>
      <c r="E623" s="65" t="s">
        <v>11500</v>
      </c>
      <c r="F623" s="9" t="s">
        <v>7229</v>
      </c>
      <c r="H623" s="1" t="s">
        <v>878</v>
      </c>
      <c r="I623" s="1" t="s">
        <v>972</v>
      </c>
      <c r="K623" s="14" t="s">
        <v>11500</v>
      </c>
      <c r="L623" s="14" t="s">
        <v>11500</v>
      </c>
      <c r="M623" s="1" t="s">
        <v>57</v>
      </c>
      <c r="P623" s="181" t="s">
        <v>11500</v>
      </c>
      <c r="Q623" s="182"/>
      <c r="S623" s="6">
        <v>0</v>
      </c>
      <c r="T623" s="6">
        <v>0</v>
      </c>
      <c r="U623" s="6">
        <v>638336</v>
      </c>
      <c r="V623" s="6">
        <v>0</v>
      </c>
      <c r="W623" s="6">
        <f>SUM(Table2[[#This Row],[PE Obligations]:[Paving Obligations]])</f>
        <v>638336</v>
      </c>
    </row>
    <row r="624" spans="1:23" ht="30" x14ac:dyDescent="0.25">
      <c r="A624" s="5">
        <v>130139</v>
      </c>
      <c r="B624" s="4">
        <v>3</v>
      </c>
      <c r="C624" s="9" t="s">
        <v>54</v>
      </c>
      <c r="D624" s="65"/>
      <c r="E624" s="65" t="s">
        <v>11500</v>
      </c>
      <c r="F624" s="9" t="s">
        <v>7491</v>
      </c>
      <c r="H624" s="1" t="s">
        <v>1246</v>
      </c>
      <c r="K624" s="14" t="s">
        <v>11500</v>
      </c>
      <c r="L624" s="14" t="s">
        <v>11500</v>
      </c>
      <c r="M624" s="1" t="s">
        <v>57</v>
      </c>
      <c r="P624" s="181" t="s">
        <v>11500</v>
      </c>
      <c r="Q624" s="182"/>
      <c r="S624" s="6">
        <v>0</v>
      </c>
      <c r="T624" s="6">
        <v>0</v>
      </c>
      <c r="U624" s="6">
        <v>637500</v>
      </c>
      <c r="V624" s="6">
        <v>0</v>
      </c>
      <c r="W624" s="6">
        <f>SUM(Table2[[#This Row],[PE Obligations]:[Paving Obligations]])</f>
        <v>637500</v>
      </c>
    </row>
    <row r="625" spans="1:23" ht="75" x14ac:dyDescent="0.25">
      <c r="A625" s="5">
        <v>121525</v>
      </c>
      <c r="B625" s="4">
        <v>1</v>
      </c>
      <c r="C625" s="9" t="s">
        <v>169</v>
      </c>
      <c r="D625" s="65"/>
      <c r="E625" s="65" t="s">
        <v>11498</v>
      </c>
      <c r="F625" s="9" t="s">
        <v>2935</v>
      </c>
      <c r="G625" s="9" t="s">
        <v>2936</v>
      </c>
      <c r="H625" s="1" t="s">
        <v>22</v>
      </c>
      <c r="I625" s="1" t="s">
        <v>39</v>
      </c>
      <c r="K625" s="14" t="s">
        <v>11500</v>
      </c>
      <c r="L625" s="14" t="s">
        <v>11500</v>
      </c>
      <c r="M625" s="2">
        <v>0</v>
      </c>
      <c r="P625" s="181" t="s">
        <v>11517</v>
      </c>
      <c r="Q625" s="182" t="s">
        <v>30</v>
      </c>
      <c r="S625" s="6">
        <v>0</v>
      </c>
      <c r="T625" s="6">
        <v>0</v>
      </c>
      <c r="U625" s="6">
        <v>636010</v>
      </c>
      <c r="V625" s="6">
        <v>0</v>
      </c>
      <c r="W625" s="6">
        <f>SUM(Table2[[#This Row],[PE Obligations]:[Paving Obligations]])</f>
        <v>636010</v>
      </c>
    </row>
    <row r="626" spans="1:23" x14ac:dyDescent="0.25">
      <c r="A626" s="5">
        <v>121421.05</v>
      </c>
      <c r="B626" s="4">
        <v>1</v>
      </c>
      <c r="C626" s="9" t="s">
        <v>899</v>
      </c>
      <c r="D626" s="65" t="s">
        <v>900</v>
      </c>
      <c r="E626" s="65" t="s">
        <v>900</v>
      </c>
      <c r="F626" s="9" t="s">
        <v>2882</v>
      </c>
      <c r="H626" s="1" t="s">
        <v>105</v>
      </c>
      <c r="I626" s="1" t="s">
        <v>761</v>
      </c>
      <c r="K626" s="14" t="s">
        <v>11500</v>
      </c>
      <c r="L626" s="14" t="s">
        <v>11500</v>
      </c>
      <c r="M626" s="2">
        <v>307.77999999999997</v>
      </c>
      <c r="N626" s="13">
        <v>43777</v>
      </c>
      <c r="P626" s="181" t="s">
        <v>11515</v>
      </c>
      <c r="Q626" s="182"/>
      <c r="S626" s="6">
        <v>0</v>
      </c>
      <c r="T626" s="6">
        <v>0</v>
      </c>
      <c r="U626" s="6">
        <v>635869</v>
      </c>
      <c r="V626" s="6">
        <v>0</v>
      </c>
      <c r="W626" s="6">
        <f>SUM(Table2[[#This Row],[PE Obligations]:[Paving Obligations]])</f>
        <v>635869</v>
      </c>
    </row>
    <row r="627" spans="1:23" ht="30" x14ac:dyDescent="0.25">
      <c r="A627" s="5">
        <v>128730</v>
      </c>
      <c r="B627" s="4">
        <v>1</v>
      </c>
      <c r="C627" s="9" t="s">
        <v>729</v>
      </c>
      <c r="D627" s="65" t="s">
        <v>404</v>
      </c>
      <c r="E627" s="65" t="s">
        <v>900</v>
      </c>
      <c r="F627" s="9" t="s">
        <v>6272</v>
      </c>
      <c r="G627" s="9" t="s">
        <v>6221</v>
      </c>
      <c r="H627" s="1" t="s">
        <v>105</v>
      </c>
      <c r="I627" s="1" t="s">
        <v>501</v>
      </c>
      <c r="K627" s="14" t="s">
        <v>11506</v>
      </c>
      <c r="L627" s="14" t="s">
        <v>11339</v>
      </c>
      <c r="M627" s="2">
        <v>0.01</v>
      </c>
      <c r="N627" s="13">
        <v>43595</v>
      </c>
      <c r="P627" s="181" t="s">
        <v>11515</v>
      </c>
      <c r="Q627" s="182" t="s">
        <v>24</v>
      </c>
      <c r="S627" s="6">
        <v>42999</v>
      </c>
      <c r="T627" s="6">
        <v>11999</v>
      </c>
      <c r="U627" s="6">
        <v>579999</v>
      </c>
      <c r="V627" s="6">
        <v>0</v>
      </c>
      <c r="W627" s="6">
        <f>SUM(Table2[[#This Row],[PE Obligations]:[Paving Obligations]])</f>
        <v>634997</v>
      </c>
    </row>
    <row r="628" spans="1:23" ht="30" x14ac:dyDescent="0.25">
      <c r="A628" s="5">
        <v>130014</v>
      </c>
      <c r="B628" s="4">
        <v>2</v>
      </c>
      <c r="C628" s="9" t="s">
        <v>124</v>
      </c>
      <c r="D628" s="65"/>
      <c r="E628" s="65" t="s">
        <v>11500</v>
      </c>
      <c r="F628" s="9" t="s">
        <v>7367</v>
      </c>
      <c r="H628" s="1" t="s">
        <v>1072</v>
      </c>
      <c r="K628" s="14" t="s">
        <v>11500</v>
      </c>
      <c r="L628" s="14" t="s">
        <v>11500</v>
      </c>
      <c r="M628" s="1" t="s">
        <v>57</v>
      </c>
      <c r="P628" s="181" t="s">
        <v>11500</v>
      </c>
      <c r="Q628" s="182"/>
      <c r="S628" s="6">
        <v>0</v>
      </c>
      <c r="T628" s="6">
        <v>0</v>
      </c>
      <c r="U628" s="6">
        <v>634014</v>
      </c>
      <c r="V628" s="6">
        <v>0</v>
      </c>
      <c r="W628" s="6">
        <f>SUM(Table2[[#This Row],[PE Obligations]:[Paving Obligations]])</f>
        <v>634014</v>
      </c>
    </row>
    <row r="629" spans="1:23" ht="30" x14ac:dyDescent="0.25">
      <c r="A629" s="5">
        <v>129432</v>
      </c>
      <c r="B629" s="4">
        <v>2</v>
      </c>
      <c r="C629" s="9" t="s">
        <v>159</v>
      </c>
      <c r="D629" s="65"/>
      <c r="E629" s="65" t="s">
        <v>11500</v>
      </c>
      <c r="F629" s="9" t="s">
        <v>6917</v>
      </c>
      <c r="H629" s="1" t="s">
        <v>1246</v>
      </c>
      <c r="K629" s="14" t="s">
        <v>11500</v>
      </c>
      <c r="L629" s="14" t="s">
        <v>11500</v>
      </c>
      <c r="M629" s="1" t="s">
        <v>57</v>
      </c>
      <c r="P629" s="181" t="s">
        <v>11500</v>
      </c>
      <c r="Q629" s="182"/>
      <c r="S629" s="6">
        <v>0</v>
      </c>
      <c r="T629" s="6">
        <v>0</v>
      </c>
      <c r="U629" s="6">
        <v>633154</v>
      </c>
      <c r="V629" s="6">
        <v>0</v>
      </c>
      <c r="W629" s="6">
        <f>SUM(Table2[[#This Row],[PE Obligations]:[Paving Obligations]])</f>
        <v>633154</v>
      </c>
    </row>
    <row r="630" spans="1:23" ht="30" x14ac:dyDescent="0.25">
      <c r="A630" s="5">
        <v>130194</v>
      </c>
      <c r="B630" s="4">
        <v>1</v>
      </c>
      <c r="C630" s="9" t="s">
        <v>49</v>
      </c>
      <c r="D630" s="65" t="s">
        <v>7530</v>
      </c>
      <c r="E630" s="65" t="s">
        <v>11498</v>
      </c>
      <c r="F630" s="9" t="s">
        <v>7531</v>
      </c>
      <c r="H630" s="1" t="s">
        <v>1098</v>
      </c>
      <c r="I630" s="1" t="s">
        <v>158</v>
      </c>
      <c r="K630" s="14" t="s">
        <v>11500</v>
      </c>
      <c r="L630" s="14" t="s">
        <v>11500</v>
      </c>
      <c r="M630" s="2">
        <v>3.49</v>
      </c>
      <c r="P630" s="181" t="s">
        <v>11517</v>
      </c>
      <c r="Q630" s="182" t="s">
        <v>30</v>
      </c>
      <c r="S630" s="6">
        <v>0</v>
      </c>
      <c r="T630" s="6">
        <v>0</v>
      </c>
      <c r="U630" s="6">
        <v>0</v>
      </c>
      <c r="V630" s="6">
        <v>632590</v>
      </c>
      <c r="W630" s="6">
        <f>SUM(Table2[[#This Row],[PE Obligations]:[Paving Obligations]])</f>
        <v>632590</v>
      </c>
    </row>
    <row r="631" spans="1:23" ht="75" x14ac:dyDescent="0.25">
      <c r="A631" s="5">
        <v>103203.02</v>
      </c>
      <c r="B631" s="4">
        <v>3</v>
      </c>
      <c r="C631" s="9" t="s">
        <v>320</v>
      </c>
      <c r="D631" s="65" t="s">
        <v>344</v>
      </c>
      <c r="E631" s="65" t="s">
        <v>900</v>
      </c>
      <c r="F631" s="9" t="s">
        <v>786</v>
      </c>
      <c r="G631" s="9" t="s">
        <v>787</v>
      </c>
      <c r="H631" s="1" t="s">
        <v>74</v>
      </c>
      <c r="I631" s="1" t="s">
        <v>23</v>
      </c>
      <c r="K631" s="14" t="s">
        <v>11496</v>
      </c>
      <c r="L631" s="14" t="s">
        <v>113</v>
      </c>
      <c r="M631" s="2">
        <v>1.66</v>
      </c>
      <c r="N631" s="13">
        <v>43077</v>
      </c>
      <c r="P631" s="181" t="s">
        <v>11515</v>
      </c>
      <c r="Q631" s="182" t="s">
        <v>24</v>
      </c>
      <c r="S631" s="6">
        <v>119500</v>
      </c>
      <c r="T631" s="6">
        <v>5000</v>
      </c>
      <c r="U631" s="6">
        <v>507096</v>
      </c>
      <c r="V631" s="6">
        <v>0</v>
      </c>
      <c r="W631" s="6">
        <f>SUM(Table2[[#This Row],[PE Obligations]:[Paving Obligations]])</f>
        <v>631596</v>
      </c>
    </row>
    <row r="632" spans="1:23" ht="90" x14ac:dyDescent="0.25">
      <c r="A632" s="5">
        <v>101454.01</v>
      </c>
      <c r="B632" s="4">
        <v>3</v>
      </c>
      <c r="C632" s="9" t="s">
        <v>318</v>
      </c>
      <c r="D632" s="65" t="s">
        <v>662</v>
      </c>
      <c r="E632" s="65" t="s">
        <v>900</v>
      </c>
      <c r="F632" s="9" t="s">
        <v>663</v>
      </c>
      <c r="G632" s="9" t="s">
        <v>664</v>
      </c>
      <c r="H632" s="1" t="s">
        <v>74</v>
      </c>
      <c r="I632" s="1" t="s">
        <v>118</v>
      </c>
      <c r="K632" s="14" t="s">
        <v>11496</v>
      </c>
      <c r="L632" s="14" t="s">
        <v>11499</v>
      </c>
      <c r="M632" s="2">
        <v>3.62</v>
      </c>
      <c r="N632" s="13">
        <v>43441</v>
      </c>
      <c r="P632" s="181" t="s">
        <v>11514</v>
      </c>
      <c r="Q632" s="182" t="s">
        <v>11</v>
      </c>
      <c r="S632" s="6">
        <v>631250</v>
      </c>
      <c r="T632" s="6">
        <v>0</v>
      </c>
      <c r="U632" s="6">
        <v>0</v>
      </c>
      <c r="V632" s="6">
        <v>0</v>
      </c>
      <c r="W632" s="6">
        <f>SUM(Table2[[#This Row],[PE Obligations]:[Paving Obligations]])</f>
        <v>631250</v>
      </c>
    </row>
    <row r="633" spans="1:23" x14ac:dyDescent="0.25">
      <c r="A633" s="5">
        <v>129879</v>
      </c>
      <c r="B633" s="4">
        <v>1</v>
      </c>
      <c r="C633" s="9" t="s">
        <v>40</v>
      </c>
      <c r="D633" s="65"/>
      <c r="E633" s="65" t="s">
        <v>11500</v>
      </c>
      <c r="F633" s="9" t="s">
        <v>7226</v>
      </c>
      <c r="H633" s="1" t="s">
        <v>1246</v>
      </c>
      <c r="K633" s="14" t="s">
        <v>11500</v>
      </c>
      <c r="L633" s="14" t="s">
        <v>11500</v>
      </c>
      <c r="M633" s="1" t="s">
        <v>57</v>
      </c>
      <c r="P633" s="181" t="s">
        <v>11500</v>
      </c>
      <c r="Q633" s="182"/>
      <c r="S633" s="6">
        <v>0</v>
      </c>
      <c r="T633" s="6">
        <v>0</v>
      </c>
      <c r="U633" s="6">
        <v>630999</v>
      </c>
      <c r="V633" s="6">
        <v>0</v>
      </c>
      <c r="W633" s="6">
        <f>SUM(Table2[[#This Row],[PE Obligations]:[Paving Obligations]])</f>
        <v>630999</v>
      </c>
    </row>
    <row r="634" spans="1:23" ht="75" x14ac:dyDescent="0.25">
      <c r="A634" s="5">
        <v>123189</v>
      </c>
      <c r="B634" s="4">
        <v>2</v>
      </c>
      <c r="C634" s="9" t="s">
        <v>803</v>
      </c>
      <c r="D634" s="65" t="s">
        <v>3366</v>
      </c>
      <c r="E634" s="65" t="s">
        <v>900</v>
      </c>
      <c r="F634" s="9" t="s">
        <v>3367</v>
      </c>
      <c r="G634" s="9" t="s">
        <v>3368</v>
      </c>
      <c r="H634" s="1" t="s">
        <v>24</v>
      </c>
      <c r="I634" s="1" t="s">
        <v>728</v>
      </c>
      <c r="K634" s="14" t="s">
        <v>11496</v>
      </c>
      <c r="L634" s="14" t="s">
        <v>113</v>
      </c>
      <c r="M634" s="2">
        <v>0.6</v>
      </c>
      <c r="N634" s="13">
        <v>44428</v>
      </c>
      <c r="P634" s="181" t="s">
        <v>11515</v>
      </c>
      <c r="Q634" s="182" t="s">
        <v>24</v>
      </c>
      <c r="S634" s="6">
        <v>249700</v>
      </c>
      <c r="T634" s="6">
        <v>381121</v>
      </c>
      <c r="U634" s="6">
        <v>0</v>
      </c>
      <c r="V634" s="6">
        <v>0</v>
      </c>
      <c r="W634" s="6">
        <f>SUM(Table2[[#This Row],[PE Obligations]:[Paving Obligations]])</f>
        <v>630821</v>
      </c>
    </row>
    <row r="635" spans="1:23" ht="90" x14ac:dyDescent="0.25">
      <c r="A635" s="5">
        <v>125186</v>
      </c>
      <c r="B635" s="4">
        <v>1</v>
      </c>
      <c r="C635" s="9" t="s">
        <v>86</v>
      </c>
      <c r="D635" s="65" t="s">
        <v>644</v>
      </c>
      <c r="E635" s="65" t="s">
        <v>900</v>
      </c>
      <c r="F635" s="9" t="s">
        <v>4191</v>
      </c>
      <c r="G635" s="9" t="s">
        <v>4192</v>
      </c>
      <c r="H635" s="1" t="s">
        <v>22</v>
      </c>
      <c r="I635" s="1" t="s">
        <v>39</v>
      </c>
      <c r="K635" s="14" t="s">
        <v>11500</v>
      </c>
      <c r="L635" s="14" t="s">
        <v>11500</v>
      </c>
      <c r="M635" s="2">
        <v>0.44</v>
      </c>
      <c r="P635" s="181" t="s">
        <v>11514</v>
      </c>
      <c r="Q635" s="182" t="s">
        <v>11</v>
      </c>
      <c r="S635" s="6">
        <v>0</v>
      </c>
      <c r="T635" s="6">
        <v>0</v>
      </c>
      <c r="U635" s="6">
        <v>626442</v>
      </c>
      <c r="V635" s="6">
        <v>0</v>
      </c>
      <c r="W635" s="6">
        <f>SUM(Table2[[#This Row],[PE Obligations]:[Paving Obligations]])</f>
        <v>626442</v>
      </c>
    </row>
    <row r="636" spans="1:23" x14ac:dyDescent="0.25">
      <c r="A636" s="5">
        <v>122143</v>
      </c>
      <c r="B636" s="4">
        <v>2</v>
      </c>
      <c r="C636" s="9" t="s">
        <v>107</v>
      </c>
      <c r="D636" s="65" t="s">
        <v>352</v>
      </c>
      <c r="E636" s="65" t="s">
        <v>900</v>
      </c>
      <c r="F636" s="9" t="s">
        <v>3121</v>
      </c>
      <c r="H636" s="1" t="s">
        <v>52</v>
      </c>
      <c r="I636" s="1" t="s">
        <v>48</v>
      </c>
      <c r="K636" s="14" t="s">
        <v>28</v>
      </c>
      <c r="L636" s="14" t="s">
        <v>11339</v>
      </c>
      <c r="M636" s="2">
        <v>0.01</v>
      </c>
      <c r="N636" s="13">
        <v>43812</v>
      </c>
      <c r="P636" s="181" t="s">
        <v>11515</v>
      </c>
      <c r="Q636" s="182" t="s">
        <v>24</v>
      </c>
      <c r="R636" s="9" t="s">
        <v>3122</v>
      </c>
      <c r="S636" s="6">
        <v>0</v>
      </c>
      <c r="T636" s="6">
        <v>0</v>
      </c>
      <c r="U636" s="6">
        <v>625315</v>
      </c>
      <c r="V636" s="6">
        <v>0</v>
      </c>
      <c r="W636" s="6">
        <f>SUM(Table2[[#This Row],[PE Obligations]:[Paving Obligations]])</f>
        <v>625315</v>
      </c>
    </row>
    <row r="637" spans="1:23" ht="30" x14ac:dyDescent="0.25">
      <c r="A637" s="5">
        <v>129301</v>
      </c>
      <c r="B637" s="4">
        <v>4</v>
      </c>
      <c r="C637" s="9" t="s">
        <v>6777</v>
      </c>
      <c r="D637" s="65" t="s">
        <v>5151</v>
      </c>
      <c r="E637" s="65" t="s">
        <v>900</v>
      </c>
      <c r="F637" s="9" t="s">
        <v>6778</v>
      </c>
      <c r="G637" s="9" t="s">
        <v>3213</v>
      </c>
      <c r="H637" s="1" t="s">
        <v>158</v>
      </c>
      <c r="I637" s="1" t="s">
        <v>4650</v>
      </c>
      <c r="J637" s="1" t="str">
        <f>VLOOKUP(A637,'2020'!E:I,5,FALSE)</f>
        <v>Mill &amp; 411d</v>
      </c>
      <c r="K637" s="14" t="s">
        <v>11496</v>
      </c>
      <c r="L637" s="14" t="s">
        <v>10418</v>
      </c>
      <c r="M637" s="2">
        <v>1.36</v>
      </c>
      <c r="N637" s="13">
        <v>44008</v>
      </c>
      <c r="O637" s="1" t="s">
        <v>3214</v>
      </c>
      <c r="P637" s="181" t="s">
        <v>11515</v>
      </c>
      <c r="Q637" s="182" t="s">
        <v>24</v>
      </c>
      <c r="R637" s="9" t="s">
        <v>6779</v>
      </c>
      <c r="S637" s="6">
        <v>0</v>
      </c>
      <c r="T637" s="6">
        <v>0</v>
      </c>
      <c r="U637" s="6">
        <v>39170</v>
      </c>
      <c r="V637" s="6">
        <v>584600</v>
      </c>
      <c r="W637" s="6">
        <f>SUM(Table2[[#This Row],[PE Obligations]:[Paving Obligations]])</f>
        <v>623770</v>
      </c>
    </row>
    <row r="638" spans="1:23" ht="90" x14ac:dyDescent="0.25">
      <c r="A638" s="5">
        <v>127076</v>
      </c>
      <c r="B638" s="4">
        <v>4</v>
      </c>
      <c r="C638" s="9" t="s">
        <v>18</v>
      </c>
      <c r="D638" s="65"/>
      <c r="E638" s="65" t="s">
        <v>11498</v>
      </c>
      <c r="F638" s="9" t="s">
        <v>5282</v>
      </c>
      <c r="G638" s="9" t="s">
        <v>5283</v>
      </c>
      <c r="H638" s="1" t="s">
        <v>22</v>
      </c>
      <c r="I638" s="1" t="s">
        <v>969</v>
      </c>
      <c r="K638" s="14" t="s">
        <v>11496</v>
      </c>
      <c r="L638" s="14" t="s">
        <v>113</v>
      </c>
      <c r="M638" s="2">
        <v>0.22</v>
      </c>
      <c r="P638" s="181" t="s">
        <v>11517</v>
      </c>
      <c r="Q638" s="182" t="s">
        <v>24</v>
      </c>
      <c r="S638" s="6">
        <v>0</v>
      </c>
      <c r="T638" s="6">
        <v>0</v>
      </c>
      <c r="U638" s="6">
        <v>622236</v>
      </c>
      <c r="V638" s="6">
        <v>0</v>
      </c>
      <c r="W638" s="6">
        <f>SUM(Table2[[#This Row],[PE Obligations]:[Paving Obligations]])</f>
        <v>622236</v>
      </c>
    </row>
    <row r="639" spans="1:23" x14ac:dyDescent="0.25">
      <c r="A639" s="5">
        <v>119808</v>
      </c>
      <c r="B639" s="4">
        <v>3</v>
      </c>
      <c r="C639" s="9" t="s">
        <v>300</v>
      </c>
      <c r="D639" s="65" t="s">
        <v>360</v>
      </c>
      <c r="E639" s="65" t="s">
        <v>900</v>
      </c>
      <c r="F639" s="9" t="s">
        <v>2519</v>
      </c>
      <c r="G639" s="9" t="s">
        <v>969</v>
      </c>
      <c r="H639" s="1" t="s">
        <v>501</v>
      </c>
      <c r="I639" s="1" t="s">
        <v>969</v>
      </c>
      <c r="K639" s="14" t="s">
        <v>11496</v>
      </c>
      <c r="L639" s="14" t="s">
        <v>113</v>
      </c>
      <c r="M639" s="2">
        <v>0</v>
      </c>
      <c r="N639" s="13">
        <v>43742</v>
      </c>
      <c r="P639" s="181" t="s">
        <v>11514</v>
      </c>
      <c r="Q639" s="182" t="s">
        <v>11</v>
      </c>
      <c r="S639" s="6">
        <v>25500</v>
      </c>
      <c r="T639" s="6">
        <v>0</v>
      </c>
      <c r="U639" s="6">
        <v>596239</v>
      </c>
      <c r="V639" s="6">
        <v>0</v>
      </c>
      <c r="W639" s="6">
        <f>SUM(Table2[[#This Row],[PE Obligations]:[Paving Obligations]])</f>
        <v>621739</v>
      </c>
    </row>
    <row r="640" spans="1:23" ht="30" x14ac:dyDescent="0.25">
      <c r="A640" s="5">
        <v>128682</v>
      </c>
      <c r="B640" s="4">
        <v>4</v>
      </c>
      <c r="C640" s="9" t="s">
        <v>233</v>
      </c>
      <c r="D640" s="65" t="s">
        <v>6245</v>
      </c>
      <c r="E640" s="65" t="s">
        <v>11498</v>
      </c>
      <c r="F640" s="9" t="s">
        <v>6246</v>
      </c>
      <c r="H640" s="1" t="s">
        <v>35</v>
      </c>
      <c r="I640" s="1" t="s">
        <v>29</v>
      </c>
      <c r="K640" s="14" t="s">
        <v>11500</v>
      </c>
      <c r="L640" s="14" t="s">
        <v>11500</v>
      </c>
      <c r="M640" s="2">
        <v>0</v>
      </c>
      <c r="P640" s="181" t="s">
        <v>11517</v>
      </c>
      <c r="Q640" s="182" t="s">
        <v>30</v>
      </c>
      <c r="R640" s="9" t="s">
        <v>6247</v>
      </c>
      <c r="S640" s="6">
        <v>0</v>
      </c>
      <c r="T640" s="6">
        <v>0</v>
      </c>
      <c r="U640" s="6">
        <v>620194.18999999994</v>
      </c>
      <c r="V640" s="6">
        <v>0</v>
      </c>
      <c r="W640" s="6">
        <f>SUM(Table2[[#This Row],[PE Obligations]:[Paving Obligations]])</f>
        <v>620194.18999999994</v>
      </c>
    </row>
    <row r="641" spans="1:23" ht="30" x14ac:dyDescent="0.25">
      <c r="A641" s="5">
        <v>116318.08</v>
      </c>
      <c r="B641" s="4">
        <v>1</v>
      </c>
      <c r="C641" s="9" t="s">
        <v>899</v>
      </c>
      <c r="D641" s="65"/>
      <c r="E641" s="65" t="s">
        <v>10721</v>
      </c>
      <c r="F641" s="9" t="s">
        <v>1901</v>
      </c>
      <c r="G641" s="9" t="s">
        <v>1900</v>
      </c>
      <c r="H641" s="1" t="s">
        <v>105</v>
      </c>
      <c r="I641" s="1" t="s">
        <v>171</v>
      </c>
      <c r="K641" s="14" t="s">
        <v>11500</v>
      </c>
      <c r="L641" s="14" t="s">
        <v>11500</v>
      </c>
      <c r="M641" s="1" t="s">
        <v>57</v>
      </c>
      <c r="N641" s="13">
        <v>43742</v>
      </c>
      <c r="P641" s="181" t="s">
        <v>11513</v>
      </c>
      <c r="Q641" s="182"/>
      <c r="S641" s="6">
        <v>0</v>
      </c>
      <c r="T641" s="6">
        <v>0</v>
      </c>
      <c r="U641" s="6">
        <v>618813</v>
      </c>
      <c r="V641" s="6">
        <v>0</v>
      </c>
      <c r="W641" s="6">
        <f>SUM(Table2[[#This Row],[PE Obligations]:[Paving Obligations]])</f>
        <v>618813</v>
      </c>
    </row>
    <row r="642" spans="1:23" x14ac:dyDescent="0.25">
      <c r="A642" s="5">
        <v>127605</v>
      </c>
      <c r="B642" s="4">
        <v>3</v>
      </c>
      <c r="C642" s="9" t="s">
        <v>320</v>
      </c>
      <c r="D642" s="65" t="s">
        <v>474</v>
      </c>
      <c r="E642" s="65" t="s">
        <v>900</v>
      </c>
      <c r="F642" s="9" t="s">
        <v>5594</v>
      </c>
      <c r="H642" s="1" t="s">
        <v>52</v>
      </c>
      <c r="I642" s="1" t="s">
        <v>48</v>
      </c>
      <c r="K642" s="14" t="s">
        <v>28</v>
      </c>
      <c r="L642" s="14" t="s">
        <v>11339</v>
      </c>
      <c r="M642" s="2">
        <v>0</v>
      </c>
      <c r="N642" s="13">
        <v>43742</v>
      </c>
      <c r="P642" s="181" t="s">
        <v>11515</v>
      </c>
      <c r="Q642" s="182" t="s">
        <v>24</v>
      </c>
      <c r="R642" s="9" t="s">
        <v>5595</v>
      </c>
      <c r="S642" s="6">
        <v>0</v>
      </c>
      <c r="T642" s="6">
        <v>0</v>
      </c>
      <c r="U642" s="6">
        <v>616561</v>
      </c>
      <c r="V642" s="6">
        <v>0</v>
      </c>
      <c r="W642" s="6">
        <f>SUM(Table2[[#This Row],[PE Obligations]:[Paving Obligations]])</f>
        <v>616561</v>
      </c>
    </row>
    <row r="643" spans="1:23" ht="105" x14ac:dyDescent="0.25">
      <c r="A643" s="5">
        <v>125183</v>
      </c>
      <c r="B643" s="4">
        <v>4</v>
      </c>
      <c r="C643" s="9" t="s">
        <v>231</v>
      </c>
      <c r="D643" s="65"/>
      <c r="E643" s="65" t="s">
        <v>11498</v>
      </c>
      <c r="F643" s="9" t="s">
        <v>4189</v>
      </c>
      <c r="G643" s="9" t="s">
        <v>4190</v>
      </c>
      <c r="H643" s="1" t="s">
        <v>22</v>
      </c>
      <c r="I643" s="1" t="s">
        <v>39</v>
      </c>
      <c r="K643" s="14" t="s">
        <v>11500</v>
      </c>
      <c r="L643" s="14" t="s">
        <v>11500</v>
      </c>
      <c r="M643" s="2">
        <v>0.69</v>
      </c>
      <c r="P643" s="181" t="s">
        <v>11517</v>
      </c>
      <c r="Q643" s="182" t="s">
        <v>30</v>
      </c>
      <c r="S643" s="6">
        <v>0</v>
      </c>
      <c r="T643" s="6">
        <v>0</v>
      </c>
      <c r="U643" s="6">
        <v>608727</v>
      </c>
      <c r="V643" s="6">
        <v>0</v>
      </c>
      <c r="W643" s="6">
        <f>SUM(Table2[[#This Row],[PE Obligations]:[Paving Obligations]])</f>
        <v>608727</v>
      </c>
    </row>
    <row r="644" spans="1:23" x14ac:dyDescent="0.25">
      <c r="A644" s="5">
        <v>129103</v>
      </c>
      <c r="B644" s="4">
        <v>1</v>
      </c>
      <c r="C644" s="9" t="s">
        <v>32</v>
      </c>
      <c r="D644" s="65" t="s">
        <v>390</v>
      </c>
      <c r="E644" s="65" t="s">
        <v>900</v>
      </c>
      <c r="F644" s="9" t="s">
        <v>6534</v>
      </c>
      <c r="G644" s="9" t="s">
        <v>3582</v>
      </c>
      <c r="H644" s="1" t="s">
        <v>158</v>
      </c>
      <c r="I644" s="1" t="s">
        <v>341</v>
      </c>
      <c r="J644" s="1" t="str">
        <f>VLOOKUP(A644,'2020'!E:I,5,FALSE)</f>
        <v>411tld Overlay @ 85 Lb/sy</v>
      </c>
      <c r="K644" s="14" t="s">
        <v>11496</v>
      </c>
      <c r="L644" s="14" t="s">
        <v>10418</v>
      </c>
      <c r="M644" s="2">
        <v>3.47</v>
      </c>
      <c r="N644" s="13">
        <v>43917</v>
      </c>
      <c r="O644" s="1" t="s">
        <v>337</v>
      </c>
      <c r="P644" s="181" t="s">
        <v>11515</v>
      </c>
      <c r="Q644" s="182" t="s">
        <v>24</v>
      </c>
      <c r="S644" s="6">
        <v>0</v>
      </c>
      <c r="T644" s="6">
        <v>0</v>
      </c>
      <c r="U644" s="6">
        <v>34290</v>
      </c>
      <c r="V644" s="6">
        <v>573900</v>
      </c>
      <c r="W644" s="6">
        <f>SUM(Table2[[#This Row],[PE Obligations]:[Paving Obligations]])</f>
        <v>608190</v>
      </c>
    </row>
    <row r="645" spans="1:23" x14ac:dyDescent="0.25">
      <c r="A645" s="5">
        <v>117545.08</v>
      </c>
      <c r="B645" s="4">
        <v>1</v>
      </c>
      <c r="C645" s="9" t="s">
        <v>899</v>
      </c>
      <c r="D645" s="65"/>
      <c r="E645" s="65" t="s">
        <v>10721</v>
      </c>
      <c r="F645" s="9" t="s">
        <v>2154</v>
      </c>
      <c r="G645" s="9" t="s">
        <v>2155</v>
      </c>
      <c r="H645" s="1" t="s">
        <v>105</v>
      </c>
      <c r="I645" s="1" t="s">
        <v>1149</v>
      </c>
      <c r="K645" s="14" t="s">
        <v>11500</v>
      </c>
      <c r="L645" s="14" t="s">
        <v>11500</v>
      </c>
      <c r="M645" s="1" t="s">
        <v>57</v>
      </c>
      <c r="N645" s="13">
        <v>43231</v>
      </c>
      <c r="P645" s="181" t="s">
        <v>11513</v>
      </c>
      <c r="Q645" s="182"/>
      <c r="S645" s="6">
        <v>0</v>
      </c>
      <c r="T645" s="6">
        <v>0</v>
      </c>
      <c r="U645" s="6">
        <v>607543.28</v>
      </c>
      <c r="V645" s="6">
        <v>0</v>
      </c>
      <c r="W645" s="6">
        <f>SUM(Table2[[#This Row],[PE Obligations]:[Paving Obligations]])</f>
        <v>607543.28</v>
      </c>
    </row>
    <row r="646" spans="1:23" ht="30" x14ac:dyDescent="0.25">
      <c r="A646" s="5">
        <v>100230</v>
      </c>
      <c r="B646" s="4">
        <v>1</v>
      </c>
      <c r="C646" s="9" t="s">
        <v>102</v>
      </c>
      <c r="D646" s="65" t="s">
        <v>137</v>
      </c>
      <c r="E646" s="65" t="s">
        <v>900</v>
      </c>
      <c r="F646" s="9" t="s">
        <v>428</v>
      </c>
      <c r="G646" s="9" t="s">
        <v>429</v>
      </c>
      <c r="H646" s="1" t="s">
        <v>74</v>
      </c>
      <c r="I646" s="1" t="s">
        <v>118</v>
      </c>
      <c r="K646" s="14" t="s">
        <v>11496</v>
      </c>
      <c r="L646" s="14" t="s">
        <v>11499</v>
      </c>
      <c r="M646" s="2">
        <v>4.6900000000000004</v>
      </c>
      <c r="N646" s="13">
        <v>45205</v>
      </c>
      <c r="P646" s="181" t="s">
        <v>11514</v>
      </c>
      <c r="Q646" s="182" t="s">
        <v>430</v>
      </c>
      <c r="S646" s="6">
        <v>606800</v>
      </c>
      <c r="T646" s="6">
        <v>0</v>
      </c>
      <c r="U646" s="6">
        <v>0</v>
      </c>
      <c r="V646" s="6">
        <v>0</v>
      </c>
      <c r="W646" s="6">
        <f>SUM(Table2[[#This Row],[PE Obligations]:[Paving Obligations]])</f>
        <v>606800</v>
      </c>
    </row>
    <row r="647" spans="1:23" x14ac:dyDescent="0.25">
      <c r="A647" s="5">
        <v>124231</v>
      </c>
      <c r="B647" s="4">
        <v>4</v>
      </c>
      <c r="C647" s="9" t="s">
        <v>210</v>
      </c>
      <c r="D647" s="65" t="s">
        <v>3760</v>
      </c>
      <c r="E647" s="65" t="s">
        <v>11498</v>
      </c>
      <c r="F647" s="9" t="s">
        <v>3761</v>
      </c>
      <c r="H647" s="1" t="s">
        <v>35</v>
      </c>
      <c r="I647" s="1" t="s">
        <v>29</v>
      </c>
      <c r="K647" s="14" t="s">
        <v>28</v>
      </c>
      <c r="L647" s="14" t="s">
        <v>113</v>
      </c>
      <c r="M647" s="2">
        <v>0.01</v>
      </c>
      <c r="P647" s="181" t="s">
        <v>11517</v>
      </c>
      <c r="Q647" s="182" t="s">
        <v>30</v>
      </c>
      <c r="R647" s="9" t="s">
        <v>3762</v>
      </c>
      <c r="S647" s="6">
        <v>0</v>
      </c>
      <c r="T647" s="6">
        <v>0</v>
      </c>
      <c r="U647" s="6">
        <v>605381.34</v>
      </c>
      <c r="V647" s="6">
        <v>0</v>
      </c>
      <c r="W647" s="6">
        <f>SUM(Table2[[#This Row],[PE Obligations]:[Paving Obligations]])</f>
        <v>605381.34</v>
      </c>
    </row>
    <row r="648" spans="1:23" ht="45" x14ac:dyDescent="0.25">
      <c r="A648" s="5">
        <v>124304</v>
      </c>
      <c r="B648" s="4">
        <v>4</v>
      </c>
      <c r="C648" s="9" t="s">
        <v>215</v>
      </c>
      <c r="D648" s="65" t="s">
        <v>3798</v>
      </c>
      <c r="E648" s="65" t="s">
        <v>11498</v>
      </c>
      <c r="F648" s="9" t="s">
        <v>3799</v>
      </c>
      <c r="H648" s="1" t="s">
        <v>35</v>
      </c>
      <c r="I648" s="1" t="s">
        <v>29</v>
      </c>
      <c r="K648" s="14" t="s">
        <v>28</v>
      </c>
      <c r="L648" s="14" t="s">
        <v>113</v>
      </c>
      <c r="M648" s="2">
        <v>0.02</v>
      </c>
      <c r="P648" s="181" t="s">
        <v>11517</v>
      </c>
      <c r="Q648" s="182" t="s">
        <v>30</v>
      </c>
      <c r="R648" s="9" t="s">
        <v>3800</v>
      </c>
      <c r="S648" s="6">
        <v>0</v>
      </c>
      <c r="T648" s="6">
        <v>0</v>
      </c>
      <c r="U648" s="6">
        <v>604078.24</v>
      </c>
      <c r="V648" s="6">
        <v>0</v>
      </c>
      <c r="W648" s="6">
        <f>SUM(Table2[[#This Row],[PE Obligations]:[Paving Obligations]])</f>
        <v>604078.24</v>
      </c>
    </row>
    <row r="649" spans="1:23" x14ac:dyDescent="0.25">
      <c r="A649" s="5">
        <v>124144.01</v>
      </c>
      <c r="B649" s="4">
        <v>3</v>
      </c>
      <c r="C649" s="9" t="s">
        <v>188</v>
      </c>
      <c r="D649" s="65" t="s">
        <v>3724</v>
      </c>
      <c r="E649" s="65" t="s">
        <v>900</v>
      </c>
      <c r="F649" s="9" t="s">
        <v>3725</v>
      </c>
      <c r="G649" s="9" t="s">
        <v>2243</v>
      </c>
      <c r="H649" s="1" t="s">
        <v>52</v>
      </c>
      <c r="I649" s="1" t="s">
        <v>48</v>
      </c>
      <c r="K649" s="14" t="s">
        <v>28</v>
      </c>
      <c r="L649" s="14" t="s">
        <v>11339</v>
      </c>
      <c r="M649" s="2">
        <v>0</v>
      </c>
      <c r="N649" s="13">
        <v>43686</v>
      </c>
      <c r="P649" s="181" t="s">
        <v>11515</v>
      </c>
      <c r="Q649" s="182" t="s">
        <v>24</v>
      </c>
      <c r="R649" s="9" t="s">
        <v>3726</v>
      </c>
      <c r="S649" s="6">
        <v>0</v>
      </c>
      <c r="T649" s="6">
        <v>0</v>
      </c>
      <c r="U649" s="6">
        <v>603772</v>
      </c>
      <c r="V649" s="6">
        <v>0</v>
      </c>
      <c r="W649" s="6">
        <f>SUM(Table2[[#This Row],[PE Obligations]:[Paving Obligations]])</f>
        <v>603772</v>
      </c>
    </row>
    <row r="650" spans="1:23" ht="30" x14ac:dyDescent="0.25">
      <c r="A650" s="5">
        <v>129883</v>
      </c>
      <c r="B650" s="4">
        <v>4</v>
      </c>
      <c r="C650" s="9" t="s">
        <v>229</v>
      </c>
      <c r="D650" s="65" t="s">
        <v>7230</v>
      </c>
      <c r="E650" s="65" t="s">
        <v>11498</v>
      </c>
      <c r="F650" s="9" t="s">
        <v>7231</v>
      </c>
      <c r="H650" s="1" t="s">
        <v>1098</v>
      </c>
      <c r="I650" s="1" t="s">
        <v>158</v>
      </c>
      <c r="K650" s="14" t="s">
        <v>11500</v>
      </c>
      <c r="L650" s="14" t="s">
        <v>11500</v>
      </c>
      <c r="M650" s="2">
        <v>5.524</v>
      </c>
      <c r="P650" s="181" t="s">
        <v>11517</v>
      </c>
      <c r="Q650" s="182" t="s">
        <v>1369</v>
      </c>
      <c r="S650" s="6">
        <v>0</v>
      </c>
      <c r="T650" s="6">
        <v>0</v>
      </c>
      <c r="U650" s="6">
        <v>0</v>
      </c>
      <c r="V650" s="6">
        <v>603404.06000000006</v>
      </c>
      <c r="W650" s="6">
        <f>SUM(Table2[[#This Row],[PE Obligations]:[Paving Obligations]])</f>
        <v>603404.06000000006</v>
      </c>
    </row>
    <row r="651" spans="1:23" ht="45" x14ac:dyDescent="0.25">
      <c r="A651" s="5">
        <v>101406.04</v>
      </c>
      <c r="B651" s="4">
        <v>1</v>
      </c>
      <c r="C651" s="9" t="s">
        <v>181</v>
      </c>
      <c r="D651" s="65" t="s">
        <v>401</v>
      </c>
      <c r="E651" s="65" t="s">
        <v>900</v>
      </c>
      <c r="F651" s="9" t="s">
        <v>625</v>
      </c>
      <c r="G651" s="9" t="s">
        <v>626</v>
      </c>
      <c r="H651" s="1" t="s">
        <v>74</v>
      </c>
      <c r="I651" s="1" t="s">
        <v>23</v>
      </c>
      <c r="K651" s="14" t="s">
        <v>11496</v>
      </c>
      <c r="L651" s="14" t="s">
        <v>113</v>
      </c>
      <c r="M651" s="2">
        <v>2.0099999999999998</v>
      </c>
      <c r="N651" s="13">
        <v>44540</v>
      </c>
      <c r="P651" s="181" t="s">
        <v>11515</v>
      </c>
      <c r="Q651" s="182" t="s">
        <v>24</v>
      </c>
      <c r="S651" s="6">
        <v>0</v>
      </c>
      <c r="T651" s="6">
        <v>600000</v>
      </c>
      <c r="U651" s="6">
        <v>0</v>
      </c>
      <c r="V651" s="6">
        <v>0</v>
      </c>
      <c r="W651" s="6">
        <f>SUM(Table2[[#This Row],[PE Obligations]:[Paving Obligations]])</f>
        <v>600000</v>
      </c>
    </row>
    <row r="652" spans="1:23" ht="30" x14ac:dyDescent="0.25">
      <c r="A652" s="5">
        <v>129851</v>
      </c>
      <c r="B652" s="4">
        <v>3</v>
      </c>
      <c r="C652" s="9" t="s">
        <v>172</v>
      </c>
      <c r="D652" s="65"/>
      <c r="E652" s="65" t="s">
        <v>11500</v>
      </c>
      <c r="F652" s="9" t="s">
        <v>7201</v>
      </c>
      <c r="H652" s="1" t="s">
        <v>1072</v>
      </c>
      <c r="K652" s="14" t="s">
        <v>11500</v>
      </c>
      <c r="L652" s="14" t="s">
        <v>11500</v>
      </c>
      <c r="M652" s="1" t="s">
        <v>57</v>
      </c>
      <c r="P652" s="181" t="s">
        <v>11500</v>
      </c>
      <c r="Q652" s="182"/>
      <c r="S652" s="6">
        <v>0</v>
      </c>
      <c r="T652" s="6">
        <v>0</v>
      </c>
      <c r="U652" s="6">
        <v>597882</v>
      </c>
      <c r="V652" s="6">
        <v>0</v>
      </c>
      <c r="W652" s="6">
        <f>SUM(Table2[[#This Row],[PE Obligations]:[Paving Obligations]])</f>
        <v>597882</v>
      </c>
    </row>
    <row r="653" spans="1:23" x14ac:dyDescent="0.25">
      <c r="A653" s="5">
        <v>127840</v>
      </c>
      <c r="B653" s="4">
        <v>1</v>
      </c>
      <c r="C653" s="9" t="s">
        <v>49</v>
      </c>
      <c r="D653" s="65" t="s">
        <v>5837</v>
      </c>
      <c r="E653" s="65" t="s">
        <v>900</v>
      </c>
      <c r="F653" s="9" t="s">
        <v>5838</v>
      </c>
      <c r="G653" s="9" t="s">
        <v>3213</v>
      </c>
      <c r="H653" s="1" t="s">
        <v>158</v>
      </c>
      <c r="I653" s="1" t="s">
        <v>341</v>
      </c>
      <c r="J653" s="1" t="str">
        <f>VLOOKUP(A653,'2020'!E:I,5,FALSE)</f>
        <v>Mill &amp; 411d</v>
      </c>
      <c r="K653" s="14" t="s">
        <v>11496</v>
      </c>
      <c r="L653" s="14" t="s">
        <v>10418</v>
      </c>
      <c r="M653" s="2">
        <v>0.9</v>
      </c>
      <c r="N653" s="13">
        <v>43966</v>
      </c>
      <c r="O653" s="1" t="s">
        <v>342</v>
      </c>
      <c r="P653" s="181" t="s">
        <v>11515</v>
      </c>
      <c r="Q653" s="182" t="s">
        <v>24</v>
      </c>
      <c r="S653" s="6">
        <v>0</v>
      </c>
      <c r="T653" s="6">
        <v>0</v>
      </c>
      <c r="U653" s="6">
        <v>65300</v>
      </c>
      <c r="V653" s="6">
        <v>532200</v>
      </c>
      <c r="W653" s="6">
        <f>SUM(Table2[[#This Row],[PE Obligations]:[Paving Obligations]])</f>
        <v>597500</v>
      </c>
    </row>
    <row r="654" spans="1:23" x14ac:dyDescent="0.25">
      <c r="A654" s="5">
        <v>127166</v>
      </c>
      <c r="B654" s="4">
        <v>2</v>
      </c>
      <c r="C654" s="9" t="s">
        <v>278</v>
      </c>
      <c r="D654" s="65" t="s">
        <v>4713</v>
      </c>
      <c r="E654" s="65" t="s">
        <v>900</v>
      </c>
      <c r="F654" s="9" t="s">
        <v>5329</v>
      </c>
      <c r="G654" s="9" t="s">
        <v>4674</v>
      </c>
      <c r="H654" s="1" t="s">
        <v>158</v>
      </c>
      <c r="I654" s="1" t="s">
        <v>4650</v>
      </c>
      <c r="J654" s="1" t="str">
        <f>VLOOKUP(A654,'2020'!E:I,5,FALSE)</f>
        <v>Micro-surfacing @ 22 Lbs/sy</v>
      </c>
      <c r="K654" s="14" t="s">
        <v>11496</v>
      </c>
      <c r="L654" s="14" t="s">
        <v>10418</v>
      </c>
      <c r="M654" s="2">
        <v>9.2100000000000009</v>
      </c>
      <c r="N654" s="13">
        <v>43868</v>
      </c>
      <c r="O654" s="1" t="s">
        <v>381</v>
      </c>
      <c r="P654" s="181" t="s">
        <v>11515</v>
      </c>
      <c r="Q654" s="182" t="s">
        <v>24</v>
      </c>
      <c r="R654" s="9" t="s">
        <v>5330</v>
      </c>
      <c r="S654" s="6">
        <v>0</v>
      </c>
      <c r="T654" s="6">
        <v>0</v>
      </c>
      <c r="U654" s="6">
        <v>28114</v>
      </c>
      <c r="V654" s="6">
        <v>568668</v>
      </c>
      <c r="W654" s="6">
        <f>SUM(Table2[[#This Row],[PE Obligations]:[Paving Obligations]])</f>
        <v>596782</v>
      </c>
    </row>
    <row r="655" spans="1:23" x14ac:dyDescent="0.25">
      <c r="A655" s="5">
        <v>113198</v>
      </c>
      <c r="B655" s="4">
        <v>2</v>
      </c>
      <c r="C655" s="9" t="s">
        <v>159</v>
      </c>
      <c r="D655" s="65"/>
      <c r="E655" s="65" t="s">
        <v>900</v>
      </c>
      <c r="F655" s="9" t="s">
        <v>1416</v>
      </c>
      <c r="H655" s="1" t="s">
        <v>158</v>
      </c>
      <c r="I655" s="1" t="s">
        <v>158</v>
      </c>
      <c r="J655" s="1" t="e">
        <f>VLOOKUP(A655,'2020'!E:I,5,FALSE)</f>
        <v>#N/A</v>
      </c>
      <c r="K655" s="14" t="s">
        <v>11496</v>
      </c>
      <c r="L655" s="14" t="s">
        <v>10418</v>
      </c>
      <c r="M655" s="1" t="s">
        <v>57</v>
      </c>
      <c r="P655" s="181" t="s">
        <v>11515</v>
      </c>
      <c r="Q655" s="182"/>
      <c r="S655" s="6">
        <v>596355</v>
      </c>
      <c r="T655" s="6">
        <v>0</v>
      </c>
      <c r="U655" s="6">
        <v>0</v>
      </c>
      <c r="V655" s="6">
        <v>0</v>
      </c>
      <c r="W655" s="6">
        <f>SUM(Table2[[#This Row],[PE Obligations]:[Paving Obligations]])</f>
        <v>596355</v>
      </c>
    </row>
    <row r="656" spans="1:23" ht="30" x14ac:dyDescent="0.25">
      <c r="A656" s="5">
        <v>128624</v>
      </c>
      <c r="B656" s="4">
        <v>4</v>
      </c>
      <c r="C656" s="9" t="s">
        <v>174</v>
      </c>
      <c r="D656" s="65" t="s">
        <v>6179</v>
      </c>
      <c r="E656" s="65" t="s">
        <v>11498</v>
      </c>
      <c r="F656" s="9" t="s">
        <v>6180</v>
      </c>
      <c r="H656" s="1" t="s">
        <v>1098</v>
      </c>
      <c r="I656" s="1" t="s">
        <v>158</v>
      </c>
      <c r="K656" s="14" t="s">
        <v>11500</v>
      </c>
      <c r="L656" s="14" t="s">
        <v>11500</v>
      </c>
      <c r="M656" s="2">
        <v>6.46</v>
      </c>
      <c r="P656" s="181" t="s">
        <v>11517</v>
      </c>
      <c r="Q656" s="182" t="s">
        <v>30</v>
      </c>
      <c r="S656" s="6">
        <v>0</v>
      </c>
      <c r="T656" s="6">
        <v>0</v>
      </c>
      <c r="U656" s="6">
        <v>0</v>
      </c>
      <c r="V656" s="6">
        <v>595002.17000000004</v>
      </c>
      <c r="W656" s="6">
        <f>SUM(Table2[[#This Row],[PE Obligations]:[Paving Obligations]])</f>
        <v>595002.17000000004</v>
      </c>
    </row>
    <row r="657" spans="1:23" ht="30" x14ac:dyDescent="0.25">
      <c r="A657" s="5">
        <v>128721</v>
      </c>
      <c r="B657" s="4">
        <v>1</v>
      </c>
      <c r="C657" s="9" t="s">
        <v>49</v>
      </c>
      <c r="D657" s="65" t="s">
        <v>551</v>
      </c>
      <c r="E657" s="65" t="s">
        <v>900</v>
      </c>
      <c r="F657" s="9" t="s">
        <v>6266</v>
      </c>
      <c r="G657" s="9" t="s">
        <v>6221</v>
      </c>
      <c r="H657" s="1" t="s">
        <v>105</v>
      </c>
      <c r="I657" s="1" t="s">
        <v>501</v>
      </c>
      <c r="K657" s="14" t="s">
        <v>11506</v>
      </c>
      <c r="L657" s="14" t="s">
        <v>11339</v>
      </c>
      <c r="M657" s="2">
        <v>0.01</v>
      </c>
      <c r="N657" s="13">
        <v>43560</v>
      </c>
      <c r="P657" s="181" t="s">
        <v>11515</v>
      </c>
      <c r="Q657" s="182" t="s">
        <v>24</v>
      </c>
      <c r="S657" s="6">
        <v>10000</v>
      </c>
      <c r="T657" s="6">
        <v>0</v>
      </c>
      <c r="U657" s="6">
        <v>583900</v>
      </c>
      <c r="V657" s="6">
        <v>0</v>
      </c>
      <c r="W657" s="6">
        <f>SUM(Table2[[#This Row],[PE Obligations]:[Paving Obligations]])</f>
        <v>593900</v>
      </c>
    </row>
    <row r="658" spans="1:23" ht="75" x14ac:dyDescent="0.25">
      <c r="A658" s="5">
        <v>121515</v>
      </c>
      <c r="B658" s="4">
        <v>1</v>
      </c>
      <c r="C658" s="9" t="s">
        <v>287</v>
      </c>
      <c r="D658" s="65"/>
      <c r="E658" s="65" t="s">
        <v>11498</v>
      </c>
      <c r="F658" s="9" t="s">
        <v>2931</v>
      </c>
      <c r="G658" s="9" t="s">
        <v>2932</v>
      </c>
      <c r="H658" s="1" t="s">
        <v>22</v>
      </c>
      <c r="I658" s="1" t="s">
        <v>39</v>
      </c>
      <c r="K658" s="14" t="s">
        <v>11500</v>
      </c>
      <c r="L658" s="14" t="s">
        <v>11500</v>
      </c>
      <c r="M658" s="2">
        <v>0</v>
      </c>
      <c r="P658" s="181" t="s">
        <v>11517</v>
      </c>
      <c r="Q658" s="182" t="s">
        <v>1369</v>
      </c>
      <c r="S658" s="6">
        <v>0</v>
      </c>
      <c r="T658" s="6">
        <v>0</v>
      </c>
      <c r="U658" s="6">
        <v>593043</v>
      </c>
      <c r="V658" s="6">
        <v>0</v>
      </c>
      <c r="W658" s="6">
        <f>SUM(Table2[[#This Row],[PE Obligations]:[Paving Obligations]])</f>
        <v>593043</v>
      </c>
    </row>
    <row r="659" spans="1:23" x14ac:dyDescent="0.25">
      <c r="A659" s="5">
        <v>125454</v>
      </c>
      <c r="B659" s="4">
        <v>3</v>
      </c>
      <c r="C659" s="9" t="s">
        <v>318</v>
      </c>
      <c r="D659" s="65" t="s">
        <v>757</v>
      </c>
      <c r="E659" s="65" t="s">
        <v>10721</v>
      </c>
      <c r="F659" s="9" t="s">
        <v>4390</v>
      </c>
      <c r="H659" s="1" t="s">
        <v>22</v>
      </c>
      <c r="I659" s="1" t="s">
        <v>1043</v>
      </c>
      <c r="K659" s="14" t="s">
        <v>11500</v>
      </c>
      <c r="L659" s="14" t="s">
        <v>11500</v>
      </c>
      <c r="M659" s="2">
        <v>1.18</v>
      </c>
      <c r="N659" s="13">
        <v>43742</v>
      </c>
      <c r="P659" s="181" t="s">
        <v>11513</v>
      </c>
      <c r="Q659" s="182" t="s">
        <v>148</v>
      </c>
      <c r="S659" s="6">
        <v>64400</v>
      </c>
      <c r="T659" s="6">
        <v>0</v>
      </c>
      <c r="U659" s="6">
        <v>524945</v>
      </c>
      <c r="V659" s="6">
        <v>0</v>
      </c>
      <c r="W659" s="6">
        <f>SUM(Table2[[#This Row],[PE Obligations]:[Paving Obligations]])</f>
        <v>589345</v>
      </c>
    </row>
    <row r="660" spans="1:23" ht="30" x14ac:dyDescent="0.25">
      <c r="A660" s="5">
        <v>101411.03</v>
      </c>
      <c r="B660" s="4">
        <v>1</v>
      </c>
      <c r="C660" s="9" t="s">
        <v>276</v>
      </c>
      <c r="D660" s="65" t="s">
        <v>129</v>
      </c>
      <c r="E660" s="65" t="s">
        <v>900</v>
      </c>
      <c r="F660" s="9" t="s">
        <v>635</v>
      </c>
      <c r="G660" s="9" t="s">
        <v>636</v>
      </c>
      <c r="H660" s="1" t="s">
        <v>74</v>
      </c>
      <c r="I660" s="1" t="s">
        <v>113</v>
      </c>
      <c r="K660" s="14" t="s">
        <v>11496</v>
      </c>
      <c r="L660" s="14" t="s">
        <v>113</v>
      </c>
      <c r="M660" s="2">
        <v>4.93</v>
      </c>
      <c r="N660" s="13">
        <v>45464</v>
      </c>
      <c r="P660" s="181" t="s">
        <v>11514</v>
      </c>
      <c r="Q660" s="182" t="s">
        <v>11</v>
      </c>
      <c r="S660" s="6">
        <v>586486.25</v>
      </c>
      <c r="T660" s="6">
        <v>0</v>
      </c>
      <c r="U660" s="6">
        <v>0</v>
      </c>
      <c r="V660" s="6">
        <v>0</v>
      </c>
      <c r="W660" s="6">
        <f>SUM(Table2[[#This Row],[PE Obligations]:[Paving Obligations]])</f>
        <v>586486.25</v>
      </c>
    </row>
    <row r="661" spans="1:23" x14ac:dyDescent="0.25">
      <c r="A661" s="5">
        <v>127173</v>
      </c>
      <c r="B661" s="4">
        <v>2</v>
      </c>
      <c r="C661" s="9" t="s">
        <v>294</v>
      </c>
      <c r="D661" s="65" t="s">
        <v>2718</v>
      </c>
      <c r="E661" s="65" t="s">
        <v>900</v>
      </c>
      <c r="F661" s="9" t="s">
        <v>5336</v>
      </c>
      <c r="G661" s="9" t="s">
        <v>3213</v>
      </c>
      <c r="H661" s="1" t="s">
        <v>158</v>
      </c>
      <c r="I661" s="1" t="s">
        <v>341</v>
      </c>
      <c r="J661" s="1" t="str">
        <f>VLOOKUP(A661,'Resurfacing Data'!A:M,13,FALSE)</f>
        <v>Mill &amp; 411D</v>
      </c>
      <c r="K661" s="14" t="s">
        <v>11496</v>
      </c>
      <c r="L661" s="14" t="s">
        <v>10418</v>
      </c>
      <c r="M661" s="2">
        <v>2.68</v>
      </c>
      <c r="N661" s="13">
        <v>43637</v>
      </c>
      <c r="O661" s="1" t="s">
        <v>342</v>
      </c>
      <c r="P661" s="181" t="s">
        <v>11514</v>
      </c>
      <c r="Q661" s="182" t="s">
        <v>11</v>
      </c>
      <c r="S661" s="6">
        <v>0</v>
      </c>
      <c r="T661" s="6">
        <v>0</v>
      </c>
      <c r="U661" s="6">
        <v>392132</v>
      </c>
      <c r="V661" s="6">
        <v>193007</v>
      </c>
      <c r="W661" s="6">
        <f>SUM(Table2[[#This Row],[PE Obligations]:[Paving Obligations]])</f>
        <v>585139</v>
      </c>
    </row>
    <row r="662" spans="1:23" x14ac:dyDescent="0.25">
      <c r="A662" s="5">
        <v>126366</v>
      </c>
      <c r="B662" s="4">
        <v>2</v>
      </c>
      <c r="C662" s="9" t="s">
        <v>121</v>
      </c>
      <c r="D662" s="65" t="s">
        <v>122</v>
      </c>
      <c r="E662" s="65" t="s">
        <v>10721</v>
      </c>
      <c r="F662" s="9" t="s">
        <v>4841</v>
      </c>
      <c r="G662" s="9" t="s">
        <v>4503</v>
      </c>
      <c r="H662" s="1" t="s">
        <v>158</v>
      </c>
      <c r="I662" s="1" t="s">
        <v>158</v>
      </c>
      <c r="J662" s="1" t="str">
        <f>VLOOKUP(A662,'Resurfacing Data'!A:M,13,FALSE)</f>
        <v>Mill, CS &amp; OGFC</v>
      </c>
      <c r="K662" s="14" t="s">
        <v>11496</v>
      </c>
      <c r="L662" s="14" t="s">
        <v>10418</v>
      </c>
      <c r="M662" s="2">
        <v>6.75</v>
      </c>
      <c r="N662" s="13">
        <v>43140</v>
      </c>
      <c r="O662" s="1" t="s">
        <v>342</v>
      </c>
      <c r="P662" s="181" t="s">
        <v>11513</v>
      </c>
      <c r="Q662" s="182" t="s">
        <v>148</v>
      </c>
      <c r="S662" s="6">
        <v>0</v>
      </c>
      <c r="T662" s="6">
        <v>0</v>
      </c>
      <c r="U662" s="6">
        <v>0</v>
      </c>
      <c r="V662" s="6">
        <v>582388.26</v>
      </c>
      <c r="W662" s="6">
        <f>SUM(Table2[[#This Row],[PE Obligations]:[Paving Obligations]])</f>
        <v>582388.26</v>
      </c>
    </row>
    <row r="663" spans="1:23" ht="30" x14ac:dyDescent="0.25">
      <c r="A663" s="5">
        <v>101577</v>
      </c>
      <c r="B663" s="4">
        <v>2</v>
      </c>
      <c r="C663" s="9" t="s">
        <v>284</v>
      </c>
      <c r="D663" s="65" t="s">
        <v>114</v>
      </c>
      <c r="E663" s="65" t="s">
        <v>10721</v>
      </c>
      <c r="F663" s="9" t="s">
        <v>674</v>
      </c>
      <c r="G663" s="9" t="s">
        <v>675</v>
      </c>
      <c r="H663" s="1" t="s">
        <v>74</v>
      </c>
      <c r="I663" s="1" t="s">
        <v>502</v>
      </c>
      <c r="K663" s="14" t="s">
        <v>11496</v>
      </c>
      <c r="L663" s="14" t="s">
        <v>11499</v>
      </c>
      <c r="M663" s="2">
        <v>2.2010000000000001</v>
      </c>
      <c r="N663" s="13">
        <v>42342</v>
      </c>
      <c r="P663" s="181" t="s">
        <v>11513</v>
      </c>
      <c r="Q663" s="182" t="s">
        <v>148</v>
      </c>
      <c r="S663" s="6">
        <v>0</v>
      </c>
      <c r="T663" s="6">
        <v>386000</v>
      </c>
      <c r="U663" s="6">
        <v>190011</v>
      </c>
      <c r="V663" s="6">
        <v>0</v>
      </c>
      <c r="W663" s="6">
        <f>SUM(Table2[[#This Row],[PE Obligations]:[Paving Obligations]])</f>
        <v>576011</v>
      </c>
    </row>
    <row r="664" spans="1:23" x14ac:dyDescent="0.25">
      <c r="A664" s="5">
        <v>127297</v>
      </c>
      <c r="B664" s="4">
        <v>3</v>
      </c>
      <c r="C664" s="9" t="s">
        <v>43</v>
      </c>
      <c r="D664" s="65" t="s">
        <v>126</v>
      </c>
      <c r="E664" s="65" t="s">
        <v>900</v>
      </c>
      <c r="F664" s="9" t="s">
        <v>5418</v>
      </c>
      <c r="G664" s="9" t="s">
        <v>3213</v>
      </c>
      <c r="H664" s="1" t="s">
        <v>158</v>
      </c>
      <c r="I664" s="1" t="s">
        <v>341</v>
      </c>
      <c r="J664" s="1" t="str">
        <f>VLOOKUP(A664,'Resurfacing Data'!A:M,13,FALSE)</f>
        <v>Mill &amp; 411D</v>
      </c>
      <c r="K664" s="14" t="s">
        <v>11496</v>
      </c>
      <c r="L664" s="14" t="s">
        <v>10418</v>
      </c>
      <c r="M664" s="2">
        <v>4.25</v>
      </c>
      <c r="N664" s="13">
        <v>43637</v>
      </c>
      <c r="O664" s="1" t="s">
        <v>342</v>
      </c>
      <c r="P664" s="181" t="s">
        <v>11514</v>
      </c>
      <c r="Q664" s="182" t="s">
        <v>11</v>
      </c>
      <c r="S664" s="6">
        <v>0</v>
      </c>
      <c r="T664" s="6">
        <v>0</v>
      </c>
      <c r="U664" s="6">
        <v>15000</v>
      </c>
      <c r="V664" s="6">
        <v>557965</v>
      </c>
      <c r="W664" s="6">
        <f>SUM(Table2[[#This Row],[PE Obligations]:[Paving Obligations]])</f>
        <v>572965</v>
      </c>
    </row>
    <row r="665" spans="1:23" ht="30" x14ac:dyDescent="0.25">
      <c r="A665" s="5">
        <v>125921</v>
      </c>
      <c r="B665" s="4">
        <v>2</v>
      </c>
      <c r="C665" s="9" t="s">
        <v>282</v>
      </c>
      <c r="D665" s="65" t="s">
        <v>3278</v>
      </c>
      <c r="E665" s="65" t="s">
        <v>11498</v>
      </c>
      <c r="F665" s="9" t="s">
        <v>4585</v>
      </c>
      <c r="H665" s="1" t="s">
        <v>1098</v>
      </c>
      <c r="I665" s="1" t="s">
        <v>158</v>
      </c>
      <c r="K665" s="14" t="s">
        <v>11500</v>
      </c>
      <c r="L665" s="14" t="s">
        <v>11500</v>
      </c>
      <c r="M665" s="2">
        <v>4.04</v>
      </c>
      <c r="P665" s="181" t="s">
        <v>11517</v>
      </c>
      <c r="Q665" s="182" t="s">
        <v>30</v>
      </c>
      <c r="S665" s="6">
        <v>0</v>
      </c>
      <c r="T665" s="6">
        <v>0</v>
      </c>
      <c r="U665" s="6">
        <v>0</v>
      </c>
      <c r="V665" s="6">
        <v>572180.81000000006</v>
      </c>
      <c r="W665" s="6">
        <f>SUM(Table2[[#This Row],[PE Obligations]:[Paving Obligations]])</f>
        <v>572180.81000000006</v>
      </c>
    </row>
    <row r="666" spans="1:23" ht="105" x14ac:dyDescent="0.25">
      <c r="A666" s="5">
        <v>121996</v>
      </c>
      <c r="B666" s="4">
        <v>1</v>
      </c>
      <c r="C666" s="9" t="s">
        <v>219</v>
      </c>
      <c r="D666" s="65" t="s">
        <v>3063</v>
      </c>
      <c r="E666" s="65" t="s">
        <v>11498</v>
      </c>
      <c r="F666" s="9" t="s">
        <v>3064</v>
      </c>
      <c r="G666" s="9" t="s">
        <v>3065</v>
      </c>
      <c r="H666" s="1" t="s">
        <v>22</v>
      </c>
      <c r="I666" s="1" t="s">
        <v>39</v>
      </c>
      <c r="K666" s="14" t="s">
        <v>11500</v>
      </c>
      <c r="L666" s="14" t="s">
        <v>11500</v>
      </c>
      <c r="M666" s="2">
        <v>0.38700000000000001</v>
      </c>
      <c r="P666" s="181" t="s">
        <v>11517</v>
      </c>
      <c r="Q666" s="182" t="s">
        <v>30</v>
      </c>
      <c r="S666" s="6">
        <v>2966.22</v>
      </c>
      <c r="T666" s="6">
        <v>0</v>
      </c>
      <c r="U666" s="6">
        <v>569126.35</v>
      </c>
      <c r="V666" s="6">
        <v>0</v>
      </c>
      <c r="W666" s="6">
        <f>SUM(Table2[[#This Row],[PE Obligations]:[Paving Obligations]])</f>
        <v>572092.56999999995</v>
      </c>
    </row>
    <row r="667" spans="1:23" x14ac:dyDescent="0.25">
      <c r="A667" s="5">
        <v>127372</v>
      </c>
      <c r="B667" s="4">
        <v>4</v>
      </c>
      <c r="C667" s="9" t="s">
        <v>18</v>
      </c>
      <c r="D667" s="65" t="s">
        <v>414</v>
      </c>
      <c r="E667" s="65" t="s">
        <v>900</v>
      </c>
      <c r="F667" s="9" t="s">
        <v>5475</v>
      </c>
      <c r="G667" s="9" t="s">
        <v>5445</v>
      </c>
      <c r="H667" s="1" t="s">
        <v>158</v>
      </c>
      <c r="I667" s="1" t="s">
        <v>341</v>
      </c>
      <c r="J667" s="1" t="str">
        <f>VLOOKUP(A667,'2020'!E:I,5,FALSE)</f>
        <v>Scrub Seal W/ Tld</v>
      </c>
      <c r="K667" s="14" t="s">
        <v>11496</v>
      </c>
      <c r="L667" s="14" t="s">
        <v>10418</v>
      </c>
      <c r="M667" s="2">
        <v>2.2000000000000002</v>
      </c>
      <c r="N667" s="13">
        <v>44008</v>
      </c>
      <c r="O667" s="1" t="s">
        <v>3042</v>
      </c>
      <c r="P667" s="181" t="s">
        <v>11515</v>
      </c>
      <c r="Q667" s="182" t="s">
        <v>24</v>
      </c>
      <c r="S667" s="6">
        <v>0</v>
      </c>
      <c r="T667" s="6">
        <v>0</v>
      </c>
      <c r="U667" s="6">
        <v>86200</v>
      </c>
      <c r="V667" s="6">
        <v>485500</v>
      </c>
      <c r="W667" s="6">
        <f>SUM(Table2[[#This Row],[PE Obligations]:[Paving Obligations]])</f>
        <v>571700</v>
      </c>
    </row>
    <row r="668" spans="1:23" x14ac:dyDescent="0.25">
      <c r="A668" s="5">
        <v>127091</v>
      </c>
      <c r="B668" s="4">
        <v>1</v>
      </c>
      <c r="C668" s="9" t="s">
        <v>169</v>
      </c>
      <c r="D668" s="65" t="s">
        <v>647</v>
      </c>
      <c r="E668" s="65" t="s">
        <v>900</v>
      </c>
      <c r="F668" s="9" t="s">
        <v>5288</v>
      </c>
      <c r="G668" s="9" t="s">
        <v>5289</v>
      </c>
      <c r="H668" s="1" t="s">
        <v>158</v>
      </c>
      <c r="I668" s="1" t="s">
        <v>158</v>
      </c>
      <c r="J668" s="1" t="str">
        <f>VLOOKUP(A668,'2020'!E:I,5,FALSE)</f>
        <v>411tld Overlay @ 85 Lb/sy</v>
      </c>
      <c r="K668" s="14" t="s">
        <v>11496</v>
      </c>
      <c r="L668" s="14" t="s">
        <v>10418</v>
      </c>
      <c r="M668" s="2">
        <v>4.9400000000000004</v>
      </c>
      <c r="N668" s="13">
        <v>44008</v>
      </c>
      <c r="O668" s="1" t="s">
        <v>337</v>
      </c>
      <c r="P668" s="181" t="s">
        <v>11515</v>
      </c>
      <c r="Q668" s="182" t="s">
        <v>24</v>
      </c>
      <c r="S668" s="6">
        <v>0</v>
      </c>
      <c r="T668" s="6">
        <v>0</v>
      </c>
      <c r="U668" s="6">
        <v>0</v>
      </c>
      <c r="V668" s="6">
        <v>570200</v>
      </c>
      <c r="W668" s="6">
        <f>SUM(Table2[[#This Row],[PE Obligations]:[Paving Obligations]])</f>
        <v>570200</v>
      </c>
    </row>
    <row r="669" spans="1:23" x14ac:dyDescent="0.25">
      <c r="A669" s="5">
        <v>125343</v>
      </c>
      <c r="B669" s="4">
        <v>1</v>
      </c>
      <c r="C669" s="9" t="s">
        <v>86</v>
      </c>
      <c r="D669" s="65"/>
      <c r="E669" s="65" t="s">
        <v>11500</v>
      </c>
      <c r="F669" s="9" t="s">
        <v>4283</v>
      </c>
      <c r="H669" s="1" t="s">
        <v>878</v>
      </c>
      <c r="I669" s="1" t="s">
        <v>972</v>
      </c>
      <c r="K669" s="14" t="s">
        <v>11500</v>
      </c>
      <c r="L669" s="14" t="s">
        <v>11500</v>
      </c>
      <c r="M669" s="1" t="s">
        <v>57</v>
      </c>
      <c r="P669" s="181" t="s">
        <v>11500</v>
      </c>
      <c r="Q669" s="182"/>
      <c r="S669" s="6">
        <v>0</v>
      </c>
      <c r="T669" s="6">
        <v>0</v>
      </c>
      <c r="U669" s="6">
        <v>568723.56000000006</v>
      </c>
      <c r="V669" s="6">
        <v>0</v>
      </c>
      <c r="W669" s="6">
        <f>SUM(Table2[[#This Row],[PE Obligations]:[Paving Obligations]])</f>
        <v>568723.56000000006</v>
      </c>
    </row>
    <row r="670" spans="1:23" ht="30" x14ac:dyDescent="0.25">
      <c r="A670" s="5">
        <v>128026</v>
      </c>
      <c r="B670" s="4">
        <v>2</v>
      </c>
      <c r="C670" s="9" t="s">
        <v>124</v>
      </c>
      <c r="D670" s="65" t="s">
        <v>1334</v>
      </c>
      <c r="E670" s="65" t="s">
        <v>900</v>
      </c>
      <c r="F670" s="9" t="s">
        <v>5989</v>
      </c>
      <c r="G670" s="9" t="s">
        <v>4916</v>
      </c>
      <c r="H670" s="1" t="s">
        <v>158</v>
      </c>
      <c r="I670" s="1" t="s">
        <v>341</v>
      </c>
      <c r="J670" s="1" t="str">
        <f>VLOOKUP(A670,'Resurfacing Data'!A:M,13,FALSE)</f>
        <v>Mill &amp; CW</v>
      </c>
      <c r="K670" s="14" t="s">
        <v>11496</v>
      </c>
      <c r="L670" s="14" t="s">
        <v>10418</v>
      </c>
      <c r="M670" s="2">
        <v>2.98</v>
      </c>
      <c r="N670" s="13">
        <v>43637</v>
      </c>
      <c r="O670" s="1" t="s">
        <v>342</v>
      </c>
      <c r="P670" s="181" t="s">
        <v>11515</v>
      </c>
      <c r="Q670" s="182" t="s">
        <v>24</v>
      </c>
      <c r="S670" s="6">
        <v>0</v>
      </c>
      <c r="T670" s="6">
        <v>0</v>
      </c>
      <c r="U670" s="6">
        <v>0</v>
      </c>
      <c r="V670" s="6">
        <v>568165</v>
      </c>
      <c r="W670" s="6">
        <f>SUM(Table2[[#This Row],[PE Obligations]:[Paving Obligations]])</f>
        <v>568165</v>
      </c>
    </row>
    <row r="671" spans="1:23" ht="30" x14ac:dyDescent="0.25">
      <c r="A671" s="5">
        <v>129032</v>
      </c>
      <c r="B671" s="4">
        <v>1</v>
      </c>
      <c r="C671" s="9" t="s">
        <v>223</v>
      </c>
      <c r="D671" s="65" t="s">
        <v>445</v>
      </c>
      <c r="E671" s="65" t="s">
        <v>900</v>
      </c>
      <c r="F671" s="9" t="s">
        <v>6465</v>
      </c>
      <c r="G671" s="9" t="s">
        <v>6466</v>
      </c>
      <c r="H671" s="1" t="s">
        <v>105</v>
      </c>
      <c r="I671" s="1" t="s">
        <v>501</v>
      </c>
      <c r="K671" s="14" t="s">
        <v>11506</v>
      </c>
      <c r="L671" s="14" t="s">
        <v>11339</v>
      </c>
      <c r="M671" s="1" t="s">
        <v>57</v>
      </c>
      <c r="P671" s="181" t="s">
        <v>11515</v>
      </c>
      <c r="Q671" s="182" t="s">
        <v>24</v>
      </c>
      <c r="S671" s="6">
        <v>17000</v>
      </c>
      <c r="T671" s="6">
        <v>0</v>
      </c>
      <c r="U671" s="6">
        <v>551000</v>
      </c>
      <c r="V671" s="6">
        <v>0</v>
      </c>
      <c r="W671" s="6">
        <f>SUM(Table2[[#This Row],[PE Obligations]:[Paving Obligations]])</f>
        <v>568000</v>
      </c>
    </row>
    <row r="672" spans="1:23" x14ac:dyDescent="0.25">
      <c r="A672" s="5">
        <v>121440</v>
      </c>
      <c r="B672" s="4">
        <v>1</v>
      </c>
      <c r="C672" s="9" t="s">
        <v>169</v>
      </c>
      <c r="D672" s="65" t="s">
        <v>122</v>
      </c>
      <c r="E672" s="65" t="s">
        <v>10721</v>
      </c>
      <c r="F672" s="9" t="s">
        <v>2906</v>
      </c>
      <c r="H672" s="1" t="s">
        <v>52</v>
      </c>
      <c r="I672" s="1" t="s">
        <v>48</v>
      </c>
      <c r="K672" s="14" t="s">
        <v>28</v>
      </c>
      <c r="L672" s="14" t="s">
        <v>11339</v>
      </c>
      <c r="M672" s="2">
        <v>0</v>
      </c>
      <c r="N672" s="13">
        <v>42965</v>
      </c>
      <c r="P672" s="181" t="s">
        <v>11513</v>
      </c>
      <c r="Q672" s="182" t="s">
        <v>148</v>
      </c>
      <c r="S672" s="6">
        <v>0</v>
      </c>
      <c r="T672" s="6">
        <v>0</v>
      </c>
      <c r="U672" s="6">
        <v>565587.15</v>
      </c>
      <c r="V672" s="6">
        <v>0</v>
      </c>
      <c r="W672" s="6">
        <f>SUM(Table2[[#This Row],[PE Obligations]:[Paving Obligations]])</f>
        <v>565587.15</v>
      </c>
    </row>
    <row r="673" spans="1:23" ht="30" x14ac:dyDescent="0.25">
      <c r="A673" s="5">
        <v>124337</v>
      </c>
      <c r="B673" s="4">
        <v>1</v>
      </c>
      <c r="C673" s="9" t="s">
        <v>102</v>
      </c>
      <c r="D673" s="65" t="s">
        <v>3824</v>
      </c>
      <c r="E673" s="65" t="s">
        <v>11498</v>
      </c>
      <c r="F673" s="9" t="s">
        <v>3825</v>
      </c>
      <c r="H673" s="1" t="s">
        <v>35</v>
      </c>
      <c r="I673" s="1" t="s">
        <v>29</v>
      </c>
      <c r="K673" s="14" t="s">
        <v>28</v>
      </c>
      <c r="L673" s="14" t="s">
        <v>113</v>
      </c>
      <c r="M673" s="2">
        <v>0.01</v>
      </c>
      <c r="N673" s="13">
        <v>44729</v>
      </c>
      <c r="P673" s="181" t="s">
        <v>11517</v>
      </c>
      <c r="Q673" s="182" t="s">
        <v>24</v>
      </c>
      <c r="R673" s="9" t="s">
        <v>3826</v>
      </c>
      <c r="S673" s="6">
        <v>0</v>
      </c>
      <c r="T673" s="6">
        <v>0</v>
      </c>
      <c r="U673" s="6">
        <v>565421.43000000005</v>
      </c>
      <c r="V673" s="6">
        <v>0</v>
      </c>
      <c r="W673" s="6">
        <f>SUM(Table2[[#This Row],[PE Obligations]:[Paving Obligations]])</f>
        <v>565421.43000000005</v>
      </c>
    </row>
    <row r="674" spans="1:23" ht="30" x14ac:dyDescent="0.25">
      <c r="A674" s="5">
        <v>101607</v>
      </c>
      <c r="B674" s="4">
        <v>4</v>
      </c>
      <c r="C674" s="9" t="s">
        <v>210</v>
      </c>
      <c r="D674" s="65" t="s">
        <v>689</v>
      </c>
      <c r="E674" s="65" t="s">
        <v>900</v>
      </c>
      <c r="F674" s="9" t="s">
        <v>690</v>
      </c>
      <c r="G674" s="9" t="s">
        <v>691</v>
      </c>
      <c r="H674" s="1" t="s">
        <v>74</v>
      </c>
      <c r="I674" s="1" t="s">
        <v>101</v>
      </c>
      <c r="K674" s="14" t="s">
        <v>11496</v>
      </c>
      <c r="L674" s="14" t="s">
        <v>113</v>
      </c>
      <c r="M674" s="2">
        <v>5.351</v>
      </c>
      <c r="P674" s="181" t="s">
        <v>11515</v>
      </c>
      <c r="Q674" s="182"/>
      <c r="S674" s="6">
        <v>562500</v>
      </c>
      <c r="T674" s="6">
        <v>0</v>
      </c>
      <c r="U674" s="6">
        <v>0</v>
      </c>
      <c r="V674" s="6">
        <v>0</v>
      </c>
      <c r="W674" s="6">
        <f>SUM(Table2[[#This Row],[PE Obligations]:[Paving Obligations]])</f>
        <v>562500</v>
      </c>
    </row>
    <row r="675" spans="1:23" x14ac:dyDescent="0.25">
      <c r="A675" s="5">
        <v>120008.06</v>
      </c>
      <c r="B675" s="4">
        <v>3</v>
      </c>
      <c r="C675" s="9" t="s">
        <v>161</v>
      </c>
      <c r="D675" s="65"/>
      <c r="E675" s="65" t="s">
        <v>10721</v>
      </c>
      <c r="F675" s="9" t="s">
        <v>2586</v>
      </c>
      <c r="H675" s="1" t="s">
        <v>105</v>
      </c>
      <c r="I675" s="1" t="s">
        <v>761</v>
      </c>
      <c r="K675" s="14" t="s">
        <v>11500</v>
      </c>
      <c r="L675" s="14" t="s">
        <v>11500</v>
      </c>
      <c r="M675" s="2">
        <v>296.11</v>
      </c>
      <c r="N675" s="13">
        <v>43777</v>
      </c>
      <c r="P675" s="181" t="s">
        <v>11513</v>
      </c>
      <c r="Q675" s="182"/>
      <c r="S675" s="6">
        <v>0</v>
      </c>
      <c r="T675" s="6">
        <v>0</v>
      </c>
      <c r="U675" s="6">
        <v>561274</v>
      </c>
      <c r="V675" s="6">
        <v>0</v>
      </c>
      <c r="W675" s="6">
        <f>SUM(Table2[[#This Row],[PE Obligations]:[Paving Obligations]])</f>
        <v>561274</v>
      </c>
    </row>
    <row r="676" spans="1:23" x14ac:dyDescent="0.25">
      <c r="A676" s="5">
        <v>129104</v>
      </c>
      <c r="B676" s="4">
        <v>1</v>
      </c>
      <c r="C676" s="9" t="s">
        <v>32</v>
      </c>
      <c r="D676" s="65" t="s">
        <v>139</v>
      </c>
      <c r="E676" s="65" t="s">
        <v>900</v>
      </c>
      <c r="F676" s="9" t="s">
        <v>6535</v>
      </c>
      <c r="G676" s="9" t="s">
        <v>3582</v>
      </c>
      <c r="H676" s="1" t="s">
        <v>158</v>
      </c>
      <c r="I676" s="1" t="s">
        <v>341</v>
      </c>
      <c r="J676" s="1" t="str">
        <f>VLOOKUP(A676,'2020'!E:I,5,FALSE)</f>
        <v>411tld Overlay @ 85 Lb/sy</v>
      </c>
      <c r="K676" s="14" t="s">
        <v>11496</v>
      </c>
      <c r="L676" s="14" t="s">
        <v>10418</v>
      </c>
      <c r="M676" s="2">
        <v>3.1</v>
      </c>
      <c r="N676" s="13">
        <v>43917</v>
      </c>
      <c r="O676" s="1" t="s">
        <v>337</v>
      </c>
      <c r="P676" s="181" t="s">
        <v>11515</v>
      </c>
      <c r="Q676" s="182" t="s">
        <v>24</v>
      </c>
      <c r="S676" s="6">
        <v>0</v>
      </c>
      <c r="T676" s="6">
        <v>0</v>
      </c>
      <c r="U676" s="6">
        <v>20360</v>
      </c>
      <c r="V676" s="6">
        <v>540810</v>
      </c>
      <c r="W676" s="6">
        <f>SUM(Table2[[#This Row],[PE Obligations]:[Paving Obligations]])</f>
        <v>561170</v>
      </c>
    </row>
    <row r="677" spans="1:23" ht="45" x14ac:dyDescent="0.25">
      <c r="A677" s="5">
        <v>126080</v>
      </c>
      <c r="B677" s="4">
        <v>4</v>
      </c>
      <c r="C677" s="9" t="s">
        <v>18</v>
      </c>
      <c r="D677" s="65" t="s">
        <v>4644</v>
      </c>
      <c r="E677" s="65" t="s">
        <v>11498</v>
      </c>
      <c r="F677" s="9" t="s">
        <v>4645</v>
      </c>
      <c r="H677" s="1" t="s">
        <v>1098</v>
      </c>
      <c r="I677" s="1" t="s">
        <v>158</v>
      </c>
      <c r="K677" s="14" t="s">
        <v>11500</v>
      </c>
      <c r="L677" s="14" t="s">
        <v>11500</v>
      </c>
      <c r="M677" s="2">
        <v>5.09</v>
      </c>
      <c r="P677" s="181" t="s">
        <v>11517</v>
      </c>
      <c r="Q677" s="182" t="s">
        <v>30</v>
      </c>
      <c r="S677" s="6">
        <v>0</v>
      </c>
      <c r="T677" s="6">
        <v>0</v>
      </c>
      <c r="U677" s="6">
        <v>0</v>
      </c>
      <c r="V677" s="6">
        <v>559664.28</v>
      </c>
      <c r="W677" s="6">
        <f>SUM(Table2[[#This Row],[PE Obligations]:[Paving Obligations]])</f>
        <v>559664.28</v>
      </c>
    </row>
    <row r="678" spans="1:23" ht="45" x14ac:dyDescent="0.25">
      <c r="A678" s="5">
        <v>124455</v>
      </c>
      <c r="B678" s="4">
        <v>1</v>
      </c>
      <c r="C678" s="9" t="s">
        <v>40</v>
      </c>
      <c r="D678" s="65" t="s">
        <v>379</v>
      </c>
      <c r="E678" s="65" t="s">
        <v>900</v>
      </c>
      <c r="F678" s="9" t="s">
        <v>3876</v>
      </c>
      <c r="G678" s="9" t="s">
        <v>3877</v>
      </c>
      <c r="H678" s="1" t="s">
        <v>74</v>
      </c>
      <c r="I678" s="1" t="s">
        <v>113</v>
      </c>
      <c r="K678" s="14" t="s">
        <v>11496</v>
      </c>
      <c r="L678" s="14" t="s">
        <v>113</v>
      </c>
      <c r="M678" s="2">
        <v>4.87</v>
      </c>
      <c r="N678" s="13">
        <v>45093</v>
      </c>
      <c r="P678" s="181" t="s">
        <v>11515</v>
      </c>
      <c r="Q678" s="182" t="s">
        <v>24</v>
      </c>
      <c r="S678" s="6">
        <v>559500</v>
      </c>
      <c r="T678" s="6">
        <v>0</v>
      </c>
      <c r="U678" s="6">
        <v>0</v>
      </c>
      <c r="V678" s="6">
        <v>0</v>
      </c>
      <c r="W678" s="6">
        <f>SUM(Table2[[#This Row],[PE Obligations]:[Paving Obligations]])</f>
        <v>559500</v>
      </c>
    </row>
    <row r="679" spans="1:23" ht="45" x14ac:dyDescent="0.25">
      <c r="A679" s="5">
        <v>103755.05</v>
      </c>
      <c r="B679" s="4">
        <v>2</v>
      </c>
      <c r="C679" s="9" t="s">
        <v>159</v>
      </c>
      <c r="D679" s="65"/>
      <c r="E679" s="65" t="s">
        <v>11500</v>
      </c>
      <c r="F679" s="9" t="s">
        <v>807</v>
      </c>
      <c r="G679" s="9" t="s">
        <v>808</v>
      </c>
      <c r="H679" s="1" t="s">
        <v>24</v>
      </c>
      <c r="I679" s="1" t="s">
        <v>56</v>
      </c>
      <c r="K679" s="14" t="s">
        <v>11500</v>
      </c>
      <c r="L679" s="14" t="s">
        <v>11500</v>
      </c>
      <c r="M679" s="1" t="s">
        <v>57</v>
      </c>
      <c r="N679" s="13">
        <v>42601</v>
      </c>
      <c r="P679" s="181" t="s">
        <v>11500</v>
      </c>
      <c r="Q679" s="182"/>
      <c r="S679" s="6">
        <v>0</v>
      </c>
      <c r="T679" s="6">
        <v>0</v>
      </c>
      <c r="U679" s="6">
        <v>556600</v>
      </c>
      <c r="V679" s="6">
        <v>0</v>
      </c>
      <c r="W679" s="6">
        <f>SUM(Table2[[#This Row],[PE Obligations]:[Paving Obligations]])</f>
        <v>556600</v>
      </c>
    </row>
    <row r="680" spans="1:23" x14ac:dyDescent="0.25">
      <c r="A680" s="5">
        <v>70069</v>
      </c>
      <c r="B680" s="4">
        <v>2</v>
      </c>
      <c r="C680" s="9" t="s">
        <v>280</v>
      </c>
      <c r="D680" s="65"/>
      <c r="E680" s="65" t="s">
        <v>900</v>
      </c>
      <c r="F680" s="9" t="s">
        <v>281</v>
      </c>
      <c r="H680" s="1" t="s">
        <v>105</v>
      </c>
      <c r="I680" s="1" t="s">
        <v>171</v>
      </c>
      <c r="K680" s="14" t="s">
        <v>11500</v>
      </c>
      <c r="L680" s="14" t="s">
        <v>11500</v>
      </c>
      <c r="M680" s="1" t="s">
        <v>57</v>
      </c>
      <c r="P680" s="181" t="s">
        <v>11515</v>
      </c>
      <c r="Q680" s="182"/>
      <c r="S680" s="6">
        <v>0</v>
      </c>
      <c r="T680" s="6">
        <v>0</v>
      </c>
      <c r="U680" s="6">
        <v>556018.30000000005</v>
      </c>
      <c r="V680" s="6">
        <v>0</v>
      </c>
      <c r="W680" s="6">
        <f>SUM(Table2[[#This Row],[PE Obligations]:[Paving Obligations]])</f>
        <v>556018.30000000005</v>
      </c>
    </row>
    <row r="681" spans="1:23" ht="30" x14ac:dyDescent="0.25">
      <c r="A681" s="5">
        <v>127616</v>
      </c>
      <c r="B681" s="4">
        <v>4</v>
      </c>
      <c r="C681" s="9" t="s">
        <v>18</v>
      </c>
      <c r="D681" s="65" t="s">
        <v>146</v>
      </c>
      <c r="E681" s="65" t="s">
        <v>10721</v>
      </c>
      <c r="F681" s="9" t="s">
        <v>5599</v>
      </c>
      <c r="G681" s="9" t="s">
        <v>3213</v>
      </c>
      <c r="H681" s="1" t="s">
        <v>158</v>
      </c>
      <c r="I681" s="1" t="s">
        <v>4650</v>
      </c>
      <c r="J681" s="1" t="str">
        <f>VLOOKUP(A681,'Resurfacing Data'!A:M,13,FALSE)</f>
        <v>Mill &amp; 411D</v>
      </c>
      <c r="K681" s="14" t="s">
        <v>11496</v>
      </c>
      <c r="L681" s="14" t="s">
        <v>10418</v>
      </c>
      <c r="M681" s="2">
        <v>3.56</v>
      </c>
      <c r="N681" s="13">
        <v>43441</v>
      </c>
      <c r="O681" s="1" t="s">
        <v>342</v>
      </c>
      <c r="P681" s="181" t="s">
        <v>11513</v>
      </c>
      <c r="Q681" s="182" t="s">
        <v>148</v>
      </c>
      <c r="R681" s="9" t="s">
        <v>5600</v>
      </c>
      <c r="S681" s="6">
        <v>0</v>
      </c>
      <c r="T681" s="6">
        <v>0</v>
      </c>
      <c r="U681" s="6">
        <v>0</v>
      </c>
      <c r="V681" s="6">
        <v>556000</v>
      </c>
      <c r="W681" s="6">
        <f>SUM(Table2[[#This Row],[PE Obligations]:[Paving Obligations]])</f>
        <v>556000</v>
      </c>
    </row>
    <row r="682" spans="1:23" ht="30" x14ac:dyDescent="0.25">
      <c r="A682" s="5">
        <v>120175</v>
      </c>
      <c r="B682" s="4">
        <v>4</v>
      </c>
      <c r="C682" s="9" t="s">
        <v>18</v>
      </c>
      <c r="D682" s="65" t="s">
        <v>1089</v>
      </c>
      <c r="E682" s="65" t="s">
        <v>900</v>
      </c>
      <c r="F682" s="9" t="s">
        <v>2636</v>
      </c>
      <c r="G682" s="9" t="s">
        <v>2637</v>
      </c>
      <c r="H682" s="1" t="s">
        <v>1072</v>
      </c>
      <c r="I682" s="1" t="s">
        <v>1070</v>
      </c>
      <c r="K682" s="14" t="s">
        <v>11500</v>
      </c>
      <c r="L682" s="14" t="s">
        <v>11500</v>
      </c>
      <c r="M682" s="2">
        <v>0.01</v>
      </c>
      <c r="P682" s="181" t="s">
        <v>11514</v>
      </c>
      <c r="Q682" s="182" t="s">
        <v>11</v>
      </c>
      <c r="S682" s="6">
        <v>0</v>
      </c>
      <c r="T682" s="6">
        <v>0</v>
      </c>
      <c r="U682" s="6">
        <v>555600</v>
      </c>
      <c r="V682" s="6">
        <v>0</v>
      </c>
      <c r="W682" s="6">
        <f>SUM(Table2[[#This Row],[PE Obligations]:[Paving Obligations]])</f>
        <v>555600</v>
      </c>
    </row>
    <row r="683" spans="1:23" x14ac:dyDescent="0.25">
      <c r="A683" s="5">
        <v>101609</v>
      </c>
      <c r="B683" s="4">
        <v>4</v>
      </c>
      <c r="C683" s="9" t="s">
        <v>18</v>
      </c>
      <c r="D683" s="65" t="s">
        <v>363</v>
      </c>
      <c r="E683" s="65" t="s">
        <v>900</v>
      </c>
      <c r="F683" s="9" t="s">
        <v>695</v>
      </c>
      <c r="H683" s="1" t="s">
        <v>74</v>
      </c>
      <c r="I683" s="1" t="s">
        <v>101</v>
      </c>
      <c r="K683" s="14" t="s">
        <v>11496</v>
      </c>
      <c r="L683" s="14" t="s">
        <v>113</v>
      </c>
      <c r="M683" s="2">
        <v>3.43</v>
      </c>
      <c r="P683" s="181" t="s">
        <v>11514</v>
      </c>
      <c r="Q683" s="182" t="s">
        <v>11</v>
      </c>
      <c r="S683" s="6">
        <v>553500</v>
      </c>
      <c r="T683" s="6">
        <v>0</v>
      </c>
      <c r="U683" s="6">
        <v>0</v>
      </c>
      <c r="V683" s="6">
        <v>0</v>
      </c>
      <c r="W683" s="6">
        <f>SUM(Table2[[#This Row],[PE Obligations]:[Paving Obligations]])</f>
        <v>553500</v>
      </c>
    </row>
    <row r="684" spans="1:23" x14ac:dyDescent="0.25">
      <c r="A684" s="5">
        <v>129087</v>
      </c>
      <c r="B684" s="4">
        <v>1</v>
      </c>
      <c r="C684" s="9" t="s">
        <v>223</v>
      </c>
      <c r="D684" s="65" t="s">
        <v>6517</v>
      </c>
      <c r="E684" s="65" t="s">
        <v>900</v>
      </c>
      <c r="F684" s="9" t="s">
        <v>6518</v>
      </c>
      <c r="G684" s="9" t="s">
        <v>3213</v>
      </c>
      <c r="H684" s="1" t="s">
        <v>158</v>
      </c>
      <c r="I684" s="1" t="s">
        <v>341</v>
      </c>
      <c r="J684" s="1" t="str">
        <f>VLOOKUP(A684,'2020'!E:I,5,FALSE)</f>
        <v>Mill &amp; 411d</v>
      </c>
      <c r="K684" s="14" t="s">
        <v>11496</v>
      </c>
      <c r="L684" s="14" t="s">
        <v>10418</v>
      </c>
      <c r="M684" s="2">
        <v>0.97</v>
      </c>
      <c r="N684" s="13">
        <v>43966</v>
      </c>
      <c r="O684" s="1" t="s">
        <v>342</v>
      </c>
      <c r="P684" s="181" t="s">
        <v>11515</v>
      </c>
      <c r="Q684" s="182" t="s">
        <v>24</v>
      </c>
      <c r="S684" s="6">
        <v>0</v>
      </c>
      <c r="T684" s="6">
        <v>0</v>
      </c>
      <c r="U684" s="6">
        <v>47800</v>
      </c>
      <c r="V684" s="6">
        <v>504300</v>
      </c>
      <c r="W684" s="6">
        <f>SUM(Table2[[#This Row],[PE Obligations]:[Paving Obligations]])</f>
        <v>552100</v>
      </c>
    </row>
    <row r="685" spans="1:23" ht="30" x14ac:dyDescent="0.25">
      <c r="A685" s="5">
        <v>130184</v>
      </c>
      <c r="B685" s="4">
        <v>1</v>
      </c>
      <c r="C685" s="9" t="s">
        <v>40</v>
      </c>
      <c r="D685" s="65"/>
      <c r="E685" s="65" t="s">
        <v>11500</v>
      </c>
      <c r="F685" s="9" t="s">
        <v>7521</v>
      </c>
      <c r="H685" s="1" t="s">
        <v>1072</v>
      </c>
      <c r="K685" s="14" t="s">
        <v>11500</v>
      </c>
      <c r="L685" s="14" t="s">
        <v>11500</v>
      </c>
      <c r="M685" s="1" t="s">
        <v>57</v>
      </c>
      <c r="P685" s="181" t="s">
        <v>11500</v>
      </c>
      <c r="Q685" s="182"/>
      <c r="S685" s="6">
        <v>0</v>
      </c>
      <c r="T685" s="6">
        <v>0</v>
      </c>
      <c r="U685" s="6">
        <v>551875.28</v>
      </c>
      <c r="V685" s="6">
        <v>0</v>
      </c>
      <c r="W685" s="6">
        <f>SUM(Table2[[#This Row],[PE Obligations]:[Paving Obligations]])</f>
        <v>551875.28</v>
      </c>
    </row>
    <row r="686" spans="1:23" ht="30" x14ac:dyDescent="0.25">
      <c r="A686" s="5">
        <v>124555</v>
      </c>
      <c r="B686" s="4">
        <v>4</v>
      </c>
      <c r="C686" s="9" t="s">
        <v>233</v>
      </c>
      <c r="D686" s="65" t="s">
        <v>3943</v>
      </c>
      <c r="E686" s="65" t="s">
        <v>11498</v>
      </c>
      <c r="F686" s="9" t="s">
        <v>3944</v>
      </c>
      <c r="H686" s="1" t="s">
        <v>35</v>
      </c>
      <c r="I686" s="1" t="s">
        <v>29</v>
      </c>
      <c r="K686" s="14" t="s">
        <v>28</v>
      </c>
      <c r="L686" s="14" t="s">
        <v>113</v>
      </c>
      <c r="M686" s="2">
        <v>1.0999999999999999E-2</v>
      </c>
      <c r="P686" s="181" t="s">
        <v>11517</v>
      </c>
      <c r="Q686" s="182" t="s">
        <v>30</v>
      </c>
      <c r="R686" s="9" t="s">
        <v>3945</v>
      </c>
      <c r="S686" s="6">
        <v>0</v>
      </c>
      <c r="T686" s="6">
        <v>0</v>
      </c>
      <c r="U686" s="6">
        <v>551846.02</v>
      </c>
      <c r="V686" s="6">
        <v>0</v>
      </c>
      <c r="W686" s="6">
        <f>SUM(Table2[[#This Row],[PE Obligations]:[Paving Obligations]])</f>
        <v>551846.02</v>
      </c>
    </row>
    <row r="687" spans="1:23" ht="30" x14ac:dyDescent="0.25">
      <c r="A687" s="5">
        <v>125620</v>
      </c>
      <c r="B687" s="4">
        <v>4</v>
      </c>
      <c r="C687" s="9" t="s">
        <v>18</v>
      </c>
      <c r="D687" s="65" t="s">
        <v>4492</v>
      </c>
      <c r="E687" s="65" t="s">
        <v>11498</v>
      </c>
      <c r="F687" s="9" t="s">
        <v>4493</v>
      </c>
      <c r="H687" s="1" t="s">
        <v>1098</v>
      </c>
      <c r="I687" s="1" t="s">
        <v>158</v>
      </c>
      <c r="K687" s="14" t="s">
        <v>11500</v>
      </c>
      <c r="L687" s="14" t="s">
        <v>11500</v>
      </c>
      <c r="M687" s="2">
        <v>1.8779999999999999</v>
      </c>
      <c r="P687" s="181" t="s">
        <v>11517</v>
      </c>
      <c r="Q687" s="182" t="s">
        <v>24</v>
      </c>
      <c r="S687" s="6">
        <v>0</v>
      </c>
      <c r="T687" s="6">
        <v>0</v>
      </c>
      <c r="U687" s="6">
        <v>0</v>
      </c>
      <c r="V687" s="6">
        <v>550981.73</v>
      </c>
      <c r="W687" s="6">
        <f>SUM(Table2[[#This Row],[PE Obligations]:[Paving Obligations]])</f>
        <v>550981.73</v>
      </c>
    </row>
    <row r="688" spans="1:23" ht="60" x14ac:dyDescent="0.25">
      <c r="A688" s="5">
        <v>101112</v>
      </c>
      <c r="B688" s="4">
        <v>3</v>
      </c>
      <c r="C688" s="9" t="s">
        <v>131</v>
      </c>
      <c r="D688" s="65" t="s">
        <v>363</v>
      </c>
      <c r="E688" s="65" t="s">
        <v>900</v>
      </c>
      <c r="F688" s="9" t="s">
        <v>577</v>
      </c>
      <c r="G688" s="9" t="s">
        <v>578</v>
      </c>
      <c r="H688" s="1" t="s">
        <v>74</v>
      </c>
      <c r="I688" s="1" t="s">
        <v>502</v>
      </c>
      <c r="K688" s="14" t="s">
        <v>11496</v>
      </c>
      <c r="L688" s="14" t="s">
        <v>11499</v>
      </c>
      <c r="M688" s="2">
        <v>0</v>
      </c>
      <c r="N688" s="13">
        <v>41614</v>
      </c>
      <c r="P688" s="181" t="s">
        <v>11515</v>
      </c>
      <c r="Q688" s="182" t="s">
        <v>24</v>
      </c>
      <c r="S688" s="6">
        <v>0</v>
      </c>
      <c r="T688" s="6">
        <v>0</v>
      </c>
      <c r="U688" s="6">
        <v>550555.29</v>
      </c>
      <c r="V688" s="6">
        <v>0</v>
      </c>
      <c r="W688" s="6">
        <f>SUM(Table2[[#This Row],[PE Obligations]:[Paving Obligations]])</f>
        <v>550555.29</v>
      </c>
    </row>
    <row r="689" spans="1:23" ht="105" x14ac:dyDescent="0.25">
      <c r="A689" s="5">
        <v>118523.01</v>
      </c>
      <c r="B689" s="4">
        <v>1</v>
      </c>
      <c r="C689" s="9" t="s">
        <v>223</v>
      </c>
      <c r="D689" s="65"/>
      <c r="E689" s="65" t="s">
        <v>11498</v>
      </c>
      <c r="F689" s="9" t="s">
        <v>2313</v>
      </c>
      <c r="G689" s="9" t="s">
        <v>2314</v>
      </c>
      <c r="H689" s="1" t="s">
        <v>22</v>
      </c>
      <c r="I689" s="1" t="s">
        <v>39</v>
      </c>
      <c r="K689" s="14" t="s">
        <v>11500</v>
      </c>
      <c r="L689" s="14" t="s">
        <v>11500</v>
      </c>
      <c r="M689" s="2">
        <v>0</v>
      </c>
      <c r="P689" s="181" t="s">
        <v>11517</v>
      </c>
      <c r="Q689" s="182" t="s">
        <v>24</v>
      </c>
      <c r="S689" s="6">
        <v>0</v>
      </c>
      <c r="T689" s="6">
        <v>0</v>
      </c>
      <c r="U689" s="6">
        <v>547970</v>
      </c>
      <c r="V689" s="6">
        <v>0</v>
      </c>
      <c r="W689" s="6">
        <f>SUM(Table2[[#This Row],[PE Obligations]:[Paving Obligations]])</f>
        <v>547970</v>
      </c>
    </row>
    <row r="690" spans="1:23" ht="30" x14ac:dyDescent="0.25">
      <c r="A690" s="5">
        <v>129366</v>
      </c>
      <c r="B690" s="4">
        <v>1</v>
      </c>
      <c r="C690" s="9" t="s">
        <v>899</v>
      </c>
      <c r="D690" s="65"/>
      <c r="E690" s="65" t="s">
        <v>11500</v>
      </c>
      <c r="F690" s="9" t="s">
        <v>6842</v>
      </c>
      <c r="H690" s="1" t="s">
        <v>1246</v>
      </c>
      <c r="K690" s="14" t="s">
        <v>11500</v>
      </c>
      <c r="L690" s="14" t="s">
        <v>11500</v>
      </c>
      <c r="M690" s="1" t="s">
        <v>57</v>
      </c>
      <c r="P690" s="181" t="s">
        <v>11500</v>
      </c>
      <c r="Q690" s="182"/>
      <c r="S690" s="6">
        <v>0</v>
      </c>
      <c r="T690" s="6">
        <v>0</v>
      </c>
      <c r="U690" s="6">
        <v>547425</v>
      </c>
      <c r="V690" s="6">
        <v>0</v>
      </c>
      <c r="W690" s="6">
        <f>SUM(Table2[[#This Row],[PE Obligations]:[Paving Obligations]])</f>
        <v>547425</v>
      </c>
    </row>
    <row r="691" spans="1:23" ht="120" x14ac:dyDescent="0.25">
      <c r="A691" s="5">
        <v>123629</v>
      </c>
      <c r="B691" s="4">
        <v>1</v>
      </c>
      <c r="C691" s="9" t="s">
        <v>86</v>
      </c>
      <c r="D691" s="65" t="s">
        <v>363</v>
      </c>
      <c r="E691" s="65" t="s">
        <v>900</v>
      </c>
      <c r="F691" s="9" t="s">
        <v>3518</v>
      </c>
      <c r="G691" s="9" t="s">
        <v>3519</v>
      </c>
      <c r="H691" s="1" t="s">
        <v>22</v>
      </c>
      <c r="I691" s="1" t="s">
        <v>39</v>
      </c>
      <c r="K691" s="14" t="s">
        <v>11500</v>
      </c>
      <c r="L691" s="14" t="s">
        <v>11500</v>
      </c>
      <c r="M691" s="2">
        <v>0.67500000000000004</v>
      </c>
      <c r="P691" s="181" t="s">
        <v>11514</v>
      </c>
      <c r="Q691" s="182" t="s">
        <v>11</v>
      </c>
      <c r="S691" s="6">
        <v>2354.27</v>
      </c>
      <c r="T691" s="6">
        <v>0</v>
      </c>
      <c r="U691" s="6">
        <v>542340</v>
      </c>
      <c r="V691" s="6">
        <v>0</v>
      </c>
      <c r="W691" s="6">
        <f>SUM(Table2[[#This Row],[PE Obligations]:[Paving Obligations]])</f>
        <v>544694.27</v>
      </c>
    </row>
    <row r="692" spans="1:23" ht="30" x14ac:dyDescent="0.25">
      <c r="A692" s="5">
        <v>120847</v>
      </c>
      <c r="B692" s="4">
        <v>1</v>
      </c>
      <c r="C692" s="9" t="s">
        <v>186</v>
      </c>
      <c r="D692" s="65" t="s">
        <v>2791</v>
      </c>
      <c r="E692" s="65" t="s">
        <v>11498</v>
      </c>
      <c r="F692" s="9" t="s">
        <v>2792</v>
      </c>
      <c r="H692" s="1" t="s">
        <v>35</v>
      </c>
      <c r="I692" s="1" t="s">
        <v>29</v>
      </c>
      <c r="K692" s="14" t="s">
        <v>28</v>
      </c>
      <c r="L692" s="14" t="s">
        <v>113</v>
      </c>
      <c r="M692" s="2">
        <v>0.01</v>
      </c>
      <c r="P692" s="181" t="s">
        <v>11517</v>
      </c>
      <c r="Q692" s="182" t="s">
        <v>24</v>
      </c>
      <c r="S692" s="6">
        <v>0</v>
      </c>
      <c r="T692" s="6">
        <v>0</v>
      </c>
      <c r="U692" s="6">
        <v>544470.92000000004</v>
      </c>
      <c r="V692" s="6">
        <v>0</v>
      </c>
      <c r="W692" s="6">
        <f>SUM(Table2[[#This Row],[PE Obligations]:[Paving Obligations]])</f>
        <v>544470.92000000004</v>
      </c>
    </row>
    <row r="693" spans="1:23" ht="30" x14ac:dyDescent="0.25">
      <c r="A693" s="5">
        <v>104027.5</v>
      </c>
      <c r="B693" s="4">
        <v>1</v>
      </c>
      <c r="C693" s="9" t="s">
        <v>49</v>
      </c>
      <c r="D693" s="65"/>
      <c r="E693" s="65" t="s">
        <v>11500</v>
      </c>
      <c r="F693" s="9" t="s">
        <v>844</v>
      </c>
      <c r="G693" s="9" t="s">
        <v>844</v>
      </c>
      <c r="H693" s="1" t="s">
        <v>24</v>
      </c>
      <c r="I693" s="1" t="s">
        <v>828</v>
      </c>
      <c r="K693" s="14" t="s">
        <v>11500</v>
      </c>
      <c r="L693" s="14" t="s">
        <v>11500</v>
      </c>
      <c r="M693" s="1" t="s">
        <v>57</v>
      </c>
      <c r="N693" s="13">
        <v>44057</v>
      </c>
      <c r="P693" s="181" t="s">
        <v>11500</v>
      </c>
      <c r="Q693" s="182"/>
      <c r="S693" s="6">
        <v>543750</v>
      </c>
      <c r="T693" s="6">
        <v>0</v>
      </c>
      <c r="U693" s="6">
        <v>0</v>
      </c>
      <c r="V693" s="6">
        <v>0</v>
      </c>
      <c r="W693" s="6">
        <f>SUM(Table2[[#This Row],[PE Obligations]:[Paving Obligations]])</f>
        <v>543750</v>
      </c>
    </row>
    <row r="694" spans="1:23" x14ac:dyDescent="0.25">
      <c r="A694" s="5">
        <v>127163</v>
      </c>
      <c r="B694" s="4">
        <v>2</v>
      </c>
      <c r="C694" s="9" t="s">
        <v>194</v>
      </c>
      <c r="D694" s="65" t="s">
        <v>2362</v>
      </c>
      <c r="E694" s="65" t="s">
        <v>900</v>
      </c>
      <c r="F694" s="9" t="s">
        <v>5327</v>
      </c>
      <c r="G694" s="9" t="s">
        <v>5328</v>
      </c>
      <c r="H694" s="1" t="s">
        <v>158</v>
      </c>
      <c r="I694" s="1" t="s">
        <v>341</v>
      </c>
      <c r="J694" s="1" t="str">
        <f>VLOOKUP(A694,'2020'!E:I,5,FALSE)</f>
        <v>Scrub Seal</v>
      </c>
      <c r="K694" s="14" t="s">
        <v>11496</v>
      </c>
      <c r="L694" s="14" t="s">
        <v>10418</v>
      </c>
      <c r="M694" s="2">
        <v>8.43</v>
      </c>
      <c r="N694" s="13">
        <v>43917</v>
      </c>
      <c r="O694" s="1" t="s">
        <v>342</v>
      </c>
      <c r="P694" s="181" t="s">
        <v>11515</v>
      </c>
      <c r="Q694" s="182" t="s">
        <v>24</v>
      </c>
      <c r="S694" s="6">
        <v>0</v>
      </c>
      <c r="T694" s="6">
        <v>0</v>
      </c>
      <c r="U694" s="6">
        <v>43097</v>
      </c>
      <c r="V694" s="6">
        <v>500405</v>
      </c>
      <c r="W694" s="6">
        <f>SUM(Table2[[#This Row],[PE Obligations]:[Paving Obligations]])</f>
        <v>543502</v>
      </c>
    </row>
    <row r="695" spans="1:23" x14ac:dyDescent="0.25">
      <c r="A695" s="5">
        <v>127131</v>
      </c>
      <c r="B695" s="4">
        <v>1</v>
      </c>
      <c r="C695" s="9" t="s">
        <v>25</v>
      </c>
      <c r="D695" s="65" t="s">
        <v>116</v>
      </c>
      <c r="E695" s="65" t="s">
        <v>900</v>
      </c>
      <c r="F695" s="9" t="s">
        <v>5311</v>
      </c>
      <c r="G695" s="9" t="s">
        <v>4135</v>
      </c>
      <c r="H695" s="1" t="s">
        <v>158</v>
      </c>
      <c r="I695" s="1" t="s">
        <v>158</v>
      </c>
      <c r="J695" s="1" t="str">
        <f>VLOOKUP(A695,'2020'!E:I,5,FALSE)</f>
        <v>411 D Overlay</v>
      </c>
      <c r="K695" s="14" t="s">
        <v>11496</v>
      </c>
      <c r="L695" s="14" t="s">
        <v>10418</v>
      </c>
      <c r="M695" s="2">
        <v>3.58</v>
      </c>
      <c r="N695" s="13">
        <v>43868</v>
      </c>
      <c r="O695" s="1" t="s">
        <v>342</v>
      </c>
      <c r="P695" s="181" t="s">
        <v>11515</v>
      </c>
      <c r="Q695" s="182" t="s">
        <v>24</v>
      </c>
      <c r="S695" s="6">
        <v>0</v>
      </c>
      <c r="T695" s="6">
        <v>0</v>
      </c>
      <c r="U695" s="6">
        <v>0</v>
      </c>
      <c r="V695" s="6">
        <v>543404</v>
      </c>
      <c r="W695" s="6">
        <f>SUM(Table2[[#This Row],[PE Obligations]:[Paving Obligations]])</f>
        <v>543404</v>
      </c>
    </row>
    <row r="696" spans="1:23" x14ac:dyDescent="0.25">
      <c r="A696" s="5">
        <v>111327</v>
      </c>
      <c r="B696" s="4">
        <v>6</v>
      </c>
      <c r="C696" s="9" t="s">
        <v>46</v>
      </c>
      <c r="D696" s="65"/>
      <c r="E696" s="65" t="s">
        <v>11500</v>
      </c>
      <c r="F696" s="9" t="s">
        <v>1231</v>
      </c>
      <c r="H696" s="1" t="s">
        <v>1232</v>
      </c>
      <c r="I696" s="1" t="s">
        <v>171</v>
      </c>
      <c r="K696" s="14" t="s">
        <v>11500</v>
      </c>
      <c r="L696" s="14" t="s">
        <v>11500</v>
      </c>
      <c r="M696" s="1" t="s">
        <v>57</v>
      </c>
      <c r="P696" s="181" t="s">
        <v>11500</v>
      </c>
      <c r="Q696" s="182"/>
      <c r="S696" s="6">
        <v>0</v>
      </c>
      <c r="T696" s="6">
        <v>0</v>
      </c>
      <c r="U696" s="6">
        <v>541798.35</v>
      </c>
      <c r="V696" s="6">
        <v>0</v>
      </c>
      <c r="W696" s="6">
        <f>SUM(Table2[[#This Row],[PE Obligations]:[Paving Obligations]])</f>
        <v>541798.35</v>
      </c>
    </row>
    <row r="697" spans="1:23" ht="45" x14ac:dyDescent="0.25">
      <c r="A697" s="5">
        <v>110751</v>
      </c>
      <c r="B697" s="4">
        <v>1</v>
      </c>
      <c r="C697" s="9" t="s">
        <v>49</v>
      </c>
      <c r="D697" s="65" t="s">
        <v>1192</v>
      </c>
      <c r="E697" s="65" t="s">
        <v>11498</v>
      </c>
      <c r="F697" s="9" t="s">
        <v>1193</v>
      </c>
      <c r="H697" s="1" t="s">
        <v>35</v>
      </c>
      <c r="I697" s="1" t="s">
        <v>29</v>
      </c>
      <c r="K697" s="14" t="s">
        <v>28</v>
      </c>
      <c r="L697" s="14" t="s">
        <v>113</v>
      </c>
      <c r="M697" s="2">
        <v>0</v>
      </c>
      <c r="P697" s="181" t="s">
        <v>11517</v>
      </c>
      <c r="Q697" s="182" t="s">
        <v>24</v>
      </c>
      <c r="R697" s="9" t="s">
        <v>1194</v>
      </c>
      <c r="S697" s="6">
        <v>0</v>
      </c>
      <c r="T697" s="6">
        <v>0</v>
      </c>
      <c r="U697" s="6">
        <v>541518.64</v>
      </c>
      <c r="V697" s="6">
        <v>0</v>
      </c>
      <c r="W697" s="6">
        <f>SUM(Table2[[#This Row],[PE Obligations]:[Paving Obligations]])</f>
        <v>541518.64</v>
      </c>
    </row>
    <row r="698" spans="1:23" ht="30" x14ac:dyDescent="0.25">
      <c r="A698" s="5">
        <v>129403</v>
      </c>
      <c r="B698" s="4">
        <v>1</v>
      </c>
      <c r="C698" s="9" t="s">
        <v>169</v>
      </c>
      <c r="D698" s="65" t="s">
        <v>6884</v>
      </c>
      <c r="E698" s="65" t="s">
        <v>11498</v>
      </c>
      <c r="F698" s="9" t="s">
        <v>6885</v>
      </c>
      <c r="H698" s="1" t="s">
        <v>1098</v>
      </c>
      <c r="I698" s="1" t="s">
        <v>158</v>
      </c>
      <c r="K698" s="14" t="s">
        <v>11500</v>
      </c>
      <c r="L698" s="14" t="s">
        <v>11500</v>
      </c>
      <c r="M698" s="2">
        <v>4.0999999999999996</v>
      </c>
      <c r="P698" s="181" t="s">
        <v>11517</v>
      </c>
      <c r="Q698" s="182" t="s">
        <v>30</v>
      </c>
      <c r="S698" s="6">
        <v>0</v>
      </c>
      <c r="T698" s="6">
        <v>0</v>
      </c>
      <c r="U698" s="6">
        <v>0</v>
      </c>
      <c r="V698" s="6">
        <v>541058</v>
      </c>
      <c r="W698" s="6">
        <f>SUM(Table2[[#This Row],[PE Obligations]:[Paving Obligations]])</f>
        <v>541058</v>
      </c>
    </row>
    <row r="699" spans="1:23" x14ac:dyDescent="0.25">
      <c r="A699" s="5">
        <v>126584</v>
      </c>
      <c r="B699" s="4">
        <v>3</v>
      </c>
      <c r="C699" s="9" t="s">
        <v>289</v>
      </c>
      <c r="D699" s="65" t="s">
        <v>757</v>
      </c>
      <c r="E699" s="65" t="s">
        <v>10721</v>
      </c>
      <c r="F699" s="9" t="s">
        <v>4942</v>
      </c>
      <c r="G699" s="9" t="s">
        <v>4943</v>
      </c>
      <c r="H699" s="1" t="s">
        <v>52</v>
      </c>
      <c r="I699" s="1" t="s">
        <v>48</v>
      </c>
      <c r="K699" s="14" t="s">
        <v>28</v>
      </c>
      <c r="L699" s="14" t="s">
        <v>11339</v>
      </c>
      <c r="M699" s="2">
        <v>0</v>
      </c>
      <c r="N699" s="13">
        <v>43637</v>
      </c>
      <c r="P699" s="181" t="s">
        <v>11513</v>
      </c>
      <c r="Q699" s="182" t="s">
        <v>148</v>
      </c>
      <c r="R699" s="9" t="s">
        <v>4944</v>
      </c>
      <c r="S699" s="6">
        <v>0</v>
      </c>
      <c r="T699" s="6">
        <v>0</v>
      </c>
      <c r="U699" s="6">
        <v>541041</v>
      </c>
      <c r="V699" s="6">
        <v>0</v>
      </c>
      <c r="W699" s="6">
        <f>SUM(Table2[[#This Row],[PE Obligations]:[Paving Obligations]])</f>
        <v>541041</v>
      </c>
    </row>
    <row r="700" spans="1:23" x14ac:dyDescent="0.25">
      <c r="A700" s="5">
        <v>123477</v>
      </c>
      <c r="B700" s="4">
        <v>1</v>
      </c>
      <c r="C700" s="9" t="s">
        <v>102</v>
      </c>
      <c r="D700" s="65" t="s">
        <v>730</v>
      </c>
      <c r="E700" s="65" t="s">
        <v>900</v>
      </c>
      <c r="F700" s="9" t="s">
        <v>3469</v>
      </c>
      <c r="H700" s="1" t="s">
        <v>52</v>
      </c>
      <c r="I700" s="1" t="s">
        <v>48</v>
      </c>
      <c r="K700" s="14" t="s">
        <v>28</v>
      </c>
      <c r="L700" s="14" t="s">
        <v>11339</v>
      </c>
      <c r="M700" s="2">
        <v>0.01</v>
      </c>
      <c r="N700" s="13">
        <v>43742</v>
      </c>
      <c r="P700" s="181" t="s">
        <v>11515</v>
      </c>
      <c r="Q700" s="182" t="s">
        <v>24</v>
      </c>
      <c r="R700" s="9" t="s">
        <v>3470</v>
      </c>
      <c r="S700" s="6">
        <v>0</v>
      </c>
      <c r="T700" s="6">
        <v>0</v>
      </c>
      <c r="U700" s="6">
        <v>540615</v>
      </c>
      <c r="V700" s="6">
        <v>0</v>
      </c>
      <c r="W700" s="6">
        <f>SUM(Table2[[#This Row],[PE Obligations]:[Paving Obligations]])</f>
        <v>540615</v>
      </c>
    </row>
    <row r="701" spans="1:23" x14ac:dyDescent="0.25">
      <c r="A701" s="5">
        <v>120278</v>
      </c>
      <c r="B701" s="4">
        <v>3</v>
      </c>
      <c r="C701" s="9" t="s">
        <v>318</v>
      </c>
      <c r="D701" s="65" t="s">
        <v>339</v>
      </c>
      <c r="E701" s="65" t="s">
        <v>900</v>
      </c>
      <c r="F701" s="9" t="s">
        <v>2667</v>
      </c>
      <c r="G701" s="9" t="s">
        <v>2668</v>
      </c>
      <c r="H701" s="1" t="s">
        <v>74</v>
      </c>
      <c r="I701" s="1" t="s">
        <v>600</v>
      </c>
      <c r="K701" s="14" t="s">
        <v>11496</v>
      </c>
      <c r="L701" s="14" t="s">
        <v>113</v>
      </c>
      <c r="M701" s="2">
        <v>0.02</v>
      </c>
      <c r="N701" s="13">
        <v>43140</v>
      </c>
      <c r="P701" s="181" t="s">
        <v>11514</v>
      </c>
      <c r="Q701" s="182" t="s">
        <v>11</v>
      </c>
      <c r="S701" s="6">
        <v>0</v>
      </c>
      <c r="T701" s="6">
        <v>40000</v>
      </c>
      <c r="U701" s="6">
        <v>500000</v>
      </c>
      <c r="V701" s="6">
        <v>0</v>
      </c>
      <c r="W701" s="6">
        <f>SUM(Table2[[#This Row],[PE Obligations]:[Paving Obligations]])</f>
        <v>540000</v>
      </c>
    </row>
    <row r="702" spans="1:23" ht="30" x14ac:dyDescent="0.25">
      <c r="A702" s="5">
        <v>129258</v>
      </c>
      <c r="B702" s="4">
        <v>2</v>
      </c>
      <c r="C702" s="9" t="s">
        <v>197</v>
      </c>
      <c r="D702" s="65" t="s">
        <v>676</v>
      </c>
      <c r="E702" s="65" t="s">
        <v>900</v>
      </c>
      <c r="F702" s="9" t="s">
        <v>6740</v>
      </c>
      <c r="G702" s="9" t="s">
        <v>4674</v>
      </c>
      <c r="H702" s="1" t="s">
        <v>158</v>
      </c>
      <c r="I702" s="1" t="s">
        <v>341</v>
      </c>
      <c r="J702" s="1" t="str">
        <f>VLOOKUP(A702,'2020'!E:I,5,FALSE)</f>
        <v>Micro-surfacing @ 22 Lbs/sy</v>
      </c>
      <c r="K702" s="14" t="s">
        <v>11496</v>
      </c>
      <c r="L702" s="14" t="s">
        <v>10418</v>
      </c>
      <c r="M702" s="2">
        <v>4.08</v>
      </c>
      <c r="N702" s="13">
        <v>43868</v>
      </c>
      <c r="O702" s="1" t="s">
        <v>381</v>
      </c>
      <c r="P702" s="181" t="s">
        <v>11514</v>
      </c>
      <c r="Q702" s="182" t="s">
        <v>11</v>
      </c>
      <c r="S702" s="6">
        <v>0</v>
      </c>
      <c r="T702" s="6">
        <v>0</v>
      </c>
      <c r="U702" s="6">
        <v>0</v>
      </c>
      <c r="V702" s="6">
        <v>533034</v>
      </c>
      <c r="W702" s="6">
        <f>SUM(Table2[[#This Row],[PE Obligations]:[Paving Obligations]])</f>
        <v>533034</v>
      </c>
    </row>
    <row r="703" spans="1:23" x14ac:dyDescent="0.25">
      <c r="A703" s="5">
        <v>121365</v>
      </c>
      <c r="B703" s="4">
        <v>2</v>
      </c>
      <c r="C703" s="9" t="s">
        <v>366</v>
      </c>
      <c r="D703" s="65" t="s">
        <v>1257</v>
      </c>
      <c r="E703" s="65" t="s">
        <v>900</v>
      </c>
      <c r="F703" s="9" t="s">
        <v>2848</v>
      </c>
      <c r="H703" s="1" t="s">
        <v>52</v>
      </c>
      <c r="I703" s="1" t="s">
        <v>48</v>
      </c>
      <c r="K703" s="14" t="s">
        <v>28</v>
      </c>
      <c r="L703" s="14" t="s">
        <v>11339</v>
      </c>
      <c r="M703" s="2">
        <v>0</v>
      </c>
      <c r="N703" s="13">
        <v>42461</v>
      </c>
      <c r="P703" s="181" t="s">
        <v>11515</v>
      </c>
      <c r="Q703" s="182" t="s">
        <v>24</v>
      </c>
      <c r="R703" s="9" t="s">
        <v>2849</v>
      </c>
      <c r="S703" s="6">
        <v>0</v>
      </c>
      <c r="T703" s="6">
        <v>0</v>
      </c>
      <c r="U703" s="6">
        <v>528665.84</v>
      </c>
      <c r="V703" s="6">
        <v>0</v>
      </c>
      <c r="W703" s="6">
        <f>SUM(Table2[[#This Row],[PE Obligations]:[Paving Obligations]])</f>
        <v>528665.84</v>
      </c>
    </row>
    <row r="704" spans="1:23" ht="30" x14ac:dyDescent="0.25">
      <c r="A704" s="5">
        <v>129859</v>
      </c>
      <c r="B704" s="4">
        <v>1</v>
      </c>
      <c r="C704" s="9" t="s">
        <v>83</v>
      </c>
      <c r="D704" s="65"/>
      <c r="E704" s="65" t="s">
        <v>11500</v>
      </c>
      <c r="F704" s="9" t="s">
        <v>7206</v>
      </c>
      <c r="H704" s="1" t="s">
        <v>1246</v>
      </c>
      <c r="K704" s="14" t="s">
        <v>11500</v>
      </c>
      <c r="L704" s="14" t="s">
        <v>11500</v>
      </c>
      <c r="M704" s="1" t="s">
        <v>57</v>
      </c>
      <c r="P704" s="181" t="s">
        <v>11500</v>
      </c>
      <c r="Q704" s="182"/>
      <c r="S704" s="6">
        <v>0</v>
      </c>
      <c r="T704" s="6">
        <v>0</v>
      </c>
      <c r="U704" s="6">
        <v>528189</v>
      </c>
      <c r="V704" s="6">
        <v>0</v>
      </c>
      <c r="W704" s="6">
        <f>SUM(Table2[[#This Row],[PE Obligations]:[Paving Obligations]])</f>
        <v>528189</v>
      </c>
    </row>
    <row r="705" spans="1:23" ht="30" x14ac:dyDescent="0.25">
      <c r="A705" s="5">
        <v>101431</v>
      </c>
      <c r="B705" s="4">
        <v>2</v>
      </c>
      <c r="C705" s="9" t="s">
        <v>65</v>
      </c>
      <c r="D705" s="65" t="s">
        <v>656</v>
      </c>
      <c r="E705" s="65" t="s">
        <v>900</v>
      </c>
      <c r="F705" s="9" t="s">
        <v>657</v>
      </c>
      <c r="H705" s="1" t="s">
        <v>74</v>
      </c>
      <c r="I705" s="1" t="s">
        <v>23</v>
      </c>
      <c r="K705" s="14" t="s">
        <v>11496</v>
      </c>
      <c r="L705" s="14" t="s">
        <v>113</v>
      </c>
      <c r="M705" s="2">
        <v>2.13</v>
      </c>
      <c r="N705" s="13">
        <v>41978</v>
      </c>
      <c r="P705" s="181" t="s">
        <v>11515</v>
      </c>
      <c r="Q705" s="182" t="s">
        <v>24</v>
      </c>
      <c r="S705" s="6">
        <v>526400</v>
      </c>
      <c r="T705" s="6">
        <v>0</v>
      </c>
      <c r="U705" s="6">
        <v>0</v>
      </c>
      <c r="V705" s="6">
        <v>0</v>
      </c>
      <c r="W705" s="6">
        <f>SUM(Table2[[#This Row],[PE Obligations]:[Paving Obligations]])</f>
        <v>526400</v>
      </c>
    </row>
    <row r="706" spans="1:23" ht="30" x14ac:dyDescent="0.25">
      <c r="A706" s="5">
        <v>123738</v>
      </c>
      <c r="B706" s="4">
        <v>2</v>
      </c>
      <c r="C706" s="9" t="s">
        <v>284</v>
      </c>
      <c r="D706" s="65" t="s">
        <v>114</v>
      </c>
      <c r="E706" s="65" t="s">
        <v>10721</v>
      </c>
      <c r="F706" s="9" t="s">
        <v>3541</v>
      </c>
      <c r="G706" s="9" t="s">
        <v>3542</v>
      </c>
      <c r="H706" s="1" t="s">
        <v>52</v>
      </c>
      <c r="I706" s="1" t="s">
        <v>48</v>
      </c>
      <c r="K706" s="14" t="s">
        <v>28</v>
      </c>
      <c r="L706" s="14" t="s">
        <v>11339</v>
      </c>
      <c r="M706" s="1" t="s">
        <v>57</v>
      </c>
      <c r="N706" s="13">
        <v>42776</v>
      </c>
      <c r="P706" s="181" t="s">
        <v>11513</v>
      </c>
      <c r="Q706" s="182" t="s">
        <v>148</v>
      </c>
      <c r="R706" s="9" t="s">
        <v>3543</v>
      </c>
      <c r="S706" s="6">
        <v>0</v>
      </c>
      <c r="T706" s="6">
        <v>0</v>
      </c>
      <c r="U706" s="6">
        <v>524956.80000000005</v>
      </c>
      <c r="V706" s="6">
        <v>0</v>
      </c>
      <c r="W706" s="6">
        <f>SUM(Table2[[#This Row],[PE Obligations]:[Paving Obligations]])</f>
        <v>524956.80000000005</v>
      </c>
    </row>
    <row r="707" spans="1:23" ht="30" x14ac:dyDescent="0.25">
      <c r="A707" s="5">
        <v>123263</v>
      </c>
      <c r="B707" s="4">
        <v>3</v>
      </c>
      <c r="C707" s="9" t="s">
        <v>798</v>
      </c>
      <c r="D707" s="65" t="s">
        <v>3387</v>
      </c>
      <c r="E707" s="65" t="s">
        <v>11498</v>
      </c>
      <c r="F707" s="9" t="s">
        <v>3388</v>
      </c>
      <c r="H707" s="1" t="s">
        <v>35</v>
      </c>
      <c r="I707" s="1" t="s">
        <v>29</v>
      </c>
      <c r="K707" s="14" t="s">
        <v>28</v>
      </c>
      <c r="L707" s="14" t="s">
        <v>113</v>
      </c>
      <c r="M707" s="2">
        <v>0.02</v>
      </c>
      <c r="P707" s="181" t="s">
        <v>11517</v>
      </c>
      <c r="Q707" s="182" t="s">
        <v>30</v>
      </c>
      <c r="R707" s="9" t="s">
        <v>3389</v>
      </c>
      <c r="S707" s="6">
        <v>0</v>
      </c>
      <c r="T707" s="6">
        <v>0</v>
      </c>
      <c r="U707" s="6">
        <v>524485.01</v>
      </c>
      <c r="V707" s="6">
        <v>0</v>
      </c>
      <c r="W707" s="6">
        <f>SUM(Table2[[#This Row],[PE Obligations]:[Paving Obligations]])</f>
        <v>524485.01</v>
      </c>
    </row>
    <row r="708" spans="1:23" ht="30" x14ac:dyDescent="0.25">
      <c r="A708" s="5">
        <v>116943</v>
      </c>
      <c r="B708" s="4">
        <v>4</v>
      </c>
      <c r="C708" s="9" t="s">
        <v>215</v>
      </c>
      <c r="D708" s="65" t="s">
        <v>2015</v>
      </c>
      <c r="E708" s="65" t="s">
        <v>11498</v>
      </c>
      <c r="F708" s="9" t="s">
        <v>2016</v>
      </c>
      <c r="H708" s="1" t="s">
        <v>35</v>
      </c>
      <c r="I708" s="1" t="s">
        <v>29</v>
      </c>
      <c r="K708" s="14" t="s">
        <v>28</v>
      </c>
      <c r="L708" s="14" t="s">
        <v>113</v>
      </c>
      <c r="M708" s="2">
        <v>1.0999999999999999E-2</v>
      </c>
      <c r="P708" s="181" t="s">
        <v>11517</v>
      </c>
      <c r="Q708" s="182" t="s">
        <v>30</v>
      </c>
      <c r="R708" s="9" t="s">
        <v>2017</v>
      </c>
      <c r="S708" s="6">
        <v>0</v>
      </c>
      <c r="T708" s="6">
        <v>0</v>
      </c>
      <c r="U708" s="6">
        <v>524141.63</v>
      </c>
      <c r="V708" s="6">
        <v>0</v>
      </c>
      <c r="W708" s="6">
        <f>SUM(Table2[[#This Row],[PE Obligations]:[Paving Obligations]])</f>
        <v>524141.63</v>
      </c>
    </row>
    <row r="709" spans="1:23" ht="30" x14ac:dyDescent="0.25">
      <c r="A709" s="5">
        <v>124286</v>
      </c>
      <c r="B709" s="4">
        <v>4</v>
      </c>
      <c r="C709" s="9" t="s">
        <v>215</v>
      </c>
      <c r="D709" s="65" t="s">
        <v>3793</v>
      </c>
      <c r="E709" s="65" t="s">
        <v>11498</v>
      </c>
      <c r="F709" s="9" t="s">
        <v>3794</v>
      </c>
      <c r="H709" s="1" t="s">
        <v>35</v>
      </c>
      <c r="I709" s="1" t="s">
        <v>29</v>
      </c>
      <c r="K709" s="14" t="s">
        <v>28</v>
      </c>
      <c r="L709" s="14" t="s">
        <v>113</v>
      </c>
      <c r="M709" s="2">
        <v>0.01</v>
      </c>
      <c r="P709" s="181" t="s">
        <v>11517</v>
      </c>
      <c r="Q709" s="182" t="s">
        <v>30</v>
      </c>
      <c r="R709" s="9" t="s">
        <v>3795</v>
      </c>
      <c r="S709" s="6">
        <v>0</v>
      </c>
      <c r="T709" s="6">
        <v>0</v>
      </c>
      <c r="U709" s="6">
        <v>522745.69</v>
      </c>
      <c r="V709" s="6">
        <v>0</v>
      </c>
      <c r="W709" s="6">
        <f>SUM(Table2[[#This Row],[PE Obligations]:[Paving Obligations]])</f>
        <v>522745.69</v>
      </c>
    </row>
    <row r="710" spans="1:23" ht="30" x14ac:dyDescent="0.25">
      <c r="A710" s="5">
        <v>124221</v>
      </c>
      <c r="B710" s="4">
        <v>1</v>
      </c>
      <c r="C710" s="9" t="s">
        <v>186</v>
      </c>
      <c r="D710" s="65" t="s">
        <v>3752</v>
      </c>
      <c r="E710" s="65" t="s">
        <v>11498</v>
      </c>
      <c r="F710" s="9" t="s">
        <v>3753</v>
      </c>
      <c r="H710" s="1" t="s">
        <v>35</v>
      </c>
      <c r="I710" s="1" t="s">
        <v>29</v>
      </c>
      <c r="K710" s="14" t="s">
        <v>28</v>
      </c>
      <c r="L710" s="14" t="s">
        <v>113</v>
      </c>
      <c r="M710" s="2">
        <v>1.4999999999999999E-2</v>
      </c>
      <c r="P710" s="181" t="s">
        <v>11517</v>
      </c>
      <c r="Q710" s="182" t="s">
        <v>30</v>
      </c>
      <c r="R710" s="9" t="s">
        <v>3754</v>
      </c>
      <c r="S710" s="6">
        <v>0</v>
      </c>
      <c r="T710" s="6">
        <v>0</v>
      </c>
      <c r="U710" s="6">
        <v>522009</v>
      </c>
      <c r="V710" s="6">
        <v>0</v>
      </c>
      <c r="W710" s="6">
        <f>SUM(Table2[[#This Row],[PE Obligations]:[Paving Obligations]])</f>
        <v>522009</v>
      </c>
    </row>
    <row r="711" spans="1:23" ht="45" x14ac:dyDescent="0.25">
      <c r="A711" s="5">
        <v>124263</v>
      </c>
      <c r="B711" s="4">
        <v>3</v>
      </c>
      <c r="C711" s="9" t="s">
        <v>2069</v>
      </c>
      <c r="D711" s="65" t="s">
        <v>757</v>
      </c>
      <c r="E711" s="65" t="s">
        <v>10721</v>
      </c>
      <c r="F711" s="9" t="s">
        <v>3781</v>
      </c>
      <c r="G711" s="9" t="s">
        <v>3782</v>
      </c>
      <c r="H711" s="1" t="s">
        <v>74</v>
      </c>
      <c r="I711" s="1" t="s">
        <v>634</v>
      </c>
      <c r="K711" s="14" t="s">
        <v>11496</v>
      </c>
      <c r="L711" s="14" t="s">
        <v>113</v>
      </c>
      <c r="M711" s="2">
        <v>25.77</v>
      </c>
      <c r="P711" s="181" t="s">
        <v>11513</v>
      </c>
      <c r="Q711" s="182" t="s">
        <v>148</v>
      </c>
      <c r="S711" s="6">
        <v>521500</v>
      </c>
      <c r="T711" s="6">
        <v>0</v>
      </c>
      <c r="U711" s="6">
        <v>0</v>
      </c>
      <c r="V711" s="6">
        <v>0</v>
      </c>
      <c r="W711" s="6">
        <f>SUM(Table2[[#This Row],[PE Obligations]:[Paving Obligations]])</f>
        <v>521500</v>
      </c>
    </row>
    <row r="712" spans="1:23" ht="30" x14ac:dyDescent="0.25">
      <c r="A712" s="5">
        <v>118304.07</v>
      </c>
      <c r="B712" s="4">
        <v>3</v>
      </c>
      <c r="C712" s="9" t="s">
        <v>161</v>
      </c>
      <c r="D712" s="65"/>
      <c r="E712" s="65" t="s">
        <v>10721</v>
      </c>
      <c r="F712" s="9" t="s">
        <v>2256</v>
      </c>
      <c r="G712" s="9" t="s">
        <v>2257</v>
      </c>
      <c r="H712" s="1" t="s">
        <v>105</v>
      </c>
      <c r="I712" s="1" t="s">
        <v>922</v>
      </c>
      <c r="K712" s="14" t="s">
        <v>11500</v>
      </c>
      <c r="L712" s="14" t="s">
        <v>11500</v>
      </c>
      <c r="M712" s="1" t="s">
        <v>57</v>
      </c>
      <c r="N712" s="13">
        <v>43868</v>
      </c>
      <c r="P712" s="181" t="s">
        <v>11513</v>
      </c>
      <c r="Q712" s="182"/>
      <c r="S712" s="6">
        <v>0</v>
      </c>
      <c r="T712" s="6">
        <v>0</v>
      </c>
      <c r="U712" s="6">
        <v>520176</v>
      </c>
      <c r="V712" s="6">
        <v>0</v>
      </c>
      <c r="W712" s="6">
        <f>SUM(Table2[[#This Row],[PE Obligations]:[Paving Obligations]])</f>
        <v>520176</v>
      </c>
    </row>
    <row r="713" spans="1:23" ht="30" x14ac:dyDescent="0.25">
      <c r="A713" s="5">
        <v>124170</v>
      </c>
      <c r="B713" s="4">
        <v>1</v>
      </c>
      <c r="C713" s="9" t="s">
        <v>186</v>
      </c>
      <c r="D713" s="65" t="s">
        <v>3739</v>
      </c>
      <c r="E713" s="65" t="s">
        <v>11498</v>
      </c>
      <c r="F713" s="9" t="s">
        <v>3740</v>
      </c>
      <c r="H713" s="1" t="s">
        <v>35</v>
      </c>
      <c r="I713" s="1" t="s">
        <v>29</v>
      </c>
      <c r="K713" s="14" t="s">
        <v>28</v>
      </c>
      <c r="L713" s="14" t="s">
        <v>113</v>
      </c>
      <c r="M713" s="2">
        <v>0.01</v>
      </c>
      <c r="P713" s="181" t="s">
        <v>11517</v>
      </c>
      <c r="Q713" s="182" t="s">
        <v>24</v>
      </c>
      <c r="R713" s="9" t="s">
        <v>3741</v>
      </c>
      <c r="S713" s="6">
        <v>25000</v>
      </c>
      <c r="T713" s="6">
        <v>0</v>
      </c>
      <c r="U713" s="6">
        <v>495140.17</v>
      </c>
      <c r="V713" s="6">
        <v>0</v>
      </c>
      <c r="W713" s="6">
        <f>SUM(Table2[[#This Row],[PE Obligations]:[Paving Obligations]])</f>
        <v>520140.17</v>
      </c>
    </row>
    <row r="714" spans="1:23" ht="30" x14ac:dyDescent="0.25">
      <c r="A714" s="5">
        <v>126971</v>
      </c>
      <c r="B714" s="4">
        <v>2</v>
      </c>
      <c r="C714" s="9" t="s">
        <v>176</v>
      </c>
      <c r="D714" s="65" t="s">
        <v>5201</v>
      </c>
      <c r="E714" s="65" t="s">
        <v>11498</v>
      </c>
      <c r="F714" s="9" t="s">
        <v>5202</v>
      </c>
      <c r="G714" s="9" t="s">
        <v>5203</v>
      </c>
      <c r="H714" s="1" t="s">
        <v>35</v>
      </c>
      <c r="I714" s="1" t="s">
        <v>29</v>
      </c>
      <c r="K714" s="14" t="s">
        <v>28</v>
      </c>
      <c r="L714" s="14" t="s">
        <v>113</v>
      </c>
      <c r="M714" s="2">
        <v>0.01</v>
      </c>
      <c r="P714" s="181" t="s">
        <v>11517</v>
      </c>
      <c r="Q714" s="182" t="s">
        <v>30</v>
      </c>
      <c r="R714" s="9" t="s">
        <v>5204</v>
      </c>
      <c r="S714" s="6">
        <v>0</v>
      </c>
      <c r="T714" s="6">
        <v>0</v>
      </c>
      <c r="U714" s="6">
        <v>519193.43</v>
      </c>
      <c r="V714" s="6">
        <v>0</v>
      </c>
      <c r="W714" s="6">
        <f>SUM(Table2[[#This Row],[PE Obligations]:[Paving Obligations]])</f>
        <v>519193.43</v>
      </c>
    </row>
    <row r="715" spans="1:23" x14ac:dyDescent="0.25">
      <c r="A715" s="5">
        <v>129105</v>
      </c>
      <c r="B715" s="4">
        <v>1</v>
      </c>
      <c r="C715" s="9" t="s">
        <v>40</v>
      </c>
      <c r="D715" s="65" t="s">
        <v>1183</v>
      </c>
      <c r="E715" s="65" t="s">
        <v>900</v>
      </c>
      <c r="F715" s="9" t="s">
        <v>6536</v>
      </c>
      <c r="G715" s="9" t="s">
        <v>6523</v>
      </c>
      <c r="H715" s="1" t="s">
        <v>158</v>
      </c>
      <c r="I715" s="1" t="s">
        <v>341</v>
      </c>
      <c r="J715" s="1" t="str">
        <f>VLOOKUP(A715,'2020'!E:I,5,FALSE)</f>
        <v>411tld Overlay @ 65 Lb/sy</v>
      </c>
      <c r="K715" s="14" t="s">
        <v>11496</v>
      </c>
      <c r="L715" s="14" t="s">
        <v>10418</v>
      </c>
      <c r="M715" s="2">
        <v>2.27</v>
      </c>
      <c r="N715" s="13">
        <v>44008</v>
      </c>
      <c r="O715" s="1" t="s">
        <v>337</v>
      </c>
      <c r="P715" s="181" t="s">
        <v>11515</v>
      </c>
      <c r="Q715" s="182" t="s">
        <v>24</v>
      </c>
      <c r="S715" s="6">
        <v>0</v>
      </c>
      <c r="T715" s="6">
        <v>0</v>
      </c>
      <c r="U715" s="6">
        <v>0</v>
      </c>
      <c r="V715" s="6">
        <v>518000</v>
      </c>
      <c r="W715" s="6">
        <f>SUM(Table2[[#This Row],[PE Obligations]:[Paving Obligations]])</f>
        <v>518000</v>
      </c>
    </row>
    <row r="716" spans="1:23" x14ac:dyDescent="0.25">
      <c r="A716" s="5">
        <v>129210</v>
      </c>
      <c r="B716" s="4">
        <v>3</v>
      </c>
      <c r="C716" s="9" t="s">
        <v>300</v>
      </c>
      <c r="D716" s="65" t="s">
        <v>6609</v>
      </c>
      <c r="E716" s="65" t="s">
        <v>900</v>
      </c>
      <c r="F716" s="9" t="s">
        <v>6610</v>
      </c>
      <c r="G716" s="9" t="s">
        <v>3197</v>
      </c>
      <c r="H716" s="1" t="s">
        <v>158</v>
      </c>
      <c r="I716" s="1" t="s">
        <v>341</v>
      </c>
      <c r="J716" s="1" t="str">
        <f>VLOOKUP(A716,'2020'!E:I,5,FALSE)</f>
        <v>Profile Mill &amp; 85 Lb/sy Tld</v>
      </c>
      <c r="K716" s="14" t="s">
        <v>11496</v>
      </c>
      <c r="L716" s="14" t="s">
        <v>10418</v>
      </c>
      <c r="M716" s="2">
        <v>3.7</v>
      </c>
      <c r="N716" s="13">
        <v>43966</v>
      </c>
      <c r="O716" s="1" t="s">
        <v>337</v>
      </c>
      <c r="P716" s="181" t="s">
        <v>11515</v>
      </c>
      <c r="Q716" s="182" t="s">
        <v>24</v>
      </c>
      <c r="S716" s="6">
        <v>0</v>
      </c>
      <c r="T716" s="6">
        <v>0</v>
      </c>
      <c r="U716" s="6">
        <v>0</v>
      </c>
      <c r="V716" s="6">
        <v>517210</v>
      </c>
      <c r="W716" s="6">
        <f>SUM(Table2[[#This Row],[PE Obligations]:[Paving Obligations]])</f>
        <v>517210</v>
      </c>
    </row>
    <row r="717" spans="1:23" ht="30" x14ac:dyDescent="0.25">
      <c r="A717" s="5">
        <v>129195</v>
      </c>
      <c r="B717" s="4">
        <v>3</v>
      </c>
      <c r="C717" s="9" t="s">
        <v>289</v>
      </c>
      <c r="D717" s="65" t="s">
        <v>6596</v>
      </c>
      <c r="E717" s="65" t="s">
        <v>900</v>
      </c>
      <c r="F717" s="9" t="s">
        <v>6597</v>
      </c>
      <c r="G717" s="9" t="s">
        <v>3197</v>
      </c>
      <c r="H717" s="1" t="s">
        <v>158</v>
      </c>
      <c r="I717" s="1" t="s">
        <v>341</v>
      </c>
      <c r="J717" s="1" t="str">
        <f>VLOOKUP(A717,'2020'!E:I,5,FALSE)</f>
        <v>Profile Mill &amp; 85 Lb/sy Tld</v>
      </c>
      <c r="K717" s="14" t="s">
        <v>11496</v>
      </c>
      <c r="L717" s="14" t="s">
        <v>10418</v>
      </c>
      <c r="M717" s="2">
        <v>3.71</v>
      </c>
      <c r="N717" s="13">
        <v>43917</v>
      </c>
      <c r="O717" s="1" t="s">
        <v>337</v>
      </c>
      <c r="P717" s="181" t="s">
        <v>11515</v>
      </c>
      <c r="Q717" s="182" t="s">
        <v>24</v>
      </c>
      <c r="S717" s="6">
        <v>0</v>
      </c>
      <c r="T717" s="6">
        <v>0</v>
      </c>
      <c r="U717" s="6">
        <v>24031</v>
      </c>
      <c r="V717" s="6">
        <v>490334</v>
      </c>
      <c r="W717" s="6">
        <f>SUM(Table2[[#This Row],[PE Obligations]:[Paving Obligations]])</f>
        <v>514365</v>
      </c>
    </row>
    <row r="718" spans="1:23" x14ac:dyDescent="0.25">
      <c r="A718" s="5">
        <v>115786</v>
      </c>
      <c r="B718" s="4">
        <v>3</v>
      </c>
      <c r="C718" s="9" t="s">
        <v>269</v>
      </c>
      <c r="D718" s="65" t="s">
        <v>757</v>
      </c>
      <c r="E718" s="65" t="s">
        <v>10721</v>
      </c>
      <c r="F718" s="9" t="s">
        <v>1826</v>
      </c>
      <c r="G718" s="9" t="s">
        <v>1827</v>
      </c>
      <c r="H718" s="1" t="s">
        <v>74</v>
      </c>
      <c r="I718" s="1" t="s">
        <v>522</v>
      </c>
      <c r="K718" s="14" t="s">
        <v>11496</v>
      </c>
      <c r="L718" s="14" t="s">
        <v>113</v>
      </c>
      <c r="M718" s="2">
        <v>1.1000000000000001</v>
      </c>
      <c r="N718" s="13">
        <v>44113</v>
      </c>
      <c r="P718" s="181" t="s">
        <v>11513</v>
      </c>
      <c r="Q718" s="182" t="s">
        <v>148</v>
      </c>
      <c r="S718" s="6">
        <v>512000</v>
      </c>
      <c r="T718" s="6">
        <v>0</v>
      </c>
      <c r="U718" s="6">
        <v>0</v>
      </c>
      <c r="V718" s="6">
        <v>0</v>
      </c>
      <c r="W718" s="6">
        <f>SUM(Table2[[#This Row],[PE Obligations]:[Paving Obligations]])</f>
        <v>512000</v>
      </c>
    </row>
    <row r="719" spans="1:23" ht="30" x14ac:dyDescent="0.25">
      <c r="A719" s="5">
        <v>118909</v>
      </c>
      <c r="B719" s="4">
        <v>2</v>
      </c>
      <c r="C719" s="9" t="s">
        <v>197</v>
      </c>
      <c r="D719" s="65" t="s">
        <v>369</v>
      </c>
      <c r="E719" s="65" t="s">
        <v>900</v>
      </c>
      <c r="F719" s="9" t="s">
        <v>2418</v>
      </c>
      <c r="G719" s="9" t="s">
        <v>599</v>
      </c>
      <c r="H719" s="1" t="s">
        <v>501</v>
      </c>
      <c r="I719" s="1" t="s">
        <v>599</v>
      </c>
      <c r="K719" s="14" t="s">
        <v>11496</v>
      </c>
      <c r="L719" s="14" t="s">
        <v>113</v>
      </c>
      <c r="M719" s="2">
        <v>0</v>
      </c>
      <c r="N719" s="13">
        <v>43966</v>
      </c>
      <c r="P719" s="181" t="s">
        <v>11515</v>
      </c>
      <c r="Q719" s="182" t="s">
        <v>24</v>
      </c>
      <c r="S719" s="6">
        <v>0</v>
      </c>
      <c r="T719" s="6">
        <v>20000</v>
      </c>
      <c r="U719" s="6">
        <v>491564</v>
      </c>
      <c r="V719" s="6">
        <v>0</v>
      </c>
      <c r="W719" s="6">
        <f>SUM(Table2[[#This Row],[PE Obligations]:[Paving Obligations]])</f>
        <v>511564</v>
      </c>
    </row>
    <row r="720" spans="1:23" ht="165" x14ac:dyDescent="0.25">
      <c r="A720" s="5">
        <v>128217</v>
      </c>
      <c r="B720" s="4">
        <v>4</v>
      </c>
      <c r="C720" s="9" t="s">
        <v>18</v>
      </c>
      <c r="D720" s="65"/>
      <c r="E720" s="65" t="s">
        <v>11498</v>
      </c>
      <c r="F720" s="9" t="s">
        <v>6062</v>
      </c>
      <c r="G720" s="9" t="s">
        <v>6063</v>
      </c>
      <c r="H720" s="1" t="s">
        <v>22</v>
      </c>
      <c r="I720" s="1" t="s">
        <v>39</v>
      </c>
      <c r="K720" s="14" t="s">
        <v>11500</v>
      </c>
      <c r="L720" s="14" t="s">
        <v>11500</v>
      </c>
      <c r="M720" s="1" t="s">
        <v>57</v>
      </c>
      <c r="P720" s="181" t="s">
        <v>11516</v>
      </c>
      <c r="Q720" s="182" t="s">
        <v>430</v>
      </c>
      <c r="S720" s="6">
        <v>508200</v>
      </c>
      <c r="T720" s="6">
        <v>0</v>
      </c>
      <c r="U720" s="6">
        <v>0</v>
      </c>
      <c r="V720" s="6">
        <v>0</v>
      </c>
      <c r="W720" s="6">
        <f>SUM(Table2[[#This Row],[PE Obligations]:[Paving Obligations]])</f>
        <v>508200</v>
      </c>
    </row>
    <row r="721" spans="1:23" ht="30" x14ac:dyDescent="0.25">
      <c r="A721" s="5">
        <v>118305.07</v>
      </c>
      <c r="B721" s="4">
        <v>4</v>
      </c>
      <c r="C721" s="9" t="s">
        <v>156</v>
      </c>
      <c r="D721" s="65"/>
      <c r="E721" s="65" t="s">
        <v>10721</v>
      </c>
      <c r="F721" s="9" t="s">
        <v>2260</v>
      </c>
      <c r="G721" s="9" t="s">
        <v>2249</v>
      </c>
      <c r="H721" s="1" t="s">
        <v>105</v>
      </c>
      <c r="I721" s="1" t="s">
        <v>922</v>
      </c>
      <c r="K721" s="14" t="s">
        <v>11500</v>
      </c>
      <c r="L721" s="14" t="s">
        <v>11500</v>
      </c>
      <c r="M721" s="1" t="s">
        <v>57</v>
      </c>
      <c r="N721" s="13">
        <v>43868</v>
      </c>
      <c r="P721" s="181" t="s">
        <v>11513</v>
      </c>
      <c r="Q721" s="182"/>
      <c r="S721" s="6">
        <v>0</v>
      </c>
      <c r="T721" s="6">
        <v>0</v>
      </c>
      <c r="U721" s="6">
        <v>505920</v>
      </c>
      <c r="V721" s="6">
        <v>0</v>
      </c>
      <c r="W721" s="6">
        <f>SUM(Table2[[#This Row],[PE Obligations]:[Paving Obligations]])</f>
        <v>505920</v>
      </c>
    </row>
    <row r="722" spans="1:23" ht="30" x14ac:dyDescent="0.25">
      <c r="A722" s="5">
        <v>128680</v>
      </c>
      <c r="B722" s="4">
        <v>1</v>
      </c>
      <c r="C722" s="9" t="s">
        <v>181</v>
      </c>
      <c r="D722" s="65" t="s">
        <v>332</v>
      </c>
      <c r="E722" s="65" t="s">
        <v>900</v>
      </c>
      <c r="F722" s="9" t="s">
        <v>6243</v>
      </c>
      <c r="G722" s="9" t="s">
        <v>6227</v>
      </c>
      <c r="H722" s="1" t="s">
        <v>105</v>
      </c>
      <c r="I722" s="1" t="s">
        <v>501</v>
      </c>
      <c r="K722" s="14" t="s">
        <v>11506</v>
      </c>
      <c r="L722" s="14" t="s">
        <v>11339</v>
      </c>
      <c r="M722" s="2">
        <v>0.01</v>
      </c>
      <c r="N722" s="13">
        <v>43560</v>
      </c>
      <c r="P722" s="181" t="s">
        <v>11515</v>
      </c>
      <c r="Q722" s="182" t="s">
        <v>24</v>
      </c>
      <c r="S722" s="6">
        <v>2000</v>
      </c>
      <c r="T722" s="6">
        <v>0</v>
      </c>
      <c r="U722" s="6">
        <v>501800</v>
      </c>
      <c r="V722" s="6">
        <v>0</v>
      </c>
      <c r="W722" s="6">
        <f>SUM(Table2[[#This Row],[PE Obligations]:[Paving Obligations]])</f>
        <v>503800</v>
      </c>
    </row>
    <row r="723" spans="1:23" x14ac:dyDescent="0.25">
      <c r="A723" s="5">
        <v>127820</v>
      </c>
      <c r="B723" s="4">
        <v>4</v>
      </c>
      <c r="C723" s="9" t="s">
        <v>355</v>
      </c>
      <c r="D723" s="65" t="s">
        <v>5820</v>
      </c>
      <c r="E723" s="65" t="s">
        <v>900</v>
      </c>
      <c r="F723" s="9" t="s">
        <v>5821</v>
      </c>
      <c r="G723" s="9" t="s">
        <v>5822</v>
      </c>
      <c r="H723" s="1" t="s">
        <v>501</v>
      </c>
      <c r="I723" s="1" t="s">
        <v>600</v>
      </c>
      <c r="K723" s="14" t="s">
        <v>11500</v>
      </c>
      <c r="L723" s="14" t="s">
        <v>11500</v>
      </c>
      <c r="M723" s="2">
        <v>4.5019999999999998</v>
      </c>
      <c r="N723" s="13">
        <v>44008</v>
      </c>
      <c r="P723" s="181" t="s">
        <v>11515</v>
      </c>
      <c r="Q723" s="182" t="s">
        <v>24</v>
      </c>
      <c r="S723" s="6">
        <v>5000</v>
      </c>
      <c r="T723" s="6">
        <v>0</v>
      </c>
      <c r="U723" s="6">
        <v>498000</v>
      </c>
      <c r="V723" s="6">
        <v>0</v>
      </c>
      <c r="W723" s="6">
        <f>SUM(Table2[[#This Row],[PE Obligations]:[Paving Obligations]])</f>
        <v>503000</v>
      </c>
    </row>
    <row r="724" spans="1:23" ht="30" x14ac:dyDescent="0.25">
      <c r="A724" s="5">
        <v>129910</v>
      </c>
      <c r="B724" s="4">
        <v>3</v>
      </c>
      <c r="C724" s="9" t="s">
        <v>172</v>
      </c>
      <c r="D724" s="65" t="s">
        <v>7258</v>
      </c>
      <c r="E724" s="65" t="s">
        <v>11498</v>
      </c>
      <c r="F724" s="9" t="s">
        <v>7259</v>
      </c>
      <c r="H724" s="1" t="s">
        <v>1098</v>
      </c>
      <c r="I724" s="1" t="s">
        <v>158</v>
      </c>
      <c r="K724" s="14" t="s">
        <v>11500</v>
      </c>
      <c r="L724" s="14" t="s">
        <v>11500</v>
      </c>
      <c r="M724" s="2">
        <v>5.0490000000000004</v>
      </c>
      <c r="P724" s="181" t="s">
        <v>11517</v>
      </c>
      <c r="Q724" s="182" t="s">
        <v>30</v>
      </c>
      <c r="S724" s="6">
        <v>0</v>
      </c>
      <c r="T724" s="6">
        <v>0</v>
      </c>
      <c r="U724" s="6">
        <v>0</v>
      </c>
      <c r="V724" s="6">
        <v>501956</v>
      </c>
      <c r="W724" s="6">
        <f>SUM(Table2[[#This Row],[PE Obligations]:[Paving Obligations]])</f>
        <v>501956</v>
      </c>
    </row>
    <row r="725" spans="1:23" ht="30" x14ac:dyDescent="0.25">
      <c r="A725" s="5">
        <v>129901</v>
      </c>
      <c r="B725" s="4">
        <v>6</v>
      </c>
      <c r="C725" s="9" t="s">
        <v>46</v>
      </c>
      <c r="D725" s="65"/>
      <c r="E725" s="65" t="s">
        <v>11500</v>
      </c>
      <c r="F725" s="9" t="s">
        <v>7251</v>
      </c>
      <c r="H725" s="1" t="s">
        <v>1246</v>
      </c>
      <c r="K725" s="14" t="s">
        <v>11500</v>
      </c>
      <c r="L725" s="14" t="s">
        <v>11500</v>
      </c>
      <c r="M725" s="1" t="s">
        <v>57</v>
      </c>
      <c r="P725" s="181" t="s">
        <v>11500</v>
      </c>
      <c r="Q725" s="182"/>
      <c r="S725" s="6">
        <v>0</v>
      </c>
      <c r="T725" s="6">
        <v>0</v>
      </c>
      <c r="U725" s="6">
        <v>500500</v>
      </c>
      <c r="V725" s="6">
        <v>0</v>
      </c>
      <c r="W725" s="6">
        <f>SUM(Table2[[#This Row],[PE Obligations]:[Paving Obligations]])</f>
        <v>500500</v>
      </c>
    </row>
    <row r="726" spans="1:23" x14ac:dyDescent="0.25">
      <c r="A726" s="5">
        <v>100989</v>
      </c>
      <c r="B726" s="4">
        <v>1</v>
      </c>
      <c r="C726" s="9" t="s">
        <v>83</v>
      </c>
      <c r="D726" s="65" t="s">
        <v>139</v>
      </c>
      <c r="E726" s="65" t="s">
        <v>900</v>
      </c>
      <c r="F726" s="9" t="s">
        <v>563</v>
      </c>
      <c r="G726" s="9" t="s">
        <v>564</v>
      </c>
      <c r="H726" s="1" t="s">
        <v>74</v>
      </c>
      <c r="I726" s="1" t="s">
        <v>23</v>
      </c>
      <c r="K726" s="14" t="s">
        <v>11496</v>
      </c>
      <c r="L726" s="14" t="s">
        <v>113</v>
      </c>
      <c r="M726" s="2">
        <v>1.4</v>
      </c>
      <c r="N726" s="13">
        <v>45268</v>
      </c>
      <c r="P726" s="181" t="s">
        <v>11515</v>
      </c>
      <c r="Q726" s="182" t="s">
        <v>24</v>
      </c>
      <c r="S726" s="6">
        <v>500000</v>
      </c>
      <c r="T726" s="6">
        <v>0</v>
      </c>
      <c r="U726" s="6">
        <v>0</v>
      </c>
      <c r="V726" s="6">
        <v>0</v>
      </c>
      <c r="W726" s="6">
        <f>SUM(Table2[[#This Row],[PE Obligations]:[Paving Obligations]])</f>
        <v>500000</v>
      </c>
    </row>
    <row r="727" spans="1:23" x14ac:dyDescent="0.25">
      <c r="A727" s="5">
        <v>126307</v>
      </c>
      <c r="B727" s="4">
        <v>2</v>
      </c>
      <c r="C727" s="9" t="s">
        <v>159</v>
      </c>
      <c r="D727" s="65"/>
      <c r="E727" s="65" t="s">
        <v>11500</v>
      </c>
      <c r="F727" s="9" t="s">
        <v>4810</v>
      </c>
      <c r="H727" s="1" t="s">
        <v>24</v>
      </c>
      <c r="I727" s="1" t="s">
        <v>24</v>
      </c>
      <c r="K727" s="14" t="s">
        <v>11500</v>
      </c>
      <c r="L727" s="14" t="s">
        <v>11500</v>
      </c>
      <c r="M727" s="1" t="s">
        <v>57</v>
      </c>
      <c r="P727" s="181" t="s">
        <v>11500</v>
      </c>
      <c r="Q727" s="182"/>
      <c r="S727" s="6">
        <v>0</v>
      </c>
      <c r="T727" s="6">
        <v>0</v>
      </c>
      <c r="U727" s="6">
        <v>500000</v>
      </c>
      <c r="V727" s="6">
        <v>0</v>
      </c>
      <c r="W727" s="6">
        <f>SUM(Table2[[#This Row],[PE Obligations]:[Paving Obligations]])</f>
        <v>500000</v>
      </c>
    </row>
    <row r="728" spans="1:23" ht="30" x14ac:dyDescent="0.25">
      <c r="A728" s="5">
        <v>124263.03</v>
      </c>
      <c r="B728" s="4">
        <v>3</v>
      </c>
      <c r="C728" s="9" t="s">
        <v>289</v>
      </c>
      <c r="D728" s="65" t="s">
        <v>757</v>
      </c>
      <c r="E728" s="65" t="s">
        <v>10721</v>
      </c>
      <c r="F728" s="9" t="s">
        <v>3783</v>
      </c>
      <c r="G728" s="9" t="s">
        <v>3784</v>
      </c>
      <c r="H728" s="1" t="s">
        <v>74</v>
      </c>
      <c r="I728" s="1" t="s">
        <v>23</v>
      </c>
      <c r="K728" s="14" t="s">
        <v>11496</v>
      </c>
      <c r="L728" s="14" t="s">
        <v>113</v>
      </c>
      <c r="M728" s="2">
        <v>6.11</v>
      </c>
      <c r="N728" s="13">
        <v>45268</v>
      </c>
      <c r="P728" s="181" t="s">
        <v>11513</v>
      </c>
      <c r="Q728" s="182" t="s">
        <v>148</v>
      </c>
      <c r="S728" s="6">
        <v>500000</v>
      </c>
      <c r="T728" s="6">
        <v>0</v>
      </c>
      <c r="U728" s="6">
        <v>0</v>
      </c>
      <c r="V728" s="6">
        <v>0</v>
      </c>
      <c r="W728" s="6">
        <f>SUM(Table2[[#This Row],[PE Obligations]:[Paving Obligations]])</f>
        <v>500000</v>
      </c>
    </row>
    <row r="729" spans="1:23" ht="30" x14ac:dyDescent="0.25">
      <c r="A729" s="5">
        <v>124263.03999999999</v>
      </c>
      <c r="B729" s="4">
        <v>3</v>
      </c>
      <c r="C729" s="9" t="s">
        <v>289</v>
      </c>
      <c r="D729" s="65" t="s">
        <v>757</v>
      </c>
      <c r="E729" s="65" t="s">
        <v>10721</v>
      </c>
      <c r="F729" s="9" t="s">
        <v>3785</v>
      </c>
      <c r="G729" s="9" t="s">
        <v>3784</v>
      </c>
      <c r="H729" s="1" t="s">
        <v>74</v>
      </c>
      <c r="I729" s="1" t="s">
        <v>23</v>
      </c>
      <c r="K729" s="14" t="s">
        <v>11496</v>
      </c>
      <c r="L729" s="14" t="s">
        <v>113</v>
      </c>
      <c r="M729" s="2">
        <v>9.6300000000000008</v>
      </c>
      <c r="N729" s="13">
        <v>44428</v>
      </c>
      <c r="P729" s="181" t="s">
        <v>11513</v>
      </c>
      <c r="Q729" s="182" t="s">
        <v>148</v>
      </c>
      <c r="S729" s="6">
        <v>500000</v>
      </c>
      <c r="T729" s="6">
        <v>0</v>
      </c>
      <c r="U729" s="6">
        <v>0</v>
      </c>
      <c r="V729" s="6">
        <v>0</v>
      </c>
      <c r="W729" s="6">
        <f>SUM(Table2[[#This Row],[PE Obligations]:[Paving Obligations]])</f>
        <v>500000</v>
      </c>
    </row>
    <row r="730" spans="1:23" x14ac:dyDescent="0.25">
      <c r="A730" s="5">
        <v>130296</v>
      </c>
      <c r="B730" s="4">
        <v>2</v>
      </c>
      <c r="C730" s="9" t="s">
        <v>124</v>
      </c>
      <c r="D730" s="65" t="s">
        <v>352</v>
      </c>
      <c r="E730" s="65" t="s">
        <v>900</v>
      </c>
      <c r="F730" s="9" t="s">
        <v>7605</v>
      </c>
      <c r="H730" s="1" t="s">
        <v>24</v>
      </c>
      <c r="I730" s="1" t="s">
        <v>1818</v>
      </c>
      <c r="K730" s="14" t="s">
        <v>11505</v>
      </c>
      <c r="L730" s="14" t="s">
        <v>11339</v>
      </c>
      <c r="M730" s="2">
        <v>0.01</v>
      </c>
      <c r="P730" s="181" t="s">
        <v>11515</v>
      </c>
      <c r="Q730" s="182" t="s">
        <v>24</v>
      </c>
      <c r="S730" s="6">
        <v>500000</v>
      </c>
      <c r="T730" s="6">
        <v>0</v>
      </c>
      <c r="U730" s="6">
        <v>0</v>
      </c>
      <c r="V730" s="6">
        <v>0</v>
      </c>
      <c r="W730" s="6">
        <f>SUM(Table2[[#This Row],[PE Obligations]:[Paving Obligations]])</f>
        <v>500000</v>
      </c>
    </row>
    <row r="731" spans="1:23" x14ac:dyDescent="0.25">
      <c r="A731" s="5">
        <v>130297</v>
      </c>
      <c r="B731" s="4">
        <v>2</v>
      </c>
      <c r="C731" s="9" t="s">
        <v>107</v>
      </c>
      <c r="D731" s="65" t="s">
        <v>460</v>
      </c>
      <c r="E731" s="65" t="s">
        <v>900</v>
      </c>
      <c r="F731" s="9" t="s">
        <v>7606</v>
      </c>
      <c r="H731" s="1" t="s">
        <v>24</v>
      </c>
      <c r="I731" s="1" t="s">
        <v>1818</v>
      </c>
      <c r="K731" s="14" t="s">
        <v>11505</v>
      </c>
      <c r="L731" s="14" t="s">
        <v>11339</v>
      </c>
      <c r="M731" s="2">
        <v>0.3</v>
      </c>
      <c r="P731" s="181" t="s">
        <v>11515</v>
      </c>
      <c r="Q731" s="182" t="s">
        <v>24</v>
      </c>
      <c r="S731" s="6">
        <v>500000</v>
      </c>
      <c r="T731" s="6">
        <v>0</v>
      </c>
      <c r="U731" s="6">
        <v>0</v>
      </c>
      <c r="V731" s="6">
        <v>0</v>
      </c>
      <c r="W731" s="6">
        <f>SUM(Table2[[#This Row],[PE Obligations]:[Paving Obligations]])</f>
        <v>500000</v>
      </c>
    </row>
    <row r="732" spans="1:23" ht="90" x14ac:dyDescent="0.25">
      <c r="A732" s="5">
        <v>129980</v>
      </c>
      <c r="B732" s="4">
        <v>2</v>
      </c>
      <c r="C732" s="9" t="s">
        <v>107</v>
      </c>
      <c r="D732" s="65"/>
      <c r="E732" s="65" t="s">
        <v>11500</v>
      </c>
      <c r="F732" s="9" t="s">
        <v>7332</v>
      </c>
      <c r="G732" s="9" t="s">
        <v>7333</v>
      </c>
      <c r="H732" s="1" t="s">
        <v>7220</v>
      </c>
      <c r="I732" s="1" t="s">
        <v>39</v>
      </c>
      <c r="K732" s="14" t="s">
        <v>11500</v>
      </c>
      <c r="L732" s="14" t="s">
        <v>11500</v>
      </c>
      <c r="M732" s="1" t="s">
        <v>57</v>
      </c>
      <c r="P732" s="181" t="s">
        <v>11500</v>
      </c>
      <c r="Q732" s="182"/>
      <c r="S732" s="6">
        <v>0</v>
      </c>
      <c r="T732" s="6">
        <v>0</v>
      </c>
      <c r="U732" s="6">
        <v>499237</v>
      </c>
      <c r="V732" s="6">
        <v>0</v>
      </c>
      <c r="W732" s="6">
        <f>SUM(Table2[[#This Row],[PE Obligations]:[Paving Obligations]])</f>
        <v>499237</v>
      </c>
    </row>
    <row r="733" spans="1:23" ht="75" x14ac:dyDescent="0.25">
      <c r="A733" s="5">
        <v>123119</v>
      </c>
      <c r="B733" s="4">
        <v>1</v>
      </c>
      <c r="C733" s="9" t="s">
        <v>181</v>
      </c>
      <c r="D733" s="65"/>
      <c r="E733" s="65" t="s">
        <v>11498</v>
      </c>
      <c r="F733" s="9" t="s">
        <v>3332</v>
      </c>
      <c r="G733" s="9" t="s">
        <v>3333</v>
      </c>
      <c r="H733" s="1" t="s">
        <v>22</v>
      </c>
      <c r="I733" s="1" t="s">
        <v>39</v>
      </c>
      <c r="K733" s="14" t="s">
        <v>11500</v>
      </c>
      <c r="L733" s="14" t="s">
        <v>11500</v>
      </c>
      <c r="M733" s="2">
        <v>0.19</v>
      </c>
      <c r="P733" s="181" t="s">
        <v>11516</v>
      </c>
      <c r="Q733" s="182" t="s">
        <v>11</v>
      </c>
      <c r="S733" s="6">
        <v>0</v>
      </c>
      <c r="T733" s="6">
        <v>0</v>
      </c>
      <c r="U733" s="6">
        <v>498258</v>
      </c>
      <c r="V733" s="6">
        <v>0</v>
      </c>
      <c r="W733" s="6">
        <f>SUM(Table2[[#This Row],[PE Obligations]:[Paving Obligations]])</f>
        <v>498258</v>
      </c>
    </row>
    <row r="734" spans="1:23" x14ac:dyDescent="0.25">
      <c r="A734" s="5">
        <v>129766</v>
      </c>
      <c r="B734" s="4">
        <v>6</v>
      </c>
      <c r="C734" s="9" t="s">
        <v>46</v>
      </c>
      <c r="D734" s="65"/>
      <c r="E734" s="65" t="s">
        <v>11500</v>
      </c>
      <c r="F734" s="9" t="s">
        <v>7137</v>
      </c>
      <c r="H734" s="1" t="s">
        <v>1072</v>
      </c>
      <c r="I734" s="1" t="s">
        <v>155</v>
      </c>
      <c r="K734" s="14" t="s">
        <v>11500</v>
      </c>
      <c r="L734" s="14" t="s">
        <v>11500</v>
      </c>
      <c r="M734" s="1" t="s">
        <v>57</v>
      </c>
      <c r="P734" s="181" t="s">
        <v>11500</v>
      </c>
      <c r="Q734" s="182"/>
      <c r="S734" s="6">
        <v>498000</v>
      </c>
      <c r="T734" s="6">
        <v>0</v>
      </c>
      <c r="U734" s="6">
        <v>0</v>
      </c>
      <c r="V734" s="6">
        <v>0</v>
      </c>
      <c r="W734" s="6">
        <f>SUM(Table2[[#This Row],[PE Obligations]:[Paving Obligations]])</f>
        <v>498000</v>
      </c>
    </row>
    <row r="735" spans="1:23" ht="30" x14ac:dyDescent="0.25">
      <c r="A735" s="5">
        <v>124377</v>
      </c>
      <c r="B735" s="4">
        <v>1</v>
      </c>
      <c r="C735" s="9" t="s">
        <v>397</v>
      </c>
      <c r="D735" s="65" t="s">
        <v>3840</v>
      </c>
      <c r="E735" s="65" t="s">
        <v>11498</v>
      </c>
      <c r="F735" s="9" t="s">
        <v>3841</v>
      </c>
      <c r="H735" s="1" t="s">
        <v>28</v>
      </c>
      <c r="I735" s="1" t="s">
        <v>29</v>
      </c>
      <c r="K735" s="14" t="s">
        <v>28</v>
      </c>
      <c r="L735" s="14" t="s">
        <v>113</v>
      </c>
      <c r="M735" s="2">
        <v>0.01</v>
      </c>
      <c r="N735" s="13">
        <v>44113</v>
      </c>
      <c r="P735" s="181" t="s">
        <v>11517</v>
      </c>
      <c r="Q735" s="182" t="s">
        <v>30</v>
      </c>
      <c r="R735" s="9" t="s">
        <v>3842</v>
      </c>
      <c r="S735" s="6">
        <v>75750</v>
      </c>
      <c r="T735" s="6">
        <v>421733</v>
      </c>
      <c r="U735" s="6">
        <v>0</v>
      </c>
      <c r="V735" s="6">
        <v>0</v>
      </c>
      <c r="W735" s="6">
        <f>SUM(Table2[[#This Row],[PE Obligations]:[Paving Obligations]])</f>
        <v>497483</v>
      </c>
    </row>
    <row r="736" spans="1:23" x14ac:dyDescent="0.25">
      <c r="A736" s="5">
        <v>129175</v>
      </c>
      <c r="B736" s="4">
        <v>3</v>
      </c>
      <c r="C736" s="9" t="s">
        <v>298</v>
      </c>
      <c r="D736" s="65" t="s">
        <v>3089</v>
      </c>
      <c r="E736" s="65" t="s">
        <v>900</v>
      </c>
      <c r="F736" s="9" t="s">
        <v>6573</v>
      </c>
      <c r="H736" s="1" t="s">
        <v>52</v>
      </c>
      <c r="I736" s="1" t="s">
        <v>48</v>
      </c>
      <c r="K736" s="14" t="s">
        <v>28</v>
      </c>
      <c r="L736" s="14" t="s">
        <v>11339</v>
      </c>
      <c r="M736" s="2">
        <v>0.01</v>
      </c>
      <c r="N736" s="13">
        <v>43686</v>
      </c>
      <c r="P736" s="181" t="s">
        <v>11515</v>
      </c>
      <c r="Q736" s="182" t="s">
        <v>24</v>
      </c>
      <c r="S736" s="6">
        <v>0</v>
      </c>
      <c r="T736" s="6">
        <v>0</v>
      </c>
      <c r="U736" s="6">
        <v>496225</v>
      </c>
      <c r="V736" s="6">
        <v>0</v>
      </c>
      <c r="W736" s="6">
        <f>SUM(Table2[[#This Row],[PE Obligations]:[Paving Obligations]])</f>
        <v>496225</v>
      </c>
    </row>
    <row r="737" spans="1:23" ht="30" x14ac:dyDescent="0.25">
      <c r="A737" s="5">
        <v>127172</v>
      </c>
      <c r="B737" s="4">
        <v>2</v>
      </c>
      <c r="C737" s="9" t="s">
        <v>124</v>
      </c>
      <c r="D737" s="65"/>
      <c r="E737" s="65" t="s">
        <v>900</v>
      </c>
      <c r="F737" s="9" t="s">
        <v>5335</v>
      </c>
      <c r="G737" s="9" t="s">
        <v>3213</v>
      </c>
      <c r="H737" s="1" t="s">
        <v>158</v>
      </c>
      <c r="I737" s="1" t="s">
        <v>341</v>
      </c>
      <c r="J737" s="1" t="str">
        <f>VLOOKUP(A737,'2020'!E:I,5,FALSE)</f>
        <v>Mill &amp; 411d</v>
      </c>
      <c r="K737" s="14" t="s">
        <v>11496</v>
      </c>
      <c r="L737" s="14" t="s">
        <v>10418</v>
      </c>
      <c r="M737" s="2">
        <v>1.17</v>
      </c>
      <c r="N737" s="13">
        <v>43868</v>
      </c>
      <c r="O737" s="1" t="s">
        <v>342</v>
      </c>
      <c r="P737" s="181" t="s">
        <v>11515</v>
      </c>
      <c r="Q737" s="182" t="s">
        <v>24</v>
      </c>
      <c r="S737" s="6">
        <v>0</v>
      </c>
      <c r="T737" s="6">
        <v>0</v>
      </c>
      <c r="U737" s="6">
        <v>62717</v>
      </c>
      <c r="V737" s="6">
        <v>430996</v>
      </c>
      <c r="W737" s="6">
        <f>SUM(Table2[[#This Row],[PE Obligations]:[Paving Obligations]])</f>
        <v>493713</v>
      </c>
    </row>
    <row r="738" spans="1:23" x14ac:dyDescent="0.25">
      <c r="A738" s="5">
        <v>121424.05</v>
      </c>
      <c r="B738" s="4">
        <v>2</v>
      </c>
      <c r="C738" s="9" t="s">
        <v>159</v>
      </c>
      <c r="D738" s="65" t="s">
        <v>900</v>
      </c>
      <c r="E738" s="65" t="s">
        <v>900</v>
      </c>
      <c r="F738" s="9" t="s">
        <v>2887</v>
      </c>
      <c r="H738" s="1" t="s">
        <v>105</v>
      </c>
      <c r="I738" s="1" t="s">
        <v>761</v>
      </c>
      <c r="K738" s="14" t="s">
        <v>11500</v>
      </c>
      <c r="L738" s="14" t="s">
        <v>11500</v>
      </c>
      <c r="M738" s="2">
        <v>421.78</v>
      </c>
      <c r="N738" s="13">
        <v>43777</v>
      </c>
      <c r="P738" s="181" t="s">
        <v>11515</v>
      </c>
      <c r="Q738" s="182"/>
      <c r="S738" s="6">
        <v>0</v>
      </c>
      <c r="T738" s="6">
        <v>0</v>
      </c>
      <c r="U738" s="6">
        <v>493518</v>
      </c>
      <c r="V738" s="6">
        <v>0</v>
      </c>
      <c r="W738" s="6">
        <f>SUM(Table2[[#This Row],[PE Obligations]:[Paving Obligations]])</f>
        <v>493518</v>
      </c>
    </row>
    <row r="739" spans="1:23" x14ac:dyDescent="0.25">
      <c r="A739" s="5">
        <v>125278</v>
      </c>
      <c r="B739" s="4">
        <v>3</v>
      </c>
      <c r="C739" s="9" t="s">
        <v>54</v>
      </c>
      <c r="D739" s="65" t="s">
        <v>135</v>
      </c>
      <c r="E739" s="65" t="s">
        <v>11498</v>
      </c>
      <c r="F739" s="9" t="s">
        <v>4247</v>
      </c>
      <c r="H739" s="1" t="s">
        <v>1079</v>
      </c>
      <c r="I739" s="1" t="s">
        <v>118</v>
      </c>
      <c r="K739" s="14" t="s">
        <v>11496</v>
      </c>
      <c r="L739" s="14" t="s">
        <v>11499</v>
      </c>
      <c r="M739" s="1" t="s">
        <v>57</v>
      </c>
      <c r="N739" s="13">
        <v>43378</v>
      </c>
      <c r="P739" s="181" t="s">
        <v>11517</v>
      </c>
      <c r="Q739" s="182" t="s">
        <v>24</v>
      </c>
      <c r="S739" s="6">
        <v>0</v>
      </c>
      <c r="T739" s="6">
        <v>0</v>
      </c>
      <c r="U739" s="6">
        <v>492000</v>
      </c>
      <c r="V739" s="6">
        <v>0</v>
      </c>
      <c r="W739" s="6">
        <f>SUM(Table2[[#This Row],[PE Obligations]:[Paving Obligations]])</f>
        <v>492000</v>
      </c>
    </row>
    <row r="740" spans="1:23" ht="30" x14ac:dyDescent="0.25">
      <c r="A740" s="5">
        <v>118303.07</v>
      </c>
      <c r="B740" s="4">
        <v>2</v>
      </c>
      <c r="C740" s="9" t="s">
        <v>159</v>
      </c>
      <c r="D740" s="65"/>
      <c r="E740" s="65" t="s">
        <v>10721</v>
      </c>
      <c r="F740" s="9" t="s">
        <v>2253</v>
      </c>
      <c r="G740" s="9" t="s">
        <v>2249</v>
      </c>
      <c r="H740" s="1" t="s">
        <v>105</v>
      </c>
      <c r="I740" s="1" t="s">
        <v>922</v>
      </c>
      <c r="K740" s="14" t="s">
        <v>11500</v>
      </c>
      <c r="L740" s="14" t="s">
        <v>11500</v>
      </c>
      <c r="M740" s="1" t="s">
        <v>57</v>
      </c>
      <c r="N740" s="13">
        <v>43868</v>
      </c>
      <c r="P740" s="181" t="s">
        <v>11513</v>
      </c>
      <c r="Q740" s="182"/>
      <c r="S740" s="6">
        <v>0</v>
      </c>
      <c r="T740" s="6">
        <v>0</v>
      </c>
      <c r="U740" s="6">
        <v>490476</v>
      </c>
      <c r="V740" s="6">
        <v>0</v>
      </c>
      <c r="W740" s="6">
        <f>SUM(Table2[[#This Row],[PE Obligations]:[Paving Obligations]])</f>
        <v>490476</v>
      </c>
    </row>
    <row r="741" spans="1:23" ht="30" x14ac:dyDescent="0.25">
      <c r="A741" s="5">
        <v>124266</v>
      </c>
      <c r="B741" s="4">
        <v>1</v>
      </c>
      <c r="C741" s="9" t="s">
        <v>32</v>
      </c>
      <c r="D741" s="65" t="s">
        <v>3789</v>
      </c>
      <c r="E741" s="65" t="s">
        <v>11498</v>
      </c>
      <c r="F741" s="9" t="s">
        <v>3790</v>
      </c>
      <c r="H741" s="1" t="s">
        <v>35</v>
      </c>
      <c r="I741" s="1" t="s">
        <v>29</v>
      </c>
      <c r="K741" s="14" t="s">
        <v>28</v>
      </c>
      <c r="L741" s="14" t="s">
        <v>113</v>
      </c>
      <c r="M741" s="2">
        <v>0.01</v>
      </c>
      <c r="P741" s="181" t="s">
        <v>11517</v>
      </c>
      <c r="Q741" s="182" t="s">
        <v>30</v>
      </c>
      <c r="R741" s="9" t="s">
        <v>3791</v>
      </c>
      <c r="S741" s="6">
        <v>0</v>
      </c>
      <c r="T741" s="6">
        <v>0</v>
      </c>
      <c r="U741" s="6">
        <v>489819.04</v>
      </c>
      <c r="V741" s="6">
        <v>0</v>
      </c>
      <c r="W741" s="6">
        <f>SUM(Table2[[#This Row],[PE Obligations]:[Paving Obligations]])</f>
        <v>489819.04</v>
      </c>
    </row>
    <row r="742" spans="1:23" ht="30" x14ac:dyDescent="0.25">
      <c r="A742" s="5">
        <v>100261</v>
      </c>
      <c r="B742" s="4">
        <v>2</v>
      </c>
      <c r="C742" s="9" t="s">
        <v>456</v>
      </c>
      <c r="D742" s="65" t="s">
        <v>457</v>
      </c>
      <c r="E742" s="65" t="s">
        <v>900</v>
      </c>
      <c r="F742" s="9" t="s">
        <v>458</v>
      </c>
      <c r="H742" s="1" t="s">
        <v>74</v>
      </c>
      <c r="I742" s="1" t="s">
        <v>101</v>
      </c>
      <c r="K742" s="14" t="s">
        <v>11496</v>
      </c>
      <c r="L742" s="14" t="s">
        <v>113</v>
      </c>
      <c r="M742" s="2">
        <v>6.16</v>
      </c>
      <c r="P742" s="181" t="s">
        <v>11515</v>
      </c>
      <c r="Q742" s="182" t="s">
        <v>24</v>
      </c>
      <c r="S742" s="6">
        <v>487900</v>
      </c>
      <c r="T742" s="6">
        <v>0</v>
      </c>
      <c r="U742" s="6">
        <v>0</v>
      </c>
      <c r="V742" s="6">
        <v>0</v>
      </c>
      <c r="W742" s="6">
        <f>SUM(Table2[[#This Row],[PE Obligations]:[Paving Obligations]])</f>
        <v>487900</v>
      </c>
    </row>
    <row r="743" spans="1:23" x14ac:dyDescent="0.25">
      <c r="A743" s="5">
        <v>127922</v>
      </c>
      <c r="B743" s="4">
        <v>2</v>
      </c>
      <c r="C743" s="9" t="s">
        <v>284</v>
      </c>
      <c r="D743" s="65" t="s">
        <v>5899</v>
      </c>
      <c r="E743" s="65" t="s">
        <v>11498</v>
      </c>
      <c r="F743" s="9" t="s">
        <v>5900</v>
      </c>
      <c r="H743" s="1" t="s">
        <v>1098</v>
      </c>
      <c r="I743" s="1" t="s">
        <v>158</v>
      </c>
      <c r="K743" s="14" t="s">
        <v>11500</v>
      </c>
      <c r="L743" s="14" t="s">
        <v>11500</v>
      </c>
      <c r="M743" s="2">
        <v>4.24</v>
      </c>
      <c r="P743" s="181" t="s">
        <v>11517</v>
      </c>
      <c r="Q743" s="182" t="s">
        <v>1369</v>
      </c>
      <c r="S743" s="6">
        <v>0</v>
      </c>
      <c r="T743" s="6">
        <v>0</v>
      </c>
      <c r="U743" s="6">
        <v>0</v>
      </c>
      <c r="V743" s="6">
        <v>487863.19</v>
      </c>
      <c r="W743" s="6">
        <f>SUM(Table2[[#This Row],[PE Obligations]:[Paving Obligations]])</f>
        <v>487863.19</v>
      </c>
    </row>
    <row r="744" spans="1:23" ht="30" x14ac:dyDescent="0.25">
      <c r="A744" s="5">
        <v>128705</v>
      </c>
      <c r="B744" s="4">
        <v>2</v>
      </c>
      <c r="C744" s="9" t="s">
        <v>212</v>
      </c>
      <c r="D744" s="65" t="s">
        <v>322</v>
      </c>
      <c r="E744" s="65" t="s">
        <v>900</v>
      </c>
      <c r="F744" s="9" t="s">
        <v>6256</v>
      </c>
      <c r="G744" s="9" t="s">
        <v>6227</v>
      </c>
      <c r="H744" s="1" t="s">
        <v>105</v>
      </c>
      <c r="I744" s="1" t="s">
        <v>501</v>
      </c>
      <c r="K744" s="14" t="s">
        <v>11506</v>
      </c>
      <c r="L744" s="14" t="s">
        <v>11339</v>
      </c>
      <c r="M744" s="2">
        <v>0.01</v>
      </c>
      <c r="N744" s="13">
        <v>43539</v>
      </c>
      <c r="P744" s="181" t="s">
        <v>11515</v>
      </c>
      <c r="Q744" s="182" t="s">
        <v>24</v>
      </c>
      <c r="S744" s="6">
        <v>1999</v>
      </c>
      <c r="T744" s="6">
        <v>0</v>
      </c>
      <c r="U744" s="6">
        <v>485849</v>
      </c>
      <c r="V744" s="6">
        <v>0</v>
      </c>
      <c r="W744" s="6">
        <f>SUM(Table2[[#This Row],[PE Obligations]:[Paving Obligations]])</f>
        <v>487848</v>
      </c>
    </row>
    <row r="745" spans="1:23" ht="30" x14ac:dyDescent="0.25">
      <c r="A745" s="5">
        <v>130131</v>
      </c>
      <c r="B745" s="4">
        <v>2</v>
      </c>
      <c r="C745" s="9" t="s">
        <v>159</v>
      </c>
      <c r="D745" s="65"/>
      <c r="E745" s="65" t="s">
        <v>11500</v>
      </c>
      <c r="F745" s="9" t="s">
        <v>7489</v>
      </c>
      <c r="H745" s="1" t="s">
        <v>1246</v>
      </c>
      <c r="K745" s="14" t="s">
        <v>11500</v>
      </c>
      <c r="L745" s="14" t="s">
        <v>11500</v>
      </c>
      <c r="M745" s="1" t="s">
        <v>57</v>
      </c>
      <c r="P745" s="181" t="s">
        <v>11500</v>
      </c>
      <c r="Q745" s="182"/>
      <c r="S745" s="6">
        <v>0</v>
      </c>
      <c r="T745" s="6">
        <v>0</v>
      </c>
      <c r="U745" s="6">
        <v>487560.6</v>
      </c>
      <c r="V745" s="6">
        <v>0</v>
      </c>
      <c r="W745" s="6">
        <f>SUM(Table2[[#This Row],[PE Obligations]:[Paving Obligations]])</f>
        <v>487560.6</v>
      </c>
    </row>
    <row r="746" spans="1:23" x14ac:dyDescent="0.25">
      <c r="A746" s="5">
        <v>127954</v>
      </c>
      <c r="B746" s="4">
        <v>3</v>
      </c>
      <c r="C746" s="9" t="s">
        <v>161</v>
      </c>
      <c r="D746" s="65"/>
      <c r="E746" s="65" t="s">
        <v>11500</v>
      </c>
      <c r="F746" s="9" t="s">
        <v>5917</v>
      </c>
      <c r="H746" s="1" t="s">
        <v>1246</v>
      </c>
      <c r="K746" s="14" t="s">
        <v>11500</v>
      </c>
      <c r="L746" s="14" t="s">
        <v>11500</v>
      </c>
      <c r="M746" s="1" t="s">
        <v>57</v>
      </c>
      <c r="P746" s="181" t="s">
        <v>11500</v>
      </c>
      <c r="Q746" s="182"/>
      <c r="S746" s="6">
        <v>0</v>
      </c>
      <c r="T746" s="6">
        <v>0</v>
      </c>
      <c r="U746" s="6">
        <v>486840</v>
      </c>
      <c r="V746" s="6">
        <v>0</v>
      </c>
      <c r="W746" s="6">
        <f>SUM(Table2[[#This Row],[PE Obligations]:[Paving Obligations]])</f>
        <v>486840</v>
      </c>
    </row>
    <row r="747" spans="1:23" ht="45" x14ac:dyDescent="0.25">
      <c r="A747" s="5">
        <v>129056</v>
      </c>
      <c r="B747" s="4">
        <v>4</v>
      </c>
      <c r="C747" s="9" t="s">
        <v>208</v>
      </c>
      <c r="D747" s="65"/>
      <c r="E747" s="65" t="s">
        <v>11500</v>
      </c>
      <c r="F747" s="9" t="s">
        <v>6488</v>
      </c>
      <c r="H747" s="1" t="s">
        <v>1072</v>
      </c>
      <c r="K747" s="14" t="s">
        <v>11500</v>
      </c>
      <c r="L747" s="14" t="s">
        <v>11500</v>
      </c>
      <c r="M747" s="1" t="s">
        <v>57</v>
      </c>
      <c r="P747" s="181" t="s">
        <v>11500</v>
      </c>
      <c r="Q747" s="182"/>
      <c r="S747" s="6">
        <v>0</v>
      </c>
      <c r="T747" s="6">
        <v>0</v>
      </c>
      <c r="U747" s="6">
        <v>486000</v>
      </c>
      <c r="V747" s="6">
        <v>0</v>
      </c>
      <c r="W747" s="6">
        <f>SUM(Table2[[#This Row],[PE Obligations]:[Paving Obligations]])</f>
        <v>486000</v>
      </c>
    </row>
    <row r="748" spans="1:23" ht="30" x14ac:dyDescent="0.25">
      <c r="A748" s="5">
        <v>117230.07</v>
      </c>
      <c r="B748" s="4">
        <v>2</v>
      </c>
      <c r="C748" s="9" t="s">
        <v>159</v>
      </c>
      <c r="D748" s="65"/>
      <c r="E748" s="65" t="s">
        <v>10721</v>
      </c>
      <c r="F748" s="9" t="s">
        <v>2078</v>
      </c>
      <c r="G748" s="9" t="s">
        <v>2077</v>
      </c>
      <c r="H748" s="1" t="s">
        <v>105</v>
      </c>
      <c r="I748" s="1" t="s">
        <v>922</v>
      </c>
      <c r="K748" s="14" t="s">
        <v>11500</v>
      </c>
      <c r="L748" s="14" t="s">
        <v>11500</v>
      </c>
      <c r="M748" s="1" t="s">
        <v>57</v>
      </c>
      <c r="N748" s="13">
        <v>43868</v>
      </c>
      <c r="P748" s="181" t="s">
        <v>11513</v>
      </c>
      <c r="Q748" s="182"/>
      <c r="S748" s="6">
        <v>0</v>
      </c>
      <c r="T748" s="6">
        <v>0</v>
      </c>
      <c r="U748" s="6">
        <v>485301</v>
      </c>
      <c r="V748" s="6">
        <v>0</v>
      </c>
      <c r="W748" s="6">
        <f>SUM(Table2[[#This Row],[PE Obligations]:[Paving Obligations]])</f>
        <v>485301</v>
      </c>
    </row>
    <row r="749" spans="1:23" ht="30" x14ac:dyDescent="0.25">
      <c r="A749" s="5">
        <v>128706</v>
      </c>
      <c r="B749" s="4">
        <v>2</v>
      </c>
      <c r="C749" s="9" t="s">
        <v>212</v>
      </c>
      <c r="D749" s="65" t="s">
        <v>322</v>
      </c>
      <c r="E749" s="65" t="s">
        <v>900</v>
      </c>
      <c r="F749" s="9" t="s">
        <v>6257</v>
      </c>
      <c r="G749" s="9" t="s">
        <v>6227</v>
      </c>
      <c r="H749" s="1" t="s">
        <v>105</v>
      </c>
      <c r="I749" s="1" t="s">
        <v>501</v>
      </c>
      <c r="K749" s="14" t="s">
        <v>11506</v>
      </c>
      <c r="L749" s="14" t="s">
        <v>11339</v>
      </c>
      <c r="M749" s="2">
        <v>0.01</v>
      </c>
      <c r="N749" s="13">
        <v>43539</v>
      </c>
      <c r="P749" s="181" t="s">
        <v>11515</v>
      </c>
      <c r="Q749" s="182" t="s">
        <v>24</v>
      </c>
      <c r="S749" s="6">
        <v>1999</v>
      </c>
      <c r="T749" s="6">
        <v>0</v>
      </c>
      <c r="U749" s="6">
        <v>480012</v>
      </c>
      <c r="V749" s="6">
        <v>0</v>
      </c>
      <c r="W749" s="6">
        <f>SUM(Table2[[#This Row],[PE Obligations]:[Paving Obligations]])</f>
        <v>482011</v>
      </c>
    </row>
    <row r="750" spans="1:23" ht="45" x14ac:dyDescent="0.25">
      <c r="A750" s="5">
        <v>130272</v>
      </c>
      <c r="B750" s="4">
        <v>6</v>
      </c>
      <c r="C750" s="9" t="s">
        <v>46</v>
      </c>
      <c r="D750" s="65"/>
      <c r="E750" s="65" t="s">
        <v>11500</v>
      </c>
      <c r="F750" s="9" t="s">
        <v>7600</v>
      </c>
      <c r="G750" s="9" t="s">
        <v>7601</v>
      </c>
      <c r="H750" s="1" t="s">
        <v>105</v>
      </c>
      <c r="I750" s="1" t="s">
        <v>24</v>
      </c>
      <c r="K750" s="14" t="s">
        <v>11500</v>
      </c>
      <c r="L750" s="14" t="s">
        <v>11500</v>
      </c>
      <c r="M750" s="1" t="s">
        <v>57</v>
      </c>
      <c r="P750" s="181" t="s">
        <v>11500</v>
      </c>
      <c r="Q750" s="182"/>
      <c r="S750" s="6">
        <v>479618</v>
      </c>
      <c r="T750" s="6">
        <v>0</v>
      </c>
      <c r="U750" s="6">
        <v>0</v>
      </c>
      <c r="V750" s="6">
        <v>0</v>
      </c>
      <c r="W750" s="6">
        <f>SUM(Table2[[#This Row],[PE Obligations]:[Paving Obligations]])</f>
        <v>479618</v>
      </c>
    </row>
    <row r="751" spans="1:23" x14ac:dyDescent="0.25">
      <c r="A751" s="5">
        <v>118198</v>
      </c>
      <c r="B751" s="4">
        <v>3</v>
      </c>
      <c r="C751" s="9" t="s">
        <v>131</v>
      </c>
      <c r="D751" s="65" t="s">
        <v>135</v>
      </c>
      <c r="E751" s="65" t="s">
        <v>11498</v>
      </c>
      <c r="F751" s="9" t="s">
        <v>2233</v>
      </c>
      <c r="H751" s="1" t="s">
        <v>1079</v>
      </c>
      <c r="I751" s="1" t="s">
        <v>969</v>
      </c>
      <c r="K751" s="14" t="s">
        <v>11496</v>
      </c>
      <c r="L751" s="14" t="s">
        <v>113</v>
      </c>
      <c r="M751" s="2">
        <v>0.53400000000000003</v>
      </c>
      <c r="N751" s="13">
        <v>42909</v>
      </c>
      <c r="P751" s="181" t="s">
        <v>11517</v>
      </c>
      <c r="Q751" s="182" t="s">
        <v>24</v>
      </c>
      <c r="S751" s="6">
        <v>128891.6</v>
      </c>
      <c r="T751" s="6">
        <v>7894</v>
      </c>
      <c r="U751" s="6">
        <v>342774.48</v>
      </c>
      <c r="V751" s="6">
        <v>0</v>
      </c>
      <c r="W751" s="6">
        <f>SUM(Table2[[#This Row],[PE Obligations]:[Paving Obligations]])</f>
        <v>479560.07999999996</v>
      </c>
    </row>
    <row r="752" spans="1:23" ht="45" x14ac:dyDescent="0.25">
      <c r="A752" s="5">
        <v>121381</v>
      </c>
      <c r="B752" s="4">
        <v>3</v>
      </c>
      <c r="C752" s="9" t="s">
        <v>289</v>
      </c>
      <c r="D752" s="65" t="s">
        <v>1049</v>
      </c>
      <c r="E752" s="65" t="s">
        <v>900</v>
      </c>
      <c r="F752" s="9" t="s">
        <v>2856</v>
      </c>
      <c r="G752" s="9" t="s">
        <v>2857</v>
      </c>
      <c r="H752" s="1" t="s">
        <v>52</v>
      </c>
      <c r="I752" s="1" t="s">
        <v>395</v>
      </c>
      <c r="K752" s="14" t="s">
        <v>28</v>
      </c>
      <c r="L752" s="14" t="s">
        <v>11339</v>
      </c>
      <c r="M752" s="2">
        <v>0.01</v>
      </c>
      <c r="N752" s="13">
        <v>43441</v>
      </c>
      <c r="P752" s="181" t="s">
        <v>11515</v>
      </c>
      <c r="Q752" s="182" t="s">
        <v>24</v>
      </c>
      <c r="R752" s="9" t="s">
        <v>2858</v>
      </c>
      <c r="S752" s="6">
        <v>0</v>
      </c>
      <c r="T752" s="6">
        <v>0</v>
      </c>
      <c r="U752" s="6">
        <v>479300</v>
      </c>
      <c r="V752" s="6">
        <v>0</v>
      </c>
      <c r="W752" s="6">
        <f>SUM(Table2[[#This Row],[PE Obligations]:[Paving Obligations]])</f>
        <v>479300</v>
      </c>
    </row>
    <row r="753" spans="1:23" ht="60" x14ac:dyDescent="0.25">
      <c r="A753" s="5">
        <v>106728.17</v>
      </c>
      <c r="B753" s="4">
        <v>4</v>
      </c>
      <c r="C753" s="9" t="s">
        <v>246</v>
      </c>
      <c r="D753" s="65"/>
      <c r="E753" s="65" t="s">
        <v>11502</v>
      </c>
      <c r="F753" s="9" t="s">
        <v>975</v>
      </c>
      <c r="G753" s="9" t="s">
        <v>976</v>
      </c>
      <c r="H753" s="1" t="s">
        <v>24</v>
      </c>
      <c r="I753" s="1" t="s">
        <v>118</v>
      </c>
      <c r="K753" s="14" t="s">
        <v>11496</v>
      </c>
      <c r="L753" s="14" t="s">
        <v>11499</v>
      </c>
      <c r="M753" s="2">
        <v>0</v>
      </c>
      <c r="N753" s="13">
        <v>43742</v>
      </c>
      <c r="P753" s="181" t="s">
        <v>11518</v>
      </c>
      <c r="Q753" s="182"/>
      <c r="S753" s="6">
        <v>0</v>
      </c>
      <c r="T753" s="6">
        <v>0</v>
      </c>
      <c r="U753" s="6">
        <v>477537</v>
      </c>
      <c r="V753" s="6">
        <v>0</v>
      </c>
      <c r="W753" s="6">
        <f>SUM(Table2[[#This Row],[PE Obligations]:[Paving Obligations]])</f>
        <v>477537</v>
      </c>
    </row>
    <row r="754" spans="1:23" x14ac:dyDescent="0.25">
      <c r="A754" s="5">
        <v>129246</v>
      </c>
      <c r="B754" s="4">
        <v>2</v>
      </c>
      <c r="C754" s="9" t="s">
        <v>194</v>
      </c>
      <c r="D754" s="65" t="s">
        <v>5178</v>
      </c>
      <c r="E754" s="65" t="s">
        <v>900</v>
      </c>
      <c r="F754" s="9" t="s">
        <v>6725</v>
      </c>
      <c r="G754" s="9" t="s">
        <v>4674</v>
      </c>
      <c r="H754" s="1" t="s">
        <v>158</v>
      </c>
      <c r="I754" s="1" t="s">
        <v>341</v>
      </c>
      <c r="J754" s="1" t="str">
        <f>VLOOKUP(A754,'2020'!E:I,5,FALSE)</f>
        <v>Micro-surfacing @ 22 Lbs/sy</v>
      </c>
      <c r="K754" s="14" t="s">
        <v>11496</v>
      </c>
      <c r="L754" s="14" t="s">
        <v>10418</v>
      </c>
      <c r="M754" s="2">
        <v>7.55</v>
      </c>
      <c r="N754" s="13">
        <v>43868</v>
      </c>
      <c r="O754" s="1" t="s">
        <v>381</v>
      </c>
      <c r="P754" s="181" t="s">
        <v>11515</v>
      </c>
      <c r="Q754" s="182" t="s">
        <v>24</v>
      </c>
      <c r="S754" s="6">
        <v>0</v>
      </c>
      <c r="T754" s="6">
        <v>0</v>
      </c>
      <c r="U754" s="6">
        <v>6334</v>
      </c>
      <c r="V754" s="6">
        <v>471039</v>
      </c>
      <c r="W754" s="6">
        <f>SUM(Table2[[#This Row],[PE Obligations]:[Paving Obligations]])</f>
        <v>477373</v>
      </c>
    </row>
    <row r="755" spans="1:23" x14ac:dyDescent="0.25">
      <c r="A755" s="5">
        <v>120788.01</v>
      </c>
      <c r="B755" s="4">
        <v>3</v>
      </c>
      <c r="C755" s="9" t="s">
        <v>318</v>
      </c>
      <c r="D755" s="65" t="s">
        <v>2779</v>
      </c>
      <c r="E755" s="65" t="s">
        <v>900</v>
      </c>
      <c r="F755" s="9" t="s">
        <v>2781</v>
      </c>
      <c r="G755" s="9" t="s">
        <v>1129</v>
      </c>
      <c r="H755" s="1" t="s">
        <v>501</v>
      </c>
      <c r="I755" s="1" t="s">
        <v>1129</v>
      </c>
      <c r="K755" s="14" t="s">
        <v>11500</v>
      </c>
      <c r="L755" s="14" t="s">
        <v>11500</v>
      </c>
      <c r="M755" s="2">
        <v>0.33</v>
      </c>
      <c r="N755" s="13">
        <v>43742</v>
      </c>
      <c r="P755" s="181" t="s">
        <v>11515</v>
      </c>
      <c r="Q755" s="182" t="s">
        <v>24</v>
      </c>
      <c r="S755" s="6">
        <v>6500</v>
      </c>
      <c r="T755" s="6">
        <v>0</v>
      </c>
      <c r="U755" s="6">
        <v>468831</v>
      </c>
      <c r="V755" s="6">
        <v>0</v>
      </c>
      <c r="W755" s="6">
        <f>SUM(Table2[[#This Row],[PE Obligations]:[Paving Obligations]])</f>
        <v>475331</v>
      </c>
    </row>
    <row r="756" spans="1:23" ht="60" x14ac:dyDescent="0.25">
      <c r="A756" s="5">
        <v>126796</v>
      </c>
      <c r="B756" s="4">
        <v>2</v>
      </c>
      <c r="C756" s="9" t="s">
        <v>65</v>
      </c>
      <c r="D756" s="65" t="s">
        <v>5110</v>
      </c>
      <c r="E756" s="65" t="s">
        <v>11498</v>
      </c>
      <c r="F756" s="9" t="s">
        <v>5111</v>
      </c>
      <c r="H756" s="1" t="s">
        <v>1098</v>
      </c>
      <c r="I756" s="1" t="s">
        <v>158</v>
      </c>
      <c r="K756" s="14" t="s">
        <v>11500</v>
      </c>
      <c r="L756" s="14" t="s">
        <v>11500</v>
      </c>
      <c r="M756" s="2">
        <v>3.2829999999999999</v>
      </c>
      <c r="P756" s="181" t="s">
        <v>11517</v>
      </c>
      <c r="Q756" s="182" t="s">
        <v>30</v>
      </c>
      <c r="S756" s="6">
        <v>0</v>
      </c>
      <c r="T756" s="6">
        <v>0</v>
      </c>
      <c r="U756" s="6">
        <v>0</v>
      </c>
      <c r="V756" s="6">
        <v>475150.4</v>
      </c>
      <c r="W756" s="6">
        <f>SUM(Table2[[#This Row],[PE Obligations]:[Paving Obligations]])</f>
        <v>475150.4</v>
      </c>
    </row>
    <row r="757" spans="1:23" x14ac:dyDescent="0.25">
      <c r="A757" s="5">
        <v>124348</v>
      </c>
      <c r="B757" s="4">
        <v>4</v>
      </c>
      <c r="C757" s="9" t="s">
        <v>215</v>
      </c>
      <c r="D757" s="65" t="s">
        <v>3827</v>
      </c>
      <c r="E757" s="65" t="s">
        <v>11498</v>
      </c>
      <c r="F757" s="9" t="s">
        <v>3828</v>
      </c>
      <c r="H757" s="1" t="s">
        <v>35</v>
      </c>
      <c r="I757" s="1" t="s">
        <v>29</v>
      </c>
      <c r="K757" s="14" t="s">
        <v>28</v>
      </c>
      <c r="L757" s="14" t="s">
        <v>113</v>
      </c>
      <c r="M757" s="2">
        <v>0.01</v>
      </c>
      <c r="P757" s="181" t="s">
        <v>11517</v>
      </c>
      <c r="Q757" s="182" t="s">
        <v>30</v>
      </c>
      <c r="R757" s="9" t="s">
        <v>3829</v>
      </c>
      <c r="S757" s="6">
        <v>0</v>
      </c>
      <c r="T757" s="6">
        <v>0</v>
      </c>
      <c r="U757" s="6">
        <v>474900.81</v>
      </c>
      <c r="V757" s="6">
        <v>0</v>
      </c>
      <c r="W757" s="6">
        <f>SUM(Table2[[#This Row],[PE Obligations]:[Paving Obligations]])</f>
        <v>474900.81</v>
      </c>
    </row>
    <row r="758" spans="1:23" ht="30" x14ac:dyDescent="0.25">
      <c r="A758" s="5">
        <v>114546.09</v>
      </c>
      <c r="B758" s="4">
        <v>4</v>
      </c>
      <c r="C758" s="9" t="s">
        <v>156</v>
      </c>
      <c r="D758" s="65"/>
      <c r="E758" s="65" t="s">
        <v>10721</v>
      </c>
      <c r="F758" s="9" t="s">
        <v>1633</v>
      </c>
      <c r="G758" s="9" t="s">
        <v>1634</v>
      </c>
      <c r="H758" s="1" t="s">
        <v>105</v>
      </c>
      <c r="I758" s="1" t="s">
        <v>171</v>
      </c>
      <c r="K758" s="14" t="s">
        <v>11500</v>
      </c>
      <c r="L758" s="14" t="s">
        <v>11500</v>
      </c>
      <c r="M758" s="1" t="s">
        <v>57</v>
      </c>
      <c r="N758" s="13">
        <v>43686</v>
      </c>
      <c r="P758" s="181" t="s">
        <v>11513</v>
      </c>
      <c r="Q758" s="182"/>
      <c r="S758" s="6">
        <v>0</v>
      </c>
      <c r="T758" s="6">
        <v>0</v>
      </c>
      <c r="U758" s="6">
        <v>474010</v>
      </c>
      <c r="V758" s="6">
        <v>0</v>
      </c>
      <c r="W758" s="6">
        <f>SUM(Table2[[#This Row],[PE Obligations]:[Paving Obligations]])</f>
        <v>474010</v>
      </c>
    </row>
    <row r="759" spans="1:23" ht="30" x14ac:dyDescent="0.25">
      <c r="A759" s="5">
        <v>124310</v>
      </c>
      <c r="B759" s="4">
        <v>4</v>
      </c>
      <c r="C759" s="9" t="s">
        <v>215</v>
      </c>
      <c r="D759" s="65" t="s">
        <v>3803</v>
      </c>
      <c r="E759" s="65" t="s">
        <v>11498</v>
      </c>
      <c r="F759" s="9" t="s">
        <v>3804</v>
      </c>
      <c r="H759" s="1" t="s">
        <v>35</v>
      </c>
      <c r="I759" s="1" t="s">
        <v>29</v>
      </c>
      <c r="K759" s="14" t="s">
        <v>28</v>
      </c>
      <c r="L759" s="14" t="s">
        <v>113</v>
      </c>
      <c r="M759" s="2">
        <v>0.01</v>
      </c>
      <c r="P759" s="181" t="s">
        <v>11517</v>
      </c>
      <c r="Q759" s="182" t="s">
        <v>30</v>
      </c>
      <c r="R759" s="9" t="s">
        <v>3805</v>
      </c>
      <c r="S759" s="6">
        <v>0</v>
      </c>
      <c r="T759" s="6">
        <v>0</v>
      </c>
      <c r="U759" s="6">
        <v>470672.33</v>
      </c>
      <c r="V759" s="6">
        <v>0</v>
      </c>
      <c r="W759" s="6">
        <f>SUM(Table2[[#This Row],[PE Obligations]:[Paving Obligations]])</f>
        <v>470672.33</v>
      </c>
    </row>
    <row r="760" spans="1:23" x14ac:dyDescent="0.25">
      <c r="A760" s="5">
        <v>116331.08</v>
      </c>
      <c r="B760" s="4">
        <v>3</v>
      </c>
      <c r="C760" s="9" t="s">
        <v>161</v>
      </c>
      <c r="D760" s="65" t="s">
        <v>900</v>
      </c>
      <c r="E760" s="65" t="s">
        <v>900</v>
      </c>
      <c r="F760" s="9" t="s">
        <v>1920</v>
      </c>
      <c r="H760" s="1" t="s">
        <v>105</v>
      </c>
      <c r="I760" s="1" t="s">
        <v>761</v>
      </c>
      <c r="K760" s="14" t="s">
        <v>11500</v>
      </c>
      <c r="L760" s="14" t="s">
        <v>11500</v>
      </c>
      <c r="M760" s="2">
        <v>289.2</v>
      </c>
      <c r="N760" s="13">
        <v>43777</v>
      </c>
      <c r="P760" s="181" t="s">
        <v>11515</v>
      </c>
      <c r="Q760" s="182"/>
      <c r="S760" s="6">
        <v>0</v>
      </c>
      <c r="T760" s="6">
        <v>0</v>
      </c>
      <c r="U760" s="6">
        <v>469600</v>
      </c>
      <c r="V760" s="6">
        <v>0</v>
      </c>
      <c r="W760" s="6">
        <f>SUM(Table2[[#This Row],[PE Obligations]:[Paving Obligations]])</f>
        <v>469600</v>
      </c>
    </row>
    <row r="761" spans="1:23" x14ac:dyDescent="0.25">
      <c r="A761" s="5">
        <v>109266</v>
      </c>
      <c r="B761" s="4">
        <v>3</v>
      </c>
      <c r="C761" s="9" t="s">
        <v>343</v>
      </c>
      <c r="D761" s="65"/>
      <c r="E761" s="65" t="s">
        <v>900</v>
      </c>
      <c r="F761" s="9" t="s">
        <v>1115</v>
      </c>
      <c r="H761" s="1" t="s">
        <v>105</v>
      </c>
      <c r="I761" s="1" t="s">
        <v>171</v>
      </c>
      <c r="K761" s="14" t="s">
        <v>11500</v>
      </c>
      <c r="L761" s="14" t="s">
        <v>11500</v>
      </c>
      <c r="M761" s="1" t="s">
        <v>57</v>
      </c>
      <c r="P761" s="181" t="s">
        <v>11515</v>
      </c>
      <c r="Q761" s="182"/>
      <c r="S761" s="6">
        <v>0</v>
      </c>
      <c r="T761" s="6">
        <v>0</v>
      </c>
      <c r="U761" s="6">
        <v>468057.95</v>
      </c>
      <c r="V761" s="6">
        <v>0</v>
      </c>
      <c r="W761" s="6">
        <f>SUM(Table2[[#This Row],[PE Obligations]:[Paving Obligations]])</f>
        <v>468057.95</v>
      </c>
    </row>
    <row r="762" spans="1:23" ht="30" x14ac:dyDescent="0.25">
      <c r="A762" s="5">
        <v>127947</v>
      </c>
      <c r="B762" s="4">
        <v>3</v>
      </c>
      <c r="C762" s="9" t="s">
        <v>269</v>
      </c>
      <c r="D762" s="65" t="s">
        <v>5911</v>
      </c>
      <c r="E762" s="65" t="s">
        <v>11498</v>
      </c>
      <c r="F762" s="9" t="s">
        <v>5912</v>
      </c>
      <c r="H762" s="1" t="s">
        <v>35</v>
      </c>
      <c r="I762" s="1" t="s">
        <v>29</v>
      </c>
      <c r="K762" s="14" t="s">
        <v>11500</v>
      </c>
      <c r="L762" s="14" t="s">
        <v>11500</v>
      </c>
      <c r="M762" s="2">
        <v>0</v>
      </c>
      <c r="P762" s="181" t="s">
        <v>11517</v>
      </c>
      <c r="Q762" s="182" t="s">
        <v>30</v>
      </c>
      <c r="R762" s="9" t="s">
        <v>5913</v>
      </c>
      <c r="S762" s="6">
        <v>0</v>
      </c>
      <c r="T762" s="6">
        <v>0</v>
      </c>
      <c r="U762" s="6">
        <v>467737.75</v>
      </c>
      <c r="V762" s="6">
        <v>0</v>
      </c>
      <c r="W762" s="6">
        <f>SUM(Table2[[#This Row],[PE Obligations]:[Paving Obligations]])</f>
        <v>467737.75</v>
      </c>
    </row>
    <row r="763" spans="1:23" ht="90" x14ac:dyDescent="0.25">
      <c r="A763" s="5">
        <v>125571</v>
      </c>
      <c r="B763" s="4">
        <v>4</v>
      </c>
      <c r="C763" s="9" t="s">
        <v>229</v>
      </c>
      <c r="D763" s="65"/>
      <c r="E763" s="65" t="s">
        <v>11498</v>
      </c>
      <c r="F763" s="9" t="s">
        <v>4461</v>
      </c>
      <c r="G763" s="9" t="s">
        <v>4462</v>
      </c>
      <c r="H763" s="1" t="s">
        <v>22</v>
      </c>
      <c r="I763" s="1" t="s">
        <v>341</v>
      </c>
      <c r="J763" s="1" t="e">
        <f>VLOOKUP(A763,'Resurfacing Data'!A:M,13,FALSE)</f>
        <v>#N/A</v>
      </c>
      <c r="K763" s="14" t="s">
        <v>11496</v>
      </c>
      <c r="L763" s="14" t="s">
        <v>10418</v>
      </c>
      <c r="M763" s="2">
        <v>0.38</v>
      </c>
      <c r="P763" s="181" t="s">
        <v>11517</v>
      </c>
      <c r="Q763" s="182" t="s">
        <v>24</v>
      </c>
      <c r="S763" s="6">
        <v>0</v>
      </c>
      <c r="T763" s="6">
        <v>0</v>
      </c>
      <c r="U763" s="6">
        <v>466100</v>
      </c>
      <c r="V763" s="6">
        <v>0</v>
      </c>
      <c r="W763" s="6">
        <f>SUM(Table2[[#This Row],[PE Obligations]:[Paving Obligations]])</f>
        <v>466100</v>
      </c>
    </row>
    <row r="764" spans="1:23" ht="255" x14ac:dyDescent="0.25">
      <c r="A764" s="5">
        <v>124996</v>
      </c>
      <c r="B764" s="4">
        <v>1</v>
      </c>
      <c r="C764" s="9" t="s">
        <v>287</v>
      </c>
      <c r="D764" s="65"/>
      <c r="E764" s="65" t="s">
        <v>11498</v>
      </c>
      <c r="F764" s="9" t="s">
        <v>4123</v>
      </c>
      <c r="G764" s="9" t="s">
        <v>4124</v>
      </c>
      <c r="H764" s="1" t="s">
        <v>22</v>
      </c>
      <c r="I764" s="1" t="s">
        <v>158</v>
      </c>
      <c r="J764" s="1" t="e">
        <f>VLOOKUP(A764,'Resurfacing Data'!A:M,13,FALSE)</f>
        <v>#N/A</v>
      </c>
      <c r="K764" s="14" t="s">
        <v>11496</v>
      </c>
      <c r="L764" s="14" t="s">
        <v>10418</v>
      </c>
      <c r="M764" s="2">
        <v>0</v>
      </c>
      <c r="P764" s="181" t="s">
        <v>11517</v>
      </c>
      <c r="Q764" s="182" t="s">
        <v>24</v>
      </c>
      <c r="S764" s="6">
        <v>0</v>
      </c>
      <c r="T764" s="6">
        <v>0</v>
      </c>
      <c r="U764" s="6">
        <v>465845</v>
      </c>
      <c r="V764" s="6">
        <v>0</v>
      </c>
      <c r="W764" s="6">
        <f>SUM(Table2[[#This Row],[PE Obligations]:[Paving Obligations]])</f>
        <v>465845</v>
      </c>
    </row>
    <row r="765" spans="1:23" ht="45" x14ac:dyDescent="0.25">
      <c r="A765" s="5">
        <v>119742</v>
      </c>
      <c r="B765" s="4">
        <v>4</v>
      </c>
      <c r="C765" s="9" t="s">
        <v>18</v>
      </c>
      <c r="D765" s="65"/>
      <c r="E765" s="65" t="s">
        <v>900</v>
      </c>
      <c r="F765" s="9" t="s">
        <v>2510</v>
      </c>
      <c r="H765" s="1" t="s">
        <v>52</v>
      </c>
      <c r="I765" s="1" t="s">
        <v>48</v>
      </c>
      <c r="K765" s="14" t="s">
        <v>28</v>
      </c>
      <c r="L765" s="14" t="s">
        <v>11339</v>
      </c>
      <c r="M765" s="1" t="s">
        <v>57</v>
      </c>
      <c r="N765" s="13">
        <v>43140</v>
      </c>
      <c r="P765" s="181" t="s">
        <v>11514</v>
      </c>
      <c r="Q765" s="182" t="s">
        <v>11</v>
      </c>
      <c r="R765" s="9" t="s">
        <v>2511</v>
      </c>
      <c r="S765" s="6">
        <v>0</v>
      </c>
      <c r="T765" s="6">
        <v>0</v>
      </c>
      <c r="U765" s="6">
        <v>464300</v>
      </c>
      <c r="V765" s="6">
        <v>0</v>
      </c>
      <c r="W765" s="6">
        <f>SUM(Table2[[#This Row],[PE Obligations]:[Paving Obligations]])</f>
        <v>464300</v>
      </c>
    </row>
    <row r="766" spans="1:23" ht="30" x14ac:dyDescent="0.25">
      <c r="A766" s="5">
        <v>128650</v>
      </c>
      <c r="B766" s="4">
        <v>2</v>
      </c>
      <c r="C766" s="9" t="s">
        <v>183</v>
      </c>
      <c r="D766" s="65" t="s">
        <v>6207</v>
      </c>
      <c r="E766" s="65" t="s">
        <v>11498</v>
      </c>
      <c r="F766" s="9" t="s">
        <v>6208</v>
      </c>
      <c r="H766" s="1" t="s">
        <v>1098</v>
      </c>
      <c r="I766" s="1" t="s">
        <v>158</v>
      </c>
      <c r="K766" s="14" t="s">
        <v>11500</v>
      </c>
      <c r="L766" s="14" t="s">
        <v>11500</v>
      </c>
      <c r="M766" s="2">
        <v>5.56</v>
      </c>
      <c r="P766" s="181" t="s">
        <v>11517</v>
      </c>
      <c r="Q766" s="182" t="s">
        <v>30</v>
      </c>
      <c r="S766" s="6">
        <v>0</v>
      </c>
      <c r="T766" s="6">
        <v>0</v>
      </c>
      <c r="U766" s="6">
        <v>0</v>
      </c>
      <c r="V766" s="6">
        <v>462751.91</v>
      </c>
      <c r="W766" s="6">
        <f>SUM(Table2[[#This Row],[PE Obligations]:[Paving Obligations]])</f>
        <v>462751.91</v>
      </c>
    </row>
    <row r="767" spans="1:23" ht="30" x14ac:dyDescent="0.25">
      <c r="A767" s="5">
        <v>129778</v>
      </c>
      <c r="B767" s="4">
        <v>3</v>
      </c>
      <c r="C767" s="9" t="s">
        <v>161</v>
      </c>
      <c r="D767" s="65"/>
      <c r="E767" s="65" t="s">
        <v>11500</v>
      </c>
      <c r="F767" s="9" t="s">
        <v>7151</v>
      </c>
      <c r="H767" s="1" t="s">
        <v>1246</v>
      </c>
      <c r="K767" s="14" t="s">
        <v>11500</v>
      </c>
      <c r="L767" s="14" t="s">
        <v>11500</v>
      </c>
      <c r="M767" s="1" t="s">
        <v>57</v>
      </c>
      <c r="P767" s="181" t="s">
        <v>11500</v>
      </c>
      <c r="Q767" s="182"/>
      <c r="S767" s="6">
        <v>0</v>
      </c>
      <c r="T767" s="6">
        <v>0</v>
      </c>
      <c r="U767" s="6">
        <v>462500</v>
      </c>
      <c r="V767" s="6">
        <v>0</v>
      </c>
      <c r="W767" s="6">
        <f>SUM(Table2[[#This Row],[PE Obligations]:[Paving Obligations]])</f>
        <v>462500</v>
      </c>
    </row>
    <row r="768" spans="1:23" ht="30" x14ac:dyDescent="0.25">
      <c r="A768" s="5">
        <v>44663.05</v>
      </c>
      <c r="B768" s="4">
        <v>1</v>
      </c>
      <c r="C768" s="9" t="s">
        <v>102</v>
      </c>
      <c r="D768" s="65" t="s">
        <v>103</v>
      </c>
      <c r="E768" s="65" t="s">
        <v>10721</v>
      </c>
      <c r="F768" s="9" t="s">
        <v>104</v>
      </c>
      <c r="H768" s="1" t="s">
        <v>105</v>
      </c>
      <c r="I768" s="1" t="s">
        <v>106</v>
      </c>
      <c r="K768" s="14" t="s">
        <v>11500</v>
      </c>
      <c r="L768" s="14" t="s">
        <v>11500</v>
      </c>
      <c r="M768" s="1" t="s">
        <v>57</v>
      </c>
      <c r="P768" s="181" t="s">
        <v>11513</v>
      </c>
      <c r="Q768" s="182"/>
      <c r="S768" s="6">
        <v>0</v>
      </c>
      <c r="T768" s="6">
        <v>0</v>
      </c>
      <c r="U768" s="6">
        <v>461301.48</v>
      </c>
      <c r="V768" s="6">
        <v>0</v>
      </c>
      <c r="W768" s="6">
        <f>SUM(Table2[[#This Row],[PE Obligations]:[Paving Obligations]])</f>
        <v>461301.48</v>
      </c>
    </row>
    <row r="769" spans="1:23" ht="60" x14ac:dyDescent="0.25">
      <c r="A769" s="5">
        <v>101285</v>
      </c>
      <c r="B769" s="4">
        <v>3</v>
      </c>
      <c r="C769" s="9" t="s">
        <v>43</v>
      </c>
      <c r="D769" s="65" t="s">
        <v>595</v>
      </c>
      <c r="E769" s="65" t="s">
        <v>900</v>
      </c>
      <c r="F769" s="9" t="s">
        <v>596</v>
      </c>
      <c r="G769" s="9" t="s">
        <v>597</v>
      </c>
      <c r="H769" s="1" t="s">
        <v>74</v>
      </c>
      <c r="I769" s="1" t="s">
        <v>101</v>
      </c>
      <c r="K769" s="14" t="s">
        <v>11496</v>
      </c>
      <c r="L769" s="14" t="s">
        <v>113</v>
      </c>
      <c r="M769" s="2">
        <v>2.99</v>
      </c>
      <c r="P769" s="181" t="s">
        <v>11515</v>
      </c>
      <c r="Q769" s="182" t="s">
        <v>24</v>
      </c>
      <c r="S769" s="6">
        <v>260000</v>
      </c>
      <c r="T769" s="6">
        <v>200000</v>
      </c>
      <c r="U769" s="6">
        <v>0</v>
      </c>
      <c r="V769" s="6">
        <v>0</v>
      </c>
      <c r="W769" s="6">
        <f>SUM(Table2[[#This Row],[PE Obligations]:[Paving Obligations]])</f>
        <v>460000</v>
      </c>
    </row>
    <row r="770" spans="1:23" ht="30" x14ac:dyDescent="0.25">
      <c r="A770" s="5">
        <v>106312.07</v>
      </c>
      <c r="B770" s="4">
        <v>3</v>
      </c>
      <c r="C770" s="9" t="s">
        <v>206</v>
      </c>
      <c r="D770" s="65" t="s">
        <v>114</v>
      </c>
      <c r="E770" s="65" t="s">
        <v>10721</v>
      </c>
      <c r="F770" s="9" t="s">
        <v>959</v>
      </c>
      <c r="H770" s="1" t="s">
        <v>105</v>
      </c>
      <c r="I770" s="1" t="s">
        <v>106</v>
      </c>
      <c r="K770" s="14" t="s">
        <v>11500</v>
      </c>
      <c r="L770" s="14" t="s">
        <v>11500</v>
      </c>
      <c r="M770" s="1" t="s">
        <v>57</v>
      </c>
      <c r="P770" s="181" t="s">
        <v>11513</v>
      </c>
      <c r="Q770" s="182"/>
      <c r="S770" s="6">
        <v>0</v>
      </c>
      <c r="T770" s="6">
        <v>0</v>
      </c>
      <c r="U770" s="6">
        <v>459393.77</v>
      </c>
      <c r="V770" s="6">
        <v>0</v>
      </c>
      <c r="W770" s="6">
        <f>SUM(Table2[[#This Row],[PE Obligations]:[Paving Obligations]])</f>
        <v>459393.77</v>
      </c>
    </row>
    <row r="771" spans="1:23" x14ac:dyDescent="0.25">
      <c r="A771" s="5">
        <v>127100</v>
      </c>
      <c r="B771" s="4">
        <v>1</v>
      </c>
      <c r="C771" s="9" t="s">
        <v>83</v>
      </c>
      <c r="D771" s="65" t="s">
        <v>139</v>
      </c>
      <c r="E771" s="65" t="s">
        <v>900</v>
      </c>
      <c r="F771" s="9" t="s">
        <v>5296</v>
      </c>
      <c r="G771" s="9" t="s">
        <v>3582</v>
      </c>
      <c r="H771" s="1" t="s">
        <v>158</v>
      </c>
      <c r="I771" s="1" t="s">
        <v>341</v>
      </c>
      <c r="J771" s="1" t="str">
        <f>VLOOKUP(A771,'2020'!E:I,5,FALSE)</f>
        <v>411tld Overlay @ 85 Lb/sy</v>
      </c>
      <c r="K771" s="14" t="s">
        <v>11496</v>
      </c>
      <c r="L771" s="14" t="s">
        <v>10418</v>
      </c>
      <c r="M771" s="2">
        <v>2.2599999999999998</v>
      </c>
      <c r="N771" s="13">
        <v>43917</v>
      </c>
      <c r="O771" s="1" t="s">
        <v>337</v>
      </c>
      <c r="P771" s="181" t="s">
        <v>11515</v>
      </c>
      <c r="Q771" s="182" t="s">
        <v>24</v>
      </c>
      <c r="S771" s="6">
        <v>0</v>
      </c>
      <c r="T771" s="6">
        <v>0</v>
      </c>
      <c r="U771" s="6">
        <v>22890</v>
      </c>
      <c r="V771" s="6">
        <v>436020</v>
      </c>
      <c r="W771" s="6">
        <f>SUM(Table2[[#This Row],[PE Obligations]:[Paving Obligations]])</f>
        <v>458910</v>
      </c>
    </row>
    <row r="772" spans="1:23" x14ac:dyDescent="0.25">
      <c r="A772" s="5">
        <v>129974</v>
      </c>
      <c r="B772" s="4">
        <v>2</v>
      </c>
      <c r="C772" s="9" t="s">
        <v>65</v>
      </c>
      <c r="D772" s="65"/>
      <c r="E772" s="65" t="s">
        <v>11500</v>
      </c>
      <c r="F772" s="9" t="s">
        <v>7326</v>
      </c>
      <c r="H772" s="1" t="s">
        <v>1246</v>
      </c>
      <c r="K772" s="14" t="s">
        <v>11500</v>
      </c>
      <c r="L772" s="14" t="s">
        <v>11500</v>
      </c>
      <c r="M772" s="1" t="s">
        <v>57</v>
      </c>
      <c r="P772" s="181" t="s">
        <v>11500</v>
      </c>
      <c r="Q772" s="182"/>
      <c r="S772" s="6">
        <v>0</v>
      </c>
      <c r="T772" s="6">
        <v>0</v>
      </c>
      <c r="U772" s="6">
        <v>458315</v>
      </c>
      <c r="V772" s="6">
        <v>0</v>
      </c>
      <c r="W772" s="6">
        <f>SUM(Table2[[#This Row],[PE Obligations]:[Paving Obligations]])</f>
        <v>458315</v>
      </c>
    </row>
    <row r="773" spans="1:23" ht="30" x14ac:dyDescent="0.25">
      <c r="A773" s="5">
        <v>129211</v>
      </c>
      <c r="B773" s="4">
        <v>3</v>
      </c>
      <c r="C773" s="9" t="s">
        <v>312</v>
      </c>
      <c r="D773" s="65" t="s">
        <v>503</v>
      </c>
      <c r="E773" s="65" t="s">
        <v>900</v>
      </c>
      <c r="F773" s="9" t="s">
        <v>6611</v>
      </c>
      <c r="G773" s="9" t="s">
        <v>3213</v>
      </c>
      <c r="H773" s="1" t="s">
        <v>158</v>
      </c>
      <c r="I773" s="1" t="s">
        <v>158</v>
      </c>
      <c r="J773" s="1" t="str">
        <f>VLOOKUP(A773,'2020'!E:I,5,FALSE)</f>
        <v>Mill &amp; 411d</v>
      </c>
      <c r="K773" s="14" t="s">
        <v>11496</v>
      </c>
      <c r="L773" s="14" t="s">
        <v>10418</v>
      </c>
      <c r="M773" s="2">
        <v>0.31</v>
      </c>
      <c r="N773" s="13">
        <v>43966</v>
      </c>
      <c r="O773" s="1" t="s">
        <v>342</v>
      </c>
      <c r="P773" s="181" t="s">
        <v>11514</v>
      </c>
      <c r="Q773" s="182" t="s">
        <v>11</v>
      </c>
      <c r="S773" s="6">
        <v>0</v>
      </c>
      <c r="T773" s="6">
        <v>0</v>
      </c>
      <c r="U773" s="6">
        <v>0</v>
      </c>
      <c r="V773" s="6">
        <v>457040</v>
      </c>
      <c r="W773" s="6">
        <f>SUM(Table2[[#This Row],[PE Obligations]:[Paving Obligations]])</f>
        <v>457040</v>
      </c>
    </row>
    <row r="774" spans="1:23" ht="30" x14ac:dyDescent="0.25">
      <c r="A774" s="5">
        <v>127775</v>
      </c>
      <c r="B774" s="4">
        <v>2</v>
      </c>
      <c r="C774" s="9" t="s">
        <v>316</v>
      </c>
      <c r="D774" s="65" t="s">
        <v>5792</v>
      </c>
      <c r="E774" s="65" t="s">
        <v>11498</v>
      </c>
      <c r="F774" s="9" t="s">
        <v>5793</v>
      </c>
      <c r="H774" s="1" t="s">
        <v>1098</v>
      </c>
      <c r="I774" s="1" t="s">
        <v>158</v>
      </c>
      <c r="K774" s="14" t="s">
        <v>11500</v>
      </c>
      <c r="L774" s="14" t="s">
        <v>11500</v>
      </c>
      <c r="M774" s="2">
        <v>4.37</v>
      </c>
      <c r="P774" s="181" t="s">
        <v>11517</v>
      </c>
      <c r="Q774" s="182" t="s">
        <v>30</v>
      </c>
      <c r="S774" s="6">
        <v>0</v>
      </c>
      <c r="T774" s="6">
        <v>0</v>
      </c>
      <c r="U774" s="6">
        <v>0</v>
      </c>
      <c r="V774" s="6">
        <v>454796.32</v>
      </c>
      <c r="W774" s="6">
        <f>SUM(Table2[[#This Row],[PE Obligations]:[Paving Obligations]])</f>
        <v>454796.32</v>
      </c>
    </row>
    <row r="775" spans="1:23" ht="30" x14ac:dyDescent="0.25">
      <c r="A775" s="5">
        <v>114111.1</v>
      </c>
      <c r="B775" s="4">
        <v>4</v>
      </c>
      <c r="C775" s="9" t="s">
        <v>156</v>
      </c>
      <c r="D775" s="65"/>
      <c r="E775" s="65" t="s">
        <v>10721</v>
      </c>
      <c r="F775" s="9" t="s">
        <v>1537</v>
      </c>
      <c r="G775" s="9" t="s">
        <v>1538</v>
      </c>
      <c r="H775" s="1" t="s">
        <v>105</v>
      </c>
      <c r="I775" s="1" t="s">
        <v>171</v>
      </c>
      <c r="K775" s="14" t="s">
        <v>11500</v>
      </c>
      <c r="L775" s="14" t="s">
        <v>11500</v>
      </c>
      <c r="M775" s="1" t="s">
        <v>57</v>
      </c>
      <c r="N775" s="13">
        <v>43917</v>
      </c>
      <c r="P775" s="181" t="s">
        <v>11513</v>
      </c>
      <c r="Q775" s="182"/>
      <c r="S775" s="6">
        <v>0</v>
      </c>
      <c r="T775" s="6">
        <v>0</v>
      </c>
      <c r="U775" s="6">
        <v>453483</v>
      </c>
      <c r="V775" s="6">
        <v>0</v>
      </c>
      <c r="W775" s="6">
        <f>SUM(Table2[[#This Row],[PE Obligations]:[Paving Obligations]])</f>
        <v>453483</v>
      </c>
    </row>
    <row r="776" spans="1:23" x14ac:dyDescent="0.25">
      <c r="A776" s="5">
        <v>129237</v>
      </c>
      <c r="B776" s="4">
        <v>2</v>
      </c>
      <c r="C776" s="9" t="s">
        <v>241</v>
      </c>
      <c r="D776" s="65" t="s">
        <v>1209</v>
      </c>
      <c r="E776" s="65" t="s">
        <v>900</v>
      </c>
      <c r="F776" s="9" t="s">
        <v>6719</v>
      </c>
      <c r="G776" s="9" t="s">
        <v>4674</v>
      </c>
      <c r="H776" s="1" t="s">
        <v>158</v>
      </c>
      <c r="I776" s="1" t="s">
        <v>341</v>
      </c>
      <c r="J776" s="1" t="str">
        <f>VLOOKUP(A776,'2020'!E:I,5,FALSE)</f>
        <v>Micro-surfacing @ 22 Lbs/sy</v>
      </c>
      <c r="K776" s="14" t="s">
        <v>11496</v>
      </c>
      <c r="L776" s="14" t="s">
        <v>10418</v>
      </c>
      <c r="M776" s="2">
        <v>7.54</v>
      </c>
      <c r="N776" s="13">
        <v>43868</v>
      </c>
      <c r="O776" s="1" t="s">
        <v>381</v>
      </c>
      <c r="P776" s="181" t="s">
        <v>11515</v>
      </c>
      <c r="Q776" s="182" t="s">
        <v>24</v>
      </c>
      <c r="S776" s="6">
        <v>0</v>
      </c>
      <c r="T776" s="6">
        <v>0</v>
      </c>
      <c r="U776" s="6">
        <v>35152</v>
      </c>
      <c r="V776" s="6">
        <v>416312</v>
      </c>
      <c r="W776" s="6">
        <f>SUM(Table2[[#This Row],[PE Obligations]:[Paving Obligations]])</f>
        <v>451464</v>
      </c>
    </row>
    <row r="777" spans="1:23" ht="30" x14ac:dyDescent="0.25">
      <c r="A777" s="5">
        <v>128863</v>
      </c>
      <c r="B777" s="4">
        <v>3</v>
      </c>
      <c r="C777" s="9" t="s">
        <v>289</v>
      </c>
      <c r="D777" s="65" t="s">
        <v>6382</v>
      </c>
      <c r="E777" s="65" t="s">
        <v>11498</v>
      </c>
      <c r="F777" s="9" t="s">
        <v>6383</v>
      </c>
      <c r="H777" s="1" t="s">
        <v>35</v>
      </c>
      <c r="I777" s="1" t="s">
        <v>29</v>
      </c>
      <c r="K777" s="14" t="s">
        <v>11500</v>
      </c>
      <c r="L777" s="14" t="s">
        <v>11500</v>
      </c>
      <c r="M777" s="2">
        <v>0.01</v>
      </c>
      <c r="P777" s="181" t="s">
        <v>11517</v>
      </c>
      <c r="Q777" s="182" t="s">
        <v>30</v>
      </c>
      <c r="R777" s="9" t="s">
        <v>6384</v>
      </c>
      <c r="S777" s="6">
        <v>0</v>
      </c>
      <c r="T777" s="6">
        <v>0</v>
      </c>
      <c r="U777" s="6">
        <v>451078.53</v>
      </c>
      <c r="V777" s="6">
        <v>0</v>
      </c>
      <c r="W777" s="6">
        <f>SUM(Table2[[#This Row],[PE Obligations]:[Paving Obligations]])</f>
        <v>451078.53</v>
      </c>
    </row>
    <row r="778" spans="1:23" ht="105" x14ac:dyDescent="0.25">
      <c r="A778" s="5">
        <v>124121</v>
      </c>
      <c r="B778" s="4">
        <v>1</v>
      </c>
      <c r="C778" s="9" t="s">
        <v>169</v>
      </c>
      <c r="D778" s="65" t="s">
        <v>1183</v>
      </c>
      <c r="E778" s="65" t="s">
        <v>900</v>
      </c>
      <c r="F778" s="9" t="s">
        <v>3713</v>
      </c>
      <c r="G778" s="9" t="s">
        <v>3714</v>
      </c>
      <c r="H778" s="1" t="s">
        <v>74</v>
      </c>
      <c r="I778" s="1" t="s">
        <v>634</v>
      </c>
      <c r="K778" s="14" t="s">
        <v>11496</v>
      </c>
      <c r="L778" s="14" t="s">
        <v>113</v>
      </c>
      <c r="M778" s="2">
        <v>6.18</v>
      </c>
      <c r="N778" s="13">
        <v>45100</v>
      </c>
      <c r="P778" s="181" t="s">
        <v>11515</v>
      </c>
      <c r="Q778" s="182" t="s">
        <v>24</v>
      </c>
      <c r="S778" s="6">
        <v>451000</v>
      </c>
      <c r="T778" s="6">
        <v>0</v>
      </c>
      <c r="U778" s="6">
        <v>0</v>
      </c>
      <c r="V778" s="6">
        <v>0</v>
      </c>
      <c r="W778" s="6">
        <f>SUM(Table2[[#This Row],[PE Obligations]:[Paving Obligations]])</f>
        <v>451000</v>
      </c>
    </row>
    <row r="779" spans="1:23" x14ac:dyDescent="0.25">
      <c r="A779" s="5">
        <v>127133</v>
      </c>
      <c r="B779" s="4">
        <v>1</v>
      </c>
      <c r="C779" s="9" t="s">
        <v>186</v>
      </c>
      <c r="D779" s="65" t="s">
        <v>116</v>
      </c>
      <c r="E779" s="65" t="s">
        <v>900</v>
      </c>
      <c r="F779" s="9" t="s">
        <v>5312</v>
      </c>
      <c r="G779" s="9" t="s">
        <v>4135</v>
      </c>
      <c r="H779" s="1" t="s">
        <v>158</v>
      </c>
      <c r="I779" s="1" t="s">
        <v>158</v>
      </c>
      <c r="J779" s="1" t="str">
        <f>VLOOKUP(A779,'2020'!E:I,5,FALSE)</f>
        <v>411 D Overlay</v>
      </c>
      <c r="K779" s="14" t="s">
        <v>11496</v>
      </c>
      <c r="L779" s="14" t="s">
        <v>10418</v>
      </c>
      <c r="M779" s="2">
        <v>3.92</v>
      </c>
      <c r="N779" s="13">
        <v>43868</v>
      </c>
      <c r="O779" s="1" t="s">
        <v>342</v>
      </c>
      <c r="P779" s="181" t="s">
        <v>11515</v>
      </c>
      <c r="Q779" s="182" t="s">
        <v>24</v>
      </c>
      <c r="S779" s="6">
        <v>0</v>
      </c>
      <c r="T779" s="6">
        <v>0</v>
      </c>
      <c r="U779" s="6">
        <v>0</v>
      </c>
      <c r="V779" s="6">
        <v>450694</v>
      </c>
      <c r="W779" s="6">
        <f>SUM(Table2[[#This Row],[PE Obligations]:[Paving Obligations]])</f>
        <v>450694</v>
      </c>
    </row>
    <row r="780" spans="1:23" x14ac:dyDescent="0.25">
      <c r="A780" s="5">
        <v>129279</v>
      </c>
      <c r="B780" s="4">
        <v>3</v>
      </c>
      <c r="C780" s="9" t="s">
        <v>161</v>
      </c>
      <c r="D780" s="65" t="s">
        <v>2944</v>
      </c>
      <c r="E780" s="65" t="s">
        <v>10721</v>
      </c>
      <c r="F780" s="9" t="s">
        <v>6753</v>
      </c>
      <c r="H780" s="1" t="s">
        <v>105</v>
      </c>
      <c r="I780" s="1" t="s">
        <v>761</v>
      </c>
      <c r="K780" s="14" t="s">
        <v>11500</v>
      </c>
      <c r="L780" s="14" t="s">
        <v>11500</v>
      </c>
      <c r="M780" s="2">
        <v>53.99</v>
      </c>
      <c r="N780" s="13">
        <v>43868</v>
      </c>
      <c r="P780" s="181" t="s">
        <v>11513</v>
      </c>
      <c r="Q780" s="182"/>
      <c r="S780" s="6">
        <v>0</v>
      </c>
      <c r="T780" s="6">
        <v>0</v>
      </c>
      <c r="U780" s="6">
        <v>450477</v>
      </c>
      <c r="V780" s="6">
        <v>0</v>
      </c>
      <c r="W780" s="6">
        <f>SUM(Table2[[#This Row],[PE Obligations]:[Paving Obligations]])</f>
        <v>450477</v>
      </c>
    </row>
    <row r="781" spans="1:23" ht="30" x14ac:dyDescent="0.25">
      <c r="A781" s="5">
        <v>105996.05</v>
      </c>
      <c r="B781" s="4">
        <v>2</v>
      </c>
      <c r="C781" s="9" t="s">
        <v>199</v>
      </c>
      <c r="D781" s="65"/>
      <c r="E781" s="65" t="s">
        <v>10721</v>
      </c>
      <c r="F781" s="9" t="s">
        <v>940</v>
      </c>
      <c r="H781" s="1" t="s">
        <v>105</v>
      </c>
      <c r="I781" s="1" t="s">
        <v>106</v>
      </c>
      <c r="K781" s="14" t="s">
        <v>11500</v>
      </c>
      <c r="L781" s="14" t="s">
        <v>11500</v>
      </c>
      <c r="M781" s="1" t="s">
        <v>57</v>
      </c>
      <c r="P781" s="181" t="s">
        <v>11513</v>
      </c>
      <c r="Q781" s="182"/>
      <c r="S781" s="6">
        <v>0</v>
      </c>
      <c r="T781" s="6">
        <v>0</v>
      </c>
      <c r="U781" s="6">
        <v>450151.57</v>
      </c>
      <c r="V781" s="6">
        <v>0</v>
      </c>
      <c r="W781" s="6">
        <f>SUM(Table2[[#This Row],[PE Obligations]:[Paving Obligations]])</f>
        <v>450151.57</v>
      </c>
    </row>
    <row r="782" spans="1:23" ht="30" x14ac:dyDescent="0.25">
      <c r="A782" s="5">
        <v>106310.07</v>
      </c>
      <c r="B782" s="4">
        <v>4</v>
      </c>
      <c r="C782" s="9" t="s">
        <v>264</v>
      </c>
      <c r="D782" s="65"/>
      <c r="E782" s="65" t="s">
        <v>10721</v>
      </c>
      <c r="F782" s="9" t="s">
        <v>957</v>
      </c>
      <c r="H782" s="1" t="s">
        <v>105</v>
      </c>
      <c r="I782" s="1" t="s">
        <v>106</v>
      </c>
      <c r="K782" s="14" t="s">
        <v>11500</v>
      </c>
      <c r="L782" s="14" t="s">
        <v>11500</v>
      </c>
      <c r="M782" s="1" t="s">
        <v>57</v>
      </c>
      <c r="P782" s="181" t="s">
        <v>11513</v>
      </c>
      <c r="Q782" s="182"/>
      <c r="S782" s="6">
        <v>0</v>
      </c>
      <c r="T782" s="6">
        <v>0</v>
      </c>
      <c r="U782" s="6">
        <v>450143.43</v>
      </c>
      <c r="V782" s="6">
        <v>0</v>
      </c>
      <c r="W782" s="6">
        <f>SUM(Table2[[#This Row],[PE Obligations]:[Paving Obligations]])</f>
        <v>450143.43</v>
      </c>
    </row>
    <row r="783" spans="1:23" ht="30" x14ac:dyDescent="0.25">
      <c r="A783" s="5">
        <v>129436</v>
      </c>
      <c r="B783" s="4">
        <v>1</v>
      </c>
      <c r="C783" s="9" t="s">
        <v>40</v>
      </c>
      <c r="D783" s="65"/>
      <c r="E783" s="65" t="s">
        <v>11500</v>
      </c>
      <c r="F783" s="9" t="s">
        <v>6921</v>
      </c>
      <c r="H783" s="1" t="s">
        <v>1246</v>
      </c>
      <c r="K783" s="14" t="s">
        <v>11500</v>
      </c>
      <c r="L783" s="14" t="s">
        <v>11500</v>
      </c>
      <c r="M783" s="1" t="s">
        <v>57</v>
      </c>
      <c r="P783" s="181" t="s">
        <v>11500</v>
      </c>
      <c r="Q783" s="182"/>
      <c r="S783" s="6">
        <v>0</v>
      </c>
      <c r="T783" s="6">
        <v>0</v>
      </c>
      <c r="U783" s="6">
        <v>450000</v>
      </c>
      <c r="V783" s="6">
        <v>0</v>
      </c>
      <c r="W783" s="6">
        <f>SUM(Table2[[#This Row],[PE Obligations]:[Paving Obligations]])</f>
        <v>450000</v>
      </c>
    </row>
    <row r="784" spans="1:23" ht="60" x14ac:dyDescent="0.25">
      <c r="A784" s="5">
        <v>107914</v>
      </c>
      <c r="B784" s="4">
        <v>3</v>
      </c>
      <c r="C784" s="9" t="s">
        <v>318</v>
      </c>
      <c r="D784" s="65" t="s">
        <v>679</v>
      </c>
      <c r="E784" s="65" t="s">
        <v>900</v>
      </c>
      <c r="F784" s="9" t="s">
        <v>1055</v>
      </c>
      <c r="G784" s="9" t="s">
        <v>1056</v>
      </c>
      <c r="H784" s="1" t="s">
        <v>22</v>
      </c>
      <c r="I784" s="1" t="s">
        <v>969</v>
      </c>
      <c r="K784" s="14" t="s">
        <v>11496</v>
      </c>
      <c r="L784" s="14" t="s">
        <v>113</v>
      </c>
      <c r="M784" s="2">
        <v>0.27200000000000002</v>
      </c>
      <c r="P784" s="181" t="s">
        <v>11514</v>
      </c>
      <c r="Q784" s="182" t="s">
        <v>11</v>
      </c>
      <c r="S784" s="6">
        <v>0</v>
      </c>
      <c r="T784" s="6">
        <v>450000</v>
      </c>
      <c r="U784" s="6">
        <v>0</v>
      </c>
      <c r="V784" s="6">
        <v>0</v>
      </c>
      <c r="W784" s="6">
        <f>SUM(Table2[[#This Row],[PE Obligations]:[Paving Obligations]])</f>
        <v>450000</v>
      </c>
    </row>
    <row r="785" spans="1:23" ht="90" x14ac:dyDescent="0.25">
      <c r="A785" s="5">
        <v>125072</v>
      </c>
      <c r="B785" s="4">
        <v>3</v>
      </c>
      <c r="C785" s="9" t="s">
        <v>320</v>
      </c>
      <c r="D785" s="65"/>
      <c r="E785" s="65" t="s">
        <v>11498</v>
      </c>
      <c r="F785" s="9" t="s">
        <v>4162</v>
      </c>
      <c r="G785" s="9" t="s">
        <v>4163</v>
      </c>
      <c r="H785" s="1" t="s">
        <v>22</v>
      </c>
      <c r="I785" s="1" t="s">
        <v>158</v>
      </c>
      <c r="J785" s="1" t="e">
        <f>VLOOKUP(A785,'Resurfacing Data'!A:M,13,FALSE)</f>
        <v>#N/A</v>
      </c>
      <c r="K785" s="14" t="s">
        <v>11496</v>
      </c>
      <c r="L785" s="14" t="s">
        <v>10418</v>
      </c>
      <c r="M785" s="2">
        <v>0.96</v>
      </c>
      <c r="P785" s="181" t="s">
        <v>11517</v>
      </c>
      <c r="Q785" s="182" t="s">
        <v>24</v>
      </c>
      <c r="S785" s="6">
        <v>0</v>
      </c>
      <c r="T785" s="6">
        <v>0</v>
      </c>
      <c r="U785" s="6">
        <v>449758</v>
      </c>
      <c r="V785" s="6">
        <v>0</v>
      </c>
      <c r="W785" s="6">
        <f>SUM(Table2[[#This Row],[PE Obligations]:[Paving Obligations]])</f>
        <v>449758</v>
      </c>
    </row>
    <row r="786" spans="1:23" x14ac:dyDescent="0.25">
      <c r="A786" s="5">
        <v>125538.03</v>
      </c>
      <c r="B786" s="4">
        <v>3</v>
      </c>
      <c r="C786" s="9" t="s">
        <v>161</v>
      </c>
      <c r="D786" s="65" t="s">
        <v>1922</v>
      </c>
      <c r="E786" s="65" t="s">
        <v>10721</v>
      </c>
      <c r="F786" s="9" t="s">
        <v>4443</v>
      </c>
      <c r="H786" s="1" t="s">
        <v>105</v>
      </c>
      <c r="I786" s="1" t="s">
        <v>761</v>
      </c>
      <c r="K786" s="14" t="s">
        <v>11500</v>
      </c>
      <c r="L786" s="14" t="s">
        <v>11500</v>
      </c>
      <c r="M786" s="2">
        <v>57.45</v>
      </c>
      <c r="N786" s="13">
        <v>43868</v>
      </c>
      <c r="P786" s="181" t="s">
        <v>11513</v>
      </c>
      <c r="Q786" s="182"/>
      <c r="S786" s="6">
        <v>0</v>
      </c>
      <c r="T786" s="6">
        <v>0</v>
      </c>
      <c r="U786" s="6">
        <v>449074</v>
      </c>
      <c r="V786" s="6">
        <v>0</v>
      </c>
      <c r="W786" s="6">
        <f>SUM(Table2[[#This Row],[PE Obligations]:[Paving Obligations]])</f>
        <v>449074</v>
      </c>
    </row>
    <row r="787" spans="1:23" x14ac:dyDescent="0.25">
      <c r="A787" s="5">
        <v>116376.08</v>
      </c>
      <c r="B787" s="4">
        <v>3</v>
      </c>
      <c r="C787" s="9" t="s">
        <v>269</v>
      </c>
      <c r="D787" s="65" t="s">
        <v>900</v>
      </c>
      <c r="E787" s="65" t="s">
        <v>900</v>
      </c>
      <c r="F787" s="9" t="s">
        <v>1968</v>
      </c>
      <c r="H787" s="1" t="s">
        <v>105</v>
      </c>
      <c r="I787" s="1" t="s">
        <v>761</v>
      </c>
      <c r="K787" s="14" t="s">
        <v>11500</v>
      </c>
      <c r="L787" s="14" t="s">
        <v>11500</v>
      </c>
      <c r="M787" s="2">
        <v>208.88</v>
      </c>
      <c r="N787" s="13">
        <v>43777</v>
      </c>
      <c r="P787" s="181" t="s">
        <v>11515</v>
      </c>
      <c r="Q787" s="182"/>
      <c r="S787" s="6">
        <v>0</v>
      </c>
      <c r="T787" s="6">
        <v>0</v>
      </c>
      <c r="U787" s="6">
        <v>448989</v>
      </c>
      <c r="V787" s="6">
        <v>0</v>
      </c>
      <c r="W787" s="6">
        <f>SUM(Table2[[#This Row],[PE Obligations]:[Paving Obligations]])</f>
        <v>448989</v>
      </c>
    </row>
    <row r="788" spans="1:23" ht="30" x14ac:dyDescent="0.25">
      <c r="A788" s="5">
        <v>40566.050000000003</v>
      </c>
      <c r="B788" s="4">
        <v>3</v>
      </c>
      <c r="C788" s="9" t="s">
        <v>54</v>
      </c>
      <c r="D788" s="65"/>
      <c r="E788" s="65" t="s">
        <v>11500</v>
      </c>
      <c r="F788" s="9" t="s">
        <v>58</v>
      </c>
      <c r="H788" s="1" t="s">
        <v>24</v>
      </c>
      <c r="I788" s="1" t="s">
        <v>56</v>
      </c>
      <c r="K788" s="14" t="s">
        <v>11500</v>
      </c>
      <c r="L788" s="14" t="s">
        <v>11500</v>
      </c>
      <c r="M788" s="1" t="s">
        <v>57</v>
      </c>
      <c r="P788" s="181" t="s">
        <v>11500</v>
      </c>
      <c r="Q788" s="182"/>
      <c r="S788" s="6">
        <v>448390</v>
      </c>
      <c r="T788" s="6">
        <v>0</v>
      </c>
      <c r="U788" s="6">
        <v>0</v>
      </c>
      <c r="V788" s="6">
        <v>0</v>
      </c>
      <c r="W788" s="6">
        <f>SUM(Table2[[#This Row],[PE Obligations]:[Paving Obligations]])</f>
        <v>448390</v>
      </c>
    </row>
    <row r="789" spans="1:23" ht="30" x14ac:dyDescent="0.25">
      <c r="A789" s="5">
        <v>124482</v>
      </c>
      <c r="B789" s="4">
        <v>1</v>
      </c>
      <c r="C789" s="9" t="s">
        <v>271</v>
      </c>
      <c r="D789" s="65" t="s">
        <v>3898</v>
      </c>
      <c r="E789" s="65" t="s">
        <v>11498</v>
      </c>
      <c r="F789" s="9" t="s">
        <v>3899</v>
      </c>
      <c r="H789" s="1" t="s">
        <v>35</v>
      </c>
      <c r="I789" s="1" t="s">
        <v>29</v>
      </c>
      <c r="K789" s="14" t="s">
        <v>28</v>
      </c>
      <c r="L789" s="14" t="s">
        <v>113</v>
      </c>
      <c r="M789" s="2">
        <v>0.01</v>
      </c>
      <c r="P789" s="181" t="s">
        <v>11517</v>
      </c>
      <c r="Q789" s="182" t="s">
        <v>30</v>
      </c>
      <c r="R789" s="9" t="s">
        <v>3900</v>
      </c>
      <c r="S789" s="6">
        <v>0</v>
      </c>
      <c r="T789" s="6">
        <v>0</v>
      </c>
      <c r="U789" s="6">
        <v>442534.88</v>
      </c>
      <c r="V789" s="6">
        <v>0</v>
      </c>
      <c r="W789" s="6">
        <f>SUM(Table2[[#This Row],[PE Obligations]:[Paving Obligations]])</f>
        <v>442534.88</v>
      </c>
    </row>
    <row r="790" spans="1:23" x14ac:dyDescent="0.25">
      <c r="A790" s="5">
        <v>125337</v>
      </c>
      <c r="B790" s="4">
        <v>4</v>
      </c>
      <c r="C790" s="9" t="s">
        <v>314</v>
      </c>
      <c r="D790" s="65" t="s">
        <v>1011</v>
      </c>
      <c r="E790" s="65" t="s">
        <v>900</v>
      </c>
      <c r="F790" s="9" t="s">
        <v>4277</v>
      </c>
      <c r="H790" s="1" t="s">
        <v>52</v>
      </c>
      <c r="I790" s="1" t="s">
        <v>48</v>
      </c>
      <c r="K790" s="14" t="s">
        <v>28</v>
      </c>
      <c r="L790" s="14" t="s">
        <v>11339</v>
      </c>
      <c r="M790" s="2">
        <v>0.01</v>
      </c>
      <c r="N790" s="13">
        <v>43917</v>
      </c>
      <c r="P790" s="181" t="s">
        <v>11514</v>
      </c>
      <c r="Q790" s="182" t="s">
        <v>11</v>
      </c>
      <c r="R790" s="9" t="s">
        <v>4278</v>
      </c>
      <c r="S790" s="6">
        <v>2600</v>
      </c>
      <c r="T790" s="6">
        <v>0</v>
      </c>
      <c r="U790" s="6">
        <v>439425</v>
      </c>
      <c r="V790" s="6">
        <v>0</v>
      </c>
      <c r="W790" s="6">
        <f>SUM(Table2[[#This Row],[PE Obligations]:[Paving Obligations]])</f>
        <v>442025</v>
      </c>
    </row>
    <row r="791" spans="1:23" ht="45" x14ac:dyDescent="0.25">
      <c r="A791" s="5">
        <v>100229</v>
      </c>
      <c r="B791" s="4">
        <v>1</v>
      </c>
      <c r="C791" s="9" t="s">
        <v>102</v>
      </c>
      <c r="D791" s="65" t="s">
        <v>137</v>
      </c>
      <c r="E791" s="65" t="s">
        <v>900</v>
      </c>
      <c r="F791" s="9" t="s">
        <v>426</v>
      </c>
      <c r="G791" s="9" t="s">
        <v>427</v>
      </c>
      <c r="H791" s="1" t="s">
        <v>74</v>
      </c>
      <c r="I791" s="1" t="s">
        <v>118</v>
      </c>
      <c r="K791" s="14" t="s">
        <v>11496</v>
      </c>
      <c r="L791" s="14" t="s">
        <v>11499</v>
      </c>
      <c r="M791" s="2">
        <v>6.16</v>
      </c>
      <c r="N791" s="13">
        <v>45100</v>
      </c>
      <c r="P791" s="181" t="s">
        <v>11515</v>
      </c>
      <c r="Q791" s="182" t="s">
        <v>24</v>
      </c>
      <c r="S791" s="6">
        <v>440000</v>
      </c>
      <c r="T791" s="6">
        <v>0</v>
      </c>
      <c r="U791" s="6">
        <v>0</v>
      </c>
      <c r="V791" s="6">
        <v>0</v>
      </c>
      <c r="W791" s="6">
        <f>SUM(Table2[[#This Row],[PE Obligations]:[Paving Obligations]])</f>
        <v>440000</v>
      </c>
    </row>
    <row r="792" spans="1:23" x14ac:dyDescent="0.25">
      <c r="A792" s="5">
        <v>129752</v>
      </c>
      <c r="B792" s="4">
        <v>1</v>
      </c>
      <c r="C792" s="9" t="s">
        <v>192</v>
      </c>
      <c r="D792" s="65"/>
      <c r="E792" s="65" t="s">
        <v>11500</v>
      </c>
      <c r="F792" s="9" t="s">
        <v>7128</v>
      </c>
      <c r="H792" s="1" t="s">
        <v>878</v>
      </c>
      <c r="I792" s="1" t="s">
        <v>972</v>
      </c>
      <c r="K792" s="14" t="s">
        <v>11500</v>
      </c>
      <c r="L792" s="14" t="s">
        <v>11500</v>
      </c>
      <c r="M792" s="1" t="s">
        <v>57</v>
      </c>
      <c r="P792" s="181" t="s">
        <v>11500</v>
      </c>
      <c r="Q792" s="182"/>
      <c r="S792" s="6">
        <v>0</v>
      </c>
      <c r="T792" s="6">
        <v>0</v>
      </c>
      <c r="U792" s="6">
        <v>439767</v>
      </c>
      <c r="V792" s="6">
        <v>0</v>
      </c>
      <c r="W792" s="6">
        <f>SUM(Table2[[#This Row],[PE Obligations]:[Paving Obligations]])</f>
        <v>439767</v>
      </c>
    </row>
    <row r="793" spans="1:23" ht="30" x14ac:dyDescent="0.25">
      <c r="A793" s="5">
        <v>123041.01</v>
      </c>
      <c r="B793" s="4">
        <v>6</v>
      </c>
      <c r="C793" s="9" t="s">
        <v>46</v>
      </c>
      <c r="D793" s="65"/>
      <c r="E793" s="65" t="s">
        <v>11498</v>
      </c>
      <c r="F793" s="9" t="s">
        <v>3302</v>
      </c>
      <c r="H793" s="1" t="s">
        <v>22</v>
      </c>
      <c r="K793" s="14" t="s">
        <v>11500</v>
      </c>
      <c r="L793" s="14" t="s">
        <v>11500</v>
      </c>
      <c r="M793" s="1" t="s">
        <v>57</v>
      </c>
      <c r="P793" s="181" t="s">
        <v>11517</v>
      </c>
      <c r="Q793" s="182"/>
      <c r="S793" s="6">
        <v>438900</v>
      </c>
      <c r="T793" s="6">
        <v>0</v>
      </c>
      <c r="U793" s="6">
        <v>0</v>
      </c>
      <c r="V793" s="6">
        <v>0</v>
      </c>
      <c r="W793" s="6">
        <f>SUM(Table2[[#This Row],[PE Obligations]:[Paving Obligations]])</f>
        <v>438900</v>
      </c>
    </row>
    <row r="794" spans="1:23" x14ac:dyDescent="0.25">
      <c r="A794" s="5">
        <v>129109</v>
      </c>
      <c r="B794" s="4">
        <v>1</v>
      </c>
      <c r="C794" s="9" t="s">
        <v>287</v>
      </c>
      <c r="D794" s="65" t="s">
        <v>1257</v>
      </c>
      <c r="E794" s="65" t="s">
        <v>900</v>
      </c>
      <c r="F794" s="9" t="s">
        <v>6538</v>
      </c>
      <c r="G794" s="9" t="s">
        <v>3582</v>
      </c>
      <c r="H794" s="1" t="s">
        <v>158</v>
      </c>
      <c r="I794" s="1" t="s">
        <v>4650</v>
      </c>
      <c r="J794" s="1" t="str">
        <f>VLOOKUP(A794,'2020'!E:I,5,FALSE)</f>
        <v>411tld Overlay @ 85 Lb/sy</v>
      </c>
      <c r="K794" s="14" t="s">
        <v>11496</v>
      </c>
      <c r="L794" s="14" t="s">
        <v>10418</v>
      </c>
      <c r="M794" s="2">
        <v>6.67</v>
      </c>
      <c r="N794" s="13">
        <v>44008</v>
      </c>
      <c r="O794" s="1" t="s">
        <v>337</v>
      </c>
      <c r="P794" s="181" t="s">
        <v>11515</v>
      </c>
      <c r="Q794" s="182" t="s">
        <v>24</v>
      </c>
      <c r="R794" s="9" t="s">
        <v>6539</v>
      </c>
      <c r="S794" s="6">
        <v>0</v>
      </c>
      <c r="T794" s="6">
        <v>0</v>
      </c>
      <c r="U794" s="6">
        <v>435700</v>
      </c>
      <c r="V794" s="6">
        <v>0</v>
      </c>
      <c r="W794" s="6">
        <f>SUM(Table2[[#This Row],[PE Obligations]:[Paving Obligations]])</f>
        <v>435700</v>
      </c>
    </row>
    <row r="795" spans="1:23" ht="30" x14ac:dyDescent="0.25">
      <c r="A795" s="5">
        <v>122452</v>
      </c>
      <c r="B795" s="4">
        <v>2</v>
      </c>
      <c r="C795" s="9" t="s">
        <v>280</v>
      </c>
      <c r="D795" s="65" t="s">
        <v>3171</v>
      </c>
      <c r="E795" s="65" t="s">
        <v>11498</v>
      </c>
      <c r="F795" s="9" t="s">
        <v>3172</v>
      </c>
      <c r="H795" s="1" t="s">
        <v>1098</v>
      </c>
      <c r="I795" s="1" t="s">
        <v>158</v>
      </c>
      <c r="K795" s="14" t="s">
        <v>11500</v>
      </c>
      <c r="L795" s="14" t="s">
        <v>11500</v>
      </c>
      <c r="M795" s="2">
        <v>3.93</v>
      </c>
      <c r="P795" s="181" t="s">
        <v>11517</v>
      </c>
      <c r="Q795" s="182" t="s">
        <v>30</v>
      </c>
      <c r="S795" s="6">
        <v>0</v>
      </c>
      <c r="T795" s="6">
        <v>0</v>
      </c>
      <c r="U795" s="6">
        <v>0</v>
      </c>
      <c r="V795" s="6">
        <v>435644.14</v>
      </c>
      <c r="W795" s="6">
        <f>SUM(Table2[[#This Row],[PE Obligations]:[Paving Obligations]])</f>
        <v>435644.14</v>
      </c>
    </row>
    <row r="796" spans="1:23" ht="30" x14ac:dyDescent="0.25">
      <c r="A796" s="5">
        <v>128807</v>
      </c>
      <c r="B796" s="4">
        <v>4</v>
      </c>
      <c r="C796" s="9" t="s">
        <v>264</v>
      </c>
      <c r="D796" s="65"/>
      <c r="E796" s="65" t="s">
        <v>11500</v>
      </c>
      <c r="F796" s="9" t="s">
        <v>6340</v>
      </c>
      <c r="H796" s="1" t="s">
        <v>1246</v>
      </c>
      <c r="K796" s="14" t="s">
        <v>11500</v>
      </c>
      <c r="L796" s="14" t="s">
        <v>11500</v>
      </c>
      <c r="M796" s="1" t="s">
        <v>57</v>
      </c>
      <c r="P796" s="181" t="s">
        <v>11500</v>
      </c>
      <c r="Q796" s="182"/>
      <c r="S796" s="6">
        <v>0</v>
      </c>
      <c r="T796" s="6">
        <v>0</v>
      </c>
      <c r="U796" s="6">
        <v>435000</v>
      </c>
      <c r="V796" s="6">
        <v>0</v>
      </c>
      <c r="W796" s="6">
        <f>SUM(Table2[[#This Row],[PE Obligations]:[Paving Obligations]])</f>
        <v>435000</v>
      </c>
    </row>
    <row r="797" spans="1:23" ht="30" x14ac:dyDescent="0.25">
      <c r="A797" s="5">
        <v>128707</v>
      </c>
      <c r="B797" s="4">
        <v>2</v>
      </c>
      <c r="C797" s="9" t="s">
        <v>212</v>
      </c>
      <c r="D797" s="65" t="s">
        <v>322</v>
      </c>
      <c r="E797" s="65" t="s">
        <v>900</v>
      </c>
      <c r="F797" s="9" t="s">
        <v>6258</v>
      </c>
      <c r="G797" s="9" t="s">
        <v>6227</v>
      </c>
      <c r="H797" s="1" t="s">
        <v>105</v>
      </c>
      <c r="I797" s="1" t="s">
        <v>501</v>
      </c>
      <c r="K797" s="14" t="s">
        <v>11506</v>
      </c>
      <c r="L797" s="14" t="s">
        <v>11339</v>
      </c>
      <c r="M797" s="2">
        <v>0.01</v>
      </c>
      <c r="N797" s="13">
        <v>43539</v>
      </c>
      <c r="P797" s="181" t="s">
        <v>11515</v>
      </c>
      <c r="Q797" s="182" t="s">
        <v>24</v>
      </c>
      <c r="S797" s="6">
        <v>1999</v>
      </c>
      <c r="T797" s="6">
        <v>0</v>
      </c>
      <c r="U797" s="6">
        <v>432778</v>
      </c>
      <c r="V797" s="6">
        <v>0</v>
      </c>
      <c r="W797" s="6">
        <f>SUM(Table2[[#This Row],[PE Obligations]:[Paving Obligations]])</f>
        <v>434777</v>
      </c>
    </row>
    <row r="798" spans="1:23" x14ac:dyDescent="0.25">
      <c r="A798" s="5">
        <v>107697</v>
      </c>
      <c r="B798" s="4">
        <v>3</v>
      </c>
      <c r="C798" s="9" t="s">
        <v>239</v>
      </c>
      <c r="D798" s="65" t="s">
        <v>1035</v>
      </c>
      <c r="E798" s="65" t="s">
        <v>11498</v>
      </c>
      <c r="F798" s="9" t="s">
        <v>1036</v>
      </c>
      <c r="H798" s="1" t="s">
        <v>28</v>
      </c>
      <c r="I798" s="1" t="s">
        <v>29</v>
      </c>
      <c r="K798" s="14" t="s">
        <v>28</v>
      </c>
      <c r="L798" s="14" t="s">
        <v>113</v>
      </c>
      <c r="M798" s="2">
        <v>0.15</v>
      </c>
      <c r="N798" s="13">
        <v>44540</v>
      </c>
      <c r="P798" s="181" t="s">
        <v>11517</v>
      </c>
      <c r="Q798" s="182" t="s">
        <v>30</v>
      </c>
      <c r="R798" s="9" t="s">
        <v>1037</v>
      </c>
      <c r="S798" s="6">
        <v>400000</v>
      </c>
      <c r="T798" s="6">
        <v>32465</v>
      </c>
      <c r="U798" s="6">
        <v>0</v>
      </c>
      <c r="V798" s="6">
        <v>0</v>
      </c>
      <c r="W798" s="6">
        <f>SUM(Table2[[#This Row],[PE Obligations]:[Paving Obligations]])</f>
        <v>432465</v>
      </c>
    </row>
    <row r="799" spans="1:23" ht="150" x14ac:dyDescent="0.25">
      <c r="A799" s="5">
        <v>125203</v>
      </c>
      <c r="B799" s="4">
        <v>1</v>
      </c>
      <c r="C799" s="9" t="s">
        <v>83</v>
      </c>
      <c r="D799" s="65" t="s">
        <v>139</v>
      </c>
      <c r="E799" s="65" t="s">
        <v>900</v>
      </c>
      <c r="F799" s="9" t="s">
        <v>4207</v>
      </c>
      <c r="G799" s="9" t="s">
        <v>4208</v>
      </c>
      <c r="H799" s="1" t="s">
        <v>22</v>
      </c>
      <c r="I799" s="1" t="s">
        <v>969</v>
      </c>
      <c r="K799" s="14" t="s">
        <v>11496</v>
      </c>
      <c r="L799" s="14" t="s">
        <v>113</v>
      </c>
      <c r="M799" s="2">
        <v>0</v>
      </c>
      <c r="P799" s="181" t="s">
        <v>11515</v>
      </c>
      <c r="Q799" s="182" t="s">
        <v>24</v>
      </c>
      <c r="S799" s="6">
        <v>7000</v>
      </c>
      <c r="T799" s="6">
        <v>0</v>
      </c>
      <c r="U799" s="6">
        <v>425450</v>
      </c>
      <c r="V799" s="6">
        <v>0</v>
      </c>
      <c r="W799" s="6">
        <f>SUM(Table2[[#This Row],[PE Obligations]:[Paving Obligations]])</f>
        <v>432450</v>
      </c>
    </row>
    <row r="800" spans="1:23" ht="60" x14ac:dyDescent="0.25">
      <c r="A800" s="5">
        <v>119043</v>
      </c>
      <c r="B800" s="4">
        <v>1</v>
      </c>
      <c r="C800" s="9" t="s">
        <v>25</v>
      </c>
      <c r="D800" s="65" t="s">
        <v>1222</v>
      </c>
      <c r="E800" s="65" t="s">
        <v>900</v>
      </c>
      <c r="F800" s="9" t="s">
        <v>2436</v>
      </c>
      <c r="G800" s="9" t="s">
        <v>2437</v>
      </c>
      <c r="H800" s="1" t="s">
        <v>501</v>
      </c>
      <c r="I800" s="1" t="s">
        <v>719</v>
      </c>
      <c r="K800" s="14" t="s">
        <v>11496</v>
      </c>
      <c r="L800" s="14" t="s">
        <v>113</v>
      </c>
      <c r="M800" s="2">
        <v>0.20799999999999999</v>
      </c>
      <c r="N800" s="13">
        <v>43329</v>
      </c>
      <c r="P800" s="181" t="s">
        <v>11515</v>
      </c>
      <c r="Q800" s="182" t="s">
        <v>24</v>
      </c>
      <c r="S800" s="6">
        <v>83000</v>
      </c>
      <c r="T800" s="6">
        <v>-83000</v>
      </c>
      <c r="U800" s="6">
        <v>431000</v>
      </c>
      <c r="V800" s="6">
        <v>0</v>
      </c>
      <c r="W800" s="6">
        <f>SUM(Table2[[#This Row],[PE Obligations]:[Paving Obligations]])</f>
        <v>431000</v>
      </c>
    </row>
    <row r="801" spans="1:23" ht="30" x14ac:dyDescent="0.25">
      <c r="A801" s="5">
        <v>128095</v>
      </c>
      <c r="B801" s="4">
        <v>3</v>
      </c>
      <c r="C801" s="9" t="s">
        <v>54</v>
      </c>
      <c r="D801" s="65" t="s">
        <v>2629</v>
      </c>
      <c r="E801" s="65" t="s">
        <v>900</v>
      </c>
      <c r="F801" s="9" t="s">
        <v>6011</v>
      </c>
      <c r="G801" s="9" t="s">
        <v>2658</v>
      </c>
      <c r="H801" s="1" t="s">
        <v>1069</v>
      </c>
      <c r="I801" s="1" t="s">
        <v>24</v>
      </c>
      <c r="K801" s="14" t="s">
        <v>11500</v>
      </c>
      <c r="L801" s="14" t="s">
        <v>11500</v>
      </c>
      <c r="M801" s="2">
        <v>0.01</v>
      </c>
      <c r="P801" s="181" t="s">
        <v>11514</v>
      </c>
      <c r="Q801" s="182" t="s">
        <v>11</v>
      </c>
      <c r="S801" s="6">
        <v>0</v>
      </c>
      <c r="T801" s="6">
        <v>0</v>
      </c>
      <c r="U801" s="6">
        <v>428555</v>
      </c>
      <c r="V801" s="6">
        <v>0</v>
      </c>
      <c r="W801" s="6">
        <f>SUM(Table2[[#This Row],[PE Obligations]:[Paving Obligations]])</f>
        <v>428555</v>
      </c>
    </row>
    <row r="802" spans="1:23" ht="30" x14ac:dyDescent="0.25">
      <c r="A802" s="5">
        <v>114110.1</v>
      </c>
      <c r="B802" s="4">
        <v>3</v>
      </c>
      <c r="C802" s="9" t="s">
        <v>161</v>
      </c>
      <c r="D802" s="65"/>
      <c r="E802" s="65" t="s">
        <v>10721</v>
      </c>
      <c r="F802" s="9" t="s">
        <v>1533</v>
      </c>
      <c r="G802" s="9" t="s">
        <v>1534</v>
      </c>
      <c r="H802" s="1" t="s">
        <v>105</v>
      </c>
      <c r="I802" s="1" t="s">
        <v>171</v>
      </c>
      <c r="K802" s="14" t="s">
        <v>11500</v>
      </c>
      <c r="L802" s="14" t="s">
        <v>11500</v>
      </c>
      <c r="M802" s="1" t="s">
        <v>57</v>
      </c>
      <c r="N802" s="13">
        <v>43917</v>
      </c>
      <c r="P802" s="181" t="s">
        <v>11513</v>
      </c>
      <c r="Q802" s="182"/>
      <c r="S802" s="6">
        <v>0</v>
      </c>
      <c r="T802" s="6">
        <v>0</v>
      </c>
      <c r="U802" s="6">
        <v>428536</v>
      </c>
      <c r="V802" s="6">
        <v>0</v>
      </c>
      <c r="W802" s="6">
        <f>SUM(Table2[[#This Row],[PE Obligations]:[Paving Obligations]])</f>
        <v>428536</v>
      </c>
    </row>
    <row r="803" spans="1:23" ht="30" x14ac:dyDescent="0.25">
      <c r="A803" s="5">
        <v>124411</v>
      </c>
      <c r="B803" s="4">
        <v>3</v>
      </c>
      <c r="C803" s="9" t="s">
        <v>237</v>
      </c>
      <c r="D803" s="65" t="s">
        <v>1049</v>
      </c>
      <c r="E803" s="65" t="s">
        <v>900</v>
      </c>
      <c r="F803" s="9" t="s">
        <v>3846</v>
      </c>
      <c r="H803" s="1" t="s">
        <v>28</v>
      </c>
      <c r="I803" s="1" t="s">
        <v>29</v>
      </c>
      <c r="K803" s="14" t="s">
        <v>28</v>
      </c>
      <c r="L803" s="14" t="s">
        <v>113</v>
      </c>
      <c r="M803" s="2">
        <v>0.04</v>
      </c>
      <c r="N803" s="13">
        <v>44323</v>
      </c>
      <c r="P803" s="181" t="s">
        <v>11515</v>
      </c>
      <c r="Q803" s="182" t="s">
        <v>24</v>
      </c>
      <c r="R803" s="9" t="s">
        <v>3847</v>
      </c>
      <c r="S803" s="6">
        <v>210000</v>
      </c>
      <c r="T803" s="6">
        <v>218315</v>
      </c>
      <c r="U803" s="6">
        <v>0</v>
      </c>
      <c r="V803" s="6">
        <v>0</v>
      </c>
      <c r="W803" s="6">
        <f>SUM(Table2[[#This Row],[PE Obligations]:[Paving Obligations]])</f>
        <v>428315</v>
      </c>
    </row>
    <row r="804" spans="1:23" ht="30" x14ac:dyDescent="0.25">
      <c r="A804" s="5">
        <v>101420</v>
      </c>
      <c r="B804" s="4">
        <v>1</v>
      </c>
      <c r="C804" s="9" t="s">
        <v>40</v>
      </c>
      <c r="D804" s="65" t="s">
        <v>647</v>
      </c>
      <c r="E804" s="65" t="s">
        <v>900</v>
      </c>
      <c r="F804" s="9" t="s">
        <v>648</v>
      </c>
      <c r="H804" s="1" t="s">
        <v>74</v>
      </c>
      <c r="I804" s="1" t="s">
        <v>433</v>
      </c>
      <c r="K804" s="14" t="s">
        <v>11496</v>
      </c>
      <c r="L804" s="14" t="s">
        <v>113</v>
      </c>
      <c r="M804" s="2">
        <v>5.2</v>
      </c>
      <c r="P804" s="181" t="s">
        <v>11515</v>
      </c>
      <c r="Q804" s="182"/>
      <c r="S804" s="6">
        <v>428000</v>
      </c>
      <c r="T804" s="6">
        <v>0</v>
      </c>
      <c r="U804" s="6">
        <v>0</v>
      </c>
      <c r="V804" s="6">
        <v>0</v>
      </c>
      <c r="W804" s="6">
        <f>SUM(Table2[[#This Row],[PE Obligations]:[Paving Obligations]])</f>
        <v>428000</v>
      </c>
    </row>
    <row r="805" spans="1:23" x14ac:dyDescent="0.25">
      <c r="A805" s="5">
        <v>116357.08</v>
      </c>
      <c r="B805" s="4">
        <v>3</v>
      </c>
      <c r="C805" s="9" t="s">
        <v>161</v>
      </c>
      <c r="D805" s="65" t="s">
        <v>900</v>
      </c>
      <c r="E805" s="65" t="s">
        <v>900</v>
      </c>
      <c r="F805" s="9" t="s">
        <v>1947</v>
      </c>
      <c r="H805" s="1" t="s">
        <v>105</v>
      </c>
      <c r="I805" s="1" t="s">
        <v>761</v>
      </c>
      <c r="K805" s="14" t="s">
        <v>11500</v>
      </c>
      <c r="L805" s="14" t="s">
        <v>11500</v>
      </c>
      <c r="M805" s="2">
        <v>377.66</v>
      </c>
      <c r="N805" s="13">
        <v>43777</v>
      </c>
      <c r="P805" s="181" t="s">
        <v>11515</v>
      </c>
      <c r="Q805" s="182"/>
      <c r="S805" s="6">
        <v>0</v>
      </c>
      <c r="T805" s="6">
        <v>0</v>
      </c>
      <c r="U805" s="6">
        <v>426852</v>
      </c>
      <c r="V805" s="6">
        <v>0</v>
      </c>
      <c r="W805" s="6">
        <f>SUM(Table2[[#This Row],[PE Obligations]:[Paving Obligations]])</f>
        <v>426852</v>
      </c>
    </row>
    <row r="806" spans="1:23" x14ac:dyDescent="0.25">
      <c r="A806" s="5">
        <v>129425</v>
      </c>
      <c r="B806" s="4">
        <v>2</v>
      </c>
      <c r="C806" s="9" t="s">
        <v>65</v>
      </c>
      <c r="D806" s="65"/>
      <c r="E806" s="65" t="s">
        <v>900</v>
      </c>
      <c r="F806" s="9" t="s">
        <v>6910</v>
      </c>
      <c r="H806" s="1" t="s">
        <v>105</v>
      </c>
      <c r="I806" s="1" t="s">
        <v>171</v>
      </c>
      <c r="K806" s="14" t="s">
        <v>11500</v>
      </c>
      <c r="L806" s="14" t="s">
        <v>11500</v>
      </c>
      <c r="M806" s="1" t="s">
        <v>57</v>
      </c>
      <c r="P806" s="181" t="s">
        <v>11515</v>
      </c>
      <c r="Q806" s="182"/>
      <c r="S806" s="6">
        <v>0</v>
      </c>
      <c r="T806" s="6">
        <v>0</v>
      </c>
      <c r="U806" s="6">
        <v>426177.3</v>
      </c>
      <c r="V806" s="6">
        <v>0</v>
      </c>
      <c r="W806" s="6">
        <f>SUM(Table2[[#This Row],[PE Obligations]:[Paving Obligations]])</f>
        <v>426177.3</v>
      </c>
    </row>
    <row r="807" spans="1:23" ht="30" x14ac:dyDescent="0.25">
      <c r="A807" s="5">
        <v>117560</v>
      </c>
      <c r="B807" s="4">
        <v>2</v>
      </c>
      <c r="C807" s="9" t="s">
        <v>65</v>
      </c>
      <c r="D807" s="65" t="s">
        <v>135</v>
      </c>
      <c r="E807" s="65" t="s">
        <v>11498</v>
      </c>
      <c r="F807" s="9" t="s">
        <v>2165</v>
      </c>
      <c r="H807" s="1" t="s">
        <v>1079</v>
      </c>
      <c r="I807" s="1" t="s">
        <v>969</v>
      </c>
      <c r="K807" s="14" t="s">
        <v>11496</v>
      </c>
      <c r="L807" s="14" t="s">
        <v>113</v>
      </c>
      <c r="M807" s="2">
        <v>0.28000000000000003</v>
      </c>
      <c r="N807" s="13">
        <v>41929</v>
      </c>
      <c r="P807" s="181" t="s">
        <v>11517</v>
      </c>
      <c r="Q807" s="182" t="s">
        <v>24</v>
      </c>
      <c r="S807" s="6">
        <v>-116036.59</v>
      </c>
      <c r="T807" s="6">
        <v>0</v>
      </c>
      <c r="U807" s="6">
        <v>542050</v>
      </c>
      <c r="V807" s="6">
        <v>0</v>
      </c>
      <c r="W807" s="6">
        <f>SUM(Table2[[#This Row],[PE Obligations]:[Paving Obligations]])</f>
        <v>426013.41000000003</v>
      </c>
    </row>
    <row r="808" spans="1:23" ht="30" x14ac:dyDescent="0.25">
      <c r="A808" s="5">
        <v>106311.07</v>
      </c>
      <c r="B808" s="4">
        <v>4</v>
      </c>
      <c r="C808" s="9" t="s">
        <v>174</v>
      </c>
      <c r="D808" s="65" t="s">
        <v>114</v>
      </c>
      <c r="E808" s="65" t="s">
        <v>10721</v>
      </c>
      <c r="F808" s="9" t="s">
        <v>958</v>
      </c>
      <c r="H808" s="1" t="s">
        <v>105</v>
      </c>
      <c r="I808" s="1" t="s">
        <v>106</v>
      </c>
      <c r="K808" s="14" t="s">
        <v>11500</v>
      </c>
      <c r="L808" s="14" t="s">
        <v>11500</v>
      </c>
      <c r="M808" s="1" t="s">
        <v>57</v>
      </c>
      <c r="P808" s="181" t="s">
        <v>11513</v>
      </c>
      <c r="Q808" s="182"/>
      <c r="S808" s="6">
        <v>0</v>
      </c>
      <c r="T808" s="6">
        <v>0</v>
      </c>
      <c r="U808" s="6">
        <v>425429.63</v>
      </c>
      <c r="V808" s="6">
        <v>0</v>
      </c>
      <c r="W808" s="6">
        <f>SUM(Table2[[#This Row],[PE Obligations]:[Paving Obligations]])</f>
        <v>425429.63</v>
      </c>
    </row>
    <row r="809" spans="1:23" x14ac:dyDescent="0.25">
      <c r="A809" s="5">
        <v>130208</v>
      </c>
      <c r="B809" s="4">
        <v>3</v>
      </c>
      <c r="C809" s="9" t="s">
        <v>217</v>
      </c>
      <c r="D809" s="65"/>
      <c r="E809" s="65" t="s">
        <v>11500</v>
      </c>
      <c r="F809" s="9" t="s">
        <v>7544</v>
      </c>
      <c r="H809" s="1" t="s">
        <v>878</v>
      </c>
      <c r="I809" s="1" t="s">
        <v>972</v>
      </c>
      <c r="K809" s="14" t="s">
        <v>11500</v>
      </c>
      <c r="L809" s="14" t="s">
        <v>11500</v>
      </c>
      <c r="M809" s="1" t="s">
        <v>57</v>
      </c>
      <c r="P809" s="181" t="s">
        <v>11500</v>
      </c>
      <c r="Q809" s="182"/>
      <c r="S809" s="6">
        <v>0</v>
      </c>
      <c r="T809" s="6">
        <v>0</v>
      </c>
      <c r="U809" s="6">
        <v>425000</v>
      </c>
      <c r="V809" s="6">
        <v>0</v>
      </c>
      <c r="W809" s="6">
        <f>SUM(Table2[[#This Row],[PE Obligations]:[Paving Obligations]])</f>
        <v>425000</v>
      </c>
    </row>
    <row r="810" spans="1:23" ht="30" x14ac:dyDescent="0.25">
      <c r="A810" s="5">
        <v>124548</v>
      </c>
      <c r="B810" s="4">
        <v>4</v>
      </c>
      <c r="C810" s="9" t="s">
        <v>233</v>
      </c>
      <c r="D810" s="65" t="s">
        <v>3940</v>
      </c>
      <c r="E810" s="65" t="s">
        <v>11498</v>
      </c>
      <c r="F810" s="9" t="s">
        <v>3941</v>
      </c>
      <c r="H810" s="1" t="s">
        <v>35</v>
      </c>
      <c r="I810" s="1" t="s">
        <v>29</v>
      </c>
      <c r="K810" s="14" t="s">
        <v>28</v>
      </c>
      <c r="L810" s="14" t="s">
        <v>113</v>
      </c>
      <c r="M810" s="2">
        <v>0.01</v>
      </c>
      <c r="P810" s="181" t="s">
        <v>11517</v>
      </c>
      <c r="Q810" s="182" t="s">
        <v>30</v>
      </c>
      <c r="R810" s="9" t="s">
        <v>3942</v>
      </c>
      <c r="S810" s="6">
        <v>0</v>
      </c>
      <c r="T810" s="6">
        <v>0</v>
      </c>
      <c r="U810" s="6">
        <v>424760.84</v>
      </c>
      <c r="V810" s="6">
        <v>0</v>
      </c>
      <c r="W810" s="6">
        <f>SUM(Table2[[#This Row],[PE Obligations]:[Paving Obligations]])</f>
        <v>424760.84</v>
      </c>
    </row>
    <row r="811" spans="1:23" ht="30" x14ac:dyDescent="0.25">
      <c r="A811" s="5">
        <v>114544.09</v>
      </c>
      <c r="B811" s="4">
        <v>2</v>
      </c>
      <c r="C811" s="9" t="s">
        <v>159</v>
      </c>
      <c r="D811" s="65"/>
      <c r="E811" s="65" t="s">
        <v>10721</v>
      </c>
      <c r="F811" s="9" t="s">
        <v>1628</v>
      </c>
      <c r="G811" s="9" t="s">
        <v>1629</v>
      </c>
      <c r="H811" s="1" t="s">
        <v>105</v>
      </c>
      <c r="I811" s="1" t="s">
        <v>171</v>
      </c>
      <c r="K811" s="14" t="s">
        <v>11500</v>
      </c>
      <c r="L811" s="14" t="s">
        <v>11500</v>
      </c>
      <c r="M811" s="1" t="s">
        <v>57</v>
      </c>
      <c r="N811" s="13">
        <v>43686</v>
      </c>
      <c r="P811" s="181" t="s">
        <v>11513</v>
      </c>
      <c r="Q811" s="182"/>
      <c r="S811" s="6">
        <v>0</v>
      </c>
      <c r="T811" s="6">
        <v>0</v>
      </c>
      <c r="U811" s="6">
        <v>424620</v>
      </c>
      <c r="V811" s="6">
        <v>0</v>
      </c>
      <c r="W811" s="6">
        <f>SUM(Table2[[#This Row],[PE Obligations]:[Paving Obligations]])</f>
        <v>424620</v>
      </c>
    </row>
    <row r="812" spans="1:23" ht="105" x14ac:dyDescent="0.25">
      <c r="A812" s="5">
        <v>123631</v>
      </c>
      <c r="B812" s="4">
        <v>4</v>
      </c>
      <c r="C812" s="9" t="s">
        <v>210</v>
      </c>
      <c r="D812" s="65"/>
      <c r="E812" s="65" t="s">
        <v>11498</v>
      </c>
      <c r="F812" s="9" t="s">
        <v>3520</v>
      </c>
      <c r="G812" s="9" t="s">
        <v>3521</v>
      </c>
      <c r="H812" s="1" t="s">
        <v>22</v>
      </c>
      <c r="I812" s="1" t="s">
        <v>39</v>
      </c>
      <c r="K812" s="14" t="s">
        <v>11500</v>
      </c>
      <c r="L812" s="14" t="s">
        <v>11500</v>
      </c>
      <c r="M812" s="2">
        <v>0.22500000000000001</v>
      </c>
      <c r="P812" s="181" t="s">
        <v>11517</v>
      </c>
      <c r="Q812" s="182" t="s">
        <v>1369</v>
      </c>
      <c r="S812" s="6">
        <v>11000</v>
      </c>
      <c r="T812" s="6">
        <v>0</v>
      </c>
      <c r="U812" s="6">
        <v>413583.51</v>
      </c>
      <c r="V812" s="6">
        <v>0</v>
      </c>
      <c r="W812" s="6">
        <f>SUM(Table2[[#This Row],[PE Obligations]:[Paving Obligations]])</f>
        <v>424583.51</v>
      </c>
    </row>
    <row r="813" spans="1:23" x14ac:dyDescent="0.25">
      <c r="A813" s="5">
        <v>127167</v>
      </c>
      <c r="B813" s="4">
        <v>2</v>
      </c>
      <c r="C813" s="9" t="s">
        <v>278</v>
      </c>
      <c r="D813" s="65" t="s">
        <v>1796</v>
      </c>
      <c r="E813" s="65" t="s">
        <v>900</v>
      </c>
      <c r="F813" s="9" t="s">
        <v>5331</v>
      </c>
      <c r="G813" s="9" t="s">
        <v>4674</v>
      </c>
      <c r="H813" s="1" t="s">
        <v>158</v>
      </c>
      <c r="I813" s="1" t="s">
        <v>341</v>
      </c>
      <c r="J813" s="1" t="str">
        <f>VLOOKUP(A813,'2020'!E:I,5,FALSE)</f>
        <v>Micro-surfacing @ 22 Lbs/sy</v>
      </c>
      <c r="K813" s="14" t="s">
        <v>11496</v>
      </c>
      <c r="L813" s="14" t="s">
        <v>10418</v>
      </c>
      <c r="M813" s="2">
        <v>6.6</v>
      </c>
      <c r="N813" s="13">
        <v>43868</v>
      </c>
      <c r="O813" s="1" t="s">
        <v>381</v>
      </c>
      <c r="P813" s="181" t="s">
        <v>11515</v>
      </c>
      <c r="Q813" s="182" t="s">
        <v>24</v>
      </c>
      <c r="S813" s="6">
        <v>0</v>
      </c>
      <c r="T813" s="6">
        <v>0</v>
      </c>
      <c r="U813" s="6">
        <v>0</v>
      </c>
      <c r="V813" s="6">
        <v>423605</v>
      </c>
      <c r="W813" s="6">
        <f>SUM(Table2[[#This Row],[PE Obligations]:[Paving Obligations]])</f>
        <v>423605</v>
      </c>
    </row>
    <row r="814" spans="1:23" x14ac:dyDescent="0.25">
      <c r="A814" s="5">
        <v>122981</v>
      </c>
      <c r="B814" s="4">
        <v>4</v>
      </c>
      <c r="C814" s="9" t="s">
        <v>314</v>
      </c>
      <c r="D814" s="65" t="s">
        <v>3233</v>
      </c>
      <c r="E814" s="65" t="s">
        <v>900</v>
      </c>
      <c r="F814" s="9" t="s">
        <v>3274</v>
      </c>
      <c r="H814" s="1" t="s">
        <v>52</v>
      </c>
      <c r="I814" s="1" t="s">
        <v>48</v>
      </c>
      <c r="K814" s="14" t="s">
        <v>28</v>
      </c>
      <c r="L814" s="14" t="s">
        <v>11339</v>
      </c>
      <c r="M814" s="2">
        <v>0</v>
      </c>
      <c r="N814" s="13">
        <v>43378</v>
      </c>
      <c r="P814" s="181" t="s">
        <v>11514</v>
      </c>
      <c r="Q814" s="182" t="s">
        <v>11</v>
      </c>
      <c r="R814" s="9" t="s">
        <v>3275</v>
      </c>
      <c r="S814" s="6">
        <v>0</v>
      </c>
      <c r="T814" s="6">
        <v>0</v>
      </c>
      <c r="U814" s="6">
        <v>423000</v>
      </c>
      <c r="V814" s="6">
        <v>0</v>
      </c>
      <c r="W814" s="6">
        <f>SUM(Table2[[#This Row],[PE Obligations]:[Paving Obligations]])</f>
        <v>423000</v>
      </c>
    </row>
    <row r="815" spans="1:23" ht="30" x14ac:dyDescent="0.25">
      <c r="A815" s="5">
        <v>127736</v>
      </c>
      <c r="B815" s="4">
        <v>2</v>
      </c>
      <c r="C815" s="9" t="s">
        <v>65</v>
      </c>
      <c r="D815" s="65" t="s">
        <v>5660</v>
      </c>
      <c r="E815" s="65" t="s">
        <v>11498</v>
      </c>
      <c r="F815" s="9" t="s">
        <v>5661</v>
      </c>
      <c r="G815" s="9" t="s">
        <v>2658</v>
      </c>
      <c r="H815" s="1" t="s">
        <v>1069</v>
      </c>
      <c r="I815" s="1" t="s">
        <v>1070</v>
      </c>
      <c r="K815" s="14" t="s">
        <v>11500</v>
      </c>
      <c r="L815" s="14" t="s">
        <v>11500</v>
      </c>
      <c r="M815" s="2">
        <v>0.01</v>
      </c>
      <c r="P815" s="181" t="s">
        <v>11517</v>
      </c>
      <c r="Q815" s="182" t="s">
        <v>30</v>
      </c>
      <c r="S815" s="6">
        <v>0</v>
      </c>
      <c r="T815" s="6">
        <v>0</v>
      </c>
      <c r="U815" s="6">
        <v>422763</v>
      </c>
      <c r="V815" s="6">
        <v>0</v>
      </c>
      <c r="W815" s="6">
        <f>SUM(Table2[[#This Row],[PE Obligations]:[Paving Obligations]])</f>
        <v>422763</v>
      </c>
    </row>
    <row r="816" spans="1:23" x14ac:dyDescent="0.25">
      <c r="A816" s="5">
        <v>124089</v>
      </c>
      <c r="B816" s="4">
        <v>2</v>
      </c>
      <c r="C816" s="9" t="s">
        <v>121</v>
      </c>
      <c r="D816" s="65" t="s">
        <v>3687</v>
      </c>
      <c r="E816" s="65" t="s">
        <v>900</v>
      </c>
      <c r="F816" s="9" t="s">
        <v>3688</v>
      </c>
      <c r="H816" s="1" t="s">
        <v>28</v>
      </c>
      <c r="I816" s="1" t="s">
        <v>29</v>
      </c>
      <c r="K816" s="14" t="s">
        <v>28</v>
      </c>
      <c r="L816" s="14" t="s">
        <v>113</v>
      </c>
      <c r="M816" s="2">
        <v>0.04</v>
      </c>
      <c r="N816" s="13">
        <v>44232</v>
      </c>
      <c r="P816" s="181" t="s">
        <v>11515</v>
      </c>
      <c r="Q816" s="182" t="s">
        <v>24</v>
      </c>
      <c r="R816" s="9" t="s">
        <v>3689</v>
      </c>
      <c r="S816" s="6">
        <v>160000</v>
      </c>
      <c r="T816" s="6">
        <v>262050</v>
      </c>
      <c r="U816" s="6">
        <v>0</v>
      </c>
      <c r="V816" s="6">
        <v>0</v>
      </c>
      <c r="W816" s="6">
        <f>SUM(Table2[[#This Row],[PE Obligations]:[Paving Obligations]])</f>
        <v>422050</v>
      </c>
    </row>
    <row r="817" spans="1:23" ht="30" x14ac:dyDescent="0.25">
      <c r="A817" s="5">
        <v>124046</v>
      </c>
      <c r="B817" s="4">
        <v>2</v>
      </c>
      <c r="C817" s="9" t="s">
        <v>197</v>
      </c>
      <c r="D817" s="65" t="s">
        <v>2782</v>
      </c>
      <c r="E817" s="65" t="s">
        <v>900</v>
      </c>
      <c r="F817" s="9" t="s">
        <v>3648</v>
      </c>
      <c r="H817" s="1" t="s">
        <v>28</v>
      </c>
      <c r="I817" s="1" t="s">
        <v>29</v>
      </c>
      <c r="K817" s="14" t="s">
        <v>28</v>
      </c>
      <c r="L817" s="14" t="s">
        <v>113</v>
      </c>
      <c r="M817" s="2">
        <v>6.5000000000000002E-2</v>
      </c>
      <c r="N817" s="13">
        <v>44365</v>
      </c>
      <c r="P817" s="181" t="s">
        <v>11515</v>
      </c>
      <c r="Q817" s="182" t="s">
        <v>24</v>
      </c>
      <c r="R817" s="9" t="s">
        <v>3649</v>
      </c>
      <c r="S817" s="6">
        <v>260000</v>
      </c>
      <c r="T817" s="6">
        <v>162027</v>
      </c>
      <c r="U817" s="6">
        <v>0</v>
      </c>
      <c r="V817" s="6">
        <v>0</v>
      </c>
      <c r="W817" s="6">
        <f>SUM(Table2[[#This Row],[PE Obligations]:[Paving Obligations]])</f>
        <v>422027</v>
      </c>
    </row>
    <row r="818" spans="1:23" ht="45" x14ac:dyDescent="0.25">
      <c r="A818" s="5">
        <v>122526</v>
      </c>
      <c r="B818" s="4">
        <v>2</v>
      </c>
      <c r="C818" s="9" t="s">
        <v>316</v>
      </c>
      <c r="D818" s="65" t="s">
        <v>363</v>
      </c>
      <c r="E818" s="65" t="s">
        <v>900</v>
      </c>
      <c r="F818" s="9" t="s">
        <v>3194</v>
      </c>
      <c r="G818" s="9" t="s">
        <v>3195</v>
      </c>
      <c r="H818" s="1" t="s">
        <v>158</v>
      </c>
      <c r="I818" s="1" t="s">
        <v>341</v>
      </c>
      <c r="J818" s="1" t="str">
        <f>VLOOKUP(A818,'Resurfacing Data'!A:M,13,FALSE)</f>
        <v>Mill &amp; 411D</v>
      </c>
      <c r="K818" s="14" t="s">
        <v>11496</v>
      </c>
      <c r="L818" s="14" t="s">
        <v>10418</v>
      </c>
      <c r="M818" s="2">
        <v>2.92</v>
      </c>
      <c r="N818" s="13">
        <v>43182</v>
      </c>
      <c r="O818" s="1" t="s">
        <v>342</v>
      </c>
      <c r="P818" s="181" t="s">
        <v>11514</v>
      </c>
      <c r="Q818" s="182" t="s">
        <v>430</v>
      </c>
      <c r="S818" s="6">
        <v>0</v>
      </c>
      <c r="T818" s="6">
        <v>0</v>
      </c>
      <c r="U818" s="6">
        <v>134073.64000000001</v>
      </c>
      <c r="V818" s="6">
        <v>287929.21999999997</v>
      </c>
      <c r="W818" s="6">
        <f>SUM(Table2[[#This Row],[PE Obligations]:[Paving Obligations]])</f>
        <v>422002.86</v>
      </c>
    </row>
    <row r="819" spans="1:23" ht="30" x14ac:dyDescent="0.25">
      <c r="A819" s="5">
        <v>124322.01</v>
      </c>
      <c r="B819" s="4">
        <v>1</v>
      </c>
      <c r="C819" s="9" t="s">
        <v>32</v>
      </c>
      <c r="D819" s="65" t="s">
        <v>50</v>
      </c>
      <c r="E819" s="65" t="s">
        <v>900</v>
      </c>
      <c r="F819" s="9" t="s">
        <v>3808</v>
      </c>
      <c r="H819" s="1" t="s">
        <v>52</v>
      </c>
      <c r="I819" s="1" t="s">
        <v>48</v>
      </c>
      <c r="K819" s="14" t="s">
        <v>28</v>
      </c>
      <c r="L819" s="14" t="s">
        <v>11339</v>
      </c>
      <c r="M819" s="2">
        <v>0</v>
      </c>
      <c r="N819" s="13">
        <v>43595</v>
      </c>
      <c r="P819" s="181" t="s">
        <v>11514</v>
      </c>
      <c r="Q819" s="182" t="s">
        <v>11</v>
      </c>
      <c r="R819" s="9" t="s">
        <v>3809</v>
      </c>
      <c r="S819" s="6">
        <v>0</v>
      </c>
      <c r="T819" s="6">
        <v>0</v>
      </c>
      <c r="U819" s="6">
        <v>421503</v>
      </c>
      <c r="V819" s="6">
        <v>0</v>
      </c>
      <c r="W819" s="6">
        <f>SUM(Table2[[#This Row],[PE Obligations]:[Paving Obligations]])</f>
        <v>421503</v>
      </c>
    </row>
    <row r="820" spans="1:23" x14ac:dyDescent="0.25">
      <c r="A820" s="5">
        <v>125732</v>
      </c>
      <c r="B820" s="4">
        <v>1</v>
      </c>
      <c r="C820" s="9" t="s">
        <v>397</v>
      </c>
      <c r="D820" s="65" t="s">
        <v>4544</v>
      </c>
      <c r="E820" s="65" t="s">
        <v>900</v>
      </c>
      <c r="F820" s="9" t="s">
        <v>4545</v>
      </c>
      <c r="H820" s="1" t="s">
        <v>105</v>
      </c>
      <c r="I820" s="1" t="s">
        <v>1818</v>
      </c>
      <c r="K820" s="14" t="s">
        <v>11505</v>
      </c>
      <c r="L820" s="14" t="s">
        <v>11339</v>
      </c>
      <c r="M820" s="2">
        <v>0</v>
      </c>
      <c r="N820" s="13">
        <v>43077</v>
      </c>
      <c r="P820" s="181" t="s">
        <v>11515</v>
      </c>
      <c r="Q820" s="182" t="s">
        <v>24</v>
      </c>
      <c r="S820" s="6">
        <v>0</v>
      </c>
      <c r="T820" s="6">
        <v>0</v>
      </c>
      <c r="U820" s="6">
        <v>421500</v>
      </c>
      <c r="V820" s="6">
        <v>0</v>
      </c>
      <c r="W820" s="6">
        <f>SUM(Table2[[#This Row],[PE Obligations]:[Paving Obligations]])</f>
        <v>421500</v>
      </c>
    </row>
    <row r="821" spans="1:23" ht="45" x14ac:dyDescent="0.25">
      <c r="A821" s="5">
        <v>130152</v>
      </c>
      <c r="B821" s="4">
        <v>4</v>
      </c>
      <c r="C821" s="9" t="s">
        <v>156</v>
      </c>
      <c r="D821" s="65"/>
      <c r="E821" s="65" t="s">
        <v>11500</v>
      </c>
      <c r="F821" s="9" t="s">
        <v>7506</v>
      </c>
      <c r="H821" s="1" t="s">
        <v>1072</v>
      </c>
      <c r="K821" s="14" t="s">
        <v>11500</v>
      </c>
      <c r="L821" s="14" t="s">
        <v>11500</v>
      </c>
      <c r="M821" s="1" t="s">
        <v>57</v>
      </c>
      <c r="P821" s="181" t="s">
        <v>11500</v>
      </c>
      <c r="Q821" s="182"/>
      <c r="S821" s="6">
        <v>0</v>
      </c>
      <c r="T821" s="6">
        <v>0</v>
      </c>
      <c r="U821" s="6">
        <v>421316.08</v>
      </c>
      <c r="V821" s="6">
        <v>0</v>
      </c>
      <c r="W821" s="6">
        <f>SUM(Table2[[#This Row],[PE Obligations]:[Paving Obligations]])</f>
        <v>421316.08</v>
      </c>
    </row>
    <row r="822" spans="1:23" x14ac:dyDescent="0.25">
      <c r="A822" s="5">
        <v>128799</v>
      </c>
      <c r="B822" s="4">
        <v>1</v>
      </c>
      <c r="C822" s="9" t="s">
        <v>86</v>
      </c>
      <c r="D822" s="65"/>
      <c r="E822" s="65" t="s">
        <v>11500</v>
      </c>
      <c r="F822" s="9" t="s">
        <v>6336</v>
      </c>
      <c r="H822" s="1" t="s">
        <v>1246</v>
      </c>
      <c r="K822" s="14" t="s">
        <v>11500</v>
      </c>
      <c r="L822" s="14" t="s">
        <v>11500</v>
      </c>
      <c r="M822" s="1" t="s">
        <v>57</v>
      </c>
      <c r="P822" s="181" t="s">
        <v>11500</v>
      </c>
      <c r="Q822" s="182"/>
      <c r="S822" s="6">
        <v>0</v>
      </c>
      <c r="T822" s="6">
        <v>0</v>
      </c>
      <c r="U822" s="6">
        <v>420600</v>
      </c>
      <c r="V822" s="6">
        <v>0</v>
      </c>
      <c r="W822" s="6">
        <f>SUM(Table2[[#This Row],[PE Obligations]:[Paving Obligations]])</f>
        <v>420600</v>
      </c>
    </row>
    <row r="823" spans="1:23" x14ac:dyDescent="0.25">
      <c r="A823" s="5">
        <v>116366.08</v>
      </c>
      <c r="B823" s="4">
        <v>3</v>
      </c>
      <c r="C823" s="9" t="s">
        <v>161</v>
      </c>
      <c r="D823" s="65" t="s">
        <v>900</v>
      </c>
      <c r="E823" s="65" t="s">
        <v>900</v>
      </c>
      <c r="F823" s="9" t="s">
        <v>1956</v>
      </c>
      <c r="H823" s="1" t="s">
        <v>105</v>
      </c>
      <c r="I823" s="1" t="s">
        <v>761</v>
      </c>
      <c r="K823" s="14" t="s">
        <v>11500</v>
      </c>
      <c r="L823" s="14" t="s">
        <v>11500</v>
      </c>
      <c r="M823" s="2">
        <v>323.61</v>
      </c>
      <c r="N823" s="13">
        <v>43777</v>
      </c>
      <c r="P823" s="181" t="s">
        <v>11515</v>
      </c>
      <c r="Q823" s="182"/>
      <c r="S823" s="6">
        <v>0</v>
      </c>
      <c r="T823" s="6">
        <v>0</v>
      </c>
      <c r="U823" s="6">
        <v>419984</v>
      </c>
      <c r="V823" s="6">
        <v>0</v>
      </c>
      <c r="W823" s="6">
        <f>SUM(Table2[[#This Row],[PE Obligations]:[Paving Obligations]])</f>
        <v>419984</v>
      </c>
    </row>
    <row r="824" spans="1:23" ht="30" x14ac:dyDescent="0.25">
      <c r="A824" s="5">
        <v>101285.04</v>
      </c>
      <c r="B824" s="4">
        <v>3</v>
      </c>
      <c r="C824" s="9" t="s">
        <v>43</v>
      </c>
      <c r="D824" s="65" t="s">
        <v>595</v>
      </c>
      <c r="E824" s="65" t="s">
        <v>900</v>
      </c>
      <c r="F824" s="9" t="s">
        <v>598</v>
      </c>
      <c r="G824" s="9" t="s">
        <v>599</v>
      </c>
      <c r="H824" s="1" t="s">
        <v>501</v>
      </c>
      <c r="I824" s="1" t="s">
        <v>600</v>
      </c>
      <c r="K824" s="14" t="s">
        <v>11496</v>
      </c>
      <c r="L824" s="14" t="s">
        <v>113</v>
      </c>
      <c r="M824" s="2">
        <v>0.22</v>
      </c>
      <c r="N824" s="13">
        <v>44176</v>
      </c>
      <c r="P824" s="181" t="s">
        <v>11515</v>
      </c>
      <c r="Q824" s="182" t="s">
        <v>24</v>
      </c>
      <c r="S824" s="6">
        <v>19520</v>
      </c>
      <c r="T824" s="6">
        <v>400000</v>
      </c>
      <c r="U824" s="6">
        <v>0</v>
      </c>
      <c r="V824" s="6">
        <v>0</v>
      </c>
      <c r="W824" s="6">
        <f>SUM(Table2[[#This Row],[PE Obligations]:[Paving Obligations]])</f>
        <v>419520</v>
      </c>
    </row>
    <row r="825" spans="1:23" ht="30" x14ac:dyDescent="0.25">
      <c r="A825" s="5">
        <v>107652</v>
      </c>
      <c r="B825" s="4">
        <v>2</v>
      </c>
      <c r="C825" s="9" t="s">
        <v>183</v>
      </c>
      <c r="D825" s="65" t="s">
        <v>1029</v>
      </c>
      <c r="E825" s="65" t="s">
        <v>11498</v>
      </c>
      <c r="F825" s="9" t="s">
        <v>1030</v>
      </c>
      <c r="H825" s="1" t="s">
        <v>35</v>
      </c>
      <c r="I825" s="1" t="s">
        <v>29</v>
      </c>
      <c r="K825" s="14" t="s">
        <v>28</v>
      </c>
      <c r="L825" s="14" t="s">
        <v>113</v>
      </c>
      <c r="M825" s="2">
        <v>0.01</v>
      </c>
      <c r="P825" s="181" t="s">
        <v>11517</v>
      </c>
      <c r="Q825" s="182" t="s">
        <v>30</v>
      </c>
      <c r="R825" s="9" t="s">
        <v>1031</v>
      </c>
      <c r="S825" s="6">
        <v>0</v>
      </c>
      <c r="T825" s="6">
        <v>0</v>
      </c>
      <c r="U825" s="6">
        <v>419154.95</v>
      </c>
      <c r="V825" s="6">
        <v>0</v>
      </c>
      <c r="W825" s="6">
        <f>SUM(Table2[[#This Row],[PE Obligations]:[Paving Obligations]])</f>
        <v>419154.95</v>
      </c>
    </row>
    <row r="826" spans="1:23" ht="30" x14ac:dyDescent="0.25">
      <c r="A826" s="5">
        <v>123025.02</v>
      </c>
      <c r="B826" s="4">
        <v>6</v>
      </c>
      <c r="C826" s="9" t="s">
        <v>46</v>
      </c>
      <c r="D826" s="65" t="s">
        <v>1922</v>
      </c>
      <c r="E826" s="65" t="s">
        <v>10721</v>
      </c>
      <c r="F826" s="9" t="s">
        <v>3284</v>
      </c>
      <c r="G826" s="9" t="s">
        <v>3285</v>
      </c>
      <c r="H826" s="1" t="s">
        <v>105</v>
      </c>
      <c r="I826" s="1" t="s">
        <v>171</v>
      </c>
      <c r="K826" s="14" t="s">
        <v>11500</v>
      </c>
      <c r="L826" s="14" t="s">
        <v>11500</v>
      </c>
      <c r="M826" s="1" t="s">
        <v>57</v>
      </c>
      <c r="N826" s="13">
        <v>43917</v>
      </c>
      <c r="P826" s="181" t="s">
        <v>11513</v>
      </c>
      <c r="Q826" s="182"/>
      <c r="S826" s="6">
        <v>0</v>
      </c>
      <c r="T826" s="6">
        <v>0</v>
      </c>
      <c r="U826" s="6">
        <v>418790</v>
      </c>
      <c r="V826" s="6">
        <v>0</v>
      </c>
      <c r="W826" s="6">
        <f>SUM(Table2[[#This Row],[PE Obligations]:[Paving Obligations]])</f>
        <v>418790</v>
      </c>
    </row>
    <row r="827" spans="1:23" ht="30" x14ac:dyDescent="0.25">
      <c r="A827" s="5">
        <v>84964.02</v>
      </c>
      <c r="B827" s="4">
        <v>3</v>
      </c>
      <c r="C827" s="9" t="s">
        <v>239</v>
      </c>
      <c r="D827" s="65" t="s">
        <v>417</v>
      </c>
      <c r="E827" s="65" t="s">
        <v>11498</v>
      </c>
      <c r="F827" s="9" t="s">
        <v>418</v>
      </c>
      <c r="G827" s="9" t="s">
        <v>29</v>
      </c>
      <c r="H827" s="1" t="s">
        <v>28</v>
      </c>
      <c r="I827" s="1" t="s">
        <v>29</v>
      </c>
      <c r="K827" s="14" t="s">
        <v>28</v>
      </c>
      <c r="L827" s="14" t="s">
        <v>113</v>
      </c>
      <c r="M827" s="2">
        <v>0.01</v>
      </c>
      <c r="N827" s="13">
        <v>43140</v>
      </c>
      <c r="P827" s="181" t="s">
        <v>11517</v>
      </c>
      <c r="Q827" s="182" t="s">
        <v>30</v>
      </c>
      <c r="S827" s="6">
        <v>11000</v>
      </c>
      <c r="T827" s="6">
        <v>182000</v>
      </c>
      <c r="U827" s="6">
        <v>225400</v>
      </c>
      <c r="V827" s="6">
        <v>0</v>
      </c>
      <c r="W827" s="6">
        <f>SUM(Table2[[#This Row],[PE Obligations]:[Paving Obligations]])</f>
        <v>418400</v>
      </c>
    </row>
    <row r="828" spans="1:23" x14ac:dyDescent="0.25">
      <c r="A828" s="5">
        <v>126582</v>
      </c>
      <c r="B828" s="4">
        <v>4</v>
      </c>
      <c r="C828" s="9" t="s">
        <v>248</v>
      </c>
      <c r="D828" s="65" t="s">
        <v>4936</v>
      </c>
      <c r="E828" s="65" t="s">
        <v>900</v>
      </c>
      <c r="F828" s="9" t="s">
        <v>4937</v>
      </c>
      <c r="H828" s="1" t="s">
        <v>52</v>
      </c>
      <c r="I828" s="1" t="s">
        <v>48</v>
      </c>
      <c r="K828" s="14" t="s">
        <v>28</v>
      </c>
      <c r="L828" s="14" t="s">
        <v>11339</v>
      </c>
      <c r="M828" s="2">
        <v>0.01</v>
      </c>
      <c r="N828" s="13">
        <v>43868</v>
      </c>
      <c r="P828" s="181" t="s">
        <v>11515</v>
      </c>
      <c r="Q828" s="182" t="s">
        <v>24</v>
      </c>
      <c r="R828" s="9" t="s">
        <v>4938</v>
      </c>
      <c r="S828" s="6">
        <v>0</v>
      </c>
      <c r="T828" s="6">
        <v>0</v>
      </c>
      <c r="U828" s="6">
        <v>417604</v>
      </c>
      <c r="V828" s="6">
        <v>0</v>
      </c>
      <c r="W828" s="6">
        <f>SUM(Table2[[#This Row],[PE Obligations]:[Paving Obligations]])</f>
        <v>417604</v>
      </c>
    </row>
    <row r="829" spans="1:23" ht="30" x14ac:dyDescent="0.25">
      <c r="A829" s="5">
        <v>129860</v>
      </c>
      <c r="B829" s="4">
        <v>1</v>
      </c>
      <c r="C829" s="9" t="s">
        <v>83</v>
      </c>
      <c r="D829" s="65"/>
      <c r="E829" s="65" t="s">
        <v>11500</v>
      </c>
      <c r="F829" s="9" t="s">
        <v>7207</v>
      </c>
      <c r="H829" s="1" t="s">
        <v>1246</v>
      </c>
      <c r="K829" s="14" t="s">
        <v>11500</v>
      </c>
      <c r="L829" s="14" t="s">
        <v>11500</v>
      </c>
      <c r="M829" s="1" t="s">
        <v>57</v>
      </c>
      <c r="P829" s="181" t="s">
        <v>11500</v>
      </c>
      <c r="Q829" s="182"/>
      <c r="S829" s="6">
        <v>0</v>
      </c>
      <c r="T829" s="6">
        <v>0</v>
      </c>
      <c r="U829" s="6">
        <v>417243</v>
      </c>
      <c r="V829" s="6">
        <v>0</v>
      </c>
      <c r="W829" s="6">
        <f>SUM(Table2[[#This Row],[PE Obligations]:[Paving Obligations]])</f>
        <v>417243</v>
      </c>
    </row>
    <row r="830" spans="1:23" ht="30" x14ac:dyDescent="0.25">
      <c r="A830" s="5">
        <v>107703</v>
      </c>
      <c r="B830" s="4">
        <v>4</v>
      </c>
      <c r="C830" s="9" t="s">
        <v>248</v>
      </c>
      <c r="D830" s="65" t="s">
        <v>1038</v>
      </c>
      <c r="E830" s="65" t="s">
        <v>11498</v>
      </c>
      <c r="F830" s="9" t="s">
        <v>1039</v>
      </c>
      <c r="H830" s="1" t="s">
        <v>35</v>
      </c>
      <c r="I830" s="1" t="s">
        <v>29</v>
      </c>
      <c r="K830" s="14" t="s">
        <v>28</v>
      </c>
      <c r="L830" s="14" t="s">
        <v>113</v>
      </c>
      <c r="M830" s="2">
        <v>0</v>
      </c>
      <c r="P830" s="181" t="s">
        <v>11517</v>
      </c>
      <c r="Q830" s="182" t="s">
        <v>30</v>
      </c>
      <c r="R830" s="9" t="s">
        <v>1040</v>
      </c>
      <c r="S830" s="6">
        <v>0</v>
      </c>
      <c r="T830" s="6">
        <v>0</v>
      </c>
      <c r="U830" s="6">
        <v>415967.86</v>
      </c>
      <c r="V830" s="6">
        <v>0</v>
      </c>
      <c r="W830" s="6">
        <f>SUM(Table2[[#This Row],[PE Obligations]:[Paving Obligations]])</f>
        <v>415967.86</v>
      </c>
    </row>
    <row r="831" spans="1:23" ht="30" x14ac:dyDescent="0.25">
      <c r="A831" s="5">
        <v>45613.05</v>
      </c>
      <c r="B831" s="4">
        <v>2</v>
      </c>
      <c r="C831" s="9" t="s">
        <v>121</v>
      </c>
      <c r="D831" s="65" t="s">
        <v>122</v>
      </c>
      <c r="E831" s="65" t="s">
        <v>10721</v>
      </c>
      <c r="F831" s="9" t="s">
        <v>123</v>
      </c>
      <c r="H831" s="1" t="s">
        <v>105</v>
      </c>
      <c r="I831" s="1" t="s">
        <v>106</v>
      </c>
      <c r="K831" s="14" t="s">
        <v>11500</v>
      </c>
      <c r="L831" s="14" t="s">
        <v>11500</v>
      </c>
      <c r="M831" s="1" t="s">
        <v>57</v>
      </c>
      <c r="P831" s="181" t="s">
        <v>11513</v>
      </c>
      <c r="Q831" s="182"/>
      <c r="S831" s="6">
        <v>0</v>
      </c>
      <c r="T831" s="6">
        <v>0</v>
      </c>
      <c r="U831" s="6">
        <v>415355.16</v>
      </c>
      <c r="V831" s="6">
        <v>0</v>
      </c>
      <c r="W831" s="6">
        <f>SUM(Table2[[#This Row],[PE Obligations]:[Paving Obligations]])</f>
        <v>415355.16</v>
      </c>
    </row>
    <row r="832" spans="1:23" x14ac:dyDescent="0.25">
      <c r="A832" s="5">
        <v>44710.05</v>
      </c>
      <c r="B832" s="4">
        <v>2</v>
      </c>
      <c r="C832" s="9" t="s">
        <v>107</v>
      </c>
      <c r="D832" s="65" t="s">
        <v>108</v>
      </c>
      <c r="E832" s="65" t="s">
        <v>10721</v>
      </c>
      <c r="F832" s="9" t="s">
        <v>109</v>
      </c>
      <c r="H832" s="1" t="s">
        <v>105</v>
      </c>
      <c r="I832" s="1" t="s">
        <v>106</v>
      </c>
      <c r="K832" s="14" t="s">
        <v>11500</v>
      </c>
      <c r="L832" s="14" t="s">
        <v>11500</v>
      </c>
      <c r="M832" s="1" t="s">
        <v>57</v>
      </c>
      <c r="P832" s="181" t="s">
        <v>11513</v>
      </c>
      <c r="Q832" s="182"/>
      <c r="S832" s="6">
        <v>0</v>
      </c>
      <c r="T832" s="6">
        <v>0</v>
      </c>
      <c r="U832" s="6">
        <v>414188.2</v>
      </c>
      <c r="V832" s="6">
        <v>0</v>
      </c>
      <c r="W832" s="6">
        <f>SUM(Table2[[#This Row],[PE Obligations]:[Paving Obligations]])</f>
        <v>414188.2</v>
      </c>
    </row>
    <row r="833" spans="1:23" ht="30" x14ac:dyDescent="0.25">
      <c r="A833" s="5">
        <v>116320.08</v>
      </c>
      <c r="B833" s="4">
        <v>2</v>
      </c>
      <c r="C833" s="9" t="s">
        <v>159</v>
      </c>
      <c r="D833" s="65"/>
      <c r="E833" s="65" t="s">
        <v>10721</v>
      </c>
      <c r="F833" s="9" t="s">
        <v>1906</v>
      </c>
      <c r="G833" s="9" t="s">
        <v>1900</v>
      </c>
      <c r="H833" s="1" t="s">
        <v>105</v>
      </c>
      <c r="I833" s="1" t="s">
        <v>171</v>
      </c>
      <c r="K833" s="14" t="s">
        <v>11500</v>
      </c>
      <c r="L833" s="14" t="s">
        <v>11500</v>
      </c>
      <c r="M833" s="1" t="s">
        <v>57</v>
      </c>
      <c r="N833" s="13">
        <v>43742</v>
      </c>
      <c r="P833" s="181" t="s">
        <v>11513</v>
      </c>
      <c r="Q833" s="182"/>
      <c r="S833" s="6">
        <v>0</v>
      </c>
      <c r="T833" s="6">
        <v>0</v>
      </c>
      <c r="U833" s="6">
        <v>414181</v>
      </c>
      <c r="V833" s="6">
        <v>0</v>
      </c>
      <c r="W833" s="6">
        <f>SUM(Table2[[#This Row],[PE Obligations]:[Paving Obligations]])</f>
        <v>414181</v>
      </c>
    </row>
    <row r="834" spans="1:23" ht="30" x14ac:dyDescent="0.25">
      <c r="A834" s="5">
        <v>103995.01</v>
      </c>
      <c r="B834" s="4">
        <v>4</v>
      </c>
      <c r="C834" s="9" t="s">
        <v>314</v>
      </c>
      <c r="D834" s="65" t="s">
        <v>822</v>
      </c>
      <c r="E834" s="65" t="s">
        <v>11498</v>
      </c>
      <c r="F834" s="9" t="s">
        <v>823</v>
      </c>
      <c r="G834" s="9" t="s">
        <v>29</v>
      </c>
      <c r="H834" s="1" t="s">
        <v>35</v>
      </c>
      <c r="I834" s="1" t="s">
        <v>29</v>
      </c>
      <c r="K834" s="14" t="s">
        <v>11500</v>
      </c>
      <c r="L834" s="14" t="s">
        <v>11500</v>
      </c>
      <c r="M834" s="2">
        <v>0.01</v>
      </c>
      <c r="P834" s="181" t="s">
        <v>11517</v>
      </c>
      <c r="Q834" s="182" t="s">
        <v>30</v>
      </c>
      <c r="R834" s="9" t="s">
        <v>824</v>
      </c>
      <c r="S834" s="6">
        <v>0</v>
      </c>
      <c r="T834" s="6">
        <v>0</v>
      </c>
      <c r="U834" s="6">
        <v>414058.48</v>
      </c>
      <c r="V834" s="6">
        <v>0</v>
      </c>
      <c r="W834" s="6">
        <f>SUM(Table2[[#This Row],[PE Obligations]:[Paving Obligations]])</f>
        <v>414058.48</v>
      </c>
    </row>
    <row r="835" spans="1:23" ht="60" x14ac:dyDescent="0.25">
      <c r="A835" s="5">
        <v>128944</v>
      </c>
      <c r="B835" s="4">
        <v>1</v>
      </c>
      <c r="C835" s="9" t="s">
        <v>899</v>
      </c>
      <c r="D835" s="65"/>
      <c r="E835" s="65" t="s">
        <v>10721</v>
      </c>
      <c r="F835" s="9" t="s">
        <v>6422</v>
      </c>
      <c r="G835" s="9" t="s">
        <v>6423</v>
      </c>
      <c r="H835" s="1" t="s">
        <v>105</v>
      </c>
      <c r="I835" s="1" t="s">
        <v>501</v>
      </c>
      <c r="K835" s="14" t="s">
        <v>11506</v>
      </c>
      <c r="L835" s="14" t="s">
        <v>11339</v>
      </c>
      <c r="M835" s="1" t="s">
        <v>57</v>
      </c>
      <c r="N835" s="13">
        <v>43868</v>
      </c>
      <c r="P835" s="181" t="s">
        <v>11513</v>
      </c>
      <c r="Q835" s="182"/>
      <c r="S835" s="6">
        <v>0</v>
      </c>
      <c r="T835" s="6">
        <v>0</v>
      </c>
      <c r="U835" s="6">
        <v>413251</v>
      </c>
      <c r="V835" s="6">
        <v>0</v>
      </c>
      <c r="W835" s="6">
        <f>SUM(Table2[[#This Row],[PE Obligations]:[Paving Obligations]])</f>
        <v>413251</v>
      </c>
    </row>
    <row r="836" spans="1:23" ht="60" x14ac:dyDescent="0.25">
      <c r="A836" s="5">
        <v>124018</v>
      </c>
      <c r="B836" s="4">
        <v>2</v>
      </c>
      <c r="C836" s="9" t="s">
        <v>179</v>
      </c>
      <c r="D836" s="65" t="s">
        <v>369</v>
      </c>
      <c r="E836" s="65" t="s">
        <v>900</v>
      </c>
      <c r="F836" s="9" t="s">
        <v>3637</v>
      </c>
      <c r="G836" s="9" t="s">
        <v>3638</v>
      </c>
      <c r="H836" s="1" t="s">
        <v>74</v>
      </c>
      <c r="I836" s="1" t="s">
        <v>23</v>
      </c>
      <c r="K836" s="14" t="s">
        <v>11496</v>
      </c>
      <c r="L836" s="14" t="s">
        <v>113</v>
      </c>
      <c r="M836" s="2">
        <v>5.4</v>
      </c>
      <c r="N836" s="13">
        <v>45639</v>
      </c>
      <c r="P836" s="181" t="s">
        <v>11514</v>
      </c>
      <c r="Q836" s="182" t="s">
        <v>430</v>
      </c>
      <c r="S836" s="6">
        <v>413000</v>
      </c>
      <c r="T836" s="6">
        <v>0</v>
      </c>
      <c r="U836" s="6">
        <v>0</v>
      </c>
      <c r="V836" s="6">
        <v>0</v>
      </c>
      <c r="W836" s="6">
        <f>SUM(Table2[[#This Row],[PE Obligations]:[Paving Obligations]])</f>
        <v>413000</v>
      </c>
    </row>
    <row r="837" spans="1:23" ht="90" x14ac:dyDescent="0.25">
      <c r="A837" s="5">
        <v>123103</v>
      </c>
      <c r="B837" s="4">
        <v>3</v>
      </c>
      <c r="C837" s="9" t="s">
        <v>250</v>
      </c>
      <c r="D837" s="65" t="s">
        <v>3063</v>
      </c>
      <c r="E837" s="65" t="s">
        <v>11498</v>
      </c>
      <c r="F837" s="9" t="s">
        <v>3315</v>
      </c>
      <c r="G837" s="9" t="s">
        <v>3316</v>
      </c>
      <c r="H837" s="1" t="s">
        <v>22</v>
      </c>
      <c r="I837" s="1" t="s">
        <v>39</v>
      </c>
      <c r="K837" s="14" t="s">
        <v>11500</v>
      </c>
      <c r="L837" s="14" t="s">
        <v>11500</v>
      </c>
      <c r="M837" s="2">
        <v>0.18</v>
      </c>
      <c r="P837" s="181" t="s">
        <v>11517</v>
      </c>
      <c r="Q837" s="182" t="s">
        <v>30</v>
      </c>
      <c r="S837" s="6">
        <v>0</v>
      </c>
      <c r="T837" s="6">
        <v>0</v>
      </c>
      <c r="U837" s="6">
        <v>412795</v>
      </c>
      <c r="V837" s="6">
        <v>0</v>
      </c>
      <c r="W837" s="6">
        <f>SUM(Table2[[#This Row],[PE Obligations]:[Paving Obligations]])</f>
        <v>412795</v>
      </c>
    </row>
    <row r="838" spans="1:23" ht="30" x14ac:dyDescent="0.25">
      <c r="A838" s="5">
        <v>127337</v>
      </c>
      <c r="B838" s="4">
        <v>4</v>
      </c>
      <c r="C838" s="9" t="s">
        <v>304</v>
      </c>
      <c r="D838" s="65" t="s">
        <v>348</v>
      </c>
      <c r="E838" s="65" t="s">
        <v>900</v>
      </c>
      <c r="F838" s="9" t="s">
        <v>5440</v>
      </c>
      <c r="G838" s="9" t="s">
        <v>3213</v>
      </c>
      <c r="H838" s="1" t="s">
        <v>158</v>
      </c>
      <c r="I838" s="1" t="s">
        <v>341</v>
      </c>
      <c r="J838" s="1" t="str">
        <f>VLOOKUP(A838,'2015 to 2019'!D:F,3,FALSE)</f>
        <v>Mill &amp; 411D</v>
      </c>
      <c r="K838" s="14" t="s">
        <v>11496</v>
      </c>
      <c r="L838" s="14" t="s">
        <v>10418</v>
      </c>
      <c r="M838" s="2">
        <v>3.39</v>
      </c>
      <c r="N838" s="13">
        <v>43686</v>
      </c>
      <c r="O838" s="1" t="s">
        <v>342</v>
      </c>
      <c r="P838" s="181" t="s">
        <v>11514</v>
      </c>
      <c r="Q838" s="182" t="s">
        <v>11</v>
      </c>
      <c r="S838" s="6">
        <v>0</v>
      </c>
      <c r="T838" s="6">
        <v>0</v>
      </c>
      <c r="U838" s="6">
        <v>79327</v>
      </c>
      <c r="V838" s="6">
        <v>332198</v>
      </c>
      <c r="W838" s="6">
        <f>SUM(Table2[[#This Row],[PE Obligations]:[Paving Obligations]])</f>
        <v>411525</v>
      </c>
    </row>
    <row r="839" spans="1:23" x14ac:dyDescent="0.25">
      <c r="A839" s="5">
        <v>116888.08</v>
      </c>
      <c r="B839" s="4">
        <v>4</v>
      </c>
      <c r="C839" s="9" t="s">
        <v>156</v>
      </c>
      <c r="D839" s="65"/>
      <c r="E839" s="65" t="s">
        <v>10721</v>
      </c>
      <c r="F839" s="9" t="s">
        <v>2002</v>
      </c>
      <c r="H839" s="1" t="s">
        <v>105</v>
      </c>
      <c r="I839" s="1" t="s">
        <v>922</v>
      </c>
      <c r="K839" s="14" t="s">
        <v>11500</v>
      </c>
      <c r="L839" s="14" t="s">
        <v>11500</v>
      </c>
      <c r="M839" s="1" t="s">
        <v>57</v>
      </c>
      <c r="N839" s="13">
        <v>43868</v>
      </c>
      <c r="P839" s="181" t="s">
        <v>11513</v>
      </c>
      <c r="Q839" s="182"/>
      <c r="S839" s="6">
        <v>0</v>
      </c>
      <c r="T839" s="6">
        <v>0</v>
      </c>
      <c r="U839" s="6">
        <v>411317</v>
      </c>
      <c r="V839" s="6">
        <v>0</v>
      </c>
      <c r="W839" s="6">
        <f>SUM(Table2[[#This Row],[PE Obligations]:[Paving Obligations]])</f>
        <v>411317</v>
      </c>
    </row>
    <row r="840" spans="1:23" ht="60" x14ac:dyDescent="0.25">
      <c r="A840" s="5">
        <v>130037</v>
      </c>
      <c r="B840" s="4">
        <v>3</v>
      </c>
      <c r="C840" s="9" t="s">
        <v>320</v>
      </c>
      <c r="D840" s="65"/>
      <c r="E840" s="65" t="s">
        <v>11500</v>
      </c>
      <c r="F840" s="9" t="s">
        <v>7393</v>
      </c>
      <c r="G840" s="9" t="s">
        <v>7394</v>
      </c>
      <c r="H840" s="1" t="s">
        <v>7220</v>
      </c>
      <c r="I840" s="1" t="s">
        <v>39</v>
      </c>
      <c r="K840" s="14" t="s">
        <v>11500</v>
      </c>
      <c r="L840" s="14" t="s">
        <v>11500</v>
      </c>
      <c r="M840" s="1" t="s">
        <v>57</v>
      </c>
      <c r="P840" s="181" t="s">
        <v>11500</v>
      </c>
      <c r="Q840" s="182"/>
      <c r="S840" s="6">
        <v>0</v>
      </c>
      <c r="T840" s="6">
        <v>0</v>
      </c>
      <c r="U840" s="6">
        <v>411250</v>
      </c>
      <c r="V840" s="6">
        <v>0</v>
      </c>
      <c r="W840" s="6">
        <f>SUM(Table2[[#This Row],[PE Obligations]:[Paving Obligations]])</f>
        <v>411250</v>
      </c>
    </row>
    <row r="841" spans="1:23" ht="30" x14ac:dyDescent="0.25">
      <c r="A841" s="5">
        <v>119955</v>
      </c>
      <c r="B841" s="4">
        <v>2</v>
      </c>
      <c r="C841" s="9" t="s">
        <v>98</v>
      </c>
      <c r="D841" s="65" t="s">
        <v>2565</v>
      </c>
      <c r="E841" s="65" t="s">
        <v>900</v>
      </c>
      <c r="F841" s="9" t="s">
        <v>2566</v>
      </c>
      <c r="H841" s="1" t="s">
        <v>52</v>
      </c>
      <c r="I841" s="1" t="s">
        <v>48</v>
      </c>
      <c r="K841" s="14" t="s">
        <v>28</v>
      </c>
      <c r="L841" s="14" t="s">
        <v>11339</v>
      </c>
      <c r="M841" s="1" t="s">
        <v>57</v>
      </c>
      <c r="N841" s="13">
        <v>42601</v>
      </c>
      <c r="P841" s="181" t="s">
        <v>11515</v>
      </c>
      <c r="Q841" s="182" t="s">
        <v>24</v>
      </c>
      <c r="R841" s="9" t="s">
        <v>2567</v>
      </c>
      <c r="S841" s="6">
        <v>0</v>
      </c>
      <c r="T841" s="6">
        <v>0</v>
      </c>
      <c r="U841" s="6">
        <v>411000</v>
      </c>
      <c r="V841" s="6">
        <v>0</v>
      </c>
      <c r="W841" s="6">
        <f>SUM(Table2[[#This Row],[PE Obligations]:[Paving Obligations]])</f>
        <v>411000</v>
      </c>
    </row>
    <row r="842" spans="1:23" ht="45" x14ac:dyDescent="0.25">
      <c r="A842" s="5">
        <v>118293</v>
      </c>
      <c r="B842" s="4">
        <v>3</v>
      </c>
      <c r="C842" s="9" t="s">
        <v>43</v>
      </c>
      <c r="D842" s="65" t="s">
        <v>907</v>
      </c>
      <c r="E842" s="65" t="s">
        <v>900</v>
      </c>
      <c r="F842" s="9" t="s">
        <v>2244</v>
      </c>
      <c r="G842" s="9" t="s">
        <v>719</v>
      </c>
      <c r="H842" s="1" t="s">
        <v>501</v>
      </c>
      <c r="I842" s="1" t="s">
        <v>719</v>
      </c>
      <c r="K842" s="14" t="s">
        <v>11496</v>
      </c>
      <c r="L842" s="14" t="s">
        <v>113</v>
      </c>
      <c r="M842" s="2">
        <v>0</v>
      </c>
      <c r="N842" s="13">
        <v>43686</v>
      </c>
      <c r="P842" s="181" t="s">
        <v>11514</v>
      </c>
      <c r="Q842" s="182" t="s">
        <v>11</v>
      </c>
      <c r="S842" s="6">
        <v>13645.94</v>
      </c>
      <c r="T842" s="6">
        <v>0</v>
      </c>
      <c r="U842" s="6">
        <v>394865</v>
      </c>
      <c r="V842" s="6">
        <v>0</v>
      </c>
      <c r="W842" s="6">
        <f>SUM(Table2[[#This Row],[PE Obligations]:[Paving Obligations]])</f>
        <v>408510.94</v>
      </c>
    </row>
    <row r="843" spans="1:23" ht="180" x14ac:dyDescent="0.25">
      <c r="A843" s="5">
        <v>123482</v>
      </c>
      <c r="B843" s="4">
        <v>3</v>
      </c>
      <c r="C843" s="9" t="s">
        <v>152</v>
      </c>
      <c r="D843" s="65"/>
      <c r="E843" s="65" t="s">
        <v>11498</v>
      </c>
      <c r="F843" s="9" t="s">
        <v>3473</v>
      </c>
      <c r="G843" s="9" t="s">
        <v>3474</v>
      </c>
      <c r="H843" s="1" t="s">
        <v>22</v>
      </c>
      <c r="I843" s="1" t="s">
        <v>39</v>
      </c>
      <c r="K843" s="14" t="s">
        <v>11500</v>
      </c>
      <c r="L843" s="14" t="s">
        <v>11500</v>
      </c>
      <c r="M843" s="1" t="s">
        <v>57</v>
      </c>
      <c r="P843" s="181" t="s">
        <v>11517</v>
      </c>
      <c r="Q843" s="182" t="s">
        <v>1369</v>
      </c>
      <c r="S843" s="6">
        <v>0</v>
      </c>
      <c r="T843" s="6">
        <v>0</v>
      </c>
      <c r="U843" s="6">
        <v>407871</v>
      </c>
      <c r="V843" s="6">
        <v>0</v>
      </c>
      <c r="W843" s="6">
        <f>SUM(Table2[[#This Row],[PE Obligations]:[Paving Obligations]])</f>
        <v>407871</v>
      </c>
    </row>
    <row r="844" spans="1:23" ht="30" x14ac:dyDescent="0.25">
      <c r="A844" s="5">
        <v>104826.04</v>
      </c>
      <c r="B844" s="4">
        <v>4</v>
      </c>
      <c r="C844" s="9" t="s">
        <v>18</v>
      </c>
      <c r="D844" s="65"/>
      <c r="E844" s="65" t="s">
        <v>11500</v>
      </c>
      <c r="F844" s="9" t="s">
        <v>895</v>
      </c>
      <c r="H844" s="1" t="s">
        <v>24</v>
      </c>
      <c r="I844" s="1" t="s">
        <v>56</v>
      </c>
      <c r="K844" s="14" t="s">
        <v>11500</v>
      </c>
      <c r="L844" s="14" t="s">
        <v>11500</v>
      </c>
      <c r="M844" s="1" t="s">
        <v>57</v>
      </c>
      <c r="P844" s="181" t="s">
        <v>11500</v>
      </c>
      <c r="Q844" s="182"/>
      <c r="S844" s="6">
        <v>407627</v>
      </c>
      <c r="T844" s="6">
        <v>0</v>
      </c>
      <c r="U844" s="6">
        <v>0</v>
      </c>
      <c r="V844" s="6">
        <v>0</v>
      </c>
      <c r="W844" s="6">
        <f>SUM(Table2[[#This Row],[PE Obligations]:[Paving Obligations]])</f>
        <v>407627</v>
      </c>
    </row>
    <row r="845" spans="1:23" ht="45" x14ac:dyDescent="0.25">
      <c r="A845" s="5">
        <v>117472</v>
      </c>
      <c r="B845" s="4">
        <v>3</v>
      </c>
      <c r="C845" s="9" t="s">
        <v>131</v>
      </c>
      <c r="D845" s="65"/>
      <c r="E845" s="65" t="s">
        <v>11498</v>
      </c>
      <c r="F845" s="9" t="s">
        <v>2128</v>
      </c>
      <c r="G845" s="9" t="s">
        <v>2129</v>
      </c>
      <c r="H845" s="1" t="s">
        <v>22</v>
      </c>
      <c r="I845" s="1" t="s">
        <v>599</v>
      </c>
      <c r="K845" s="14" t="s">
        <v>11496</v>
      </c>
      <c r="L845" s="14" t="s">
        <v>113</v>
      </c>
      <c r="M845" s="2">
        <v>9.8000000000000004E-2</v>
      </c>
      <c r="P845" s="181" t="s">
        <v>11517</v>
      </c>
      <c r="Q845" s="182" t="s">
        <v>24</v>
      </c>
      <c r="S845" s="6">
        <v>0</v>
      </c>
      <c r="T845" s="6">
        <v>0</v>
      </c>
      <c r="U845" s="6">
        <v>406359</v>
      </c>
      <c r="V845" s="6">
        <v>0</v>
      </c>
      <c r="W845" s="6">
        <f>SUM(Table2[[#This Row],[PE Obligations]:[Paving Obligations]])</f>
        <v>406359</v>
      </c>
    </row>
    <row r="846" spans="1:23" x14ac:dyDescent="0.25">
      <c r="A846" s="5">
        <v>109189.02</v>
      </c>
      <c r="B846" s="4">
        <v>4</v>
      </c>
      <c r="C846" s="9" t="s">
        <v>210</v>
      </c>
      <c r="D846" s="65" t="s">
        <v>114</v>
      </c>
      <c r="E846" s="65" t="s">
        <v>10721</v>
      </c>
      <c r="F846" s="9" t="s">
        <v>1099</v>
      </c>
      <c r="H846" s="1" t="s">
        <v>52</v>
      </c>
      <c r="I846" s="1" t="s">
        <v>48</v>
      </c>
      <c r="K846" s="14" t="s">
        <v>28</v>
      </c>
      <c r="L846" s="14" t="s">
        <v>11339</v>
      </c>
      <c r="M846" s="2">
        <v>0</v>
      </c>
      <c r="N846" s="13">
        <v>43812</v>
      </c>
      <c r="P846" s="181" t="s">
        <v>11513</v>
      </c>
      <c r="Q846" s="182" t="s">
        <v>148</v>
      </c>
      <c r="R846" s="9" t="s">
        <v>1100</v>
      </c>
      <c r="S846" s="6">
        <v>0</v>
      </c>
      <c r="T846" s="6">
        <v>0</v>
      </c>
      <c r="U846" s="6">
        <v>402116</v>
      </c>
      <c r="V846" s="6">
        <v>0</v>
      </c>
      <c r="W846" s="6">
        <f>SUM(Table2[[#This Row],[PE Obligations]:[Paving Obligations]])</f>
        <v>402116</v>
      </c>
    </row>
    <row r="847" spans="1:23" ht="120" x14ac:dyDescent="0.25">
      <c r="A847" s="5">
        <v>121994</v>
      </c>
      <c r="B847" s="4">
        <v>1</v>
      </c>
      <c r="C847" s="9" t="s">
        <v>186</v>
      </c>
      <c r="D847" s="65" t="s">
        <v>1222</v>
      </c>
      <c r="E847" s="65" t="s">
        <v>900</v>
      </c>
      <c r="F847" s="9" t="s">
        <v>3059</v>
      </c>
      <c r="G847" s="9" t="s">
        <v>3060</v>
      </c>
      <c r="H847" s="1" t="s">
        <v>22</v>
      </c>
      <c r="I847" s="1" t="s">
        <v>39</v>
      </c>
      <c r="K847" s="14" t="s">
        <v>11500</v>
      </c>
      <c r="L847" s="14" t="s">
        <v>11500</v>
      </c>
      <c r="M847" s="2">
        <v>2.5960000000000001</v>
      </c>
      <c r="P847" s="181" t="s">
        <v>11514</v>
      </c>
      <c r="Q847" s="182" t="s">
        <v>11</v>
      </c>
      <c r="S847" s="6">
        <v>2200</v>
      </c>
      <c r="T847" s="6">
        <v>0</v>
      </c>
      <c r="U847" s="6">
        <v>398326</v>
      </c>
      <c r="V847" s="6">
        <v>0</v>
      </c>
      <c r="W847" s="6">
        <f>SUM(Table2[[#This Row],[PE Obligations]:[Paving Obligations]])</f>
        <v>400526</v>
      </c>
    </row>
    <row r="848" spans="1:23" ht="45" x14ac:dyDescent="0.25">
      <c r="A848" s="5">
        <v>104563.02</v>
      </c>
      <c r="B848" s="4">
        <v>1</v>
      </c>
      <c r="C848" s="9" t="s">
        <v>306</v>
      </c>
      <c r="D848" s="65" t="s">
        <v>385</v>
      </c>
      <c r="E848" s="65" t="s">
        <v>900</v>
      </c>
      <c r="F848" s="9" t="s">
        <v>871</v>
      </c>
      <c r="G848" s="9" t="s">
        <v>872</v>
      </c>
      <c r="H848" s="1" t="s">
        <v>501</v>
      </c>
      <c r="I848" s="1" t="s">
        <v>728</v>
      </c>
      <c r="K848" s="14" t="s">
        <v>11496</v>
      </c>
      <c r="L848" s="14" t="s">
        <v>113</v>
      </c>
      <c r="M848" s="2">
        <v>2.23</v>
      </c>
      <c r="N848" s="13">
        <v>45331</v>
      </c>
      <c r="P848" s="181" t="s">
        <v>11515</v>
      </c>
      <c r="Q848" s="182" t="s">
        <v>24</v>
      </c>
      <c r="S848" s="6">
        <v>400000</v>
      </c>
      <c r="T848" s="6">
        <v>0</v>
      </c>
      <c r="U848" s="6">
        <v>0</v>
      </c>
      <c r="V848" s="6">
        <v>0</v>
      </c>
      <c r="W848" s="6">
        <f>SUM(Table2[[#This Row],[PE Obligations]:[Paving Obligations]])</f>
        <v>400000</v>
      </c>
    </row>
    <row r="849" spans="1:23" x14ac:dyDescent="0.25">
      <c r="A849" s="5">
        <v>117241</v>
      </c>
      <c r="B849" s="4">
        <v>6</v>
      </c>
      <c r="C849" s="9" t="s">
        <v>46</v>
      </c>
      <c r="D849" s="65"/>
      <c r="E849" s="65" t="s">
        <v>11500</v>
      </c>
      <c r="F849" s="9" t="s">
        <v>2087</v>
      </c>
      <c r="H849" s="1" t="s">
        <v>24</v>
      </c>
      <c r="K849" s="14" t="s">
        <v>11500</v>
      </c>
      <c r="L849" s="14" t="s">
        <v>11500</v>
      </c>
      <c r="M849" s="1" t="s">
        <v>57</v>
      </c>
      <c r="P849" s="181" t="s">
        <v>11500</v>
      </c>
      <c r="Q849" s="182"/>
      <c r="S849" s="6">
        <v>0</v>
      </c>
      <c r="T849" s="6">
        <v>0</v>
      </c>
      <c r="U849" s="6">
        <v>400000</v>
      </c>
      <c r="V849" s="6">
        <v>0</v>
      </c>
      <c r="W849" s="6">
        <f>SUM(Table2[[#This Row],[PE Obligations]:[Paving Obligations]])</f>
        <v>400000</v>
      </c>
    </row>
    <row r="850" spans="1:23" x14ac:dyDescent="0.25">
      <c r="A850" s="5">
        <v>127056</v>
      </c>
      <c r="B850" s="4">
        <v>6</v>
      </c>
      <c r="C850" s="9" t="s">
        <v>46</v>
      </c>
      <c r="D850" s="65"/>
      <c r="E850" s="65" t="s">
        <v>11500</v>
      </c>
      <c r="F850" s="9" t="s">
        <v>5273</v>
      </c>
      <c r="H850" s="1" t="s">
        <v>878</v>
      </c>
      <c r="I850" s="1" t="s">
        <v>972</v>
      </c>
      <c r="K850" s="14" t="s">
        <v>11500</v>
      </c>
      <c r="L850" s="14" t="s">
        <v>11500</v>
      </c>
      <c r="M850" s="1" t="s">
        <v>57</v>
      </c>
      <c r="P850" s="181" t="s">
        <v>11500</v>
      </c>
      <c r="Q850" s="182"/>
      <c r="S850" s="6">
        <v>0</v>
      </c>
      <c r="T850" s="6">
        <v>0</v>
      </c>
      <c r="U850" s="6">
        <v>400000</v>
      </c>
      <c r="V850" s="6">
        <v>0</v>
      </c>
      <c r="W850" s="6">
        <f>SUM(Table2[[#This Row],[PE Obligations]:[Paving Obligations]])</f>
        <v>400000</v>
      </c>
    </row>
    <row r="851" spans="1:23" ht="45" x14ac:dyDescent="0.25">
      <c r="A851" s="5">
        <v>129176</v>
      </c>
      <c r="B851" s="4">
        <v>6</v>
      </c>
      <c r="C851" s="9" t="s">
        <v>46</v>
      </c>
      <c r="D851" s="65"/>
      <c r="E851" s="65" t="s">
        <v>11500</v>
      </c>
      <c r="F851" s="9" t="s">
        <v>6576</v>
      </c>
      <c r="G851" s="9" t="s">
        <v>6577</v>
      </c>
      <c r="H851" s="1" t="s">
        <v>24</v>
      </c>
      <c r="I851" s="1" t="s">
        <v>467</v>
      </c>
      <c r="K851" s="14" t="s">
        <v>11500</v>
      </c>
      <c r="L851" s="14" t="s">
        <v>11500</v>
      </c>
      <c r="M851" s="1" t="s">
        <v>57</v>
      </c>
      <c r="P851" s="181" t="s">
        <v>11500</v>
      </c>
      <c r="Q851" s="182"/>
      <c r="S851" s="6">
        <v>400000</v>
      </c>
      <c r="T851" s="6">
        <v>0</v>
      </c>
      <c r="U851" s="6">
        <v>0</v>
      </c>
      <c r="V851" s="6">
        <v>0</v>
      </c>
      <c r="W851" s="6">
        <f>SUM(Table2[[#This Row],[PE Obligations]:[Paving Obligations]])</f>
        <v>400000</v>
      </c>
    </row>
    <row r="852" spans="1:23" ht="45" x14ac:dyDescent="0.25">
      <c r="A852" s="5">
        <v>111109.01</v>
      </c>
      <c r="B852" s="4">
        <v>3</v>
      </c>
      <c r="C852" s="9" t="s">
        <v>798</v>
      </c>
      <c r="D852" s="65" t="s">
        <v>907</v>
      </c>
      <c r="E852" s="65" t="s">
        <v>900</v>
      </c>
      <c r="F852" s="9" t="s">
        <v>1216</v>
      </c>
      <c r="G852" s="9" t="s">
        <v>1217</v>
      </c>
      <c r="H852" s="1" t="s">
        <v>74</v>
      </c>
      <c r="I852" s="1" t="s">
        <v>63</v>
      </c>
      <c r="K852" s="14" t="s">
        <v>11496</v>
      </c>
      <c r="L852" s="14" t="s">
        <v>113</v>
      </c>
      <c r="M852" s="2">
        <v>1.373</v>
      </c>
      <c r="N852" s="13">
        <v>44113</v>
      </c>
      <c r="P852" s="181" t="s">
        <v>11515</v>
      </c>
      <c r="Q852" s="182" t="s">
        <v>24</v>
      </c>
      <c r="S852" s="6">
        <v>400000</v>
      </c>
      <c r="T852" s="6">
        <v>0</v>
      </c>
      <c r="U852" s="6">
        <v>0</v>
      </c>
      <c r="V852" s="6">
        <v>0</v>
      </c>
      <c r="W852" s="6">
        <f>SUM(Table2[[#This Row],[PE Obligations]:[Paving Obligations]])</f>
        <v>400000</v>
      </c>
    </row>
    <row r="853" spans="1:23" ht="150" x14ac:dyDescent="0.25">
      <c r="A853" s="5">
        <v>123166.02</v>
      </c>
      <c r="B853" s="4">
        <v>4</v>
      </c>
      <c r="C853" s="9" t="s">
        <v>18</v>
      </c>
      <c r="D853" s="65" t="s">
        <v>414</v>
      </c>
      <c r="E853" s="65" t="s">
        <v>900</v>
      </c>
      <c r="F853" s="9" t="s">
        <v>3354</v>
      </c>
      <c r="G853" s="9" t="s">
        <v>3355</v>
      </c>
      <c r="H853" s="1" t="s">
        <v>22</v>
      </c>
      <c r="I853" s="1" t="s">
        <v>600</v>
      </c>
      <c r="K853" s="14" t="s">
        <v>11496</v>
      </c>
      <c r="L853" s="14" t="s">
        <v>113</v>
      </c>
      <c r="M853" s="2">
        <v>0.5</v>
      </c>
      <c r="P853" s="181" t="s">
        <v>11515</v>
      </c>
      <c r="Q853" s="182" t="s">
        <v>24</v>
      </c>
      <c r="S853" s="6">
        <v>0</v>
      </c>
      <c r="T853" s="6">
        <v>400000</v>
      </c>
      <c r="U853" s="6">
        <v>0</v>
      </c>
      <c r="V853" s="6">
        <v>0</v>
      </c>
      <c r="W853" s="6">
        <f>SUM(Table2[[#This Row],[PE Obligations]:[Paving Obligations]])</f>
        <v>400000</v>
      </c>
    </row>
    <row r="854" spans="1:23" x14ac:dyDescent="0.25">
      <c r="A854" s="5">
        <v>121427.05</v>
      </c>
      <c r="B854" s="4">
        <v>2</v>
      </c>
      <c r="C854" s="9" t="s">
        <v>65</v>
      </c>
      <c r="D854" s="65"/>
      <c r="E854" s="65" t="s">
        <v>10721</v>
      </c>
      <c r="F854" s="9" t="s">
        <v>2896</v>
      </c>
      <c r="H854" s="1" t="s">
        <v>105</v>
      </c>
      <c r="I854" s="1" t="s">
        <v>761</v>
      </c>
      <c r="K854" s="14" t="s">
        <v>11500</v>
      </c>
      <c r="L854" s="14" t="s">
        <v>11500</v>
      </c>
      <c r="M854" s="2">
        <v>69.48</v>
      </c>
      <c r="N854" s="13">
        <v>43777</v>
      </c>
      <c r="P854" s="181" t="s">
        <v>11513</v>
      </c>
      <c r="Q854" s="182"/>
      <c r="S854" s="6">
        <v>0</v>
      </c>
      <c r="T854" s="6">
        <v>0</v>
      </c>
      <c r="U854" s="6">
        <v>398018</v>
      </c>
      <c r="V854" s="6">
        <v>0</v>
      </c>
      <c r="W854" s="6">
        <f>SUM(Table2[[#This Row],[PE Obligations]:[Paving Obligations]])</f>
        <v>398018</v>
      </c>
    </row>
    <row r="855" spans="1:23" ht="30" x14ac:dyDescent="0.25">
      <c r="A855" s="5">
        <v>125446</v>
      </c>
      <c r="B855" s="4">
        <v>3</v>
      </c>
      <c r="C855" s="9" t="s">
        <v>131</v>
      </c>
      <c r="D855" s="65" t="s">
        <v>363</v>
      </c>
      <c r="E855" s="65" t="s">
        <v>900</v>
      </c>
      <c r="F855" s="9" t="s">
        <v>4328</v>
      </c>
      <c r="H855" s="1" t="s">
        <v>52</v>
      </c>
      <c r="I855" s="1" t="s">
        <v>48</v>
      </c>
      <c r="K855" s="14" t="s">
        <v>28</v>
      </c>
      <c r="L855" s="14" t="s">
        <v>11339</v>
      </c>
      <c r="M855" s="1" t="s">
        <v>57</v>
      </c>
      <c r="N855" s="13">
        <v>43812</v>
      </c>
      <c r="P855" s="181" t="s">
        <v>11514</v>
      </c>
      <c r="Q855" s="182" t="s">
        <v>11</v>
      </c>
      <c r="R855" s="9" t="s">
        <v>4329</v>
      </c>
      <c r="S855" s="6">
        <v>0</v>
      </c>
      <c r="T855" s="6">
        <v>0</v>
      </c>
      <c r="U855" s="6">
        <v>397264</v>
      </c>
      <c r="V855" s="6">
        <v>0</v>
      </c>
      <c r="W855" s="6">
        <f>SUM(Table2[[#This Row],[PE Obligations]:[Paving Obligations]])</f>
        <v>397264</v>
      </c>
    </row>
    <row r="856" spans="1:23" ht="45" x14ac:dyDescent="0.25">
      <c r="A856" s="5">
        <v>105717</v>
      </c>
      <c r="B856" s="4">
        <v>3</v>
      </c>
      <c r="C856" s="9" t="s">
        <v>318</v>
      </c>
      <c r="D856" s="65" t="s">
        <v>913</v>
      </c>
      <c r="E856" s="65" t="s">
        <v>900</v>
      </c>
      <c r="F856" s="9" t="s">
        <v>927</v>
      </c>
      <c r="G856" s="9" t="s">
        <v>928</v>
      </c>
      <c r="H856" s="1" t="s">
        <v>74</v>
      </c>
      <c r="I856" s="1" t="s">
        <v>113</v>
      </c>
      <c r="K856" s="14" t="s">
        <v>11496</v>
      </c>
      <c r="L856" s="14" t="s">
        <v>113</v>
      </c>
      <c r="M856" s="2">
        <v>2.5910000000000002</v>
      </c>
      <c r="N856" s="13">
        <v>42909</v>
      </c>
      <c r="P856" s="181" t="s">
        <v>11514</v>
      </c>
      <c r="Q856" s="182" t="s">
        <v>11</v>
      </c>
      <c r="S856" s="6">
        <v>395700</v>
      </c>
      <c r="T856" s="6">
        <v>0</v>
      </c>
      <c r="U856" s="6">
        <v>0</v>
      </c>
      <c r="V856" s="6">
        <v>0</v>
      </c>
      <c r="W856" s="6">
        <f>SUM(Table2[[#This Row],[PE Obligations]:[Paving Obligations]])</f>
        <v>395700</v>
      </c>
    </row>
    <row r="857" spans="1:23" ht="30" x14ac:dyDescent="0.25">
      <c r="A857" s="5">
        <v>114108.1</v>
      </c>
      <c r="B857" s="4">
        <v>1</v>
      </c>
      <c r="C857" s="9" t="s">
        <v>899</v>
      </c>
      <c r="D857" s="65"/>
      <c r="E857" s="65" t="s">
        <v>10721</v>
      </c>
      <c r="F857" s="9" t="s">
        <v>1525</v>
      </c>
      <c r="G857" s="9" t="s">
        <v>1526</v>
      </c>
      <c r="H857" s="1" t="s">
        <v>105</v>
      </c>
      <c r="I857" s="1" t="s">
        <v>171</v>
      </c>
      <c r="K857" s="14" t="s">
        <v>11500</v>
      </c>
      <c r="L857" s="14" t="s">
        <v>11500</v>
      </c>
      <c r="M857" s="1" t="s">
        <v>57</v>
      </c>
      <c r="N857" s="13">
        <v>43917</v>
      </c>
      <c r="P857" s="181" t="s">
        <v>11513</v>
      </c>
      <c r="Q857" s="182"/>
      <c r="S857" s="6">
        <v>0</v>
      </c>
      <c r="T857" s="6">
        <v>0</v>
      </c>
      <c r="U857" s="6">
        <v>394470</v>
      </c>
      <c r="V857" s="6">
        <v>0</v>
      </c>
      <c r="W857" s="6">
        <f>SUM(Table2[[#This Row],[PE Obligations]:[Paving Obligations]])</f>
        <v>394470</v>
      </c>
    </row>
    <row r="858" spans="1:23" x14ac:dyDescent="0.25">
      <c r="A858" s="5">
        <v>121452.05</v>
      </c>
      <c r="B858" s="4">
        <v>2</v>
      </c>
      <c r="C858" s="9" t="s">
        <v>159</v>
      </c>
      <c r="D858" s="65" t="s">
        <v>900</v>
      </c>
      <c r="E858" s="65" t="s">
        <v>900</v>
      </c>
      <c r="F858" s="9" t="s">
        <v>2913</v>
      </c>
      <c r="H858" s="1" t="s">
        <v>105</v>
      </c>
      <c r="I858" s="1" t="s">
        <v>761</v>
      </c>
      <c r="K858" s="14" t="s">
        <v>11500</v>
      </c>
      <c r="L858" s="14" t="s">
        <v>11500</v>
      </c>
      <c r="M858" s="2">
        <v>502.3</v>
      </c>
      <c r="N858" s="13">
        <v>43777</v>
      </c>
      <c r="P858" s="181" t="s">
        <v>11515</v>
      </c>
      <c r="Q858" s="182"/>
      <c r="S858" s="6">
        <v>0</v>
      </c>
      <c r="T858" s="6">
        <v>0</v>
      </c>
      <c r="U858" s="6">
        <v>394295</v>
      </c>
      <c r="V858" s="6">
        <v>0</v>
      </c>
      <c r="W858" s="6">
        <f>SUM(Table2[[#This Row],[PE Obligations]:[Paving Obligations]])</f>
        <v>394295</v>
      </c>
    </row>
    <row r="859" spans="1:23" ht="30" x14ac:dyDescent="0.25">
      <c r="A859" s="5">
        <v>129995</v>
      </c>
      <c r="B859" s="4">
        <v>3</v>
      </c>
      <c r="C859" s="9" t="s">
        <v>254</v>
      </c>
      <c r="D859" s="65" t="s">
        <v>7350</v>
      </c>
      <c r="E859" s="65" t="s">
        <v>11498</v>
      </c>
      <c r="F859" s="9" t="s">
        <v>7351</v>
      </c>
      <c r="H859" s="1" t="s">
        <v>1098</v>
      </c>
      <c r="I859" s="1" t="s">
        <v>158</v>
      </c>
      <c r="K859" s="14" t="s">
        <v>11500</v>
      </c>
      <c r="L859" s="14" t="s">
        <v>11500</v>
      </c>
      <c r="M859" s="2">
        <v>3.6230000000000002</v>
      </c>
      <c r="P859" s="181" t="s">
        <v>11517</v>
      </c>
      <c r="Q859" s="182" t="s">
        <v>30</v>
      </c>
      <c r="S859" s="6">
        <v>0</v>
      </c>
      <c r="T859" s="6">
        <v>0</v>
      </c>
      <c r="U859" s="6">
        <v>0</v>
      </c>
      <c r="V859" s="6">
        <v>393960</v>
      </c>
      <c r="W859" s="6">
        <f>SUM(Table2[[#This Row],[PE Obligations]:[Paving Obligations]])</f>
        <v>393960</v>
      </c>
    </row>
    <row r="860" spans="1:23" ht="90" x14ac:dyDescent="0.25">
      <c r="A860" s="5">
        <v>125231</v>
      </c>
      <c r="B860" s="4">
        <v>1</v>
      </c>
      <c r="C860" s="9" t="s">
        <v>32</v>
      </c>
      <c r="D860" s="65"/>
      <c r="E860" s="65" t="s">
        <v>11498</v>
      </c>
      <c r="F860" s="9" t="s">
        <v>4223</v>
      </c>
      <c r="G860" s="9" t="s">
        <v>4224</v>
      </c>
      <c r="H860" s="1" t="s">
        <v>22</v>
      </c>
      <c r="I860" s="1" t="s">
        <v>158</v>
      </c>
      <c r="J860" s="1" t="e">
        <f>VLOOKUP(A860,'Resurfacing Data'!A:M,13,FALSE)</f>
        <v>#N/A</v>
      </c>
      <c r="K860" s="14" t="s">
        <v>11496</v>
      </c>
      <c r="L860" s="14" t="s">
        <v>10418</v>
      </c>
      <c r="M860" s="1" t="s">
        <v>57</v>
      </c>
      <c r="P860" s="181" t="s">
        <v>11517</v>
      </c>
      <c r="Q860" s="182" t="s">
        <v>24</v>
      </c>
      <c r="S860" s="6">
        <v>0</v>
      </c>
      <c r="T860" s="6">
        <v>0</v>
      </c>
      <c r="U860" s="6">
        <v>393860</v>
      </c>
      <c r="V860" s="6">
        <v>0</v>
      </c>
      <c r="W860" s="6">
        <f>SUM(Table2[[#This Row],[PE Obligations]:[Paving Obligations]])</f>
        <v>393860</v>
      </c>
    </row>
    <row r="861" spans="1:23" ht="30" x14ac:dyDescent="0.25">
      <c r="A861" s="5">
        <v>124633</v>
      </c>
      <c r="B861" s="4">
        <v>1</v>
      </c>
      <c r="C861" s="9" t="s">
        <v>306</v>
      </c>
      <c r="D861" s="65" t="s">
        <v>3994</v>
      </c>
      <c r="E861" s="65" t="s">
        <v>11498</v>
      </c>
      <c r="F861" s="9" t="s">
        <v>3995</v>
      </c>
      <c r="H861" s="1" t="s">
        <v>35</v>
      </c>
      <c r="I861" s="1" t="s">
        <v>29</v>
      </c>
      <c r="K861" s="14" t="s">
        <v>28</v>
      </c>
      <c r="L861" s="14" t="s">
        <v>113</v>
      </c>
      <c r="M861" s="2">
        <v>0.01</v>
      </c>
      <c r="P861" s="181" t="s">
        <v>11517</v>
      </c>
      <c r="Q861" s="182" t="s">
        <v>30</v>
      </c>
      <c r="R861" s="9" t="s">
        <v>3996</v>
      </c>
      <c r="S861" s="6">
        <v>0</v>
      </c>
      <c r="T861" s="6">
        <v>0</v>
      </c>
      <c r="U861" s="6">
        <v>393803.63</v>
      </c>
      <c r="V861" s="6">
        <v>0</v>
      </c>
      <c r="W861" s="6">
        <f>SUM(Table2[[#This Row],[PE Obligations]:[Paving Obligations]])</f>
        <v>393803.63</v>
      </c>
    </row>
    <row r="862" spans="1:23" ht="30" x14ac:dyDescent="0.25">
      <c r="A862" s="5">
        <v>117838</v>
      </c>
      <c r="B862" s="4">
        <v>3</v>
      </c>
      <c r="C862" s="9" t="s">
        <v>54</v>
      </c>
      <c r="D862" s="65" t="s">
        <v>757</v>
      </c>
      <c r="E862" s="65" t="s">
        <v>10721</v>
      </c>
      <c r="F862" s="9" t="s">
        <v>2194</v>
      </c>
      <c r="H862" s="1" t="s">
        <v>52</v>
      </c>
      <c r="I862" s="1" t="s">
        <v>48</v>
      </c>
      <c r="K862" s="14" t="s">
        <v>28</v>
      </c>
      <c r="L862" s="14" t="s">
        <v>11339</v>
      </c>
      <c r="M862" s="2">
        <v>0.05</v>
      </c>
      <c r="N862" s="13">
        <v>41733</v>
      </c>
      <c r="P862" s="181" t="s">
        <v>11513</v>
      </c>
      <c r="Q862" s="182" t="s">
        <v>148</v>
      </c>
      <c r="R862" s="9" t="s">
        <v>2195</v>
      </c>
      <c r="S862" s="6">
        <v>0</v>
      </c>
      <c r="T862" s="6">
        <v>0</v>
      </c>
      <c r="U862" s="6">
        <v>393637.35</v>
      </c>
      <c r="V862" s="6">
        <v>0</v>
      </c>
      <c r="W862" s="6">
        <f>SUM(Table2[[#This Row],[PE Obligations]:[Paving Obligations]])</f>
        <v>393637.35</v>
      </c>
    </row>
    <row r="863" spans="1:23" ht="90" x14ac:dyDescent="0.25">
      <c r="A863" s="5">
        <v>130186</v>
      </c>
      <c r="B863" s="4">
        <v>3</v>
      </c>
      <c r="C863" s="9" t="s">
        <v>254</v>
      </c>
      <c r="D863" s="65" t="s">
        <v>135</v>
      </c>
      <c r="E863" s="65" t="s">
        <v>11498</v>
      </c>
      <c r="F863" s="9" t="s">
        <v>7524</v>
      </c>
      <c r="G863" s="9" t="s">
        <v>7525</v>
      </c>
      <c r="H863" s="1" t="s">
        <v>1079</v>
      </c>
      <c r="K863" s="14" t="s">
        <v>11496</v>
      </c>
      <c r="L863" s="14" t="s">
        <v>113</v>
      </c>
      <c r="M863" s="1" t="s">
        <v>57</v>
      </c>
      <c r="P863" s="181" t="s">
        <v>11517</v>
      </c>
      <c r="Q863" s="182"/>
      <c r="S863" s="6">
        <v>0</v>
      </c>
      <c r="T863" s="6">
        <v>0</v>
      </c>
      <c r="U863" s="6">
        <v>393000</v>
      </c>
      <c r="V863" s="6">
        <v>0</v>
      </c>
      <c r="W863" s="6">
        <f>SUM(Table2[[#This Row],[PE Obligations]:[Paving Obligations]])</f>
        <v>393000</v>
      </c>
    </row>
    <row r="864" spans="1:23" x14ac:dyDescent="0.25">
      <c r="A864" s="5">
        <v>129101</v>
      </c>
      <c r="B864" s="4">
        <v>1</v>
      </c>
      <c r="C864" s="9" t="s">
        <v>83</v>
      </c>
      <c r="D864" s="65" t="s">
        <v>144</v>
      </c>
      <c r="E864" s="65" t="s">
        <v>900</v>
      </c>
      <c r="F864" s="9" t="s">
        <v>6531</v>
      </c>
      <c r="G864" s="9" t="s">
        <v>3213</v>
      </c>
      <c r="H864" s="1" t="s">
        <v>158</v>
      </c>
      <c r="I864" s="1" t="s">
        <v>4650</v>
      </c>
      <c r="J864" s="1" t="str">
        <f>VLOOKUP(A864,'2020'!E:I,5,FALSE)</f>
        <v>Mill &amp; 411d</v>
      </c>
      <c r="K864" s="14" t="s">
        <v>11496</v>
      </c>
      <c r="L864" s="14" t="s">
        <v>10418</v>
      </c>
      <c r="M864" s="2">
        <v>0.63</v>
      </c>
      <c r="N864" s="13">
        <v>43917</v>
      </c>
      <c r="O864" s="1" t="s">
        <v>342</v>
      </c>
      <c r="P864" s="181" t="s">
        <v>11515</v>
      </c>
      <c r="Q864" s="182" t="s">
        <v>24</v>
      </c>
      <c r="R864" s="9" t="s">
        <v>6532</v>
      </c>
      <c r="S864" s="6">
        <v>0</v>
      </c>
      <c r="T864" s="6">
        <v>0</v>
      </c>
      <c r="U864" s="6">
        <v>104500</v>
      </c>
      <c r="V864" s="6">
        <v>288290</v>
      </c>
      <c r="W864" s="6">
        <f>SUM(Table2[[#This Row],[PE Obligations]:[Paving Obligations]])</f>
        <v>392790</v>
      </c>
    </row>
    <row r="865" spans="1:23" ht="30" x14ac:dyDescent="0.25">
      <c r="A865" s="5">
        <v>122145</v>
      </c>
      <c r="B865" s="4">
        <v>2</v>
      </c>
      <c r="C865" s="9" t="s">
        <v>65</v>
      </c>
      <c r="D865" s="65" t="s">
        <v>3123</v>
      </c>
      <c r="E865" s="65" t="s">
        <v>11498</v>
      </c>
      <c r="F865" s="9" t="s">
        <v>3124</v>
      </c>
      <c r="H865" s="1" t="s">
        <v>35</v>
      </c>
      <c r="I865" s="1" t="s">
        <v>395</v>
      </c>
      <c r="K865" s="14" t="s">
        <v>28</v>
      </c>
      <c r="L865" s="14" t="s">
        <v>113</v>
      </c>
      <c r="M865" s="2">
        <v>0.01</v>
      </c>
      <c r="P865" s="181" t="s">
        <v>11517</v>
      </c>
      <c r="Q865" s="182" t="s">
        <v>30</v>
      </c>
      <c r="S865" s="6">
        <v>0</v>
      </c>
      <c r="T865" s="6">
        <v>0</v>
      </c>
      <c r="U865" s="6">
        <v>392687.59</v>
      </c>
      <c r="V865" s="6">
        <v>0</v>
      </c>
      <c r="W865" s="6">
        <f>SUM(Table2[[#This Row],[PE Obligations]:[Paving Obligations]])</f>
        <v>392687.59</v>
      </c>
    </row>
    <row r="866" spans="1:23" x14ac:dyDescent="0.25">
      <c r="A866" s="5">
        <v>125177</v>
      </c>
      <c r="B866" s="4">
        <v>1</v>
      </c>
      <c r="C866" s="9" t="s">
        <v>310</v>
      </c>
      <c r="D866" s="65" t="s">
        <v>4183</v>
      </c>
      <c r="E866" s="65" t="s">
        <v>900</v>
      </c>
      <c r="F866" s="9" t="s">
        <v>4184</v>
      </c>
      <c r="G866" s="9" t="s">
        <v>4185</v>
      </c>
      <c r="H866" s="1" t="s">
        <v>501</v>
      </c>
      <c r="I866" s="1" t="s">
        <v>1129</v>
      </c>
      <c r="K866" s="14" t="s">
        <v>11500</v>
      </c>
      <c r="L866" s="14" t="s">
        <v>11500</v>
      </c>
      <c r="M866" s="2">
        <v>0.01</v>
      </c>
      <c r="N866" s="13">
        <v>43868</v>
      </c>
      <c r="P866" s="181" t="s">
        <v>11514</v>
      </c>
      <c r="Q866" s="182" t="s">
        <v>11</v>
      </c>
      <c r="S866" s="6">
        <v>4100</v>
      </c>
      <c r="T866" s="6">
        <v>0</v>
      </c>
      <c r="U866" s="6">
        <v>388100</v>
      </c>
      <c r="V866" s="6">
        <v>0</v>
      </c>
      <c r="W866" s="6">
        <f>SUM(Table2[[#This Row],[PE Obligations]:[Paving Obligations]])</f>
        <v>392200</v>
      </c>
    </row>
    <row r="867" spans="1:23" ht="120" x14ac:dyDescent="0.25">
      <c r="A867" s="5">
        <v>125190</v>
      </c>
      <c r="B867" s="4">
        <v>3</v>
      </c>
      <c r="C867" s="9" t="s">
        <v>320</v>
      </c>
      <c r="D867" s="65"/>
      <c r="E867" s="65" t="s">
        <v>11498</v>
      </c>
      <c r="F867" s="9" t="s">
        <v>4193</v>
      </c>
      <c r="G867" s="9" t="s">
        <v>4194</v>
      </c>
      <c r="H867" s="1" t="s">
        <v>22</v>
      </c>
      <c r="I867" s="1" t="s">
        <v>39</v>
      </c>
      <c r="K867" s="14" t="s">
        <v>11500</v>
      </c>
      <c r="L867" s="14" t="s">
        <v>11500</v>
      </c>
      <c r="M867" s="2">
        <v>0.36</v>
      </c>
      <c r="P867" s="181" t="s">
        <v>11517</v>
      </c>
      <c r="Q867" s="182" t="s">
        <v>24</v>
      </c>
      <c r="S867" s="6">
        <v>0</v>
      </c>
      <c r="T867" s="6">
        <v>0</v>
      </c>
      <c r="U867" s="6">
        <v>389908</v>
      </c>
      <c r="V867" s="6">
        <v>0</v>
      </c>
      <c r="W867" s="6">
        <f>SUM(Table2[[#This Row],[PE Obligations]:[Paving Obligations]])</f>
        <v>389908</v>
      </c>
    </row>
    <row r="868" spans="1:23" ht="75" x14ac:dyDescent="0.25">
      <c r="A868" s="5">
        <v>123102</v>
      </c>
      <c r="B868" s="4">
        <v>4</v>
      </c>
      <c r="C868" s="9" t="s">
        <v>231</v>
      </c>
      <c r="D868" s="65"/>
      <c r="E868" s="65" t="s">
        <v>11498</v>
      </c>
      <c r="F868" s="9" t="s">
        <v>3313</v>
      </c>
      <c r="G868" s="9" t="s">
        <v>3314</v>
      </c>
      <c r="H868" s="1" t="s">
        <v>22</v>
      </c>
      <c r="I868" s="1" t="s">
        <v>39</v>
      </c>
      <c r="K868" s="14" t="s">
        <v>11500</v>
      </c>
      <c r="L868" s="14" t="s">
        <v>11500</v>
      </c>
      <c r="M868" s="2">
        <v>0.19</v>
      </c>
      <c r="P868" s="181" t="s">
        <v>11517</v>
      </c>
      <c r="Q868" s="182" t="s">
        <v>30</v>
      </c>
      <c r="S868" s="6">
        <v>0</v>
      </c>
      <c r="T868" s="6">
        <v>0</v>
      </c>
      <c r="U868" s="6">
        <v>389859</v>
      </c>
      <c r="V868" s="6">
        <v>0</v>
      </c>
      <c r="W868" s="6">
        <f>SUM(Table2[[#This Row],[PE Obligations]:[Paving Obligations]])</f>
        <v>389859</v>
      </c>
    </row>
    <row r="869" spans="1:23" ht="30" x14ac:dyDescent="0.25">
      <c r="A869" s="5">
        <v>129748</v>
      </c>
      <c r="B869" s="4">
        <v>2</v>
      </c>
      <c r="C869" s="9" t="s">
        <v>159</v>
      </c>
      <c r="D869" s="65"/>
      <c r="E869" s="65" t="s">
        <v>11500</v>
      </c>
      <c r="F869" s="9" t="s">
        <v>7124</v>
      </c>
      <c r="H869" s="1" t="s">
        <v>1072</v>
      </c>
      <c r="K869" s="14" t="s">
        <v>11500</v>
      </c>
      <c r="L869" s="14" t="s">
        <v>11500</v>
      </c>
      <c r="M869" s="1" t="s">
        <v>57</v>
      </c>
      <c r="P869" s="181" t="s">
        <v>11500</v>
      </c>
      <c r="Q869" s="182"/>
      <c r="S869" s="6">
        <v>0</v>
      </c>
      <c r="T869" s="6">
        <v>0</v>
      </c>
      <c r="U869" s="6">
        <v>388418</v>
      </c>
      <c r="V869" s="6">
        <v>0</v>
      </c>
      <c r="W869" s="6">
        <f>SUM(Table2[[#This Row],[PE Obligations]:[Paving Obligations]])</f>
        <v>388418</v>
      </c>
    </row>
    <row r="870" spans="1:23" x14ac:dyDescent="0.25">
      <c r="A870" s="5">
        <v>126396</v>
      </c>
      <c r="B870" s="4">
        <v>1</v>
      </c>
      <c r="C870" s="9" t="s">
        <v>49</v>
      </c>
      <c r="D870" s="65"/>
      <c r="E870" s="65" t="s">
        <v>900</v>
      </c>
      <c r="F870" s="9" t="s">
        <v>4845</v>
      </c>
      <c r="G870" s="9" t="s">
        <v>4844</v>
      </c>
      <c r="H870" s="1" t="s">
        <v>105</v>
      </c>
      <c r="I870" s="1" t="s">
        <v>171</v>
      </c>
      <c r="K870" s="14" t="s">
        <v>11500</v>
      </c>
      <c r="L870" s="14" t="s">
        <v>11500</v>
      </c>
      <c r="M870" s="1" t="s">
        <v>57</v>
      </c>
      <c r="P870" s="181" t="s">
        <v>11515</v>
      </c>
      <c r="Q870" s="182"/>
      <c r="S870" s="6">
        <v>0</v>
      </c>
      <c r="T870" s="6">
        <v>0</v>
      </c>
      <c r="U870" s="6">
        <v>387027.07</v>
      </c>
      <c r="V870" s="6">
        <v>0</v>
      </c>
      <c r="W870" s="6">
        <f>SUM(Table2[[#This Row],[PE Obligations]:[Paving Obligations]])</f>
        <v>387027.07</v>
      </c>
    </row>
    <row r="871" spans="1:23" ht="45" x14ac:dyDescent="0.25">
      <c r="A871" s="5">
        <v>122683</v>
      </c>
      <c r="B871" s="4">
        <v>1</v>
      </c>
      <c r="C871" s="9" t="s">
        <v>181</v>
      </c>
      <c r="D871" s="65"/>
      <c r="E871" s="65" t="s">
        <v>11498</v>
      </c>
      <c r="F871" s="9" t="s">
        <v>3240</v>
      </c>
      <c r="G871" s="9" t="s">
        <v>3241</v>
      </c>
      <c r="H871" s="1" t="s">
        <v>28</v>
      </c>
      <c r="I871" s="1" t="s">
        <v>3242</v>
      </c>
      <c r="K871" s="14" t="s">
        <v>28</v>
      </c>
      <c r="L871" s="14" t="s">
        <v>11499</v>
      </c>
      <c r="M871" s="2">
        <v>0.14000000000000001</v>
      </c>
      <c r="P871" s="181" t="s">
        <v>11517</v>
      </c>
      <c r="Q871" s="182" t="s">
        <v>30</v>
      </c>
      <c r="R871" s="9" t="s">
        <v>3243</v>
      </c>
      <c r="S871" s="6">
        <v>0</v>
      </c>
      <c r="T871" s="6">
        <v>386595</v>
      </c>
      <c r="U871" s="6">
        <v>0</v>
      </c>
      <c r="V871" s="6">
        <v>0</v>
      </c>
      <c r="W871" s="6">
        <f>SUM(Table2[[#This Row],[PE Obligations]:[Paving Obligations]])</f>
        <v>386595</v>
      </c>
    </row>
    <row r="872" spans="1:23" ht="90" x14ac:dyDescent="0.25">
      <c r="A872" s="5">
        <v>101204</v>
      </c>
      <c r="B872" s="4">
        <v>1</v>
      </c>
      <c r="C872" s="9" t="s">
        <v>40</v>
      </c>
      <c r="D872" s="65" t="s">
        <v>119</v>
      </c>
      <c r="E872" s="65" t="s">
        <v>900</v>
      </c>
      <c r="F872" s="9" t="s">
        <v>581</v>
      </c>
      <c r="G872" s="9" t="s">
        <v>582</v>
      </c>
      <c r="H872" s="1" t="s">
        <v>74</v>
      </c>
      <c r="I872" s="1" t="s">
        <v>113</v>
      </c>
      <c r="K872" s="14" t="s">
        <v>11496</v>
      </c>
      <c r="L872" s="14" t="s">
        <v>113</v>
      </c>
      <c r="M872" s="2">
        <v>0.99</v>
      </c>
      <c r="N872" s="13">
        <v>42650</v>
      </c>
      <c r="P872" s="181" t="s">
        <v>11514</v>
      </c>
      <c r="Q872" s="182" t="s">
        <v>11</v>
      </c>
      <c r="S872" s="6">
        <v>87981.79</v>
      </c>
      <c r="T872" s="6">
        <v>294542.96000000002</v>
      </c>
      <c r="U872" s="6">
        <v>0</v>
      </c>
      <c r="V872" s="6">
        <v>0</v>
      </c>
      <c r="W872" s="6">
        <f>SUM(Table2[[#This Row],[PE Obligations]:[Paving Obligations]])</f>
        <v>382524.75</v>
      </c>
    </row>
    <row r="873" spans="1:23" ht="30" x14ac:dyDescent="0.25">
      <c r="A873" s="5">
        <v>101044</v>
      </c>
      <c r="B873" s="4">
        <v>2</v>
      </c>
      <c r="C873" s="9" t="s">
        <v>199</v>
      </c>
      <c r="D873" s="65" t="s">
        <v>450</v>
      </c>
      <c r="E873" s="65" t="s">
        <v>900</v>
      </c>
      <c r="F873" s="9" t="s">
        <v>573</v>
      </c>
      <c r="G873" s="9" t="s">
        <v>574</v>
      </c>
      <c r="H873" s="1" t="s">
        <v>74</v>
      </c>
      <c r="I873" s="1" t="s">
        <v>101</v>
      </c>
      <c r="K873" s="14" t="s">
        <v>11496</v>
      </c>
      <c r="L873" s="14" t="s">
        <v>113</v>
      </c>
      <c r="M873" s="2">
        <v>3.62</v>
      </c>
      <c r="P873" s="181" t="s">
        <v>11514</v>
      </c>
      <c r="Q873" s="182" t="s">
        <v>11</v>
      </c>
      <c r="S873" s="6">
        <v>380200</v>
      </c>
      <c r="T873" s="6">
        <v>0</v>
      </c>
      <c r="U873" s="6">
        <v>0</v>
      </c>
      <c r="V873" s="6">
        <v>0</v>
      </c>
      <c r="W873" s="6">
        <f>SUM(Table2[[#This Row],[PE Obligations]:[Paving Obligations]])</f>
        <v>380200</v>
      </c>
    </row>
    <row r="874" spans="1:23" ht="30" x14ac:dyDescent="0.25">
      <c r="A874" s="5">
        <v>125539</v>
      </c>
      <c r="B874" s="4">
        <v>2</v>
      </c>
      <c r="C874" s="9" t="s">
        <v>65</v>
      </c>
      <c r="D874" s="65" t="s">
        <v>4444</v>
      </c>
      <c r="E874" s="65" t="s">
        <v>11498</v>
      </c>
      <c r="F874" s="9" t="s">
        <v>4445</v>
      </c>
      <c r="G874" s="9" t="s">
        <v>4446</v>
      </c>
      <c r="H874" s="1" t="s">
        <v>1069</v>
      </c>
      <c r="I874" s="1" t="s">
        <v>1070</v>
      </c>
      <c r="K874" s="14" t="s">
        <v>11500</v>
      </c>
      <c r="L874" s="14" t="s">
        <v>11500</v>
      </c>
      <c r="M874" s="2">
        <v>0.01</v>
      </c>
      <c r="P874" s="181" t="s">
        <v>11517</v>
      </c>
      <c r="Q874" s="182" t="s">
        <v>30</v>
      </c>
      <c r="S874" s="6">
        <v>0</v>
      </c>
      <c r="T874" s="6">
        <v>0</v>
      </c>
      <c r="U874" s="6">
        <v>379930</v>
      </c>
      <c r="V874" s="6">
        <v>0</v>
      </c>
      <c r="W874" s="6">
        <f>SUM(Table2[[#This Row],[PE Obligations]:[Paving Obligations]])</f>
        <v>379930</v>
      </c>
    </row>
    <row r="875" spans="1:23" x14ac:dyDescent="0.25">
      <c r="A875" s="5">
        <v>127828</v>
      </c>
      <c r="B875" s="4">
        <v>3</v>
      </c>
      <c r="C875" s="9" t="s">
        <v>152</v>
      </c>
      <c r="D875" s="65"/>
      <c r="E875" s="65" t="s">
        <v>11500</v>
      </c>
      <c r="F875" s="9" t="s">
        <v>5827</v>
      </c>
      <c r="H875" s="1" t="s">
        <v>878</v>
      </c>
      <c r="I875" s="1" t="s">
        <v>972</v>
      </c>
      <c r="K875" s="14" t="s">
        <v>11500</v>
      </c>
      <c r="L875" s="14" t="s">
        <v>11500</v>
      </c>
      <c r="M875" s="1" t="s">
        <v>57</v>
      </c>
      <c r="P875" s="181" t="s">
        <v>11500</v>
      </c>
      <c r="Q875" s="182"/>
      <c r="S875" s="6">
        <v>0</v>
      </c>
      <c r="T875" s="6">
        <v>0</v>
      </c>
      <c r="U875" s="6">
        <v>378907</v>
      </c>
      <c r="V875" s="6">
        <v>0</v>
      </c>
      <c r="W875" s="6">
        <f>SUM(Table2[[#This Row],[PE Obligations]:[Paving Obligations]])</f>
        <v>378907</v>
      </c>
    </row>
    <row r="876" spans="1:23" ht="45" x14ac:dyDescent="0.25">
      <c r="A876" s="5">
        <v>126943</v>
      </c>
      <c r="B876" s="4">
        <v>3</v>
      </c>
      <c r="C876" s="9" t="s">
        <v>188</v>
      </c>
      <c r="D876" s="65" t="s">
        <v>5183</v>
      </c>
      <c r="E876" s="65" t="s">
        <v>11498</v>
      </c>
      <c r="F876" s="9" t="s">
        <v>5184</v>
      </c>
      <c r="H876" s="1" t="s">
        <v>1098</v>
      </c>
      <c r="I876" s="1" t="s">
        <v>158</v>
      </c>
      <c r="K876" s="14" t="s">
        <v>11500</v>
      </c>
      <c r="L876" s="14" t="s">
        <v>11500</v>
      </c>
      <c r="M876" s="2">
        <v>2.5289999999999999</v>
      </c>
      <c r="P876" s="181" t="s">
        <v>11517</v>
      </c>
      <c r="Q876" s="182" t="s">
        <v>30</v>
      </c>
      <c r="S876" s="6">
        <v>0</v>
      </c>
      <c r="T876" s="6">
        <v>0</v>
      </c>
      <c r="U876" s="6">
        <v>0</v>
      </c>
      <c r="V876" s="6">
        <v>378378</v>
      </c>
      <c r="W876" s="6">
        <f>SUM(Table2[[#This Row],[PE Obligations]:[Paving Obligations]])</f>
        <v>378378</v>
      </c>
    </row>
    <row r="877" spans="1:23" x14ac:dyDescent="0.25">
      <c r="A877" s="5">
        <v>130209</v>
      </c>
      <c r="B877" s="4">
        <v>2</v>
      </c>
      <c r="C877" s="9" t="s">
        <v>124</v>
      </c>
      <c r="D877" s="65"/>
      <c r="E877" s="65" t="s">
        <v>11500</v>
      </c>
      <c r="F877" s="9" t="s">
        <v>7545</v>
      </c>
      <c r="H877" s="1" t="s">
        <v>878</v>
      </c>
      <c r="I877" s="1" t="s">
        <v>972</v>
      </c>
      <c r="K877" s="14" t="s">
        <v>11500</v>
      </c>
      <c r="L877" s="14" t="s">
        <v>11500</v>
      </c>
      <c r="M877" s="1" t="s">
        <v>57</v>
      </c>
      <c r="P877" s="181" t="s">
        <v>11500</v>
      </c>
      <c r="Q877" s="182"/>
      <c r="S877" s="6">
        <v>0</v>
      </c>
      <c r="T877" s="6">
        <v>0</v>
      </c>
      <c r="U877" s="6">
        <v>376639</v>
      </c>
      <c r="V877" s="6">
        <v>0</v>
      </c>
      <c r="W877" s="6">
        <f>SUM(Table2[[#This Row],[PE Obligations]:[Paving Obligations]])</f>
        <v>376639</v>
      </c>
    </row>
    <row r="878" spans="1:23" ht="105" x14ac:dyDescent="0.25">
      <c r="A878" s="5">
        <v>130306</v>
      </c>
      <c r="B878" s="4">
        <v>2</v>
      </c>
      <c r="C878" s="9" t="s">
        <v>107</v>
      </c>
      <c r="D878" s="65"/>
      <c r="E878" s="65" t="s">
        <v>11500</v>
      </c>
      <c r="F878" s="9" t="s">
        <v>7613</v>
      </c>
      <c r="G878" s="9" t="s">
        <v>7614</v>
      </c>
      <c r="H878" s="1" t="s">
        <v>7220</v>
      </c>
      <c r="I878" s="1" t="s">
        <v>39</v>
      </c>
      <c r="K878" s="14" t="s">
        <v>11500</v>
      </c>
      <c r="L878" s="14" t="s">
        <v>11500</v>
      </c>
      <c r="M878" s="1" t="s">
        <v>57</v>
      </c>
      <c r="P878" s="181" t="s">
        <v>11500</v>
      </c>
      <c r="Q878" s="182"/>
      <c r="S878" s="6">
        <v>0</v>
      </c>
      <c r="T878" s="6">
        <v>0</v>
      </c>
      <c r="U878" s="6">
        <v>375000</v>
      </c>
      <c r="V878" s="6">
        <v>0</v>
      </c>
      <c r="W878" s="6">
        <f>SUM(Table2[[#This Row],[PE Obligations]:[Paving Obligations]])</f>
        <v>375000</v>
      </c>
    </row>
    <row r="879" spans="1:23" ht="30" x14ac:dyDescent="0.25">
      <c r="A879" s="5">
        <v>130091</v>
      </c>
      <c r="B879" s="4">
        <v>6</v>
      </c>
      <c r="C879" s="9" t="s">
        <v>46</v>
      </c>
      <c r="D879" s="65"/>
      <c r="E879" s="65" t="s">
        <v>11500</v>
      </c>
      <c r="F879" s="9" t="s">
        <v>7442</v>
      </c>
      <c r="H879" s="1" t="s">
        <v>1246</v>
      </c>
      <c r="K879" s="14" t="s">
        <v>11500</v>
      </c>
      <c r="L879" s="14" t="s">
        <v>11500</v>
      </c>
      <c r="M879" s="1" t="s">
        <v>57</v>
      </c>
      <c r="P879" s="181" t="s">
        <v>11500</v>
      </c>
      <c r="Q879" s="182"/>
      <c r="S879" s="6">
        <v>0</v>
      </c>
      <c r="T879" s="6">
        <v>0</v>
      </c>
      <c r="U879" s="6">
        <v>374261.37</v>
      </c>
      <c r="V879" s="6">
        <v>0</v>
      </c>
      <c r="W879" s="6">
        <f>SUM(Table2[[#This Row],[PE Obligations]:[Paving Obligations]])</f>
        <v>374261.37</v>
      </c>
    </row>
    <row r="880" spans="1:23" ht="30" x14ac:dyDescent="0.25">
      <c r="A880" s="5">
        <v>127480</v>
      </c>
      <c r="B880" s="4">
        <v>3</v>
      </c>
      <c r="C880" s="9" t="s">
        <v>235</v>
      </c>
      <c r="D880" s="65" t="s">
        <v>5518</v>
      </c>
      <c r="E880" s="65" t="s">
        <v>11498</v>
      </c>
      <c r="F880" s="9" t="s">
        <v>5519</v>
      </c>
      <c r="H880" s="1" t="s">
        <v>1098</v>
      </c>
      <c r="I880" s="1" t="s">
        <v>158</v>
      </c>
      <c r="K880" s="14" t="s">
        <v>11500</v>
      </c>
      <c r="L880" s="14" t="s">
        <v>11500</v>
      </c>
      <c r="M880" s="2">
        <v>3.86</v>
      </c>
      <c r="P880" s="181" t="s">
        <v>11517</v>
      </c>
      <c r="Q880" s="182" t="s">
        <v>30</v>
      </c>
      <c r="S880" s="6">
        <v>0</v>
      </c>
      <c r="T880" s="6">
        <v>0</v>
      </c>
      <c r="U880" s="6">
        <v>0</v>
      </c>
      <c r="V880" s="6">
        <v>373576</v>
      </c>
      <c r="W880" s="6">
        <f>SUM(Table2[[#This Row],[PE Obligations]:[Paving Obligations]])</f>
        <v>373576</v>
      </c>
    </row>
    <row r="881" spans="1:23" x14ac:dyDescent="0.25">
      <c r="A881" s="5">
        <v>126079</v>
      </c>
      <c r="B881" s="4">
        <v>1</v>
      </c>
      <c r="C881" s="9" t="s">
        <v>181</v>
      </c>
      <c r="D881" s="65" t="s">
        <v>50</v>
      </c>
      <c r="E881" s="65" t="s">
        <v>900</v>
      </c>
      <c r="F881" s="9" t="s">
        <v>4643</v>
      </c>
      <c r="G881" s="9" t="s">
        <v>3213</v>
      </c>
      <c r="H881" s="1" t="s">
        <v>158</v>
      </c>
      <c r="I881" s="1" t="s">
        <v>341</v>
      </c>
      <c r="J881" s="1" t="str">
        <f>VLOOKUP(A881,'Resurfacing Data'!A:M,13,FALSE)</f>
        <v>Mill &amp; 411D</v>
      </c>
      <c r="K881" s="14" t="s">
        <v>11496</v>
      </c>
      <c r="L881" s="14" t="s">
        <v>10418</v>
      </c>
      <c r="M881" s="2">
        <v>4.62</v>
      </c>
      <c r="N881" s="13">
        <v>43231</v>
      </c>
      <c r="O881" s="1" t="s">
        <v>342</v>
      </c>
      <c r="P881" s="181" t="s">
        <v>11514</v>
      </c>
      <c r="Q881" s="182" t="s">
        <v>430</v>
      </c>
      <c r="S881" s="6">
        <v>0</v>
      </c>
      <c r="T881" s="6">
        <v>0</v>
      </c>
      <c r="U881" s="6">
        <v>160000</v>
      </c>
      <c r="V881" s="6">
        <v>212500</v>
      </c>
      <c r="W881" s="6">
        <f>SUM(Table2[[#This Row],[PE Obligations]:[Paving Obligations]])</f>
        <v>372500</v>
      </c>
    </row>
    <row r="882" spans="1:23" x14ac:dyDescent="0.25">
      <c r="A882" s="5">
        <v>127983.01</v>
      </c>
      <c r="B882" s="4">
        <v>2</v>
      </c>
      <c r="C882" s="9" t="s">
        <v>159</v>
      </c>
      <c r="D882" s="65" t="s">
        <v>900</v>
      </c>
      <c r="E882" s="65" t="s">
        <v>900</v>
      </c>
      <c r="F882" s="9" t="s">
        <v>5955</v>
      </c>
      <c r="H882" s="1" t="s">
        <v>105</v>
      </c>
      <c r="I882" s="1" t="s">
        <v>761</v>
      </c>
      <c r="K882" s="14" t="s">
        <v>11500</v>
      </c>
      <c r="L882" s="14" t="s">
        <v>11500</v>
      </c>
      <c r="M882" s="2">
        <v>404.02</v>
      </c>
      <c r="N882" s="13">
        <v>43868</v>
      </c>
      <c r="P882" s="181" t="s">
        <v>11515</v>
      </c>
      <c r="Q882" s="182"/>
      <c r="S882" s="6">
        <v>0</v>
      </c>
      <c r="T882" s="6">
        <v>0</v>
      </c>
      <c r="U882" s="6">
        <v>372251</v>
      </c>
      <c r="V882" s="6">
        <v>0</v>
      </c>
      <c r="W882" s="6">
        <f>SUM(Table2[[#This Row],[PE Obligations]:[Paving Obligations]])</f>
        <v>372251</v>
      </c>
    </row>
    <row r="883" spans="1:23" x14ac:dyDescent="0.25">
      <c r="A883" s="5">
        <v>126203</v>
      </c>
      <c r="B883" s="4">
        <v>3</v>
      </c>
      <c r="C883" s="9" t="s">
        <v>172</v>
      </c>
      <c r="D883" s="65" t="s">
        <v>99</v>
      </c>
      <c r="E883" s="65" t="s">
        <v>900</v>
      </c>
      <c r="F883" s="9" t="s">
        <v>4736</v>
      </c>
      <c r="G883" s="9" t="s">
        <v>4733</v>
      </c>
      <c r="H883" s="1" t="s">
        <v>158</v>
      </c>
      <c r="I883" s="1" t="s">
        <v>158</v>
      </c>
      <c r="J883" s="1" t="str">
        <f>VLOOKUP(A883,'Resurfacing Data'!A:M,13,FALSE)</f>
        <v>Profile Mill &amp; 85 lb/sy TLD</v>
      </c>
      <c r="K883" s="14" t="s">
        <v>11496</v>
      </c>
      <c r="L883" s="14" t="s">
        <v>10418</v>
      </c>
      <c r="M883" s="2">
        <v>10.42</v>
      </c>
      <c r="N883" s="13">
        <v>43140</v>
      </c>
      <c r="O883" s="1" t="s">
        <v>342</v>
      </c>
      <c r="P883" s="181" t="s">
        <v>11515</v>
      </c>
      <c r="Q883" s="182" t="s">
        <v>24</v>
      </c>
      <c r="S883" s="6">
        <v>0</v>
      </c>
      <c r="T883" s="6">
        <v>0</v>
      </c>
      <c r="U883" s="6">
        <v>0</v>
      </c>
      <c r="V883" s="6">
        <v>371457.46</v>
      </c>
      <c r="W883" s="6">
        <f>SUM(Table2[[#This Row],[PE Obligations]:[Paving Obligations]])</f>
        <v>371457.46</v>
      </c>
    </row>
    <row r="884" spans="1:23" x14ac:dyDescent="0.25">
      <c r="A884" s="5">
        <v>116339.08</v>
      </c>
      <c r="B884" s="4">
        <v>2</v>
      </c>
      <c r="C884" s="9" t="s">
        <v>159</v>
      </c>
      <c r="D884" s="65" t="s">
        <v>900</v>
      </c>
      <c r="E884" s="65" t="s">
        <v>900</v>
      </c>
      <c r="F884" s="9" t="s">
        <v>1929</v>
      </c>
      <c r="H884" s="1" t="s">
        <v>105</v>
      </c>
      <c r="I884" s="1" t="s">
        <v>761</v>
      </c>
      <c r="K884" s="14" t="s">
        <v>11500</v>
      </c>
      <c r="L884" s="14" t="s">
        <v>11500</v>
      </c>
      <c r="M884" s="2">
        <v>246.77</v>
      </c>
      <c r="N884" s="13">
        <v>43777</v>
      </c>
      <c r="P884" s="181" t="s">
        <v>11515</v>
      </c>
      <c r="Q884" s="182"/>
      <c r="S884" s="6">
        <v>0</v>
      </c>
      <c r="T884" s="6">
        <v>0</v>
      </c>
      <c r="U884" s="6">
        <v>370952</v>
      </c>
      <c r="V884" s="6">
        <v>0</v>
      </c>
      <c r="W884" s="6">
        <f>SUM(Table2[[#This Row],[PE Obligations]:[Paving Obligations]])</f>
        <v>370952</v>
      </c>
    </row>
    <row r="885" spans="1:23" x14ac:dyDescent="0.25">
      <c r="A885" s="5">
        <v>125311</v>
      </c>
      <c r="B885" s="4">
        <v>1</v>
      </c>
      <c r="C885" s="9" t="s">
        <v>90</v>
      </c>
      <c r="D885" s="65"/>
      <c r="E885" s="65" t="s">
        <v>11500</v>
      </c>
      <c r="F885" s="9" t="s">
        <v>4259</v>
      </c>
      <c r="H885" s="1" t="s">
        <v>878</v>
      </c>
      <c r="I885" s="1" t="s">
        <v>972</v>
      </c>
      <c r="K885" s="14" t="s">
        <v>11500</v>
      </c>
      <c r="L885" s="14" t="s">
        <v>11500</v>
      </c>
      <c r="M885" s="1" t="s">
        <v>57</v>
      </c>
      <c r="P885" s="181" t="s">
        <v>11500</v>
      </c>
      <c r="Q885" s="182"/>
      <c r="S885" s="6">
        <v>0</v>
      </c>
      <c r="T885" s="6">
        <v>0</v>
      </c>
      <c r="U885" s="6">
        <v>370276.29</v>
      </c>
      <c r="V885" s="6">
        <v>0</v>
      </c>
      <c r="W885" s="6">
        <f>SUM(Table2[[#This Row],[PE Obligations]:[Paving Obligations]])</f>
        <v>370276.29</v>
      </c>
    </row>
    <row r="886" spans="1:23" ht="30" x14ac:dyDescent="0.25">
      <c r="A886" s="5">
        <v>130032</v>
      </c>
      <c r="B886" s="4">
        <v>1</v>
      </c>
      <c r="C886" s="9" t="s">
        <v>287</v>
      </c>
      <c r="D886" s="65" t="s">
        <v>5885</v>
      </c>
      <c r="E886" s="65" t="s">
        <v>11498</v>
      </c>
      <c r="F886" s="9" t="s">
        <v>7386</v>
      </c>
      <c r="H886" s="1" t="s">
        <v>1098</v>
      </c>
      <c r="I886" s="1" t="s">
        <v>158</v>
      </c>
      <c r="K886" s="14" t="s">
        <v>11500</v>
      </c>
      <c r="L886" s="14" t="s">
        <v>11500</v>
      </c>
      <c r="M886" s="2">
        <v>2.86</v>
      </c>
      <c r="P886" s="181" t="s">
        <v>11517</v>
      </c>
      <c r="Q886" s="182" t="s">
        <v>24</v>
      </c>
      <c r="S886" s="6">
        <v>0</v>
      </c>
      <c r="T886" s="6">
        <v>0</v>
      </c>
      <c r="U886" s="6">
        <v>0</v>
      </c>
      <c r="V886" s="6">
        <v>369460</v>
      </c>
      <c r="W886" s="6">
        <f>SUM(Table2[[#This Row],[PE Obligations]:[Paving Obligations]])</f>
        <v>369460</v>
      </c>
    </row>
    <row r="887" spans="1:23" ht="30" x14ac:dyDescent="0.25">
      <c r="A887" s="5">
        <v>114109.1</v>
      </c>
      <c r="B887" s="4">
        <v>2</v>
      </c>
      <c r="C887" s="9" t="s">
        <v>159</v>
      </c>
      <c r="D887" s="65"/>
      <c r="E887" s="65" t="s">
        <v>10721</v>
      </c>
      <c r="F887" s="9" t="s">
        <v>1529</v>
      </c>
      <c r="G887" s="9" t="s">
        <v>1530</v>
      </c>
      <c r="H887" s="1" t="s">
        <v>105</v>
      </c>
      <c r="I887" s="1" t="s">
        <v>171</v>
      </c>
      <c r="K887" s="14" t="s">
        <v>11500</v>
      </c>
      <c r="L887" s="14" t="s">
        <v>11500</v>
      </c>
      <c r="M887" s="1" t="s">
        <v>57</v>
      </c>
      <c r="N887" s="13">
        <v>43917</v>
      </c>
      <c r="P887" s="181" t="s">
        <v>11513</v>
      </c>
      <c r="Q887" s="182"/>
      <c r="S887" s="6">
        <v>0</v>
      </c>
      <c r="T887" s="6">
        <v>0</v>
      </c>
      <c r="U887" s="6">
        <v>369408</v>
      </c>
      <c r="V887" s="6">
        <v>0</v>
      </c>
      <c r="W887" s="6">
        <f>SUM(Table2[[#This Row],[PE Obligations]:[Paving Obligations]])</f>
        <v>369408</v>
      </c>
    </row>
    <row r="888" spans="1:23" x14ac:dyDescent="0.25">
      <c r="A888" s="5">
        <v>124495</v>
      </c>
      <c r="B888" s="4">
        <v>1</v>
      </c>
      <c r="C888" s="9" t="s">
        <v>276</v>
      </c>
      <c r="D888" s="65" t="s">
        <v>3904</v>
      </c>
      <c r="E888" s="65" t="s">
        <v>11498</v>
      </c>
      <c r="F888" s="9" t="s">
        <v>3905</v>
      </c>
      <c r="H888" s="1" t="s">
        <v>35</v>
      </c>
      <c r="I888" s="1" t="s">
        <v>29</v>
      </c>
      <c r="K888" s="14" t="s">
        <v>28</v>
      </c>
      <c r="L888" s="14" t="s">
        <v>113</v>
      </c>
      <c r="M888" s="2">
        <v>0.01</v>
      </c>
      <c r="P888" s="181" t="s">
        <v>11517</v>
      </c>
      <c r="Q888" s="182" t="s">
        <v>30</v>
      </c>
      <c r="R888" s="9" t="s">
        <v>3906</v>
      </c>
      <c r="S888" s="6">
        <v>0</v>
      </c>
      <c r="T888" s="6">
        <v>0</v>
      </c>
      <c r="U888" s="6">
        <v>368043.33</v>
      </c>
      <c r="V888" s="6">
        <v>0</v>
      </c>
      <c r="W888" s="6">
        <f>SUM(Table2[[#This Row],[PE Obligations]:[Paving Obligations]])</f>
        <v>368043.33</v>
      </c>
    </row>
    <row r="889" spans="1:23" ht="30" x14ac:dyDescent="0.25">
      <c r="A889" s="5">
        <v>113466</v>
      </c>
      <c r="B889" s="4">
        <v>4</v>
      </c>
      <c r="C889" s="9" t="s">
        <v>18</v>
      </c>
      <c r="D889" s="65"/>
      <c r="E889" s="65" t="s">
        <v>11498</v>
      </c>
      <c r="F889" s="9" t="s">
        <v>1483</v>
      </c>
      <c r="G889" s="9" t="s">
        <v>599</v>
      </c>
      <c r="H889" s="1" t="s">
        <v>501</v>
      </c>
      <c r="I889" s="1" t="s">
        <v>599</v>
      </c>
      <c r="K889" s="14" t="s">
        <v>11496</v>
      </c>
      <c r="L889" s="14" t="s">
        <v>113</v>
      </c>
      <c r="M889" s="2">
        <v>4.4999999999999998E-2</v>
      </c>
      <c r="N889" s="13">
        <v>44232</v>
      </c>
      <c r="P889" s="181" t="s">
        <v>11516</v>
      </c>
      <c r="Q889" s="182" t="s">
        <v>11</v>
      </c>
      <c r="S889" s="6">
        <v>117000</v>
      </c>
      <c r="T889" s="6">
        <v>250000</v>
      </c>
      <c r="U889" s="6">
        <v>0</v>
      </c>
      <c r="V889" s="6">
        <v>0</v>
      </c>
      <c r="W889" s="6">
        <f>SUM(Table2[[#This Row],[PE Obligations]:[Paving Obligations]])</f>
        <v>367000</v>
      </c>
    </row>
    <row r="890" spans="1:23" x14ac:dyDescent="0.25">
      <c r="A890" s="5">
        <v>112628.01</v>
      </c>
      <c r="B890" s="4">
        <v>3</v>
      </c>
      <c r="C890" s="9" t="s">
        <v>298</v>
      </c>
      <c r="D890" s="65" t="s">
        <v>1338</v>
      </c>
      <c r="E890" s="65" t="s">
        <v>900</v>
      </c>
      <c r="F890" s="9" t="s">
        <v>1339</v>
      </c>
      <c r="H890" s="1" t="s">
        <v>52</v>
      </c>
      <c r="I890" s="1" t="s">
        <v>48</v>
      </c>
      <c r="K890" s="14" t="s">
        <v>28</v>
      </c>
      <c r="L890" s="14" t="s">
        <v>11339</v>
      </c>
      <c r="M890" s="2">
        <v>0.27</v>
      </c>
      <c r="N890" s="13">
        <v>43917</v>
      </c>
      <c r="P890" s="181" t="s">
        <v>11515</v>
      </c>
      <c r="Q890" s="182" t="s">
        <v>30</v>
      </c>
      <c r="R890" s="9" t="s">
        <v>1340</v>
      </c>
      <c r="S890" s="6">
        <v>0</v>
      </c>
      <c r="T890" s="6">
        <v>0</v>
      </c>
      <c r="U890" s="6">
        <v>366755</v>
      </c>
      <c r="V890" s="6">
        <v>0</v>
      </c>
      <c r="W890" s="6">
        <f>SUM(Table2[[#This Row],[PE Obligations]:[Paving Obligations]])</f>
        <v>366755</v>
      </c>
    </row>
    <row r="891" spans="1:23" ht="30" x14ac:dyDescent="0.25">
      <c r="A891" s="5">
        <v>129768</v>
      </c>
      <c r="B891" s="4">
        <v>3</v>
      </c>
      <c r="C891" s="9" t="s">
        <v>161</v>
      </c>
      <c r="D891" s="65"/>
      <c r="E891" s="65" t="s">
        <v>11500</v>
      </c>
      <c r="F891" s="9" t="s">
        <v>7139</v>
      </c>
      <c r="H891" s="1" t="s">
        <v>1246</v>
      </c>
      <c r="K891" s="14" t="s">
        <v>11500</v>
      </c>
      <c r="L891" s="14" t="s">
        <v>11500</v>
      </c>
      <c r="M891" s="1" t="s">
        <v>57</v>
      </c>
      <c r="P891" s="181" t="s">
        <v>11500</v>
      </c>
      <c r="Q891" s="182"/>
      <c r="S891" s="6">
        <v>0</v>
      </c>
      <c r="T891" s="6">
        <v>0</v>
      </c>
      <c r="U891" s="6">
        <v>366575</v>
      </c>
      <c r="V891" s="6">
        <v>0</v>
      </c>
      <c r="W891" s="6">
        <f>SUM(Table2[[#This Row],[PE Obligations]:[Paving Obligations]])</f>
        <v>366575</v>
      </c>
    </row>
    <row r="892" spans="1:23" ht="30" x14ac:dyDescent="0.25">
      <c r="A892" s="5">
        <v>124671</v>
      </c>
      <c r="B892" s="4">
        <v>3</v>
      </c>
      <c r="C892" s="9" t="s">
        <v>798</v>
      </c>
      <c r="D892" s="65" t="s">
        <v>4007</v>
      </c>
      <c r="E892" s="65" t="s">
        <v>11498</v>
      </c>
      <c r="F892" s="9" t="s">
        <v>4008</v>
      </c>
      <c r="H892" s="1" t="s">
        <v>28</v>
      </c>
      <c r="I892" s="1" t="s">
        <v>29</v>
      </c>
      <c r="K892" s="14" t="s">
        <v>28</v>
      </c>
      <c r="L892" s="14" t="s">
        <v>113</v>
      </c>
      <c r="M892" s="2">
        <v>0.13500000000000001</v>
      </c>
      <c r="N892" s="13">
        <v>44792</v>
      </c>
      <c r="P892" s="181" t="s">
        <v>11517</v>
      </c>
      <c r="Q892" s="182" t="s">
        <v>30</v>
      </c>
      <c r="R892" s="9" t="s">
        <v>4009</v>
      </c>
      <c r="S892" s="6">
        <v>366045</v>
      </c>
      <c r="T892" s="6">
        <v>0</v>
      </c>
      <c r="U892" s="6">
        <v>0</v>
      </c>
      <c r="V892" s="6">
        <v>0</v>
      </c>
      <c r="W892" s="6">
        <f>SUM(Table2[[#This Row],[PE Obligations]:[Paving Obligations]])</f>
        <v>366045</v>
      </c>
    </row>
    <row r="893" spans="1:23" ht="30" x14ac:dyDescent="0.25">
      <c r="A893" s="5">
        <v>127842</v>
      </c>
      <c r="B893" s="4">
        <v>4</v>
      </c>
      <c r="C893" s="9" t="s">
        <v>314</v>
      </c>
      <c r="D893" s="65" t="s">
        <v>1011</v>
      </c>
      <c r="E893" s="65" t="s">
        <v>900</v>
      </c>
      <c r="F893" s="9" t="s">
        <v>5840</v>
      </c>
      <c r="G893" s="9" t="s">
        <v>600</v>
      </c>
      <c r="H893" s="1" t="s">
        <v>501</v>
      </c>
      <c r="I893" s="1" t="s">
        <v>600</v>
      </c>
      <c r="K893" s="14" t="s">
        <v>11500</v>
      </c>
      <c r="L893" s="14" t="s">
        <v>11500</v>
      </c>
      <c r="M893" s="2">
        <v>4.5199999999999996</v>
      </c>
      <c r="N893" s="13">
        <v>44008</v>
      </c>
      <c r="P893" s="181" t="s">
        <v>11514</v>
      </c>
      <c r="Q893" s="182" t="s">
        <v>11</v>
      </c>
      <c r="S893" s="6">
        <v>5000</v>
      </c>
      <c r="T893" s="6">
        <v>0</v>
      </c>
      <c r="U893" s="6">
        <v>361000</v>
      </c>
      <c r="V893" s="6">
        <v>0</v>
      </c>
      <c r="W893" s="6">
        <f>SUM(Table2[[#This Row],[PE Obligations]:[Paving Obligations]])</f>
        <v>366000</v>
      </c>
    </row>
    <row r="894" spans="1:23" x14ac:dyDescent="0.25">
      <c r="A894" s="5">
        <v>124418</v>
      </c>
      <c r="B894" s="4">
        <v>4</v>
      </c>
      <c r="C894" s="9" t="s">
        <v>227</v>
      </c>
      <c r="D894" s="65" t="s">
        <v>3848</v>
      </c>
      <c r="E894" s="65" t="s">
        <v>11498</v>
      </c>
      <c r="F894" s="9" t="s">
        <v>3849</v>
      </c>
      <c r="H894" s="1" t="s">
        <v>35</v>
      </c>
      <c r="I894" s="1" t="s">
        <v>29</v>
      </c>
      <c r="K894" s="14" t="s">
        <v>28</v>
      </c>
      <c r="L894" s="14" t="s">
        <v>113</v>
      </c>
      <c r="M894" s="2">
        <v>0.01</v>
      </c>
      <c r="P894" s="181" t="s">
        <v>11517</v>
      </c>
      <c r="Q894" s="182" t="s">
        <v>30</v>
      </c>
      <c r="R894" s="9" t="s">
        <v>3850</v>
      </c>
      <c r="S894" s="6">
        <v>0</v>
      </c>
      <c r="T894" s="6">
        <v>0</v>
      </c>
      <c r="U894" s="6">
        <v>365814.55</v>
      </c>
      <c r="V894" s="6">
        <v>0</v>
      </c>
      <c r="W894" s="6">
        <f>SUM(Table2[[#This Row],[PE Obligations]:[Paving Obligations]])</f>
        <v>365814.55</v>
      </c>
    </row>
    <row r="895" spans="1:23" ht="30" x14ac:dyDescent="0.25">
      <c r="A895" s="5">
        <v>124450</v>
      </c>
      <c r="B895" s="4">
        <v>4</v>
      </c>
      <c r="C895" s="9" t="s">
        <v>355</v>
      </c>
      <c r="D895" s="65" t="s">
        <v>3872</v>
      </c>
      <c r="E895" s="65" t="s">
        <v>11498</v>
      </c>
      <c r="F895" s="9" t="s">
        <v>3873</v>
      </c>
      <c r="H895" s="1" t="s">
        <v>35</v>
      </c>
      <c r="I895" s="1" t="s">
        <v>29</v>
      </c>
      <c r="K895" s="14" t="s">
        <v>28</v>
      </c>
      <c r="L895" s="14" t="s">
        <v>113</v>
      </c>
      <c r="M895" s="2">
        <v>0.01</v>
      </c>
      <c r="P895" s="181" t="s">
        <v>11517</v>
      </c>
      <c r="Q895" s="182" t="s">
        <v>30</v>
      </c>
      <c r="R895" s="9" t="s">
        <v>3874</v>
      </c>
      <c r="S895" s="6">
        <v>0</v>
      </c>
      <c r="T895" s="6">
        <v>0</v>
      </c>
      <c r="U895" s="6">
        <v>365299.57</v>
      </c>
      <c r="V895" s="6">
        <v>0</v>
      </c>
      <c r="W895" s="6">
        <f>SUM(Table2[[#This Row],[PE Obligations]:[Paving Obligations]])</f>
        <v>365299.57</v>
      </c>
    </row>
    <row r="896" spans="1:23" ht="60" x14ac:dyDescent="0.25">
      <c r="A896" s="5">
        <v>104027.37</v>
      </c>
      <c r="B896" s="4">
        <v>3</v>
      </c>
      <c r="C896" s="9" t="s">
        <v>318</v>
      </c>
      <c r="D896" s="65"/>
      <c r="E896" s="65" t="s">
        <v>11500</v>
      </c>
      <c r="F896" s="9" t="s">
        <v>837</v>
      </c>
      <c r="G896" s="9" t="s">
        <v>837</v>
      </c>
      <c r="H896" s="1" t="s">
        <v>24</v>
      </c>
      <c r="I896" s="1" t="s">
        <v>828</v>
      </c>
      <c r="K896" s="14" t="s">
        <v>11500</v>
      </c>
      <c r="L896" s="14" t="s">
        <v>11500</v>
      </c>
      <c r="M896" s="1" t="s">
        <v>57</v>
      </c>
      <c r="N896" s="13">
        <v>44176</v>
      </c>
      <c r="P896" s="181" t="s">
        <v>11500</v>
      </c>
      <c r="Q896" s="182"/>
      <c r="S896" s="6">
        <v>245000</v>
      </c>
      <c r="T896" s="6">
        <v>119554</v>
      </c>
      <c r="U896" s="6">
        <v>0</v>
      </c>
      <c r="V896" s="6">
        <v>0</v>
      </c>
      <c r="W896" s="6">
        <f>SUM(Table2[[#This Row],[PE Obligations]:[Paving Obligations]])</f>
        <v>364554</v>
      </c>
    </row>
    <row r="897" spans="1:23" ht="30" x14ac:dyDescent="0.25">
      <c r="A897" s="5">
        <v>104563.04</v>
      </c>
      <c r="B897" s="4">
        <v>1</v>
      </c>
      <c r="C897" s="9" t="s">
        <v>306</v>
      </c>
      <c r="D897" s="65" t="s">
        <v>385</v>
      </c>
      <c r="E897" s="65" t="s">
        <v>900</v>
      </c>
      <c r="F897" s="9" t="s">
        <v>873</v>
      </c>
      <c r="G897" s="9" t="s">
        <v>874</v>
      </c>
      <c r="H897" s="1" t="s">
        <v>501</v>
      </c>
      <c r="I897" s="1" t="s">
        <v>600</v>
      </c>
      <c r="K897" s="14" t="s">
        <v>11500</v>
      </c>
      <c r="L897" s="14" t="s">
        <v>11500</v>
      </c>
      <c r="M897" s="2">
        <v>4.5199999999999996</v>
      </c>
      <c r="N897" s="13">
        <v>45275</v>
      </c>
      <c r="P897" s="181" t="s">
        <v>11515</v>
      </c>
      <c r="Q897" s="182" t="s">
        <v>24</v>
      </c>
      <c r="S897" s="6">
        <v>364000</v>
      </c>
      <c r="T897" s="6">
        <v>0</v>
      </c>
      <c r="U897" s="6">
        <v>0</v>
      </c>
      <c r="V897" s="6">
        <v>0</v>
      </c>
      <c r="W897" s="6">
        <f>SUM(Table2[[#This Row],[PE Obligations]:[Paving Obligations]])</f>
        <v>364000</v>
      </c>
    </row>
    <row r="898" spans="1:23" ht="30" x14ac:dyDescent="0.25">
      <c r="A898" s="5">
        <v>120121</v>
      </c>
      <c r="B898" s="4">
        <v>3</v>
      </c>
      <c r="C898" s="9" t="s">
        <v>936</v>
      </c>
      <c r="D898" s="65"/>
      <c r="E898" s="65" t="s">
        <v>11498</v>
      </c>
      <c r="F898" s="9" t="s">
        <v>2622</v>
      </c>
      <c r="G898" s="9" t="s">
        <v>600</v>
      </c>
      <c r="H898" s="1" t="s">
        <v>501</v>
      </c>
      <c r="I898" s="1" t="s">
        <v>600</v>
      </c>
      <c r="K898" s="14" t="s">
        <v>11500</v>
      </c>
      <c r="L898" s="14" t="s">
        <v>11500</v>
      </c>
      <c r="M898" s="2">
        <v>5.08</v>
      </c>
      <c r="N898" s="13">
        <v>43966</v>
      </c>
      <c r="P898" s="181" t="s">
        <v>11517</v>
      </c>
      <c r="Q898" s="182" t="s">
        <v>24</v>
      </c>
      <c r="S898" s="6">
        <v>0</v>
      </c>
      <c r="T898" s="6">
        <v>0</v>
      </c>
      <c r="U898" s="6">
        <v>363724</v>
      </c>
      <c r="V898" s="6">
        <v>0</v>
      </c>
      <c r="W898" s="6">
        <f>SUM(Table2[[#This Row],[PE Obligations]:[Paving Obligations]])</f>
        <v>363724</v>
      </c>
    </row>
    <row r="899" spans="1:23" ht="30" x14ac:dyDescent="0.25">
      <c r="A899" s="5">
        <v>129448</v>
      </c>
      <c r="B899" s="4">
        <v>1</v>
      </c>
      <c r="C899" s="9" t="s">
        <v>40</v>
      </c>
      <c r="D899" s="65"/>
      <c r="E899" s="65" t="s">
        <v>11500</v>
      </c>
      <c r="F899" s="9" t="s">
        <v>6934</v>
      </c>
      <c r="H899" s="1" t="s">
        <v>1246</v>
      </c>
      <c r="K899" s="14" t="s">
        <v>11500</v>
      </c>
      <c r="L899" s="14" t="s">
        <v>11500</v>
      </c>
      <c r="M899" s="1" t="s">
        <v>57</v>
      </c>
      <c r="P899" s="181" t="s">
        <v>11500</v>
      </c>
      <c r="Q899" s="182"/>
      <c r="S899" s="6">
        <v>0</v>
      </c>
      <c r="T899" s="6">
        <v>0</v>
      </c>
      <c r="U899" s="6">
        <v>361764</v>
      </c>
      <c r="V899" s="6">
        <v>0</v>
      </c>
      <c r="W899" s="6">
        <f>SUM(Table2[[#This Row],[PE Obligations]:[Paving Obligations]])</f>
        <v>361764</v>
      </c>
    </row>
    <row r="900" spans="1:23" x14ac:dyDescent="0.25">
      <c r="A900" s="5">
        <v>46227</v>
      </c>
      <c r="B900" s="4">
        <v>2</v>
      </c>
      <c r="C900" s="9" t="s">
        <v>128</v>
      </c>
      <c r="D900" s="65" t="s">
        <v>129</v>
      </c>
      <c r="E900" s="65" t="s">
        <v>900</v>
      </c>
      <c r="F900" s="9" t="s">
        <v>130</v>
      </c>
      <c r="H900" s="1" t="s">
        <v>74</v>
      </c>
      <c r="I900" s="1" t="s">
        <v>113</v>
      </c>
      <c r="K900" s="14" t="s">
        <v>11496</v>
      </c>
      <c r="L900" s="14" t="s">
        <v>113</v>
      </c>
      <c r="M900" s="2">
        <v>3.87</v>
      </c>
      <c r="N900" s="13">
        <v>36455</v>
      </c>
      <c r="P900" s="181" t="s">
        <v>11515</v>
      </c>
      <c r="Q900" s="182"/>
      <c r="S900" s="6">
        <v>0</v>
      </c>
      <c r="T900" s="6">
        <v>361100</v>
      </c>
      <c r="U900" s="6">
        <v>0</v>
      </c>
      <c r="V900" s="6">
        <v>0</v>
      </c>
      <c r="W900" s="6">
        <f>SUM(Table2[[#This Row],[PE Obligations]:[Paving Obligations]])</f>
        <v>361100</v>
      </c>
    </row>
    <row r="901" spans="1:23" ht="30" x14ac:dyDescent="0.25">
      <c r="A901" s="5">
        <v>122332</v>
      </c>
      <c r="B901" s="4">
        <v>2</v>
      </c>
      <c r="C901" s="9" t="s">
        <v>282</v>
      </c>
      <c r="D901" s="65" t="s">
        <v>3161</v>
      </c>
      <c r="E901" s="65" t="s">
        <v>11498</v>
      </c>
      <c r="F901" s="9" t="s">
        <v>3162</v>
      </c>
      <c r="H901" s="1" t="s">
        <v>28</v>
      </c>
      <c r="I901" s="1" t="s">
        <v>29</v>
      </c>
      <c r="K901" s="14" t="s">
        <v>28</v>
      </c>
      <c r="L901" s="14" t="s">
        <v>113</v>
      </c>
      <c r="M901" s="2">
        <v>0.04</v>
      </c>
      <c r="N901" s="13">
        <v>44960</v>
      </c>
      <c r="P901" s="181" t="s">
        <v>11517</v>
      </c>
      <c r="Q901" s="182" t="s">
        <v>30</v>
      </c>
      <c r="R901" s="9" t="s">
        <v>3163</v>
      </c>
      <c r="S901" s="6">
        <v>361000</v>
      </c>
      <c r="T901" s="6">
        <v>0</v>
      </c>
      <c r="U901" s="6">
        <v>0</v>
      </c>
      <c r="V901" s="6">
        <v>0</v>
      </c>
      <c r="W901" s="6">
        <f>SUM(Table2[[#This Row],[PE Obligations]:[Paving Obligations]])</f>
        <v>361000</v>
      </c>
    </row>
    <row r="902" spans="1:23" ht="30" x14ac:dyDescent="0.25">
      <c r="A902" s="5">
        <v>128669</v>
      </c>
      <c r="B902" s="4">
        <v>1</v>
      </c>
      <c r="C902" s="9" t="s">
        <v>102</v>
      </c>
      <c r="D902" s="65" t="s">
        <v>5308</v>
      </c>
      <c r="E902" s="65" t="s">
        <v>900</v>
      </c>
      <c r="F902" s="9" t="s">
        <v>6233</v>
      </c>
      <c r="G902" s="9" t="s">
        <v>6234</v>
      </c>
      <c r="H902" s="1" t="s">
        <v>105</v>
      </c>
      <c r="I902" s="1" t="s">
        <v>501</v>
      </c>
      <c r="K902" s="14" t="s">
        <v>11506</v>
      </c>
      <c r="L902" s="14" t="s">
        <v>11339</v>
      </c>
      <c r="M902" s="2">
        <v>0.01</v>
      </c>
      <c r="P902" s="181" t="s">
        <v>11515</v>
      </c>
      <c r="Q902" s="182" t="s">
        <v>24</v>
      </c>
      <c r="S902" s="6">
        <v>6999</v>
      </c>
      <c r="T902" s="6">
        <v>11999</v>
      </c>
      <c r="U902" s="6">
        <v>341999</v>
      </c>
      <c r="V902" s="6">
        <v>0</v>
      </c>
      <c r="W902" s="6">
        <f>SUM(Table2[[#This Row],[PE Obligations]:[Paving Obligations]])</f>
        <v>360997</v>
      </c>
    </row>
    <row r="903" spans="1:23" ht="90" x14ac:dyDescent="0.25">
      <c r="A903" s="5">
        <v>112919.01</v>
      </c>
      <c r="B903" s="4">
        <v>3</v>
      </c>
      <c r="C903" s="9" t="s">
        <v>320</v>
      </c>
      <c r="D903" s="65" t="s">
        <v>1388</v>
      </c>
      <c r="E903" s="65" t="s">
        <v>11498</v>
      </c>
      <c r="F903" s="9" t="s">
        <v>1389</v>
      </c>
      <c r="G903" s="9" t="s">
        <v>1390</v>
      </c>
      <c r="H903" s="1" t="s">
        <v>22</v>
      </c>
      <c r="I903" s="1" t="s">
        <v>39</v>
      </c>
      <c r="K903" s="14" t="s">
        <v>11500</v>
      </c>
      <c r="L903" s="14" t="s">
        <v>11500</v>
      </c>
      <c r="M903" s="2">
        <v>1.7</v>
      </c>
      <c r="P903" s="181" t="s">
        <v>11517</v>
      </c>
      <c r="Q903" s="182" t="s">
        <v>24</v>
      </c>
      <c r="S903" s="6">
        <v>0</v>
      </c>
      <c r="T903" s="6">
        <v>0</v>
      </c>
      <c r="U903" s="6">
        <v>360770</v>
      </c>
      <c r="V903" s="6">
        <v>0</v>
      </c>
      <c r="W903" s="6">
        <f>SUM(Table2[[#This Row],[PE Obligations]:[Paving Obligations]])</f>
        <v>360770</v>
      </c>
    </row>
    <row r="904" spans="1:23" ht="30" x14ac:dyDescent="0.25">
      <c r="A904" s="5">
        <v>125450.43</v>
      </c>
      <c r="B904" s="4">
        <v>2</v>
      </c>
      <c r="C904" s="9" t="s">
        <v>98</v>
      </c>
      <c r="D904" s="65"/>
      <c r="E904" s="65" t="s">
        <v>11498</v>
      </c>
      <c r="F904" s="9" t="s">
        <v>4361</v>
      </c>
      <c r="H904" s="1" t="s">
        <v>501</v>
      </c>
      <c r="I904" s="1" t="s">
        <v>600</v>
      </c>
      <c r="K904" s="14" t="s">
        <v>11500</v>
      </c>
      <c r="L904" s="14" t="s">
        <v>11500</v>
      </c>
      <c r="M904" s="1" t="s">
        <v>57</v>
      </c>
      <c r="N904" s="13">
        <v>43868</v>
      </c>
      <c r="P904" s="181" t="s">
        <v>11517</v>
      </c>
      <c r="Q904" s="182" t="s">
        <v>30</v>
      </c>
      <c r="S904" s="6">
        <v>0</v>
      </c>
      <c r="T904" s="6">
        <v>0</v>
      </c>
      <c r="U904" s="6">
        <v>359022</v>
      </c>
      <c r="V904" s="6">
        <v>0</v>
      </c>
      <c r="W904" s="6">
        <f>SUM(Table2[[#This Row],[PE Obligations]:[Paving Obligations]])</f>
        <v>359022</v>
      </c>
    </row>
    <row r="905" spans="1:23" x14ac:dyDescent="0.25">
      <c r="A905" s="5">
        <v>100493.01</v>
      </c>
      <c r="B905" s="4">
        <v>1</v>
      </c>
      <c r="C905" s="9" t="s">
        <v>306</v>
      </c>
      <c r="D905" s="65" t="s">
        <v>545</v>
      </c>
      <c r="E905" s="65" t="s">
        <v>900</v>
      </c>
      <c r="F905" s="9" t="s">
        <v>550</v>
      </c>
      <c r="H905" s="1" t="s">
        <v>52</v>
      </c>
      <c r="I905" s="1" t="s">
        <v>48</v>
      </c>
      <c r="K905" s="14" t="s">
        <v>28</v>
      </c>
      <c r="L905" s="14" t="s">
        <v>11339</v>
      </c>
      <c r="M905" s="2">
        <v>0.01</v>
      </c>
      <c r="N905" s="13">
        <v>43917</v>
      </c>
      <c r="P905" s="181" t="s">
        <v>11515</v>
      </c>
      <c r="Q905" s="182" t="s">
        <v>24</v>
      </c>
      <c r="R905" s="9" t="s">
        <v>549</v>
      </c>
      <c r="S905" s="6">
        <v>17450</v>
      </c>
      <c r="T905" s="6">
        <v>0</v>
      </c>
      <c r="U905" s="6">
        <v>341423</v>
      </c>
      <c r="V905" s="6">
        <v>0</v>
      </c>
      <c r="W905" s="6">
        <f>SUM(Table2[[#This Row],[PE Obligations]:[Paving Obligations]])</f>
        <v>358873</v>
      </c>
    </row>
    <row r="906" spans="1:23" ht="30" x14ac:dyDescent="0.25">
      <c r="A906" s="5">
        <v>128825</v>
      </c>
      <c r="B906" s="4">
        <v>1</v>
      </c>
      <c r="C906" s="9" t="s">
        <v>276</v>
      </c>
      <c r="D906" s="65" t="s">
        <v>6354</v>
      </c>
      <c r="E906" s="65" t="s">
        <v>11498</v>
      </c>
      <c r="F906" s="9" t="s">
        <v>6355</v>
      </c>
      <c r="H906" s="1" t="s">
        <v>35</v>
      </c>
      <c r="I906" s="1" t="s">
        <v>29</v>
      </c>
      <c r="K906" s="14" t="s">
        <v>11500</v>
      </c>
      <c r="L906" s="14" t="s">
        <v>11500</v>
      </c>
      <c r="M906" s="2">
        <v>0.01</v>
      </c>
      <c r="P906" s="181" t="s">
        <v>11517</v>
      </c>
      <c r="Q906" s="182" t="s">
        <v>30</v>
      </c>
      <c r="S906" s="6">
        <v>0</v>
      </c>
      <c r="T906" s="6">
        <v>0</v>
      </c>
      <c r="U906" s="6">
        <v>358418.04</v>
      </c>
      <c r="V906" s="6">
        <v>0</v>
      </c>
      <c r="W906" s="6">
        <f>SUM(Table2[[#This Row],[PE Obligations]:[Paving Obligations]])</f>
        <v>358418.04</v>
      </c>
    </row>
    <row r="907" spans="1:23" x14ac:dyDescent="0.25">
      <c r="A907" s="5">
        <v>124597</v>
      </c>
      <c r="B907" s="4">
        <v>4</v>
      </c>
      <c r="C907" s="9" t="s">
        <v>248</v>
      </c>
      <c r="D907" s="65" t="s">
        <v>3965</v>
      </c>
      <c r="E907" s="65" t="s">
        <v>11498</v>
      </c>
      <c r="F907" s="9" t="s">
        <v>3966</v>
      </c>
      <c r="H907" s="1" t="s">
        <v>35</v>
      </c>
      <c r="I907" s="1" t="s">
        <v>29</v>
      </c>
      <c r="K907" s="14" t="s">
        <v>28</v>
      </c>
      <c r="L907" s="14" t="s">
        <v>113</v>
      </c>
      <c r="M907" s="2">
        <v>0.01</v>
      </c>
      <c r="P907" s="181" t="s">
        <v>11517</v>
      </c>
      <c r="Q907" s="182" t="s">
        <v>30</v>
      </c>
      <c r="R907" s="9" t="s">
        <v>3967</v>
      </c>
      <c r="S907" s="6">
        <v>0</v>
      </c>
      <c r="T907" s="6">
        <v>0</v>
      </c>
      <c r="U907" s="6">
        <v>357788.18</v>
      </c>
      <c r="V907" s="6">
        <v>0</v>
      </c>
      <c r="W907" s="6">
        <f>SUM(Table2[[#This Row],[PE Obligations]:[Paving Obligations]])</f>
        <v>357788.18</v>
      </c>
    </row>
    <row r="908" spans="1:23" ht="30" x14ac:dyDescent="0.25">
      <c r="A908" s="5">
        <v>124078</v>
      </c>
      <c r="B908" s="4">
        <v>2</v>
      </c>
      <c r="C908" s="9" t="s">
        <v>65</v>
      </c>
      <c r="D908" s="65" t="s">
        <v>3671</v>
      </c>
      <c r="E908" s="65" t="s">
        <v>900</v>
      </c>
      <c r="F908" s="9" t="s">
        <v>3672</v>
      </c>
      <c r="G908" s="9" t="s">
        <v>3673</v>
      </c>
      <c r="H908" s="1" t="s">
        <v>74</v>
      </c>
      <c r="I908" s="1" t="s">
        <v>23</v>
      </c>
      <c r="K908" s="14" t="s">
        <v>11496</v>
      </c>
      <c r="L908" s="14" t="s">
        <v>113</v>
      </c>
      <c r="M908" s="2">
        <v>4.4800000000000004</v>
      </c>
      <c r="N908" s="13">
        <v>45429</v>
      </c>
      <c r="P908" s="181" t="s">
        <v>11515</v>
      </c>
      <c r="Q908" s="182" t="s">
        <v>24</v>
      </c>
      <c r="S908" s="6">
        <v>356800</v>
      </c>
      <c r="T908" s="6">
        <v>0</v>
      </c>
      <c r="U908" s="6">
        <v>0</v>
      </c>
      <c r="V908" s="6">
        <v>0</v>
      </c>
      <c r="W908" s="6">
        <f>SUM(Table2[[#This Row],[PE Obligations]:[Paving Obligations]])</f>
        <v>356800</v>
      </c>
    </row>
    <row r="909" spans="1:23" ht="30" x14ac:dyDescent="0.25">
      <c r="A909" s="5">
        <v>11030</v>
      </c>
      <c r="B909" s="4">
        <v>1</v>
      </c>
      <c r="C909" s="9" t="s">
        <v>32</v>
      </c>
      <c r="D909" s="65" t="s">
        <v>33</v>
      </c>
      <c r="E909" s="65" t="s">
        <v>11498</v>
      </c>
      <c r="F909" s="9" t="s">
        <v>34</v>
      </c>
      <c r="H909" s="1" t="s">
        <v>35</v>
      </c>
      <c r="I909" s="1" t="s">
        <v>29</v>
      </c>
      <c r="K909" s="14" t="s">
        <v>28</v>
      </c>
      <c r="L909" s="14" t="s">
        <v>113</v>
      </c>
      <c r="M909" s="2">
        <v>0.01</v>
      </c>
      <c r="P909" s="181" t="s">
        <v>11517</v>
      </c>
      <c r="Q909" s="182" t="s">
        <v>30</v>
      </c>
      <c r="R909" s="9" t="s">
        <v>36</v>
      </c>
      <c r="S909" s="6">
        <v>0</v>
      </c>
      <c r="T909" s="6">
        <v>0</v>
      </c>
      <c r="U909" s="6">
        <v>356681.64</v>
      </c>
      <c r="V909" s="6">
        <v>0</v>
      </c>
      <c r="W909" s="6">
        <f>SUM(Table2[[#This Row],[PE Obligations]:[Paving Obligations]])</f>
        <v>356681.64</v>
      </c>
    </row>
    <row r="910" spans="1:23" ht="30" x14ac:dyDescent="0.25">
      <c r="A910" s="5">
        <v>119989.03</v>
      </c>
      <c r="B910" s="4">
        <v>2</v>
      </c>
      <c r="C910" s="9" t="s">
        <v>65</v>
      </c>
      <c r="D910" s="65"/>
      <c r="E910" s="65" t="s">
        <v>11500</v>
      </c>
      <c r="F910" s="9" t="s">
        <v>2580</v>
      </c>
      <c r="H910" s="1" t="s">
        <v>24</v>
      </c>
      <c r="I910" s="1" t="s">
        <v>56</v>
      </c>
      <c r="K910" s="14" t="s">
        <v>11500</v>
      </c>
      <c r="L910" s="14" t="s">
        <v>11500</v>
      </c>
      <c r="M910" s="1" t="s">
        <v>57</v>
      </c>
      <c r="P910" s="181" t="s">
        <v>11500</v>
      </c>
      <c r="Q910" s="182"/>
      <c r="S910" s="6">
        <v>355000</v>
      </c>
      <c r="T910" s="6">
        <v>0</v>
      </c>
      <c r="U910" s="6">
        <v>0</v>
      </c>
      <c r="V910" s="6">
        <v>0</v>
      </c>
      <c r="W910" s="6">
        <f>SUM(Table2[[#This Row],[PE Obligations]:[Paving Obligations]])</f>
        <v>355000</v>
      </c>
    </row>
    <row r="911" spans="1:23" x14ac:dyDescent="0.25">
      <c r="A911" s="5">
        <v>128894</v>
      </c>
      <c r="B911" s="4">
        <v>2</v>
      </c>
      <c r="C911" s="9" t="s">
        <v>316</v>
      </c>
      <c r="D911" s="65" t="s">
        <v>6402</v>
      </c>
      <c r="E911" s="65" t="s">
        <v>11498</v>
      </c>
      <c r="F911" s="9" t="s">
        <v>6403</v>
      </c>
      <c r="H911" s="1" t="s">
        <v>35</v>
      </c>
      <c r="I911" s="1" t="s">
        <v>29</v>
      </c>
      <c r="K911" s="14" t="s">
        <v>11500</v>
      </c>
      <c r="L911" s="14" t="s">
        <v>11500</v>
      </c>
      <c r="M911" s="2">
        <v>0.01</v>
      </c>
      <c r="P911" s="181" t="s">
        <v>11517</v>
      </c>
      <c r="Q911" s="182" t="s">
        <v>30</v>
      </c>
      <c r="R911" s="9" t="s">
        <v>6404</v>
      </c>
      <c r="S911" s="6">
        <v>0</v>
      </c>
      <c r="T911" s="6">
        <v>0</v>
      </c>
      <c r="U911" s="6">
        <v>354792.72</v>
      </c>
      <c r="V911" s="6">
        <v>0</v>
      </c>
      <c r="W911" s="6">
        <f>SUM(Table2[[#This Row],[PE Obligations]:[Paving Obligations]])</f>
        <v>354792.72</v>
      </c>
    </row>
    <row r="912" spans="1:23" ht="75" x14ac:dyDescent="0.25">
      <c r="A912" s="5">
        <v>129973</v>
      </c>
      <c r="B912" s="4">
        <v>4</v>
      </c>
      <c r="C912" s="9" t="s">
        <v>607</v>
      </c>
      <c r="D912" s="65"/>
      <c r="E912" s="65" t="s">
        <v>11500</v>
      </c>
      <c r="F912" s="9" t="s">
        <v>7324</v>
      </c>
      <c r="G912" s="9" t="s">
        <v>7325</v>
      </c>
      <c r="H912" s="1" t="s">
        <v>7220</v>
      </c>
      <c r="I912" s="1" t="s">
        <v>39</v>
      </c>
      <c r="K912" s="14" t="s">
        <v>11500</v>
      </c>
      <c r="L912" s="14" t="s">
        <v>11500</v>
      </c>
      <c r="M912" s="1" t="s">
        <v>57</v>
      </c>
      <c r="P912" s="181" t="s">
        <v>11500</v>
      </c>
      <c r="Q912" s="182"/>
      <c r="S912" s="6">
        <v>0</v>
      </c>
      <c r="T912" s="6">
        <v>0</v>
      </c>
      <c r="U912" s="6">
        <v>353000</v>
      </c>
      <c r="V912" s="6">
        <v>0</v>
      </c>
      <c r="W912" s="6">
        <f>SUM(Table2[[#This Row],[PE Obligations]:[Paving Obligations]])</f>
        <v>353000</v>
      </c>
    </row>
    <row r="913" spans="1:23" x14ac:dyDescent="0.25">
      <c r="A913" s="5">
        <v>124128</v>
      </c>
      <c r="B913" s="4">
        <v>1</v>
      </c>
      <c r="C913" s="9" t="s">
        <v>169</v>
      </c>
      <c r="D913" s="65" t="s">
        <v>50</v>
      </c>
      <c r="E913" s="65" t="s">
        <v>900</v>
      </c>
      <c r="F913" s="9" t="s">
        <v>3717</v>
      </c>
      <c r="H913" s="1" t="s">
        <v>28</v>
      </c>
      <c r="I913" s="1" t="s">
        <v>29</v>
      </c>
      <c r="K913" s="14" t="s">
        <v>28</v>
      </c>
      <c r="L913" s="14" t="s">
        <v>113</v>
      </c>
      <c r="M913" s="2">
        <v>5.5E-2</v>
      </c>
      <c r="N913" s="13">
        <v>44687</v>
      </c>
      <c r="P913" s="181" t="s">
        <v>11515</v>
      </c>
      <c r="Q913" s="182" t="s">
        <v>24</v>
      </c>
      <c r="R913" s="9" t="s">
        <v>3718</v>
      </c>
      <c r="S913" s="6">
        <v>351000</v>
      </c>
      <c r="T913" s="6">
        <v>0</v>
      </c>
      <c r="U913" s="6">
        <v>0</v>
      </c>
      <c r="V913" s="6">
        <v>0</v>
      </c>
      <c r="W913" s="6">
        <f>SUM(Table2[[#This Row],[PE Obligations]:[Paving Obligations]])</f>
        <v>351000</v>
      </c>
    </row>
    <row r="914" spans="1:23" ht="30" x14ac:dyDescent="0.25">
      <c r="A914" s="5">
        <v>106659.06</v>
      </c>
      <c r="B914" s="4">
        <v>6</v>
      </c>
      <c r="C914" s="9" t="s">
        <v>46</v>
      </c>
      <c r="D914" s="65"/>
      <c r="E914" s="65" t="s">
        <v>10721</v>
      </c>
      <c r="F914" s="9" t="s">
        <v>974</v>
      </c>
      <c r="H914" s="1" t="s">
        <v>105</v>
      </c>
      <c r="I914" s="1" t="s">
        <v>171</v>
      </c>
      <c r="K914" s="14" t="s">
        <v>11500</v>
      </c>
      <c r="L914" s="14" t="s">
        <v>11500</v>
      </c>
      <c r="M914" s="1" t="s">
        <v>57</v>
      </c>
      <c r="P914" s="181" t="s">
        <v>11513</v>
      </c>
      <c r="Q914" s="182"/>
      <c r="S914" s="6">
        <v>0</v>
      </c>
      <c r="T914" s="6">
        <v>0</v>
      </c>
      <c r="U914" s="6">
        <v>350000</v>
      </c>
      <c r="V914" s="6">
        <v>0</v>
      </c>
      <c r="W914" s="6">
        <f>SUM(Table2[[#This Row],[PE Obligations]:[Paving Obligations]])</f>
        <v>350000</v>
      </c>
    </row>
    <row r="915" spans="1:23" ht="90" x14ac:dyDescent="0.25">
      <c r="A915" s="5">
        <v>121040</v>
      </c>
      <c r="B915" s="4">
        <v>3</v>
      </c>
      <c r="C915" s="9" t="s">
        <v>54</v>
      </c>
      <c r="D915" s="65" t="s">
        <v>363</v>
      </c>
      <c r="E915" s="65" t="s">
        <v>900</v>
      </c>
      <c r="F915" s="9" t="s">
        <v>2821</v>
      </c>
      <c r="G915" s="9" t="s">
        <v>2822</v>
      </c>
      <c r="H915" s="1" t="s">
        <v>22</v>
      </c>
      <c r="I915" s="1" t="s">
        <v>63</v>
      </c>
      <c r="K915" s="14" t="s">
        <v>11496</v>
      </c>
      <c r="L915" s="14" t="s">
        <v>113</v>
      </c>
      <c r="M915" s="2">
        <v>0.46400000000000002</v>
      </c>
      <c r="N915" s="13">
        <v>42965</v>
      </c>
      <c r="P915" s="181" t="s">
        <v>11514</v>
      </c>
      <c r="Q915" s="182" t="s">
        <v>11</v>
      </c>
      <c r="S915" s="6">
        <v>0</v>
      </c>
      <c r="T915" s="6">
        <v>0</v>
      </c>
      <c r="U915" s="6">
        <v>350000</v>
      </c>
      <c r="V915" s="6">
        <v>0</v>
      </c>
      <c r="W915" s="6">
        <f>SUM(Table2[[#This Row],[PE Obligations]:[Paving Obligations]])</f>
        <v>350000</v>
      </c>
    </row>
    <row r="916" spans="1:23" ht="90" x14ac:dyDescent="0.25">
      <c r="A916" s="5">
        <v>121998</v>
      </c>
      <c r="B916" s="4">
        <v>1</v>
      </c>
      <c r="C916" s="9" t="s">
        <v>25</v>
      </c>
      <c r="D916" s="65"/>
      <c r="E916" s="65" t="s">
        <v>11498</v>
      </c>
      <c r="F916" s="9" t="s">
        <v>3068</v>
      </c>
      <c r="G916" s="9" t="s">
        <v>3069</v>
      </c>
      <c r="H916" s="1" t="s">
        <v>22</v>
      </c>
      <c r="I916" s="1" t="s">
        <v>39</v>
      </c>
      <c r="K916" s="14" t="s">
        <v>11500</v>
      </c>
      <c r="L916" s="14" t="s">
        <v>11500</v>
      </c>
      <c r="M916" s="1" t="s">
        <v>57</v>
      </c>
      <c r="P916" s="181" t="s">
        <v>11517</v>
      </c>
      <c r="Q916" s="182" t="s">
        <v>1369</v>
      </c>
      <c r="S916" s="6">
        <v>1778.72</v>
      </c>
      <c r="T916" s="6">
        <v>0</v>
      </c>
      <c r="U916" s="6">
        <v>347318.03</v>
      </c>
      <c r="V916" s="6">
        <v>0</v>
      </c>
      <c r="W916" s="6">
        <f>SUM(Table2[[#This Row],[PE Obligations]:[Paving Obligations]])</f>
        <v>349096.75</v>
      </c>
    </row>
    <row r="917" spans="1:23" x14ac:dyDescent="0.25">
      <c r="A917" s="5">
        <v>118596</v>
      </c>
      <c r="B917" s="4">
        <v>1</v>
      </c>
      <c r="C917" s="9" t="s">
        <v>292</v>
      </c>
      <c r="D917" s="65" t="s">
        <v>401</v>
      </c>
      <c r="E917" s="65" t="s">
        <v>900</v>
      </c>
      <c r="F917" s="9" t="s">
        <v>2336</v>
      </c>
      <c r="H917" s="1" t="s">
        <v>24</v>
      </c>
      <c r="I917" s="1" t="s">
        <v>23</v>
      </c>
      <c r="K917" s="14" t="s">
        <v>11496</v>
      </c>
      <c r="L917" s="14" t="s">
        <v>113</v>
      </c>
      <c r="M917" s="2">
        <v>0.156</v>
      </c>
      <c r="N917" s="13">
        <v>42545</v>
      </c>
      <c r="P917" s="181" t="s">
        <v>11515</v>
      </c>
      <c r="Q917" s="182" t="s">
        <v>24</v>
      </c>
      <c r="S917" s="6">
        <v>152660.69</v>
      </c>
      <c r="T917" s="6">
        <v>0</v>
      </c>
      <c r="U917" s="6">
        <v>196391.84</v>
      </c>
      <c r="V917" s="6">
        <v>0</v>
      </c>
      <c r="W917" s="6">
        <f>SUM(Table2[[#This Row],[PE Obligations]:[Paving Obligations]])</f>
        <v>349052.53</v>
      </c>
    </row>
    <row r="918" spans="1:23" x14ac:dyDescent="0.25">
      <c r="A918" s="5">
        <v>126423</v>
      </c>
      <c r="B918" s="4">
        <v>2</v>
      </c>
      <c r="C918" s="9" t="s">
        <v>121</v>
      </c>
      <c r="D918" s="65"/>
      <c r="E918" s="65" t="s">
        <v>900</v>
      </c>
      <c r="F918" s="9" t="s">
        <v>4850</v>
      </c>
      <c r="G918" s="9" t="s">
        <v>4844</v>
      </c>
      <c r="H918" s="1" t="s">
        <v>105</v>
      </c>
      <c r="I918" s="1" t="s">
        <v>171</v>
      </c>
      <c r="K918" s="14" t="s">
        <v>11500</v>
      </c>
      <c r="L918" s="14" t="s">
        <v>11500</v>
      </c>
      <c r="M918" s="1" t="s">
        <v>57</v>
      </c>
      <c r="P918" s="181" t="s">
        <v>11515</v>
      </c>
      <c r="Q918" s="182"/>
      <c r="S918" s="6">
        <v>0</v>
      </c>
      <c r="T918" s="6">
        <v>0</v>
      </c>
      <c r="U918" s="6">
        <v>348500</v>
      </c>
      <c r="V918" s="6">
        <v>0</v>
      </c>
      <c r="W918" s="6">
        <f>SUM(Table2[[#This Row],[PE Obligations]:[Paving Obligations]])</f>
        <v>348500</v>
      </c>
    </row>
    <row r="919" spans="1:23" x14ac:dyDescent="0.25">
      <c r="A919" s="5">
        <v>130466</v>
      </c>
      <c r="B919" s="4">
        <v>6</v>
      </c>
      <c r="C919" s="9" t="s">
        <v>46</v>
      </c>
      <c r="D919" s="65"/>
      <c r="E919" s="65" t="s">
        <v>11500</v>
      </c>
      <c r="F919" s="9" t="s">
        <v>7671</v>
      </c>
      <c r="H919" s="1" t="s">
        <v>878</v>
      </c>
      <c r="I919" s="1" t="s">
        <v>972</v>
      </c>
      <c r="K919" s="14" t="s">
        <v>11500</v>
      </c>
      <c r="L919" s="14" t="s">
        <v>11500</v>
      </c>
      <c r="M919" s="1" t="s">
        <v>57</v>
      </c>
      <c r="P919" s="181" t="s">
        <v>11500</v>
      </c>
      <c r="Q919" s="182"/>
      <c r="S919" s="6">
        <v>0</v>
      </c>
      <c r="T919" s="6">
        <v>0</v>
      </c>
      <c r="U919" s="6">
        <v>348000</v>
      </c>
      <c r="V919" s="6">
        <v>0</v>
      </c>
      <c r="W919" s="6">
        <f>SUM(Table2[[#This Row],[PE Obligations]:[Paving Obligations]])</f>
        <v>348000</v>
      </c>
    </row>
    <row r="920" spans="1:23" ht="120" x14ac:dyDescent="0.25">
      <c r="A920" s="5">
        <v>116103</v>
      </c>
      <c r="B920" s="4">
        <v>3</v>
      </c>
      <c r="C920" s="9" t="s">
        <v>54</v>
      </c>
      <c r="D920" s="65" t="s">
        <v>913</v>
      </c>
      <c r="E920" s="65" t="s">
        <v>900</v>
      </c>
      <c r="F920" s="9" t="s">
        <v>1864</v>
      </c>
      <c r="G920" s="9" t="s">
        <v>1865</v>
      </c>
      <c r="H920" s="1" t="s">
        <v>22</v>
      </c>
      <c r="I920" s="1" t="s">
        <v>969</v>
      </c>
      <c r="K920" s="14" t="s">
        <v>11496</v>
      </c>
      <c r="L920" s="14" t="s">
        <v>113</v>
      </c>
      <c r="M920" s="2">
        <v>0.02</v>
      </c>
      <c r="N920" s="13">
        <v>42909</v>
      </c>
      <c r="P920" s="181" t="s">
        <v>11514</v>
      </c>
      <c r="Q920" s="182" t="s">
        <v>11</v>
      </c>
      <c r="S920" s="6">
        <v>-30994.01</v>
      </c>
      <c r="T920" s="6">
        <v>27914.68</v>
      </c>
      <c r="U920" s="6">
        <v>349732.01</v>
      </c>
      <c r="V920" s="6">
        <v>0</v>
      </c>
      <c r="W920" s="6">
        <f>SUM(Table2[[#This Row],[PE Obligations]:[Paving Obligations]])</f>
        <v>346652.68</v>
      </c>
    </row>
    <row r="921" spans="1:23" x14ac:dyDescent="0.25">
      <c r="A921" s="5">
        <v>126326</v>
      </c>
      <c r="B921" s="4">
        <v>4</v>
      </c>
      <c r="C921" s="9" t="s">
        <v>215</v>
      </c>
      <c r="D921" s="65" t="s">
        <v>4821</v>
      </c>
      <c r="E921" s="65" t="s">
        <v>900</v>
      </c>
      <c r="F921" s="9" t="s">
        <v>4822</v>
      </c>
      <c r="G921" s="9" t="s">
        <v>3213</v>
      </c>
      <c r="H921" s="1" t="s">
        <v>158</v>
      </c>
      <c r="I921" s="1" t="s">
        <v>341</v>
      </c>
      <c r="J921" s="1" t="str">
        <f>VLOOKUP(A921,'Resurfacing Data'!A:M,13,FALSE)</f>
        <v>Mill &amp; 411D</v>
      </c>
      <c r="K921" s="14" t="s">
        <v>11496</v>
      </c>
      <c r="L921" s="14" t="s">
        <v>10418</v>
      </c>
      <c r="M921" s="2">
        <v>4.7300000000000004</v>
      </c>
      <c r="N921" s="13">
        <v>43504</v>
      </c>
      <c r="O921" s="1" t="s">
        <v>342</v>
      </c>
      <c r="P921" s="181" t="s">
        <v>11515</v>
      </c>
      <c r="Q921" s="182" t="s">
        <v>24</v>
      </c>
      <c r="S921" s="6">
        <v>0</v>
      </c>
      <c r="T921" s="6">
        <v>0</v>
      </c>
      <c r="U921" s="6">
        <v>27703</v>
      </c>
      <c r="V921" s="6">
        <v>317929</v>
      </c>
      <c r="W921" s="6">
        <f>SUM(Table2[[#This Row],[PE Obligations]:[Paving Obligations]])</f>
        <v>345632</v>
      </c>
    </row>
    <row r="922" spans="1:23" ht="30" x14ac:dyDescent="0.25">
      <c r="A922" s="5">
        <v>129178</v>
      </c>
      <c r="B922" s="4">
        <v>3</v>
      </c>
      <c r="C922" s="9" t="s">
        <v>54</v>
      </c>
      <c r="D922" s="65" t="s">
        <v>2986</v>
      </c>
      <c r="E922" s="65" t="s">
        <v>900</v>
      </c>
      <c r="F922" s="9" t="s">
        <v>6579</v>
      </c>
      <c r="G922" s="9" t="s">
        <v>6580</v>
      </c>
      <c r="H922" s="1" t="s">
        <v>158</v>
      </c>
      <c r="I922" s="1" t="s">
        <v>341</v>
      </c>
      <c r="J922" s="1" t="str">
        <f>VLOOKUP(A922,'2020'!E:I,5,FALSE)</f>
        <v>Mill &amp; 85 Lb/sy Tld</v>
      </c>
      <c r="K922" s="14" t="s">
        <v>11496</v>
      </c>
      <c r="L922" s="14" t="s">
        <v>10418</v>
      </c>
      <c r="M922" s="2">
        <v>2.41</v>
      </c>
      <c r="N922" s="13">
        <v>43868</v>
      </c>
      <c r="O922" s="1" t="s">
        <v>342</v>
      </c>
      <c r="P922" s="181" t="s">
        <v>11514</v>
      </c>
      <c r="Q922" s="182" t="s">
        <v>11</v>
      </c>
      <c r="S922" s="6">
        <v>0</v>
      </c>
      <c r="T922" s="6">
        <v>0</v>
      </c>
      <c r="U922" s="6">
        <v>20399</v>
      </c>
      <c r="V922" s="6">
        <v>323181</v>
      </c>
      <c r="W922" s="6">
        <f>SUM(Table2[[#This Row],[PE Obligations]:[Paving Obligations]])</f>
        <v>343580</v>
      </c>
    </row>
    <row r="923" spans="1:23" ht="30" x14ac:dyDescent="0.25">
      <c r="A923" s="5">
        <v>124627</v>
      </c>
      <c r="B923" s="4">
        <v>4</v>
      </c>
      <c r="C923" s="9" t="s">
        <v>248</v>
      </c>
      <c r="D923" s="65" t="s">
        <v>3989</v>
      </c>
      <c r="E923" s="65" t="s">
        <v>11498</v>
      </c>
      <c r="F923" s="9" t="s">
        <v>3990</v>
      </c>
      <c r="H923" s="1" t="s">
        <v>35</v>
      </c>
      <c r="I923" s="1" t="s">
        <v>29</v>
      </c>
      <c r="K923" s="14" t="s">
        <v>28</v>
      </c>
      <c r="L923" s="14" t="s">
        <v>113</v>
      </c>
      <c r="M923" s="2">
        <v>0.01</v>
      </c>
      <c r="P923" s="181" t="s">
        <v>11517</v>
      </c>
      <c r="Q923" s="182" t="s">
        <v>30</v>
      </c>
      <c r="R923" s="9" t="s">
        <v>3991</v>
      </c>
      <c r="S923" s="6">
        <v>0</v>
      </c>
      <c r="T923" s="6">
        <v>0</v>
      </c>
      <c r="U923" s="6">
        <v>343133.67</v>
      </c>
      <c r="V923" s="6">
        <v>0</v>
      </c>
      <c r="W923" s="6">
        <f>SUM(Table2[[#This Row],[PE Obligations]:[Paving Obligations]])</f>
        <v>343133.67</v>
      </c>
    </row>
    <row r="924" spans="1:23" ht="30" x14ac:dyDescent="0.25">
      <c r="A924" s="5">
        <v>117229.07</v>
      </c>
      <c r="B924" s="4">
        <v>1</v>
      </c>
      <c r="C924" s="9" t="s">
        <v>899</v>
      </c>
      <c r="D924" s="65"/>
      <c r="E924" s="65" t="s">
        <v>10721</v>
      </c>
      <c r="F924" s="9" t="s">
        <v>2074</v>
      </c>
      <c r="G924" s="9" t="s">
        <v>2073</v>
      </c>
      <c r="H924" s="1" t="s">
        <v>105</v>
      </c>
      <c r="I924" s="1" t="s">
        <v>922</v>
      </c>
      <c r="K924" s="14" t="s">
        <v>11500</v>
      </c>
      <c r="L924" s="14" t="s">
        <v>11500</v>
      </c>
      <c r="M924" s="1" t="s">
        <v>57</v>
      </c>
      <c r="N924" s="13">
        <v>43868</v>
      </c>
      <c r="P924" s="181" t="s">
        <v>11513</v>
      </c>
      <c r="Q924" s="182"/>
      <c r="S924" s="6">
        <v>0</v>
      </c>
      <c r="T924" s="6">
        <v>0</v>
      </c>
      <c r="U924" s="6">
        <v>342739</v>
      </c>
      <c r="V924" s="6">
        <v>0</v>
      </c>
      <c r="W924" s="6">
        <f>SUM(Table2[[#This Row],[PE Obligations]:[Paving Obligations]])</f>
        <v>342739</v>
      </c>
    </row>
    <row r="925" spans="1:23" x14ac:dyDescent="0.25">
      <c r="A925" s="5">
        <v>129451</v>
      </c>
      <c r="B925" s="4">
        <v>1</v>
      </c>
      <c r="C925" s="9" t="s">
        <v>899</v>
      </c>
      <c r="D925" s="65"/>
      <c r="E925" s="65" t="s">
        <v>11500</v>
      </c>
      <c r="F925" s="9" t="s">
        <v>6937</v>
      </c>
      <c r="H925" s="1" t="s">
        <v>1246</v>
      </c>
      <c r="K925" s="14" t="s">
        <v>11500</v>
      </c>
      <c r="L925" s="14" t="s">
        <v>11500</v>
      </c>
      <c r="M925" s="1" t="s">
        <v>57</v>
      </c>
      <c r="P925" s="181" t="s">
        <v>11500</v>
      </c>
      <c r="Q925" s="182"/>
      <c r="S925" s="6">
        <v>0</v>
      </c>
      <c r="T925" s="6">
        <v>0</v>
      </c>
      <c r="U925" s="6">
        <v>340740</v>
      </c>
      <c r="V925" s="6">
        <v>0</v>
      </c>
      <c r="W925" s="6">
        <f>SUM(Table2[[#This Row],[PE Obligations]:[Paving Obligations]])</f>
        <v>340740</v>
      </c>
    </row>
    <row r="926" spans="1:23" ht="30" x14ac:dyDescent="0.25">
      <c r="A926" s="5">
        <v>129273</v>
      </c>
      <c r="B926" s="4">
        <v>3</v>
      </c>
      <c r="C926" s="9" t="s">
        <v>131</v>
      </c>
      <c r="D926" s="65"/>
      <c r="E926" s="65" t="s">
        <v>11500</v>
      </c>
      <c r="F926" s="9" t="s">
        <v>6746</v>
      </c>
      <c r="H926" s="1" t="s">
        <v>878</v>
      </c>
      <c r="I926" s="1" t="s">
        <v>972</v>
      </c>
      <c r="K926" s="14" t="s">
        <v>11500</v>
      </c>
      <c r="L926" s="14" t="s">
        <v>11500</v>
      </c>
      <c r="M926" s="1" t="s">
        <v>57</v>
      </c>
      <c r="P926" s="181" t="s">
        <v>11500</v>
      </c>
      <c r="Q926" s="182"/>
      <c r="S926" s="6">
        <v>0</v>
      </c>
      <c r="T926" s="6">
        <v>0</v>
      </c>
      <c r="U926" s="6">
        <v>340581.48</v>
      </c>
      <c r="V926" s="6">
        <v>0</v>
      </c>
      <c r="W926" s="6">
        <f>SUM(Table2[[#This Row],[PE Obligations]:[Paving Obligations]])</f>
        <v>340581.48</v>
      </c>
    </row>
    <row r="927" spans="1:23" ht="30" x14ac:dyDescent="0.25">
      <c r="A927" s="5">
        <v>127258</v>
      </c>
      <c r="B927" s="4">
        <v>3</v>
      </c>
      <c r="C927" s="9" t="s">
        <v>300</v>
      </c>
      <c r="D927" s="65" t="s">
        <v>5393</v>
      </c>
      <c r="E927" s="65" t="s">
        <v>11498</v>
      </c>
      <c r="F927" s="9" t="s">
        <v>5394</v>
      </c>
      <c r="H927" s="1" t="s">
        <v>1098</v>
      </c>
      <c r="I927" s="1" t="s">
        <v>158</v>
      </c>
      <c r="K927" s="14" t="s">
        <v>11500</v>
      </c>
      <c r="L927" s="14" t="s">
        <v>11500</v>
      </c>
      <c r="M927" s="2">
        <v>2.3279999999999998</v>
      </c>
      <c r="P927" s="181" t="s">
        <v>11517</v>
      </c>
      <c r="Q927" s="182" t="s">
        <v>30</v>
      </c>
      <c r="S927" s="6">
        <v>0</v>
      </c>
      <c r="T927" s="6">
        <v>0</v>
      </c>
      <c r="U927" s="6">
        <v>0</v>
      </c>
      <c r="V927" s="6">
        <v>340454.19</v>
      </c>
      <c r="W927" s="6">
        <f>SUM(Table2[[#This Row],[PE Obligations]:[Paving Obligations]])</f>
        <v>340454.19</v>
      </c>
    </row>
    <row r="928" spans="1:23" x14ac:dyDescent="0.25">
      <c r="A928" s="5">
        <v>116349.08</v>
      </c>
      <c r="B928" s="4">
        <v>2</v>
      </c>
      <c r="C928" s="9" t="s">
        <v>159</v>
      </c>
      <c r="D928" s="65" t="s">
        <v>900</v>
      </c>
      <c r="E928" s="65" t="s">
        <v>900</v>
      </c>
      <c r="F928" s="9" t="s">
        <v>1936</v>
      </c>
      <c r="H928" s="1" t="s">
        <v>105</v>
      </c>
      <c r="I928" s="1" t="s">
        <v>761</v>
      </c>
      <c r="K928" s="14" t="s">
        <v>11500</v>
      </c>
      <c r="L928" s="14" t="s">
        <v>11500</v>
      </c>
      <c r="M928" s="2">
        <v>253.81</v>
      </c>
      <c r="N928" s="13">
        <v>43777</v>
      </c>
      <c r="P928" s="181" t="s">
        <v>11515</v>
      </c>
      <c r="Q928" s="182"/>
      <c r="S928" s="6">
        <v>0</v>
      </c>
      <c r="T928" s="6">
        <v>0</v>
      </c>
      <c r="U928" s="6">
        <v>340009</v>
      </c>
      <c r="V928" s="6">
        <v>0</v>
      </c>
      <c r="W928" s="6">
        <f>SUM(Table2[[#This Row],[PE Obligations]:[Paving Obligations]])</f>
        <v>340009</v>
      </c>
    </row>
    <row r="929" spans="1:23" ht="30" x14ac:dyDescent="0.25">
      <c r="A929" s="5">
        <v>127445</v>
      </c>
      <c r="B929" s="4">
        <v>3</v>
      </c>
      <c r="C929" s="9" t="s">
        <v>217</v>
      </c>
      <c r="D929" s="65" t="s">
        <v>5495</v>
      </c>
      <c r="E929" s="65" t="s">
        <v>11498</v>
      </c>
      <c r="F929" s="9" t="s">
        <v>5496</v>
      </c>
      <c r="H929" s="1" t="s">
        <v>1098</v>
      </c>
      <c r="I929" s="1" t="s">
        <v>158</v>
      </c>
      <c r="K929" s="14" t="s">
        <v>11500</v>
      </c>
      <c r="L929" s="14" t="s">
        <v>11500</v>
      </c>
      <c r="M929" s="2">
        <v>1.845</v>
      </c>
      <c r="P929" s="181" t="s">
        <v>11517</v>
      </c>
      <c r="Q929" s="182" t="s">
        <v>1369</v>
      </c>
      <c r="S929" s="6">
        <v>0</v>
      </c>
      <c r="T929" s="6">
        <v>0</v>
      </c>
      <c r="U929" s="6">
        <v>0</v>
      </c>
      <c r="V929" s="6">
        <v>339864</v>
      </c>
      <c r="W929" s="6">
        <f>SUM(Table2[[#This Row],[PE Obligations]:[Paving Obligations]])</f>
        <v>339864</v>
      </c>
    </row>
    <row r="930" spans="1:23" ht="30" x14ac:dyDescent="0.25">
      <c r="A930" s="5">
        <v>128821</v>
      </c>
      <c r="B930" s="4">
        <v>1</v>
      </c>
      <c r="C930" s="9" t="s">
        <v>102</v>
      </c>
      <c r="D930" s="65" t="s">
        <v>6346</v>
      </c>
      <c r="E930" s="65" t="s">
        <v>11498</v>
      </c>
      <c r="F930" s="9" t="s">
        <v>6347</v>
      </c>
      <c r="H930" s="1" t="s">
        <v>1098</v>
      </c>
      <c r="I930" s="1" t="s">
        <v>158</v>
      </c>
      <c r="K930" s="14" t="s">
        <v>11500</v>
      </c>
      <c r="L930" s="14" t="s">
        <v>11500</v>
      </c>
      <c r="M930" s="2">
        <v>1.34</v>
      </c>
      <c r="P930" s="181" t="s">
        <v>11517</v>
      </c>
      <c r="Q930" s="182" t="s">
        <v>30</v>
      </c>
      <c r="S930" s="6">
        <v>0</v>
      </c>
      <c r="T930" s="6">
        <v>0</v>
      </c>
      <c r="U930" s="6">
        <v>0</v>
      </c>
      <c r="V930" s="6">
        <v>339668</v>
      </c>
      <c r="W930" s="6">
        <f>SUM(Table2[[#This Row],[PE Obligations]:[Paving Obligations]])</f>
        <v>339668</v>
      </c>
    </row>
    <row r="931" spans="1:23" ht="30" x14ac:dyDescent="0.25">
      <c r="A931" s="5">
        <v>129450</v>
      </c>
      <c r="B931" s="4">
        <v>1</v>
      </c>
      <c r="C931" s="9" t="s">
        <v>223</v>
      </c>
      <c r="D931" s="65"/>
      <c r="E931" s="65" t="s">
        <v>11500</v>
      </c>
      <c r="F931" s="9" t="s">
        <v>6936</v>
      </c>
      <c r="H931" s="1" t="s">
        <v>1246</v>
      </c>
      <c r="K931" s="14" t="s">
        <v>11500</v>
      </c>
      <c r="L931" s="14" t="s">
        <v>11500</v>
      </c>
      <c r="M931" s="1" t="s">
        <v>57</v>
      </c>
      <c r="P931" s="181" t="s">
        <v>11500</v>
      </c>
      <c r="Q931" s="182"/>
      <c r="S931" s="6">
        <v>0</v>
      </c>
      <c r="T931" s="6">
        <v>0</v>
      </c>
      <c r="U931" s="6">
        <v>339000</v>
      </c>
      <c r="V931" s="6">
        <v>0</v>
      </c>
      <c r="W931" s="6">
        <f>SUM(Table2[[#This Row],[PE Obligations]:[Paving Obligations]])</f>
        <v>339000</v>
      </c>
    </row>
    <row r="932" spans="1:23" ht="30" x14ac:dyDescent="0.25">
      <c r="A932" s="5">
        <v>128647</v>
      </c>
      <c r="B932" s="4">
        <v>2</v>
      </c>
      <c r="C932" s="9" t="s">
        <v>308</v>
      </c>
      <c r="D932" s="65" t="s">
        <v>6205</v>
      </c>
      <c r="E932" s="65" t="s">
        <v>11498</v>
      </c>
      <c r="F932" s="9" t="s">
        <v>6206</v>
      </c>
      <c r="H932" s="1" t="s">
        <v>1098</v>
      </c>
      <c r="I932" s="1" t="s">
        <v>158</v>
      </c>
      <c r="K932" s="14" t="s">
        <v>11500</v>
      </c>
      <c r="L932" s="14" t="s">
        <v>11500</v>
      </c>
      <c r="M932" s="2">
        <v>3.88</v>
      </c>
      <c r="P932" s="181" t="s">
        <v>11517</v>
      </c>
      <c r="Q932" s="182" t="s">
        <v>30</v>
      </c>
      <c r="S932" s="6">
        <v>0</v>
      </c>
      <c r="T932" s="6">
        <v>0</v>
      </c>
      <c r="U932" s="6">
        <v>0</v>
      </c>
      <c r="V932" s="6">
        <v>338697.28</v>
      </c>
      <c r="W932" s="6">
        <f>SUM(Table2[[#This Row],[PE Obligations]:[Paving Obligations]])</f>
        <v>338697.28</v>
      </c>
    </row>
    <row r="933" spans="1:23" x14ac:dyDescent="0.25">
      <c r="A933" s="5">
        <v>124324</v>
      </c>
      <c r="B933" s="4">
        <v>1</v>
      </c>
      <c r="C933" s="9" t="s">
        <v>219</v>
      </c>
      <c r="D933" s="65" t="s">
        <v>3810</v>
      </c>
      <c r="E933" s="65" t="s">
        <v>11498</v>
      </c>
      <c r="F933" s="9" t="s">
        <v>3811</v>
      </c>
      <c r="H933" s="1" t="s">
        <v>35</v>
      </c>
      <c r="I933" s="1" t="s">
        <v>29</v>
      </c>
      <c r="K933" s="14" t="s">
        <v>28</v>
      </c>
      <c r="L933" s="14" t="s">
        <v>113</v>
      </c>
      <c r="M933" s="2">
        <v>0.01</v>
      </c>
      <c r="P933" s="181" t="s">
        <v>11517</v>
      </c>
      <c r="Q933" s="182" t="s">
        <v>30</v>
      </c>
      <c r="R933" s="9" t="s">
        <v>3812</v>
      </c>
      <c r="S933" s="6">
        <v>0</v>
      </c>
      <c r="T933" s="6">
        <v>0</v>
      </c>
      <c r="U933" s="6">
        <v>337127.67999999999</v>
      </c>
      <c r="V933" s="6">
        <v>0</v>
      </c>
      <c r="W933" s="6">
        <f>SUM(Table2[[#This Row],[PE Obligations]:[Paving Obligations]])</f>
        <v>337127.67999999999</v>
      </c>
    </row>
    <row r="934" spans="1:23" ht="30" x14ac:dyDescent="0.25">
      <c r="A934" s="5">
        <v>82321.009999999995</v>
      </c>
      <c r="B934" s="4">
        <v>4</v>
      </c>
      <c r="C934" s="9" t="s">
        <v>208</v>
      </c>
      <c r="D934" s="65" t="s">
        <v>348</v>
      </c>
      <c r="E934" s="65" t="s">
        <v>900</v>
      </c>
      <c r="F934" s="9" t="s">
        <v>349</v>
      </c>
      <c r="G934" s="9" t="s">
        <v>350</v>
      </c>
      <c r="H934" s="1" t="s">
        <v>52</v>
      </c>
      <c r="I934" s="1" t="s">
        <v>48</v>
      </c>
      <c r="K934" s="14" t="s">
        <v>28</v>
      </c>
      <c r="L934" s="14" t="s">
        <v>11339</v>
      </c>
      <c r="M934" s="2">
        <v>0</v>
      </c>
      <c r="N934" s="13">
        <v>43077</v>
      </c>
      <c r="P934" s="181" t="s">
        <v>11514</v>
      </c>
      <c r="Q934" s="182" t="s">
        <v>11</v>
      </c>
      <c r="R934" s="9" t="s">
        <v>351</v>
      </c>
      <c r="S934" s="6">
        <v>0</v>
      </c>
      <c r="T934" s="6">
        <v>0</v>
      </c>
      <c r="U934" s="6">
        <v>336100</v>
      </c>
      <c r="V934" s="6">
        <v>0</v>
      </c>
      <c r="W934" s="6">
        <f>SUM(Table2[[#This Row],[PE Obligations]:[Paving Obligations]])</f>
        <v>336100</v>
      </c>
    </row>
    <row r="935" spans="1:23" ht="105" x14ac:dyDescent="0.25">
      <c r="A935" s="5">
        <v>130128</v>
      </c>
      <c r="B935" s="4">
        <v>6</v>
      </c>
      <c r="C935" s="9" t="s">
        <v>46</v>
      </c>
      <c r="D935" s="65"/>
      <c r="E935" s="65" t="s">
        <v>11500</v>
      </c>
      <c r="F935" s="9" t="s">
        <v>7483</v>
      </c>
      <c r="G935" s="9" t="s">
        <v>7484</v>
      </c>
      <c r="H935" s="1" t="s">
        <v>24</v>
      </c>
      <c r="I935" s="1" t="s">
        <v>467</v>
      </c>
      <c r="K935" s="14" t="s">
        <v>11500</v>
      </c>
      <c r="L935" s="14" t="s">
        <v>11500</v>
      </c>
      <c r="M935" s="1" t="s">
        <v>57</v>
      </c>
      <c r="P935" s="181" t="s">
        <v>11500</v>
      </c>
      <c r="Q935" s="182"/>
      <c r="S935" s="6">
        <v>335905.02</v>
      </c>
      <c r="T935" s="6">
        <v>0</v>
      </c>
      <c r="U935" s="6">
        <v>0</v>
      </c>
      <c r="V935" s="6">
        <v>0</v>
      </c>
      <c r="W935" s="6">
        <f>SUM(Table2[[#This Row],[PE Obligations]:[Paving Obligations]])</f>
        <v>335905.02</v>
      </c>
    </row>
    <row r="936" spans="1:23" ht="30" x14ac:dyDescent="0.25">
      <c r="A936" s="5">
        <v>125401</v>
      </c>
      <c r="B936" s="4">
        <v>1</v>
      </c>
      <c r="C936" s="9" t="s">
        <v>186</v>
      </c>
      <c r="D936" s="65" t="s">
        <v>4309</v>
      </c>
      <c r="E936" s="65" t="s">
        <v>11498</v>
      </c>
      <c r="F936" s="9" t="s">
        <v>4310</v>
      </c>
      <c r="H936" s="1" t="s">
        <v>35</v>
      </c>
      <c r="I936" s="1" t="s">
        <v>29</v>
      </c>
      <c r="K936" s="14" t="s">
        <v>28</v>
      </c>
      <c r="L936" s="14" t="s">
        <v>113</v>
      </c>
      <c r="M936" s="2">
        <v>0.01</v>
      </c>
      <c r="P936" s="181" t="s">
        <v>11517</v>
      </c>
      <c r="Q936" s="182" t="s">
        <v>30</v>
      </c>
      <c r="R936" s="9" t="s">
        <v>4311</v>
      </c>
      <c r="S936" s="6">
        <v>0</v>
      </c>
      <c r="T936" s="6">
        <v>0</v>
      </c>
      <c r="U936" s="6">
        <v>334532.11</v>
      </c>
      <c r="V936" s="6">
        <v>0</v>
      </c>
      <c r="W936" s="6">
        <f>SUM(Table2[[#This Row],[PE Obligations]:[Paving Obligations]])</f>
        <v>334532.11</v>
      </c>
    </row>
    <row r="937" spans="1:23" x14ac:dyDescent="0.25">
      <c r="A937" s="5">
        <v>116375.08</v>
      </c>
      <c r="B937" s="4">
        <v>3</v>
      </c>
      <c r="C937" s="9" t="s">
        <v>161</v>
      </c>
      <c r="D937" s="65" t="s">
        <v>900</v>
      </c>
      <c r="E937" s="65" t="s">
        <v>900</v>
      </c>
      <c r="F937" s="9" t="s">
        <v>1965</v>
      </c>
      <c r="H937" s="1" t="s">
        <v>105</v>
      </c>
      <c r="I937" s="1" t="s">
        <v>761</v>
      </c>
      <c r="K937" s="14" t="s">
        <v>11500</v>
      </c>
      <c r="L937" s="14" t="s">
        <v>11500</v>
      </c>
      <c r="M937" s="2">
        <v>249</v>
      </c>
      <c r="N937" s="13">
        <v>43777</v>
      </c>
      <c r="P937" s="181" t="s">
        <v>11515</v>
      </c>
      <c r="Q937" s="182"/>
      <c r="S937" s="6">
        <v>0</v>
      </c>
      <c r="T937" s="6">
        <v>0</v>
      </c>
      <c r="U937" s="6">
        <v>333256</v>
      </c>
      <c r="V937" s="6">
        <v>0</v>
      </c>
      <c r="W937" s="6">
        <f>SUM(Table2[[#This Row],[PE Obligations]:[Paving Obligations]])</f>
        <v>333256</v>
      </c>
    </row>
    <row r="938" spans="1:23" ht="30" x14ac:dyDescent="0.25">
      <c r="A938" s="5">
        <v>125450.36</v>
      </c>
      <c r="B938" s="4">
        <v>4</v>
      </c>
      <c r="C938" s="9" t="s">
        <v>314</v>
      </c>
      <c r="D938" s="65"/>
      <c r="E938" s="65" t="s">
        <v>11498</v>
      </c>
      <c r="F938" s="9" t="s">
        <v>4356</v>
      </c>
      <c r="H938" s="1" t="s">
        <v>501</v>
      </c>
      <c r="I938" s="1" t="s">
        <v>600</v>
      </c>
      <c r="K938" s="14" t="s">
        <v>11500</v>
      </c>
      <c r="L938" s="14" t="s">
        <v>11500</v>
      </c>
      <c r="M938" s="1" t="s">
        <v>57</v>
      </c>
      <c r="N938" s="13">
        <v>43742</v>
      </c>
      <c r="P938" s="181" t="s">
        <v>11517</v>
      </c>
      <c r="Q938" s="182" t="s">
        <v>1369</v>
      </c>
      <c r="S938" s="6">
        <v>0</v>
      </c>
      <c r="T938" s="6">
        <v>0</v>
      </c>
      <c r="U938" s="6">
        <v>333060</v>
      </c>
      <c r="V938" s="6">
        <v>0</v>
      </c>
      <c r="W938" s="6">
        <f>SUM(Table2[[#This Row],[PE Obligations]:[Paving Obligations]])</f>
        <v>333060</v>
      </c>
    </row>
    <row r="939" spans="1:23" ht="30" x14ac:dyDescent="0.25">
      <c r="A939" s="5">
        <v>129035</v>
      </c>
      <c r="B939" s="4">
        <v>2</v>
      </c>
      <c r="C939" s="9" t="s">
        <v>204</v>
      </c>
      <c r="D939" s="65" t="s">
        <v>6469</v>
      </c>
      <c r="E939" s="65" t="s">
        <v>11498</v>
      </c>
      <c r="F939" s="9" t="s">
        <v>6470</v>
      </c>
      <c r="H939" s="1" t="s">
        <v>1098</v>
      </c>
      <c r="I939" s="1" t="s">
        <v>158</v>
      </c>
      <c r="K939" s="14" t="s">
        <v>11500</v>
      </c>
      <c r="L939" s="14" t="s">
        <v>11500</v>
      </c>
      <c r="M939" s="2">
        <v>2.1259999999999999</v>
      </c>
      <c r="P939" s="181" t="s">
        <v>11517</v>
      </c>
      <c r="Q939" s="182" t="s">
        <v>30</v>
      </c>
      <c r="S939" s="6">
        <v>0</v>
      </c>
      <c r="T939" s="6">
        <v>0</v>
      </c>
      <c r="U939" s="6">
        <v>0</v>
      </c>
      <c r="V939" s="6">
        <v>330338.33</v>
      </c>
      <c r="W939" s="6">
        <f>SUM(Table2[[#This Row],[PE Obligations]:[Paving Obligations]])</f>
        <v>330338.33</v>
      </c>
    </row>
    <row r="940" spans="1:23" ht="150" x14ac:dyDescent="0.25">
      <c r="A940" s="5">
        <v>123838</v>
      </c>
      <c r="B940" s="4">
        <v>3</v>
      </c>
      <c r="C940" s="9" t="s">
        <v>54</v>
      </c>
      <c r="D940" s="65" t="s">
        <v>913</v>
      </c>
      <c r="E940" s="65" t="s">
        <v>900</v>
      </c>
      <c r="F940" s="9" t="s">
        <v>3579</v>
      </c>
      <c r="G940" s="9" t="s">
        <v>3580</v>
      </c>
      <c r="H940" s="1" t="s">
        <v>22</v>
      </c>
      <c r="I940" s="1" t="s">
        <v>2806</v>
      </c>
      <c r="K940" s="14" t="s">
        <v>11500</v>
      </c>
      <c r="L940" s="14" t="s">
        <v>11500</v>
      </c>
      <c r="M940" s="2">
        <v>1.1100000000000001</v>
      </c>
      <c r="P940" s="181" t="s">
        <v>11514</v>
      </c>
      <c r="Q940" s="182" t="s">
        <v>11</v>
      </c>
      <c r="S940" s="6">
        <v>329920</v>
      </c>
      <c r="T940" s="6">
        <v>0</v>
      </c>
      <c r="U940" s="6">
        <v>0</v>
      </c>
      <c r="V940" s="6">
        <v>0</v>
      </c>
      <c r="W940" s="6">
        <f>SUM(Table2[[#This Row],[PE Obligations]:[Paving Obligations]])</f>
        <v>329920</v>
      </c>
    </row>
    <row r="941" spans="1:23" x14ac:dyDescent="0.25">
      <c r="A941" s="5">
        <v>126392</v>
      </c>
      <c r="B941" s="4">
        <v>1</v>
      </c>
      <c r="C941" s="9" t="s">
        <v>102</v>
      </c>
      <c r="D941" s="65"/>
      <c r="E941" s="65" t="s">
        <v>900</v>
      </c>
      <c r="F941" s="9" t="s">
        <v>4843</v>
      </c>
      <c r="G941" s="9" t="s">
        <v>4844</v>
      </c>
      <c r="H941" s="1" t="s">
        <v>105</v>
      </c>
      <c r="I941" s="1" t="s">
        <v>171</v>
      </c>
      <c r="K941" s="14" t="s">
        <v>11500</v>
      </c>
      <c r="L941" s="14" t="s">
        <v>11500</v>
      </c>
      <c r="M941" s="1" t="s">
        <v>57</v>
      </c>
      <c r="P941" s="181" t="s">
        <v>11515</v>
      </c>
      <c r="Q941" s="182"/>
      <c r="S941" s="6">
        <v>0</v>
      </c>
      <c r="T941" s="6">
        <v>0</v>
      </c>
      <c r="U941" s="6">
        <v>329089.33</v>
      </c>
      <c r="V941" s="6">
        <v>0</v>
      </c>
      <c r="W941" s="6">
        <f>SUM(Table2[[#This Row],[PE Obligations]:[Paving Obligations]])</f>
        <v>329089.33</v>
      </c>
    </row>
    <row r="942" spans="1:23" ht="30" x14ac:dyDescent="0.25">
      <c r="A942" s="5">
        <v>118302.07</v>
      </c>
      <c r="B942" s="4">
        <v>1</v>
      </c>
      <c r="C942" s="9" t="s">
        <v>899</v>
      </c>
      <c r="D942" s="65"/>
      <c r="E942" s="65" t="s">
        <v>10721</v>
      </c>
      <c r="F942" s="9" t="s">
        <v>2248</v>
      </c>
      <c r="G942" s="9" t="s">
        <v>2249</v>
      </c>
      <c r="H942" s="1" t="s">
        <v>105</v>
      </c>
      <c r="I942" s="1" t="s">
        <v>922</v>
      </c>
      <c r="K942" s="14" t="s">
        <v>11500</v>
      </c>
      <c r="L942" s="14" t="s">
        <v>11500</v>
      </c>
      <c r="M942" s="1" t="s">
        <v>57</v>
      </c>
      <c r="N942" s="13">
        <v>43868</v>
      </c>
      <c r="P942" s="181" t="s">
        <v>11513</v>
      </c>
      <c r="Q942" s="182"/>
      <c r="S942" s="6">
        <v>0</v>
      </c>
      <c r="T942" s="6">
        <v>0</v>
      </c>
      <c r="U942" s="6">
        <v>327779</v>
      </c>
      <c r="V942" s="6">
        <v>0</v>
      </c>
      <c r="W942" s="6">
        <f>SUM(Table2[[#This Row],[PE Obligations]:[Paving Obligations]])</f>
        <v>327779</v>
      </c>
    </row>
    <row r="943" spans="1:23" ht="30" x14ac:dyDescent="0.25">
      <c r="A943" s="5">
        <v>100282.02</v>
      </c>
      <c r="B943" s="4">
        <v>3</v>
      </c>
      <c r="C943" s="9" t="s">
        <v>131</v>
      </c>
      <c r="D943" s="65" t="s">
        <v>474</v>
      </c>
      <c r="E943" s="65" t="s">
        <v>900</v>
      </c>
      <c r="F943" s="9" t="s">
        <v>477</v>
      </c>
      <c r="G943" s="9" t="s">
        <v>478</v>
      </c>
      <c r="H943" s="1" t="s">
        <v>74</v>
      </c>
      <c r="I943" s="1" t="s">
        <v>113</v>
      </c>
      <c r="K943" s="14" t="s">
        <v>11496</v>
      </c>
      <c r="L943" s="14" t="s">
        <v>113</v>
      </c>
      <c r="M943" s="2">
        <v>0.34799999999999998</v>
      </c>
      <c r="N943" s="13">
        <v>43014</v>
      </c>
      <c r="P943" s="181" t="s">
        <v>11514</v>
      </c>
      <c r="Q943" s="182" t="s">
        <v>11</v>
      </c>
      <c r="S943" s="6">
        <v>0</v>
      </c>
      <c r="T943" s="6">
        <v>0</v>
      </c>
      <c r="U943" s="6">
        <v>327350</v>
      </c>
      <c r="V943" s="6">
        <v>0</v>
      </c>
      <c r="W943" s="6">
        <f>SUM(Table2[[#This Row],[PE Obligations]:[Paving Obligations]])</f>
        <v>327350</v>
      </c>
    </row>
    <row r="944" spans="1:23" ht="30" x14ac:dyDescent="0.25">
      <c r="A944" s="5">
        <v>124873</v>
      </c>
      <c r="B944" s="4">
        <v>3</v>
      </c>
      <c r="C944" s="9" t="s">
        <v>318</v>
      </c>
      <c r="D944" s="65" t="s">
        <v>913</v>
      </c>
      <c r="E944" s="65" t="s">
        <v>900</v>
      </c>
      <c r="F944" s="9" t="s">
        <v>4078</v>
      </c>
      <c r="H944" s="1" t="s">
        <v>28</v>
      </c>
      <c r="I944" s="1" t="s">
        <v>29</v>
      </c>
      <c r="K944" s="14" t="s">
        <v>28</v>
      </c>
      <c r="L944" s="14" t="s">
        <v>113</v>
      </c>
      <c r="M944" s="2">
        <v>0.06</v>
      </c>
      <c r="N944" s="13">
        <v>44970</v>
      </c>
      <c r="P944" s="181" t="s">
        <v>11514</v>
      </c>
      <c r="Q944" s="182" t="s">
        <v>11</v>
      </c>
      <c r="R944" s="9" t="s">
        <v>4079</v>
      </c>
      <c r="S944" s="6">
        <v>327110</v>
      </c>
      <c r="T944" s="6">
        <v>0</v>
      </c>
      <c r="U944" s="6">
        <v>0</v>
      </c>
      <c r="V944" s="6">
        <v>0</v>
      </c>
      <c r="W944" s="6">
        <f>SUM(Table2[[#This Row],[PE Obligations]:[Paving Obligations]])</f>
        <v>327110</v>
      </c>
    </row>
    <row r="945" spans="1:23" x14ac:dyDescent="0.25">
      <c r="A945" s="5">
        <v>128340</v>
      </c>
      <c r="B945" s="4">
        <v>4</v>
      </c>
      <c r="C945" s="9" t="s">
        <v>190</v>
      </c>
      <c r="D945" s="65"/>
      <c r="E945" s="65" t="s">
        <v>11502</v>
      </c>
      <c r="F945" s="9" t="s">
        <v>6090</v>
      </c>
      <c r="H945" s="1" t="s">
        <v>105</v>
      </c>
      <c r="I945" s="1" t="s">
        <v>158</v>
      </c>
      <c r="J945" s="1" t="e">
        <f>VLOOKUP(A945,'2020'!E:I,5,FALSE)</f>
        <v>#N/A</v>
      </c>
      <c r="K945" s="14" t="s">
        <v>11496</v>
      </c>
      <c r="L945" s="14" t="s">
        <v>10418</v>
      </c>
      <c r="M945" s="1" t="s">
        <v>57</v>
      </c>
      <c r="P945" s="181" t="s">
        <v>11518</v>
      </c>
      <c r="Q945" s="182"/>
      <c r="S945" s="6">
        <v>0</v>
      </c>
      <c r="T945" s="6">
        <v>0</v>
      </c>
      <c r="U945" s="6">
        <v>0</v>
      </c>
      <c r="V945" s="6">
        <v>326939.23</v>
      </c>
      <c r="W945" s="6">
        <f>SUM(Table2[[#This Row],[PE Obligations]:[Paving Obligations]])</f>
        <v>326939.23</v>
      </c>
    </row>
    <row r="946" spans="1:23" ht="45" x14ac:dyDescent="0.25">
      <c r="A946" s="5">
        <v>124040</v>
      </c>
      <c r="B946" s="4">
        <v>2</v>
      </c>
      <c r="C946" s="9" t="s">
        <v>197</v>
      </c>
      <c r="D946" s="65" t="s">
        <v>3645</v>
      </c>
      <c r="E946" s="65" t="s">
        <v>11498</v>
      </c>
      <c r="F946" s="9" t="s">
        <v>3646</v>
      </c>
      <c r="H946" s="1" t="s">
        <v>28</v>
      </c>
      <c r="I946" s="1" t="s">
        <v>29</v>
      </c>
      <c r="K946" s="14" t="s">
        <v>28</v>
      </c>
      <c r="L946" s="14" t="s">
        <v>113</v>
      </c>
      <c r="M946" s="2">
        <v>7.4999999999999997E-2</v>
      </c>
      <c r="N946" s="13">
        <v>45051</v>
      </c>
      <c r="P946" s="181" t="s">
        <v>11517</v>
      </c>
      <c r="Q946" s="182" t="s">
        <v>24</v>
      </c>
      <c r="R946" s="9" t="s">
        <v>3647</v>
      </c>
      <c r="S946" s="6">
        <v>326000</v>
      </c>
      <c r="T946" s="6">
        <v>0</v>
      </c>
      <c r="U946" s="6">
        <v>0</v>
      </c>
      <c r="V946" s="6">
        <v>0</v>
      </c>
      <c r="W946" s="6">
        <f>SUM(Table2[[#This Row],[PE Obligations]:[Paving Obligations]])</f>
        <v>326000</v>
      </c>
    </row>
    <row r="947" spans="1:23" ht="30" x14ac:dyDescent="0.25">
      <c r="A947" s="5">
        <v>124469</v>
      </c>
      <c r="B947" s="4">
        <v>4</v>
      </c>
      <c r="C947" s="9" t="s">
        <v>355</v>
      </c>
      <c r="D947" s="65" t="s">
        <v>3883</v>
      </c>
      <c r="E947" s="65" t="s">
        <v>11498</v>
      </c>
      <c r="F947" s="9" t="s">
        <v>3884</v>
      </c>
      <c r="H947" s="1" t="s">
        <v>35</v>
      </c>
      <c r="I947" s="1" t="s">
        <v>29</v>
      </c>
      <c r="K947" s="14" t="s">
        <v>28</v>
      </c>
      <c r="L947" s="14" t="s">
        <v>113</v>
      </c>
      <c r="M947" s="2">
        <v>0.01</v>
      </c>
      <c r="P947" s="181" t="s">
        <v>11517</v>
      </c>
      <c r="Q947" s="182" t="s">
        <v>30</v>
      </c>
      <c r="R947" s="9" t="s">
        <v>3885</v>
      </c>
      <c r="S947" s="6">
        <v>0</v>
      </c>
      <c r="T947" s="6">
        <v>0</v>
      </c>
      <c r="U947" s="6">
        <v>324565.46000000002</v>
      </c>
      <c r="V947" s="6">
        <v>0</v>
      </c>
      <c r="W947" s="6">
        <f>SUM(Table2[[#This Row],[PE Obligations]:[Paving Obligations]])</f>
        <v>324565.46000000002</v>
      </c>
    </row>
    <row r="948" spans="1:23" ht="60" x14ac:dyDescent="0.25">
      <c r="A948" s="5">
        <v>123105</v>
      </c>
      <c r="B948" s="4">
        <v>2</v>
      </c>
      <c r="C948" s="9" t="s">
        <v>65</v>
      </c>
      <c r="D948" s="65" t="s">
        <v>122</v>
      </c>
      <c r="E948" s="65" t="s">
        <v>10721</v>
      </c>
      <c r="F948" s="9" t="s">
        <v>3317</v>
      </c>
      <c r="G948" s="9" t="s">
        <v>3318</v>
      </c>
      <c r="H948" s="1" t="s">
        <v>74</v>
      </c>
      <c r="I948" s="1" t="s">
        <v>522</v>
      </c>
      <c r="K948" s="14" t="s">
        <v>11496</v>
      </c>
      <c r="L948" s="14" t="s">
        <v>113</v>
      </c>
      <c r="M948" s="2">
        <v>1.67</v>
      </c>
      <c r="N948" s="13">
        <v>45009</v>
      </c>
      <c r="P948" s="181" t="s">
        <v>11513</v>
      </c>
      <c r="Q948" s="182" t="s">
        <v>148</v>
      </c>
      <c r="S948" s="6">
        <v>323800</v>
      </c>
      <c r="T948" s="6">
        <v>0</v>
      </c>
      <c r="U948" s="6">
        <v>0</v>
      </c>
      <c r="V948" s="6">
        <v>0</v>
      </c>
      <c r="W948" s="6">
        <f>SUM(Table2[[#This Row],[PE Obligations]:[Paving Obligations]])</f>
        <v>323800</v>
      </c>
    </row>
    <row r="949" spans="1:23" ht="30" x14ac:dyDescent="0.25">
      <c r="A949" s="5">
        <v>128970</v>
      </c>
      <c r="B949" s="4">
        <v>2</v>
      </c>
      <c r="C949" s="9" t="s">
        <v>284</v>
      </c>
      <c r="D949" s="65" t="s">
        <v>135</v>
      </c>
      <c r="E949" s="65" t="s">
        <v>11498</v>
      </c>
      <c r="F949" s="9" t="s">
        <v>6426</v>
      </c>
      <c r="H949" s="1" t="s">
        <v>1079</v>
      </c>
      <c r="I949" s="1" t="s">
        <v>118</v>
      </c>
      <c r="K949" s="14" t="s">
        <v>11496</v>
      </c>
      <c r="L949" s="14" t="s">
        <v>11499</v>
      </c>
      <c r="M949" s="1" t="s">
        <v>57</v>
      </c>
      <c r="N949" s="13">
        <v>44645</v>
      </c>
      <c r="P949" s="181" t="s">
        <v>11517</v>
      </c>
      <c r="Q949" s="182"/>
      <c r="S949" s="6">
        <v>323800</v>
      </c>
      <c r="T949" s="6">
        <v>0</v>
      </c>
      <c r="U949" s="6">
        <v>0</v>
      </c>
      <c r="V949" s="6">
        <v>0</v>
      </c>
      <c r="W949" s="6">
        <f>SUM(Table2[[#This Row],[PE Obligations]:[Paving Obligations]])</f>
        <v>323800</v>
      </c>
    </row>
    <row r="950" spans="1:23" ht="105" x14ac:dyDescent="0.25">
      <c r="A950" s="5">
        <v>112825.02</v>
      </c>
      <c r="B950" s="4">
        <v>4</v>
      </c>
      <c r="C950" s="9" t="s">
        <v>18</v>
      </c>
      <c r="D950" s="65" t="s">
        <v>604</v>
      </c>
      <c r="E950" s="65" t="s">
        <v>900</v>
      </c>
      <c r="F950" s="9" t="s">
        <v>1366</v>
      </c>
      <c r="G950" s="9" t="s">
        <v>1367</v>
      </c>
      <c r="H950" s="1" t="s">
        <v>22</v>
      </c>
      <c r="I950" s="1" t="s">
        <v>851</v>
      </c>
      <c r="K950" s="14" t="s">
        <v>11501</v>
      </c>
      <c r="L950" s="14" t="s">
        <v>113</v>
      </c>
      <c r="M950" s="2">
        <v>6.99</v>
      </c>
      <c r="P950" s="181" t="s">
        <v>11514</v>
      </c>
      <c r="Q950" s="182" t="s">
        <v>11</v>
      </c>
      <c r="S950" s="6">
        <v>0</v>
      </c>
      <c r="T950" s="6">
        <v>0</v>
      </c>
      <c r="U950" s="6">
        <v>322800</v>
      </c>
      <c r="V950" s="6">
        <v>0</v>
      </c>
      <c r="W950" s="6">
        <f>SUM(Table2[[#This Row],[PE Obligations]:[Paving Obligations]])</f>
        <v>322800</v>
      </c>
    </row>
    <row r="951" spans="1:23" ht="30" x14ac:dyDescent="0.25">
      <c r="A951" s="5">
        <v>122316</v>
      </c>
      <c r="B951" s="4">
        <v>2</v>
      </c>
      <c r="C951" s="9" t="s">
        <v>284</v>
      </c>
      <c r="D951" s="65" t="s">
        <v>3156</v>
      </c>
      <c r="E951" s="65" t="s">
        <v>11498</v>
      </c>
      <c r="F951" s="9" t="s">
        <v>3157</v>
      </c>
      <c r="H951" s="1" t="s">
        <v>35</v>
      </c>
      <c r="I951" s="1" t="s">
        <v>395</v>
      </c>
      <c r="K951" s="14" t="s">
        <v>28</v>
      </c>
      <c r="L951" s="14" t="s">
        <v>113</v>
      </c>
      <c r="M951" s="2">
        <v>0.01</v>
      </c>
      <c r="P951" s="181" t="s">
        <v>11517</v>
      </c>
      <c r="Q951" s="182" t="s">
        <v>30</v>
      </c>
      <c r="R951" s="9" t="s">
        <v>3158</v>
      </c>
      <c r="S951" s="6">
        <v>0</v>
      </c>
      <c r="T951" s="6">
        <v>0</v>
      </c>
      <c r="U951" s="6">
        <v>321912.33</v>
      </c>
      <c r="V951" s="6">
        <v>0</v>
      </c>
      <c r="W951" s="6">
        <f>SUM(Table2[[#This Row],[PE Obligations]:[Paving Obligations]])</f>
        <v>321912.33</v>
      </c>
    </row>
    <row r="952" spans="1:23" ht="75" x14ac:dyDescent="0.25">
      <c r="A952" s="5">
        <v>123628</v>
      </c>
      <c r="B952" s="4">
        <v>1</v>
      </c>
      <c r="C952" s="9" t="s">
        <v>83</v>
      </c>
      <c r="D952" s="65" t="s">
        <v>139</v>
      </c>
      <c r="E952" s="65" t="s">
        <v>900</v>
      </c>
      <c r="F952" s="9" t="s">
        <v>3516</v>
      </c>
      <c r="G952" s="9" t="s">
        <v>3517</v>
      </c>
      <c r="H952" s="1" t="s">
        <v>22</v>
      </c>
      <c r="I952" s="1" t="s">
        <v>39</v>
      </c>
      <c r="K952" s="14" t="s">
        <v>11500</v>
      </c>
      <c r="L952" s="14" t="s">
        <v>11500</v>
      </c>
      <c r="M952" s="2">
        <v>3.9380000000000002</v>
      </c>
      <c r="P952" s="181" t="s">
        <v>11515</v>
      </c>
      <c r="Q952" s="182" t="s">
        <v>24</v>
      </c>
      <c r="S952" s="6">
        <v>-3197.64</v>
      </c>
      <c r="T952" s="6">
        <v>0</v>
      </c>
      <c r="U952" s="6">
        <v>324007.64</v>
      </c>
      <c r="V952" s="6">
        <v>0</v>
      </c>
      <c r="W952" s="6">
        <f>SUM(Table2[[#This Row],[PE Obligations]:[Paving Obligations]])</f>
        <v>320810</v>
      </c>
    </row>
    <row r="953" spans="1:23" ht="90" x14ac:dyDescent="0.25">
      <c r="A953" s="5">
        <v>122977</v>
      </c>
      <c r="B953" s="4">
        <v>1</v>
      </c>
      <c r="C953" s="9" t="s">
        <v>40</v>
      </c>
      <c r="D953" s="65"/>
      <c r="E953" s="65" t="s">
        <v>11498</v>
      </c>
      <c r="F953" s="9" t="s">
        <v>3269</v>
      </c>
      <c r="G953" s="9" t="s">
        <v>3270</v>
      </c>
      <c r="H953" s="1" t="s">
        <v>22</v>
      </c>
      <c r="I953" s="1" t="s">
        <v>39</v>
      </c>
      <c r="K953" s="14" t="s">
        <v>11500</v>
      </c>
      <c r="L953" s="14" t="s">
        <v>11500</v>
      </c>
      <c r="M953" s="1" t="s">
        <v>57</v>
      </c>
      <c r="P953" s="181" t="s">
        <v>11517</v>
      </c>
      <c r="Q953" s="182" t="s">
        <v>24</v>
      </c>
      <c r="S953" s="6">
        <v>0</v>
      </c>
      <c r="T953" s="6">
        <v>320000</v>
      </c>
      <c r="U953" s="6">
        <v>0</v>
      </c>
      <c r="V953" s="6">
        <v>0</v>
      </c>
      <c r="W953" s="6">
        <f>SUM(Table2[[#This Row],[PE Obligations]:[Paving Obligations]])</f>
        <v>320000</v>
      </c>
    </row>
    <row r="954" spans="1:23" x14ac:dyDescent="0.25">
      <c r="A954" s="5">
        <v>127157</v>
      </c>
      <c r="B954" s="4">
        <v>2</v>
      </c>
      <c r="C954" s="9" t="s">
        <v>199</v>
      </c>
      <c r="D954" s="65" t="s">
        <v>555</v>
      </c>
      <c r="E954" s="65" t="s">
        <v>900</v>
      </c>
      <c r="F954" s="9" t="s">
        <v>5323</v>
      </c>
      <c r="G954" s="9" t="s">
        <v>3213</v>
      </c>
      <c r="H954" s="1" t="s">
        <v>158</v>
      </c>
      <c r="I954" s="1" t="s">
        <v>341</v>
      </c>
      <c r="J954" s="1" t="str">
        <f>VLOOKUP(A954,'2020'!E:I,5,FALSE)</f>
        <v>Mill &amp; 411d</v>
      </c>
      <c r="K954" s="14" t="s">
        <v>11496</v>
      </c>
      <c r="L954" s="14" t="s">
        <v>10418</v>
      </c>
      <c r="M954" s="2">
        <v>0.33</v>
      </c>
      <c r="N954" s="13">
        <v>43917</v>
      </c>
      <c r="O954" s="1" t="s">
        <v>342</v>
      </c>
      <c r="P954" s="181" t="s">
        <v>11514</v>
      </c>
      <c r="Q954" s="182" t="s">
        <v>11</v>
      </c>
      <c r="S954" s="6">
        <v>0</v>
      </c>
      <c r="T954" s="6">
        <v>0</v>
      </c>
      <c r="U954" s="6">
        <v>63520</v>
      </c>
      <c r="V954" s="6">
        <v>256252</v>
      </c>
      <c r="W954" s="6">
        <f>SUM(Table2[[#This Row],[PE Obligations]:[Paving Obligations]])</f>
        <v>319772</v>
      </c>
    </row>
    <row r="955" spans="1:23" ht="90" x14ac:dyDescent="0.25">
      <c r="A955" s="5">
        <v>123747</v>
      </c>
      <c r="B955" s="4">
        <v>3</v>
      </c>
      <c r="C955" s="9" t="s">
        <v>43</v>
      </c>
      <c r="D955" s="65"/>
      <c r="E955" s="65" t="s">
        <v>11498</v>
      </c>
      <c r="F955" s="9" t="s">
        <v>3549</v>
      </c>
      <c r="G955" s="9" t="s">
        <v>3550</v>
      </c>
      <c r="H955" s="1" t="s">
        <v>22</v>
      </c>
      <c r="I955" s="1" t="s">
        <v>39</v>
      </c>
      <c r="K955" s="14" t="s">
        <v>11500</v>
      </c>
      <c r="L955" s="14" t="s">
        <v>11500</v>
      </c>
      <c r="M955" s="2">
        <v>0.51</v>
      </c>
      <c r="P955" s="181" t="s">
        <v>11517</v>
      </c>
      <c r="Q955" s="182" t="s">
        <v>30</v>
      </c>
      <c r="S955" s="6">
        <v>0</v>
      </c>
      <c r="T955" s="6">
        <v>0</v>
      </c>
      <c r="U955" s="6">
        <v>319464</v>
      </c>
      <c r="V955" s="6">
        <v>0</v>
      </c>
      <c r="W955" s="6">
        <f>SUM(Table2[[#This Row],[PE Obligations]:[Paving Obligations]])</f>
        <v>319464</v>
      </c>
    </row>
    <row r="956" spans="1:23" ht="30" x14ac:dyDescent="0.25">
      <c r="A956" s="5">
        <v>125450.62</v>
      </c>
      <c r="B956" s="4">
        <v>2</v>
      </c>
      <c r="C956" s="9" t="s">
        <v>204</v>
      </c>
      <c r="D956" s="65"/>
      <c r="E956" s="65" t="s">
        <v>11498</v>
      </c>
      <c r="F956" s="9" t="s">
        <v>4373</v>
      </c>
      <c r="H956" s="1" t="s">
        <v>501</v>
      </c>
      <c r="I956" s="1" t="s">
        <v>600</v>
      </c>
      <c r="K956" s="14" t="s">
        <v>11500</v>
      </c>
      <c r="L956" s="14" t="s">
        <v>11500</v>
      </c>
      <c r="M956" s="1" t="s">
        <v>57</v>
      </c>
      <c r="N956" s="13">
        <v>43966</v>
      </c>
      <c r="P956" s="181" t="s">
        <v>11517</v>
      </c>
      <c r="Q956" s="182" t="s">
        <v>30</v>
      </c>
      <c r="S956" s="6">
        <v>0</v>
      </c>
      <c r="T956" s="6">
        <v>0</v>
      </c>
      <c r="U956" s="6">
        <v>318819</v>
      </c>
      <c r="V956" s="6">
        <v>0</v>
      </c>
      <c r="W956" s="6">
        <f>SUM(Table2[[#This Row],[PE Obligations]:[Paving Obligations]])</f>
        <v>318819</v>
      </c>
    </row>
    <row r="957" spans="1:23" ht="30" x14ac:dyDescent="0.25">
      <c r="A957" s="5">
        <v>120290</v>
      </c>
      <c r="B957" s="4">
        <v>3</v>
      </c>
      <c r="C957" s="9" t="s">
        <v>289</v>
      </c>
      <c r="D957" s="65" t="s">
        <v>360</v>
      </c>
      <c r="E957" s="65" t="s">
        <v>900</v>
      </c>
      <c r="F957" s="9" t="s">
        <v>2670</v>
      </c>
      <c r="H957" s="1" t="s">
        <v>501</v>
      </c>
      <c r="I957" s="1" t="s">
        <v>600</v>
      </c>
      <c r="K957" s="14" t="s">
        <v>11500</v>
      </c>
      <c r="L957" s="14" t="s">
        <v>11500</v>
      </c>
      <c r="M957" s="2">
        <v>0.6</v>
      </c>
      <c r="N957" s="13">
        <v>43637</v>
      </c>
      <c r="P957" s="181" t="s">
        <v>11515</v>
      </c>
      <c r="Q957" s="182" t="s">
        <v>24</v>
      </c>
      <c r="S957" s="6">
        <v>0</v>
      </c>
      <c r="T957" s="6">
        <v>0</v>
      </c>
      <c r="U957" s="6">
        <v>316184</v>
      </c>
      <c r="V957" s="6">
        <v>0</v>
      </c>
      <c r="W957" s="6">
        <f>SUM(Table2[[#This Row],[PE Obligations]:[Paving Obligations]])</f>
        <v>316184</v>
      </c>
    </row>
    <row r="958" spans="1:23" ht="30" x14ac:dyDescent="0.25">
      <c r="A958" s="5">
        <v>113433</v>
      </c>
      <c r="B958" s="4">
        <v>2</v>
      </c>
      <c r="C958" s="9" t="s">
        <v>124</v>
      </c>
      <c r="D958" s="65" t="s">
        <v>1334</v>
      </c>
      <c r="E958" s="65" t="s">
        <v>900</v>
      </c>
      <c r="F958" s="9" t="s">
        <v>1466</v>
      </c>
      <c r="G958" s="9" t="s">
        <v>1467</v>
      </c>
      <c r="H958" s="1" t="s">
        <v>28</v>
      </c>
      <c r="I958" s="1" t="s">
        <v>395</v>
      </c>
      <c r="K958" s="14" t="s">
        <v>28</v>
      </c>
      <c r="L958" s="14" t="s">
        <v>11339</v>
      </c>
      <c r="M958" s="2">
        <v>0.03</v>
      </c>
      <c r="N958" s="13">
        <v>43231</v>
      </c>
      <c r="P958" s="181" t="s">
        <v>11515</v>
      </c>
      <c r="Q958" s="182" t="s">
        <v>24</v>
      </c>
      <c r="R958" s="9" t="s">
        <v>1468</v>
      </c>
      <c r="S958" s="6">
        <v>24700</v>
      </c>
      <c r="T958" s="6">
        <v>0</v>
      </c>
      <c r="U958" s="6">
        <v>287500</v>
      </c>
      <c r="V958" s="6">
        <v>0</v>
      </c>
      <c r="W958" s="6">
        <f>SUM(Table2[[#This Row],[PE Obligations]:[Paving Obligations]])</f>
        <v>312200</v>
      </c>
    </row>
    <row r="959" spans="1:23" ht="30" x14ac:dyDescent="0.25">
      <c r="A959" s="5">
        <v>125450.41</v>
      </c>
      <c r="B959" s="4">
        <v>2</v>
      </c>
      <c r="C959" s="9" t="s">
        <v>128</v>
      </c>
      <c r="D959" s="65"/>
      <c r="E959" s="65" t="s">
        <v>11498</v>
      </c>
      <c r="F959" s="9" t="s">
        <v>4359</v>
      </c>
      <c r="H959" s="1" t="s">
        <v>501</v>
      </c>
      <c r="I959" s="1" t="s">
        <v>600</v>
      </c>
      <c r="K959" s="14" t="s">
        <v>11500</v>
      </c>
      <c r="L959" s="14" t="s">
        <v>11500</v>
      </c>
      <c r="M959" s="1" t="s">
        <v>57</v>
      </c>
      <c r="N959" s="13">
        <v>43742</v>
      </c>
      <c r="P959" s="181" t="s">
        <v>11517</v>
      </c>
      <c r="Q959" s="182" t="s">
        <v>30</v>
      </c>
      <c r="S959" s="6">
        <v>5000</v>
      </c>
      <c r="T959" s="6">
        <v>0</v>
      </c>
      <c r="U959" s="6">
        <v>306585</v>
      </c>
      <c r="V959" s="6">
        <v>0</v>
      </c>
      <c r="W959" s="6">
        <f>SUM(Table2[[#This Row],[PE Obligations]:[Paving Obligations]])</f>
        <v>311585</v>
      </c>
    </row>
    <row r="960" spans="1:23" ht="30" x14ac:dyDescent="0.25">
      <c r="A960" s="5">
        <v>128096</v>
      </c>
      <c r="B960" s="4">
        <v>1</v>
      </c>
      <c r="C960" s="9" t="s">
        <v>102</v>
      </c>
      <c r="D960" s="65" t="s">
        <v>6012</v>
      </c>
      <c r="E960" s="65" t="s">
        <v>11498</v>
      </c>
      <c r="F960" s="9" t="s">
        <v>6013</v>
      </c>
      <c r="H960" s="1" t="s">
        <v>1098</v>
      </c>
      <c r="I960" s="1" t="s">
        <v>158</v>
      </c>
      <c r="K960" s="14" t="s">
        <v>11496</v>
      </c>
      <c r="L960" s="14" t="s">
        <v>10418</v>
      </c>
      <c r="M960" s="2">
        <v>3.6</v>
      </c>
      <c r="P960" s="181" t="s">
        <v>11517</v>
      </c>
      <c r="Q960" s="182"/>
      <c r="S960" s="6">
        <v>0</v>
      </c>
      <c r="T960" s="6">
        <v>0</v>
      </c>
      <c r="U960" s="6">
        <v>0</v>
      </c>
      <c r="V960" s="6">
        <v>309838.57</v>
      </c>
      <c r="W960" s="6">
        <f>SUM(Table2[[#This Row],[PE Obligations]:[Paving Obligations]])</f>
        <v>309838.57</v>
      </c>
    </row>
    <row r="961" spans="1:23" ht="30" x14ac:dyDescent="0.25">
      <c r="A961" s="5">
        <v>128144</v>
      </c>
      <c r="B961" s="4">
        <v>1</v>
      </c>
      <c r="C961" s="9" t="s">
        <v>40</v>
      </c>
      <c r="D961" s="65"/>
      <c r="E961" s="65" t="s">
        <v>11500</v>
      </c>
      <c r="F961" s="9" t="s">
        <v>6031</v>
      </c>
      <c r="H961" s="1" t="s">
        <v>878</v>
      </c>
      <c r="I961" s="1" t="s">
        <v>972</v>
      </c>
      <c r="K961" s="14" t="s">
        <v>11500</v>
      </c>
      <c r="L961" s="14" t="s">
        <v>11500</v>
      </c>
      <c r="M961" s="1" t="s">
        <v>57</v>
      </c>
      <c r="P961" s="181" t="s">
        <v>11500</v>
      </c>
      <c r="Q961" s="182"/>
      <c r="S961" s="6">
        <v>0</v>
      </c>
      <c r="T961" s="6">
        <v>0</v>
      </c>
      <c r="U961" s="6">
        <v>308805</v>
      </c>
      <c r="V961" s="6">
        <v>0</v>
      </c>
      <c r="W961" s="6">
        <f>SUM(Table2[[#This Row],[PE Obligations]:[Paving Obligations]])</f>
        <v>308805</v>
      </c>
    </row>
    <row r="962" spans="1:23" ht="30" x14ac:dyDescent="0.25">
      <c r="A962" s="5">
        <v>114547.08</v>
      </c>
      <c r="B962" s="4">
        <v>3</v>
      </c>
      <c r="C962" s="9" t="s">
        <v>161</v>
      </c>
      <c r="D962" s="65"/>
      <c r="E962" s="65" t="s">
        <v>10721</v>
      </c>
      <c r="F962" s="9" t="s">
        <v>1636</v>
      </c>
      <c r="G962" s="9" t="s">
        <v>1637</v>
      </c>
      <c r="H962" s="1" t="s">
        <v>105</v>
      </c>
      <c r="I962" s="1" t="s">
        <v>171</v>
      </c>
      <c r="K962" s="14" t="s">
        <v>11500</v>
      </c>
      <c r="L962" s="14" t="s">
        <v>11500</v>
      </c>
      <c r="M962" s="1" t="s">
        <v>57</v>
      </c>
      <c r="N962" s="13">
        <v>43329</v>
      </c>
      <c r="P962" s="181" t="s">
        <v>11513</v>
      </c>
      <c r="Q962" s="182"/>
      <c r="S962" s="6">
        <v>0</v>
      </c>
      <c r="T962" s="6">
        <v>0</v>
      </c>
      <c r="U962" s="6">
        <v>308500</v>
      </c>
      <c r="V962" s="6">
        <v>0</v>
      </c>
      <c r="W962" s="6">
        <f>SUM(Table2[[#This Row],[PE Obligations]:[Paving Obligations]])</f>
        <v>308500</v>
      </c>
    </row>
    <row r="963" spans="1:23" ht="120" x14ac:dyDescent="0.25">
      <c r="A963" s="5">
        <v>125624</v>
      </c>
      <c r="B963" s="4">
        <v>1</v>
      </c>
      <c r="C963" s="9" t="s">
        <v>169</v>
      </c>
      <c r="D963" s="65"/>
      <c r="E963" s="65" t="s">
        <v>11498</v>
      </c>
      <c r="F963" s="9" t="s">
        <v>4496</v>
      </c>
      <c r="G963" s="9" t="s">
        <v>4497</v>
      </c>
      <c r="H963" s="1" t="s">
        <v>22</v>
      </c>
      <c r="I963" s="1" t="s">
        <v>39</v>
      </c>
      <c r="K963" s="14" t="s">
        <v>11500</v>
      </c>
      <c r="L963" s="14" t="s">
        <v>11500</v>
      </c>
      <c r="M963" s="2">
        <v>0</v>
      </c>
      <c r="P963" s="181" t="s">
        <v>11517</v>
      </c>
      <c r="Q963" s="182" t="s">
        <v>24</v>
      </c>
      <c r="S963" s="6">
        <v>308317</v>
      </c>
      <c r="T963" s="6">
        <v>0</v>
      </c>
      <c r="U963" s="6">
        <v>0</v>
      </c>
      <c r="V963" s="6">
        <v>0</v>
      </c>
      <c r="W963" s="6">
        <f>SUM(Table2[[#This Row],[PE Obligations]:[Paving Obligations]])</f>
        <v>308317</v>
      </c>
    </row>
    <row r="964" spans="1:23" ht="30" x14ac:dyDescent="0.25">
      <c r="A964" s="5">
        <v>127449</v>
      </c>
      <c r="B964" s="4">
        <v>6</v>
      </c>
      <c r="C964" s="9" t="s">
        <v>46</v>
      </c>
      <c r="D964" s="65"/>
      <c r="E964" s="65" t="s">
        <v>10721</v>
      </c>
      <c r="F964" s="9" t="s">
        <v>5499</v>
      </c>
      <c r="G964" s="9" t="s">
        <v>5500</v>
      </c>
      <c r="H964" s="1" t="s">
        <v>105</v>
      </c>
      <c r="I964" s="1" t="s">
        <v>1540</v>
      </c>
      <c r="K964" s="14" t="s">
        <v>11500</v>
      </c>
      <c r="L964" s="14" t="s">
        <v>11500</v>
      </c>
      <c r="M964" s="1" t="s">
        <v>57</v>
      </c>
      <c r="N964" s="13">
        <v>43595</v>
      </c>
      <c r="P964" s="181" t="s">
        <v>11513</v>
      </c>
      <c r="Q964" s="182"/>
      <c r="S964" s="6">
        <v>0</v>
      </c>
      <c r="T964" s="6">
        <v>0</v>
      </c>
      <c r="U964" s="6">
        <v>307833</v>
      </c>
      <c r="V964" s="6">
        <v>0</v>
      </c>
      <c r="W964" s="6">
        <f>SUM(Table2[[#This Row],[PE Obligations]:[Paving Obligations]])</f>
        <v>307833</v>
      </c>
    </row>
    <row r="965" spans="1:23" x14ac:dyDescent="0.25">
      <c r="A965" s="5">
        <v>129062</v>
      </c>
      <c r="B965" s="4">
        <v>3</v>
      </c>
      <c r="C965" s="9" t="s">
        <v>206</v>
      </c>
      <c r="D965" s="65" t="s">
        <v>6496</v>
      </c>
      <c r="E965" s="65" t="s">
        <v>11498</v>
      </c>
      <c r="F965" s="9" t="s">
        <v>6497</v>
      </c>
      <c r="H965" s="1" t="s">
        <v>1098</v>
      </c>
      <c r="I965" s="1" t="s">
        <v>158</v>
      </c>
      <c r="K965" s="14" t="s">
        <v>11500</v>
      </c>
      <c r="L965" s="14" t="s">
        <v>11500</v>
      </c>
      <c r="M965" s="2">
        <v>1.948</v>
      </c>
      <c r="P965" s="181" t="s">
        <v>11517</v>
      </c>
      <c r="Q965" s="182" t="s">
        <v>30</v>
      </c>
      <c r="S965" s="6">
        <v>0</v>
      </c>
      <c r="T965" s="6">
        <v>0</v>
      </c>
      <c r="U965" s="6">
        <v>0</v>
      </c>
      <c r="V965" s="6">
        <v>307818</v>
      </c>
      <c r="W965" s="6">
        <f>SUM(Table2[[#This Row],[PE Obligations]:[Paving Obligations]])</f>
        <v>307818</v>
      </c>
    </row>
    <row r="966" spans="1:23" x14ac:dyDescent="0.25">
      <c r="A966" s="5">
        <v>127339</v>
      </c>
      <c r="B966" s="4">
        <v>4</v>
      </c>
      <c r="C966" s="9" t="s">
        <v>18</v>
      </c>
      <c r="D966" s="65" t="s">
        <v>523</v>
      </c>
      <c r="E966" s="65" t="s">
        <v>900</v>
      </c>
      <c r="F966" s="9" t="s">
        <v>5441</v>
      </c>
      <c r="G966" s="9" t="s">
        <v>3213</v>
      </c>
      <c r="H966" s="1" t="s">
        <v>158</v>
      </c>
      <c r="I966" s="1" t="s">
        <v>341</v>
      </c>
      <c r="J966" s="1" t="str">
        <f>VLOOKUP(A966,'Resurfacing Data'!A:M,13,FALSE)</f>
        <v>Mill &amp; 411D</v>
      </c>
      <c r="K966" s="14" t="s">
        <v>11496</v>
      </c>
      <c r="L966" s="14" t="s">
        <v>10418</v>
      </c>
      <c r="M966" s="2">
        <v>6.3</v>
      </c>
      <c r="N966" s="13">
        <v>43553</v>
      </c>
      <c r="O966" s="1" t="s">
        <v>342</v>
      </c>
      <c r="P966" s="181" t="s">
        <v>11514</v>
      </c>
      <c r="Q966" s="182" t="s">
        <v>11</v>
      </c>
      <c r="S966" s="6">
        <v>0</v>
      </c>
      <c r="T966" s="6">
        <v>0</v>
      </c>
      <c r="U966" s="6">
        <v>0</v>
      </c>
      <c r="V966" s="6">
        <v>306250</v>
      </c>
      <c r="W966" s="6">
        <f>SUM(Table2[[#This Row],[PE Obligations]:[Paving Obligations]])</f>
        <v>306250</v>
      </c>
    </row>
    <row r="967" spans="1:23" ht="30" x14ac:dyDescent="0.25">
      <c r="A967" s="5">
        <v>104123</v>
      </c>
      <c r="B967" s="4">
        <v>4</v>
      </c>
      <c r="C967" s="9" t="s">
        <v>845</v>
      </c>
      <c r="D967" s="65" t="s">
        <v>846</v>
      </c>
      <c r="E967" s="65" t="s">
        <v>900</v>
      </c>
      <c r="F967" s="9" t="s">
        <v>847</v>
      </c>
      <c r="G967" s="9" t="s">
        <v>848</v>
      </c>
      <c r="H967" s="1" t="s">
        <v>74</v>
      </c>
      <c r="I967" s="1" t="s">
        <v>634</v>
      </c>
      <c r="K967" s="14" t="s">
        <v>11496</v>
      </c>
      <c r="L967" s="14" t="s">
        <v>113</v>
      </c>
      <c r="M967" s="1" t="s">
        <v>57</v>
      </c>
      <c r="P967" s="181" t="s">
        <v>11514</v>
      </c>
      <c r="Q967" s="182" t="s">
        <v>430</v>
      </c>
      <c r="S967" s="6">
        <v>306200</v>
      </c>
      <c r="T967" s="6">
        <v>0</v>
      </c>
      <c r="U967" s="6">
        <v>0</v>
      </c>
      <c r="V967" s="6">
        <v>0</v>
      </c>
      <c r="W967" s="6">
        <f>SUM(Table2[[#This Row],[PE Obligations]:[Paving Obligations]])</f>
        <v>306200</v>
      </c>
    </row>
    <row r="968" spans="1:23" ht="75" x14ac:dyDescent="0.25">
      <c r="A968" s="5">
        <v>102619</v>
      </c>
      <c r="B968" s="4">
        <v>4</v>
      </c>
      <c r="C968" s="9" t="s">
        <v>18</v>
      </c>
      <c r="D968" s="65" t="s">
        <v>764</v>
      </c>
      <c r="E968" s="65" t="s">
        <v>11498</v>
      </c>
      <c r="F968" s="9" t="s">
        <v>765</v>
      </c>
      <c r="G968" s="9" t="s">
        <v>766</v>
      </c>
      <c r="H968" s="1" t="s">
        <v>22</v>
      </c>
      <c r="I968" s="1" t="s">
        <v>522</v>
      </c>
      <c r="K968" s="14" t="s">
        <v>11496</v>
      </c>
      <c r="L968" s="14" t="s">
        <v>113</v>
      </c>
      <c r="M968" s="2">
        <v>0</v>
      </c>
      <c r="P968" s="181" t="s">
        <v>11516</v>
      </c>
      <c r="Q968" s="182" t="s">
        <v>11</v>
      </c>
      <c r="S968" s="6">
        <v>305841.28999999998</v>
      </c>
      <c r="T968" s="6">
        <v>0</v>
      </c>
      <c r="U968" s="6">
        <v>0</v>
      </c>
      <c r="V968" s="6">
        <v>0</v>
      </c>
      <c r="W968" s="6">
        <f>SUM(Table2[[#This Row],[PE Obligations]:[Paving Obligations]])</f>
        <v>305841.28999999998</v>
      </c>
    </row>
    <row r="969" spans="1:23" ht="90" x14ac:dyDescent="0.25">
      <c r="A969" s="5">
        <v>123750</v>
      </c>
      <c r="B969" s="4">
        <v>3</v>
      </c>
      <c r="C969" s="9" t="s">
        <v>320</v>
      </c>
      <c r="D969" s="65"/>
      <c r="E969" s="65" t="s">
        <v>11498</v>
      </c>
      <c r="F969" s="9" t="s">
        <v>3554</v>
      </c>
      <c r="G969" s="9" t="s">
        <v>3555</v>
      </c>
      <c r="H969" s="1" t="s">
        <v>22</v>
      </c>
      <c r="I969" s="1" t="s">
        <v>39</v>
      </c>
      <c r="K969" s="14" t="s">
        <v>11500</v>
      </c>
      <c r="L969" s="14" t="s">
        <v>11500</v>
      </c>
      <c r="M969" s="2">
        <v>0.52</v>
      </c>
      <c r="P969" s="181" t="s">
        <v>11517</v>
      </c>
      <c r="Q969" s="182" t="s">
        <v>1369</v>
      </c>
      <c r="S969" s="6">
        <v>-20000</v>
      </c>
      <c r="T969" s="6">
        <v>0</v>
      </c>
      <c r="U969" s="6">
        <v>324791</v>
      </c>
      <c r="V969" s="6">
        <v>0</v>
      </c>
      <c r="W969" s="6">
        <f>SUM(Table2[[#This Row],[PE Obligations]:[Paving Obligations]])</f>
        <v>304791</v>
      </c>
    </row>
    <row r="970" spans="1:23" x14ac:dyDescent="0.25">
      <c r="A970" s="5">
        <v>118491</v>
      </c>
      <c r="B970" s="4">
        <v>6</v>
      </c>
      <c r="C970" s="9" t="s">
        <v>46</v>
      </c>
      <c r="D970" s="65"/>
      <c r="E970" s="65" t="s">
        <v>11500</v>
      </c>
      <c r="F970" s="9" t="s">
        <v>2299</v>
      </c>
      <c r="H970" s="1" t="s">
        <v>24</v>
      </c>
      <c r="I970" s="1" t="s">
        <v>467</v>
      </c>
      <c r="K970" s="14" t="s">
        <v>11500</v>
      </c>
      <c r="L970" s="14" t="s">
        <v>11500</v>
      </c>
      <c r="M970" s="1" t="s">
        <v>57</v>
      </c>
      <c r="P970" s="181" t="s">
        <v>11500</v>
      </c>
      <c r="Q970" s="182"/>
      <c r="S970" s="6">
        <v>303700</v>
      </c>
      <c r="T970" s="6">
        <v>0</v>
      </c>
      <c r="U970" s="6">
        <v>0</v>
      </c>
      <c r="V970" s="6">
        <v>0</v>
      </c>
      <c r="W970" s="6">
        <f>SUM(Table2[[#This Row],[PE Obligations]:[Paving Obligations]])</f>
        <v>303700</v>
      </c>
    </row>
    <row r="971" spans="1:23" x14ac:dyDescent="0.25">
      <c r="A971" s="5">
        <v>129023</v>
      </c>
      <c r="B971" s="4">
        <v>1</v>
      </c>
      <c r="C971" s="9" t="s">
        <v>310</v>
      </c>
      <c r="D971" s="65"/>
      <c r="E971" s="65" t="s">
        <v>900</v>
      </c>
      <c r="F971" s="9" t="s">
        <v>6459</v>
      </c>
      <c r="H971" s="1" t="s">
        <v>105</v>
      </c>
      <c r="I971" s="1" t="s">
        <v>171</v>
      </c>
      <c r="K971" s="14" t="s">
        <v>11500</v>
      </c>
      <c r="L971" s="14" t="s">
        <v>11500</v>
      </c>
      <c r="M971" s="1" t="s">
        <v>57</v>
      </c>
      <c r="P971" s="181" t="s">
        <v>11515</v>
      </c>
      <c r="Q971" s="182"/>
      <c r="S971" s="6">
        <v>0</v>
      </c>
      <c r="T971" s="6">
        <v>0</v>
      </c>
      <c r="U971" s="6">
        <v>302793.75</v>
      </c>
      <c r="V971" s="6">
        <v>0</v>
      </c>
      <c r="W971" s="6">
        <f>SUM(Table2[[#This Row],[PE Obligations]:[Paving Obligations]])</f>
        <v>302793.75</v>
      </c>
    </row>
    <row r="972" spans="1:23" x14ac:dyDescent="0.25">
      <c r="A972" s="5">
        <v>129172</v>
      </c>
      <c r="B972" s="4">
        <v>3</v>
      </c>
      <c r="C972" s="9" t="s">
        <v>131</v>
      </c>
      <c r="D972" s="65"/>
      <c r="E972" s="65" t="s">
        <v>900</v>
      </c>
      <c r="F972" s="9" t="s">
        <v>6568</v>
      </c>
      <c r="H972" s="1" t="s">
        <v>105</v>
      </c>
      <c r="I972" s="1" t="s">
        <v>171</v>
      </c>
      <c r="K972" s="14" t="s">
        <v>11500</v>
      </c>
      <c r="L972" s="14" t="s">
        <v>11500</v>
      </c>
      <c r="M972" s="1" t="s">
        <v>57</v>
      </c>
      <c r="P972" s="181" t="s">
        <v>11515</v>
      </c>
      <c r="Q972" s="182"/>
      <c r="S972" s="6">
        <v>0</v>
      </c>
      <c r="T972" s="6">
        <v>0</v>
      </c>
      <c r="U972" s="6">
        <v>302692.34999999998</v>
      </c>
      <c r="V972" s="6">
        <v>0</v>
      </c>
      <c r="W972" s="6">
        <f>SUM(Table2[[#This Row],[PE Obligations]:[Paving Obligations]])</f>
        <v>302692.34999999998</v>
      </c>
    </row>
    <row r="973" spans="1:23" ht="30" x14ac:dyDescent="0.25">
      <c r="A973" s="5">
        <v>129058</v>
      </c>
      <c r="B973" s="4">
        <v>1</v>
      </c>
      <c r="C973" s="9" t="s">
        <v>271</v>
      </c>
      <c r="D973" s="65" t="s">
        <v>6491</v>
      </c>
      <c r="E973" s="65" t="s">
        <v>11498</v>
      </c>
      <c r="F973" s="9" t="s">
        <v>6492</v>
      </c>
      <c r="H973" s="1" t="s">
        <v>1098</v>
      </c>
      <c r="I973" s="1" t="s">
        <v>158</v>
      </c>
      <c r="K973" s="14" t="s">
        <v>11500</v>
      </c>
      <c r="L973" s="14" t="s">
        <v>11500</v>
      </c>
      <c r="M973" s="2">
        <v>3</v>
      </c>
      <c r="P973" s="181" t="s">
        <v>11517</v>
      </c>
      <c r="Q973" s="182" t="s">
        <v>1369</v>
      </c>
      <c r="S973" s="6">
        <v>0</v>
      </c>
      <c r="T973" s="6">
        <v>0</v>
      </c>
      <c r="U973" s="6">
        <v>0</v>
      </c>
      <c r="V973" s="6">
        <v>301400.33</v>
      </c>
      <c r="W973" s="6">
        <f>SUM(Table2[[#This Row],[PE Obligations]:[Paving Obligations]])</f>
        <v>301400.33</v>
      </c>
    </row>
    <row r="974" spans="1:23" ht="30" x14ac:dyDescent="0.25">
      <c r="A974" s="5">
        <v>128702</v>
      </c>
      <c r="B974" s="4">
        <v>2</v>
      </c>
      <c r="C974" s="9" t="s">
        <v>212</v>
      </c>
      <c r="D974" s="65" t="s">
        <v>322</v>
      </c>
      <c r="E974" s="65" t="s">
        <v>900</v>
      </c>
      <c r="F974" s="9" t="s">
        <v>6254</v>
      </c>
      <c r="G974" s="9" t="s">
        <v>6227</v>
      </c>
      <c r="H974" s="1" t="s">
        <v>105</v>
      </c>
      <c r="I974" s="1" t="s">
        <v>501</v>
      </c>
      <c r="K974" s="14" t="s">
        <v>11506</v>
      </c>
      <c r="L974" s="14" t="s">
        <v>11339</v>
      </c>
      <c r="M974" s="2">
        <v>0.01</v>
      </c>
      <c r="N974" s="13">
        <v>43539</v>
      </c>
      <c r="P974" s="181" t="s">
        <v>11515</v>
      </c>
      <c r="Q974" s="182" t="s">
        <v>24</v>
      </c>
      <c r="S974" s="6">
        <v>1999</v>
      </c>
      <c r="T974" s="6">
        <v>0</v>
      </c>
      <c r="U974" s="6">
        <v>299361</v>
      </c>
      <c r="V974" s="6">
        <v>0</v>
      </c>
      <c r="W974" s="6">
        <f>SUM(Table2[[#This Row],[PE Obligations]:[Paving Obligations]])</f>
        <v>301360</v>
      </c>
    </row>
    <row r="975" spans="1:23" ht="75" x14ac:dyDescent="0.25">
      <c r="A975" s="5">
        <v>125450.78</v>
      </c>
      <c r="B975" s="4">
        <v>4</v>
      </c>
      <c r="C975" s="9" t="s">
        <v>248</v>
      </c>
      <c r="D975" s="65"/>
      <c r="E975" s="65" t="s">
        <v>11498</v>
      </c>
      <c r="F975" s="9" t="s">
        <v>4386</v>
      </c>
      <c r="G975" s="9" t="s">
        <v>4387</v>
      </c>
      <c r="H975" s="1" t="s">
        <v>501</v>
      </c>
      <c r="I975" s="1" t="s">
        <v>600</v>
      </c>
      <c r="K975" s="14" t="s">
        <v>11500</v>
      </c>
      <c r="L975" s="14" t="s">
        <v>11500</v>
      </c>
      <c r="M975" s="1" t="s">
        <v>57</v>
      </c>
      <c r="N975" s="13">
        <v>43742</v>
      </c>
      <c r="P975" s="181" t="s">
        <v>11517</v>
      </c>
      <c r="Q975" s="182" t="s">
        <v>30</v>
      </c>
      <c r="S975" s="6">
        <v>0</v>
      </c>
      <c r="T975" s="6">
        <v>0</v>
      </c>
      <c r="U975" s="6">
        <v>300720</v>
      </c>
      <c r="V975" s="6">
        <v>0</v>
      </c>
      <c r="W975" s="6">
        <f>SUM(Table2[[#This Row],[PE Obligations]:[Paving Obligations]])</f>
        <v>300720</v>
      </c>
    </row>
    <row r="976" spans="1:23" ht="45" x14ac:dyDescent="0.25">
      <c r="A976" s="5">
        <v>127247</v>
      </c>
      <c r="B976" s="4">
        <v>3</v>
      </c>
      <c r="C976" s="9" t="s">
        <v>152</v>
      </c>
      <c r="D976" s="65" t="s">
        <v>5390</v>
      </c>
      <c r="E976" s="65" t="s">
        <v>11498</v>
      </c>
      <c r="F976" s="9" t="s">
        <v>5391</v>
      </c>
      <c r="G976" s="9" t="s">
        <v>5392</v>
      </c>
      <c r="H976" s="1" t="s">
        <v>35</v>
      </c>
      <c r="I976" s="1" t="s">
        <v>29</v>
      </c>
      <c r="K976" s="14" t="s">
        <v>11500</v>
      </c>
      <c r="L976" s="14" t="s">
        <v>11500</v>
      </c>
      <c r="M976" s="2">
        <v>0.01</v>
      </c>
      <c r="P976" s="181" t="s">
        <v>11517</v>
      </c>
      <c r="Q976" s="182" t="s">
        <v>30</v>
      </c>
      <c r="S976" s="6">
        <v>0</v>
      </c>
      <c r="T976" s="6">
        <v>0</v>
      </c>
      <c r="U976" s="6">
        <v>300511.40000000002</v>
      </c>
      <c r="V976" s="6">
        <v>0</v>
      </c>
      <c r="W976" s="6">
        <f>SUM(Table2[[#This Row],[PE Obligations]:[Paving Obligations]])</f>
        <v>300511.40000000002</v>
      </c>
    </row>
    <row r="977" spans="1:23" ht="30" x14ac:dyDescent="0.25">
      <c r="A977" s="5">
        <v>128646</v>
      </c>
      <c r="B977" s="4">
        <v>1</v>
      </c>
      <c r="C977" s="9" t="s">
        <v>181</v>
      </c>
      <c r="D977" s="65" t="s">
        <v>6202</v>
      </c>
      <c r="E977" s="65" t="s">
        <v>11498</v>
      </c>
      <c r="F977" s="9" t="s">
        <v>6203</v>
      </c>
      <c r="H977" s="1" t="s">
        <v>35</v>
      </c>
      <c r="I977" s="1" t="s">
        <v>29</v>
      </c>
      <c r="K977" s="14" t="s">
        <v>11500</v>
      </c>
      <c r="L977" s="14" t="s">
        <v>11500</v>
      </c>
      <c r="M977" s="2">
        <v>0</v>
      </c>
      <c r="P977" s="181" t="s">
        <v>11517</v>
      </c>
      <c r="Q977" s="182" t="s">
        <v>30</v>
      </c>
      <c r="R977" s="9" t="s">
        <v>6204</v>
      </c>
      <c r="S977" s="6">
        <v>0</v>
      </c>
      <c r="T977" s="6">
        <v>0</v>
      </c>
      <c r="U977" s="6">
        <v>300305</v>
      </c>
      <c r="V977" s="6">
        <v>0</v>
      </c>
      <c r="W977" s="6">
        <f>SUM(Table2[[#This Row],[PE Obligations]:[Paving Obligations]])</f>
        <v>300305</v>
      </c>
    </row>
    <row r="978" spans="1:23" x14ac:dyDescent="0.25">
      <c r="A978" s="5">
        <v>107349</v>
      </c>
      <c r="B978" s="4">
        <v>1</v>
      </c>
      <c r="C978" s="9" t="s">
        <v>32</v>
      </c>
      <c r="D978" s="65" t="s">
        <v>390</v>
      </c>
      <c r="E978" s="65" t="s">
        <v>900</v>
      </c>
      <c r="F978" s="9" t="s">
        <v>1007</v>
      </c>
      <c r="H978" s="1" t="s">
        <v>74</v>
      </c>
      <c r="I978" s="1" t="s">
        <v>113</v>
      </c>
      <c r="K978" s="14" t="s">
        <v>11496</v>
      </c>
      <c r="L978" s="14" t="s">
        <v>113</v>
      </c>
      <c r="M978" s="2">
        <v>5.15</v>
      </c>
      <c r="N978" s="13">
        <v>42048</v>
      </c>
      <c r="P978" s="181" t="s">
        <v>11514</v>
      </c>
      <c r="Q978" s="182" t="s">
        <v>430</v>
      </c>
      <c r="S978" s="6">
        <v>0</v>
      </c>
      <c r="T978" s="6">
        <v>0</v>
      </c>
      <c r="U978" s="6">
        <v>300000</v>
      </c>
      <c r="V978" s="6">
        <v>0</v>
      </c>
      <c r="W978" s="6">
        <f>SUM(Table2[[#This Row],[PE Obligations]:[Paving Obligations]])</f>
        <v>300000</v>
      </c>
    </row>
    <row r="979" spans="1:23" ht="30" x14ac:dyDescent="0.25">
      <c r="A979" s="5">
        <v>108082</v>
      </c>
      <c r="B979" s="4">
        <v>4</v>
      </c>
      <c r="C979" s="9" t="s">
        <v>18</v>
      </c>
      <c r="D979" s="65"/>
      <c r="E979" s="65" t="s">
        <v>11500</v>
      </c>
      <c r="F979" s="9" t="s">
        <v>1067</v>
      </c>
      <c r="G979" s="9" t="s">
        <v>1068</v>
      </c>
      <c r="H979" s="1" t="s">
        <v>1069</v>
      </c>
      <c r="I979" s="1" t="s">
        <v>1070</v>
      </c>
      <c r="K979" s="14" t="s">
        <v>11500</v>
      </c>
      <c r="L979" s="14" t="s">
        <v>11500</v>
      </c>
      <c r="M979" s="2">
        <v>0.01</v>
      </c>
      <c r="P979" s="181" t="s">
        <v>11500</v>
      </c>
      <c r="Q979" s="182" t="s">
        <v>24</v>
      </c>
      <c r="S979" s="6">
        <v>0</v>
      </c>
      <c r="T979" s="6">
        <v>300000</v>
      </c>
      <c r="U979" s="6">
        <v>0</v>
      </c>
      <c r="V979" s="6">
        <v>0</v>
      </c>
      <c r="W979" s="6">
        <f>SUM(Table2[[#This Row],[PE Obligations]:[Paving Obligations]])</f>
        <v>300000</v>
      </c>
    </row>
    <row r="980" spans="1:23" ht="30" x14ac:dyDescent="0.25">
      <c r="A980" s="5">
        <v>129373</v>
      </c>
      <c r="B980" s="4">
        <v>4</v>
      </c>
      <c r="C980" s="9" t="s">
        <v>231</v>
      </c>
      <c r="D980" s="65" t="s">
        <v>1392</v>
      </c>
      <c r="E980" s="65" t="s">
        <v>11498</v>
      </c>
      <c r="F980" s="9" t="s">
        <v>6850</v>
      </c>
      <c r="H980" s="1" t="s">
        <v>1098</v>
      </c>
      <c r="I980" s="1" t="s">
        <v>158</v>
      </c>
      <c r="K980" s="14" t="s">
        <v>11500</v>
      </c>
      <c r="L980" s="14" t="s">
        <v>11500</v>
      </c>
      <c r="M980" s="2">
        <v>3.4</v>
      </c>
      <c r="P980" s="181" t="s">
        <v>11517</v>
      </c>
      <c r="Q980" s="182" t="s">
        <v>30</v>
      </c>
      <c r="S980" s="6">
        <v>0</v>
      </c>
      <c r="T980" s="6">
        <v>0</v>
      </c>
      <c r="U980" s="6">
        <v>0</v>
      </c>
      <c r="V980" s="6">
        <v>297132.39</v>
      </c>
      <c r="W980" s="6">
        <f>SUM(Table2[[#This Row],[PE Obligations]:[Paving Obligations]])</f>
        <v>297132.39</v>
      </c>
    </row>
    <row r="981" spans="1:23" ht="30" x14ac:dyDescent="0.25">
      <c r="A981" s="5">
        <v>129061</v>
      </c>
      <c r="B981" s="4">
        <v>3</v>
      </c>
      <c r="C981" s="9" t="s">
        <v>320</v>
      </c>
      <c r="D981" s="65"/>
      <c r="E981" s="65" t="s">
        <v>11500</v>
      </c>
      <c r="F981" s="9" t="s">
        <v>6495</v>
      </c>
      <c r="H981" s="1" t="s">
        <v>1072</v>
      </c>
      <c r="K981" s="14" t="s">
        <v>11500</v>
      </c>
      <c r="L981" s="14" t="s">
        <v>11500</v>
      </c>
      <c r="M981" s="1" t="s">
        <v>57</v>
      </c>
      <c r="P981" s="181" t="s">
        <v>11500</v>
      </c>
      <c r="Q981" s="182"/>
      <c r="S981" s="6">
        <v>0</v>
      </c>
      <c r="T981" s="6">
        <v>0</v>
      </c>
      <c r="U981" s="6">
        <v>297000</v>
      </c>
      <c r="V981" s="6">
        <v>0</v>
      </c>
      <c r="W981" s="6">
        <f>SUM(Table2[[#This Row],[PE Obligations]:[Paving Obligations]])</f>
        <v>297000</v>
      </c>
    </row>
    <row r="982" spans="1:23" ht="30" x14ac:dyDescent="0.25">
      <c r="A982" s="5">
        <v>124259</v>
      </c>
      <c r="B982" s="4">
        <v>4</v>
      </c>
      <c r="C982" s="9" t="s">
        <v>210</v>
      </c>
      <c r="D982" s="65" t="s">
        <v>3776</v>
      </c>
      <c r="E982" s="65" t="s">
        <v>11498</v>
      </c>
      <c r="F982" s="9" t="s">
        <v>3777</v>
      </c>
      <c r="H982" s="1" t="s">
        <v>35</v>
      </c>
      <c r="I982" s="1" t="s">
        <v>29</v>
      </c>
      <c r="K982" s="14" t="s">
        <v>28</v>
      </c>
      <c r="L982" s="14" t="s">
        <v>113</v>
      </c>
      <c r="M982" s="2">
        <v>0.01</v>
      </c>
      <c r="P982" s="181" t="s">
        <v>11517</v>
      </c>
      <c r="Q982" s="182" t="s">
        <v>30</v>
      </c>
      <c r="R982" s="9" t="s">
        <v>3778</v>
      </c>
      <c r="S982" s="6">
        <v>0</v>
      </c>
      <c r="T982" s="6">
        <v>0</v>
      </c>
      <c r="U982" s="6">
        <v>296950.13</v>
      </c>
      <c r="V982" s="6">
        <v>0</v>
      </c>
      <c r="W982" s="6">
        <f>SUM(Table2[[#This Row],[PE Obligations]:[Paving Obligations]])</f>
        <v>296950.13</v>
      </c>
    </row>
    <row r="983" spans="1:23" ht="30" x14ac:dyDescent="0.25">
      <c r="A983" s="5">
        <v>120361</v>
      </c>
      <c r="B983" s="4">
        <v>2</v>
      </c>
      <c r="C983" s="9" t="s">
        <v>65</v>
      </c>
      <c r="D983" s="65" t="s">
        <v>135</v>
      </c>
      <c r="E983" s="65" t="s">
        <v>11498</v>
      </c>
      <c r="F983" s="9" t="s">
        <v>2702</v>
      </c>
      <c r="G983" s="9" t="s">
        <v>2703</v>
      </c>
      <c r="H983" s="1" t="s">
        <v>1079</v>
      </c>
      <c r="I983" s="1" t="s">
        <v>118</v>
      </c>
      <c r="K983" s="14" t="s">
        <v>11496</v>
      </c>
      <c r="L983" s="14" t="s">
        <v>11499</v>
      </c>
      <c r="M983" s="2">
        <v>1.34</v>
      </c>
      <c r="N983" s="13">
        <v>44057</v>
      </c>
      <c r="P983" s="181" t="s">
        <v>11517</v>
      </c>
      <c r="Q983" s="182"/>
      <c r="S983" s="6">
        <v>296000</v>
      </c>
      <c r="T983" s="6">
        <v>0</v>
      </c>
      <c r="U983" s="6">
        <v>0</v>
      </c>
      <c r="V983" s="6">
        <v>0</v>
      </c>
      <c r="W983" s="6">
        <f>SUM(Table2[[#This Row],[PE Obligations]:[Paving Obligations]])</f>
        <v>296000</v>
      </c>
    </row>
    <row r="984" spans="1:23" x14ac:dyDescent="0.25">
      <c r="A984" s="5">
        <v>117234.03</v>
      </c>
      <c r="B984" s="4">
        <v>4</v>
      </c>
      <c r="C984" s="9" t="s">
        <v>156</v>
      </c>
      <c r="D984" s="65"/>
      <c r="E984" s="65" t="s">
        <v>10721</v>
      </c>
      <c r="F984" s="9" t="s">
        <v>2083</v>
      </c>
      <c r="G984" s="9" t="s">
        <v>2084</v>
      </c>
      <c r="H984" s="1" t="s">
        <v>105</v>
      </c>
      <c r="I984" s="1" t="s">
        <v>171</v>
      </c>
      <c r="K984" s="14" t="s">
        <v>11500</v>
      </c>
      <c r="L984" s="14" t="s">
        <v>11500</v>
      </c>
      <c r="M984" s="1" t="s">
        <v>57</v>
      </c>
      <c r="N984" s="13">
        <v>43329</v>
      </c>
      <c r="P984" s="181" t="s">
        <v>11513</v>
      </c>
      <c r="Q984" s="182"/>
      <c r="S984" s="6">
        <v>0</v>
      </c>
      <c r="T984" s="6">
        <v>0</v>
      </c>
      <c r="U984" s="6">
        <v>295000</v>
      </c>
      <c r="V984" s="6">
        <v>0</v>
      </c>
      <c r="W984" s="6">
        <f>SUM(Table2[[#This Row],[PE Obligations]:[Paving Obligations]])</f>
        <v>295000</v>
      </c>
    </row>
    <row r="985" spans="1:23" ht="30" x14ac:dyDescent="0.25">
      <c r="A985" s="5">
        <v>124927</v>
      </c>
      <c r="B985" s="4">
        <v>3</v>
      </c>
      <c r="C985" s="9" t="s">
        <v>298</v>
      </c>
      <c r="D985" s="65" t="s">
        <v>4104</v>
      </c>
      <c r="E985" s="65" t="s">
        <v>900</v>
      </c>
      <c r="F985" s="9" t="s">
        <v>4105</v>
      </c>
      <c r="G985" s="9" t="s">
        <v>4106</v>
      </c>
      <c r="H985" s="1" t="s">
        <v>501</v>
      </c>
      <c r="I985" s="1" t="s">
        <v>600</v>
      </c>
      <c r="K985" s="14" t="s">
        <v>11496</v>
      </c>
      <c r="L985" s="14" t="s">
        <v>10418</v>
      </c>
      <c r="M985" s="2">
        <v>5.12</v>
      </c>
      <c r="N985" s="13">
        <v>43868</v>
      </c>
      <c r="P985" s="181" t="s">
        <v>11515</v>
      </c>
      <c r="Q985" s="182" t="s">
        <v>24</v>
      </c>
      <c r="S985" s="6">
        <v>15000</v>
      </c>
      <c r="T985" s="6">
        <v>0</v>
      </c>
      <c r="U985" s="6">
        <v>279097</v>
      </c>
      <c r="V985" s="6">
        <v>0</v>
      </c>
      <c r="W985" s="6">
        <f>SUM(Table2[[#This Row],[PE Obligations]:[Paving Obligations]])</f>
        <v>294097</v>
      </c>
    </row>
    <row r="986" spans="1:23" x14ac:dyDescent="0.25">
      <c r="A986" s="5">
        <v>118256</v>
      </c>
      <c r="B986" s="4">
        <v>2</v>
      </c>
      <c r="C986" s="9" t="s">
        <v>280</v>
      </c>
      <c r="D986" s="65" t="s">
        <v>448</v>
      </c>
      <c r="E986" s="65" t="s">
        <v>900</v>
      </c>
      <c r="F986" s="9" t="s">
        <v>2237</v>
      </c>
      <c r="H986" s="1" t="s">
        <v>52</v>
      </c>
      <c r="I986" s="1" t="s">
        <v>48</v>
      </c>
      <c r="K986" s="14" t="s">
        <v>28</v>
      </c>
      <c r="L986" s="14" t="s">
        <v>11339</v>
      </c>
      <c r="M986" s="2">
        <v>0.31</v>
      </c>
      <c r="P986" s="181" t="s">
        <v>11514</v>
      </c>
      <c r="Q986" s="182" t="s">
        <v>11</v>
      </c>
      <c r="R986" s="9" t="s">
        <v>2238</v>
      </c>
      <c r="S986" s="6">
        <v>0</v>
      </c>
      <c r="T986" s="6">
        <v>0</v>
      </c>
      <c r="U986" s="6">
        <v>294000</v>
      </c>
      <c r="V986" s="6">
        <v>0</v>
      </c>
      <c r="W986" s="6">
        <f>SUM(Table2[[#This Row],[PE Obligations]:[Paving Obligations]])</f>
        <v>294000</v>
      </c>
    </row>
    <row r="987" spans="1:23" ht="45" x14ac:dyDescent="0.25">
      <c r="A987" s="5">
        <v>124928</v>
      </c>
      <c r="B987" s="4">
        <v>1</v>
      </c>
      <c r="C987" s="9" t="s">
        <v>102</v>
      </c>
      <c r="D987" s="65" t="s">
        <v>644</v>
      </c>
      <c r="E987" s="65" t="s">
        <v>900</v>
      </c>
      <c r="F987" s="9" t="s">
        <v>4107</v>
      </c>
      <c r="G987" s="9" t="s">
        <v>4108</v>
      </c>
      <c r="H987" s="1" t="s">
        <v>501</v>
      </c>
      <c r="I987" s="1" t="s">
        <v>599</v>
      </c>
      <c r="K987" s="14" t="s">
        <v>11496</v>
      </c>
      <c r="L987" s="14" t="s">
        <v>113</v>
      </c>
      <c r="M987" s="2">
        <v>0.38100000000000001</v>
      </c>
      <c r="N987" s="13">
        <v>43742</v>
      </c>
      <c r="P987" s="181" t="s">
        <v>11514</v>
      </c>
      <c r="Q987" s="182" t="s">
        <v>11</v>
      </c>
      <c r="S987" s="6">
        <v>4000</v>
      </c>
      <c r="T987" s="6">
        <v>0</v>
      </c>
      <c r="U987" s="6">
        <v>290000</v>
      </c>
      <c r="V987" s="6">
        <v>0</v>
      </c>
      <c r="W987" s="6">
        <f>SUM(Table2[[#This Row],[PE Obligations]:[Paving Obligations]])</f>
        <v>294000</v>
      </c>
    </row>
    <row r="988" spans="1:23" ht="45" x14ac:dyDescent="0.25">
      <c r="A988" s="5">
        <v>130230</v>
      </c>
      <c r="B988" s="4">
        <v>1</v>
      </c>
      <c r="C988" s="9" t="s">
        <v>899</v>
      </c>
      <c r="D988" s="65"/>
      <c r="E988" s="65" t="s">
        <v>11500</v>
      </c>
      <c r="F988" s="9" t="s">
        <v>7561</v>
      </c>
      <c r="H988" s="1" t="s">
        <v>1072</v>
      </c>
      <c r="K988" s="14" t="s">
        <v>11500</v>
      </c>
      <c r="L988" s="14" t="s">
        <v>11500</v>
      </c>
      <c r="M988" s="1" t="s">
        <v>57</v>
      </c>
      <c r="P988" s="181" t="s">
        <v>11500</v>
      </c>
      <c r="Q988" s="182"/>
      <c r="S988" s="6">
        <v>0</v>
      </c>
      <c r="T988" s="6">
        <v>0</v>
      </c>
      <c r="U988" s="6">
        <v>293753</v>
      </c>
      <c r="V988" s="6">
        <v>0</v>
      </c>
      <c r="W988" s="6">
        <f>SUM(Table2[[#This Row],[PE Obligations]:[Paving Obligations]])</f>
        <v>293753</v>
      </c>
    </row>
    <row r="989" spans="1:23" ht="30" x14ac:dyDescent="0.25">
      <c r="A989" s="5">
        <v>129789</v>
      </c>
      <c r="B989" s="4">
        <v>4</v>
      </c>
      <c r="C989" s="9" t="s">
        <v>202</v>
      </c>
      <c r="D989" s="65" t="s">
        <v>7162</v>
      </c>
      <c r="E989" s="65" t="s">
        <v>11498</v>
      </c>
      <c r="F989" s="9" t="s">
        <v>7163</v>
      </c>
      <c r="H989" s="1" t="s">
        <v>1098</v>
      </c>
      <c r="I989" s="1" t="s">
        <v>158</v>
      </c>
      <c r="K989" s="14" t="s">
        <v>11500</v>
      </c>
      <c r="L989" s="14" t="s">
        <v>11500</v>
      </c>
      <c r="M989" s="2">
        <v>3</v>
      </c>
      <c r="P989" s="181" t="s">
        <v>11517</v>
      </c>
      <c r="Q989" s="182" t="s">
        <v>30</v>
      </c>
      <c r="S989" s="6">
        <v>0</v>
      </c>
      <c r="T989" s="6">
        <v>0</v>
      </c>
      <c r="U989" s="6">
        <v>0</v>
      </c>
      <c r="V989" s="6">
        <v>291717.38</v>
      </c>
      <c r="W989" s="6">
        <f>SUM(Table2[[#This Row],[PE Obligations]:[Paving Obligations]])</f>
        <v>291717.38</v>
      </c>
    </row>
    <row r="990" spans="1:23" ht="60" x14ac:dyDescent="0.25">
      <c r="A990" s="5">
        <v>124072</v>
      </c>
      <c r="B990" s="4">
        <v>2</v>
      </c>
      <c r="C990" s="9" t="s">
        <v>65</v>
      </c>
      <c r="D990" s="65" t="s">
        <v>108</v>
      </c>
      <c r="E990" s="65" t="s">
        <v>10721</v>
      </c>
      <c r="F990" s="9" t="s">
        <v>3667</v>
      </c>
      <c r="G990" s="9" t="s">
        <v>3668</v>
      </c>
      <c r="H990" s="1" t="s">
        <v>74</v>
      </c>
      <c r="I990" s="1" t="s">
        <v>634</v>
      </c>
      <c r="K990" s="14" t="s">
        <v>11496</v>
      </c>
      <c r="L990" s="14" t="s">
        <v>113</v>
      </c>
      <c r="M990" s="2">
        <v>10.029999999999999</v>
      </c>
      <c r="N990" s="13">
        <v>44841</v>
      </c>
      <c r="P990" s="181" t="s">
        <v>11513</v>
      </c>
      <c r="Q990" s="182" t="s">
        <v>148</v>
      </c>
      <c r="S990" s="6">
        <v>290800</v>
      </c>
      <c r="T990" s="6">
        <v>0</v>
      </c>
      <c r="U990" s="6">
        <v>0</v>
      </c>
      <c r="V990" s="6">
        <v>0</v>
      </c>
      <c r="W990" s="6">
        <f>SUM(Table2[[#This Row],[PE Obligations]:[Paving Obligations]])</f>
        <v>290800</v>
      </c>
    </row>
    <row r="991" spans="1:23" x14ac:dyDescent="0.25">
      <c r="A991" s="5">
        <v>116335.08</v>
      </c>
      <c r="B991" s="4">
        <v>2</v>
      </c>
      <c r="C991" s="9" t="s">
        <v>159</v>
      </c>
      <c r="D991" s="65" t="s">
        <v>900</v>
      </c>
      <c r="E991" s="65" t="s">
        <v>900</v>
      </c>
      <c r="F991" s="9" t="s">
        <v>1928</v>
      </c>
      <c r="H991" s="1" t="s">
        <v>105</v>
      </c>
      <c r="I991" s="1" t="s">
        <v>761</v>
      </c>
      <c r="K991" s="14" t="s">
        <v>11500</v>
      </c>
      <c r="L991" s="14" t="s">
        <v>11500</v>
      </c>
      <c r="M991" s="2">
        <v>136.03</v>
      </c>
      <c r="N991" s="13">
        <v>43868</v>
      </c>
      <c r="P991" s="181" t="s">
        <v>11515</v>
      </c>
      <c r="Q991" s="182"/>
      <c r="S991" s="6">
        <v>0</v>
      </c>
      <c r="T991" s="6">
        <v>0</v>
      </c>
      <c r="U991" s="6">
        <v>290222</v>
      </c>
      <c r="V991" s="6">
        <v>0</v>
      </c>
      <c r="W991" s="6">
        <f>SUM(Table2[[#This Row],[PE Obligations]:[Paving Obligations]])</f>
        <v>290222</v>
      </c>
    </row>
    <row r="992" spans="1:23" x14ac:dyDescent="0.25">
      <c r="A992" s="5">
        <v>127827</v>
      </c>
      <c r="B992" s="4">
        <v>1</v>
      </c>
      <c r="C992" s="9" t="s">
        <v>110</v>
      </c>
      <c r="D992" s="65" t="s">
        <v>111</v>
      </c>
      <c r="E992" s="65" t="s">
        <v>900</v>
      </c>
      <c r="F992" s="9" t="s">
        <v>5826</v>
      </c>
      <c r="G992" s="9" t="s">
        <v>4135</v>
      </c>
      <c r="H992" s="1" t="s">
        <v>158</v>
      </c>
      <c r="I992" s="1" t="s">
        <v>341</v>
      </c>
      <c r="J992" s="1" t="str">
        <f>VLOOKUP(A992,'2020'!E:I,5,FALSE)</f>
        <v>411 D Overlay</v>
      </c>
      <c r="K992" s="14" t="s">
        <v>11496</v>
      </c>
      <c r="L992" s="14" t="s">
        <v>10418</v>
      </c>
      <c r="M992" s="2">
        <v>1.48</v>
      </c>
      <c r="N992" s="13">
        <v>43868</v>
      </c>
      <c r="O992" s="1" t="s">
        <v>337</v>
      </c>
      <c r="P992" s="181" t="s">
        <v>11515</v>
      </c>
      <c r="Q992" s="182" t="s">
        <v>24</v>
      </c>
      <c r="S992" s="6">
        <v>0</v>
      </c>
      <c r="T992" s="6">
        <v>0</v>
      </c>
      <c r="U992" s="6">
        <v>0</v>
      </c>
      <c r="V992" s="6">
        <v>290140</v>
      </c>
      <c r="W992" s="6">
        <f>SUM(Table2[[#This Row],[PE Obligations]:[Paving Obligations]])</f>
        <v>290140</v>
      </c>
    </row>
    <row r="993" spans="1:23" ht="30" x14ac:dyDescent="0.25">
      <c r="A993" s="5">
        <v>123768</v>
      </c>
      <c r="B993" s="4">
        <v>2</v>
      </c>
      <c r="C993" s="9" t="s">
        <v>282</v>
      </c>
      <c r="D993" s="65" t="s">
        <v>3569</v>
      </c>
      <c r="E993" s="65" t="s">
        <v>11498</v>
      </c>
      <c r="F993" s="9" t="s">
        <v>3570</v>
      </c>
      <c r="H993" s="1" t="s">
        <v>1098</v>
      </c>
      <c r="I993" s="1" t="s">
        <v>158</v>
      </c>
      <c r="K993" s="14" t="s">
        <v>11500</v>
      </c>
      <c r="L993" s="14" t="s">
        <v>11500</v>
      </c>
      <c r="M993" s="2">
        <v>2.31</v>
      </c>
      <c r="P993" s="181" t="s">
        <v>11517</v>
      </c>
      <c r="Q993" s="182" t="s">
        <v>30</v>
      </c>
      <c r="S993" s="6">
        <v>0</v>
      </c>
      <c r="T993" s="6">
        <v>0</v>
      </c>
      <c r="U993" s="6">
        <v>0</v>
      </c>
      <c r="V993" s="6">
        <v>289622.49</v>
      </c>
      <c r="W993" s="6">
        <f>SUM(Table2[[#This Row],[PE Obligations]:[Paving Obligations]])</f>
        <v>289622.49</v>
      </c>
    </row>
    <row r="994" spans="1:23" x14ac:dyDescent="0.25">
      <c r="A994" s="5">
        <v>129885</v>
      </c>
      <c r="B994" s="4">
        <v>1</v>
      </c>
      <c r="C994" s="9" t="s">
        <v>310</v>
      </c>
      <c r="D994" s="65"/>
      <c r="E994" s="65" t="s">
        <v>11500</v>
      </c>
      <c r="F994" s="9" t="s">
        <v>7233</v>
      </c>
      <c r="H994" s="1" t="s">
        <v>1246</v>
      </c>
      <c r="K994" s="14" t="s">
        <v>11500</v>
      </c>
      <c r="L994" s="14" t="s">
        <v>11500</v>
      </c>
      <c r="M994" s="1" t="s">
        <v>57</v>
      </c>
      <c r="P994" s="181" t="s">
        <v>11500</v>
      </c>
      <c r="Q994" s="182"/>
      <c r="S994" s="6">
        <v>0</v>
      </c>
      <c r="T994" s="6">
        <v>0</v>
      </c>
      <c r="U994" s="6">
        <v>288877</v>
      </c>
      <c r="V994" s="6">
        <v>0</v>
      </c>
      <c r="W994" s="6">
        <f>SUM(Table2[[#This Row],[PE Obligations]:[Paving Obligations]])</f>
        <v>288877</v>
      </c>
    </row>
    <row r="995" spans="1:23" ht="30" x14ac:dyDescent="0.25">
      <c r="A995" s="5">
        <v>124034</v>
      </c>
      <c r="B995" s="4">
        <v>2</v>
      </c>
      <c r="C995" s="9" t="s">
        <v>183</v>
      </c>
      <c r="D995" s="65" t="s">
        <v>3639</v>
      </c>
      <c r="E995" s="65" t="s">
        <v>11498</v>
      </c>
      <c r="F995" s="9" t="s">
        <v>3640</v>
      </c>
      <c r="H995" s="1" t="s">
        <v>35</v>
      </c>
      <c r="I995" s="1" t="s">
        <v>29</v>
      </c>
      <c r="K995" s="14" t="s">
        <v>28</v>
      </c>
      <c r="L995" s="14" t="s">
        <v>113</v>
      </c>
      <c r="M995" s="2">
        <v>0.01</v>
      </c>
      <c r="N995" s="13">
        <v>44707</v>
      </c>
      <c r="P995" s="181" t="s">
        <v>11517</v>
      </c>
      <c r="Q995" s="182" t="s">
        <v>30</v>
      </c>
      <c r="R995" s="9" t="s">
        <v>3641</v>
      </c>
      <c r="S995" s="6">
        <v>0</v>
      </c>
      <c r="T995" s="6">
        <v>0</v>
      </c>
      <c r="U995" s="6">
        <v>288808.34000000003</v>
      </c>
      <c r="V995" s="6">
        <v>0</v>
      </c>
      <c r="W995" s="6">
        <f>SUM(Table2[[#This Row],[PE Obligations]:[Paving Obligations]])</f>
        <v>288808.34000000003</v>
      </c>
    </row>
    <row r="996" spans="1:23" ht="30" x14ac:dyDescent="0.25">
      <c r="A996" s="5">
        <v>118822</v>
      </c>
      <c r="B996" s="4">
        <v>4</v>
      </c>
      <c r="C996" s="9" t="s">
        <v>18</v>
      </c>
      <c r="D996" s="65" t="s">
        <v>2386</v>
      </c>
      <c r="E996" s="65" t="s">
        <v>11498</v>
      </c>
      <c r="F996" s="9" t="s">
        <v>2387</v>
      </c>
      <c r="G996" s="9" t="s">
        <v>2388</v>
      </c>
      <c r="H996" s="1" t="s">
        <v>501</v>
      </c>
      <c r="I996" s="1" t="s">
        <v>600</v>
      </c>
      <c r="K996" s="14" t="s">
        <v>11500</v>
      </c>
      <c r="L996" s="14" t="s">
        <v>11500</v>
      </c>
      <c r="M996" s="2">
        <v>0</v>
      </c>
      <c r="N996" s="13">
        <v>43812</v>
      </c>
      <c r="P996" s="181" t="s">
        <v>11517</v>
      </c>
      <c r="Q996" s="182" t="s">
        <v>24</v>
      </c>
      <c r="S996" s="6">
        <v>2500</v>
      </c>
      <c r="T996" s="6">
        <v>0</v>
      </c>
      <c r="U996" s="6">
        <v>286268</v>
      </c>
      <c r="V996" s="6">
        <v>0</v>
      </c>
      <c r="W996" s="6">
        <f>SUM(Table2[[#This Row],[PE Obligations]:[Paving Obligations]])</f>
        <v>288768</v>
      </c>
    </row>
    <row r="997" spans="1:23" ht="30" x14ac:dyDescent="0.25">
      <c r="A997" s="5">
        <v>129365</v>
      </c>
      <c r="B997" s="4">
        <v>4</v>
      </c>
      <c r="C997" s="9" t="s">
        <v>156</v>
      </c>
      <c r="D997" s="65"/>
      <c r="E997" s="65" t="s">
        <v>11500</v>
      </c>
      <c r="F997" s="9" t="s">
        <v>6841</v>
      </c>
      <c r="H997" s="1" t="s">
        <v>1246</v>
      </c>
      <c r="K997" s="14" t="s">
        <v>11500</v>
      </c>
      <c r="L997" s="14" t="s">
        <v>11500</v>
      </c>
      <c r="M997" s="1" t="s">
        <v>57</v>
      </c>
      <c r="P997" s="181" t="s">
        <v>11500</v>
      </c>
      <c r="Q997" s="182"/>
      <c r="S997" s="6">
        <v>0</v>
      </c>
      <c r="T997" s="6">
        <v>0</v>
      </c>
      <c r="U997" s="6">
        <v>288720</v>
      </c>
      <c r="V997" s="6">
        <v>0</v>
      </c>
      <c r="W997" s="6">
        <f>SUM(Table2[[#This Row],[PE Obligations]:[Paving Obligations]])</f>
        <v>288720</v>
      </c>
    </row>
    <row r="998" spans="1:23" ht="60" x14ac:dyDescent="0.25">
      <c r="A998" s="5">
        <v>125212</v>
      </c>
      <c r="B998" s="4">
        <v>2</v>
      </c>
      <c r="C998" s="9" t="s">
        <v>197</v>
      </c>
      <c r="D998" s="65" t="s">
        <v>108</v>
      </c>
      <c r="E998" s="65" t="s">
        <v>10721</v>
      </c>
      <c r="F998" s="9" t="s">
        <v>1716</v>
      </c>
      <c r="G998" s="9" t="s">
        <v>4211</v>
      </c>
      <c r="H998" s="1" t="s">
        <v>501</v>
      </c>
      <c r="I998" s="1" t="s">
        <v>1043</v>
      </c>
      <c r="K998" s="14" t="s">
        <v>11500</v>
      </c>
      <c r="L998" s="14" t="s">
        <v>11500</v>
      </c>
      <c r="M998" s="2">
        <v>0.68</v>
      </c>
      <c r="N998" s="13">
        <v>43966</v>
      </c>
      <c r="P998" s="181" t="s">
        <v>11513</v>
      </c>
      <c r="Q998" s="182" t="s">
        <v>148</v>
      </c>
      <c r="S998" s="6">
        <v>15000</v>
      </c>
      <c r="T998" s="6">
        <v>0</v>
      </c>
      <c r="U998" s="6">
        <v>271550</v>
      </c>
      <c r="V998" s="6">
        <v>0</v>
      </c>
      <c r="W998" s="6">
        <f>SUM(Table2[[#This Row],[PE Obligations]:[Paving Obligations]])</f>
        <v>286550</v>
      </c>
    </row>
    <row r="999" spans="1:23" ht="30" x14ac:dyDescent="0.25">
      <c r="A999" s="5">
        <v>130069</v>
      </c>
      <c r="B999" s="4">
        <v>6</v>
      </c>
      <c r="C999" s="9" t="s">
        <v>46</v>
      </c>
      <c r="D999" s="65"/>
      <c r="E999" s="65" t="s">
        <v>11500</v>
      </c>
      <c r="F999" s="9" t="s">
        <v>7425</v>
      </c>
      <c r="H999" s="1" t="s">
        <v>1246</v>
      </c>
      <c r="K999" s="14" t="s">
        <v>11500</v>
      </c>
      <c r="L999" s="14" t="s">
        <v>11500</v>
      </c>
      <c r="M999" s="1" t="s">
        <v>57</v>
      </c>
      <c r="P999" s="181" t="s">
        <v>11500</v>
      </c>
      <c r="Q999" s="182"/>
      <c r="S999" s="6">
        <v>0</v>
      </c>
      <c r="T999" s="6">
        <v>0</v>
      </c>
      <c r="U999" s="6">
        <v>285728</v>
      </c>
      <c r="V999" s="6">
        <v>0</v>
      </c>
      <c r="W999" s="6">
        <f>SUM(Table2[[#This Row],[PE Obligations]:[Paving Obligations]])</f>
        <v>285728</v>
      </c>
    </row>
    <row r="1000" spans="1:23" x14ac:dyDescent="0.25">
      <c r="A1000" s="5">
        <v>127838</v>
      </c>
      <c r="B1000" s="4">
        <v>1</v>
      </c>
      <c r="C1000" s="9" t="s">
        <v>83</v>
      </c>
      <c r="D1000" s="65" t="s">
        <v>849</v>
      </c>
      <c r="E1000" s="65" t="s">
        <v>900</v>
      </c>
      <c r="F1000" s="9" t="s">
        <v>5835</v>
      </c>
      <c r="G1000" s="9" t="s">
        <v>5344</v>
      </c>
      <c r="H1000" s="1" t="s">
        <v>158</v>
      </c>
      <c r="I1000" s="1" t="s">
        <v>341</v>
      </c>
      <c r="J1000" s="1" t="str">
        <f>VLOOKUP(A1000,'Resurfacing Data'!A:M,13,FALSE)</f>
        <v>411TL Overlay @ 65 lb/sy</v>
      </c>
      <c r="K1000" s="14" t="s">
        <v>11496</v>
      </c>
      <c r="L1000" s="14" t="s">
        <v>10418</v>
      </c>
      <c r="M1000" s="2">
        <v>2</v>
      </c>
      <c r="N1000" s="13">
        <v>43595</v>
      </c>
      <c r="O1000" s="1" t="s">
        <v>337</v>
      </c>
      <c r="P1000" s="181" t="s">
        <v>11515</v>
      </c>
      <c r="Q1000" s="182" t="s">
        <v>24</v>
      </c>
      <c r="S1000" s="6">
        <v>0</v>
      </c>
      <c r="T1000" s="6">
        <v>0</v>
      </c>
      <c r="U1000" s="6">
        <v>0</v>
      </c>
      <c r="V1000" s="6">
        <v>285595</v>
      </c>
      <c r="W1000" s="6">
        <f>SUM(Table2[[#This Row],[PE Obligations]:[Paving Obligations]])</f>
        <v>285595</v>
      </c>
    </row>
    <row r="1001" spans="1:23" ht="30" x14ac:dyDescent="0.25">
      <c r="A1001" s="5">
        <v>117232.07</v>
      </c>
      <c r="B1001" s="4">
        <v>3</v>
      </c>
      <c r="C1001" s="9" t="s">
        <v>161</v>
      </c>
      <c r="D1001" s="65"/>
      <c r="E1001" s="65" t="s">
        <v>10721</v>
      </c>
      <c r="F1001" s="9" t="s">
        <v>2080</v>
      </c>
      <c r="G1001" s="9" t="s">
        <v>2077</v>
      </c>
      <c r="H1001" s="1" t="s">
        <v>105</v>
      </c>
      <c r="I1001" s="1" t="s">
        <v>922</v>
      </c>
      <c r="K1001" s="14" t="s">
        <v>11500</v>
      </c>
      <c r="L1001" s="14" t="s">
        <v>11500</v>
      </c>
      <c r="M1001" s="1" t="s">
        <v>57</v>
      </c>
      <c r="N1001" s="13">
        <v>43868</v>
      </c>
      <c r="P1001" s="181" t="s">
        <v>11513</v>
      </c>
      <c r="Q1001" s="182"/>
      <c r="S1001" s="6">
        <v>0</v>
      </c>
      <c r="T1001" s="6">
        <v>0</v>
      </c>
      <c r="U1001" s="6">
        <v>284383</v>
      </c>
      <c r="V1001" s="6">
        <v>0</v>
      </c>
      <c r="W1001" s="6">
        <f>SUM(Table2[[#This Row],[PE Obligations]:[Paving Obligations]])</f>
        <v>284383</v>
      </c>
    </row>
    <row r="1002" spans="1:23" ht="30" x14ac:dyDescent="0.25">
      <c r="A1002" s="5">
        <v>114543.07</v>
      </c>
      <c r="B1002" s="4">
        <v>1</v>
      </c>
      <c r="C1002" s="9" t="s">
        <v>899</v>
      </c>
      <c r="D1002" s="65"/>
      <c r="E1002" s="65" t="s">
        <v>10721</v>
      </c>
      <c r="F1002" s="9" t="s">
        <v>1621</v>
      </c>
      <c r="H1002" s="1" t="s">
        <v>105</v>
      </c>
      <c r="I1002" s="1" t="s">
        <v>171</v>
      </c>
      <c r="K1002" s="14" t="s">
        <v>11500</v>
      </c>
      <c r="L1002" s="14" t="s">
        <v>11500</v>
      </c>
      <c r="M1002" s="1" t="s">
        <v>57</v>
      </c>
      <c r="N1002" s="13">
        <v>42965</v>
      </c>
      <c r="P1002" s="181" t="s">
        <v>11513</v>
      </c>
      <c r="Q1002" s="182"/>
      <c r="S1002" s="6">
        <v>0</v>
      </c>
      <c r="T1002" s="6">
        <v>0</v>
      </c>
      <c r="U1002" s="6">
        <v>282557.23</v>
      </c>
      <c r="V1002" s="6">
        <v>0</v>
      </c>
      <c r="W1002" s="6">
        <f>SUM(Table2[[#This Row],[PE Obligations]:[Paving Obligations]])</f>
        <v>282557.23</v>
      </c>
    </row>
    <row r="1003" spans="1:23" ht="45" x14ac:dyDescent="0.25">
      <c r="A1003" s="5">
        <v>130153</v>
      </c>
      <c r="B1003" s="4">
        <v>4</v>
      </c>
      <c r="C1003" s="9" t="s">
        <v>156</v>
      </c>
      <c r="D1003" s="65"/>
      <c r="E1003" s="65" t="s">
        <v>11500</v>
      </c>
      <c r="F1003" s="9" t="s">
        <v>7507</v>
      </c>
      <c r="H1003" s="1" t="s">
        <v>1072</v>
      </c>
      <c r="K1003" s="14" t="s">
        <v>11500</v>
      </c>
      <c r="L1003" s="14" t="s">
        <v>11500</v>
      </c>
      <c r="M1003" s="1" t="s">
        <v>57</v>
      </c>
      <c r="P1003" s="181" t="s">
        <v>11500</v>
      </c>
      <c r="Q1003" s="182"/>
      <c r="S1003" s="6">
        <v>0</v>
      </c>
      <c r="T1003" s="6">
        <v>0</v>
      </c>
      <c r="U1003" s="6">
        <v>282520.51</v>
      </c>
      <c r="V1003" s="6">
        <v>0</v>
      </c>
      <c r="W1003" s="6">
        <f>SUM(Table2[[#This Row],[PE Obligations]:[Paving Obligations]])</f>
        <v>282520.51</v>
      </c>
    </row>
    <row r="1004" spans="1:23" ht="30" x14ac:dyDescent="0.25">
      <c r="A1004" s="5">
        <v>125450.52</v>
      </c>
      <c r="B1004" s="4">
        <v>2</v>
      </c>
      <c r="C1004" s="9" t="s">
        <v>176</v>
      </c>
      <c r="D1004" s="65"/>
      <c r="E1004" s="65" t="s">
        <v>11498</v>
      </c>
      <c r="F1004" s="9" t="s">
        <v>4365</v>
      </c>
      <c r="H1004" s="1" t="s">
        <v>501</v>
      </c>
      <c r="I1004" s="1" t="s">
        <v>600</v>
      </c>
      <c r="K1004" s="14" t="s">
        <v>11500</v>
      </c>
      <c r="L1004" s="14" t="s">
        <v>11500</v>
      </c>
      <c r="M1004" s="1" t="s">
        <v>57</v>
      </c>
      <c r="N1004" s="13">
        <v>43868</v>
      </c>
      <c r="P1004" s="181" t="s">
        <v>11517</v>
      </c>
      <c r="Q1004" s="182" t="s">
        <v>30</v>
      </c>
      <c r="S1004" s="6">
        <v>5000</v>
      </c>
      <c r="T1004" s="6">
        <v>0</v>
      </c>
      <c r="U1004" s="6">
        <v>277309</v>
      </c>
      <c r="V1004" s="6">
        <v>0</v>
      </c>
      <c r="W1004" s="6">
        <f>SUM(Table2[[#This Row],[PE Obligations]:[Paving Obligations]])</f>
        <v>282309</v>
      </c>
    </row>
    <row r="1005" spans="1:23" x14ac:dyDescent="0.25">
      <c r="A1005" s="5">
        <v>130121</v>
      </c>
      <c r="B1005" s="4">
        <v>2</v>
      </c>
      <c r="C1005" s="9" t="s">
        <v>194</v>
      </c>
      <c r="D1005" s="65" t="s">
        <v>7474</v>
      </c>
      <c r="E1005" s="65" t="s">
        <v>11498</v>
      </c>
      <c r="F1005" s="9" t="s">
        <v>7475</v>
      </c>
      <c r="H1005" s="1" t="s">
        <v>1098</v>
      </c>
      <c r="I1005" s="1" t="s">
        <v>158</v>
      </c>
      <c r="K1005" s="14" t="s">
        <v>11500</v>
      </c>
      <c r="L1005" s="14" t="s">
        <v>11500</v>
      </c>
      <c r="M1005" s="2">
        <v>1.5</v>
      </c>
      <c r="P1005" s="181" t="s">
        <v>11517</v>
      </c>
      <c r="Q1005" s="182" t="s">
        <v>30</v>
      </c>
      <c r="S1005" s="6">
        <v>0</v>
      </c>
      <c r="T1005" s="6">
        <v>0</v>
      </c>
      <c r="U1005" s="6">
        <v>0</v>
      </c>
      <c r="V1005" s="6">
        <v>282151.64</v>
      </c>
      <c r="W1005" s="6">
        <f>SUM(Table2[[#This Row],[PE Obligations]:[Paving Obligations]])</f>
        <v>282151.64</v>
      </c>
    </row>
    <row r="1006" spans="1:23" ht="30" x14ac:dyDescent="0.25">
      <c r="A1006" s="5">
        <v>124660</v>
      </c>
      <c r="B1006" s="4">
        <v>1</v>
      </c>
      <c r="C1006" s="9" t="s">
        <v>310</v>
      </c>
      <c r="D1006" s="65" t="s">
        <v>1514</v>
      </c>
      <c r="E1006" s="65" t="s">
        <v>900</v>
      </c>
      <c r="F1006" s="9" t="s">
        <v>4002</v>
      </c>
      <c r="H1006" s="1" t="s">
        <v>28</v>
      </c>
      <c r="I1006" s="1" t="s">
        <v>29</v>
      </c>
      <c r="K1006" s="14" t="s">
        <v>28</v>
      </c>
      <c r="L1006" s="14" t="s">
        <v>113</v>
      </c>
      <c r="M1006" s="2">
        <v>0.01</v>
      </c>
      <c r="N1006" s="13">
        <v>44281</v>
      </c>
      <c r="P1006" s="181" t="s">
        <v>11515</v>
      </c>
      <c r="Q1006" s="182" t="s">
        <v>24</v>
      </c>
      <c r="R1006" s="9" t="s">
        <v>4003</v>
      </c>
      <c r="S1006" s="6">
        <v>50000</v>
      </c>
      <c r="T1006" s="6">
        <v>232000</v>
      </c>
      <c r="U1006" s="6">
        <v>0</v>
      </c>
      <c r="V1006" s="6">
        <v>0</v>
      </c>
      <c r="W1006" s="6">
        <f>SUM(Table2[[#This Row],[PE Obligations]:[Paving Obligations]])</f>
        <v>282000</v>
      </c>
    </row>
    <row r="1007" spans="1:23" ht="30" x14ac:dyDescent="0.25">
      <c r="A1007" s="5">
        <v>123428</v>
      </c>
      <c r="B1007" s="4">
        <v>1</v>
      </c>
      <c r="C1007" s="9" t="s">
        <v>271</v>
      </c>
      <c r="D1007" s="65" t="s">
        <v>3457</v>
      </c>
      <c r="E1007" s="65" t="s">
        <v>11498</v>
      </c>
      <c r="F1007" s="9" t="s">
        <v>3458</v>
      </c>
      <c r="G1007" s="9" t="s">
        <v>2658</v>
      </c>
      <c r="H1007" s="1" t="s">
        <v>1069</v>
      </c>
      <c r="I1007" s="1" t="s">
        <v>1070</v>
      </c>
      <c r="K1007" s="14" t="s">
        <v>11500</v>
      </c>
      <c r="L1007" s="14" t="s">
        <v>11500</v>
      </c>
      <c r="M1007" s="2">
        <v>0.01</v>
      </c>
      <c r="P1007" s="181" t="s">
        <v>11517</v>
      </c>
      <c r="Q1007" s="182" t="s">
        <v>24</v>
      </c>
      <c r="S1007" s="6">
        <v>8000</v>
      </c>
      <c r="T1007" s="6">
        <v>0</v>
      </c>
      <c r="U1007" s="6">
        <v>273687</v>
      </c>
      <c r="V1007" s="6">
        <v>0</v>
      </c>
      <c r="W1007" s="6">
        <f>SUM(Table2[[#This Row],[PE Obligations]:[Paving Obligations]])</f>
        <v>281687</v>
      </c>
    </row>
    <row r="1008" spans="1:23" ht="30" x14ac:dyDescent="0.25">
      <c r="A1008" s="5">
        <v>45315</v>
      </c>
      <c r="B1008" s="4">
        <v>1</v>
      </c>
      <c r="C1008" s="9" t="s">
        <v>25</v>
      </c>
      <c r="D1008" s="65" t="s">
        <v>116</v>
      </c>
      <c r="E1008" s="65" t="s">
        <v>900</v>
      </c>
      <c r="F1008" s="9" t="s">
        <v>117</v>
      </c>
      <c r="H1008" s="1" t="s">
        <v>74</v>
      </c>
      <c r="I1008" s="1" t="s">
        <v>118</v>
      </c>
      <c r="K1008" s="14" t="s">
        <v>11496</v>
      </c>
      <c r="L1008" s="14" t="s">
        <v>11499</v>
      </c>
      <c r="M1008" s="2">
        <v>5</v>
      </c>
      <c r="N1008" s="13">
        <v>37512</v>
      </c>
      <c r="P1008" s="181" t="s">
        <v>11515</v>
      </c>
      <c r="Q1008" s="182"/>
      <c r="S1008" s="6">
        <v>0</v>
      </c>
      <c r="T1008" s="6">
        <v>0</v>
      </c>
      <c r="U1008" s="6">
        <v>281601.15999999997</v>
      </c>
      <c r="V1008" s="6">
        <v>0</v>
      </c>
      <c r="W1008" s="6">
        <f>SUM(Table2[[#This Row],[PE Obligations]:[Paving Obligations]])</f>
        <v>281601.15999999997</v>
      </c>
    </row>
    <row r="1009" spans="1:23" ht="135" x14ac:dyDescent="0.25">
      <c r="A1009" s="5">
        <v>118492</v>
      </c>
      <c r="B1009" s="4">
        <v>4</v>
      </c>
      <c r="C1009" s="9" t="s">
        <v>18</v>
      </c>
      <c r="D1009" s="65" t="s">
        <v>2300</v>
      </c>
      <c r="E1009" s="65" t="s">
        <v>11498</v>
      </c>
      <c r="F1009" s="9" t="s">
        <v>2301</v>
      </c>
      <c r="G1009" s="9" t="s">
        <v>2302</v>
      </c>
      <c r="H1009" s="1" t="s">
        <v>22</v>
      </c>
      <c r="I1009" s="1" t="s">
        <v>118</v>
      </c>
      <c r="K1009" s="14" t="s">
        <v>11496</v>
      </c>
      <c r="L1009" s="14" t="s">
        <v>11499</v>
      </c>
      <c r="M1009" s="2">
        <v>0.73</v>
      </c>
      <c r="P1009" s="181" t="s">
        <v>11517</v>
      </c>
      <c r="Q1009" s="182" t="s">
        <v>24</v>
      </c>
      <c r="S1009" s="6">
        <v>0</v>
      </c>
      <c r="T1009" s="6">
        <v>281000</v>
      </c>
      <c r="U1009" s="6">
        <v>0</v>
      </c>
      <c r="V1009" s="6">
        <v>0</v>
      </c>
      <c r="W1009" s="6">
        <f>SUM(Table2[[#This Row],[PE Obligations]:[Paving Obligations]])</f>
        <v>281000</v>
      </c>
    </row>
    <row r="1010" spans="1:23" x14ac:dyDescent="0.25">
      <c r="A1010" s="5">
        <v>129251</v>
      </c>
      <c r="B1010" s="4">
        <v>2</v>
      </c>
      <c r="C1010" s="9" t="s">
        <v>241</v>
      </c>
      <c r="D1010" s="65" t="s">
        <v>2026</v>
      </c>
      <c r="E1010" s="65" t="s">
        <v>900</v>
      </c>
      <c r="F1010" s="9" t="s">
        <v>6733</v>
      </c>
      <c r="G1010" s="9" t="s">
        <v>5328</v>
      </c>
      <c r="H1010" s="1" t="s">
        <v>158</v>
      </c>
      <c r="I1010" s="1" t="s">
        <v>341</v>
      </c>
      <c r="J1010" s="1" t="str">
        <f>VLOOKUP(A1010,'2020'!E:I,5,FALSE)</f>
        <v>Scrub Seal</v>
      </c>
      <c r="K1010" s="14" t="s">
        <v>11496</v>
      </c>
      <c r="L1010" s="14" t="s">
        <v>10418</v>
      </c>
      <c r="M1010" s="2">
        <v>3.86</v>
      </c>
      <c r="N1010" s="13">
        <v>43917</v>
      </c>
      <c r="O1010" s="1" t="s">
        <v>3042</v>
      </c>
      <c r="P1010" s="181" t="s">
        <v>11515</v>
      </c>
      <c r="Q1010" s="182" t="s">
        <v>24</v>
      </c>
      <c r="S1010" s="6">
        <v>0</v>
      </c>
      <c r="T1010" s="6">
        <v>0</v>
      </c>
      <c r="U1010" s="6">
        <v>22575</v>
      </c>
      <c r="V1010" s="6">
        <v>258089</v>
      </c>
      <c r="W1010" s="6">
        <f>SUM(Table2[[#This Row],[PE Obligations]:[Paving Obligations]])</f>
        <v>280664</v>
      </c>
    </row>
    <row r="1011" spans="1:23" ht="30" x14ac:dyDescent="0.25">
      <c r="A1011" s="5">
        <v>125450.27</v>
      </c>
      <c r="B1011" s="4">
        <v>2</v>
      </c>
      <c r="C1011" s="9" t="s">
        <v>124</v>
      </c>
      <c r="D1011" s="65"/>
      <c r="E1011" s="65" t="s">
        <v>11498</v>
      </c>
      <c r="F1011" s="9" t="s">
        <v>4349</v>
      </c>
      <c r="H1011" s="1" t="s">
        <v>501</v>
      </c>
      <c r="I1011" s="1" t="s">
        <v>600</v>
      </c>
      <c r="K1011" s="14" t="s">
        <v>11500</v>
      </c>
      <c r="L1011" s="14" t="s">
        <v>11500</v>
      </c>
      <c r="M1011" s="1" t="s">
        <v>57</v>
      </c>
      <c r="N1011" s="13">
        <v>43742</v>
      </c>
      <c r="P1011" s="181" t="s">
        <v>11517</v>
      </c>
      <c r="Q1011" s="182" t="s">
        <v>30</v>
      </c>
      <c r="S1011" s="6">
        <v>5000</v>
      </c>
      <c r="T1011" s="6">
        <v>0</v>
      </c>
      <c r="U1011" s="6">
        <v>275554</v>
      </c>
      <c r="V1011" s="6">
        <v>0</v>
      </c>
      <c r="W1011" s="6">
        <f>SUM(Table2[[#This Row],[PE Obligations]:[Paving Obligations]])</f>
        <v>280554</v>
      </c>
    </row>
    <row r="1012" spans="1:23" ht="30" x14ac:dyDescent="0.25">
      <c r="A1012" s="5">
        <v>125450.28</v>
      </c>
      <c r="B1012" s="4">
        <v>2</v>
      </c>
      <c r="C1012" s="9" t="s">
        <v>107</v>
      </c>
      <c r="D1012" s="65"/>
      <c r="E1012" s="65" t="s">
        <v>11498</v>
      </c>
      <c r="F1012" s="9" t="s">
        <v>4350</v>
      </c>
      <c r="H1012" s="1" t="s">
        <v>501</v>
      </c>
      <c r="I1012" s="1" t="s">
        <v>600</v>
      </c>
      <c r="K1012" s="14" t="s">
        <v>11500</v>
      </c>
      <c r="L1012" s="14" t="s">
        <v>11500</v>
      </c>
      <c r="M1012" s="1" t="s">
        <v>57</v>
      </c>
      <c r="N1012" s="13">
        <v>43742</v>
      </c>
      <c r="P1012" s="181" t="s">
        <v>11517</v>
      </c>
      <c r="Q1012" s="182" t="s">
        <v>30</v>
      </c>
      <c r="S1012" s="6">
        <v>5000</v>
      </c>
      <c r="T1012" s="6">
        <v>0</v>
      </c>
      <c r="U1012" s="6">
        <v>275489</v>
      </c>
      <c r="V1012" s="6">
        <v>0</v>
      </c>
      <c r="W1012" s="6">
        <f>SUM(Table2[[#This Row],[PE Obligations]:[Paving Obligations]])</f>
        <v>280489</v>
      </c>
    </row>
    <row r="1013" spans="1:23" ht="30" x14ac:dyDescent="0.25">
      <c r="A1013" s="5">
        <v>129909</v>
      </c>
      <c r="B1013" s="4">
        <v>3</v>
      </c>
      <c r="C1013" s="9" t="s">
        <v>152</v>
      </c>
      <c r="D1013" s="65" t="s">
        <v>7256</v>
      </c>
      <c r="E1013" s="65" t="s">
        <v>11498</v>
      </c>
      <c r="F1013" s="9" t="s">
        <v>7257</v>
      </c>
      <c r="H1013" s="1" t="s">
        <v>1098</v>
      </c>
      <c r="I1013" s="1" t="s">
        <v>158</v>
      </c>
      <c r="K1013" s="14" t="s">
        <v>11500</v>
      </c>
      <c r="L1013" s="14" t="s">
        <v>11500</v>
      </c>
      <c r="M1013" s="2">
        <v>4.8899999999999997</v>
      </c>
      <c r="P1013" s="181" t="s">
        <v>11517</v>
      </c>
      <c r="Q1013" s="182" t="s">
        <v>1369</v>
      </c>
      <c r="S1013" s="6">
        <v>0</v>
      </c>
      <c r="T1013" s="6">
        <v>0</v>
      </c>
      <c r="U1013" s="6">
        <v>0</v>
      </c>
      <c r="V1013" s="6">
        <v>280050</v>
      </c>
      <c r="W1013" s="6">
        <f>SUM(Table2[[#This Row],[PE Obligations]:[Paving Obligations]])</f>
        <v>280050</v>
      </c>
    </row>
    <row r="1014" spans="1:23" ht="30" x14ac:dyDescent="0.25">
      <c r="A1014" s="5">
        <v>130154</v>
      </c>
      <c r="B1014" s="4">
        <v>4</v>
      </c>
      <c r="C1014" s="9" t="s">
        <v>156</v>
      </c>
      <c r="D1014" s="65"/>
      <c r="E1014" s="65" t="s">
        <v>11500</v>
      </c>
      <c r="F1014" s="9" t="s">
        <v>7508</v>
      </c>
      <c r="H1014" s="1" t="s">
        <v>1246</v>
      </c>
      <c r="K1014" s="14" t="s">
        <v>11500</v>
      </c>
      <c r="L1014" s="14" t="s">
        <v>11500</v>
      </c>
      <c r="M1014" s="1" t="s">
        <v>57</v>
      </c>
      <c r="P1014" s="181" t="s">
        <v>11500</v>
      </c>
      <c r="Q1014" s="182"/>
      <c r="S1014" s="6">
        <v>0</v>
      </c>
      <c r="T1014" s="6">
        <v>0</v>
      </c>
      <c r="U1014" s="6">
        <v>279921.7</v>
      </c>
      <c r="V1014" s="6">
        <v>0</v>
      </c>
      <c r="W1014" s="6">
        <f>SUM(Table2[[#This Row],[PE Obligations]:[Paving Obligations]])</f>
        <v>279921.7</v>
      </c>
    </row>
    <row r="1015" spans="1:23" ht="30" x14ac:dyDescent="0.25">
      <c r="A1015" s="5">
        <v>128996</v>
      </c>
      <c r="B1015" s="4">
        <v>3</v>
      </c>
      <c r="C1015" s="9" t="s">
        <v>217</v>
      </c>
      <c r="D1015" s="65" t="s">
        <v>135</v>
      </c>
      <c r="E1015" s="65" t="s">
        <v>11498</v>
      </c>
      <c r="F1015" s="9" t="s">
        <v>6439</v>
      </c>
      <c r="G1015" s="9" t="s">
        <v>6440</v>
      </c>
      <c r="H1015" s="1" t="s">
        <v>1079</v>
      </c>
      <c r="I1015" s="1" t="s">
        <v>118</v>
      </c>
      <c r="K1015" s="14" t="s">
        <v>11496</v>
      </c>
      <c r="L1015" s="14" t="s">
        <v>11499</v>
      </c>
      <c r="M1015" s="1" t="s">
        <v>57</v>
      </c>
      <c r="N1015" s="13">
        <v>44729</v>
      </c>
      <c r="P1015" s="181" t="s">
        <v>11517</v>
      </c>
      <c r="Q1015" s="182"/>
      <c r="S1015" s="6">
        <v>279400</v>
      </c>
      <c r="T1015" s="6">
        <v>0</v>
      </c>
      <c r="U1015" s="6">
        <v>0</v>
      </c>
      <c r="V1015" s="6">
        <v>0</v>
      </c>
      <c r="W1015" s="6">
        <f>SUM(Table2[[#This Row],[PE Obligations]:[Paving Obligations]])</f>
        <v>279400</v>
      </c>
    </row>
    <row r="1016" spans="1:23" ht="30" x14ac:dyDescent="0.25">
      <c r="A1016" s="5">
        <v>129737</v>
      </c>
      <c r="B1016" s="4">
        <v>2</v>
      </c>
      <c r="C1016" s="9" t="s">
        <v>107</v>
      </c>
      <c r="D1016" s="65" t="s">
        <v>7114</v>
      </c>
      <c r="E1016" s="65" t="s">
        <v>11498</v>
      </c>
      <c r="F1016" s="9" t="s">
        <v>7115</v>
      </c>
      <c r="H1016" s="1" t="s">
        <v>1098</v>
      </c>
      <c r="I1016" s="1" t="s">
        <v>158</v>
      </c>
      <c r="K1016" s="14" t="s">
        <v>11500</v>
      </c>
      <c r="L1016" s="14" t="s">
        <v>11500</v>
      </c>
      <c r="M1016" s="2">
        <v>2.4</v>
      </c>
      <c r="P1016" s="181" t="s">
        <v>11517</v>
      </c>
      <c r="Q1016" s="182" t="s">
        <v>30</v>
      </c>
      <c r="S1016" s="6">
        <v>0</v>
      </c>
      <c r="T1016" s="6">
        <v>0</v>
      </c>
      <c r="U1016" s="6">
        <v>0</v>
      </c>
      <c r="V1016" s="6">
        <v>277522.59999999998</v>
      </c>
      <c r="W1016" s="6">
        <f>SUM(Table2[[#This Row],[PE Obligations]:[Paving Obligations]])</f>
        <v>277522.59999999998</v>
      </c>
    </row>
    <row r="1017" spans="1:23" x14ac:dyDescent="0.25">
      <c r="A1017" s="5">
        <v>127190</v>
      </c>
      <c r="B1017" s="4">
        <v>2</v>
      </c>
      <c r="C1017" s="9" t="s">
        <v>159</v>
      </c>
      <c r="D1017" s="65"/>
      <c r="E1017" s="65" t="s">
        <v>900</v>
      </c>
      <c r="F1017" s="9" t="s">
        <v>5357</v>
      </c>
      <c r="G1017" s="9" t="s">
        <v>5358</v>
      </c>
      <c r="H1017" s="1" t="s">
        <v>158</v>
      </c>
      <c r="I1017" s="1" t="s">
        <v>158</v>
      </c>
      <c r="J1017" s="1" t="str">
        <f>VLOOKUP(A1017,'Resurfacing Data'!A:M,13,FALSE)</f>
        <v>Crack Seal</v>
      </c>
      <c r="K1017" s="14" t="s">
        <v>11496</v>
      </c>
      <c r="L1017" s="14" t="s">
        <v>10418</v>
      </c>
      <c r="M1017" s="2">
        <v>87.81</v>
      </c>
      <c r="N1017" s="13">
        <v>43686</v>
      </c>
      <c r="O1017" s="1" t="s">
        <v>3042</v>
      </c>
      <c r="P1017" s="181" t="s">
        <v>11515</v>
      </c>
      <c r="Q1017" s="182" t="s">
        <v>24</v>
      </c>
      <c r="S1017" s="6">
        <v>0</v>
      </c>
      <c r="T1017" s="6">
        <v>0</v>
      </c>
      <c r="U1017" s="6">
        <v>0</v>
      </c>
      <c r="V1017" s="6">
        <v>276222</v>
      </c>
      <c r="W1017" s="6">
        <f>SUM(Table2[[#This Row],[PE Obligations]:[Paving Obligations]])</f>
        <v>276222</v>
      </c>
    </row>
    <row r="1018" spans="1:23" ht="30" x14ac:dyDescent="0.25">
      <c r="A1018" s="5">
        <v>111281.09</v>
      </c>
      <c r="B1018" s="4">
        <v>1</v>
      </c>
      <c r="C1018" s="9" t="s">
        <v>40</v>
      </c>
      <c r="D1018" s="65"/>
      <c r="E1018" s="65" t="s">
        <v>11500</v>
      </c>
      <c r="F1018" s="9" t="s">
        <v>1230</v>
      </c>
      <c r="H1018" s="1" t="s">
        <v>1069</v>
      </c>
      <c r="I1018" s="1" t="s">
        <v>1070</v>
      </c>
      <c r="K1018" s="14" t="s">
        <v>11500</v>
      </c>
      <c r="L1018" s="14" t="s">
        <v>11500</v>
      </c>
      <c r="M1018" s="2">
        <v>0.01</v>
      </c>
      <c r="P1018" s="181" t="s">
        <v>11500</v>
      </c>
      <c r="Q1018" s="182" t="s">
        <v>30</v>
      </c>
      <c r="S1018" s="6">
        <v>0</v>
      </c>
      <c r="T1018" s="6">
        <v>275000</v>
      </c>
      <c r="U1018" s="6">
        <v>0</v>
      </c>
      <c r="V1018" s="6">
        <v>0</v>
      </c>
      <c r="W1018" s="6">
        <f>SUM(Table2[[#This Row],[PE Obligations]:[Paving Obligations]])</f>
        <v>275000</v>
      </c>
    </row>
    <row r="1019" spans="1:23" ht="30" x14ac:dyDescent="0.25">
      <c r="A1019" s="5">
        <v>114547.09</v>
      </c>
      <c r="B1019" s="4">
        <v>3</v>
      </c>
      <c r="C1019" s="9" t="s">
        <v>161</v>
      </c>
      <c r="D1019" s="65"/>
      <c r="E1019" s="65" t="s">
        <v>10721</v>
      </c>
      <c r="F1019" s="9" t="s">
        <v>1638</v>
      </c>
      <c r="G1019" s="9" t="s">
        <v>1639</v>
      </c>
      <c r="H1019" s="1" t="s">
        <v>105</v>
      </c>
      <c r="I1019" s="1" t="s">
        <v>171</v>
      </c>
      <c r="K1019" s="14" t="s">
        <v>11500</v>
      </c>
      <c r="L1019" s="14" t="s">
        <v>11500</v>
      </c>
      <c r="M1019" s="1" t="s">
        <v>57</v>
      </c>
      <c r="N1019" s="13">
        <v>43686</v>
      </c>
      <c r="P1019" s="181" t="s">
        <v>11513</v>
      </c>
      <c r="Q1019" s="182"/>
      <c r="S1019" s="6">
        <v>0</v>
      </c>
      <c r="T1019" s="6">
        <v>0</v>
      </c>
      <c r="U1019" s="6">
        <v>272082</v>
      </c>
      <c r="V1019" s="6">
        <v>0</v>
      </c>
      <c r="W1019" s="6">
        <f>SUM(Table2[[#This Row],[PE Obligations]:[Paving Obligations]])</f>
        <v>272082</v>
      </c>
    </row>
    <row r="1020" spans="1:23" ht="30" x14ac:dyDescent="0.25">
      <c r="A1020" s="5">
        <v>123294</v>
      </c>
      <c r="B1020" s="4">
        <v>2</v>
      </c>
      <c r="C1020" s="9" t="s">
        <v>284</v>
      </c>
      <c r="D1020" s="65" t="s">
        <v>3399</v>
      </c>
      <c r="E1020" s="65" t="s">
        <v>11498</v>
      </c>
      <c r="F1020" s="9" t="s">
        <v>3400</v>
      </c>
      <c r="H1020" s="1" t="s">
        <v>52</v>
      </c>
      <c r="I1020" s="1" t="s">
        <v>48</v>
      </c>
      <c r="K1020" s="14" t="s">
        <v>28</v>
      </c>
      <c r="L1020" s="14" t="s">
        <v>11339</v>
      </c>
      <c r="M1020" s="2">
        <v>0</v>
      </c>
      <c r="N1020" s="13">
        <v>43441</v>
      </c>
      <c r="P1020" s="181" t="s">
        <v>11517</v>
      </c>
      <c r="Q1020" s="182" t="s">
        <v>30</v>
      </c>
      <c r="R1020" s="9" t="s">
        <v>3401</v>
      </c>
      <c r="S1020" s="6">
        <v>0</v>
      </c>
      <c r="T1020" s="6">
        <v>0</v>
      </c>
      <c r="U1020" s="6">
        <v>271600</v>
      </c>
      <c r="V1020" s="6">
        <v>0</v>
      </c>
      <c r="W1020" s="6">
        <f>SUM(Table2[[#This Row],[PE Obligations]:[Paving Obligations]])</f>
        <v>271600</v>
      </c>
    </row>
    <row r="1021" spans="1:23" x14ac:dyDescent="0.25">
      <c r="A1021" s="5">
        <v>120406</v>
      </c>
      <c r="B1021" s="4">
        <v>2</v>
      </c>
      <c r="C1021" s="9" t="s">
        <v>803</v>
      </c>
      <c r="D1021" s="65" t="s">
        <v>2718</v>
      </c>
      <c r="E1021" s="65" t="s">
        <v>900</v>
      </c>
      <c r="F1021" s="9" t="s">
        <v>2719</v>
      </c>
      <c r="H1021" s="1" t="s">
        <v>52</v>
      </c>
      <c r="I1021" s="1" t="s">
        <v>48</v>
      </c>
      <c r="K1021" s="14" t="s">
        <v>28</v>
      </c>
      <c r="L1021" s="14" t="s">
        <v>11339</v>
      </c>
      <c r="M1021" s="2">
        <v>0</v>
      </c>
      <c r="N1021" s="13">
        <v>43273</v>
      </c>
      <c r="P1021" s="181" t="s">
        <v>11515</v>
      </c>
      <c r="Q1021" s="182" t="s">
        <v>24</v>
      </c>
      <c r="R1021" s="9" t="s">
        <v>2720</v>
      </c>
      <c r="S1021" s="6">
        <v>0</v>
      </c>
      <c r="T1021" s="6">
        <v>0</v>
      </c>
      <c r="U1021" s="6">
        <v>270200</v>
      </c>
      <c r="V1021" s="6">
        <v>0</v>
      </c>
      <c r="W1021" s="6">
        <f>SUM(Table2[[#This Row],[PE Obligations]:[Paving Obligations]])</f>
        <v>270200</v>
      </c>
    </row>
    <row r="1022" spans="1:23" ht="45" x14ac:dyDescent="0.25">
      <c r="A1022" s="5">
        <v>129552</v>
      </c>
      <c r="B1022" s="4">
        <v>1</v>
      </c>
      <c r="C1022" s="9" t="s">
        <v>310</v>
      </c>
      <c r="D1022" s="65"/>
      <c r="E1022" s="65" t="s">
        <v>11500</v>
      </c>
      <c r="F1022" s="9" t="s">
        <v>6965</v>
      </c>
      <c r="H1022" s="1" t="s">
        <v>1072</v>
      </c>
      <c r="K1022" s="14" t="s">
        <v>11500</v>
      </c>
      <c r="L1022" s="14" t="s">
        <v>11500</v>
      </c>
      <c r="M1022" s="1" t="s">
        <v>57</v>
      </c>
      <c r="P1022" s="181" t="s">
        <v>11500</v>
      </c>
      <c r="Q1022" s="182"/>
      <c r="S1022" s="6">
        <v>0</v>
      </c>
      <c r="T1022" s="6">
        <v>0</v>
      </c>
      <c r="U1022" s="6">
        <v>270000</v>
      </c>
      <c r="V1022" s="6">
        <v>0</v>
      </c>
      <c r="W1022" s="6">
        <f>SUM(Table2[[#This Row],[PE Obligations]:[Paving Obligations]])</f>
        <v>270000</v>
      </c>
    </row>
    <row r="1023" spans="1:23" x14ac:dyDescent="0.25">
      <c r="A1023" s="5">
        <v>128737</v>
      </c>
      <c r="B1023" s="4">
        <v>4</v>
      </c>
      <c r="C1023" s="9" t="s">
        <v>248</v>
      </c>
      <c r="D1023" s="65" t="s">
        <v>3463</v>
      </c>
      <c r="E1023" s="65" t="s">
        <v>11498</v>
      </c>
      <c r="F1023" s="9" t="s">
        <v>6279</v>
      </c>
      <c r="H1023" s="1" t="s">
        <v>1098</v>
      </c>
      <c r="I1023" s="1" t="s">
        <v>158</v>
      </c>
      <c r="K1023" s="14" t="s">
        <v>11500</v>
      </c>
      <c r="L1023" s="14" t="s">
        <v>11500</v>
      </c>
      <c r="M1023" s="2">
        <v>3.09</v>
      </c>
      <c r="P1023" s="181" t="s">
        <v>11517</v>
      </c>
      <c r="Q1023" s="182" t="s">
        <v>30</v>
      </c>
      <c r="S1023" s="6">
        <v>0</v>
      </c>
      <c r="T1023" s="6">
        <v>0</v>
      </c>
      <c r="U1023" s="6">
        <v>0</v>
      </c>
      <c r="V1023" s="6">
        <v>269535.18</v>
      </c>
      <c r="W1023" s="6">
        <f>SUM(Table2[[#This Row],[PE Obligations]:[Paving Obligations]])</f>
        <v>269535.18</v>
      </c>
    </row>
    <row r="1024" spans="1:23" ht="45" x14ac:dyDescent="0.25">
      <c r="A1024" s="5">
        <v>124443</v>
      </c>
      <c r="B1024" s="4">
        <v>1</v>
      </c>
      <c r="C1024" s="9" t="s">
        <v>40</v>
      </c>
      <c r="D1024" s="65" t="s">
        <v>122</v>
      </c>
      <c r="E1024" s="65" t="s">
        <v>10721</v>
      </c>
      <c r="F1024" s="9" t="s">
        <v>3866</v>
      </c>
      <c r="G1024" s="9" t="s">
        <v>3867</v>
      </c>
      <c r="H1024" s="1" t="s">
        <v>74</v>
      </c>
      <c r="I1024" s="1" t="s">
        <v>522</v>
      </c>
      <c r="K1024" s="14" t="s">
        <v>11496</v>
      </c>
      <c r="L1024" s="14" t="s">
        <v>113</v>
      </c>
      <c r="M1024" s="2">
        <v>0.56999999999999995</v>
      </c>
      <c r="N1024" s="13">
        <v>45373</v>
      </c>
      <c r="P1024" s="181" t="s">
        <v>11513</v>
      </c>
      <c r="Q1024" s="182" t="s">
        <v>148</v>
      </c>
      <c r="S1024" s="6">
        <v>269500</v>
      </c>
      <c r="T1024" s="6">
        <v>0</v>
      </c>
      <c r="U1024" s="6">
        <v>0</v>
      </c>
      <c r="V1024" s="6">
        <v>0</v>
      </c>
      <c r="W1024" s="6">
        <f>SUM(Table2[[#This Row],[PE Obligations]:[Paving Obligations]])</f>
        <v>269500</v>
      </c>
    </row>
    <row r="1025" spans="1:23" x14ac:dyDescent="0.25">
      <c r="A1025" s="5">
        <v>105198.16</v>
      </c>
      <c r="B1025" s="4">
        <v>4</v>
      </c>
      <c r="C1025" s="9" t="s">
        <v>18</v>
      </c>
      <c r="D1025" s="65"/>
      <c r="E1025" s="65" t="s">
        <v>11498</v>
      </c>
      <c r="F1025" s="9" t="s">
        <v>897</v>
      </c>
      <c r="H1025" s="1" t="s">
        <v>760</v>
      </c>
      <c r="I1025" s="1" t="s">
        <v>761</v>
      </c>
      <c r="K1025" s="14" t="s">
        <v>11500</v>
      </c>
      <c r="L1025" s="14" t="s">
        <v>11500</v>
      </c>
      <c r="M1025" s="1" t="s">
        <v>57</v>
      </c>
      <c r="P1025" s="181" t="s">
        <v>11517</v>
      </c>
      <c r="Q1025" s="182"/>
      <c r="S1025" s="6">
        <v>0</v>
      </c>
      <c r="T1025" s="6">
        <v>0</v>
      </c>
      <c r="U1025" s="6">
        <v>269400</v>
      </c>
      <c r="V1025" s="6">
        <v>0</v>
      </c>
      <c r="W1025" s="6">
        <f>SUM(Table2[[#This Row],[PE Obligations]:[Paving Obligations]])</f>
        <v>269400</v>
      </c>
    </row>
    <row r="1026" spans="1:23" x14ac:dyDescent="0.25">
      <c r="A1026" s="5">
        <v>129221</v>
      </c>
      <c r="B1026" s="4">
        <v>3</v>
      </c>
      <c r="C1026" s="9" t="s">
        <v>252</v>
      </c>
      <c r="D1026" s="65" t="s">
        <v>6617</v>
      </c>
      <c r="E1026" s="65" t="s">
        <v>900</v>
      </c>
      <c r="F1026" s="9" t="s">
        <v>6619</v>
      </c>
      <c r="G1026" s="9" t="s">
        <v>4135</v>
      </c>
      <c r="H1026" s="1" t="s">
        <v>158</v>
      </c>
      <c r="I1026" s="1" t="s">
        <v>158</v>
      </c>
      <c r="J1026" s="1" t="str">
        <f>VLOOKUP(A1026,'2020'!E:I,5,FALSE)</f>
        <v>411 D Overlay</v>
      </c>
      <c r="K1026" s="14" t="s">
        <v>11496</v>
      </c>
      <c r="L1026" s="14" t="s">
        <v>10418</v>
      </c>
      <c r="M1026" s="2">
        <v>1.2</v>
      </c>
      <c r="N1026" s="13">
        <v>44008</v>
      </c>
      <c r="O1026" s="1" t="s">
        <v>342</v>
      </c>
      <c r="P1026" s="181" t="s">
        <v>11515</v>
      </c>
      <c r="Q1026" s="182" t="s">
        <v>24</v>
      </c>
      <c r="S1026" s="6">
        <v>0</v>
      </c>
      <c r="T1026" s="6">
        <v>0</v>
      </c>
      <c r="U1026" s="6">
        <v>0</v>
      </c>
      <c r="V1026" s="6">
        <v>268740</v>
      </c>
      <c r="W1026" s="6">
        <f>SUM(Table2[[#This Row],[PE Obligations]:[Paving Obligations]])</f>
        <v>268740</v>
      </c>
    </row>
    <row r="1027" spans="1:23" ht="30" x14ac:dyDescent="0.25">
      <c r="A1027" s="5">
        <v>45820.05</v>
      </c>
      <c r="B1027" s="4">
        <v>2</v>
      </c>
      <c r="C1027" s="9" t="s">
        <v>124</v>
      </c>
      <c r="D1027" s="65" t="s">
        <v>108</v>
      </c>
      <c r="E1027" s="65" t="s">
        <v>10721</v>
      </c>
      <c r="F1027" s="9" t="s">
        <v>125</v>
      </c>
      <c r="H1027" s="1" t="s">
        <v>105</v>
      </c>
      <c r="I1027" s="1" t="s">
        <v>106</v>
      </c>
      <c r="K1027" s="14" t="s">
        <v>11500</v>
      </c>
      <c r="L1027" s="14" t="s">
        <v>11500</v>
      </c>
      <c r="M1027" s="1" t="s">
        <v>57</v>
      </c>
      <c r="P1027" s="181" t="s">
        <v>11513</v>
      </c>
      <c r="Q1027" s="182"/>
      <c r="S1027" s="6">
        <v>0</v>
      </c>
      <c r="T1027" s="6">
        <v>0</v>
      </c>
      <c r="U1027" s="6">
        <v>268481.84000000003</v>
      </c>
      <c r="V1027" s="6">
        <v>0</v>
      </c>
      <c r="W1027" s="6">
        <f>SUM(Table2[[#This Row],[PE Obligations]:[Paving Obligations]])</f>
        <v>268481.84000000003</v>
      </c>
    </row>
    <row r="1028" spans="1:23" x14ac:dyDescent="0.25">
      <c r="A1028" s="5">
        <v>125480</v>
      </c>
      <c r="B1028" s="4">
        <v>3</v>
      </c>
      <c r="C1028" s="9" t="s">
        <v>152</v>
      </c>
      <c r="D1028" s="65" t="s">
        <v>2349</v>
      </c>
      <c r="E1028" s="65" t="s">
        <v>900</v>
      </c>
      <c r="F1028" s="9" t="s">
        <v>4405</v>
      </c>
      <c r="G1028" s="9" t="s">
        <v>4401</v>
      </c>
      <c r="H1028" s="1" t="s">
        <v>501</v>
      </c>
      <c r="I1028" s="1" t="s">
        <v>501</v>
      </c>
      <c r="K1028" s="14" t="s">
        <v>11500</v>
      </c>
      <c r="L1028" s="14" t="s">
        <v>11500</v>
      </c>
      <c r="M1028" s="2">
        <v>0.1</v>
      </c>
      <c r="N1028" s="13">
        <v>43812</v>
      </c>
      <c r="P1028" s="181" t="s">
        <v>11515</v>
      </c>
      <c r="Q1028" s="182" t="s">
        <v>24</v>
      </c>
      <c r="S1028" s="6">
        <v>5000</v>
      </c>
      <c r="T1028" s="6">
        <v>0</v>
      </c>
      <c r="U1028" s="6">
        <v>262605</v>
      </c>
      <c r="V1028" s="6">
        <v>0</v>
      </c>
      <c r="W1028" s="6">
        <f>SUM(Table2[[#This Row],[PE Obligations]:[Paving Obligations]])</f>
        <v>267605</v>
      </c>
    </row>
    <row r="1029" spans="1:23" ht="120" x14ac:dyDescent="0.25">
      <c r="A1029" s="5">
        <v>119898</v>
      </c>
      <c r="B1029" s="4">
        <v>1</v>
      </c>
      <c r="C1029" s="9" t="s">
        <v>102</v>
      </c>
      <c r="D1029" s="65"/>
      <c r="E1029" s="65" t="s">
        <v>11498</v>
      </c>
      <c r="F1029" s="9" t="s">
        <v>2546</v>
      </c>
      <c r="G1029" s="9" t="s">
        <v>2547</v>
      </c>
      <c r="H1029" s="1" t="s">
        <v>22</v>
      </c>
      <c r="I1029" s="1" t="s">
        <v>39</v>
      </c>
      <c r="K1029" s="14" t="s">
        <v>11500</v>
      </c>
      <c r="L1029" s="14" t="s">
        <v>11500</v>
      </c>
      <c r="M1029" s="1" t="s">
        <v>57</v>
      </c>
      <c r="P1029" s="181" t="s">
        <v>11516</v>
      </c>
      <c r="Q1029" s="182" t="s">
        <v>11</v>
      </c>
      <c r="S1029" s="6">
        <v>0</v>
      </c>
      <c r="T1029" s="6">
        <v>0</v>
      </c>
      <c r="U1029" s="6">
        <v>267455</v>
      </c>
      <c r="V1029" s="6">
        <v>0</v>
      </c>
      <c r="W1029" s="6">
        <f>SUM(Table2[[#This Row],[PE Obligations]:[Paving Obligations]])</f>
        <v>267455</v>
      </c>
    </row>
    <row r="1030" spans="1:23" ht="30" x14ac:dyDescent="0.25">
      <c r="A1030" s="5">
        <v>127344</v>
      </c>
      <c r="B1030" s="4">
        <v>4</v>
      </c>
      <c r="C1030" s="9" t="s">
        <v>215</v>
      </c>
      <c r="D1030" s="65" t="s">
        <v>3233</v>
      </c>
      <c r="E1030" s="65" t="s">
        <v>900</v>
      </c>
      <c r="F1030" s="9" t="s">
        <v>5451</v>
      </c>
      <c r="G1030" s="9" t="s">
        <v>5452</v>
      </c>
      <c r="H1030" s="1" t="s">
        <v>158</v>
      </c>
      <c r="I1030" s="1" t="s">
        <v>341</v>
      </c>
      <c r="J1030" s="1" t="str">
        <f>VLOOKUP(A1030,'Resurfacing Data'!A:M,13,FALSE)</f>
        <v>HIR w/ TLD overlay</v>
      </c>
      <c r="K1030" s="14" t="s">
        <v>11496</v>
      </c>
      <c r="L1030" s="14" t="s">
        <v>11339</v>
      </c>
      <c r="M1030" s="2">
        <v>6.88</v>
      </c>
      <c r="N1030" s="13">
        <v>43595</v>
      </c>
      <c r="O1030" s="1" t="s">
        <v>3214</v>
      </c>
      <c r="P1030" s="181" t="s">
        <v>11514</v>
      </c>
      <c r="Q1030" s="182" t="s">
        <v>11</v>
      </c>
      <c r="R1030" s="9" t="s">
        <v>5453</v>
      </c>
      <c r="S1030" s="6">
        <v>0</v>
      </c>
      <c r="T1030" s="6">
        <v>0</v>
      </c>
      <c r="U1030" s="6">
        <v>-3310</v>
      </c>
      <c r="V1030" s="6">
        <v>269663</v>
      </c>
      <c r="W1030" s="6">
        <f>SUM(Table2[[#This Row],[PE Obligations]:[Paving Obligations]])</f>
        <v>266353</v>
      </c>
    </row>
    <row r="1031" spans="1:23" x14ac:dyDescent="0.25">
      <c r="A1031" s="5">
        <v>123763</v>
      </c>
      <c r="B1031" s="4">
        <v>4</v>
      </c>
      <c r="C1031" s="9" t="s">
        <v>264</v>
      </c>
      <c r="D1031" s="65" t="s">
        <v>135</v>
      </c>
      <c r="E1031" s="65" t="s">
        <v>11498</v>
      </c>
      <c r="F1031" s="9" t="s">
        <v>3565</v>
      </c>
      <c r="H1031" s="1" t="s">
        <v>1079</v>
      </c>
      <c r="I1031" s="1" t="s">
        <v>118</v>
      </c>
      <c r="K1031" s="14" t="s">
        <v>11496</v>
      </c>
      <c r="L1031" s="14" t="s">
        <v>11499</v>
      </c>
      <c r="M1031" s="1" t="s">
        <v>57</v>
      </c>
      <c r="N1031" s="13">
        <v>43441</v>
      </c>
      <c r="P1031" s="181" t="s">
        <v>11517</v>
      </c>
      <c r="Q1031" s="182" t="s">
        <v>30</v>
      </c>
      <c r="S1031" s="6">
        <v>45100</v>
      </c>
      <c r="T1031" s="6">
        <v>27750</v>
      </c>
      <c r="U1031" s="6">
        <v>193000</v>
      </c>
      <c r="V1031" s="6">
        <v>0</v>
      </c>
      <c r="W1031" s="6">
        <f>SUM(Table2[[#This Row],[PE Obligations]:[Paving Obligations]])</f>
        <v>265850</v>
      </c>
    </row>
    <row r="1032" spans="1:23" x14ac:dyDescent="0.25">
      <c r="A1032" s="5">
        <v>116350.08</v>
      </c>
      <c r="B1032" s="4">
        <v>2</v>
      </c>
      <c r="C1032" s="9" t="s">
        <v>159</v>
      </c>
      <c r="D1032" s="65" t="s">
        <v>1922</v>
      </c>
      <c r="E1032" s="65" t="s">
        <v>10721</v>
      </c>
      <c r="F1032" s="9" t="s">
        <v>1939</v>
      </c>
      <c r="H1032" s="1" t="s">
        <v>105</v>
      </c>
      <c r="I1032" s="1" t="s">
        <v>761</v>
      </c>
      <c r="K1032" s="14" t="s">
        <v>11500</v>
      </c>
      <c r="L1032" s="14" t="s">
        <v>11500</v>
      </c>
      <c r="M1032" s="2">
        <v>69.97</v>
      </c>
      <c r="N1032" s="13">
        <v>43868</v>
      </c>
      <c r="P1032" s="181" t="s">
        <v>11513</v>
      </c>
      <c r="Q1032" s="182"/>
      <c r="S1032" s="6">
        <v>0</v>
      </c>
      <c r="T1032" s="6">
        <v>0</v>
      </c>
      <c r="U1032" s="6">
        <v>265446</v>
      </c>
      <c r="V1032" s="6">
        <v>0</v>
      </c>
      <c r="W1032" s="6">
        <f>SUM(Table2[[#This Row],[PE Obligations]:[Paving Obligations]])</f>
        <v>265446</v>
      </c>
    </row>
    <row r="1033" spans="1:23" x14ac:dyDescent="0.25">
      <c r="A1033" s="5">
        <v>126321</v>
      </c>
      <c r="B1033" s="4">
        <v>4</v>
      </c>
      <c r="C1033" s="9" t="s">
        <v>18</v>
      </c>
      <c r="D1033" s="65" t="s">
        <v>523</v>
      </c>
      <c r="E1033" s="65" t="s">
        <v>900</v>
      </c>
      <c r="F1033" s="9" t="s">
        <v>4820</v>
      </c>
      <c r="G1033" s="9" t="s">
        <v>3213</v>
      </c>
      <c r="H1033" s="1" t="s">
        <v>158</v>
      </c>
      <c r="I1033" s="1" t="s">
        <v>341</v>
      </c>
      <c r="J1033" s="1" t="str">
        <f>VLOOKUP(A1033,'Resurfacing Data'!A:M,13,FALSE)</f>
        <v>Mill &amp; 411D</v>
      </c>
      <c r="K1033" s="14" t="s">
        <v>11496</v>
      </c>
      <c r="L1033" s="14" t="s">
        <v>10418</v>
      </c>
      <c r="M1033" s="2">
        <v>4.87</v>
      </c>
      <c r="N1033" s="13">
        <v>43231</v>
      </c>
      <c r="O1033" s="1" t="s">
        <v>342</v>
      </c>
      <c r="P1033" s="181" t="s">
        <v>11514</v>
      </c>
      <c r="Q1033" s="182" t="s">
        <v>11</v>
      </c>
      <c r="S1033" s="6">
        <v>0</v>
      </c>
      <c r="T1033" s="6">
        <v>0</v>
      </c>
      <c r="U1033" s="6">
        <v>0</v>
      </c>
      <c r="V1033" s="6">
        <v>262500</v>
      </c>
      <c r="W1033" s="6">
        <f>SUM(Table2[[#This Row],[PE Obligations]:[Paving Obligations]])</f>
        <v>262500</v>
      </c>
    </row>
    <row r="1034" spans="1:23" x14ac:dyDescent="0.25">
      <c r="A1034" s="5">
        <v>130216</v>
      </c>
      <c r="B1034" s="4">
        <v>3</v>
      </c>
      <c r="C1034" s="9" t="s">
        <v>54</v>
      </c>
      <c r="D1034" s="65" t="s">
        <v>114</v>
      </c>
      <c r="E1034" s="65" t="s">
        <v>10721</v>
      </c>
      <c r="F1034" s="9" t="s">
        <v>7547</v>
      </c>
      <c r="H1034" s="1" t="s">
        <v>52</v>
      </c>
      <c r="I1034" s="1" t="s">
        <v>48</v>
      </c>
      <c r="K1034" s="14" t="s">
        <v>28</v>
      </c>
      <c r="L1034" s="14" t="s">
        <v>11339</v>
      </c>
      <c r="M1034" s="2">
        <v>0.08</v>
      </c>
      <c r="P1034" s="181" t="s">
        <v>11513</v>
      </c>
      <c r="Q1034" s="182" t="s">
        <v>148</v>
      </c>
      <c r="R1034" s="9" t="s">
        <v>7548</v>
      </c>
      <c r="S1034" s="6">
        <v>0</v>
      </c>
      <c r="T1034" s="6">
        <v>0</v>
      </c>
      <c r="U1034" s="6">
        <v>262500</v>
      </c>
      <c r="V1034" s="6">
        <v>0</v>
      </c>
      <c r="W1034" s="6">
        <f>SUM(Table2[[#This Row],[PE Obligations]:[Paving Obligations]])</f>
        <v>262500</v>
      </c>
    </row>
    <row r="1035" spans="1:23" ht="30" x14ac:dyDescent="0.25">
      <c r="A1035" s="5">
        <v>103801</v>
      </c>
      <c r="B1035" s="4">
        <v>2</v>
      </c>
      <c r="C1035" s="9" t="s">
        <v>179</v>
      </c>
      <c r="D1035" s="65" t="s">
        <v>814</v>
      </c>
      <c r="E1035" s="65" t="s">
        <v>11498</v>
      </c>
      <c r="F1035" s="9" t="s">
        <v>815</v>
      </c>
      <c r="H1035" s="1" t="s">
        <v>28</v>
      </c>
      <c r="I1035" s="1" t="s">
        <v>29</v>
      </c>
      <c r="K1035" s="14" t="s">
        <v>28</v>
      </c>
      <c r="L1035" s="14" t="s">
        <v>113</v>
      </c>
      <c r="M1035" s="2">
        <v>0.01</v>
      </c>
      <c r="N1035" s="13">
        <v>44540</v>
      </c>
      <c r="P1035" s="181" t="s">
        <v>11517</v>
      </c>
      <c r="Q1035" s="182" t="s">
        <v>30</v>
      </c>
      <c r="R1035" s="9" t="s">
        <v>816</v>
      </c>
      <c r="S1035" s="6">
        <v>25000</v>
      </c>
      <c r="T1035" s="6">
        <v>237425</v>
      </c>
      <c r="U1035" s="6">
        <v>0</v>
      </c>
      <c r="V1035" s="6">
        <v>0</v>
      </c>
      <c r="W1035" s="6">
        <f>SUM(Table2[[#This Row],[PE Obligations]:[Paving Obligations]])</f>
        <v>262425</v>
      </c>
    </row>
    <row r="1036" spans="1:23" ht="30" x14ac:dyDescent="0.25">
      <c r="A1036" s="5">
        <v>129379</v>
      </c>
      <c r="B1036" s="4">
        <v>4</v>
      </c>
      <c r="C1036" s="9" t="s">
        <v>231</v>
      </c>
      <c r="D1036" s="65" t="s">
        <v>2117</v>
      </c>
      <c r="E1036" s="65" t="s">
        <v>11498</v>
      </c>
      <c r="F1036" s="9" t="s">
        <v>6859</v>
      </c>
      <c r="H1036" s="1" t="s">
        <v>1098</v>
      </c>
      <c r="I1036" s="1" t="s">
        <v>158</v>
      </c>
      <c r="K1036" s="14" t="s">
        <v>11500</v>
      </c>
      <c r="L1036" s="14" t="s">
        <v>11500</v>
      </c>
      <c r="M1036" s="2">
        <v>3.1110000000000002</v>
      </c>
      <c r="P1036" s="181" t="s">
        <v>11517</v>
      </c>
      <c r="Q1036" s="182" t="s">
        <v>30</v>
      </c>
      <c r="S1036" s="6">
        <v>0</v>
      </c>
      <c r="T1036" s="6">
        <v>0</v>
      </c>
      <c r="U1036" s="6">
        <v>0</v>
      </c>
      <c r="V1036" s="6">
        <v>262406.46000000002</v>
      </c>
      <c r="W1036" s="6">
        <f>SUM(Table2[[#This Row],[PE Obligations]:[Paving Obligations]])</f>
        <v>262406.46000000002</v>
      </c>
    </row>
    <row r="1037" spans="1:23" ht="30" x14ac:dyDescent="0.25">
      <c r="A1037" s="5">
        <v>125450.1</v>
      </c>
      <c r="B1037" s="4">
        <v>2</v>
      </c>
      <c r="C1037" s="9" t="s">
        <v>179</v>
      </c>
      <c r="D1037" s="65"/>
      <c r="E1037" s="65" t="s">
        <v>11498</v>
      </c>
      <c r="F1037" s="9" t="s">
        <v>4337</v>
      </c>
      <c r="H1037" s="1" t="s">
        <v>501</v>
      </c>
      <c r="I1037" s="1" t="s">
        <v>600</v>
      </c>
      <c r="K1037" s="14" t="s">
        <v>11500</v>
      </c>
      <c r="L1037" s="14" t="s">
        <v>11500</v>
      </c>
      <c r="M1037" s="1" t="s">
        <v>57</v>
      </c>
      <c r="N1037" s="13">
        <v>43742</v>
      </c>
      <c r="P1037" s="181" t="s">
        <v>11517</v>
      </c>
      <c r="Q1037" s="182" t="s">
        <v>1369</v>
      </c>
      <c r="S1037" s="6">
        <v>7000</v>
      </c>
      <c r="T1037" s="6">
        <v>0</v>
      </c>
      <c r="U1037" s="6">
        <v>255180</v>
      </c>
      <c r="V1037" s="6">
        <v>0</v>
      </c>
      <c r="W1037" s="6">
        <f>SUM(Table2[[#This Row],[PE Obligations]:[Paving Obligations]])</f>
        <v>262180</v>
      </c>
    </row>
    <row r="1038" spans="1:23" ht="30" x14ac:dyDescent="0.25">
      <c r="A1038" s="5">
        <v>114116.09</v>
      </c>
      <c r="B1038" s="4">
        <v>1</v>
      </c>
      <c r="C1038" s="9" t="s">
        <v>899</v>
      </c>
      <c r="D1038" s="65"/>
      <c r="E1038" s="65" t="s">
        <v>10721</v>
      </c>
      <c r="F1038" s="9" t="s">
        <v>1541</v>
      </c>
      <c r="H1038" s="1" t="s">
        <v>105</v>
      </c>
      <c r="I1038" s="1" t="s">
        <v>1540</v>
      </c>
      <c r="K1038" s="14" t="s">
        <v>11500</v>
      </c>
      <c r="L1038" s="14" t="s">
        <v>11500</v>
      </c>
      <c r="M1038" s="1" t="s">
        <v>57</v>
      </c>
      <c r="N1038" s="13">
        <v>43595</v>
      </c>
      <c r="P1038" s="181" t="s">
        <v>11513</v>
      </c>
      <c r="Q1038" s="182"/>
      <c r="S1038" s="6">
        <v>0</v>
      </c>
      <c r="T1038" s="6">
        <v>0</v>
      </c>
      <c r="U1038" s="6">
        <v>262158</v>
      </c>
      <c r="V1038" s="6">
        <v>0</v>
      </c>
      <c r="W1038" s="6">
        <f>SUM(Table2[[#This Row],[PE Obligations]:[Paving Obligations]])</f>
        <v>262158</v>
      </c>
    </row>
    <row r="1039" spans="1:23" ht="30" x14ac:dyDescent="0.25">
      <c r="A1039" s="5">
        <v>129736.02</v>
      </c>
      <c r="B1039" s="4">
        <v>6</v>
      </c>
      <c r="C1039" s="9" t="s">
        <v>46</v>
      </c>
      <c r="D1039" s="65"/>
      <c r="E1039" s="65" t="s">
        <v>11500</v>
      </c>
      <c r="F1039" s="9" t="s">
        <v>7077</v>
      </c>
      <c r="H1039" s="1" t="s">
        <v>24</v>
      </c>
      <c r="I1039" s="1" t="s">
        <v>56</v>
      </c>
      <c r="K1039" s="14" t="s">
        <v>11500</v>
      </c>
      <c r="L1039" s="14" t="s">
        <v>11500</v>
      </c>
      <c r="M1039" s="1" t="s">
        <v>57</v>
      </c>
      <c r="P1039" s="181" t="s">
        <v>11500</v>
      </c>
      <c r="Q1039" s="182"/>
      <c r="S1039" s="6">
        <v>0</v>
      </c>
      <c r="T1039" s="6">
        <v>0</v>
      </c>
      <c r="U1039" s="6">
        <v>260149</v>
      </c>
      <c r="V1039" s="6">
        <v>0</v>
      </c>
      <c r="W1039" s="6">
        <f>SUM(Table2[[#This Row],[PE Obligations]:[Paving Obligations]])</f>
        <v>260149</v>
      </c>
    </row>
    <row r="1040" spans="1:23" ht="45" x14ac:dyDescent="0.25">
      <c r="A1040" s="5">
        <v>126688</v>
      </c>
      <c r="B1040" s="4">
        <v>1</v>
      </c>
      <c r="C1040" s="9" t="s">
        <v>256</v>
      </c>
      <c r="D1040" s="65"/>
      <c r="E1040" s="65" t="s">
        <v>11498</v>
      </c>
      <c r="F1040" s="9" t="s">
        <v>5076</v>
      </c>
      <c r="G1040" s="9" t="s">
        <v>5077</v>
      </c>
      <c r="H1040" s="1" t="s">
        <v>22</v>
      </c>
      <c r="I1040" s="1" t="s">
        <v>341</v>
      </c>
      <c r="J1040" s="1" t="e">
        <f>VLOOKUP(A1040,'Resurfacing Data'!A:M,13,FALSE)</f>
        <v>#N/A</v>
      </c>
      <c r="K1040" s="14" t="s">
        <v>11496</v>
      </c>
      <c r="L1040" s="14" t="s">
        <v>10418</v>
      </c>
      <c r="M1040" s="2">
        <v>0.56000000000000005</v>
      </c>
      <c r="P1040" s="181" t="s">
        <v>11517</v>
      </c>
      <c r="Q1040" s="182" t="s">
        <v>24</v>
      </c>
      <c r="S1040" s="6">
        <v>0</v>
      </c>
      <c r="T1040" s="6">
        <v>0</v>
      </c>
      <c r="U1040" s="6">
        <v>259050</v>
      </c>
      <c r="V1040" s="6">
        <v>0</v>
      </c>
      <c r="W1040" s="6">
        <f>SUM(Table2[[#This Row],[PE Obligations]:[Paving Obligations]])</f>
        <v>259050</v>
      </c>
    </row>
    <row r="1041" spans="1:23" ht="30" x14ac:dyDescent="0.25">
      <c r="A1041" s="5">
        <v>104027.33</v>
      </c>
      <c r="B1041" s="4">
        <v>1</v>
      </c>
      <c r="C1041" s="9" t="s">
        <v>90</v>
      </c>
      <c r="D1041" s="65"/>
      <c r="E1041" s="65" t="s">
        <v>11500</v>
      </c>
      <c r="F1041" s="9" t="s">
        <v>835</v>
      </c>
      <c r="G1041" s="9" t="s">
        <v>835</v>
      </c>
      <c r="H1041" s="1" t="s">
        <v>24</v>
      </c>
      <c r="I1041" s="1" t="s">
        <v>828</v>
      </c>
      <c r="K1041" s="14" t="s">
        <v>11500</v>
      </c>
      <c r="L1041" s="14" t="s">
        <v>11500</v>
      </c>
      <c r="M1041" s="2">
        <v>0</v>
      </c>
      <c r="N1041" s="13">
        <v>44477</v>
      </c>
      <c r="P1041" s="181" t="s">
        <v>11500</v>
      </c>
      <c r="Q1041" s="182"/>
      <c r="S1041" s="6">
        <v>259000</v>
      </c>
      <c r="T1041" s="6">
        <v>0</v>
      </c>
      <c r="U1041" s="6">
        <v>0</v>
      </c>
      <c r="V1041" s="6">
        <v>0</v>
      </c>
      <c r="W1041" s="6">
        <f>SUM(Table2[[#This Row],[PE Obligations]:[Paving Obligations]])</f>
        <v>259000</v>
      </c>
    </row>
    <row r="1042" spans="1:23" ht="30" x14ac:dyDescent="0.25">
      <c r="A1042" s="5">
        <v>125450.3</v>
      </c>
      <c r="B1042" s="4">
        <v>1</v>
      </c>
      <c r="C1042" s="9" t="s">
        <v>271</v>
      </c>
      <c r="D1042" s="65"/>
      <c r="E1042" s="65" t="s">
        <v>11498</v>
      </c>
      <c r="F1042" s="9" t="s">
        <v>4351</v>
      </c>
      <c r="H1042" s="1" t="s">
        <v>501</v>
      </c>
      <c r="I1042" s="1" t="s">
        <v>600</v>
      </c>
      <c r="K1042" s="14" t="s">
        <v>11500</v>
      </c>
      <c r="L1042" s="14" t="s">
        <v>11500</v>
      </c>
      <c r="M1042" s="2">
        <v>0</v>
      </c>
      <c r="N1042" s="13">
        <v>43868</v>
      </c>
      <c r="P1042" s="181" t="s">
        <v>11517</v>
      </c>
      <c r="Q1042" s="182" t="s">
        <v>30</v>
      </c>
      <c r="S1042" s="6">
        <v>7000</v>
      </c>
      <c r="T1042" s="6">
        <v>0</v>
      </c>
      <c r="U1042" s="6">
        <v>251000</v>
      </c>
      <c r="V1042" s="6">
        <v>0</v>
      </c>
      <c r="W1042" s="6">
        <f>SUM(Table2[[#This Row],[PE Obligations]:[Paving Obligations]])</f>
        <v>258000</v>
      </c>
    </row>
    <row r="1043" spans="1:23" x14ac:dyDescent="0.25">
      <c r="A1043" s="5">
        <v>123258</v>
      </c>
      <c r="B1043" s="4">
        <v>3</v>
      </c>
      <c r="C1043" s="9" t="s">
        <v>262</v>
      </c>
      <c r="D1043" s="65" t="s">
        <v>3383</v>
      </c>
      <c r="E1043" s="65" t="s">
        <v>11498</v>
      </c>
      <c r="F1043" s="9" t="s">
        <v>3384</v>
      </c>
      <c r="H1043" s="1" t="s">
        <v>35</v>
      </c>
      <c r="I1043" s="1" t="s">
        <v>29</v>
      </c>
      <c r="K1043" s="14" t="s">
        <v>28</v>
      </c>
      <c r="L1043" s="14" t="s">
        <v>113</v>
      </c>
      <c r="M1043" s="2">
        <v>0</v>
      </c>
      <c r="P1043" s="181" t="s">
        <v>11517</v>
      </c>
      <c r="Q1043" s="182" t="s">
        <v>30</v>
      </c>
      <c r="S1043" s="6">
        <v>0</v>
      </c>
      <c r="T1043" s="6">
        <v>0</v>
      </c>
      <c r="U1043" s="6">
        <v>257607.83</v>
      </c>
      <c r="V1043" s="6">
        <v>0</v>
      </c>
      <c r="W1043" s="6">
        <f>SUM(Table2[[#This Row],[PE Obligations]:[Paving Obligations]])</f>
        <v>257607.83</v>
      </c>
    </row>
    <row r="1044" spans="1:23" ht="30" x14ac:dyDescent="0.25">
      <c r="A1044" s="5">
        <v>124327</v>
      </c>
      <c r="B1044" s="4">
        <v>1</v>
      </c>
      <c r="C1044" s="9" t="s">
        <v>219</v>
      </c>
      <c r="D1044" s="65" t="s">
        <v>3816</v>
      </c>
      <c r="E1044" s="65" t="s">
        <v>11498</v>
      </c>
      <c r="F1044" s="9" t="s">
        <v>3817</v>
      </c>
      <c r="H1044" s="1" t="s">
        <v>35</v>
      </c>
      <c r="I1044" s="1" t="s">
        <v>29</v>
      </c>
      <c r="K1044" s="14" t="s">
        <v>28</v>
      </c>
      <c r="L1044" s="14" t="s">
        <v>113</v>
      </c>
      <c r="M1044" s="2">
        <v>1E-3</v>
      </c>
      <c r="P1044" s="181" t="s">
        <v>11517</v>
      </c>
      <c r="Q1044" s="182" t="s">
        <v>30</v>
      </c>
      <c r="R1044" s="9" t="s">
        <v>3818</v>
      </c>
      <c r="S1044" s="6">
        <v>0</v>
      </c>
      <c r="T1044" s="6">
        <v>0</v>
      </c>
      <c r="U1044" s="6">
        <v>257573.96</v>
      </c>
      <c r="V1044" s="6">
        <v>0</v>
      </c>
      <c r="W1044" s="6">
        <f>SUM(Table2[[#This Row],[PE Obligations]:[Paving Obligations]])</f>
        <v>257573.96</v>
      </c>
    </row>
    <row r="1045" spans="1:23" ht="30" x14ac:dyDescent="0.25">
      <c r="A1045" s="5">
        <v>128411</v>
      </c>
      <c r="B1045" s="4">
        <v>1</v>
      </c>
      <c r="C1045" s="9" t="s">
        <v>90</v>
      </c>
      <c r="D1045" s="65" t="s">
        <v>6107</v>
      </c>
      <c r="E1045" s="65" t="s">
        <v>11498</v>
      </c>
      <c r="F1045" s="9" t="s">
        <v>6108</v>
      </c>
      <c r="H1045" s="1" t="s">
        <v>1098</v>
      </c>
      <c r="I1045" s="1" t="s">
        <v>158</v>
      </c>
      <c r="K1045" s="14" t="s">
        <v>11500</v>
      </c>
      <c r="L1045" s="14" t="s">
        <v>11500</v>
      </c>
      <c r="M1045" s="2">
        <v>3.1</v>
      </c>
      <c r="P1045" s="181" t="s">
        <v>11517</v>
      </c>
      <c r="Q1045" s="182" t="s">
        <v>30</v>
      </c>
      <c r="S1045" s="6">
        <v>0</v>
      </c>
      <c r="T1045" s="6">
        <v>0</v>
      </c>
      <c r="U1045" s="6">
        <v>0</v>
      </c>
      <c r="V1045" s="6">
        <v>257250</v>
      </c>
      <c r="W1045" s="6">
        <f>SUM(Table2[[#This Row],[PE Obligations]:[Paving Obligations]])</f>
        <v>257250</v>
      </c>
    </row>
    <row r="1046" spans="1:23" x14ac:dyDescent="0.25">
      <c r="A1046" s="5">
        <v>129020</v>
      </c>
      <c r="B1046" s="4">
        <v>1</v>
      </c>
      <c r="C1046" s="9" t="s">
        <v>86</v>
      </c>
      <c r="D1046" s="65"/>
      <c r="E1046" s="65" t="s">
        <v>900</v>
      </c>
      <c r="F1046" s="9" t="s">
        <v>6457</v>
      </c>
      <c r="H1046" s="1" t="s">
        <v>105</v>
      </c>
      <c r="I1046" s="1" t="s">
        <v>171</v>
      </c>
      <c r="K1046" s="14" t="s">
        <v>11500</v>
      </c>
      <c r="L1046" s="14" t="s">
        <v>11500</v>
      </c>
      <c r="M1046" s="1" t="s">
        <v>57</v>
      </c>
      <c r="P1046" s="181" t="s">
        <v>11515</v>
      </c>
      <c r="Q1046" s="182"/>
      <c r="S1046" s="6">
        <v>0</v>
      </c>
      <c r="T1046" s="6">
        <v>0</v>
      </c>
      <c r="U1046" s="6">
        <v>255426.15</v>
      </c>
      <c r="V1046" s="6">
        <v>0</v>
      </c>
      <c r="W1046" s="6">
        <f>SUM(Table2[[#This Row],[PE Obligations]:[Paving Obligations]])</f>
        <v>255426.15</v>
      </c>
    </row>
    <row r="1047" spans="1:23" ht="30" x14ac:dyDescent="0.25">
      <c r="A1047" s="5">
        <v>114119.09</v>
      </c>
      <c r="B1047" s="4">
        <v>4</v>
      </c>
      <c r="C1047" s="9" t="s">
        <v>156</v>
      </c>
      <c r="D1047" s="65"/>
      <c r="E1047" s="65" t="s">
        <v>10721</v>
      </c>
      <c r="F1047" s="9" t="s">
        <v>1549</v>
      </c>
      <c r="H1047" s="1" t="s">
        <v>105</v>
      </c>
      <c r="I1047" s="1" t="s">
        <v>1540</v>
      </c>
      <c r="K1047" s="14" t="s">
        <v>11500</v>
      </c>
      <c r="L1047" s="14" t="s">
        <v>11500</v>
      </c>
      <c r="M1047" s="1" t="s">
        <v>57</v>
      </c>
      <c r="N1047" s="13">
        <v>43595</v>
      </c>
      <c r="P1047" s="181" t="s">
        <v>11513</v>
      </c>
      <c r="Q1047" s="182"/>
      <c r="S1047" s="6">
        <v>0</v>
      </c>
      <c r="T1047" s="6">
        <v>0</v>
      </c>
      <c r="U1047" s="6">
        <v>254923.67</v>
      </c>
      <c r="V1047" s="6">
        <v>0</v>
      </c>
      <c r="W1047" s="6">
        <f>SUM(Table2[[#This Row],[PE Obligations]:[Paving Obligations]])</f>
        <v>254923.67</v>
      </c>
    </row>
    <row r="1048" spans="1:23" ht="105" x14ac:dyDescent="0.25">
      <c r="A1048" s="5">
        <v>125508</v>
      </c>
      <c r="B1048" s="4">
        <v>3</v>
      </c>
      <c r="C1048" s="9" t="s">
        <v>320</v>
      </c>
      <c r="D1048" s="65"/>
      <c r="E1048" s="65" t="s">
        <v>11498</v>
      </c>
      <c r="F1048" s="9" t="s">
        <v>4416</v>
      </c>
      <c r="G1048" s="9" t="s">
        <v>4417</v>
      </c>
      <c r="H1048" s="1" t="s">
        <v>22</v>
      </c>
      <c r="I1048" s="1" t="s">
        <v>56</v>
      </c>
      <c r="K1048" s="14" t="s">
        <v>11500</v>
      </c>
      <c r="L1048" s="14" t="s">
        <v>11500</v>
      </c>
      <c r="M1048" s="1" t="s">
        <v>57</v>
      </c>
      <c r="P1048" s="181" t="s">
        <v>11517</v>
      </c>
      <c r="Q1048" s="182"/>
      <c r="S1048" s="6">
        <v>254000</v>
      </c>
      <c r="T1048" s="6">
        <v>0</v>
      </c>
      <c r="U1048" s="6">
        <v>0</v>
      </c>
      <c r="V1048" s="6">
        <v>0</v>
      </c>
      <c r="W1048" s="6">
        <f>SUM(Table2[[#This Row],[PE Obligations]:[Paving Obligations]])</f>
        <v>254000</v>
      </c>
    </row>
    <row r="1049" spans="1:23" ht="90" x14ac:dyDescent="0.25">
      <c r="A1049" s="5">
        <v>123079</v>
      </c>
      <c r="B1049" s="4">
        <v>3</v>
      </c>
      <c r="C1049" s="9" t="s">
        <v>235</v>
      </c>
      <c r="D1049" s="65" t="s">
        <v>665</v>
      </c>
      <c r="E1049" s="65" t="s">
        <v>900</v>
      </c>
      <c r="F1049" s="9" t="s">
        <v>3309</v>
      </c>
      <c r="G1049" s="9" t="s">
        <v>3310</v>
      </c>
      <c r="H1049" s="1" t="s">
        <v>74</v>
      </c>
      <c r="I1049" s="1" t="s">
        <v>969</v>
      </c>
      <c r="K1049" s="14" t="s">
        <v>11496</v>
      </c>
      <c r="L1049" s="14" t="s">
        <v>113</v>
      </c>
      <c r="M1049" s="2">
        <v>0.1</v>
      </c>
      <c r="N1049" s="13">
        <v>43917</v>
      </c>
      <c r="P1049" s="181" t="s">
        <v>11515</v>
      </c>
      <c r="Q1049" s="182" t="s">
        <v>24</v>
      </c>
      <c r="S1049" s="6">
        <v>0</v>
      </c>
      <c r="T1049" s="6">
        <v>0</v>
      </c>
      <c r="U1049" s="6">
        <v>253747</v>
      </c>
      <c r="V1049" s="6">
        <v>0</v>
      </c>
      <c r="W1049" s="6">
        <f>SUM(Table2[[#This Row],[PE Obligations]:[Paving Obligations]])</f>
        <v>253747</v>
      </c>
    </row>
    <row r="1050" spans="1:23" ht="255" x14ac:dyDescent="0.25">
      <c r="A1050" s="5">
        <v>125309</v>
      </c>
      <c r="B1050" s="4">
        <v>3</v>
      </c>
      <c r="C1050" s="9" t="s">
        <v>54</v>
      </c>
      <c r="D1050" s="65" t="s">
        <v>363</v>
      </c>
      <c r="E1050" s="65" t="s">
        <v>900</v>
      </c>
      <c r="F1050" s="9" t="s">
        <v>4257</v>
      </c>
      <c r="G1050" s="9" t="s">
        <v>4258</v>
      </c>
      <c r="H1050" s="1" t="s">
        <v>22</v>
      </c>
      <c r="I1050" s="1" t="s">
        <v>63</v>
      </c>
      <c r="K1050" s="14" t="s">
        <v>11500</v>
      </c>
      <c r="L1050" s="14" t="s">
        <v>11500</v>
      </c>
      <c r="M1050" s="2">
        <v>0.69</v>
      </c>
      <c r="P1050" s="181" t="s">
        <v>11514</v>
      </c>
      <c r="Q1050" s="182" t="s">
        <v>11</v>
      </c>
      <c r="S1050" s="6">
        <v>252500</v>
      </c>
      <c r="T1050" s="6">
        <v>0</v>
      </c>
      <c r="U1050" s="6">
        <v>0</v>
      </c>
      <c r="V1050" s="6">
        <v>0</v>
      </c>
      <c r="W1050" s="6">
        <f>SUM(Table2[[#This Row],[PE Obligations]:[Paving Obligations]])</f>
        <v>252500</v>
      </c>
    </row>
    <row r="1051" spans="1:23" ht="30" x14ac:dyDescent="0.25">
      <c r="A1051" s="5">
        <v>127630</v>
      </c>
      <c r="B1051" s="4">
        <v>3</v>
      </c>
      <c r="C1051" s="9" t="s">
        <v>54</v>
      </c>
      <c r="D1051" s="65" t="s">
        <v>2629</v>
      </c>
      <c r="E1051" s="65" t="s">
        <v>900</v>
      </c>
      <c r="F1051" s="9" t="s">
        <v>5608</v>
      </c>
      <c r="G1051" s="9" t="s">
        <v>4446</v>
      </c>
      <c r="H1051" s="1" t="s">
        <v>1069</v>
      </c>
      <c r="I1051" s="1" t="s">
        <v>1070</v>
      </c>
      <c r="K1051" s="14" t="s">
        <v>11500</v>
      </c>
      <c r="L1051" s="14" t="s">
        <v>11500</v>
      </c>
      <c r="M1051" s="2">
        <v>0.01</v>
      </c>
      <c r="P1051" s="181" t="s">
        <v>11514</v>
      </c>
      <c r="Q1051" s="182" t="s">
        <v>11</v>
      </c>
      <c r="S1051" s="6">
        <v>0</v>
      </c>
      <c r="T1051" s="6">
        <v>0</v>
      </c>
      <c r="U1051" s="6">
        <v>252441</v>
      </c>
      <c r="V1051" s="6">
        <v>0</v>
      </c>
      <c r="W1051" s="6">
        <f>SUM(Table2[[#This Row],[PE Obligations]:[Paving Obligations]])</f>
        <v>252441</v>
      </c>
    </row>
    <row r="1052" spans="1:23" x14ac:dyDescent="0.25">
      <c r="A1052" s="5">
        <v>129242</v>
      </c>
      <c r="B1052" s="4">
        <v>2</v>
      </c>
      <c r="C1052" s="9" t="s">
        <v>282</v>
      </c>
      <c r="D1052" s="65" t="s">
        <v>6051</v>
      </c>
      <c r="E1052" s="65" t="s">
        <v>900</v>
      </c>
      <c r="F1052" s="9" t="s">
        <v>6722</v>
      </c>
      <c r="G1052" s="9" t="s">
        <v>3213</v>
      </c>
      <c r="H1052" s="1" t="s">
        <v>158</v>
      </c>
      <c r="I1052" s="1" t="s">
        <v>341</v>
      </c>
      <c r="J1052" s="1" t="str">
        <f>VLOOKUP(A1052,'2020'!E:I,5,FALSE)</f>
        <v>Mill &amp; 411d</v>
      </c>
      <c r="K1052" s="14" t="s">
        <v>11496</v>
      </c>
      <c r="L1052" s="14" t="s">
        <v>10418</v>
      </c>
      <c r="M1052" s="2">
        <v>0.93</v>
      </c>
      <c r="N1052" s="13">
        <v>43966</v>
      </c>
      <c r="O1052" s="1" t="s">
        <v>342</v>
      </c>
      <c r="P1052" s="181" t="s">
        <v>11515</v>
      </c>
      <c r="Q1052" s="182" t="s">
        <v>24</v>
      </c>
      <c r="S1052" s="6">
        <v>0</v>
      </c>
      <c r="T1052" s="6">
        <v>0</v>
      </c>
      <c r="U1052" s="6">
        <v>0</v>
      </c>
      <c r="V1052" s="6">
        <v>251751</v>
      </c>
      <c r="W1052" s="6">
        <f>SUM(Table2[[#This Row],[PE Obligations]:[Paving Obligations]])</f>
        <v>251751</v>
      </c>
    </row>
    <row r="1053" spans="1:23" ht="135" x14ac:dyDescent="0.25">
      <c r="A1053" s="5">
        <v>130129</v>
      </c>
      <c r="B1053" s="4">
        <v>2</v>
      </c>
      <c r="C1053" s="9" t="s">
        <v>176</v>
      </c>
      <c r="D1053" s="65" t="s">
        <v>135</v>
      </c>
      <c r="E1053" s="65" t="s">
        <v>11498</v>
      </c>
      <c r="F1053" s="9" t="s">
        <v>7485</v>
      </c>
      <c r="G1053" s="9" t="s">
        <v>7486</v>
      </c>
      <c r="H1053" s="1" t="s">
        <v>1079</v>
      </c>
      <c r="I1053" s="1" t="s">
        <v>113</v>
      </c>
      <c r="K1053" s="14" t="s">
        <v>11496</v>
      </c>
      <c r="L1053" s="14" t="s">
        <v>113</v>
      </c>
      <c r="M1053" s="1" t="s">
        <v>57</v>
      </c>
      <c r="N1053" s="13">
        <v>44645</v>
      </c>
      <c r="P1053" s="181" t="s">
        <v>11517</v>
      </c>
      <c r="Q1053" s="182"/>
      <c r="S1053" s="6">
        <v>251000</v>
      </c>
      <c r="T1053" s="6">
        <v>0</v>
      </c>
      <c r="U1053" s="6">
        <v>0</v>
      </c>
      <c r="V1053" s="6">
        <v>0</v>
      </c>
      <c r="W1053" s="6">
        <f>SUM(Table2[[#This Row],[PE Obligations]:[Paving Obligations]])</f>
        <v>251000</v>
      </c>
    </row>
    <row r="1054" spans="1:23" x14ac:dyDescent="0.25">
      <c r="A1054" s="5">
        <v>115598</v>
      </c>
      <c r="B1054" s="4">
        <v>4</v>
      </c>
      <c r="C1054" s="9" t="s">
        <v>18</v>
      </c>
      <c r="D1054" s="65" t="s">
        <v>135</v>
      </c>
      <c r="E1054" s="65" t="s">
        <v>11498</v>
      </c>
      <c r="F1054" s="9" t="s">
        <v>1761</v>
      </c>
      <c r="H1054" s="1" t="s">
        <v>1079</v>
      </c>
      <c r="I1054" s="1" t="s">
        <v>118</v>
      </c>
      <c r="K1054" s="14" t="s">
        <v>11496</v>
      </c>
      <c r="L1054" s="14" t="s">
        <v>11499</v>
      </c>
      <c r="M1054" s="2">
        <v>0.36</v>
      </c>
      <c r="N1054" s="13">
        <v>42244</v>
      </c>
      <c r="P1054" s="181" t="s">
        <v>11517</v>
      </c>
      <c r="Q1054" s="182" t="s">
        <v>30</v>
      </c>
      <c r="S1054" s="6">
        <v>86303.21</v>
      </c>
      <c r="T1054" s="6">
        <v>0</v>
      </c>
      <c r="U1054" s="6">
        <v>164263</v>
      </c>
      <c r="V1054" s="6">
        <v>0</v>
      </c>
      <c r="W1054" s="6">
        <f>SUM(Table2[[#This Row],[PE Obligations]:[Paving Obligations]])</f>
        <v>250566.21000000002</v>
      </c>
    </row>
    <row r="1055" spans="1:23" x14ac:dyDescent="0.25">
      <c r="A1055" s="5">
        <v>127836</v>
      </c>
      <c r="B1055" s="4">
        <v>1</v>
      </c>
      <c r="C1055" s="9" t="s">
        <v>90</v>
      </c>
      <c r="D1055" s="65" t="s">
        <v>139</v>
      </c>
      <c r="E1055" s="65" t="s">
        <v>900</v>
      </c>
      <c r="F1055" s="9" t="s">
        <v>5833</v>
      </c>
      <c r="G1055" s="9" t="s">
        <v>3213</v>
      </c>
      <c r="H1055" s="1" t="s">
        <v>158</v>
      </c>
      <c r="I1055" s="1" t="s">
        <v>341</v>
      </c>
      <c r="J1055" s="1" t="str">
        <f>VLOOKUP(A1055,'Resurfacing Data'!A:M,13,FALSE)</f>
        <v>Mill &amp; 411D</v>
      </c>
      <c r="K1055" s="14" t="s">
        <v>11496</v>
      </c>
      <c r="L1055" s="14" t="s">
        <v>10418</v>
      </c>
      <c r="M1055" s="2">
        <v>4.5</v>
      </c>
      <c r="N1055" s="13">
        <v>43595</v>
      </c>
      <c r="O1055" s="1" t="s">
        <v>342</v>
      </c>
      <c r="P1055" s="181" t="s">
        <v>11514</v>
      </c>
      <c r="Q1055" s="182" t="s">
        <v>11</v>
      </c>
      <c r="S1055" s="6">
        <v>0</v>
      </c>
      <c r="T1055" s="6">
        <v>0</v>
      </c>
      <c r="U1055" s="6">
        <v>39710</v>
      </c>
      <c r="V1055" s="6">
        <v>210510</v>
      </c>
      <c r="W1055" s="6">
        <f>SUM(Table2[[#This Row],[PE Obligations]:[Paving Obligations]])</f>
        <v>250220</v>
      </c>
    </row>
    <row r="1056" spans="1:23" ht="30" x14ac:dyDescent="0.25">
      <c r="A1056" s="5">
        <v>101407</v>
      </c>
      <c r="B1056" s="4">
        <v>1</v>
      </c>
      <c r="C1056" s="9" t="s">
        <v>181</v>
      </c>
      <c r="D1056" s="65" t="s">
        <v>401</v>
      </c>
      <c r="E1056" s="65" t="s">
        <v>900</v>
      </c>
      <c r="F1056" s="9" t="s">
        <v>627</v>
      </c>
      <c r="H1056" s="1" t="s">
        <v>74</v>
      </c>
      <c r="I1056" s="1" t="s">
        <v>467</v>
      </c>
      <c r="K1056" s="14" t="s">
        <v>11496</v>
      </c>
      <c r="L1056" s="14" t="s">
        <v>113</v>
      </c>
      <c r="M1056" s="2">
        <v>10.119999999999999</v>
      </c>
      <c r="P1056" s="181" t="s">
        <v>11514</v>
      </c>
      <c r="Q1056" s="182" t="s">
        <v>11</v>
      </c>
      <c r="S1056" s="6">
        <v>250000</v>
      </c>
      <c r="T1056" s="6">
        <v>0</v>
      </c>
      <c r="U1056" s="6">
        <v>0</v>
      </c>
      <c r="V1056" s="6">
        <v>0</v>
      </c>
      <c r="W1056" s="6">
        <f>SUM(Table2[[#This Row],[PE Obligations]:[Paving Obligations]])</f>
        <v>250000</v>
      </c>
    </row>
    <row r="1057" spans="1:23" ht="45" x14ac:dyDescent="0.25">
      <c r="A1057" s="5">
        <v>102420.08</v>
      </c>
      <c r="B1057" s="4">
        <v>2</v>
      </c>
      <c r="C1057" s="9" t="s">
        <v>282</v>
      </c>
      <c r="D1057" s="65" t="s">
        <v>752</v>
      </c>
      <c r="E1057" s="65" t="s">
        <v>900</v>
      </c>
      <c r="F1057" s="9" t="s">
        <v>755</v>
      </c>
      <c r="G1057" s="9" t="s">
        <v>756</v>
      </c>
      <c r="H1057" s="1" t="s">
        <v>74</v>
      </c>
      <c r="I1057" s="1" t="s">
        <v>23</v>
      </c>
      <c r="K1057" s="14" t="s">
        <v>11496</v>
      </c>
      <c r="L1057" s="14" t="s">
        <v>113</v>
      </c>
      <c r="M1057" s="2">
        <v>23.3</v>
      </c>
      <c r="P1057" s="181" t="s">
        <v>11514</v>
      </c>
      <c r="Q1057" s="182" t="s">
        <v>11</v>
      </c>
      <c r="S1057" s="6">
        <v>250000</v>
      </c>
      <c r="T1057" s="6">
        <v>0</v>
      </c>
      <c r="U1057" s="6">
        <v>0</v>
      </c>
      <c r="V1057" s="6">
        <v>0</v>
      </c>
      <c r="W1057" s="6">
        <f>SUM(Table2[[#This Row],[PE Obligations]:[Paving Obligations]])</f>
        <v>250000</v>
      </c>
    </row>
    <row r="1058" spans="1:23" x14ac:dyDescent="0.25">
      <c r="A1058" s="5">
        <v>40597.279999999999</v>
      </c>
      <c r="B1058" s="4">
        <v>6</v>
      </c>
      <c r="C1058" s="9" t="s">
        <v>46</v>
      </c>
      <c r="D1058" s="65"/>
      <c r="E1058" s="65" t="s">
        <v>10721</v>
      </c>
      <c r="F1058" s="9" t="s">
        <v>62</v>
      </c>
      <c r="H1058" s="1" t="s">
        <v>24</v>
      </c>
      <c r="I1058" s="1" t="s">
        <v>63</v>
      </c>
      <c r="K1058" s="14" t="s">
        <v>11496</v>
      </c>
      <c r="L1058" s="14" t="s">
        <v>11499</v>
      </c>
      <c r="M1058" s="2">
        <v>0</v>
      </c>
      <c r="P1058" s="181" t="s">
        <v>11513</v>
      </c>
      <c r="Q1058" s="182"/>
      <c r="S1058" s="6">
        <v>250000</v>
      </c>
      <c r="T1058" s="6">
        <v>0</v>
      </c>
      <c r="U1058" s="6">
        <v>0</v>
      </c>
      <c r="V1058" s="6">
        <v>0</v>
      </c>
      <c r="W1058" s="6">
        <f>SUM(Table2[[#This Row],[PE Obligations]:[Paving Obligations]])</f>
        <v>250000</v>
      </c>
    </row>
    <row r="1059" spans="1:23" ht="60" x14ac:dyDescent="0.25">
      <c r="A1059" s="5">
        <v>128408</v>
      </c>
      <c r="B1059" s="4">
        <v>1</v>
      </c>
      <c r="C1059" s="9" t="s">
        <v>40</v>
      </c>
      <c r="D1059" s="65"/>
      <c r="E1059" s="65" t="s">
        <v>11498</v>
      </c>
      <c r="F1059" s="9" t="s">
        <v>6102</v>
      </c>
      <c r="G1059" s="9" t="s">
        <v>6103</v>
      </c>
      <c r="H1059" s="1" t="s">
        <v>22</v>
      </c>
      <c r="I1059" s="1" t="s">
        <v>155</v>
      </c>
      <c r="K1059" s="14" t="s">
        <v>11500</v>
      </c>
      <c r="L1059" s="14" t="s">
        <v>11500</v>
      </c>
      <c r="M1059" s="1" t="s">
        <v>57</v>
      </c>
      <c r="P1059" s="181" t="s">
        <v>11516</v>
      </c>
      <c r="Q1059" s="182" t="s">
        <v>11</v>
      </c>
      <c r="S1059" s="6">
        <v>250000</v>
      </c>
      <c r="T1059" s="6">
        <v>0</v>
      </c>
      <c r="U1059" s="6">
        <v>0</v>
      </c>
      <c r="V1059" s="6">
        <v>0</v>
      </c>
      <c r="W1059" s="6">
        <f>SUM(Table2[[#This Row],[PE Obligations]:[Paving Obligations]])</f>
        <v>250000</v>
      </c>
    </row>
    <row r="1060" spans="1:23" x14ac:dyDescent="0.25">
      <c r="A1060" s="5">
        <v>129736.04</v>
      </c>
      <c r="B1060" s="4">
        <v>6</v>
      </c>
      <c r="C1060" s="9" t="s">
        <v>46</v>
      </c>
      <c r="D1060" s="65"/>
      <c r="E1060" s="65" t="s">
        <v>11500</v>
      </c>
      <c r="F1060" s="9" t="s">
        <v>7079</v>
      </c>
      <c r="H1060" s="1" t="s">
        <v>24</v>
      </c>
      <c r="I1060" s="1" t="s">
        <v>56</v>
      </c>
      <c r="K1060" s="14" t="s">
        <v>11500</v>
      </c>
      <c r="L1060" s="14" t="s">
        <v>11500</v>
      </c>
      <c r="M1060" s="1" t="s">
        <v>57</v>
      </c>
      <c r="P1060" s="181" t="s">
        <v>11500</v>
      </c>
      <c r="Q1060" s="182"/>
      <c r="S1060" s="6">
        <v>0</v>
      </c>
      <c r="T1060" s="6">
        <v>0</v>
      </c>
      <c r="U1060" s="6">
        <v>250000</v>
      </c>
      <c r="V1060" s="6">
        <v>0</v>
      </c>
      <c r="W1060" s="6">
        <f>SUM(Table2[[#This Row],[PE Obligations]:[Paving Obligations]])</f>
        <v>250000</v>
      </c>
    </row>
    <row r="1061" spans="1:23" ht="60" x14ac:dyDescent="0.25">
      <c r="A1061" s="5">
        <v>130093</v>
      </c>
      <c r="B1061" s="4">
        <v>2</v>
      </c>
      <c r="C1061" s="9" t="s">
        <v>241</v>
      </c>
      <c r="D1061" s="65"/>
      <c r="E1061" s="65" t="s">
        <v>11500</v>
      </c>
      <c r="F1061" s="9" t="s">
        <v>7443</v>
      </c>
      <c r="G1061" s="9" t="s">
        <v>7444</v>
      </c>
      <c r="H1061" s="1" t="s">
        <v>7220</v>
      </c>
      <c r="I1061" s="1" t="s">
        <v>39</v>
      </c>
      <c r="K1061" s="14" t="s">
        <v>11500</v>
      </c>
      <c r="L1061" s="14" t="s">
        <v>11500</v>
      </c>
      <c r="M1061" s="1" t="s">
        <v>57</v>
      </c>
      <c r="P1061" s="181" t="s">
        <v>11500</v>
      </c>
      <c r="Q1061" s="182"/>
      <c r="S1061" s="6">
        <v>0</v>
      </c>
      <c r="T1061" s="6">
        <v>0</v>
      </c>
      <c r="U1061" s="6">
        <v>250000</v>
      </c>
      <c r="V1061" s="6">
        <v>0</v>
      </c>
      <c r="W1061" s="6">
        <f>SUM(Table2[[#This Row],[PE Obligations]:[Paving Obligations]])</f>
        <v>250000</v>
      </c>
    </row>
    <row r="1062" spans="1:23" ht="135" x14ac:dyDescent="0.25">
      <c r="A1062" s="5">
        <v>130096</v>
      </c>
      <c r="B1062" s="4">
        <v>4</v>
      </c>
      <c r="C1062" s="9" t="s">
        <v>229</v>
      </c>
      <c r="D1062" s="65"/>
      <c r="E1062" s="65" t="s">
        <v>11500</v>
      </c>
      <c r="F1062" s="9" t="s">
        <v>7447</v>
      </c>
      <c r="G1062" s="9" t="s">
        <v>7448</v>
      </c>
      <c r="H1062" s="1" t="s">
        <v>7220</v>
      </c>
      <c r="K1062" s="14" t="s">
        <v>11500</v>
      </c>
      <c r="L1062" s="14" t="s">
        <v>11500</v>
      </c>
      <c r="M1062" s="1" t="s">
        <v>57</v>
      </c>
      <c r="P1062" s="181" t="s">
        <v>11500</v>
      </c>
      <c r="Q1062" s="182"/>
      <c r="S1062" s="6">
        <v>0</v>
      </c>
      <c r="T1062" s="6">
        <v>0</v>
      </c>
      <c r="U1062" s="6">
        <v>250000</v>
      </c>
      <c r="V1062" s="6">
        <v>0</v>
      </c>
      <c r="W1062" s="6">
        <f>SUM(Table2[[#This Row],[PE Obligations]:[Paving Obligations]])</f>
        <v>250000</v>
      </c>
    </row>
    <row r="1063" spans="1:23" ht="180" x14ac:dyDescent="0.25">
      <c r="A1063" s="5">
        <v>130124</v>
      </c>
      <c r="B1063" s="4">
        <v>1</v>
      </c>
      <c r="C1063" s="9" t="s">
        <v>40</v>
      </c>
      <c r="D1063" s="65"/>
      <c r="E1063" s="65" t="s">
        <v>11500</v>
      </c>
      <c r="F1063" s="9" t="s">
        <v>7478</v>
      </c>
      <c r="G1063" s="9" t="s">
        <v>7479</v>
      </c>
      <c r="H1063" s="1" t="s">
        <v>7220</v>
      </c>
      <c r="I1063" s="1" t="s">
        <v>39</v>
      </c>
      <c r="K1063" s="14" t="s">
        <v>11500</v>
      </c>
      <c r="L1063" s="14" t="s">
        <v>11500</v>
      </c>
      <c r="M1063" s="1" t="s">
        <v>57</v>
      </c>
      <c r="P1063" s="181" t="s">
        <v>11500</v>
      </c>
      <c r="Q1063" s="182"/>
      <c r="S1063" s="6">
        <v>0</v>
      </c>
      <c r="T1063" s="6">
        <v>0</v>
      </c>
      <c r="U1063" s="6">
        <v>250000</v>
      </c>
      <c r="V1063" s="6">
        <v>0</v>
      </c>
      <c r="W1063" s="6">
        <f>SUM(Table2[[#This Row],[PE Obligations]:[Paving Obligations]])</f>
        <v>250000</v>
      </c>
    </row>
    <row r="1064" spans="1:23" ht="30" x14ac:dyDescent="0.25">
      <c r="A1064" s="5">
        <v>130218</v>
      </c>
      <c r="B1064" s="4">
        <v>1</v>
      </c>
      <c r="C1064" s="9" t="s">
        <v>169</v>
      </c>
      <c r="D1064" s="65"/>
      <c r="E1064" s="65" t="s">
        <v>11500</v>
      </c>
      <c r="F1064" s="9" t="s">
        <v>7551</v>
      </c>
      <c r="H1064" s="1" t="s">
        <v>24</v>
      </c>
      <c r="K1064" s="14" t="s">
        <v>11500</v>
      </c>
      <c r="L1064" s="14" t="s">
        <v>11500</v>
      </c>
      <c r="M1064" s="1" t="s">
        <v>57</v>
      </c>
      <c r="P1064" s="181" t="s">
        <v>11500</v>
      </c>
      <c r="Q1064" s="182"/>
      <c r="S1064" s="6">
        <v>0</v>
      </c>
      <c r="T1064" s="6">
        <v>0</v>
      </c>
      <c r="U1064" s="6">
        <v>250000</v>
      </c>
      <c r="V1064" s="6">
        <v>0</v>
      </c>
      <c r="W1064" s="6">
        <f>SUM(Table2[[#This Row],[PE Obligations]:[Paving Obligations]])</f>
        <v>250000</v>
      </c>
    </row>
    <row r="1065" spans="1:23" ht="30" x14ac:dyDescent="0.25">
      <c r="A1065" s="5">
        <v>124509</v>
      </c>
      <c r="B1065" s="4">
        <v>3</v>
      </c>
      <c r="C1065" s="9" t="s">
        <v>267</v>
      </c>
      <c r="D1065" s="65" t="s">
        <v>339</v>
      </c>
      <c r="E1065" s="65" t="s">
        <v>900</v>
      </c>
      <c r="F1065" s="9" t="s">
        <v>3917</v>
      </c>
      <c r="H1065" s="1" t="s">
        <v>28</v>
      </c>
      <c r="I1065" s="1" t="s">
        <v>29</v>
      </c>
      <c r="K1065" s="14" t="s">
        <v>28</v>
      </c>
      <c r="L1065" s="14" t="s">
        <v>113</v>
      </c>
      <c r="M1065" s="2">
        <v>0.05</v>
      </c>
      <c r="N1065" s="13">
        <v>44428</v>
      </c>
      <c r="P1065" s="181" t="s">
        <v>11515</v>
      </c>
      <c r="Q1065" s="182" t="s">
        <v>24</v>
      </c>
      <c r="R1065" s="9" t="s">
        <v>3918</v>
      </c>
      <c r="S1065" s="6">
        <v>250000</v>
      </c>
      <c r="T1065" s="6">
        <v>0</v>
      </c>
      <c r="U1065" s="6">
        <v>0</v>
      </c>
      <c r="V1065" s="6">
        <v>0</v>
      </c>
      <c r="W1065" s="6">
        <f>SUM(Table2[[#This Row],[PE Obligations]:[Paving Obligations]])</f>
        <v>250000</v>
      </c>
    </row>
    <row r="1066" spans="1:23" x14ac:dyDescent="0.25">
      <c r="A1066" s="5">
        <v>126539</v>
      </c>
      <c r="B1066" s="4">
        <v>2</v>
      </c>
      <c r="C1066" s="9" t="s">
        <v>282</v>
      </c>
      <c r="D1066" s="65" t="s">
        <v>999</v>
      </c>
      <c r="E1066" s="65" t="s">
        <v>900</v>
      </c>
      <c r="F1066" s="9" t="s">
        <v>4920</v>
      </c>
      <c r="G1066" s="9" t="s">
        <v>3213</v>
      </c>
      <c r="H1066" s="1" t="s">
        <v>158</v>
      </c>
      <c r="I1066" s="1" t="s">
        <v>341</v>
      </c>
      <c r="J1066" s="1" t="str">
        <f>VLOOKUP(A1066,'Resurfacing Data'!A:M,13,FALSE)</f>
        <v>Mill &amp; 411D</v>
      </c>
      <c r="K1066" s="14" t="s">
        <v>11496</v>
      </c>
      <c r="L1066" s="14" t="s">
        <v>10418</v>
      </c>
      <c r="M1066" s="2">
        <v>5.35</v>
      </c>
      <c r="N1066" s="13">
        <v>43273</v>
      </c>
      <c r="O1066" s="1" t="s">
        <v>342</v>
      </c>
      <c r="P1066" s="181" t="s">
        <v>11515</v>
      </c>
      <c r="Q1066" s="182" t="s">
        <v>24</v>
      </c>
      <c r="S1066" s="6">
        <v>0</v>
      </c>
      <c r="T1066" s="6">
        <v>0</v>
      </c>
      <c r="U1066" s="6">
        <v>0</v>
      </c>
      <c r="V1066" s="6">
        <v>250000</v>
      </c>
      <c r="W1066" s="6">
        <f>SUM(Table2[[#This Row],[PE Obligations]:[Paving Obligations]])</f>
        <v>250000</v>
      </c>
    </row>
    <row r="1067" spans="1:23" x14ac:dyDescent="0.25">
      <c r="A1067" s="5">
        <v>128871</v>
      </c>
      <c r="B1067" s="4">
        <v>4</v>
      </c>
      <c r="C1067" s="9" t="s">
        <v>264</v>
      </c>
      <c r="D1067" s="65" t="s">
        <v>135</v>
      </c>
      <c r="E1067" s="65" t="s">
        <v>11498</v>
      </c>
      <c r="F1067" s="9" t="s">
        <v>6389</v>
      </c>
      <c r="H1067" s="1" t="s">
        <v>1079</v>
      </c>
      <c r="I1067" s="1" t="s">
        <v>118</v>
      </c>
      <c r="K1067" s="14" t="s">
        <v>11496</v>
      </c>
      <c r="L1067" s="14" t="s">
        <v>11499</v>
      </c>
      <c r="M1067" s="1" t="s">
        <v>57</v>
      </c>
      <c r="P1067" s="181" t="s">
        <v>11517</v>
      </c>
      <c r="Q1067" s="182"/>
      <c r="S1067" s="6">
        <v>250000</v>
      </c>
      <c r="T1067" s="6">
        <v>0</v>
      </c>
      <c r="U1067" s="6">
        <v>0</v>
      </c>
      <c r="V1067" s="6">
        <v>0</v>
      </c>
      <c r="W1067" s="6">
        <f>SUM(Table2[[#This Row],[PE Obligations]:[Paving Obligations]])</f>
        <v>250000</v>
      </c>
    </row>
    <row r="1068" spans="1:23" ht="30" x14ac:dyDescent="0.25">
      <c r="A1068" s="5">
        <v>129033</v>
      </c>
      <c r="B1068" s="4">
        <v>1</v>
      </c>
      <c r="C1068" s="9" t="s">
        <v>49</v>
      </c>
      <c r="D1068" s="65" t="s">
        <v>445</v>
      </c>
      <c r="E1068" s="65" t="s">
        <v>900</v>
      </c>
      <c r="F1068" s="9" t="s">
        <v>6465</v>
      </c>
      <c r="G1068" s="9" t="s">
        <v>6467</v>
      </c>
      <c r="H1068" s="1" t="s">
        <v>105</v>
      </c>
      <c r="I1068" s="1" t="s">
        <v>501</v>
      </c>
      <c r="K1068" s="14" t="s">
        <v>11506</v>
      </c>
      <c r="L1068" s="14" t="s">
        <v>11339</v>
      </c>
      <c r="M1068" s="1" t="s">
        <v>57</v>
      </c>
      <c r="P1068" s="181" t="s">
        <v>11515</v>
      </c>
      <c r="Q1068" s="182" t="s">
        <v>24</v>
      </c>
      <c r="S1068" s="6">
        <v>0</v>
      </c>
      <c r="T1068" s="6">
        <v>0</v>
      </c>
      <c r="U1068" s="6">
        <v>250000</v>
      </c>
      <c r="V1068" s="6">
        <v>0</v>
      </c>
      <c r="W1068" s="6">
        <f>SUM(Table2[[#This Row],[PE Obligations]:[Paving Obligations]])</f>
        <v>250000</v>
      </c>
    </row>
    <row r="1069" spans="1:23" x14ac:dyDescent="0.25">
      <c r="A1069" s="5">
        <v>129986</v>
      </c>
      <c r="B1069" s="4">
        <v>1</v>
      </c>
      <c r="C1069" s="9" t="s">
        <v>310</v>
      </c>
      <c r="D1069" s="65" t="s">
        <v>135</v>
      </c>
      <c r="E1069" s="65" t="s">
        <v>11498</v>
      </c>
      <c r="F1069" s="9" t="s">
        <v>7342</v>
      </c>
      <c r="H1069" s="1" t="s">
        <v>1079</v>
      </c>
      <c r="I1069" s="1" t="s">
        <v>118</v>
      </c>
      <c r="K1069" s="14" t="s">
        <v>11496</v>
      </c>
      <c r="L1069" s="14" t="s">
        <v>11499</v>
      </c>
      <c r="M1069" s="1" t="s">
        <v>57</v>
      </c>
      <c r="N1069" s="13">
        <v>44687</v>
      </c>
      <c r="P1069" s="181" t="s">
        <v>11517</v>
      </c>
      <c r="Q1069" s="182" t="s">
        <v>30</v>
      </c>
      <c r="S1069" s="6">
        <v>250000</v>
      </c>
      <c r="T1069" s="6">
        <v>0</v>
      </c>
      <c r="U1069" s="6">
        <v>0</v>
      </c>
      <c r="V1069" s="6">
        <v>0</v>
      </c>
      <c r="W1069" s="6">
        <f>SUM(Table2[[#This Row],[PE Obligations]:[Paving Obligations]])</f>
        <v>250000</v>
      </c>
    </row>
    <row r="1070" spans="1:23" ht="45" x14ac:dyDescent="0.25">
      <c r="A1070" s="5">
        <v>113823</v>
      </c>
      <c r="B1070" s="4">
        <v>4</v>
      </c>
      <c r="C1070" s="9" t="s">
        <v>229</v>
      </c>
      <c r="D1070" s="65" t="s">
        <v>114</v>
      </c>
      <c r="E1070" s="65" t="s">
        <v>10721</v>
      </c>
      <c r="F1070" s="9" t="s">
        <v>1488</v>
      </c>
      <c r="G1070" s="9" t="s">
        <v>1489</v>
      </c>
      <c r="H1070" s="1" t="s">
        <v>74</v>
      </c>
      <c r="I1070" s="1" t="s">
        <v>113</v>
      </c>
      <c r="K1070" s="14" t="s">
        <v>11496</v>
      </c>
      <c r="L1070" s="14" t="s">
        <v>113</v>
      </c>
      <c r="M1070" s="2">
        <v>0.45500000000000002</v>
      </c>
      <c r="N1070" s="13">
        <v>41467</v>
      </c>
      <c r="P1070" s="181" t="s">
        <v>11513</v>
      </c>
      <c r="Q1070" s="182" t="s">
        <v>148</v>
      </c>
      <c r="S1070" s="6">
        <v>249639.01</v>
      </c>
      <c r="T1070" s="6">
        <v>0</v>
      </c>
      <c r="U1070" s="6">
        <v>0</v>
      </c>
      <c r="V1070" s="6">
        <v>0</v>
      </c>
      <c r="W1070" s="6">
        <f>SUM(Table2[[#This Row],[PE Obligations]:[Paving Obligations]])</f>
        <v>249639.01</v>
      </c>
    </row>
    <row r="1071" spans="1:23" ht="30" x14ac:dyDescent="0.25">
      <c r="A1071" s="5">
        <v>128639</v>
      </c>
      <c r="B1071" s="4">
        <v>3</v>
      </c>
      <c r="C1071" s="9" t="s">
        <v>318</v>
      </c>
      <c r="D1071" s="65" t="s">
        <v>6194</v>
      </c>
      <c r="E1071" s="65" t="s">
        <v>11498</v>
      </c>
      <c r="F1071" s="9" t="s">
        <v>6195</v>
      </c>
      <c r="H1071" s="1" t="s">
        <v>1098</v>
      </c>
      <c r="I1071" s="1" t="s">
        <v>158</v>
      </c>
      <c r="K1071" s="14" t="s">
        <v>11500</v>
      </c>
      <c r="L1071" s="14" t="s">
        <v>11500</v>
      </c>
      <c r="M1071" s="2">
        <v>1.3720000000000001</v>
      </c>
      <c r="P1071" s="181" t="s">
        <v>11517</v>
      </c>
      <c r="Q1071" s="182" t="s">
        <v>24</v>
      </c>
      <c r="S1071" s="6">
        <v>0</v>
      </c>
      <c r="T1071" s="6">
        <v>0</v>
      </c>
      <c r="U1071" s="6">
        <v>0</v>
      </c>
      <c r="V1071" s="6">
        <v>249606</v>
      </c>
      <c r="W1071" s="6">
        <f>SUM(Table2[[#This Row],[PE Obligations]:[Paving Obligations]])</f>
        <v>249606</v>
      </c>
    </row>
    <row r="1072" spans="1:23" ht="60" x14ac:dyDescent="0.25">
      <c r="A1072" s="5">
        <v>112818</v>
      </c>
      <c r="B1072" s="4">
        <v>3</v>
      </c>
      <c r="C1072" s="9" t="s">
        <v>152</v>
      </c>
      <c r="D1072" s="65" t="s">
        <v>135</v>
      </c>
      <c r="E1072" s="65" t="s">
        <v>11498</v>
      </c>
      <c r="F1072" s="9" t="s">
        <v>1364</v>
      </c>
      <c r="G1072" s="9" t="s">
        <v>1365</v>
      </c>
      <c r="H1072" s="1" t="s">
        <v>1079</v>
      </c>
      <c r="I1072" s="1" t="s">
        <v>118</v>
      </c>
      <c r="K1072" s="14" t="s">
        <v>11496</v>
      </c>
      <c r="L1072" s="14" t="s">
        <v>11499</v>
      </c>
      <c r="M1072" s="2">
        <v>1.474</v>
      </c>
      <c r="N1072" s="13">
        <v>42706</v>
      </c>
      <c r="P1072" s="181" t="s">
        <v>11517</v>
      </c>
      <c r="Q1072" s="182" t="s">
        <v>30</v>
      </c>
      <c r="S1072" s="6">
        <v>249000</v>
      </c>
      <c r="T1072" s="6">
        <v>0</v>
      </c>
      <c r="U1072" s="6">
        <v>0</v>
      </c>
      <c r="V1072" s="6">
        <v>0</v>
      </c>
      <c r="W1072" s="6">
        <f>SUM(Table2[[#This Row],[PE Obligations]:[Paving Obligations]])</f>
        <v>249000</v>
      </c>
    </row>
    <row r="1073" spans="1:23" ht="30" x14ac:dyDescent="0.25">
      <c r="A1073" s="5">
        <v>125450.53</v>
      </c>
      <c r="B1073" s="4">
        <v>2</v>
      </c>
      <c r="C1073" s="9" t="s">
        <v>199</v>
      </c>
      <c r="D1073" s="65"/>
      <c r="E1073" s="65" t="s">
        <v>11498</v>
      </c>
      <c r="F1073" s="9" t="s">
        <v>4366</v>
      </c>
      <c r="H1073" s="1" t="s">
        <v>501</v>
      </c>
      <c r="I1073" s="1" t="s">
        <v>600</v>
      </c>
      <c r="K1073" s="14" t="s">
        <v>11500</v>
      </c>
      <c r="L1073" s="14" t="s">
        <v>11500</v>
      </c>
      <c r="M1073" s="1" t="s">
        <v>57</v>
      </c>
      <c r="N1073" s="13">
        <v>43742</v>
      </c>
      <c r="P1073" s="181" t="s">
        <v>11517</v>
      </c>
      <c r="Q1073" s="182" t="s">
        <v>30</v>
      </c>
      <c r="S1073" s="6">
        <v>0</v>
      </c>
      <c r="T1073" s="6">
        <v>0</v>
      </c>
      <c r="U1073" s="6">
        <v>248320</v>
      </c>
      <c r="V1073" s="6">
        <v>0</v>
      </c>
      <c r="W1073" s="6">
        <f>SUM(Table2[[#This Row],[PE Obligations]:[Paving Obligations]])</f>
        <v>248320</v>
      </c>
    </row>
    <row r="1074" spans="1:23" ht="30" x14ac:dyDescent="0.25">
      <c r="A1074" s="5">
        <v>127494</v>
      </c>
      <c r="B1074" s="4">
        <v>2</v>
      </c>
      <c r="C1074" s="9" t="s">
        <v>65</v>
      </c>
      <c r="D1074" s="65" t="s">
        <v>5529</v>
      </c>
      <c r="E1074" s="65" t="s">
        <v>11498</v>
      </c>
      <c r="F1074" s="9" t="s">
        <v>5530</v>
      </c>
      <c r="G1074" s="9" t="s">
        <v>5531</v>
      </c>
      <c r="H1074" s="1" t="s">
        <v>22</v>
      </c>
      <c r="I1074" s="1" t="s">
        <v>29</v>
      </c>
      <c r="K1074" s="14" t="s">
        <v>28</v>
      </c>
      <c r="L1074" s="14" t="s">
        <v>113</v>
      </c>
      <c r="M1074" s="2">
        <v>0</v>
      </c>
      <c r="P1074" s="181" t="s">
        <v>11517</v>
      </c>
      <c r="Q1074" s="182" t="s">
        <v>24</v>
      </c>
      <c r="S1074" s="6">
        <v>248195</v>
      </c>
      <c r="T1074" s="6">
        <v>0</v>
      </c>
      <c r="U1074" s="6">
        <v>0</v>
      </c>
      <c r="V1074" s="6">
        <v>0</v>
      </c>
      <c r="W1074" s="6">
        <f>SUM(Table2[[#This Row],[PE Obligations]:[Paving Obligations]])</f>
        <v>248195</v>
      </c>
    </row>
    <row r="1075" spans="1:23" x14ac:dyDescent="0.25">
      <c r="A1075" s="5">
        <v>128962</v>
      </c>
      <c r="B1075" s="4">
        <v>1</v>
      </c>
      <c r="C1075" s="9" t="s">
        <v>169</v>
      </c>
      <c r="D1075" s="65" t="s">
        <v>135</v>
      </c>
      <c r="E1075" s="65" t="s">
        <v>11498</v>
      </c>
      <c r="F1075" s="9" t="s">
        <v>6424</v>
      </c>
      <c r="H1075" s="1" t="s">
        <v>1079</v>
      </c>
      <c r="I1075" s="1" t="s">
        <v>118</v>
      </c>
      <c r="K1075" s="14" t="s">
        <v>11496</v>
      </c>
      <c r="L1075" s="14" t="s">
        <v>11499</v>
      </c>
      <c r="M1075" s="1" t="s">
        <v>57</v>
      </c>
      <c r="N1075" s="13">
        <v>44540</v>
      </c>
      <c r="P1075" s="181" t="s">
        <v>11517</v>
      </c>
      <c r="Q1075" s="182"/>
      <c r="S1075" s="6">
        <v>248100</v>
      </c>
      <c r="T1075" s="6">
        <v>0</v>
      </c>
      <c r="U1075" s="6">
        <v>0</v>
      </c>
      <c r="V1075" s="6">
        <v>0</v>
      </c>
      <c r="W1075" s="6">
        <f>SUM(Table2[[#This Row],[PE Obligations]:[Paving Obligations]])</f>
        <v>248100</v>
      </c>
    </row>
    <row r="1076" spans="1:23" ht="30" x14ac:dyDescent="0.25">
      <c r="A1076" s="5">
        <v>106309.07</v>
      </c>
      <c r="B1076" s="4">
        <v>4</v>
      </c>
      <c r="C1076" s="9" t="s">
        <v>248</v>
      </c>
      <c r="D1076" s="65"/>
      <c r="E1076" s="65" t="s">
        <v>10721</v>
      </c>
      <c r="F1076" s="9" t="s">
        <v>956</v>
      </c>
      <c r="H1076" s="1" t="s">
        <v>105</v>
      </c>
      <c r="I1076" s="1" t="s">
        <v>106</v>
      </c>
      <c r="K1076" s="14" t="s">
        <v>11500</v>
      </c>
      <c r="L1076" s="14" t="s">
        <v>11500</v>
      </c>
      <c r="M1076" s="1" t="s">
        <v>57</v>
      </c>
      <c r="P1076" s="181" t="s">
        <v>11513</v>
      </c>
      <c r="Q1076" s="182"/>
      <c r="S1076" s="6">
        <v>0</v>
      </c>
      <c r="T1076" s="6">
        <v>0</v>
      </c>
      <c r="U1076" s="6">
        <v>247910.89</v>
      </c>
      <c r="V1076" s="6">
        <v>0</v>
      </c>
      <c r="W1076" s="6">
        <f>SUM(Table2[[#This Row],[PE Obligations]:[Paving Obligations]])</f>
        <v>247910.89</v>
      </c>
    </row>
    <row r="1077" spans="1:23" ht="90" x14ac:dyDescent="0.25">
      <c r="A1077" s="5">
        <v>125450.34</v>
      </c>
      <c r="B1077" s="4">
        <v>4</v>
      </c>
      <c r="C1077" s="9" t="s">
        <v>210</v>
      </c>
      <c r="D1077" s="65"/>
      <c r="E1077" s="65" t="s">
        <v>11498</v>
      </c>
      <c r="F1077" s="9" t="s">
        <v>4353</v>
      </c>
      <c r="G1077" s="9" t="s">
        <v>4354</v>
      </c>
      <c r="H1077" s="1" t="s">
        <v>501</v>
      </c>
      <c r="I1077" s="1" t="s">
        <v>600</v>
      </c>
      <c r="K1077" s="14" t="s">
        <v>11500</v>
      </c>
      <c r="L1077" s="14" t="s">
        <v>11500</v>
      </c>
      <c r="M1077" s="2">
        <v>0</v>
      </c>
      <c r="N1077" s="13">
        <v>43966</v>
      </c>
      <c r="P1077" s="181" t="s">
        <v>11517</v>
      </c>
      <c r="Q1077" s="182" t="s">
        <v>30</v>
      </c>
      <c r="S1077" s="6">
        <v>9000</v>
      </c>
      <c r="T1077" s="6">
        <v>0</v>
      </c>
      <c r="U1077" s="6">
        <v>238000</v>
      </c>
      <c r="V1077" s="6">
        <v>0</v>
      </c>
      <c r="W1077" s="6">
        <f>SUM(Table2[[#This Row],[PE Obligations]:[Paving Obligations]])</f>
        <v>247000</v>
      </c>
    </row>
    <row r="1078" spans="1:23" x14ac:dyDescent="0.25">
      <c r="A1078" s="5">
        <v>130029</v>
      </c>
      <c r="B1078" s="4">
        <v>2</v>
      </c>
      <c r="C1078" s="9" t="s">
        <v>121</v>
      </c>
      <c r="D1078" s="65" t="s">
        <v>7381</v>
      </c>
      <c r="E1078" s="65" t="s">
        <v>11498</v>
      </c>
      <c r="F1078" s="9" t="s">
        <v>7382</v>
      </c>
      <c r="H1078" s="1" t="s">
        <v>1098</v>
      </c>
      <c r="I1078" s="1" t="s">
        <v>158</v>
      </c>
      <c r="K1078" s="14" t="s">
        <v>11500</v>
      </c>
      <c r="L1078" s="14" t="s">
        <v>11500</v>
      </c>
      <c r="M1078" s="2">
        <v>4.76</v>
      </c>
      <c r="P1078" s="181" t="s">
        <v>11517</v>
      </c>
      <c r="Q1078" s="182" t="s">
        <v>30</v>
      </c>
      <c r="S1078" s="6">
        <v>0</v>
      </c>
      <c r="T1078" s="6">
        <v>0</v>
      </c>
      <c r="U1078" s="6">
        <v>0</v>
      </c>
      <c r="V1078" s="6">
        <v>246029.28</v>
      </c>
      <c r="W1078" s="6">
        <f>SUM(Table2[[#This Row],[PE Obligations]:[Paving Obligations]])</f>
        <v>246029.28</v>
      </c>
    </row>
    <row r="1079" spans="1:23" ht="30" x14ac:dyDescent="0.25">
      <c r="A1079" s="5">
        <v>129554</v>
      </c>
      <c r="B1079" s="4">
        <v>1</v>
      </c>
      <c r="C1079" s="9" t="s">
        <v>186</v>
      </c>
      <c r="D1079" s="65" t="s">
        <v>6968</v>
      </c>
      <c r="E1079" s="65" t="s">
        <v>11498</v>
      </c>
      <c r="F1079" s="9" t="s">
        <v>6969</v>
      </c>
      <c r="H1079" s="1" t="s">
        <v>1098</v>
      </c>
      <c r="I1079" s="1" t="s">
        <v>158</v>
      </c>
      <c r="K1079" s="14" t="s">
        <v>11500</v>
      </c>
      <c r="L1079" s="14" t="s">
        <v>11500</v>
      </c>
      <c r="M1079" s="2">
        <v>2.5099999999999998</v>
      </c>
      <c r="P1079" s="181" t="s">
        <v>11517</v>
      </c>
      <c r="Q1079" s="182" t="s">
        <v>30</v>
      </c>
      <c r="S1079" s="6">
        <v>0</v>
      </c>
      <c r="T1079" s="6">
        <v>0</v>
      </c>
      <c r="U1079" s="6">
        <v>0</v>
      </c>
      <c r="V1079" s="6">
        <v>245196</v>
      </c>
      <c r="W1079" s="6">
        <f>SUM(Table2[[#This Row],[PE Obligations]:[Paving Obligations]])</f>
        <v>245196</v>
      </c>
    </row>
    <row r="1080" spans="1:23" ht="30" x14ac:dyDescent="0.25">
      <c r="A1080" s="5">
        <v>127039</v>
      </c>
      <c r="B1080" s="4">
        <v>1</v>
      </c>
      <c r="C1080" s="9" t="s">
        <v>287</v>
      </c>
      <c r="D1080" s="65" t="s">
        <v>114</v>
      </c>
      <c r="E1080" s="65" t="s">
        <v>10721</v>
      </c>
      <c r="F1080" s="9" t="s">
        <v>5263</v>
      </c>
      <c r="G1080" s="9" t="s">
        <v>5264</v>
      </c>
      <c r="H1080" s="1" t="s">
        <v>105</v>
      </c>
      <c r="K1080" s="14" t="s">
        <v>11503</v>
      </c>
      <c r="L1080" s="14" t="s">
        <v>11504</v>
      </c>
      <c r="M1080" s="2">
        <v>0</v>
      </c>
      <c r="P1080" s="181" t="s">
        <v>11513</v>
      </c>
      <c r="Q1080" s="182" t="s">
        <v>148</v>
      </c>
      <c r="S1080" s="6">
        <v>245100</v>
      </c>
      <c r="T1080" s="6">
        <v>0</v>
      </c>
      <c r="U1080" s="6">
        <v>0</v>
      </c>
      <c r="V1080" s="6">
        <v>0</v>
      </c>
      <c r="W1080" s="6">
        <f>SUM(Table2[[#This Row],[PE Obligations]:[Paving Obligations]])</f>
        <v>245100</v>
      </c>
    </row>
    <row r="1081" spans="1:23" ht="30" x14ac:dyDescent="0.25">
      <c r="A1081" s="5">
        <v>128822</v>
      </c>
      <c r="B1081" s="4">
        <v>1</v>
      </c>
      <c r="C1081" s="9" t="s">
        <v>102</v>
      </c>
      <c r="D1081" s="65" t="s">
        <v>6348</v>
      </c>
      <c r="E1081" s="65" t="s">
        <v>11498</v>
      </c>
      <c r="F1081" s="9" t="s">
        <v>6349</v>
      </c>
      <c r="H1081" s="1" t="s">
        <v>1098</v>
      </c>
      <c r="I1081" s="1" t="s">
        <v>158</v>
      </c>
      <c r="K1081" s="14" t="s">
        <v>11500</v>
      </c>
      <c r="L1081" s="14" t="s">
        <v>11500</v>
      </c>
      <c r="M1081" s="2">
        <v>2.9</v>
      </c>
      <c r="P1081" s="181" t="s">
        <v>11517</v>
      </c>
      <c r="Q1081" s="182" t="s">
        <v>1369</v>
      </c>
      <c r="S1081" s="6">
        <v>0</v>
      </c>
      <c r="T1081" s="6">
        <v>0</v>
      </c>
      <c r="U1081" s="6">
        <v>0</v>
      </c>
      <c r="V1081" s="6">
        <v>245059.20000000001</v>
      </c>
      <c r="W1081" s="6">
        <f>SUM(Table2[[#This Row],[PE Obligations]:[Paving Obligations]])</f>
        <v>245059.20000000001</v>
      </c>
    </row>
    <row r="1082" spans="1:23" ht="30" x14ac:dyDescent="0.25">
      <c r="A1082" s="5">
        <v>129454</v>
      </c>
      <c r="B1082" s="4">
        <v>3</v>
      </c>
      <c r="C1082" s="9" t="s">
        <v>269</v>
      </c>
      <c r="D1082" s="65" t="s">
        <v>6940</v>
      </c>
      <c r="E1082" s="65" t="s">
        <v>11498</v>
      </c>
      <c r="F1082" s="9" t="s">
        <v>6941</v>
      </c>
      <c r="H1082" s="1" t="s">
        <v>1098</v>
      </c>
      <c r="I1082" s="1" t="s">
        <v>158</v>
      </c>
      <c r="K1082" s="14" t="s">
        <v>11500</v>
      </c>
      <c r="L1082" s="14" t="s">
        <v>11500</v>
      </c>
      <c r="M1082" s="2">
        <v>2.3319999999999999</v>
      </c>
      <c r="P1082" s="181" t="s">
        <v>11517</v>
      </c>
      <c r="Q1082" s="182" t="s">
        <v>30</v>
      </c>
      <c r="S1082" s="6">
        <v>0</v>
      </c>
      <c r="T1082" s="6">
        <v>0</v>
      </c>
      <c r="U1082" s="6">
        <v>0</v>
      </c>
      <c r="V1082" s="6">
        <v>244020</v>
      </c>
      <c r="W1082" s="6">
        <f>SUM(Table2[[#This Row],[PE Obligations]:[Paving Obligations]])</f>
        <v>244020</v>
      </c>
    </row>
    <row r="1083" spans="1:23" x14ac:dyDescent="0.25">
      <c r="A1083" s="5">
        <v>126267</v>
      </c>
      <c r="B1083" s="4">
        <v>3</v>
      </c>
      <c r="C1083" s="9" t="s">
        <v>206</v>
      </c>
      <c r="D1083" s="65"/>
      <c r="E1083" s="65" t="s">
        <v>900</v>
      </c>
      <c r="F1083" s="9" t="s">
        <v>4797</v>
      </c>
      <c r="G1083" s="9" t="s">
        <v>4798</v>
      </c>
      <c r="H1083" s="1" t="s">
        <v>105</v>
      </c>
      <c r="I1083" s="1" t="s">
        <v>171</v>
      </c>
      <c r="K1083" s="14" t="s">
        <v>11500</v>
      </c>
      <c r="L1083" s="14" t="s">
        <v>11500</v>
      </c>
      <c r="M1083" s="1" t="s">
        <v>57</v>
      </c>
      <c r="P1083" s="181" t="s">
        <v>11515</v>
      </c>
      <c r="Q1083" s="182"/>
      <c r="S1083" s="6">
        <v>0</v>
      </c>
      <c r="T1083" s="6">
        <v>0</v>
      </c>
      <c r="U1083" s="6">
        <v>243862.2</v>
      </c>
      <c r="V1083" s="6">
        <v>0</v>
      </c>
      <c r="W1083" s="6">
        <f>SUM(Table2[[#This Row],[PE Obligations]:[Paving Obligations]])</f>
        <v>243862.2</v>
      </c>
    </row>
    <row r="1084" spans="1:23" ht="30" x14ac:dyDescent="0.25">
      <c r="A1084" s="5">
        <v>128094</v>
      </c>
      <c r="B1084" s="4">
        <v>3</v>
      </c>
      <c r="C1084" s="9" t="s">
        <v>54</v>
      </c>
      <c r="D1084" s="65" t="s">
        <v>2629</v>
      </c>
      <c r="E1084" s="65" t="s">
        <v>900</v>
      </c>
      <c r="F1084" s="9" t="s">
        <v>6009</v>
      </c>
      <c r="G1084" s="9" t="s">
        <v>6010</v>
      </c>
      <c r="H1084" s="1" t="s">
        <v>1069</v>
      </c>
      <c r="I1084" s="1" t="s">
        <v>24</v>
      </c>
      <c r="K1084" s="14" t="s">
        <v>11500</v>
      </c>
      <c r="L1084" s="14" t="s">
        <v>11500</v>
      </c>
      <c r="M1084" s="2">
        <v>0.01</v>
      </c>
      <c r="P1084" s="181" t="s">
        <v>11514</v>
      </c>
      <c r="Q1084" s="182" t="s">
        <v>11</v>
      </c>
      <c r="S1084" s="6">
        <v>0</v>
      </c>
      <c r="T1084" s="6">
        <v>0</v>
      </c>
      <c r="U1084" s="6">
        <v>243737</v>
      </c>
      <c r="V1084" s="6">
        <v>0</v>
      </c>
      <c r="W1084" s="6">
        <f>SUM(Table2[[#This Row],[PE Obligations]:[Paving Obligations]])</f>
        <v>243737</v>
      </c>
    </row>
    <row r="1085" spans="1:23" x14ac:dyDescent="0.25">
      <c r="A1085" s="5">
        <v>127191</v>
      </c>
      <c r="B1085" s="4">
        <v>2</v>
      </c>
      <c r="C1085" s="9" t="s">
        <v>159</v>
      </c>
      <c r="D1085" s="65"/>
      <c r="E1085" s="65" t="s">
        <v>900</v>
      </c>
      <c r="F1085" s="9" t="s">
        <v>5359</v>
      </c>
      <c r="H1085" s="1" t="s">
        <v>158</v>
      </c>
      <c r="I1085" s="1" t="s">
        <v>158</v>
      </c>
      <c r="J1085" s="1" t="str">
        <f>VLOOKUP(A1085,'Resurfacing Data'!A:M,13,FALSE)</f>
        <v>Longitudinal Joint Stabilization</v>
      </c>
      <c r="K1085" s="14" t="s">
        <v>11496</v>
      </c>
      <c r="L1085" s="14" t="s">
        <v>10418</v>
      </c>
      <c r="M1085" s="2">
        <v>240.68</v>
      </c>
      <c r="N1085" s="13">
        <v>43595</v>
      </c>
      <c r="O1085" s="1" t="s">
        <v>3042</v>
      </c>
      <c r="P1085" s="181" t="s">
        <v>11514</v>
      </c>
      <c r="Q1085" s="182" t="s">
        <v>430</v>
      </c>
      <c r="S1085" s="6">
        <v>0</v>
      </c>
      <c r="T1085" s="6">
        <v>0</v>
      </c>
      <c r="U1085" s="6">
        <v>0</v>
      </c>
      <c r="V1085" s="6">
        <v>243687</v>
      </c>
      <c r="W1085" s="6">
        <f>SUM(Table2[[#This Row],[PE Obligations]:[Paving Obligations]])</f>
        <v>243687</v>
      </c>
    </row>
    <row r="1086" spans="1:23" ht="60" x14ac:dyDescent="0.25">
      <c r="A1086" s="5">
        <v>120327</v>
      </c>
      <c r="B1086" s="4">
        <v>3</v>
      </c>
      <c r="C1086" s="9" t="s">
        <v>54</v>
      </c>
      <c r="D1086" s="65" t="s">
        <v>2694</v>
      </c>
      <c r="E1086" s="65" t="s">
        <v>11498</v>
      </c>
      <c r="F1086" s="9" t="s">
        <v>2695</v>
      </c>
      <c r="G1086" s="9" t="s">
        <v>2696</v>
      </c>
      <c r="H1086" s="1" t="s">
        <v>22</v>
      </c>
      <c r="I1086" s="1" t="s">
        <v>63</v>
      </c>
      <c r="K1086" s="14" t="s">
        <v>11500</v>
      </c>
      <c r="L1086" s="14" t="s">
        <v>11500</v>
      </c>
      <c r="M1086" s="2">
        <v>1.37</v>
      </c>
      <c r="P1086" s="181" t="s">
        <v>11517</v>
      </c>
      <c r="Q1086" s="182" t="s">
        <v>24</v>
      </c>
      <c r="S1086" s="6">
        <v>0</v>
      </c>
      <c r="T1086" s="6">
        <v>0</v>
      </c>
      <c r="U1086" s="6">
        <v>243600</v>
      </c>
      <c r="V1086" s="6">
        <v>0</v>
      </c>
      <c r="W1086" s="6">
        <f>SUM(Table2[[#This Row],[PE Obligations]:[Paving Obligations]])</f>
        <v>243600</v>
      </c>
    </row>
    <row r="1087" spans="1:23" ht="30" x14ac:dyDescent="0.25">
      <c r="A1087" s="5">
        <v>127246</v>
      </c>
      <c r="B1087" s="4">
        <v>3</v>
      </c>
      <c r="C1087" s="9" t="s">
        <v>152</v>
      </c>
      <c r="D1087" s="65" t="s">
        <v>5386</v>
      </c>
      <c r="E1087" s="65" t="s">
        <v>11498</v>
      </c>
      <c r="F1087" s="9" t="s">
        <v>5387</v>
      </c>
      <c r="G1087" s="9" t="s">
        <v>5388</v>
      </c>
      <c r="H1087" s="1" t="s">
        <v>35</v>
      </c>
      <c r="I1087" s="1" t="s">
        <v>29</v>
      </c>
      <c r="K1087" s="14" t="s">
        <v>11500</v>
      </c>
      <c r="L1087" s="14" t="s">
        <v>11500</v>
      </c>
      <c r="M1087" s="2">
        <v>0.01</v>
      </c>
      <c r="P1087" s="181" t="s">
        <v>11517</v>
      </c>
      <c r="Q1087" s="182" t="s">
        <v>30</v>
      </c>
      <c r="R1087" s="9" t="s">
        <v>5389</v>
      </c>
      <c r="S1087" s="6">
        <v>0</v>
      </c>
      <c r="T1087" s="6">
        <v>0</v>
      </c>
      <c r="U1087" s="6">
        <v>242926.59</v>
      </c>
      <c r="V1087" s="6">
        <v>0</v>
      </c>
      <c r="W1087" s="6">
        <f>SUM(Table2[[#This Row],[PE Obligations]:[Paving Obligations]])</f>
        <v>242926.59</v>
      </c>
    </row>
    <row r="1088" spans="1:23" ht="120" x14ac:dyDescent="0.25">
      <c r="A1088" s="5">
        <v>125210</v>
      </c>
      <c r="B1088" s="4">
        <v>3</v>
      </c>
      <c r="C1088" s="9" t="s">
        <v>289</v>
      </c>
      <c r="D1088" s="65"/>
      <c r="E1088" s="65" t="s">
        <v>11498</v>
      </c>
      <c r="F1088" s="9" t="s">
        <v>4209</v>
      </c>
      <c r="G1088" s="9" t="s">
        <v>4210</v>
      </c>
      <c r="H1088" s="1" t="s">
        <v>22</v>
      </c>
      <c r="I1088" s="1" t="s">
        <v>118</v>
      </c>
      <c r="K1088" s="14" t="s">
        <v>11496</v>
      </c>
      <c r="L1088" s="14" t="s">
        <v>11499</v>
      </c>
      <c r="M1088" s="1" t="s">
        <v>57</v>
      </c>
      <c r="P1088" s="181" t="s">
        <v>11517</v>
      </c>
      <c r="Q1088" s="182"/>
      <c r="S1088" s="6">
        <v>242500</v>
      </c>
      <c r="T1088" s="6">
        <v>0</v>
      </c>
      <c r="U1088" s="6">
        <v>0</v>
      </c>
      <c r="V1088" s="6">
        <v>0</v>
      </c>
      <c r="W1088" s="6">
        <f>SUM(Table2[[#This Row],[PE Obligations]:[Paving Obligations]])</f>
        <v>242500</v>
      </c>
    </row>
    <row r="1089" spans="1:23" ht="30" x14ac:dyDescent="0.25">
      <c r="A1089" s="5">
        <v>125450.22</v>
      </c>
      <c r="B1089" s="4">
        <v>3</v>
      </c>
      <c r="C1089" s="9" t="s">
        <v>300</v>
      </c>
      <c r="D1089" s="65"/>
      <c r="E1089" s="65" t="s">
        <v>11498</v>
      </c>
      <c r="F1089" s="9" t="s">
        <v>4345</v>
      </c>
      <c r="H1089" s="1" t="s">
        <v>501</v>
      </c>
      <c r="I1089" s="1" t="s">
        <v>600</v>
      </c>
      <c r="K1089" s="14" t="s">
        <v>11500</v>
      </c>
      <c r="L1089" s="14" t="s">
        <v>11500</v>
      </c>
      <c r="M1089" s="1" t="s">
        <v>57</v>
      </c>
      <c r="N1089" s="13">
        <v>44008</v>
      </c>
      <c r="P1089" s="181" t="s">
        <v>11517</v>
      </c>
      <c r="Q1089" s="182" t="s">
        <v>30</v>
      </c>
      <c r="S1089" s="6">
        <v>20000</v>
      </c>
      <c r="T1089" s="6">
        <v>0</v>
      </c>
      <c r="U1089" s="6">
        <v>222338</v>
      </c>
      <c r="V1089" s="6">
        <v>0</v>
      </c>
      <c r="W1089" s="6">
        <f>SUM(Table2[[#This Row],[PE Obligations]:[Paving Obligations]])</f>
        <v>242338</v>
      </c>
    </row>
    <row r="1090" spans="1:23" ht="30" x14ac:dyDescent="0.25">
      <c r="A1090" s="5">
        <v>125450.71</v>
      </c>
      <c r="B1090" s="4">
        <v>4</v>
      </c>
      <c r="C1090" s="9" t="s">
        <v>259</v>
      </c>
      <c r="D1090" s="65"/>
      <c r="E1090" s="65" t="s">
        <v>11498</v>
      </c>
      <c r="F1090" s="9" t="s">
        <v>1735</v>
      </c>
      <c r="H1090" s="1" t="s">
        <v>501</v>
      </c>
      <c r="I1090" s="1" t="s">
        <v>600</v>
      </c>
      <c r="K1090" s="14" t="s">
        <v>11500</v>
      </c>
      <c r="L1090" s="14" t="s">
        <v>11500</v>
      </c>
      <c r="M1090" s="1" t="s">
        <v>57</v>
      </c>
      <c r="N1090" s="13">
        <v>43812</v>
      </c>
      <c r="P1090" s="181" t="s">
        <v>11517</v>
      </c>
      <c r="Q1090" s="182" t="s">
        <v>30</v>
      </c>
      <c r="S1090" s="6">
        <v>6000</v>
      </c>
      <c r="T1090" s="6">
        <v>0</v>
      </c>
      <c r="U1090" s="6">
        <v>236336</v>
      </c>
      <c r="V1090" s="6">
        <v>0</v>
      </c>
      <c r="W1090" s="6">
        <f>SUM(Table2[[#This Row],[PE Obligations]:[Paving Obligations]])</f>
        <v>242336</v>
      </c>
    </row>
    <row r="1091" spans="1:23" ht="60" x14ac:dyDescent="0.25">
      <c r="A1091" s="5">
        <v>129377</v>
      </c>
      <c r="B1091" s="4">
        <v>4</v>
      </c>
      <c r="C1091" s="9" t="s">
        <v>231</v>
      </c>
      <c r="D1091" s="65" t="s">
        <v>6855</v>
      </c>
      <c r="E1091" s="65" t="s">
        <v>11498</v>
      </c>
      <c r="F1091" s="9" t="s">
        <v>6856</v>
      </c>
      <c r="H1091" s="1" t="s">
        <v>1098</v>
      </c>
      <c r="I1091" s="1" t="s">
        <v>158</v>
      </c>
      <c r="K1091" s="14" t="s">
        <v>11500</v>
      </c>
      <c r="L1091" s="14" t="s">
        <v>11500</v>
      </c>
      <c r="M1091" s="2">
        <v>2.8490000000000002</v>
      </c>
      <c r="P1091" s="181" t="s">
        <v>11517</v>
      </c>
      <c r="Q1091" s="182" t="s">
        <v>30</v>
      </c>
      <c r="S1091" s="6">
        <v>0</v>
      </c>
      <c r="T1091" s="6">
        <v>0</v>
      </c>
      <c r="U1091" s="6">
        <v>0</v>
      </c>
      <c r="V1091" s="6">
        <v>241852.56</v>
      </c>
      <c r="W1091" s="6">
        <f>SUM(Table2[[#This Row],[PE Obligations]:[Paving Obligations]])</f>
        <v>241852.56</v>
      </c>
    </row>
    <row r="1092" spans="1:23" x14ac:dyDescent="0.25">
      <c r="A1092" s="5">
        <v>124171</v>
      </c>
      <c r="B1092" s="4">
        <v>4</v>
      </c>
      <c r="C1092" s="9" t="s">
        <v>801</v>
      </c>
      <c r="D1092" s="65" t="s">
        <v>3742</v>
      </c>
      <c r="E1092" s="65" t="s">
        <v>11498</v>
      </c>
      <c r="F1092" s="9" t="s">
        <v>3743</v>
      </c>
      <c r="H1092" s="1" t="s">
        <v>35</v>
      </c>
      <c r="I1092" s="1" t="s">
        <v>29</v>
      </c>
      <c r="K1092" s="14" t="s">
        <v>28</v>
      </c>
      <c r="L1092" s="14" t="s">
        <v>113</v>
      </c>
      <c r="M1092" s="2">
        <v>0.01</v>
      </c>
      <c r="P1092" s="181" t="s">
        <v>11517</v>
      </c>
      <c r="Q1092" s="182" t="s">
        <v>30</v>
      </c>
      <c r="R1092" s="9" t="s">
        <v>3744</v>
      </c>
      <c r="S1092" s="6">
        <v>0</v>
      </c>
      <c r="T1092" s="6">
        <v>0</v>
      </c>
      <c r="U1092" s="6">
        <v>241714.25</v>
      </c>
      <c r="V1092" s="6">
        <v>0</v>
      </c>
      <c r="W1092" s="6">
        <f>SUM(Table2[[#This Row],[PE Obligations]:[Paving Obligations]])</f>
        <v>241714.25</v>
      </c>
    </row>
    <row r="1093" spans="1:23" x14ac:dyDescent="0.25">
      <c r="A1093" s="5">
        <v>126416</v>
      </c>
      <c r="B1093" s="4">
        <v>2</v>
      </c>
      <c r="C1093" s="9" t="s">
        <v>199</v>
      </c>
      <c r="D1093" s="65"/>
      <c r="E1093" s="65" t="s">
        <v>900</v>
      </c>
      <c r="F1093" s="9" t="s">
        <v>4848</v>
      </c>
      <c r="G1093" s="9" t="s">
        <v>4844</v>
      </c>
      <c r="H1093" s="1" t="s">
        <v>105</v>
      </c>
      <c r="I1093" s="1" t="s">
        <v>171</v>
      </c>
      <c r="K1093" s="14" t="s">
        <v>11500</v>
      </c>
      <c r="L1093" s="14" t="s">
        <v>11500</v>
      </c>
      <c r="M1093" s="1" t="s">
        <v>57</v>
      </c>
      <c r="P1093" s="181" t="s">
        <v>11515</v>
      </c>
      <c r="Q1093" s="182"/>
      <c r="S1093" s="6">
        <v>0</v>
      </c>
      <c r="T1093" s="6">
        <v>0</v>
      </c>
      <c r="U1093" s="6">
        <v>240177.96</v>
      </c>
      <c r="V1093" s="6">
        <v>0</v>
      </c>
      <c r="W1093" s="6">
        <f>SUM(Table2[[#This Row],[PE Obligations]:[Paving Obligations]])</f>
        <v>240177.96</v>
      </c>
    </row>
    <row r="1094" spans="1:23" ht="30" x14ac:dyDescent="0.25">
      <c r="A1094" s="5">
        <v>114117.09</v>
      </c>
      <c r="B1094" s="4">
        <v>2</v>
      </c>
      <c r="C1094" s="9" t="s">
        <v>159</v>
      </c>
      <c r="D1094" s="65"/>
      <c r="E1094" s="65" t="s">
        <v>10721</v>
      </c>
      <c r="F1094" s="9" t="s">
        <v>1543</v>
      </c>
      <c r="H1094" s="1" t="s">
        <v>105</v>
      </c>
      <c r="I1094" s="1" t="s">
        <v>1540</v>
      </c>
      <c r="K1094" s="14" t="s">
        <v>11500</v>
      </c>
      <c r="L1094" s="14" t="s">
        <v>11500</v>
      </c>
      <c r="M1094" s="1" t="s">
        <v>57</v>
      </c>
      <c r="N1094" s="13">
        <v>43595</v>
      </c>
      <c r="P1094" s="181" t="s">
        <v>11513</v>
      </c>
      <c r="Q1094" s="182"/>
      <c r="S1094" s="6">
        <v>0</v>
      </c>
      <c r="T1094" s="6">
        <v>0</v>
      </c>
      <c r="U1094" s="6">
        <v>239966</v>
      </c>
      <c r="V1094" s="6">
        <v>0</v>
      </c>
      <c r="W1094" s="6">
        <f>SUM(Table2[[#This Row],[PE Obligations]:[Paving Obligations]])</f>
        <v>239966</v>
      </c>
    </row>
    <row r="1095" spans="1:23" x14ac:dyDescent="0.25">
      <c r="A1095" s="5">
        <v>126205</v>
      </c>
      <c r="B1095" s="4">
        <v>3</v>
      </c>
      <c r="C1095" s="9" t="s">
        <v>269</v>
      </c>
      <c r="D1095" s="65" t="s">
        <v>2533</v>
      </c>
      <c r="E1095" s="65" t="s">
        <v>900</v>
      </c>
      <c r="F1095" s="9" t="s">
        <v>4739</v>
      </c>
      <c r="G1095" s="9" t="s">
        <v>3213</v>
      </c>
      <c r="H1095" s="1" t="s">
        <v>158</v>
      </c>
      <c r="I1095" s="1" t="s">
        <v>341</v>
      </c>
      <c r="J1095" s="1" t="str">
        <f>VLOOKUP(A1095,'Resurfacing Data'!A:M,13,FALSE)</f>
        <v>Mill &amp; 411D</v>
      </c>
      <c r="K1095" s="14" t="s">
        <v>11496</v>
      </c>
      <c r="L1095" s="14" t="s">
        <v>10418</v>
      </c>
      <c r="M1095" s="2">
        <v>3.62</v>
      </c>
      <c r="N1095" s="13">
        <v>43140</v>
      </c>
      <c r="O1095" s="1" t="s">
        <v>342</v>
      </c>
      <c r="P1095" s="181" t="s">
        <v>11514</v>
      </c>
      <c r="Q1095" s="182" t="s">
        <v>11</v>
      </c>
      <c r="S1095" s="6">
        <v>0</v>
      </c>
      <c r="T1095" s="6">
        <v>0</v>
      </c>
      <c r="U1095" s="6">
        <v>85979.199999999997</v>
      </c>
      <c r="V1095" s="6">
        <v>153499.88</v>
      </c>
      <c r="W1095" s="6">
        <f>SUM(Table2[[#This Row],[PE Obligations]:[Paving Obligations]])</f>
        <v>239479.08000000002</v>
      </c>
    </row>
    <row r="1096" spans="1:23" ht="30" x14ac:dyDescent="0.25">
      <c r="A1096" s="5">
        <v>125450.18</v>
      </c>
      <c r="B1096" s="4">
        <v>3</v>
      </c>
      <c r="C1096" s="9" t="s">
        <v>237</v>
      </c>
      <c r="D1096" s="65"/>
      <c r="E1096" s="65" t="s">
        <v>11498</v>
      </c>
      <c r="F1096" s="9" t="s">
        <v>4342</v>
      </c>
      <c r="H1096" s="1" t="s">
        <v>501</v>
      </c>
      <c r="I1096" s="1" t="s">
        <v>600</v>
      </c>
      <c r="K1096" s="14" t="s">
        <v>11500</v>
      </c>
      <c r="L1096" s="14" t="s">
        <v>11500</v>
      </c>
      <c r="M1096" s="1" t="s">
        <v>57</v>
      </c>
      <c r="N1096" s="13">
        <v>43966</v>
      </c>
      <c r="P1096" s="181" t="s">
        <v>11517</v>
      </c>
      <c r="Q1096" s="182" t="s">
        <v>30</v>
      </c>
      <c r="S1096" s="6">
        <v>8000</v>
      </c>
      <c r="T1096" s="6">
        <v>0</v>
      </c>
      <c r="U1096" s="6">
        <v>230691</v>
      </c>
      <c r="V1096" s="6">
        <v>0</v>
      </c>
      <c r="W1096" s="6">
        <f>SUM(Table2[[#This Row],[PE Obligations]:[Paving Obligations]])</f>
        <v>238691</v>
      </c>
    </row>
    <row r="1097" spans="1:23" x14ac:dyDescent="0.25">
      <c r="A1097" s="5">
        <v>116361.08</v>
      </c>
      <c r="B1097" s="4">
        <v>3</v>
      </c>
      <c r="C1097" s="9" t="s">
        <v>161</v>
      </c>
      <c r="D1097" s="65"/>
      <c r="E1097" s="65" t="s">
        <v>10721</v>
      </c>
      <c r="F1097" s="9" t="s">
        <v>1954</v>
      </c>
      <c r="H1097" s="1" t="s">
        <v>105</v>
      </c>
      <c r="I1097" s="1" t="s">
        <v>761</v>
      </c>
      <c r="K1097" s="14" t="s">
        <v>11500</v>
      </c>
      <c r="L1097" s="14" t="s">
        <v>11500</v>
      </c>
      <c r="M1097" s="2">
        <v>57.47</v>
      </c>
      <c r="N1097" s="13">
        <v>43777</v>
      </c>
      <c r="P1097" s="181" t="s">
        <v>11513</v>
      </c>
      <c r="Q1097" s="182"/>
      <c r="S1097" s="6">
        <v>0</v>
      </c>
      <c r="T1097" s="6">
        <v>0</v>
      </c>
      <c r="U1097" s="6">
        <v>238416</v>
      </c>
      <c r="V1097" s="6">
        <v>0</v>
      </c>
      <c r="W1097" s="6">
        <f>SUM(Table2[[#This Row],[PE Obligations]:[Paving Obligations]])</f>
        <v>238416</v>
      </c>
    </row>
    <row r="1098" spans="1:23" ht="30" x14ac:dyDescent="0.25">
      <c r="A1098" s="5">
        <v>128766</v>
      </c>
      <c r="B1098" s="4">
        <v>2</v>
      </c>
      <c r="C1098" s="9" t="s">
        <v>65</v>
      </c>
      <c r="D1098" s="65" t="s">
        <v>3103</v>
      </c>
      <c r="E1098" s="65" t="s">
        <v>900</v>
      </c>
      <c r="F1098" s="9" t="s">
        <v>6302</v>
      </c>
      <c r="G1098" s="9" t="s">
        <v>6301</v>
      </c>
      <c r="H1098" s="1" t="s">
        <v>105</v>
      </c>
      <c r="I1098" s="1" t="s">
        <v>501</v>
      </c>
      <c r="K1098" s="14" t="s">
        <v>11506</v>
      </c>
      <c r="L1098" s="14" t="s">
        <v>11339</v>
      </c>
      <c r="M1098" s="2">
        <v>0.01</v>
      </c>
      <c r="N1098" s="13">
        <v>43595</v>
      </c>
      <c r="P1098" s="181" t="s">
        <v>11514</v>
      </c>
      <c r="Q1098" s="182" t="s">
        <v>11</v>
      </c>
      <c r="S1098" s="6">
        <v>0</v>
      </c>
      <c r="T1098" s="6">
        <v>0</v>
      </c>
      <c r="U1098" s="6">
        <v>238260</v>
      </c>
      <c r="V1098" s="6">
        <v>0</v>
      </c>
      <c r="W1098" s="6">
        <f>SUM(Table2[[#This Row],[PE Obligations]:[Paving Obligations]])</f>
        <v>238260</v>
      </c>
    </row>
    <row r="1099" spans="1:23" x14ac:dyDescent="0.25">
      <c r="A1099" s="5">
        <v>70048</v>
      </c>
      <c r="B1099" s="4">
        <v>4</v>
      </c>
      <c r="C1099" s="9" t="s">
        <v>246</v>
      </c>
      <c r="D1099" s="65"/>
      <c r="E1099" s="65" t="s">
        <v>900</v>
      </c>
      <c r="F1099" s="9" t="s">
        <v>247</v>
      </c>
      <c r="H1099" s="1" t="s">
        <v>105</v>
      </c>
      <c r="I1099" s="1" t="s">
        <v>171</v>
      </c>
      <c r="K1099" s="14" t="s">
        <v>11500</v>
      </c>
      <c r="L1099" s="14" t="s">
        <v>11500</v>
      </c>
      <c r="M1099" s="1" t="s">
        <v>57</v>
      </c>
      <c r="P1099" s="181" t="s">
        <v>11515</v>
      </c>
      <c r="Q1099" s="182"/>
      <c r="S1099" s="6">
        <v>0</v>
      </c>
      <c r="T1099" s="6">
        <v>0</v>
      </c>
      <c r="U1099" s="6">
        <v>238201.34</v>
      </c>
      <c r="V1099" s="6">
        <v>0</v>
      </c>
      <c r="W1099" s="6">
        <f>SUM(Table2[[#This Row],[PE Obligations]:[Paving Obligations]])</f>
        <v>238201.34</v>
      </c>
    </row>
    <row r="1100" spans="1:23" x14ac:dyDescent="0.25">
      <c r="A1100" s="5">
        <v>70064</v>
      </c>
      <c r="B1100" s="4">
        <v>3</v>
      </c>
      <c r="C1100" s="9" t="s">
        <v>274</v>
      </c>
      <c r="D1100" s="65"/>
      <c r="E1100" s="65" t="s">
        <v>900</v>
      </c>
      <c r="F1100" s="9" t="s">
        <v>275</v>
      </c>
      <c r="H1100" s="1" t="s">
        <v>105</v>
      </c>
      <c r="I1100" s="1" t="s">
        <v>171</v>
      </c>
      <c r="K1100" s="14" t="s">
        <v>11500</v>
      </c>
      <c r="L1100" s="14" t="s">
        <v>11500</v>
      </c>
      <c r="M1100" s="1" t="s">
        <v>57</v>
      </c>
      <c r="P1100" s="181" t="s">
        <v>11515</v>
      </c>
      <c r="Q1100" s="182"/>
      <c r="S1100" s="6">
        <v>0</v>
      </c>
      <c r="T1100" s="6">
        <v>0</v>
      </c>
      <c r="U1100" s="6">
        <v>237480.28</v>
      </c>
      <c r="V1100" s="6">
        <v>0</v>
      </c>
      <c r="W1100" s="6">
        <f>SUM(Table2[[#This Row],[PE Obligations]:[Paving Obligations]])</f>
        <v>237480.28</v>
      </c>
    </row>
    <row r="1101" spans="1:23" ht="30" x14ac:dyDescent="0.25">
      <c r="A1101" s="5">
        <v>114118.09</v>
      </c>
      <c r="B1101" s="4">
        <v>3</v>
      </c>
      <c r="C1101" s="9" t="s">
        <v>161</v>
      </c>
      <c r="D1101" s="65"/>
      <c r="E1101" s="65" t="s">
        <v>10721</v>
      </c>
      <c r="F1101" s="9" t="s">
        <v>1545</v>
      </c>
      <c r="H1101" s="1" t="s">
        <v>105</v>
      </c>
      <c r="I1101" s="1" t="s">
        <v>1540</v>
      </c>
      <c r="K1101" s="14" t="s">
        <v>11500</v>
      </c>
      <c r="L1101" s="14" t="s">
        <v>11500</v>
      </c>
      <c r="M1101" s="1" t="s">
        <v>57</v>
      </c>
      <c r="N1101" s="13">
        <v>43595</v>
      </c>
      <c r="P1101" s="181" t="s">
        <v>11513</v>
      </c>
      <c r="Q1101" s="182"/>
      <c r="S1101" s="6">
        <v>0</v>
      </c>
      <c r="T1101" s="6">
        <v>0</v>
      </c>
      <c r="U1101" s="6">
        <v>237313</v>
      </c>
      <c r="V1101" s="6">
        <v>0</v>
      </c>
      <c r="W1101" s="6">
        <f>SUM(Table2[[#This Row],[PE Obligations]:[Paving Obligations]])</f>
        <v>237313</v>
      </c>
    </row>
    <row r="1102" spans="1:23" x14ac:dyDescent="0.25">
      <c r="A1102" s="5">
        <v>129775</v>
      </c>
      <c r="B1102" s="4">
        <v>4</v>
      </c>
      <c r="C1102" s="9" t="s">
        <v>231</v>
      </c>
      <c r="D1102" s="65" t="s">
        <v>7146</v>
      </c>
      <c r="E1102" s="65" t="s">
        <v>900</v>
      </c>
      <c r="F1102" s="9" t="s">
        <v>7147</v>
      </c>
      <c r="G1102" s="9" t="s">
        <v>7148</v>
      </c>
      <c r="H1102" s="1" t="s">
        <v>158</v>
      </c>
      <c r="I1102" s="1" t="s">
        <v>341</v>
      </c>
      <c r="J1102" s="1" t="str">
        <f>VLOOKUP(A1102,'2020'!E:I,5,FALSE)</f>
        <v>Double Chip Seal</v>
      </c>
      <c r="K1102" s="14" t="s">
        <v>11496</v>
      </c>
      <c r="L1102" s="14" t="s">
        <v>10418</v>
      </c>
      <c r="M1102" s="2">
        <v>2</v>
      </c>
      <c r="N1102" s="13">
        <v>43966</v>
      </c>
      <c r="O1102" s="1" t="s">
        <v>3042</v>
      </c>
      <c r="P1102" s="181" t="s">
        <v>11515</v>
      </c>
      <c r="Q1102" s="182" t="s">
        <v>24</v>
      </c>
      <c r="S1102" s="6">
        <v>0</v>
      </c>
      <c r="T1102" s="6">
        <v>0</v>
      </c>
      <c r="U1102" s="6">
        <v>48720</v>
      </c>
      <c r="V1102" s="6">
        <v>187000</v>
      </c>
      <c r="W1102" s="6">
        <f>SUM(Table2[[#This Row],[PE Obligations]:[Paving Obligations]])</f>
        <v>235720</v>
      </c>
    </row>
    <row r="1103" spans="1:23" ht="30" x14ac:dyDescent="0.25">
      <c r="A1103" s="5">
        <v>129985</v>
      </c>
      <c r="B1103" s="4">
        <v>3</v>
      </c>
      <c r="C1103" s="9" t="s">
        <v>239</v>
      </c>
      <c r="D1103" s="65" t="s">
        <v>7340</v>
      </c>
      <c r="E1103" s="65" t="s">
        <v>11498</v>
      </c>
      <c r="F1103" s="9" t="s">
        <v>7341</v>
      </c>
      <c r="H1103" s="1" t="s">
        <v>1098</v>
      </c>
      <c r="I1103" s="1" t="s">
        <v>158</v>
      </c>
      <c r="K1103" s="14" t="s">
        <v>11500</v>
      </c>
      <c r="L1103" s="14" t="s">
        <v>11500</v>
      </c>
      <c r="M1103" s="2">
        <v>2.5489999999999999</v>
      </c>
      <c r="P1103" s="181" t="s">
        <v>11517</v>
      </c>
      <c r="Q1103" s="182" t="s">
        <v>30</v>
      </c>
      <c r="S1103" s="6">
        <v>0</v>
      </c>
      <c r="T1103" s="6">
        <v>0</v>
      </c>
      <c r="U1103" s="6">
        <v>0</v>
      </c>
      <c r="V1103" s="6">
        <v>235592</v>
      </c>
      <c r="W1103" s="6">
        <f>SUM(Table2[[#This Row],[PE Obligations]:[Paving Obligations]])</f>
        <v>235592</v>
      </c>
    </row>
    <row r="1104" spans="1:23" ht="30" x14ac:dyDescent="0.25">
      <c r="A1104" s="5">
        <v>100520</v>
      </c>
      <c r="B1104" s="4">
        <v>3</v>
      </c>
      <c r="C1104" s="9" t="s">
        <v>298</v>
      </c>
      <c r="D1104" s="65" t="s">
        <v>555</v>
      </c>
      <c r="E1104" s="65" t="s">
        <v>900</v>
      </c>
      <c r="F1104" s="9" t="s">
        <v>556</v>
      </c>
      <c r="G1104" s="9" t="s">
        <v>557</v>
      </c>
      <c r="H1104" s="1" t="s">
        <v>28</v>
      </c>
      <c r="I1104" s="1" t="s">
        <v>29</v>
      </c>
      <c r="K1104" s="14" t="s">
        <v>28</v>
      </c>
      <c r="L1104" s="14" t="s">
        <v>113</v>
      </c>
      <c r="M1104" s="2">
        <v>0.67600000000000005</v>
      </c>
      <c r="N1104" s="13">
        <v>41166</v>
      </c>
      <c r="P1104" s="181" t="s">
        <v>11515</v>
      </c>
      <c r="Q1104" s="182" t="s">
        <v>24</v>
      </c>
      <c r="R1104" s="9" t="s">
        <v>558</v>
      </c>
      <c r="S1104" s="6">
        <v>0</v>
      </c>
      <c r="T1104" s="6">
        <v>0</v>
      </c>
      <c r="U1104" s="6">
        <v>235215.98</v>
      </c>
      <c r="V1104" s="6">
        <v>0</v>
      </c>
      <c r="W1104" s="6">
        <f>SUM(Table2[[#This Row],[PE Obligations]:[Paving Obligations]])</f>
        <v>235215.98</v>
      </c>
    </row>
    <row r="1105" spans="1:23" ht="30" x14ac:dyDescent="0.25">
      <c r="A1105" s="5">
        <v>105739.14</v>
      </c>
      <c r="B1105" s="4">
        <v>2</v>
      </c>
      <c r="C1105" s="9" t="s">
        <v>65</v>
      </c>
      <c r="D1105" s="65"/>
      <c r="E1105" s="65" t="s">
        <v>900</v>
      </c>
      <c r="F1105" s="9" t="s">
        <v>931</v>
      </c>
      <c r="H1105" s="1" t="s">
        <v>105</v>
      </c>
      <c r="I1105" s="1" t="s">
        <v>171</v>
      </c>
      <c r="K1105" s="14" t="s">
        <v>11500</v>
      </c>
      <c r="L1105" s="14" t="s">
        <v>11500</v>
      </c>
      <c r="M1105" s="1" t="s">
        <v>57</v>
      </c>
      <c r="N1105" s="13">
        <v>43595</v>
      </c>
      <c r="P1105" s="181" t="s">
        <v>11515</v>
      </c>
      <c r="Q1105" s="182"/>
      <c r="S1105" s="6">
        <v>0</v>
      </c>
      <c r="T1105" s="6">
        <v>0</v>
      </c>
      <c r="U1105" s="6">
        <v>234964</v>
      </c>
      <c r="V1105" s="6">
        <v>0</v>
      </c>
      <c r="W1105" s="6">
        <f>SUM(Table2[[#This Row],[PE Obligations]:[Paving Obligations]])</f>
        <v>234964</v>
      </c>
    </row>
    <row r="1106" spans="1:23" x14ac:dyDescent="0.25">
      <c r="A1106" s="5">
        <v>129600</v>
      </c>
      <c r="B1106" s="4">
        <v>2</v>
      </c>
      <c r="C1106" s="9" t="s">
        <v>199</v>
      </c>
      <c r="D1106" s="65"/>
      <c r="E1106" s="65" t="s">
        <v>11500</v>
      </c>
      <c r="F1106" s="9" t="s">
        <v>6981</v>
      </c>
      <c r="H1106" s="1" t="s">
        <v>878</v>
      </c>
      <c r="I1106" s="1" t="s">
        <v>972</v>
      </c>
      <c r="K1106" s="14" t="s">
        <v>11500</v>
      </c>
      <c r="L1106" s="14" t="s">
        <v>11500</v>
      </c>
      <c r="M1106" s="1" t="s">
        <v>57</v>
      </c>
      <c r="P1106" s="181" t="s">
        <v>11500</v>
      </c>
      <c r="Q1106" s="182"/>
      <c r="S1106" s="6">
        <v>0</v>
      </c>
      <c r="T1106" s="6">
        <v>0</v>
      </c>
      <c r="U1106" s="6">
        <v>234554</v>
      </c>
      <c r="V1106" s="6">
        <v>0</v>
      </c>
      <c r="W1106" s="6">
        <f>SUM(Table2[[#This Row],[PE Obligations]:[Paving Obligations]])</f>
        <v>234554</v>
      </c>
    </row>
    <row r="1107" spans="1:23" ht="30" x14ac:dyDescent="0.25">
      <c r="A1107" s="5">
        <v>130201</v>
      </c>
      <c r="B1107" s="4">
        <v>4</v>
      </c>
      <c r="C1107" s="9" t="s">
        <v>156</v>
      </c>
      <c r="D1107" s="65"/>
      <c r="E1107" s="65" t="s">
        <v>11500</v>
      </c>
      <c r="F1107" s="9" t="s">
        <v>7537</v>
      </c>
      <c r="H1107" s="1" t="s">
        <v>1072</v>
      </c>
      <c r="K1107" s="14" t="s">
        <v>11500</v>
      </c>
      <c r="L1107" s="14" t="s">
        <v>11500</v>
      </c>
      <c r="M1107" s="1" t="s">
        <v>57</v>
      </c>
      <c r="P1107" s="181" t="s">
        <v>11500</v>
      </c>
      <c r="Q1107" s="182"/>
      <c r="S1107" s="6">
        <v>0</v>
      </c>
      <c r="T1107" s="6">
        <v>0</v>
      </c>
      <c r="U1107" s="6">
        <v>233933</v>
      </c>
      <c r="V1107" s="6">
        <v>0</v>
      </c>
      <c r="W1107" s="6">
        <f>SUM(Table2[[#This Row],[PE Obligations]:[Paving Obligations]])</f>
        <v>233933</v>
      </c>
    </row>
    <row r="1108" spans="1:23" ht="75" x14ac:dyDescent="0.25">
      <c r="A1108" s="5">
        <v>126903</v>
      </c>
      <c r="B1108" s="4">
        <v>3</v>
      </c>
      <c r="C1108" s="9" t="s">
        <v>131</v>
      </c>
      <c r="D1108" s="65" t="s">
        <v>474</v>
      </c>
      <c r="E1108" s="65" t="s">
        <v>900</v>
      </c>
      <c r="F1108" s="9" t="s">
        <v>5145</v>
      </c>
      <c r="G1108" s="9" t="s">
        <v>5146</v>
      </c>
      <c r="H1108" s="1" t="s">
        <v>22</v>
      </c>
      <c r="I1108" s="1" t="s">
        <v>39</v>
      </c>
      <c r="K1108" s="14" t="s">
        <v>11500</v>
      </c>
      <c r="L1108" s="14" t="s">
        <v>11500</v>
      </c>
      <c r="M1108" s="2">
        <v>0.28000000000000003</v>
      </c>
      <c r="N1108" s="13">
        <v>43686</v>
      </c>
      <c r="P1108" s="181" t="s">
        <v>11514</v>
      </c>
      <c r="Q1108" s="182" t="s">
        <v>11</v>
      </c>
      <c r="S1108" s="6">
        <v>45000</v>
      </c>
      <c r="T1108" s="6">
        <v>0</v>
      </c>
      <c r="U1108" s="6">
        <v>188815</v>
      </c>
      <c r="V1108" s="6">
        <v>0</v>
      </c>
      <c r="W1108" s="6">
        <f>SUM(Table2[[#This Row],[PE Obligations]:[Paving Obligations]])</f>
        <v>233815</v>
      </c>
    </row>
    <row r="1109" spans="1:23" ht="75" x14ac:dyDescent="0.25">
      <c r="A1109" s="5">
        <v>125450.69</v>
      </c>
      <c r="B1109" s="4">
        <v>4</v>
      </c>
      <c r="C1109" s="9" t="s">
        <v>202</v>
      </c>
      <c r="D1109" s="65"/>
      <c r="E1109" s="65" t="s">
        <v>11498</v>
      </c>
      <c r="F1109" s="9" t="s">
        <v>4378</v>
      </c>
      <c r="G1109" s="9" t="s">
        <v>4379</v>
      </c>
      <c r="H1109" s="1" t="s">
        <v>501</v>
      </c>
      <c r="I1109" s="1" t="s">
        <v>600</v>
      </c>
      <c r="K1109" s="14" t="s">
        <v>11500</v>
      </c>
      <c r="L1109" s="14" t="s">
        <v>11500</v>
      </c>
      <c r="M1109" s="1" t="s">
        <v>57</v>
      </c>
      <c r="N1109" s="13">
        <v>43742</v>
      </c>
      <c r="P1109" s="181" t="s">
        <v>11517</v>
      </c>
      <c r="Q1109" s="182" t="s">
        <v>30</v>
      </c>
      <c r="S1109" s="6">
        <v>8100</v>
      </c>
      <c r="T1109" s="6">
        <v>0</v>
      </c>
      <c r="U1109" s="6">
        <v>225550</v>
      </c>
      <c r="V1109" s="6">
        <v>0</v>
      </c>
      <c r="W1109" s="6">
        <f>SUM(Table2[[#This Row],[PE Obligations]:[Paving Obligations]])</f>
        <v>233650</v>
      </c>
    </row>
    <row r="1110" spans="1:23" x14ac:dyDescent="0.25">
      <c r="A1110" s="5">
        <v>121407.05</v>
      </c>
      <c r="B1110" s="4">
        <v>1</v>
      </c>
      <c r="C1110" s="9" t="s">
        <v>899</v>
      </c>
      <c r="D1110" s="65" t="s">
        <v>900</v>
      </c>
      <c r="E1110" s="65" t="s">
        <v>900</v>
      </c>
      <c r="F1110" s="9" t="s">
        <v>2872</v>
      </c>
      <c r="H1110" s="1" t="s">
        <v>105</v>
      </c>
      <c r="I1110" s="1" t="s">
        <v>761</v>
      </c>
      <c r="K1110" s="14" t="s">
        <v>11500</v>
      </c>
      <c r="L1110" s="14" t="s">
        <v>11500</v>
      </c>
      <c r="M1110" s="2">
        <v>145.12</v>
      </c>
      <c r="N1110" s="13">
        <v>43777</v>
      </c>
      <c r="P1110" s="181" t="s">
        <v>11515</v>
      </c>
      <c r="Q1110" s="182"/>
      <c r="S1110" s="6">
        <v>0</v>
      </c>
      <c r="T1110" s="6">
        <v>0</v>
      </c>
      <c r="U1110" s="6">
        <v>232936</v>
      </c>
      <c r="V1110" s="6">
        <v>0</v>
      </c>
      <c r="W1110" s="6">
        <f>SUM(Table2[[#This Row],[PE Obligations]:[Paving Obligations]])</f>
        <v>232936</v>
      </c>
    </row>
    <row r="1111" spans="1:23" ht="30" x14ac:dyDescent="0.25">
      <c r="A1111" s="5">
        <v>129057</v>
      </c>
      <c r="B1111" s="4">
        <v>3</v>
      </c>
      <c r="C1111" s="9" t="s">
        <v>237</v>
      </c>
      <c r="D1111" s="65" t="s">
        <v>6489</v>
      </c>
      <c r="E1111" s="65" t="s">
        <v>11498</v>
      </c>
      <c r="F1111" s="9" t="s">
        <v>6490</v>
      </c>
      <c r="H1111" s="1" t="s">
        <v>1098</v>
      </c>
      <c r="I1111" s="1" t="s">
        <v>158</v>
      </c>
      <c r="K1111" s="14" t="s">
        <v>11500</v>
      </c>
      <c r="L1111" s="14" t="s">
        <v>11500</v>
      </c>
      <c r="M1111" s="2">
        <v>1.444</v>
      </c>
      <c r="P1111" s="181" t="s">
        <v>11517</v>
      </c>
      <c r="Q1111" s="182" t="s">
        <v>30</v>
      </c>
      <c r="S1111" s="6">
        <v>0</v>
      </c>
      <c r="T1111" s="6">
        <v>0</v>
      </c>
      <c r="U1111" s="6">
        <v>0</v>
      </c>
      <c r="V1111" s="6">
        <v>230427.86</v>
      </c>
      <c r="W1111" s="6">
        <f>SUM(Table2[[#This Row],[PE Obligations]:[Paving Obligations]])</f>
        <v>230427.86</v>
      </c>
    </row>
    <row r="1112" spans="1:23" ht="30" x14ac:dyDescent="0.25">
      <c r="A1112" s="5">
        <v>128409</v>
      </c>
      <c r="B1112" s="4">
        <v>4</v>
      </c>
      <c r="C1112" s="9" t="s">
        <v>18</v>
      </c>
      <c r="D1112" s="65"/>
      <c r="E1112" s="65" t="s">
        <v>11498</v>
      </c>
      <c r="F1112" s="9" t="s">
        <v>6104</v>
      </c>
      <c r="G1112" s="9" t="s">
        <v>6105</v>
      </c>
      <c r="H1112" s="1" t="s">
        <v>22</v>
      </c>
      <c r="I1112" s="1" t="s">
        <v>48</v>
      </c>
      <c r="K1112" s="14" t="s">
        <v>28</v>
      </c>
      <c r="L1112" s="14" t="s">
        <v>11339</v>
      </c>
      <c r="M1112" s="2">
        <v>0.01</v>
      </c>
      <c r="P1112" s="183" t="s">
        <v>11529</v>
      </c>
      <c r="Q1112" s="182" t="s">
        <v>24</v>
      </c>
      <c r="R1112" s="9" t="s">
        <v>6106</v>
      </c>
      <c r="S1112" s="6">
        <v>230275</v>
      </c>
      <c r="T1112" s="6">
        <v>0</v>
      </c>
      <c r="U1112" s="6">
        <v>0</v>
      </c>
      <c r="V1112" s="6">
        <v>0</v>
      </c>
      <c r="W1112" s="6">
        <f>SUM(Table2[[#This Row],[PE Obligations]:[Paving Obligations]])</f>
        <v>230275</v>
      </c>
    </row>
    <row r="1113" spans="1:23" ht="120" x14ac:dyDescent="0.25">
      <c r="A1113" s="5">
        <v>122627</v>
      </c>
      <c r="B1113" s="4">
        <v>3</v>
      </c>
      <c r="C1113" s="9" t="s">
        <v>320</v>
      </c>
      <c r="D1113" s="65" t="s">
        <v>3209</v>
      </c>
      <c r="E1113" s="65" t="s">
        <v>11498</v>
      </c>
      <c r="F1113" s="9" t="s">
        <v>3210</v>
      </c>
      <c r="G1113" s="9" t="s">
        <v>3211</v>
      </c>
      <c r="H1113" s="1" t="s">
        <v>22</v>
      </c>
      <c r="I1113" s="1" t="s">
        <v>39</v>
      </c>
      <c r="K1113" s="14" t="s">
        <v>11500</v>
      </c>
      <c r="L1113" s="14" t="s">
        <v>11500</v>
      </c>
      <c r="M1113" s="2">
        <v>1.5660000000000001</v>
      </c>
      <c r="P1113" s="181" t="s">
        <v>11517</v>
      </c>
      <c r="Q1113" s="182" t="s">
        <v>24</v>
      </c>
      <c r="S1113" s="6">
        <v>0</v>
      </c>
      <c r="T1113" s="6">
        <v>0</v>
      </c>
      <c r="U1113" s="6">
        <v>230000</v>
      </c>
      <c r="V1113" s="6">
        <v>0</v>
      </c>
      <c r="W1113" s="6">
        <f>SUM(Table2[[#This Row],[PE Obligations]:[Paving Obligations]])</f>
        <v>230000</v>
      </c>
    </row>
    <row r="1114" spans="1:23" ht="30" x14ac:dyDescent="0.25">
      <c r="A1114" s="5">
        <v>117457</v>
      </c>
      <c r="B1114" s="4">
        <v>3</v>
      </c>
      <c r="C1114" s="9" t="s">
        <v>318</v>
      </c>
      <c r="D1114" s="65" t="s">
        <v>135</v>
      </c>
      <c r="E1114" s="65" t="s">
        <v>11498</v>
      </c>
      <c r="F1114" s="9" t="s">
        <v>2124</v>
      </c>
      <c r="H1114" s="1" t="s">
        <v>1079</v>
      </c>
      <c r="I1114" s="1" t="s">
        <v>912</v>
      </c>
      <c r="K1114" s="14" t="s">
        <v>11496</v>
      </c>
      <c r="L1114" s="14" t="s">
        <v>113</v>
      </c>
      <c r="M1114" s="1" t="s">
        <v>57</v>
      </c>
      <c r="N1114" s="13">
        <v>42601</v>
      </c>
      <c r="P1114" s="181" t="s">
        <v>11516</v>
      </c>
      <c r="Q1114" s="182" t="s">
        <v>11</v>
      </c>
      <c r="S1114" s="6">
        <v>-110668.04</v>
      </c>
      <c r="T1114" s="6">
        <v>0</v>
      </c>
      <c r="U1114" s="6">
        <v>340622.51</v>
      </c>
      <c r="V1114" s="6">
        <v>0</v>
      </c>
      <c r="W1114" s="6">
        <f>SUM(Table2[[#This Row],[PE Obligations]:[Paving Obligations]])</f>
        <v>229954.47000000003</v>
      </c>
    </row>
    <row r="1115" spans="1:23" ht="30" x14ac:dyDescent="0.25">
      <c r="A1115" s="5">
        <v>129861</v>
      </c>
      <c r="B1115" s="4">
        <v>2</v>
      </c>
      <c r="C1115" s="9" t="s">
        <v>159</v>
      </c>
      <c r="D1115" s="65"/>
      <c r="E1115" s="65" t="s">
        <v>11500</v>
      </c>
      <c r="F1115" s="9" t="s">
        <v>7208</v>
      </c>
      <c r="H1115" s="1" t="s">
        <v>1246</v>
      </c>
      <c r="K1115" s="14" t="s">
        <v>11500</v>
      </c>
      <c r="L1115" s="14" t="s">
        <v>11500</v>
      </c>
      <c r="M1115" s="1" t="s">
        <v>57</v>
      </c>
      <c r="P1115" s="181" t="s">
        <v>11500</v>
      </c>
      <c r="Q1115" s="182"/>
      <c r="S1115" s="6">
        <v>0</v>
      </c>
      <c r="T1115" s="6">
        <v>0</v>
      </c>
      <c r="U1115" s="6">
        <v>229500</v>
      </c>
      <c r="V1115" s="6">
        <v>0</v>
      </c>
      <c r="W1115" s="6">
        <f>SUM(Table2[[#This Row],[PE Obligations]:[Paving Obligations]])</f>
        <v>229500</v>
      </c>
    </row>
    <row r="1116" spans="1:23" ht="30" x14ac:dyDescent="0.25">
      <c r="A1116" s="5">
        <v>123983</v>
      </c>
      <c r="B1116" s="4">
        <v>1</v>
      </c>
      <c r="C1116" s="9" t="s">
        <v>181</v>
      </c>
      <c r="D1116" s="65" t="s">
        <v>50</v>
      </c>
      <c r="E1116" s="65" t="s">
        <v>900</v>
      </c>
      <c r="F1116" s="9" t="s">
        <v>3623</v>
      </c>
      <c r="G1116" s="9" t="s">
        <v>3624</v>
      </c>
      <c r="H1116" s="1" t="s">
        <v>158</v>
      </c>
      <c r="I1116" s="1" t="s">
        <v>341</v>
      </c>
      <c r="J1116" s="1" t="str">
        <f>VLOOKUP(A1116,'Resurfacing Data'!A:M,13,FALSE)</f>
        <v>Mill &amp; 411D</v>
      </c>
      <c r="K1116" s="14" t="s">
        <v>11496</v>
      </c>
      <c r="L1116" s="14" t="s">
        <v>10418</v>
      </c>
      <c r="M1116" s="2">
        <v>1.79</v>
      </c>
      <c r="N1116" s="13">
        <v>42825</v>
      </c>
      <c r="O1116" s="1" t="s">
        <v>342</v>
      </c>
      <c r="P1116" s="181" t="s">
        <v>11515</v>
      </c>
      <c r="Q1116" s="182" t="s">
        <v>24</v>
      </c>
      <c r="S1116" s="6">
        <v>0</v>
      </c>
      <c r="T1116" s="6">
        <v>0</v>
      </c>
      <c r="U1116" s="6">
        <v>134918.41</v>
      </c>
      <c r="V1116" s="6">
        <v>94146.96</v>
      </c>
      <c r="W1116" s="6">
        <f>SUM(Table2[[#This Row],[PE Obligations]:[Paving Obligations]])</f>
        <v>229065.37</v>
      </c>
    </row>
    <row r="1117" spans="1:23" x14ac:dyDescent="0.25">
      <c r="A1117" s="5">
        <v>120234</v>
      </c>
      <c r="B1117" s="4">
        <v>3</v>
      </c>
      <c r="C1117" s="9" t="s">
        <v>54</v>
      </c>
      <c r="D1117" s="65" t="s">
        <v>339</v>
      </c>
      <c r="E1117" s="65" t="s">
        <v>900</v>
      </c>
      <c r="F1117" s="9" t="s">
        <v>2651</v>
      </c>
      <c r="G1117" s="9" t="s">
        <v>1129</v>
      </c>
      <c r="H1117" s="1" t="s">
        <v>501</v>
      </c>
      <c r="I1117" s="1" t="s">
        <v>1129</v>
      </c>
      <c r="K1117" s="14" t="s">
        <v>11500</v>
      </c>
      <c r="L1117" s="14" t="s">
        <v>11500</v>
      </c>
      <c r="M1117" s="2">
        <v>0.55000000000000004</v>
      </c>
      <c r="N1117" s="13">
        <v>43812</v>
      </c>
      <c r="P1117" s="181" t="s">
        <v>11514</v>
      </c>
      <c r="Q1117" s="182" t="s">
        <v>11</v>
      </c>
      <c r="S1117" s="6">
        <v>23000</v>
      </c>
      <c r="T1117" s="6">
        <v>13000</v>
      </c>
      <c r="U1117" s="6">
        <v>192861</v>
      </c>
      <c r="V1117" s="6">
        <v>0</v>
      </c>
      <c r="W1117" s="6">
        <f>SUM(Table2[[#This Row],[PE Obligations]:[Paving Obligations]])</f>
        <v>228861</v>
      </c>
    </row>
    <row r="1118" spans="1:23" x14ac:dyDescent="0.25">
      <c r="A1118" s="5">
        <v>119711.06</v>
      </c>
      <c r="B1118" s="4">
        <v>3</v>
      </c>
      <c r="C1118" s="9" t="s">
        <v>161</v>
      </c>
      <c r="D1118" s="65" t="s">
        <v>900</v>
      </c>
      <c r="E1118" s="65" t="s">
        <v>900</v>
      </c>
      <c r="F1118" s="9" t="s">
        <v>2496</v>
      </c>
      <c r="H1118" s="1" t="s">
        <v>105</v>
      </c>
      <c r="I1118" s="1" t="s">
        <v>761</v>
      </c>
      <c r="K1118" s="14" t="s">
        <v>11500</v>
      </c>
      <c r="L1118" s="14" t="s">
        <v>11500</v>
      </c>
      <c r="M1118" s="2">
        <v>150.81</v>
      </c>
      <c r="N1118" s="13">
        <v>43777</v>
      </c>
      <c r="P1118" s="181" t="s">
        <v>11515</v>
      </c>
      <c r="Q1118" s="182"/>
      <c r="S1118" s="6">
        <v>0</v>
      </c>
      <c r="T1118" s="6">
        <v>0</v>
      </c>
      <c r="U1118" s="6">
        <v>228557</v>
      </c>
      <c r="V1118" s="6">
        <v>0</v>
      </c>
      <c r="W1118" s="6">
        <f>SUM(Table2[[#This Row],[PE Obligations]:[Paving Obligations]])</f>
        <v>228557</v>
      </c>
    </row>
    <row r="1119" spans="1:23" ht="30" x14ac:dyDescent="0.25">
      <c r="A1119" s="5">
        <v>120390</v>
      </c>
      <c r="B1119" s="4">
        <v>3</v>
      </c>
      <c r="C1119" s="9" t="s">
        <v>54</v>
      </c>
      <c r="D1119" s="65" t="s">
        <v>108</v>
      </c>
      <c r="E1119" s="65" t="s">
        <v>10721</v>
      </c>
      <c r="F1119" s="9" t="s">
        <v>2707</v>
      </c>
      <c r="G1119" s="9" t="s">
        <v>2375</v>
      </c>
      <c r="H1119" s="1" t="s">
        <v>501</v>
      </c>
      <c r="I1119" s="1" t="s">
        <v>2375</v>
      </c>
      <c r="K1119" s="14" t="s">
        <v>11496</v>
      </c>
      <c r="L1119" s="14" t="s">
        <v>113</v>
      </c>
      <c r="M1119" s="2">
        <v>1.05</v>
      </c>
      <c r="N1119" s="13">
        <v>44323</v>
      </c>
      <c r="P1119" s="181" t="s">
        <v>11513</v>
      </c>
      <c r="Q1119" s="182" t="s">
        <v>148</v>
      </c>
      <c r="S1119" s="6">
        <v>8500</v>
      </c>
      <c r="T1119" s="6">
        <v>219731</v>
      </c>
      <c r="U1119" s="6">
        <v>0</v>
      </c>
      <c r="V1119" s="6">
        <v>0</v>
      </c>
      <c r="W1119" s="6">
        <f>SUM(Table2[[#This Row],[PE Obligations]:[Paving Obligations]])</f>
        <v>228231</v>
      </c>
    </row>
    <row r="1120" spans="1:23" ht="45" x14ac:dyDescent="0.25">
      <c r="A1120" s="5">
        <v>104459.09</v>
      </c>
      <c r="B1120" s="4">
        <v>6</v>
      </c>
      <c r="C1120" s="9" t="s">
        <v>46</v>
      </c>
      <c r="D1120" s="65"/>
      <c r="E1120" s="65" t="s">
        <v>11500</v>
      </c>
      <c r="F1120" s="9" t="s">
        <v>867</v>
      </c>
      <c r="G1120" s="9" t="s">
        <v>868</v>
      </c>
      <c r="H1120" s="1" t="s">
        <v>24</v>
      </c>
      <c r="I1120" s="1" t="s">
        <v>869</v>
      </c>
      <c r="K1120" s="14" t="s">
        <v>11500</v>
      </c>
      <c r="L1120" s="14" t="s">
        <v>11500</v>
      </c>
      <c r="M1120" s="1" t="s">
        <v>57</v>
      </c>
      <c r="P1120" s="181" t="s">
        <v>11500</v>
      </c>
      <c r="Q1120" s="182"/>
      <c r="S1120" s="6">
        <v>228010</v>
      </c>
      <c r="T1120" s="6">
        <v>0</v>
      </c>
      <c r="U1120" s="6">
        <v>0</v>
      </c>
      <c r="V1120" s="6">
        <v>0</v>
      </c>
      <c r="W1120" s="6">
        <f>SUM(Table2[[#This Row],[PE Obligations]:[Paving Obligations]])</f>
        <v>228010</v>
      </c>
    </row>
    <row r="1121" spans="1:23" ht="75" x14ac:dyDescent="0.25">
      <c r="A1121" s="5">
        <v>125450.35</v>
      </c>
      <c r="B1121" s="4">
        <v>4</v>
      </c>
      <c r="C1121" s="9" t="s">
        <v>227</v>
      </c>
      <c r="D1121" s="65"/>
      <c r="E1121" s="65" t="s">
        <v>11498</v>
      </c>
      <c r="F1121" s="9" t="s">
        <v>1725</v>
      </c>
      <c r="G1121" s="9" t="s">
        <v>4355</v>
      </c>
      <c r="H1121" s="1" t="s">
        <v>501</v>
      </c>
      <c r="I1121" s="1" t="s">
        <v>600</v>
      </c>
      <c r="K1121" s="14" t="s">
        <v>11500</v>
      </c>
      <c r="L1121" s="14" t="s">
        <v>11500</v>
      </c>
      <c r="M1121" s="1" t="s">
        <v>57</v>
      </c>
      <c r="N1121" s="13">
        <v>44008</v>
      </c>
      <c r="P1121" s="181" t="s">
        <v>11517</v>
      </c>
      <c r="Q1121" s="182" t="s">
        <v>30</v>
      </c>
      <c r="S1121" s="6">
        <v>7000</v>
      </c>
      <c r="T1121" s="6">
        <v>0</v>
      </c>
      <c r="U1121" s="6">
        <v>221000</v>
      </c>
      <c r="V1121" s="6">
        <v>0</v>
      </c>
      <c r="W1121" s="6">
        <f>SUM(Table2[[#This Row],[PE Obligations]:[Paving Obligations]])</f>
        <v>228000</v>
      </c>
    </row>
    <row r="1122" spans="1:23" ht="60" x14ac:dyDescent="0.25">
      <c r="A1122" s="5">
        <v>125786</v>
      </c>
      <c r="B1122" s="4">
        <v>2</v>
      </c>
      <c r="C1122" s="9" t="s">
        <v>197</v>
      </c>
      <c r="D1122" s="65" t="s">
        <v>4572</v>
      </c>
      <c r="E1122" s="65" t="s">
        <v>11498</v>
      </c>
      <c r="F1122" s="9" t="s">
        <v>4573</v>
      </c>
      <c r="H1122" s="1" t="s">
        <v>1098</v>
      </c>
      <c r="I1122" s="1" t="s">
        <v>158</v>
      </c>
      <c r="K1122" s="14" t="s">
        <v>11500</v>
      </c>
      <c r="L1122" s="14" t="s">
        <v>11500</v>
      </c>
      <c r="M1122" s="2">
        <v>6.1</v>
      </c>
      <c r="P1122" s="181" t="s">
        <v>11517</v>
      </c>
      <c r="Q1122" s="182" t="s">
        <v>30</v>
      </c>
      <c r="S1122" s="6">
        <v>0</v>
      </c>
      <c r="T1122" s="6">
        <v>0</v>
      </c>
      <c r="U1122" s="6">
        <v>0</v>
      </c>
      <c r="V1122" s="6">
        <v>227937.08</v>
      </c>
      <c r="W1122" s="6">
        <f>SUM(Table2[[#This Row],[PE Obligations]:[Paving Obligations]])</f>
        <v>227937.08</v>
      </c>
    </row>
    <row r="1123" spans="1:23" ht="30" x14ac:dyDescent="0.25">
      <c r="A1123" s="5">
        <v>127171</v>
      </c>
      <c r="B1123" s="4">
        <v>2</v>
      </c>
      <c r="C1123" s="9" t="s">
        <v>241</v>
      </c>
      <c r="D1123" s="65" t="s">
        <v>3089</v>
      </c>
      <c r="E1123" s="65" t="s">
        <v>900</v>
      </c>
      <c r="F1123" s="9" t="s">
        <v>5333</v>
      </c>
      <c r="G1123" s="9" t="s">
        <v>5334</v>
      </c>
      <c r="H1123" s="1" t="s">
        <v>158</v>
      </c>
      <c r="I1123" s="1" t="s">
        <v>158</v>
      </c>
      <c r="J1123" s="1" t="str">
        <f>VLOOKUP(A1123,'Resurfacing Data'!A:M,13,FALSE)</f>
        <v>Micro-surfacing @ 32 lbs/sy OR 411TL Overlay @ 85 lb/sy</v>
      </c>
      <c r="K1123" s="14" t="s">
        <v>11496</v>
      </c>
      <c r="L1123" s="14" t="s">
        <v>10418</v>
      </c>
      <c r="M1123" s="2">
        <v>9.02</v>
      </c>
      <c r="N1123" s="13">
        <v>43504</v>
      </c>
      <c r="O1123" s="1" t="s">
        <v>3042</v>
      </c>
      <c r="P1123" s="181" t="s">
        <v>11515</v>
      </c>
      <c r="Q1123" s="182" t="s">
        <v>24</v>
      </c>
      <c r="S1123" s="6">
        <v>0</v>
      </c>
      <c r="T1123" s="6">
        <v>0</v>
      </c>
      <c r="U1123" s="6">
        <v>0</v>
      </c>
      <c r="V1123" s="6">
        <v>227626</v>
      </c>
      <c r="W1123" s="6">
        <f>SUM(Table2[[#This Row],[PE Obligations]:[Paving Obligations]])</f>
        <v>227626</v>
      </c>
    </row>
    <row r="1124" spans="1:23" ht="45" x14ac:dyDescent="0.25">
      <c r="A1124" s="5">
        <v>120460</v>
      </c>
      <c r="B1124" s="4">
        <v>2</v>
      </c>
      <c r="C1124" s="9" t="s">
        <v>284</v>
      </c>
      <c r="D1124" s="65" t="s">
        <v>135</v>
      </c>
      <c r="E1124" s="65" t="s">
        <v>11498</v>
      </c>
      <c r="F1124" s="9" t="s">
        <v>2736</v>
      </c>
      <c r="G1124" s="9" t="s">
        <v>2737</v>
      </c>
      <c r="H1124" s="1" t="s">
        <v>1079</v>
      </c>
      <c r="I1124" s="1" t="s">
        <v>113</v>
      </c>
      <c r="K1124" s="14" t="s">
        <v>11496</v>
      </c>
      <c r="L1124" s="14" t="s">
        <v>113</v>
      </c>
      <c r="M1124" s="2">
        <v>0.66</v>
      </c>
      <c r="N1124" s="13">
        <v>42342</v>
      </c>
      <c r="P1124" s="181" t="s">
        <v>11517</v>
      </c>
      <c r="Q1124" s="182" t="s">
        <v>30</v>
      </c>
      <c r="S1124" s="6">
        <v>-28459.360000000001</v>
      </c>
      <c r="T1124" s="6">
        <v>0</v>
      </c>
      <c r="U1124" s="6">
        <v>256000</v>
      </c>
      <c r="V1124" s="6">
        <v>0</v>
      </c>
      <c r="W1124" s="6">
        <f>SUM(Table2[[#This Row],[PE Obligations]:[Paving Obligations]])</f>
        <v>227540.64</v>
      </c>
    </row>
    <row r="1125" spans="1:23" ht="30" x14ac:dyDescent="0.25">
      <c r="A1125" s="5">
        <v>120046</v>
      </c>
      <c r="B1125" s="4">
        <v>1</v>
      </c>
      <c r="C1125" s="9" t="s">
        <v>32</v>
      </c>
      <c r="D1125" s="65" t="s">
        <v>390</v>
      </c>
      <c r="E1125" s="65" t="s">
        <v>900</v>
      </c>
      <c r="F1125" s="9" t="s">
        <v>2597</v>
      </c>
      <c r="G1125" s="9" t="s">
        <v>2598</v>
      </c>
      <c r="H1125" s="1" t="s">
        <v>501</v>
      </c>
      <c r="I1125" s="1" t="s">
        <v>599</v>
      </c>
      <c r="K1125" s="14" t="s">
        <v>11496</v>
      </c>
      <c r="L1125" s="14" t="s">
        <v>113</v>
      </c>
      <c r="M1125" s="2">
        <v>0.43</v>
      </c>
      <c r="N1125" s="13">
        <v>43742</v>
      </c>
      <c r="P1125" s="181" t="s">
        <v>11514</v>
      </c>
      <c r="Q1125" s="182" t="s">
        <v>11</v>
      </c>
      <c r="S1125" s="6">
        <v>0</v>
      </c>
      <c r="T1125" s="6">
        <v>0</v>
      </c>
      <c r="U1125" s="6">
        <v>227500</v>
      </c>
      <c r="V1125" s="6">
        <v>0</v>
      </c>
      <c r="W1125" s="6">
        <f>SUM(Table2[[#This Row],[PE Obligations]:[Paving Obligations]])</f>
        <v>227500</v>
      </c>
    </row>
    <row r="1126" spans="1:23" ht="30" x14ac:dyDescent="0.25">
      <c r="A1126" s="5">
        <v>125450.8</v>
      </c>
      <c r="B1126" s="4">
        <v>4</v>
      </c>
      <c r="C1126" s="9" t="s">
        <v>215</v>
      </c>
      <c r="D1126" s="65"/>
      <c r="E1126" s="65" t="s">
        <v>11498</v>
      </c>
      <c r="F1126" s="9" t="s">
        <v>4389</v>
      </c>
      <c r="H1126" s="1" t="s">
        <v>501</v>
      </c>
      <c r="I1126" s="1" t="s">
        <v>600</v>
      </c>
      <c r="K1126" s="14" t="s">
        <v>11500</v>
      </c>
      <c r="L1126" s="14" t="s">
        <v>11500</v>
      </c>
      <c r="M1126" s="1" t="s">
        <v>57</v>
      </c>
      <c r="N1126" s="13">
        <v>43966</v>
      </c>
      <c r="P1126" s="181" t="s">
        <v>11517</v>
      </c>
      <c r="Q1126" s="182" t="s">
        <v>30</v>
      </c>
      <c r="S1126" s="6">
        <v>14000</v>
      </c>
      <c r="T1126" s="6">
        <v>0</v>
      </c>
      <c r="U1126" s="6">
        <v>213000</v>
      </c>
      <c r="V1126" s="6">
        <v>0</v>
      </c>
      <c r="W1126" s="6">
        <f>SUM(Table2[[#This Row],[PE Obligations]:[Paving Obligations]])</f>
        <v>227000</v>
      </c>
    </row>
    <row r="1127" spans="1:23" ht="30" x14ac:dyDescent="0.25">
      <c r="A1127" s="5">
        <v>130221</v>
      </c>
      <c r="B1127" s="4">
        <v>1</v>
      </c>
      <c r="C1127" s="9" t="s">
        <v>223</v>
      </c>
      <c r="D1127" s="65" t="s">
        <v>7554</v>
      </c>
      <c r="E1127" s="65" t="s">
        <v>11498</v>
      </c>
      <c r="F1127" s="9" t="s">
        <v>7555</v>
      </c>
      <c r="H1127" s="1" t="s">
        <v>1098</v>
      </c>
      <c r="I1127" s="1" t="s">
        <v>158</v>
      </c>
      <c r="K1127" s="14" t="s">
        <v>11500</v>
      </c>
      <c r="L1127" s="14" t="s">
        <v>11500</v>
      </c>
      <c r="M1127" s="2">
        <v>2</v>
      </c>
      <c r="P1127" s="181" t="s">
        <v>11517</v>
      </c>
      <c r="Q1127" s="182" t="s">
        <v>30</v>
      </c>
      <c r="S1127" s="6">
        <v>0</v>
      </c>
      <c r="T1127" s="6">
        <v>0</v>
      </c>
      <c r="U1127" s="6">
        <v>0</v>
      </c>
      <c r="V1127" s="6">
        <v>226674</v>
      </c>
      <c r="W1127" s="6">
        <f>SUM(Table2[[#This Row],[PE Obligations]:[Paving Obligations]])</f>
        <v>226674</v>
      </c>
    </row>
    <row r="1128" spans="1:23" ht="30" x14ac:dyDescent="0.25">
      <c r="A1128" s="5">
        <v>128243</v>
      </c>
      <c r="B1128" s="4">
        <v>3</v>
      </c>
      <c r="C1128" s="9" t="s">
        <v>152</v>
      </c>
      <c r="D1128" s="65" t="s">
        <v>757</v>
      </c>
      <c r="E1128" s="65" t="s">
        <v>10721</v>
      </c>
      <c r="F1128" s="9" t="s">
        <v>6072</v>
      </c>
      <c r="H1128" s="1" t="s">
        <v>52</v>
      </c>
      <c r="I1128" s="1" t="s">
        <v>48</v>
      </c>
      <c r="K1128" s="14" t="s">
        <v>28</v>
      </c>
      <c r="L1128" s="14" t="s">
        <v>11339</v>
      </c>
      <c r="M1128" s="1" t="s">
        <v>57</v>
      </c>
      <c r="N1128" s="13">
        <v>43812</v>
      </c>
      <c r="P1128" s="181" t="s">
        <v>11513</v>
      </c>
      <c r="Q1128" s="182" t="s">
        <v>148</v>
      </c>
      <c r="R1128" s="9" t="s">
        <v>6073</v>
      </c>
      <c r="S1128" s="6">
        <v>0</v>
      </c>
      <c r="T1128" s="6">
        <v>0</v>
      </c>
      <c r="U1128" s="6">
        <v>225408</v>
      </c>
      <c r="V1128" s="6">
        <v>0</v>
      </c>
      <c r="W1128" s="6">
        <f>SUM(Table2[[#This Row],[PE Obligations]:[Paving Obligations]])</f>
        <v>225408</v>
      </c>
    </row>
    <row r="1129" spans="1:23" x14ac:dyDescent="0.25">
      <c r="A1129" s="5">
        <v>129736.03</v>
      </c>
      <c r="B1129" s="4">
        <v>6</v>
      </c>
      <c r="C1129" s="9" t="s">
        <v>46</v>
      </c>
      <c r="D1129" s="65"/>
      <c r="E1129" s="65" t="s">
        <v>11500</v>
      </c>
      <c r="F1129" s="9" t="s">
        <v>7078</v>
      </c>
      <c r="H1129" s="1" t="s">
        <v>24</v>
      </c>
      <c r="I1129" s="1" t="s">
        <v>56</v>
      </c>
      <c r="K1129" s="14" t="s">
        <v>11500</v>
      </c>
      <c r="L1129" s="14" t="s">
        <v>11500</v>
      </c>
      <c r="M1129" s="1" t="s">
        <v>57</v>
      </c>
      <c r="P1129" s="181" t="s">
        <v>11500</v>
      </c>
      <c r="Q1129" s="182"/>
      <c r="S1129" s="6">
        <v>0</v>
      </c>
      <c r="T1129" s="6">
        <v>0</v>
      </c>
      <c r="U1129" s="6">
        <v>225000</v>
      </c>
      <c r="V1129" s="6">
        <v>0</v>
      </c>
      <c r="W1129" s="6">
        <f>SUM(Table2[[#This Row],[PE Obligations]:[Paving Obligations]])</f>
        <v>225000</v>
      </c>
    </row>
    <row r="1130" spans="1:23" x14ac:dyDescent="0.25">
      <c r="A1130" s="5">
        <v>130315</v>
      </c>
      <c r="B1130" s="4">
        <v>2</v>
      </c>
      <c r="C1130" s="9" t="s">
        <v>159</v>
      </c>
      <c r="D1130" s="65"/>
      <c r="E1130" s="65" t="s">
        <v>11500</v>
      </c>
      <c r="F1130" s="9" t="s">
        <v>7619</v>
      </c>
      <c r="H1130" s="1" t="s">
        <v>1246</v>
      </c>
      <c r="K1130" s="14" t="s">
        <v>11500</v>
      </c>
      <c r="L1130" s="14" t="s">
        <v>11500</v>
      </c>
      <c r="M1130" s="1" t="s">
        <v>57</v>
      </c>
      <c r="P1130" s="181" t="s">
        <v>11500</v>
      </c>
      <c r="Q1130" s="182"/>
      <c r="S1130" s="6">
        <v>0</v>
      </c>
      <c r="T1130" s="6">
        <v>0</v>
      </c>
      <c r="U1130" s="6">
        <v>225000</v>
      </c>
      <c r="V1130" s="6">
        <v>0</v>
      </c>
      <c r="W1130" s="6">
        <f>SUM(Table2[[#This Row],[PE Obligations]:[Paving Obligations]])</f>
        <v>225000</v>
      </c>
    </row>
    <row r="1131" spans="1:23" ht="30" x14ac:dyDescent="0.25">
      <c r="A1131" s="5">
        <v>119962</v>
      </c>
      <c r="B1131" s="4">
        <v>4</v>
      </c>
      <c r="C1131" s="9" t="s">
        <v>210</v>
      </c>
      <c r="D1131" s="65"/>
      <c r="E1131" s="65" t="s">
        <v>900</v>
      </c>
      <c r="F1131" s="9" t="s">
        <v>2573</v>
      </c>
      <c r="H1131" s="1" t="s">
        <v>52</v>
      </c>
      <c r="I1131" s="1" t="s">
        <v>48</v>
      </c>
      <c r="K1131" s="14" t="s">
        <v>28</v>
      </c>
      <c r="L1131" s="14" t="s">
        <v>11339</v>
      </c>
      <c r="M1131" s="1" t="s">
        <v>57</v>
      </c>
      <c r="N1131" s="13">
        <v>42965</v>
      </c>
      <c r="P1131" s="181" t="s">
        <v>11514</v>
      </c>
      <c r="Q1131" s="182" t="s">
        <v>430</v>
      </c>
      <c r="R1131" s="9" t="s">
        <v>2574</v>
      </c>
      <c r="S1131" s="6">
        <v>0</v>
      </c>
      <c r="T1131" s="6">
        <v>0</v>
      </c>
      <c r="U1131" s="6">
        <v>224700</v>
      </c>
      <c r="V1131" s="6">
        <v>0</v>
      </c>
      <c r="W1131" s="6">
        <f>SUM(Table2[[#This Row],[PE Obligations]:[Paving Obligations]])</f>
        <v>224700</v>
      </c>
    </row>
    <row r="1132" spans="1:23" x14ac:dyDescent="0.25">
      <c r="A1132" s="5">
        <v>129287</v>
      </c>
      <c r="B1132" s="4">
        <v>3</v>
      </c>
      <c r="C1132" s="9" t="s">
        <v>54</v>
      </c>
      <c r="D1132" s="65"/>
      <c r="E1132" s="65" t="s">
        <v>11500</v>
      </c>
      <c r="F1132" s="9" t="s">
        <v>6761</v>
      </c>
      <c r="H1132" s="1" t="s">
        <v>1246</v>
      </c>
      <c r="K1132" s="14" t="s">
        <v>11500</v>
      </c>
      <c r="L1132" s="14" t="s">
        <v>11500</v>
      </c>
      <c r="M1132" s="1" t="s">
        <v>57</v>
      </c>
      <c r="P1132" s="181" t="s">
        <v>11500</v>
      </c>
      <c r="Q1132" s="182"/>
      <c r="S1132" s="6">
        <v>0</v>
      </c>
      <c r="T1132" s="6">
        <v>0</v>
      </c>
      <c r="U1132" s="6">
        <v>224418.5</v>
      </c>
      <c r="V1132" s="6">
        <v>0</v>
      </c>
      <c r="W1132" s="6">
        <f>SUM(Table2[[#This Row],[PE Obligations]:[Paving Obligations]])</f>
        <v>224418.5</v>
      </c>
    </row>
    <row r="1133" spans="1:23" ht="30" x14ac:dyDescent="0.25">
      <c r="A1133" s="5">
        <v>129070</v>
      </c>
      <c r="B1133" s="4">
        <v>3</v>
      </c>
      <c r="C1133" s="9" t="s">
        <v>250</v>
      </c>
      <c r="D1133" s="65" t="s">
        <v>6505</v>
      </c>
      <c r="E1133" s="65" t="s">
        <v>11498</v>
      </c>
      <c r="F1133" s="9" t="s">
        <v>6506</v>
      </c>
      <c r="H1133" s="1" t="s">
        <v>1098</v>
      </c>
      <c r="I1133" s="1" t="s">
        <v>158</v>
      </c>
      <c r="K1133" s="14" t="s">
        <v>11496</v>
      </c>
      <c r="L1133" s="14" t="s">
        <v>10418</v>
      </c>
      <c r="M1133" s="2">
        <v>3</v>
      </c>
      <c r="P1133" s="181" t="s">
        <v>11517</v>
      </c>
      <c r="Q1133" s="182"/>
      <c r="S1133" s="6">
        <v>0</v>
      </c>
      <c r="T1133" s="6">
        <v>0</v>
      </c>
      <c r="U1133" s="6">
        <v>0</v>
      </c>
      <c r="V1133" s="6">
        <v>223944.4</v>
      </c>
      <c r="W1133" s="6">
        <f>SUM(Table2[[#This Row],[PE Obligations]:[Paving Obligations]])</f>
        <v>223944.4</v>
      </c>
    </row>
    <row r="1134" spans="1:23" ht="30" x14ac:dyDescent="0.25">
      <c r="A1134" s="5">
        <v>101590</v>
      </c>
      <c r="B1134" s="4">
        <v>3</v>
      </c>
      <c r="C1134" s="9" t="s">
        <v>267</v>
      </c>
      <c r="D1134" s="65" t="s">
        <v>679</v>
      </c>
      <c r="E1134" s="65" t="s">
        <v>900</v>
      </c>
      <c r="F1134" s="9" t="s">
        <v>680</v>
      </c>
      <c r="H1134" s="1" t="s">
        <v>74</v>
      </c>
      <c r="I1134" s="1" t="s">
        <v>113</v>
      </c>
      <c r="K1134" s="14" t="s">
        <v>11496</v>
      </c>
      <c r="L1134" s="14" t="s">
        <v>113</v>
      </c>
      <c r="M1134" s="2">
        <v>1.224</v>
      </c>
      <c r="N1134" s="13">
        <v>40480</v>
      </c>
      <c r="P1134" s="181" t="s">
        <v>11515</v>
      </c>
      <c r="Q1134" s="182" t="s">
        <v>24</v>
      </c>
      <c r="S1134" s="6">
        <v>41504.83</v>
      </c>
      <c r="T1134" s="6">
        <v>9428.8799999999992</v>
      </c>
      <c r="U1134" s="6">
        <v>172002.48</v>
      </c>
      <c r="V1134" s="6">
        <v>0</v>
      </c>
      <c r="W1134" s="6">
        <f>SUM(Table2[[#This Row],[PE Obligations]:[Paving Obligations]])</f>
        <v>222936.19</v>
      </c>
    </row>
    <row r="1135" spans="1:23" ht="30" x14ac:dyDescent="0.25">
      <c r="A1135" s="5">
        <v>130064</v>
      </c>
      <c r="B1135" s="4">
        <v>6</v>
      </c>
      <c r="C1135" s="9" t="s">
        <v>46</v>
      </c>
      <c r="D1135" s="65"/>
      <c r="E1135" s="65" t="s">
        <v>11500</v>
      </c>
      <c r="F1135" s="9" t="s">
        <v>7421</v>
      </c>
      <c r="H1135" s="1" t="s">
        <v>1246</v>
      </c>
      <c r="K1135" s="14" t="s">
        <v>11500</v>
      </c>
      <c r="L1135" s="14" t="s">
        <v>11500</v>
      </c>
      <c r="M1135" s="1" t="s">
        <v>57</v>
      </c>
      <c r="P1135" s="181" t="s">
        <v>11500</v>
      </c>
      <c r="Q1135" s="182"/>
      <c r="S1135" s="6">
        <v>0</v>
      </c>
      <c r="T1135" s="6">
        <v>0</v>
      </c>
      <c r="U1135" s="6">
        <v>222320</v>
      </c>
      <c r="V1135" s="6">
        <v>0</v>
      </c>
      <c r="W1135" s="6">
        <f>SUM(Table2[[#This Row],[PE Obligations]:[Paving Obligations]])</f>
        <v>222320</v>
      </c>
    </row>
    <row r="1136" spans="1:23" ht="45" x14ac:dyDescent="0.25">
      <c r="A1136" s="5">
        <v>127621</v>
      </c>
      <c r="B1136" s="4">
        <v>4</v>
      </c>
      <c r="C1136" s="9" t="s">
        <v>18</v>
      </c>
      <c r="D1136" s="65" t="s">
        <v>114</v>
      </c>
      <c r="E1136" s="65" t="s">
        <v>10721</v>
      </c>
      <c r="F1136" s="9" t="s">
        <v>5605</v>
      </c>
      <c r="G1136" s="9" t="s">
        <v>3213</v>
      </c>
      <c r="H1136" s="1" t="s">
        <v>158</v>
      </c>
      <c r="I1136" s="1" t="s">
        <v>158</v>
      </c>
      <c r="J1136" s="1" t="str">
        <f>VLOOKUP(A1136,'Resurfacing Data'!A:M,13,FALSE)</f>
        <v>Mill &amp; 411D</v>
      </c>
      <c r="K1136" s="14" t="s">
        <v>11496</v>
      </c>
      <c r="L1136" s="14" t="s">
        <v>10418</v>
      </c>
      <c r="M1136" s="2">
        <v>3.85</v>
      </c>
      <c r="N1136" s="13">
        <v>43441</v>
      </c>
      <c r="P1136" s="181" t="s">
        <v>11513</v>
      </c>
      <c r="Q1136" s="182" t="s">
        <v>148</v>
      </c>
      <c r="R1136" s="9" t="s">
        <v>5606</v>
      </c>
      <c r="S1136" s="6">
        <v>0</v>
      </c>
      <c r="T1136" s="6">
        <v>0</v>
      </c>
      <c r="U1136" s="6">
        <v>0</v>
      </c>
      <c r="V1136" s="6">
        <v>222222</v>
      </c>
      <c r="W1136" s="6">
        <f>SUM(Table2[[#This Row],[PE Obligations]:[Paving Obligations]])</f>
        <v>222222</v>
      </c>
    </row>
    <row r="1137" spans="1:23" ht="30" x14ac:dyDescent="0.25">
      <c r="A1137" s="5">
        <v>128670</v>
      </c>
      <c r="B1137" s="4">
        <v>1</v>
      </c>
      <c r="C1137" s="9" t="s">
        <v>90</v>
      </c>
      <c r="D1137" s="65" t="s">
        <v>139</v>
      </c>
      <c r="E1137" s="65" t="s">
        <v>900</v>
      </c>
      <c r="F1137" s="9" t="s">
        <v>6235</v>
      </c>
      <c r="G1137" s="9" t="s">
        <v>6221</v>
      </c>
      <c r="H1137" s="1" t="s">
        <v>105</v>
      </c>
      <c r="I1137" s="1" t="s">
        <v>501</v>
      </c>
      <c r="K1137" s="14" t="s">
        <v>11506</v>
      </c>
      <c r="L1137" s="14" t="s">
        <v>11339</v>
      </c>
      <c r="M1137" s="2">
        <v>0.01</v>
      </c>
      <c r="N1137" s="13">
        <v>43539</v>
      </c>
      <c r="P1137" s="181" t="s">
        <v>11514</v>
      </c>
      <c r="Q1137" s="182" t="s">
        <v>11</v>
      </c>
      <c r="S1137" s="6">
        <v>1999</v>
      </c>
      <c r="T1137" s="6">
        <v>0</v>
      </c>
      <c r="U1137" s="6">
        <v>219999</v>
      </c>
      <c r="V1137" s="6">
        <v>0</v>
      </c>
      <c r="W1137" s="6">
        <f>SUM(Table2[[#This Row],[PE Obligations]:[Paving Obligations]])</f>
        <v>221998</v>
      </c>
    </row>
    <row r="1138" spans="1:23" ht="30" x14ac:dyDescent="0.25">
      <c r="A1138" s="5">
        <v>127888</v>
      </c>
      <c r="B1138" s="4">
        <v>2</v>
      </c>
      <c r="C1138" s="9" t="s">
        <v>284</v>
      </c>
      <c r="D1138" s="65" t="s">
        <v>4713</v>
      </c>
      <c r="E1138" s="65" t="s">
        <v>900</v>
      </c>
      <c r="F1138" s="9" t="s">
        <v>5868</v>
      </c>
      <c r="G1138" s="9" t="s">
        <v>3213</v>
      </c>
      <c r="H1138" s="1" t="s">
        <v>158</v>
      </c>
      <c r="I1138" s="1" t="s">
        <v>341</v>
      </c>
      <c r="J1138" s="1" t="str">
        <f>VLOOKUP(A1138,'Resurfacing Data'!A:M,13,FALSE)</f>
        <v>Mill &amp; 411D</v>
      </c>
      <c r="K1138" s="14" t="s">
        <v>11496</v>
      </c>
      <c r="L1138" s="14" t="s">
        <v>10418</v>
      </c>
      <c r="M1138" s="2">
        <v>2.85</v>
      </c>
      <c r="N1138" s="13">
        <v>43637</v>
      </c>
      <c r="O1138" s="1" t="s">
        <v>342</v>
      </c>
      <c r="P1138" s="181" t="s">
        <v>11514</v>
      </c>
      <c r="Q1138" s="182" t="s">
        <v>430</v>
      </c>
      <c r="S1138" s="6">
        <v>0</v>
      </c>
      <c r="T1138" s="6">
        <v>0</v>
      </c>
      <c r="U1138" s="6">
        <v>107583</v>
      </c>
      <c r="V1138" s="6">
        <v>114409</v>
      </c>
      <c r="W1138" s="6">
        <f>SUM(Table2[[#This Row],[PE Obligations]:[Paving Obligations]])</f>
        <v>221992</v>
      </c>
    </row>
    <row r="1139" spans="1:23" x14ac:dyDescent="0.25">
      <c r="A1139" s="5">
        <v>120408</v>
      </c>
      <c r="B1139" s="4">
        <v>4</v>
      </c>
      <c r="C1139" s="9" t="s">
        <v>208</v>
      </c>
      <c r="D1139" s="65" t="s">
        <v>538</v>
      </c>
      <c r="E1139" s="65" t="s">
        <v>900</v>
      </c>
      <c r="F1139" s="9" t="s">
        <v>2721</v>
      </c>
      <c r="H1139" s="1" t="s">
        <v>52</v>
      </c>
      <c r="I1139" s="1" t="s">
        <v>48</v>
      </c>
      <c r="K1139" s="14" t="s">
        <v>28</v>
      </c>
      <c r="L1139" s="14" t="s">
        <v>11339</v>
      </c>
      <c r="M1139" s="2">
        <v>0</v>
      </c>
      <c r="N1139" s="13">
        <v>43140</v>
      </c>
      <c r="P1139" s="181" t="s">
        <v>11514</v>
      </c>
      <c r="Q1139" s="182" t="s">
        <v>11</v>
      </c>
      <c r="R1139" s="9" t="s">
        <v>2722</v>
      </c>
      <c r="S1139" s="6">
        <v>0</v>
      </c>
      <c r="T1139" s="6">
        <v>0</v>
      </c>
      <c r="U1139" s="6">
        <v>220700</v>
      </c>
      <c r="V1139" s="6">
        <v>0</v>
      </c>
      <c r="W1139" s="6">
        <f>SUM(Table2[[#This Row],[PE Obligations]:[Paving Obligations]])</f>
        <v>220700</v>
      </c>
    </row>
    <row r="1140" spans="1:23" ht="30" x14ac:dyDescent="0.25">
      <c r="A1140" s="5">
        <v>130185</v>
      </c>
      <c r="B1140" s="4">
        <v>4</v>
      </c>
      <c r="C1140" s="9" t="s">
        <v>215</v>
      </c>
      <c r="D1140" s="65" t="s">
        <v>7522</v>
      </c>
      <c r="E1140" s="65" t="s">
        <v>11498</v>
      </c>
      <c r="F1140" s="9" t="s">
        <v>7523</v>
      </c>
      <c r="H1140" s="1" t="s">
        <v>1098</v>
      </c>
      <c r="I1140" s="1" t="s">
        <v>158</v>
      </c>
      <c r="K1140" s="14" t="s">
        <v>11500</v>
      </c>
      <c r="L1140" s="14" t="s">
        <v>11500</v>
      </c>
      <c r="M1140" s="2">
        <v>2.27</v>
      </c>
      <c r="P1140" s="181" t="s">
        <v>11517</v>
      </c>
      <c r="Q1140" s="182" t="s">
        <v>30</v>
      </c>
      <c r="S1140" s="6">
        <v>0</v>
      </c>
      <c r="T1140" s="6">
        <v>0</v>
      </c>
      <c r="U1140" s="6">
        <v>0</v>
      </c>
      <c r="V1140" s="6">
        <v>220624.39</v>
      </c>
      <c r="W1140" s="6">
        <f>SUM(Table2[[#This Row],[PE Obligations]:[Paving Obligations]])</f>
        <v>220624.39</v>
      </c>
    </row>
    <row r="1141" spans="1:23" ht="30" x14ac:dyDescent="0.25">
      <c r="A1141" s="5">
        <v>125450.23</v>
      </c>
      <c r="B1141" s="4">
        <v>1</v>
      </c>
      <c r="C1141" s="9" t="s">
        <v>49</v>
      </c>
      <c r="D1141" s="65"/>
      <c r="E1141" s="65" t="s">
        <v>11498</v>
      </c>
      <c r="F1141" s="9" t="s">
        <v>4346</v>
      </c>
      <c r="H1141" s="1" t="s">
        <v>501</v>
      </c>
      <c r="I1141" s="1" t="s">
        <v>600</v>
      </c>
      <c r="K1141" s="14" t="s">
        <v>11500</v>
      </c>
      <c r="L1141" s="14" t="s">
        <v>11500</v>
      </c>
      <c r="M1141" s="1" t="s">
        <v>57</v>
      </c>
      <c r="N1141" s="13">
        <v>43812</v>
      </c>
      <c r="P1141" s="181" t="s">
        <v>11517</v>
      </c>
      <c r="Q1141" s="182" t="s">
        <v>30</v>
      </c>
      <c r="S1141" s="6">
        <v>10400</v>
      </c>
      <c r="T1141" s="6">
        <v>0</v>
      </c>
      <c r="U1141" s="6">
        <v>210200</v>
      </c>
      <c r="V1141" s="6">
        <v>0</v>
      </c>
      <c r="W1141" s="6">
        <f>SUM(Table2[[#This Row],[PE Obligations]:[Paving Obligations]])</f>
        <v>220600</v>
      </c>
    </row>
    <row r="1142" spans="1:23" ht="30" x14ac:dyDescent="0.25">
      <c r="A1142" s="5">
        <v>128665.01</v>
      </c>
      <c r="B1142" s="4">
        <v>2</v>
      </c>
      <c r="C1142" s="9" t="s">
        <v>308</v>
      </c>
      <c r="D1142" s="65" t="s">
        <v>999</v>
      </c>
      <c r="E1142" s="65" t="s">
        <v>900</v>
      </c>
      <c r="F1142" s="9" t="s">
        <v>6228</v>
      </c>
      <c r="H1142" s="1" t="s">
        <v>105</v>
      </c>
      <c r="I1142" s="1" t="s">
        <v>501</v>
      </c>
      <c r="K1142" s="14" t="s">
        <v>11506</v>
      </c>
      <c r="L1142" s="14" t="s">
        <v>11339</v>
      </c>
      <c r="M1142" s="2">
        <v>0.01</v>
      </c>
      <c r="P1142" s="181" t="s">
        <v>11515</v>
      </c>
      <c r="Q1142" s="182" t="s">
        <v>24</v>
      </c>
      <c r="S1142" s="6">
        <v>0</v>
      </c>
      <c r="T1142" s="6">
        <v>0</v>
      </c>
      <c r="U1142" s="6">
        <v>220576</v>
      </c>
      <c r="V1142" s="6">
        <v>0</v>
      </c>
      <c r="W1142" s="6">
        <f>SUM(Table2[[#This Row],[PE Obligations]:[Paving Obligations]])</f>
        <v>220576</v>
      </c>
    </row>
    <row r="1143" spans="1:23" ht="30" x14ac:dyDescent="0.25">
      <c r="A1143" s="5">
        <v>104027.32</v>
      </c>
      <c r="B1143" s="4">
        <v>2</v>
      </c>
      <c r="C1143" s="9" t="s">
        <v>176</v>
      </c>
      <c r="D1143" s="65"/>
      <c r="E1143" s="65" t="s">
        <v>11500</v>
      </c>
      <c r="F1143" s="9" t="s">
        <v>834</v>
      </c>
      <c r="G1143" s="9" t="s">
        <v>834</v>
      </c>
      <c r="H1143" s="1" t="s">
        <v>24</v>
      </c>
      <c r="I1143" s="1" t="s">
        <v>828</v>
      </c>
      <c r="K1143" s="14" t="s">
        <v>11500</v>
      </c>
      <c r="L1143" s="14" t="s">
        <v>11500</v>
      </c>
      <c r="M1143" s="1" t="s">
        <v>57</v>
      </c>
      <c r="P1143" s="181" t="s">
        <v>11500</v>
      </c>
      <c r="Q1143" s="182"/>
      <c r="S1143" s="6">
        <v>220000</v>
      </c>
      <c r="T1143" s="6">
        <v>0</v>
      </c>
      <c r="U1143" s="6">
        <v>0</v>
      </c>
      <c r="V1143" s="6">
        <v>0</v>
      </c>
      <c r="W1143" s="6">
        <f>SUM(Table2[[#This Row],[PE Obligations]:[Paving Obligations]])</f>
        <v>220000</v>
      </c>
    </row>
    <row r="1144" spans="1:23" x14ac:dyDescent="0.25">
      <c r="A1144" s="5">
        <v>129449</v>
      </c>
      <c r="B1144" s="4">
        <v>1</v>
      </c>
      <c r="C1144" s="9" t="s">
        <v>899</v>
      </c>
      <c r="D1144" s="65"/>
      <c r="E1144" s="65" t="s">
        <v>11500</v>
      </c>
      <c r="F1144" s="9" t="s">
        <v>6935</v>
      </c>
      <c r="H1144" s="1" t="s">
        <v>1246</v>
      </c>
      <c r="K1144" s="14" t="s">
        <v>11500</v>
      </c>
      <c r="L1144" s="14" t="s">
        <v>11500</v>
      </c>
      <c r="M1144" s="1" t="s">
        <v>57</v>
      </c>
      <c r="P1144" s="181" t="s">
        <v>11500</v>
      </c>
      <c r="Q1144" s="182"/>
      <c r="S1144" s="6">
        <v>0</v>
      </c>
      <c r="T1144" s="6">
        <v>0</v>
      </c>
      <c r="U1144" s="6">
        <v>220000</v>
      </c>
      <c r="V1144" s="6">
        <v>0</v>
      </c>
      <c r="W1144" s="6">
        <f>SUM(Table2[[#This Row],[PE Obligations]:[Paving Obligations]])</f>
        <v>220000</v>
      </c>
    </row>
    <row r="1145" spans="1:23" ht="30" x14ac:dyDescent="0.25">
      <c r="A1145" s="5">
        <v>124519</v>
      </c>
      <c r="B1145" s="4">
        <v>1</v>
      </c>
      <c r="C1145" s="9" t="s">
        <v>287</v>
      </c>
      <c r="D1145" s="65" t="s">
        <v>3928</v>
      </c>
      <c r="E1145" s="65" t="s">
        <v>11498</v>
      </c>
      <c r="F1145" s="9" t="s">
        <v>3929</v>
      </c>
      <c r="H1145" s="1" t="s">
        <v>28</v>
      </c>
      <c r="I1145" s="1" t="s">
        <v>29</v>
      </c>
      <c r="K1145" s="14" t="s">
        <v>28</v>
      </c>
      <c r="L1145" s="14" t="s">
        <v>113</v>
      </c>
      <c r="M1145" s="2">
        <v>7.0000000000000007E-2</v>
      </c>
      <c r="N1145" s="13">
        <v>44540</v>
      </c>
      <c r="P1145" s="181" t="s">
        <v>11517</v>
      </c>
      <c r="Q1145" s="182" t="s">
        <v>1369</v>
      </c>
      <c r="R1145" s="9" t="s">
        <v>3930</v>
      </c>
      <c r="S1145" s="6">
        <v>220000</v>
      </c>
      <c r="T1145" s="6">
        <v>0</v>
      </c>
      <c r="U1145" s="6">
        <v>0</v>
      </c>
      <c r="V1145" s="6">
        <v>0</v>
      </c>
      <c r="W1145" s="6">
        <f>SUM(Table2[[#This Row],[PE Obligations]:[Paving Obligations]])</f>
        <v>220000</v>
      </c>
    </row>
    <row r="1146" spans="1:23" ht="30" x14ac:dyDescent="0.25">
      <c r="A1146" s="5">
        <v>124717</v>
      </c>
      <c r="B1146" s="4">
        <v>3</v>
      </c>
      <c r="C1146" s="9" t="s">
        <v>152</v>
      </c>
      <c r="D1146" s="65" t="s">
        <v>1454</v>
      </c>
      <c r="E1146" s="65" t="s">
        <v>900</v>
      </c>
      <c r="F1146" s="9" t="s">
        <v>4025</v>
      </c>
      <c r="H1146" s="1" t="s">
        <v>28</v>
      </c>
      <c r="I1146" s="1" t="s">
        <v>29</v>
      </c>
      <c r="K1146" s="14" t="s">
        <v>28</v>
      </c>
      <c r="L1146" s="14" t="s">
        <v>113</v>
      </c>
      <c r="M1146" s="2">
        <v>0.03</v>
      </c>
      <c r="N1146" s="13">
        <v>44596</v>
      </c>
      <c r="P1146" s="181" t="s">
        <v>11515</v>
      </c>
      <c r="Q1146" s="182" t="s">
        <v>24</v>
      </c>
      <c r="R1146" s="9" t="s">
        <v>1477</v>
      </c>
      <c r="S1146" s="6">
        <v>220000</v>
      </c>
      <c r="T1146" s="6">
        <v>0</v>
      </c>
      <c r="U1146" s="6">
        <v>0</v>
      </c>
      <c r="V1146" s="6">
        <v>0</v>
      </c>
      <c r="W1146" s="6">
        <f>SUM(Table2[[#This Row],[PE Obligations]:[Paving Obligations]])</f>
        <v>220000</v>
      </c>
    </row>
    <row r="1147" spans="1:23" ht="30" x14ac:dyDescent="0.25">
      <c r="A1147" s="5">
        <v>125450.32</v>
      </c>
      <c r="B1147" s="4">
        <v>2</v>
      </c>
      <c r="C1147" s="9" t="s">
        <v>366</v>
      </c>
      <c r="D1147" s="65"/>
      <c r="E1147" s="65" t="s">
        <v>11498</v>
      </c>
      <c r="F1147" s="9" t="s">
        <v>1723</v>
      </c>
      <c r="H1147" s="1" t="s">
        <v>501</v>
      </c>
      <c r="I1147" s="1" t="s">
        <v>600</v>
      </c>
      <c r="K1147" s="14" t="s">
        <v>11500</v>
      </c>
      <c r="L1147" s="14" t="s">
        <v>11500</v>
      </c>
      <c r="M1147" s="1" t="s">
        <v>57</v>
      </c>
      <c r="N1147" s="13">
        <v>43742</v>
      </c>
      <c r="P1147" s="181" t="s">
        <v>11517</v>
      </c>
      <c r="Q1147" s="182" t="s">
        <v>30</v>
      </c>
      <c r="S1147" s="6">
        <v>5000</v>
      </c>
      <c r="T1147" s="6">
        <v>0</v>
      </c>
      <c r="U1147" s="6">
        <v>214601</v>
      </c>
      <c r="V1147" s="6">
        <v>0</v>
      </c>
      <c r="W1147" s="6">
        <f>SUM(Table2[[#This Row],[PE Obligations]:[Paving Obligations]])</f>
        <v>219601</v>
      </c>
    </row>
    <row r="1148" spans="1:23" ht="30" x14ac:dyDescent="0.25">
      <c r="A1148" s="5">
        <v>125450.59</v>
      </c>
      <c r="B1148" s="4">
        <v>2</v>
      </c>
      <c r="C1148" s="9" t="s">
        <v>316</v>
      </c>
      <c r="D1148" s="65"/>
      <c r="E1148" s="65" t="s">
        <v>11498</v>
      </c>
      <c r="F1148" s="9" t="s">
        <v>4372</v>
      </c>
      <c r="H1148" s="1" t="s">
        <v>501</v>
      </c>
      <c r="I1148" s="1" t="s">
        <v>600</v>
      </c>
      <c r="K1148" s="14" t="s">
        <v>11500</v>
      </c>
      <c r="L1148" s="14" t="s">
        <v>11500</v>
      </c>
      <c r="M1148" s="1" t="s">
        <v>57</v>
      </c>
      <c r="N1148" s="13">
        <v>43966</v>
      </c>
      <c r="P1148" s="181" t="s">
        <v>11517</v>
      </c>
      <c r="Q1148" s="182" t="s">
        <v>30</v>
      </c>
      <c r="S1148" s="6">
        <v>6000</v>
      </c>
      <c r="T1148" s="6">
        <v>0</v>
      </c>
      <c r="U1148" s="6">
        <v>213030</v>
      </c>
      <c r="V1148" s="6">
        <v>0</v>
      </c>
      <c r="W1148" s="6">
        <f>SUM(Table2[[#This Row],[PE Obligations]:[Paving Obligations]])</f>
        <v>219030</v>
      </c>
    </row>
    <row r="1149" spans="1:23" ht="30" x14ac:dyDescent="0.25">
      <c r="A1149" s="5">
        <v>125450.07</v>
      </c>
      <c r="B1149" s="4">
        <v>3</v>
      </c>
      <c r="C1149" s="9" t="s">
        <v>172</v>
      </c>
      <c r="D1149" s="65"/>
      <c r="E1149" s="65" t="s">
        <v>11498</v>
      </c>
      <c r="F1149" s="9" t="s">
        <v>4334</v>
      </c>
      <c r="H1149" s="1" t="s">
        <v>501</v>
      </c>
      <c r="I1149" s="1" t="s">
        <v>600</v>
      </c>
      <c r="K1149" s="14" t="s">
        <v>11500</v>
      </c>
      <c r="L1149" s="14" t="s">
        <v>11500</v>
      </c>
      <c r="M1149" s="1" t="s">
        <v>57</v>
      </c>
      <c r="N1149" s="13">
        <v>44008</v>
      </c>
      <c r="P1149" s="181" t="s">
        <v>11517</v>
      </c>
      <c r="Q1149" s="182" t="s">
        <v>30</v>
      </c>
      <c r="S1149" s="6">
        <v>10000</v>
      </c>
      <c r="T1149" s="6">
        <v>0</v>
      </c>
      <c r="U1149" s="6">
        <v>208565</v>
      </c>
      <c r="V1149" s="6">
        <v>0</v>
      </c>
      <c r="W1149" s="6">
        <f>SUM(Table2[[#This Row],[PE Obligations]:[Paving Obligations]])</f>
        <v>218565</v>
      </c>
    </row>
    <row r="1150" spans="1:23" ht="30" x14ac:dyDescent="0.25">
      <c r="A1150" s="5">
        <v>125450.16</v>
      </c>
      <c r="B1150" s="4">
        <v>2</v>
      </c>
      <c r="C1150" s="9" t="s">
        <v>121</v>
      </c>
      <c r="D1150" s="65"/>
      <c r="E1150" s="65" t="s">
        <v>11498</v>
      </c>
      <c r="F1150" s="9" t="s">
        <v>4340</v>
      </c>
      <c r="H1150" s="1" t="s">
        <v>501</v>
      </c>
      <c r="I1150" s="1" t="s">
        <v>600</v>
      </c>
      <c r="K1150" s="14" t="s">
        <v>11500</v>
      </c>
      <c r="L1150" s="14" t="s">
        <v>11500</v>
      </c>
      <c r="M1150" s="1" t="s">
        <v>57</v>
      </c>
      <c r="N1150" s="13">
        <v>43742</v>
      </c>
      <c r="P1150" s="181" t="s">
        <v>11517</v>
      </c>
      <c r="Q1150" s="182" t="s">
        <v>30</v>
      </c>
      <c r="S1150" s="6">
        <v>0</v>
      </c>
      <c r="T1150" s="6">
        <v>0</v>
      </c>
      <c r="U1150" s="6">
        <v>217907</v>
      </c>
      <c r="V1150" s="6">
        <v>0</v>
      </c>
      <c r="W1150" s="6">
        <f>SUM(Table2[[#This Row],[PE Obligations]:[Paving Obligations]])</f>
        <v>217907</v>
      </c>
    </row>
    <row r="1151" spans="1:23" ht="30" x14ac:dyDescent="0.25">
      <c r="A1151" s="5">
        <v>100998</v>
      </c>
      <c r="B1151" s="4">
        <v>1</v>
      </c>
      <c r="C1151" s="9" t="s">
        <v>40</v>
      </c>
      <c r="D1151" s="65" t="s">
        <v>379</v>
      </c>
      <c r="E1151" s="65" t="s">
        <v>900</v>
      </c>
      <c r="F1151" s="9" t="s">
        <v>570</v>
      </c>
      <c r="H1151" s="1" t="s">
        <v>74</v>
      </c>
      <c r="I1151" s="1" t="s">
        <v>23</v>
      </c>
      <c r="K1151" s="14" t="s">
        <v>11496</v>
      </c>
      <c r="L1151" s="14" t="s">
        <v>113</v>
      </c>
      <c r="M1151" s="2">
        <v>3.39</v>
      </c>
      <c r="N1151" s="13">
        <v>38751</v>
      </c>
      <c r="P1151" s="181" t="s">
        <v>11515</v>
      </c>
      <c r="Q1151" s="182" t="s">
        <v>24</v>
      </c>
      <c r="S1151" s="6">
        <v>0</v>
      </c>
      <c r="T1151" s="6">
        <v>0</v>
      </c>
      <c r="U1151" s="6">
        <v>217600</v>
      </c>
      <c r="V1151" s="6">
        <v>0</v>
      </c>
      <c r="W1151" s="6">
        <f>SUM(Table2[[#This Row],[PE Obligations]:[Paving Obligations]])</f>
        <v>217600</v>
      </c>
    </row>
    <row r="1152" spans="1:23" ht="30" x14ac:dyDescent="0.25">
      <c r="A1152" s="5">
        <v>124440</v>
      </c>
      <c r="B1152" s="4">
        <v>1</v>
      </c>
      <c r="C1152" s="9" t="s">
        <v>40</v>
      </c>
      <c r="D1152" s="65" t="s">
        <v>114</v>
      </c>
      <c r="E1152" s="65" t="s">
        <v>10721</v>
      </c>
      <c r="F1152" s="9" t="s">
        <v>3864</v>
      </c>
      <c r="G1152" s="9" t="s">
        <v>3865</v>
      </c>
      <c r="H1152" s="1" t="s">
        <v>74</v>
      </c>
      <c r="I1152" s="1" t="s">
        <v>522</v>
      </c>
      <c r="K1152" s="14" t="s">
        <v>11496</v>
      </c>
      <c r="L1152" s="14" t="s">
        <v>113</v>
      </c>
      <c r="M1152" s="2">
        <v>0.66</v>
      </c>
      <c r="N1152" s="13">
        <v>45331</v>
      </c>
      <c r="P1152" s="181" t="s">
        <v>11513</v>
      </c>
      <c r="Q1152" s="182" t="s">
        <v>148</v>
      </c>
      <c r="S1152" s="6">
        <v>216900</v>
      </c>
      <c r="T1152" s="6">
        <v>0</v>
      </c>
      <c r="U1152" s="6">
        <v>0</v>
      </c>
      <c r="V1152" s="6">
        <v>0</v>
      </c>
      <c r="W1152" s="6">
        <f>SUM(Table2[[#This Row],[PE Obligations]:[Paving Obligations]])</f>
        <v>216900</v>
      </c>
    </row>
    <row r="1153" spans="1:23" ht="30" x14ac:dyDescent="0.25">
      <c r="A1153" s="5">
        <v>128620</v>
      </c>
      <c r="B1153" s="4">
        <v>2</v>
      </c>
      <c r="C1153" s="9" t="s">
        <v>176</v>
      </c>
      <c r="D1153" s="65" t="s">
        <v>6174</v>
      </c>
      <c r="E1153" s="65" t="s">
        <v>11498</v>
      </c>
      <c r="F1153" s="9" t="s">
        <v>6175</v>
      </c>
      <c r="H1153" s="1" t="s">
        <v>1098</v>
      </c>
      <c r="I1153" s="1" t="s">
        <v>158</v>
      </c>
      <c r="K1153" s="14" t="s">
        <v>11500</v>
      </c>
      <c r="L1153" s="14" t="s">
        <v>11500</v>
      </c>
      <c r="M1153" s="2">
        <v>1.7549999999999999</v>
      </c>
      <c r="P1153" s="181" t="s">
        <v>11517</v>
      </c>
      <c r="Q1153" s="182" t="s">
        <v>30</v>
      </c>
      <c r="S1153" s="6">
        <v>0</v>
      </c>
      <c r="T1153" s="6">
        <v>0</v>
      </c>
      <c r="U1153" s="6">
        <v>0</v>
      </c>
      <c r="V1153" s="6">
        <v>216824.21</v>
      </c>
      <c r="W1153" s="6">
        <f>SUM(Table2[[#This Row],[PE Obligations]:[Paving Obligations]])</f>
        <v>216824.21</v>
      </c>
    </row>
    <row r="1154" spans="1:23" ht="30" x14ac:dyDescent="0.25">
      <c r="A1154" s="5">
        <v>116922</v>
      </c>
      <c r="B1154" s="4">
        <v>1</v>
      </c>
      <c r="C1154" s="9" t="s">
        <v>192</v>
      </c>
      <c r="D1154" s="65" t="s">
        <v>2012</v>
      </c>
      <c r="E1154" s="65" t="s">
        <v>11498</v>
      </c>
      <c r="F1154" s="9" t="s">
        <v>2013</v>
      </c>
      <c r="H1154" s="1" t="s">
        <v>35</v>
      </c>
      <c r="I1154" s="1" t="s">
        <v>29</v>
      </c>
      <c r="K1154" s="14" t="s">
        <v>28</v>
      </c>
      <c r="L1154" s="14" t="s">
        <v>113</v>
      </c>
      <c r="M1154" s="2">
        <v>0.01</v>
      </c>
      <c r="P1154" s="181" t="s">
        <v>11517</v>
      </c>
      <c r="Q1154" s="182" t="s">
        <v>30</v>
      </c>
      <c r="R1154" s="9" t="s">
        <v>2014</v>
      </c>
      <c r="S1154" s="6">
        <v>0</v>
      </c>
      <c r="T1154" s="6">
        <v>0</v>
      </c>
      <c r="U1154" s="6">
        <v>216097.31</v>
      </c>
      <c r="V1154" s="6">
        <v>0</v>
      </c>
      <c r="W1154" s="6">
        <f>SUM(Table2[[#This Row],[PE Obligations]:[Paving Obligations]])</f>
        <v>216097.31</v>
      </c>
    </row>
    <row r="1155" spans="1:23" ht="30" x14ac:dyDescent="0.25">
      <c r="A1155" s="5">
        <v>130067</v>
      </c>
      <c r="B1155" s="4">
        <v>6</v>
      </c>
      <c r="C1155" s="9" t="s">
        <v>46</v>
      </c>
      <c r="D1155" s="65"/>
      <c r="E1155" s="65" t="s">
        <v>11500</v>
      </c>
      <c r="F1155" s="9" t="s">
        <v>7424</v>
      </c>
      <c r="H1155" s="1" t="s">
        <v>1246</v>
      </c>
      <c r="K1155" s="14" t="s">
        <v>11500</v>
      </c>
      <c r="L1155" s="14" t="s">
        <v>11500</v>
      </c>
      <c r="M1155" s="1" t="s">
        <v>57</v>
      </c>
      <c r="P1155" s="181" t="s">
        <v>11500</v>
      </c>
      <c r="Q1155" s="182"/>
      <c r="S1155" s="6">
        <v>0</v>
      </c>
      <c r="T1155" s="6">
        <v>0</v>
      </c>
      <c r="U1155" s="6">
        <v>216000</v>
      </c>
      <c r="V1155" s="6">
        <v>0</v>
      </c>
      <c r="W1155" s="6">
        <f>SUM(Table2[[#This Row],[PE Obligations]:[Paving Obligations]])</f>
        <v>216000</v>
      </c>
    </row>
    <row r="1156" spans="1:23" ht="135" x14ac:dyDescent="0.25">
      <c r="A1156" s="5">
        <v>123879</v>
      </c>
      <c r="B1156" s="4">
        <v>3</v>
      </c>
      <c r="C1156" s="9" t="s">
        <v>217</v>
      </c>
      <c r="D1156" s="65"/>
      <c r="E1156" s="65" t="s">
        <v>11498</v>
      </c>
      <c r="F1156" s="9" t="s">
        <v>3591</v>
      </c>
      <c r="G1156" s="9" t="s">
        <v>3592</v>
      </c>
      <c r="H1156" s="1" t="s">
        <v>22</v>
      </c>
      <c r="I1156" s="1" t="s">
        <v>158</v>
      </c>
      <c r="J1156" s="1" t="e">
        <f>VLOOKUP(A1156,'Resurfacing Data'!A:M,13,FALSE)</f>
        <v>#N/A</v>
      </c>
      <c r="K1156" s="14" t="s">
        <v>11496</v>
      </c>
      <c r="L1156" s="14" t="s">
        <v>10418</v>
      </c>
      <c r="M1156" s="1" t="s">
        <v>57</v>
      </c>
      <c r="P1156" s="181" t="s">
        <v>11517</v>
      </c>
      <c r="Q1156" s="182" t="s">
        <v>24</v>
      </c>
      <c r="S1156" s="6">
        <v>11000</v>
      </c>
      <c r="T1156" s="6">
        <v>0</v>
      </c>
      <c r="U1156" s="6">
        <v>202095</v>
      </c>
      <c r="V1156" s="6">
        <v>0</v>
      </c>
      <c r="W1156" s="6">
        <f>SUM(Table2[[#This Row],[PE Obligations]:[Paving Obligations]])</f>
        <v>213095</v>
      </c>
    </row>
    <row r="1157" spans="1:23" ht="30" x14ac:dyDescent="0.25">
      <c r="A1157" s="5">
        <v>115362.01</v>
      </c>
      <c r="B1157" s="4">
        <v>4</v>
      </c>
      <c r="C1157" s="9" t="s">
        <v>18</v>
      </c>
      <c r="D1157" s="65" t="s">
        <v>146</v>
      </c>
      <c r="E1157" s="65" t="s">
        <v>10721</v>
      </c>
      <c r="F1157" s="9" t="s">
        <v>1717</v>
      </c>
      <c r="G1157" s="9" t="s">
        <v>1718</v>
      </c>
      <c r="H1157" s="1" t="s">
        <v>52</v>
      </c>
      <c r="I1157" s="1" t="s">
        <v>48</v>
      </c>
      <c r="K1157" s="14" t="s">
        <v>28</v>
      </c>
      <c r="L1157" s="14" t="s">
        <v>11339</v>
      </c>
      <c r="M1157" s="2">
        <v>0.01</v>
      </c>
      <c r="N1157" s="13">
        <v>43637</v>
      </c>
      <c r="P1157" s="181" t="s">
        <v>11513</v>
      </c>
      <c r="Q1157" s="182" t="s">
        <v>148</v>
      </c>
      <c r="R1157" s="9" t="s">
        <v>1719</v>
      </c>
      <c r="S1157" s="6">
        <v>28500</v>
      </c>
      <c r="T1157" s="6">
        <v>0</v>
      </c>
      <c r="U1157" s="6">
        <v>184569</v>
      </c>
      <c r="V1157" s="6">
        <v>0</v>
      </c>
      <c r="W1157" s="6">
        <f>SUM(Table2[[#This Row],[PE Obligations]:[Paving Obligations]])</f>
        <v>213069</v>
      </c>
    </row>
    <row r="1158" spans="1:23" ht="30" x14ac:dyDescent="0.25">
      <c r="A1158" s="5">
        <v>122644</v>
      </c>
      <c r="B1158" s="4">
        <v>4</v>
      </c>
      <c r="C1158" s="9" t="s">
        <v>248</v>
      </c>
      <c r="D1158" s="65" t="s">
        <v>348</v>
      </c>
      <c r="E1158" s="65" t="s">
        <v>900</v>
      </c>
      <c r="F1158" s="9" t="s">
        <v>3230</v>
      </c>
      <c r="G1158" s="9" t="s">
        <v>3231</v>
      </c>
      <c r="H1158" s="1" t="s">
        <v>158</v>
      </c>
      <c r="I1158" s="1" t="s">
        <v>341</v>
      </c>
      <c r="J1158" s="1" t="str">
        <f>VLOOKUP(A1158,'Resurfacing Data'!A:M,13,FALSE)</f>
        <v>Mill, CS, 85 lbs/sy "D"</v>
      </c>
      <c r="K1158" s="14" t="s">
        <v>11496</v>
      </c>
      <c r="L1158" s="14" t="s">
        <v>10418</v>
      </c>
      <c r="M1158" s="2">
        <v>6.59</v>
      </c>
      <c r="N1158" s="13">
        <v>42503</v>
      </c>
      <c r="O1158" s="1" t="s">
        <v>3232</v>
      </c>
      <c r="P1158" s="181" t="s">
        <v>11514</v>
      </c>
      <c r="Q1158" s="182" t="s">
        <v>11</v>
      </c>
      <c r="S1158" s="6">
        <v>0</v>
      </c>
      <c r="T1158" s="6">
        <v>0</v>
      </c>
      <c r="U1158" s="6">
        <v>14937.23</v>
      </c>
      <c r="V1158" s="6">
        <v>198050.05</v>
      </c>
      <c r="W1158" s="6">
        <f>SUM(Table2[[#This Row],[PE Obligations]:[Paving Obligations]])</f>
        <v>212987.28</v>
      </c>
    </row>
    <row r="1159" spans="1:23" x14ac:dyDescent="0.25">
      <c r="A1159" s="5">
        <v>126160</v>
      </c>
      <c r="B1159" s="4">
        <v>2</v>
      </c>
      <c r="C1159" s="9" t="s">
        <v>241</v>
      </c>
      <c r="D1159" s="65" t="s">
        <v>460</v>
      </c>
      <c r="E1159" s="65" t="s">
        <v>900</v>
      </c>
      <c r="F1159" s="9" t="s">
        <v>4719</v>
      </c>
      <c r="G1159" s="9" t="s">
        <v>4720</v>
      </c>
      <c r="H1159" s="1" t="s">
        <v>158</v>
      </c>
      <c r="I1159" s="1" t="s">
        <v>341</v>
      </c>
      <c r="J1159" s="1" t="str">
        <f>VLOOKUP(A1159,'Resurfacing Data'!A:M,13,FALSE)</f>
        <v>Mill &amp; 411TL @132.5 lb/sy</v>
      </c>
      <c r="K1159" s="14" t="s">
        <v>11496</v>
      </c>
      <c r="L1159" s="14" t="s">
        <v>10418</v>
      </c>
      <c r="M1159" s="2">
        <v>6.21</v>
      </c>
      <c r="N1159" s="13">
        <v>43231</v>
      </c>
      <c r="O1159" s="1" t="s">
        <v>342</v>
      </c>
      <c r="P1159" s="181" t="s">
        <v>11515</v>
      </c>
      <c r="Q1159" s="182" t="s">
        <v>24</v>
      </c>
      <c r="S1159" s="6">
        <v>0</v>
      </c>
      <c r="T1159" s="6">
        <v>0</v>
      </c>
      <c r="U1159" s="6">
        <v>-4023.64</v>
      </c>
      <c r="V1159" s="6">
        <v>216903.72</v>
      </c>
      <c r="W1159" s="6">
        <f>SUM(Table2[[#This Row],[PE Obligations]:[Paving Obligations]])</f>
        <v>212880.08</v>
      </c>
    </row>
    <row r="1160" spans="1:23" x14ac:dyDescent="0.25">
      <c r="A1160" s="5">
        <v>129171</v>
      </c>
      <c r="B1160" s="4">
        <v>3</v>
      </c>
      <c r="C1160" s="9" t="s">
        <v>131</v>
      </c>
      <c r="D1160" s="65"/>
      <c r="E1160" s="65" t="s">
        <v>900</v>
      </c>
      <c r="F1160" s="9" t="s">
        <v>6567</v>
      </c>
      <c r="H1160" s="1" t="s">
        <v>105</v>
      </c>
      <c r="I1160" s="1" t="s">
        <v>171</v>
      </c>
      <c r="K1160" s="14" t="s">
        <v>11500</v>
      </c>
      <c r="L1160" s="14" t="s">
        <v>11500</v>
      </c>
      <c r="M1160" s="1" t="s">
        <v>57</v>
      </c>
      <c r="P1160" s="181" t="s">
        <v>11515</v>
      </c>
      <c r="Q1160" s="182"/>
      <c r="S1160" s="6">
        <v>0</v>
      </c>
      <c r="T1160" s="6">
        <v>0</v>
      </c>
      <c r="U1160" s="6">
        <v>212486.64</v>
      </c>
      <c r="V1160" s="6">
        <v>0</v>
      </c>
      <c r="W1160" s="6">
        <f>SUM(Table2[[#This Row],[PE Obligations]:[Paving Obligations]])</f>
        <v>212486.64</v>
      </c>
    </row>
    <row r="1161" spans="1:23" ht="75" x14ac:dyDescent="0.25">
      <c r="A1161" s="5">
        <v>125058</v>
      </c>
      <c r="B1161" s="4">
        <v>2</v>
      </c>
      <c r="C1161" s="9" t="s">
        <v>197</v>
      </c>
      <c r="D1161" s="65"/>
      <c r="E1161" s="65" t="s">
        <v>11498</v>
      </c>
      <c r="F1161" s="9" t="s">
        <v>4153</v>
      </c>
      <c r="G1161" s="9" t="s">
        <v>4154</v>
      </c>
      <c r="H1161" s="1" t="s">
        <v>22</v>
      </c>
      <c r="I1161" s="1" t="s">
        <v>23</v>
      </c>
      <c r="K1161" s="14" t="s">
        <v>11496</v>
      </c>
      <c r="L1161" s="14" t="s">
        <v>113</v>
      </c>
      <c r="M1161" s="2">
        <v>0.82</v>
      </c>
      <c r="N1161" s="13">
        <v>44281</v>
      </c>
      <c r="P1161" s="181" t="s">
        <v>11517</v>
      </c>
      <c r="Q1161" s="182" t="s">
        <v>24</v>
      </c>
      <c r="S1161" s="6">
        <v>55000</v>
      </c>
      <c r="T1161" s="6">
        <v>157085</v>
      </c>
      <c r="U1161" s="6">
        <v>0</v>
      </c>
      <c r="V1161" s="6">
        <v>0</v>
      </c>
      <c r="W1161" s="6">
        <f>SUM(Table2[[#This Row],[PE Obligations]:[Paving Obligations]])</f>
        <v>212085</v>
      </c>
    </row>
    <row r="1162" spans="1:23" ht="30" x14ac:dyDescent="0.25">
      <c r="A1162" s="5">
        <v>126538</v>
      </c>
      <c r="B1162" s="4">
        <v>2</v>
      </c>
      <c r="C1162" s="9" t="s">
        <v>65</v>
      </c>
      <c r="D1162" s="65" t="s">
        <v>3103</v>
      </c>
      <c r="E1162" s="65" t="s">
        <v>900</v>
      </c>
      <c r="F1162" s="9" t="s">
        <v>4918</v>
      </c>
      <c r="G1162" s="9" t="s">
        <v>3213</v>
      </c>
      <c r="H1162" s="1" t="s">
        <v>158</v>
      </c>
      <c r="I1162" s="1" t="s">
        <v>4650</v>
      </c>
      <c r="J1162" s="1" t="str">
        <f>VLOOKUP(A1162,'Resurfacing Data'!A:M,13,FALSE)</f>
        <v>Mill &amp; 411D</v>
      </c>
      <c r="K1162" s="14" t="s">
        <v>11496</v>
      </c>
      <c r="L1162" s="14" t="s">
        <v>10418</v>
      </c>
      <c r="M1162" s="2">
        <v>2.6</v>
      </c>
      <c r="N1162" s="13">
        <v>43273</v>
      </c>
      <c r="O1162" s="1" t="s">
        <v>342</v>
      </c>
      <c r="P1162" s="181" t="s">
        <v>11514</v>
      </c>
      <c r="Q1162" s="182" t="s">
        <v>11</v>
      </c>
      <c r="R1162" s="9" t="s">
        <v>4919</v>
      </c>
      <c r="S1162" s="6">
        <v>0</v>
      </c>
      <c r="T1162" s="6">
        <v>0</v>
      </c>
      <c r="U1162" s="6">
        <v>11704</v>
      </c>
      <c r="V1162" s="6">
        <v>200000</v>
      </c>
      <c r="W1162" s="6">
        <f>SUM(Table2[[#This Row],[PE Obligations]:[Paving Obligations]])</f>
        <v>211704</v>
      </c>
    </row>
    <row r="1163" spans="1:23" x14ac:dyDescent="0.25">
      <c r="A1163" s="5">
        <v>101394</v>
      </c>
      <c r="B1163" s="4">
        <v>1</v>
      </c>
      <c r="C1163" s="9" t="s">
        <v>397</v>
      </c>
      <c r="D1163" s="65" t="s">
        <v>111</v>
      </c>
      <c r="E1163" s="65" t="s">
        <v>900</v>
      </c>
      <c r="F1163" s="9" t="s">
        <v>615</v>
      </c>
      <c r="G1163" s="9" t="s">
        <v>616</v>
      </c>
      <c r="H1163" s="1" t="s">
        <v>74</v>
      </c>
      <c r="I1163" s="1" t="s">
        <v>113</v>
      </c>
      <c r="K1163" s="14" t="s">
        <v>11496</v>
      </c>
      <c r="L1163" s="14" t="s">
        <v>113</v>
      </c>
      <c r="M1163" s="2">
        <v>4.3</v>
      </c>
      <c r="N1163" s="13">
        <v>44540</v>
      </c>
      <c r="P1163" s="181" t="s">
        <v>11515</v>
      </c>
      <c r="Q1163" s="182" t="s">
        <v>24</v>
      </c>
      <c r="R1163" s="9" t="s">
        <v>617</v>
      </c>
      <c r="S1163" s="6">
        <v>211700</v>
      </c>
      <c r="T1163" s="6">
        <v>0</v>
      </c>
      <c r="U1163" s="6">
        <v>0</v>
      </c>
      <c r="V1163" s="6">
        <v>0</v>
      </c>
      <c r="W1163" s="6">
        <f>SUM(Table2[[#This Row],[PE Obligations]:[Paving Obligations]])</f>
        <v>211700</v>
      </c>
    </row>
    <row r="1164" spans="1:23" x14ac:dyDescent="0.25">
      <c r="A1164" s="5">
        <v>129196</v>
      </c>
      <c r="B1164" s="4">
        <v>3</v>
      </c>
      <c r="C1164" s="9" t="s">
        <v>254</v>
      </c>
      <c r="D1164" s="65" t="s">
        <v>2533</v>
      </c>
      <c r="E1164" s="65" t="s">
        <v>900</v>
      </c>
      <c r="F1164" s="9" t="s">
        <v>6598</v>
      </c>
      <c r="G1164" s="9" t="s">
        <v>3213</v>
      </c>
      <c r="H1164" s="1" t="s">
        <v>158</v>
      </c>
      <c r="I1164" s="1" t="s">
        <v>158</v>
      </c>
      <c r="J1164" s="1" t="str">
        <f>VLOOKUP(A1164,'2020'!E:I,5,FALSE)</f>
        <v>Mill &amp; 411d</v>
      </c>
      <c r="K1164" s="14" t="s">
        <v>11496</v>
      </c>
      <c r="L1164" s="14" t="s">
        <v>10418</v>
      </c>
      <c r="M1164" s="2">
        <v>0.91</v>
      </c>
      <c r="N1164" s="13">
        <v>44197</v>
      </c>
      <c r="O1164" s="1" t="s">
        <v>342</v>
      </c>
      <c r="P1164" s="181" t="s">
        <v>11515</v>
      </c>
      <c r="Q1164" s="182" t="s">
        <v>24</v>
      </c>
      <c r="S1164" s="6">
        <v>0</v>
      </c>
      <c r="T1164" s="6">
        <v>0</v>
      </c>
      <c r="U1164" s="6">
        <v>0</v>
      </c>
      <c r="V1164" s="6">
        <v>210876</v>
      </c>
      <c r="W1164" s="6">
        <f>SUM(Table2[[#This Row],[PE Obligations]:[Paving Obligations]])</f>
        <v>210876</v>
      </c>
    </row>
    <row r="1165" spans="1:23" ht="60" x14ac:dyDescent="0.25">
      <c r="A1165" s="5">
        <v>115752</v>
      </c>
      <c r="B1165" s="4">
        <v>6</v>
      </c>
      <c r="C1165" s="9" t="s">
        <v>46</v>
      </c>
      <c r="D1165" s="65"/>
      <c r="E1165" s="65" t="s">
        <v>11500</v>
      </c>
      <c r="F1165" s="9" t="s">
        <v>1810</v>
      </c>
      <c r="G1165" s="9" t="s">
        <v>1811</v>
      </c>
      <c r="H1165" s="1" t="s">
        <v>24</v>
      </c>
      <c r="I1165" s="1" t="s">
        <v>24</v>
      </c>
      <c r="K1165" s="14" t="s">
        <v>11500</v>
      </c>
      <c r="L1165" s="14" t="s">
        <v>11500</v>
      </c>
      <c r="M1165" s="2">
        <v>0</v>
      </c>
      <c r="P1165" s="181" t="s">
        <v>11500</v>
      </c>
      <c r="Q1165" s="182"/>
      <c r="S1165" s="6">
        <v>210542.37</v>
      </c>
      <c r="T1165" s="6">
        <v>0</v>
      </c>
      <c r="U1165" s="6">
        <v>0</v>
      </c>
      <c r="V1165" s="6">
        <v>0</v>
      </c>
      <c r="W1165" s="6">
        <f>SUM(Table2[[#This Row],[PE Obligations]:[Paving Obligations]])</f>
        <v>210542.37</v>
      </c>
    </row>
    <row r="1166" spans="1:23" ht="60" x14ac:dyDescent="0.25">
      <c r="A1166" s="5">
        <v>130097</v>
      </c>
      <c r="B1166" s="4">
        <v>1</v>
      </c>
      <c r="C1166" s="9" t="s">
        <v>306</v>
      </c>
      <c r="D1166" s="65"/>
      <c r="E1166" s="65" t="s">
        <v>11500</v>
      </c>
      <c r="F1166" s="9" t="s">
        <v>7449</v>
      </c>
      <c r="G1166" s="9" t="s">
        <v>7450</v>
      </c>
      <c r="H1166" s="1" t="s">
        <v>7220</v>
      </c>
      <c r="I1166" s="1" t="s">
        <v>39</v>
      </c>
      <c r="K1166" s="14" t="s">
        <v>11500</v>
      </c>
      <c r="L1166" s="14" t="s">
        <v>11500</v>
      </c>
      <c r="M1166" s="1" t="s">
        <v>57</v>
      </c>
      <c r="P1166" s="181" t="s">
        <v>11500</v>
      </c>
      <c r="Q1166" s="182"/>
      <c r="S1166" s="6">
        <v>0</v>
      </c>
      <c r="T1166" s="6">
        <v>0</v>
      </c>
      <c r="U1166" s="6">
        <v>210450</v>
      </c>
      <c r="V1166" s="6">
        <v>0</v>
      </c>
      <c r="W1166" s="6">
        <f>SUM(Table2[[#This Row],[PE Obligations]:[Paving Obligations]])</f>
        <v>210450</v>
      </c>
    </row>
    <row r="1167" spans="1:23" x14ac:dyDescent="0.25">
      <c r="A1167" s="5">
        <v>81869.009999999995</v>
      </c>
      <c r="B1167" s="4">
        <v>3</v>
      </c>
      <c r="C1167" s="9" t="s">
        <v>343</v>
      </c>
      <c r="D1167" s="65" t="s">
        <v>344</v>
      </c>
      <c r="E1167" s="65" t="s">
        <v>900</v>
      </c>
      <c r="F1167" s="9" t="s">
        <v>345</v>
      </c>
      <c r="H1167" s="1" t="s">
        <v>52</v>
      </c>
      <c r="I1167" s="1" t="s">
        <v>48</v>
      </c>
      <c r="K1167" s="14" t="s">
        <v>28</v>
      </c>
      <c r="L1167" s="14" t="s">
        <v>11339</v>
      </c>
      <c r="M1167" s="2">
        <v>0.01</v>
      </c>
      <c r="P1167" s="181" t="s">
        <v>11515</v>
      </c>
      <c r="Q1167" s="182" t="s">
        <v>24</v>
      </c>
      <c r="R1167" s="9" t="s">
        <v>346</v>
      </c>
      <c r="S1167" s="6">
        <v>0</v>
      </c>
      <c r="T1167" s="6">
        <v>0</v>
      </c>
      <c r="U1167" s="6">
        <v>210000</v>
      </c>
      <c r="V1167" s="6">
        <v>0</v>
      </c>
      <c r="W1167" s="6">
        <f>SUM(Table2[[#This Row],[PE Obligations]:[Paving Obligations]])</f>
        <v>210000</v>
      </c>
    </row>
    <row r="1168" spans="1:23" ht="90" x14ac:dyDescent="0.25">
      <c r="A1168" s="5">
        <v>128150.02</v>
      </c>
      <c r="B1168" s="4">
        <v>3</v>
      </c>
      <c r="C1168" s="9" t="s">
        <v>318</v>
      </c>
      <c r="D1168" s="65"/>
      <c r="E1168" s="65" t="s">
        <v>11498</v>
      </c>
      <c r="F1168" s="9" t="s">
        <v>6032</v>
      </c>
      <c r="G1168" s="9" t="s">
        <v>6033</v>
      </c>
      <c r="H1168" s="1" t="s">
        <v>22</v>
      </c>
      <c r="I1168" s="1" t="s">
        <v>39</v>
      </c>
      <c r="K1168" s="14" t="s">
        <v>11500</v>
      </c>
      <c r="L1168" s="14" t="s">
        <v>11500</v>
      </c>
      <c r="M1168" s="1" t="s">
        <v>57</v>
      </c>
      <c r="P1168" s="181" t="s">
        <v>11517</v>
      </c>
      <c r="Q1168" s="182" t="s">
        <v>30</v>
      </c>
      <c r="S1168" s="6">
        <v>210000</v>
      </c>
      <c r="T1168" s="6">
        <v>0</v>
      </c>
      <c r="U1168" s="6">
        <v>0</v>
      </c>
      <c r="V1168" s="6">
        <v>0</v>
      </c>
      <c r="W1168" s="6">
        <f>SUM(Table2[[#This Row],[PE Obligations]:[Paving Obligations]])</f>
        <v>210000</v>
      </c>
    </row>
    <row r="1169" spans="1:23" x14ac:dyDescent="0.25">
      <c r="A1169" s="5">
        <v>128730.01</v>
      </c>
      <c r="B1169" s="4">
        <v>1</v>
      </c>
      <c r="C1169" s="9" t="s">
        <v>729</v>
      </c>
      <c r="D1169" s="65" t="s">
        <v>404</v>
      </c>
      <c r="E1169" s="65" t="s">
        <v>900</v>
      </c>
      <c r="F1169" s="9" t="s">
        <v>6273</v>
      </c>
      <c r="H1169" s="1" t="s">
        <v>105</v>
      </c>
      <c r="I1169" s="1" t="s">
        <v>4232</v>
      </c>
      <c r="K1169" s="14" t="s">
        <v>11505</v>
      </c>
      <c r="L1169" s="14" t="s">
        <v>11339</v>
      </c>
      <c r="M1169" s="2">
        <v>0</v>
      </c>
      <c r="N1169" s="13">
        <v>44687</v>
      </c>
      <c r="P1169" s="181" t="s">
        <v>11515</v>
      </c>
      <c r="Q1169" s="182" t="s">
        <v>24</v>
      </c>
      <c r="S1169" s="6">
        <v>210000</v>
      </c>
      <c r="T1169" s="6">
        <v>0</v>
      </c>
      <c r="U1169" s="6">
        <v>0</v>
      </c>
      <c r="V1169" s="6">
        <v>0</v>
      </c>
      <c r="W1169" s="6">
        <f>SUM(Table2[[#This Row],[PE Obligations]:[Paving Obligations]])</f>
        <v>210000</v>
      </c>
    </row>
    <row r="1170" spans="1:23" ht="30" x14ac:dyDescent="0.25">
      <c r="A1170" s="5">
        <v>128681</v>
      </c>
      <c r="B1170" s="4">
        <v>1</v>
      </c>
      <c r="C1170" s="9" t="s">
        <v>110</v>
      </c>
      <c r="D1170" s="65" t="s">
        <v>401</v>
      </c>
      <c r="E1170" s="65" t="s">
        <v>900</v>
      </c>
      <c r="F1170" s="9" t="s">
        <v>6244</v>
      </c>
      <c r="G1170" s="9" t="s">
        <v>6227</v>
      </c>
      <c r="H1170" s="1" t="s">
        <v>105</v>
      </c>
      <c r="I1170" s="1" t="s">
        <v>501</v>
      </c>
      <c r="K1170" s="14" t="s">
        <v>11506</v>
      </c>
      <c r="L1170" s="14" t="s">
        <v>11339</v>
      </c>
      <c r="M1170" s="2">
        <v>0.01</v>
      </c>
      <c r="P1170" s="181" t="s">
        <v>11515</v>
      </c>
      <c r="Q1170" s="182" t="s">
        <v>24</v>
      </c>
      <c r="S1170" s="6">
        <v>6499</v>
      </c>
      <c r="T1170" s="6">
        <v>34999</v>
      </c>
      <c r="U1170" s="6">
        <v>167999</v>
      </c>
      <c r="V1170" s="6">
        <v>0</v>
      </c>
      <c r="W1170" s="6">
        <f>SUM(Table2[[#This Row],[PE Obligations]:[Paving Obligations]])</f>
        <v>209497</v>
      </c>
    </row>
    <row r="1171" spans="1:23" ht="60" x14ac:dyDescent="0.25">
      <c r="A1171" s="5">
        <v>120384</v>
      </c>
      <c r="B1171" s="4">
        <v>1</v>
      </c>
      <c r="C1171" s="9" t="s">
        <v>40</v>
      </c>
      <c r="D1171" s="65" t="s">
        <v>2704</v>
      </c>
      <c r="E1171" s="65" t="s">
        <v>900</v>
      </c>
      <c r="F1171" s="9" t="s">
        <v>2705</v>
      </c>
      <c r="G1171" s="9" t="s">
        <v>2706</v>
      </c>
      <c r="H1171" s="1" t="s">
        <v>501</v>
      </c>
      <c r="I1171" s="1" t="s">
        <v>599</v>
      </c>
      <c r="K1171" s="14" t="s">
        <v>11496</v>
      </c>
      <c r="L1171" s="14" t="s">
        <v>113</v>
      </c>
      <c r="M1171" s="2">
        <v>0</v>
      </c>
      <c r="N1171" s="13">
        <v>42776</v>
      </c>
      <c r="P1171" s="181" t="s">
        <v>11515</v>
      </c>
      <c r="Q1171" s="182" t="s">
        <v>24</v>
      </c>
      <c r="S1171" s="6">
        <v>3906.02</v>
      </c>
      <c r="T1171" s="6">
        <v>0</v>
      </c>
      <c r="U1171" s="6">
        <v>205419.06</v>
      </c>
      <c r="V1171" s="6">
        <v>0</v>
      </c>
      <c r="W1171" s="6">
        <f>SUM(Table2[[#This Row],[PE Obligations]:[Paving Obligations]])</f>
        <v>209325.08</v>
      </c>
    </row>
    <row r="1172" spans="1:23" ht="60" x14ac:dyDescent="0.25">
      <c r="A1172" s="5">
        <v>130036</v>
      </c>
      <c r="B1172" s="4">
        <v>1</v>
      </c>
      <c r="C1172" s="9" t="s">
        <v>729</v>
      </c>
      <c r="D1172" s="65"/>
      <c r="E1172" s="65" t="s">
        <v>11500</v>
      </c>
      <c r="F1172" s="9" t="s">
        <v>7391</v>
      </c>
      <c r="G1172" s="9" t="s">
        <v>7392</v>
      </c>
      <c r="H1172" s="1" t="s">
        <v>7220</v>
      </c>
      <c r="I1172" s="1" t="s">
        <v>39</v>
      </c>
      <c r="K1172" s="14" t="s">
        <v>11500</v>
      </c>
      <c r="L1172" s="14" t="s">
        <v>11500</v>
      </c>
      <c r="M1172" s="1" t="s">
        <v>57</v>
      </c>
      <c r="P1172" s="181" t="s">
        <v>11500</v>
      </c>
      <c r="Q1172" s="182"/>
      <c r="S1172" s="6">
        <v>0</v>
      </c>
      <c r="T1172" s="6">
        <v>0</v>
      </c>
      <c r="U1172" s="6">
        <v>208750</v>
      </c>
      <c r="V1172" s="6">
        <v>0</v>
      </c>
      <c r="W1172" s="6">
        <f>SUM(Table2[[#This Row],[PE Obligations]:[Paving Obligations]])</f>
        <v>208750</v>
      </c>
    </row>
    <row r="1173" spans="1:23" x14ac:dyDescent="0.25">
      <c r="A1173" s="5">
        <v>124793</v>
      </c>
      <c r="B1173" s="4">
        <v>1</v>
      </c>
      <c r="C1173" s="9" t="s">
        <v>86</v>
      </c>
      <c r="D1173" s="65" t="s">
        <v>103</v>
      </c>
      <c r="E1173" s="65" t="s">
        <v>10721</v>
      </c>
      <c r="F1173" s="9" t="s">
        <v>4068</v>
      </c>
      <c r="H1173" s="1" t="s">
        <v>52</v>
      </c>
      <c r="I1173" s="1" t="s">
        <v>48</v>
      </c>
      <c r="K1173" s="14" t="s">
        <v>28</v>
      </c>
      <c r="L1173" s="14" t="s">
        <v>11339</v>
      </c>
      <c r="M1173" s="2">
        <v>0.01</v>
      </c>
      <c r="N1173" s="13">
        <v>44008</v>
      </c>
      <c r="P1173" s="181" t="s">
        <v>11513</v>
      </c>
      <c r="Q1173" s="182" t="s">
        <v>148</v>
      </c>
      <c r="R1173" s="9" t="s">
        <v>4069</v>
      </c>
      <c r="S1173" s="6">
        <v>0</v>
      </c>
      <c r="T1173" s="6">
        <v>0</v>
      </c>
      <c r="U1173" s="6">
        <v>208400</v>
      </c>
      <c r="V1173" s="6">
        <v>0</v>
      </c>
      <c r="W1173" s="6">
        <f>SUM(Table2[[#This Row],[PE Obligations]:[Paving Obligations]])</f>
        <v>208400</v>
      </c>
    </row>
    <row r="1174" spans="1:23" ht="30" x14ac:dyDescent="0.25">
      <c r="A1174" s="5">
        <v>125450.6</v>
      </c>
      <c r="B1174" s="4">
        <v>2</v>
      </c>
      <c r="C1174" s="9" t="s">
        <v>278</v>
      </c>
      <c r="D1174" s="65"/>
      <c r="E1174" s="65" t="s">
        <v>11498</v>
      </c>
      <c r="F1174" s="9" t="s">
        <v>1729</v>
      </c>
      <c r="H1174" s="1" t="s">
        <v>501</v>
      </c>
      <c r="I1174" s="1" t="s">
        <v>600</v>
      </c>
      <c r="K1174" s="14" t="s">
        <v>11500</v>
      </c>
      <c r="L1174" s="14" t="s">
        <v>11500</v>
      </c>
      <c r="M1174" s="1" t="s">
        <v>57</v>
      </c>
      <c r="N1174" s="13">
        <v>44008</v>
      </c>
      <c r="P1174" s="181" t="s">
        <v>11517</v>
      </c>
      <c r="Q1174" s="182" t="s">
        <v>30</v>
      </c>
      <c r="S1174" s="6">
        <v>5000</v>
      </c>
      <c r="T1174" s="6">
        <v>0</v>
      </c>
      <c r="U1174" s="6">
        <v>203309</v>
      </c>
      <c r="V1174" s="6">
        <v>0</v>
      </c>
      <c r="W1174" s="6">
        <f>SUM(Table2[[#This Row],[PE Obligations]:[Paving Obligations]])</f>
        <v>208309</v>
      </c>
    </row>
    <row r="1175" spans="1:23" x14ac:dyDescent="0.25">
      <c r="A1175" s="5">
        <v>118429</v>
      </c>
      <c r="B1175" s="4">
        <v>1</v>
      </c>
      <c r="C1175" s="9" t="s">
        <v>181</v>
      </c>
      <c r="D1175" s="65" t="s">
        <v>50</v>
      </c>
      <c r="E1175" s="65" t="s">
        <v>900</v>
      </c>
      <c r="F1175" s="9" t="s">
        <v>2280</v>
      </c>
      <c r="G1175" s="9" t="s">
        <v>2281</v>
      </c>
      <c r="H1175" s="1" t="s">
        <v>28</v>
      </c>
      <c r="I1175" s="1" t="s">
        <v>395</v>
      </c>
      <c r="K1175" s="14" t="s">
        <v>28</v>
      </c>
      <c r="L1175" s="14" t="s">
        <v>11339</v>
      </c>
      <c r="M1175" s="2">
        <v>1.6E-2</v>
      </c>
      <c r="N1175" s="13">
        <v>43637</v>
      </c>
      <c r="P1175" s="181" t="s">
        <v>11514</v>
      </c>
      <c r="Q1175" s="182" t="s">
        <v>11</v>
      </c>
      <c r="R1175" s="9" t="s">
        <v>2282</v>
      </c>
      <c r="S1175" s="6">
        <v>0</v>
      </c>
      <c r="T1175" s="6">
        <v>0</v>
      </c>
      <c r="U1175" s="6">
        <v>208063</v>
      </c>
      <c r="V1175" s="6">
        <v>0</v>
      </c>
      <c r="W1175" s="6">
        <f>SUM(Table2[[#This Row],[PE Obligations]:[Paving Obligations]])</f>
        <v>208063</v>
      </c>
    </row>
    <row r="1176" spans="1:23" x14ac:dyDescent="0.25">
      <c r="A1176" s="5">
        <v>122051</v>
      </c>
      <c r="B1176" s="4">
        <v>2</v>
      </c>
      <c r="C1176" s="9" t="s">
        <v>194</v>
      </c>
      <c r="D1176" s="65" t="s">
        <v>3089</v>
      </c>
      <c r="E1176" s="65" t="s">
        <v>900</v>
      </c>
      <c r="F1176" s="9" t="s">
        <v>3090</v>
      </c>
      <c r="H1176" s="1" t="s">
        <v>52</v>
      </c>
      <c r="I1176" s="1" t="s">
        <v>48</v>
      </c>
      <c r="K1176" s="14" t="s">
        <v>28</v>
      </c>
      <c r="L1176" s="14" t="s">
        <v>11339</v>
      </c>
      <c r="M1176" s="2">
        <v>0</v>
      </c>
      <c r="N1176" s="13">
        <v>43014</v>
      </c>
      <c r="P1176" s="181" t="s">
        <v>11515</v>
      </c>
      <c r="Q1176" s="182" t="s">
        <v>24</v>
      </c>
      <c r="R1176" s="9" t="s">
        <v>3091</v>
      </c>
      <c r="S1176" s="6">
        <v>0</v>
      </c>
      <c r="T1176" s="6">
        <v>0</v>
      </c>
      <c r="U1176" s="6">
        <v>207992.47</v>
      </c>
      <c r="V1176" s="6">
        <v>0</v>
      </c>
      <c r="W1176" s="6">
        <f>SUM(Table2[[#This Row],[PE Obligations]:[Paving Obligations]])</f>
        <v>207992.47</v>
      </c>
    </row>
    <row r="1177" spans="1:23" x14ac:dyDescent="0.25">
      <c r="A1177" s="5">
        <v>128341</v>
      </c>
      <c r="B1177" s="4">
        <v>4</v>
      </c>
      <c r="C1177" s="9" t="s">
        <v>233</v>
      </c>
      <c r="D1177" s="65"/>
      <c r="E1177" s="65" t="s">
        <v>11502</v>
      </c>
      <c r="F1177" s="9" t="s">
        <v>6091</v>
      </c>
      <c r="H1177" s="1" t="s">
        <v>105</v>
      </c>
      <c r="I1177" s="1" t="s">
        <v>158</v>
      </c>
      <c r="J1177" s="1" t="e">
        <f>VLOOKUP(A1177,'2020'!E:I,5,FALSE)</f>
        <v>#N/A</v>
      </c>
      <c r="K1177" s="14" t="s">
        <v>11496</v>
      </c>
      <c r="L1177" s="14" t="s">
        <v>10418</v>
      </c>
      <c r="M1177" s="1" t="s">
        <v>57</v>
      </c>
      <c r="P1177" s="181" t="s">
        <v>11518</v>
      </c>
      <c r="Q1177" s="182"/>
      <c r="S1177" s="6">
        <v>0</v>
      </c>
      <c r="T1177" s="6">
        <v>0</v>
      </c>
      <c r="U1177" s="6">
        <v>0</v>
      </c>
      <c r="V1177" s="6">
        <v>207500</v>
      </c>
      <c r="W1177" s="6">
        <f>SUM(Table2[[#This Row],[PE Obligations]:[Paving Obligations]])</f>
        <v>207500</v>
      </c>
    </row>
    <row r="1178" spans="1:23" x14ac:dyDescent="0.25">
      <c r="A1178" s="5">
        <v>126105</v>
      </c>
      <c r="B1178" s="4">
        <v>1</v>
      </c>
      <c r="C1178" s="9" t="s">
        <v>223</v>
      </c>
      <c r="D1178" s="65" t="s">
        <v>4666</v>
      </c>
      <c r="E1178" s="65" t="s">
        <v>900</v>
      </c>
      <c r="F1178" s="9" t="s">
        <v>4667</v>
      </c>
      <c r="G1178" s="9" t="s">
        <v>3582</v>
      </c>
      <c r="H1178" s="1" t="s">
        <v>158</v>
      </c>
      <c r="I1178" s="1" t="s">
        <v>341</v>
      </c>
      <c r="J1178" s="1" t="str">
        <f>VLOOKUP(A1178,'2015 to 2019'!D:F,3,FALSE)</f>
        <v>411TLD Overlay @ 85 lb/sy</v>
      </c>
      <c r="K1178" s="14" t="s">
        <v>11496</v>
      </c>
      <c r="L1178" s="14" t="s">
        <v>10418</v>
      </c>
      <c r="M1178" s="2">
        <v>2.09</v>
      </c>
      <c r="N1178" s="13">
        <v>43231</v>
      </c>
      <c r="O1178" s="1" t="s">
        <v>337</v>
      </c>
      <c r="P1178" s="181" t="s">
        <v>11515</v>
      </c>
      <c r="Q1178" s="182" t="s">
        <v>24</v>
      </c>
      <c r="S1178" s="6">
        <v>0</v>
      </c>
      <c r="T1178" s="6">
        <v>0</v>
      </c>
      <c r="U1178" s="6">
        <v>0</v>
      </c>
      <c r="V1178" s="6">
        <v>206630.03</v>
      </c>
      <c r="W1178" s="6">
        <f>SUM(Table2[[#This Row],[PE Obligations]:[Paving Obligations]])</f>
        <v>206630.03</v>
      </c>
    </row>
    <row r="1179" spans="1:23" x14ac:dyDescent="0.25">
      <c r="A1179" s="5">
        <v>126335</v>
      </c>
      <c r="B1179" s="4">
        <v>4</v>
      </c>
      <c r="C1179" s="9" t="s">
        <v>18</v>
      </c>
      <c r="D1179" s="65" t="s">
        <v>696</v>
      </c>
      <c r="E1179" s="65" t="s">
        <v>900</v>
      </c>
      <c r="F1179" s="9" t="s">
        <v>4827</v>
      </c>
      <c r="G1179" s="9" t="s">
        <v>3213</v>
      </c>
      <c r="H1179" s="1" t="s">
        <v>158</v>
      </c>
      <c r="I1179" s="1" t="s">
        <v>341</v>
      </c>
      <c r="J1179" s="1" t="str">
        <f>VLOOKUP(A1179,'Resurfacing Data'!A:M,13,FALSE)</f>
        <v>Mill &amp; 411D</v>
      </c>
      <c r="K1179" s="14" t="s">
        <v>11496</v>
      </c>
      <c r="L1179" s="14" t="s">
        <v>10418</v>
      </c>
      <c r="M1179" s="2">
        <v>2.98</v>
      </c>
      <c r="N1179" s="13">
        <v>43231</v>
      </c>
      <c r="O1179" s="1" t="s">
        <v>342</v>
      </c>
      <c r="P1179" s="181" t="s">
        <v>11514</v>
      </c>
      <c r="Q1179" s="182" t="s">
        <v>11</v>
      </c>
      <c r="S1179" s="6">
        <v>0</v>
      </c>
      <c r="T1179" s="6">
        <v>0</v>
      </c>
      <c r="U1179" s="6">
        <v>200000</v>
      </c>
      <c r="V1179" s="6">
        <v>6250</v>
      </c>
      <c r="W1179" s="6">
        <f>SUM(Table2[[#This Row],[PE Obligations]:[Paving Obligations]])</f>
        <v>206250</v>
      </c>
    </row>
    <row r="1180" spans="1:23" ht="30" x14ac:dyDescent="0.25">
      <c r="A1180" s="5">
        <v>104444</v>
      </c>
      <c r="B1180" s="4">
        <v>3</v>
      </c>
      <c r="C1180" s="9" t="s">
        <v>152</v>
      </c>
      <c r="D1180" s="65" t="s">
        <v>863</v>
      </c>
      <c r="E1180" s="65" t="s">
        <v>11498</v>
      </c>
      <c r="F1180" s="9" t="s">
        <v>864</v>
      </c>
      <c r="G1180" s="9" t="s">
        <v>865</v>
      </c>
      <c r="H1180" s="1" t="s">
        <v>22</v>
      </c>
      <c r="I1180" s="1" t="s">
        <v>113</v>
      </c>
      <c r="K1180" s="14" t="s">
        <v>11496</v>
      </c>
      <c r="L1180" s="14" t="s">
        <v>113</v>
      </c>
      <c r="M1180" s="2">
        <v>0.2</v>
      </c>
      <c r="P1180" s="181" t="s">
        <v>11517</v>
      </c>
      <c r="Q1180" s="182"/>
      <c r="S1180" s="6">
        <v>75794.06</v>
      </c>
      <c r="T1180" s="6">
        <v>0</v>
      </c>
      <c r="U1180" s="6">
        <v>130222</v>
      </c>
      <c r="V1180" s="6">
        <v>0</v>
      </c>
      <c r="W1180" s="6">
        <f>SUM(Table2[[#This Row],[PE Obligations]:[Paving Obligations]])</f>
        <v>206016.06</v>
      </c>
    </row>
    <row r="1181" spans="1:23" x14ac:dyDescent="0.25">
      <c r="A1181" s="5">
        <v>126227</v>
      </c>
      <c r="B1181" s="4">
        <v>3</v>
      </c>
      <c r="C1181" s="9" t="s">
        <v>131</v>
      </c>
      <c r="D1181" s="65" t="s">
        <v>977</v>
      </c>
      <c r="E1181" s="65" t="s">
        <v>900</v>
      </c>
      <c r="F1181" s="9" t="s">
        <v>4762</v>
      </c>
      <c r="G1181" s="9" t="s">
        <v>4733</v>
      </c>
      <c r="H1181" s="1" t="s">
        <v>158</v>
      </c>
      <c r="I1181" s="1" t="s">
        <v>341</v>
      </c>
      <c r="J1181" s="1" t="str">
        <f>VLOOKUP(A1181,'Resurfacing Data'!A:M,13,FALSE)</f>
        <v>Profile Mill &amp; 85 lb/sy TLD</v>
      </c>
      <c r="K1181" s="14" t="s">
        <v>11496</v>
      </c>
      <c r="L1181" s="14" t="s">
        <v>10418</v>
      </c>
      <c r="M1181" s="2">
        <v>7.07</v>
      </c>
      <c r="N1181" s="13">
        <v>43231</v>
      </c>
      <c r="O1181" s="1" t="s">
        <v>337</v>
      </c>
      <c r="P1181" s="181" t="s">
        <v>11514</v>
      </c>
      <c r="Q1181" s="182" t="s">
        <v>11</v>
      </c>
      <c r="R1181" s="9" t="s">
        <v>4763</v>
      </c>
      <c r="S1181" s="6">
        <v>0</v>
      </c>
      <c r="T1181" s="6">
        <v>0</v>
      </c>
      <c r="U1181" s="6">
        <v>62699.96</v>
      </c>
      <c r="V1181" s="6">
        <v>143255.62</v>
      </c>
      <c r="W1181" s="6">
        <f>SUM(Table2[[#This Row],[PE Obligations]:[Paving Obligations]])</f>
        <v>205955.58</v>
      </c>
    </row>
    <row r="1182" spans="1:23" ht="30" x14ac:dyDescent="0.25">
      <c r="A1182" s="5">
        <v>125450.75</v>
      </c>
      <c r="B1182" s="4">
        <v>2</v>
      </c>
      <c r="C1182" s="9" t="s">
        <v>241</v>
      </c>
      <c r="D1182" s="65"/>
      <c r="E1182" s="65" t="s">
        <v>11498</v>
      </c>
      <c r="F1182" s="9" t="s">
        <v>4383</v>
      </c>
      <c r="H1182" s="1" t="s">
        <v>501</v>
      </c>
      <c r="I1182" s="1" t="s">
        <v>600</v>
      </c>
      <c r="K1182" s="14" t="s">
        <v>11500</v>
      </c>
      <c r="L1182" s="14" t="s">
        <v>11500</v>
      </c>
      <c r="M1182" s="1" t="s">
        <v>57</v>
      </c>
      <c r="N1182" s="13">
        <v>43966</v>
      </c>
      <c r="P1182" s="181" t="s">
        <v>11517</v>
      </c>
      <c r="Q1182" s="182" t="s">
        <v>30</v>
      </c>
      <c r="S1182" s="6">
        <v>5000</v>
      </c>
      <c r="T1182" s="6">
        <v>0</v>
      </c>
      <c r="U1182" s="6">
        <v>200892</v>
      </c>
      <c r="V1182" s="6">
        <v>0</v>
      </c>
      <c r="W1182" s="6">
        <f>SUM(Table2[[#This Row],[PE Obligations]:[Paving Obligations]])</f>
        <v>205892</v>
      </c>
    </row>
    <row r="1183" spans="1:23" x14ac:dyDescent="0.25">
      <c r="A1183" s="5">
        <v>129085</v>
      </c>
      <c r="B1183" s="4">
        <v>1</v>
      </c>
      <c r="C1183" s="9" t="s">
        <v>86</v>
      </c>
      <c r="D1183" s="65"/>
      <c r="E1183" s="65" t="s">
        <v>900</v>
      </c>
      <c r="F1183" s="9" t="s">
        <v>6515</v>
      </c>
      <c r="H1183" s="1" t="s">
        <v>105</v>
      </c>
      <c r="I1183" s="1" t="s">
        <v>171</v>
      </c>
      <c r="K1183" s="14" t="s">
        <v>11500</v>
      </c>
      <c r="L1183" s="14" t="s">
        <v>11500</v>
      </c>
      <c r="M1183" s="1" t="s">
        <v>57</v>
      </c>
      <c r="P1183" s="181" t="s">
        <v>11515</v>
      </c>
      <c r="Q1183" s="182"/>
      <c r="S1183" s="6">
        <v>0</v>
      </c>
      <c r="T1183" s="6">
        <v>0</v>
      </c>
      <c r="U1183" s="6">
        <v>205861.2</v>
      </c>
      <c r="V1183" s="6">
        <v>0</v>
      </c>
      <c r="W1183" s="6">
        <f>SUM(Table2[[#This Row],[PE Obligations]:[Paving Obligations]])</f>
        <v>205861.2</v>
      </c>
    </row>
    <row r="1184" spans="1:23" ht="135" x14ac:dyDescent="0.25">
      <c r="A1184" s="5">
        <v>119542</v>
      </c>
      <c r="B1184" s="4">
        <v>4</v>
      </c>
      <c r="C1184" s="9" t="s">
        <v>18</v>
      </c>
      <c r="D1184" s="65"/>
      <c r="E1184" s="65" t="s">
        <v>11498</v>
      </c>
      <c r="F1184" s="9" t="s">
        <v>2461</v>
      </c>
      <c r="G1184" s="9" t="s">
        <v>2462</v>
      </c>
      <c r="H1184" s="1" t="s">
        <v>22</v>
      </c>
      <c r="I1184" s="1" t="s">
        <v>1129</v>
      </c>
      <c r="K1184" s="14" t="s">
        <v>11500</v>
      </c>
      <c r="L1184" s="14" t="s">
        <v>11500</v>
      </c>
      <c r="M1184" s="2">
        <v>0</v>
      </c>
      <c r="P1184" s="181" t="s">
        <v>11516</v>
      </c>
      <c r="Q1184" s="182" t="s">
        <v>2102</v>
      </c>
      <c r="S1184" s="6">
        <v>0</v>
      </c>
      <c r="T1184" s="6">
        <v>0</v>
      </c>
      <c r="U1184" s="6">
        <v>205819</v>
      </c>
      <c r="V1184" s="6">
        <v>0</v>
      </c>
      <c r="W1184" s="6">
        <f>SUM(Table2[[#This Row],[PE Obligations]:[Paving Obligations]])</f>
        <v>205819</v>
      </c>
    </row>
    <row r="1185" spans="1:23" x14ac:dyDescent="0.25">
      <c r="A1185" s="5">
        <v>116359.08</v>
      </c>
      <c r="B1185" s="4">
        <v>4</v>
      </c>
      <c r="C1185" s="9" t="s">
        <v>156</v>
      </c>
      <c r="D1185" s="65" t="s">
        <v>1922</v>
      </c>
      <c r="E1185" s="65" t="s">
        <v>10721</v>
      </c>
      <c r="F1185" s="9" t="s">
        <v>1952</v>
      </c>
      <c r="H1185" s="1" t="s">
        <v>105</v>
      </c>
      <c r="I1185" s="1" t="s">
        <v>761</v>
      </c>
      <c r="K1185" s="14" t="s">
        <v>11500</v>
      </c>
      <c r="L1185" s="14" t="s">
        <v>11500</v>
      </c>
      <c r="M1185" s="2">
        <v>52.95</v>
      </c>
      <c r="N1185" s="13">
        <v>43777</v>
      </c>
      <c r="P1185" s="181" t="s">
        <v>11513</v>
      </c>
      <c r="Q1185" s="182"/>
      <c r="S1185" s="6">
        <v>0</v>
      </c>
      <c r="T1185" s="6">
        <v>0</v>
      </c>
      <c r="U1185" s="6">
        <v>205650</v>
      </c>
      <c r="V1185" s="6">
        <v>0</v>
      </c>
      <c r="W1185" s="6">
        <f>SUM(Table2[[#This Row],[PE Obligations]:[Paving Obligations]])</f>
        <v>205650</v>
      </c>
    </row>
    <row r="1186" spans="1:23" x14ac:dyDescent="0.25">
      <c r="A1186" s="5">
        <v>82767.009999999995</v>
      </c>
      <c r="B1186" s="4">
        <v>2</v>
      </c>
      <c r="C1186" s="9" t="s">
        <v>316</v>
      </c>
      <c r="D1186" s="65" t="s">
        <v>363</v>
      </c>
      <c r="E1186" s="65" t="s">
        <v>900</v>
      </c>
      <c r="F1186" s="9" t="s">
        <v>364</v>
      </c>
      <c r="H1186" s="1" t="s">
        <v>52</v>
      </c>
      <c r="I1186" s="1" t="s">
        <v>48</v>
      </c>
      <c r="K1186" s="14" t="s">
        <v>28</v>
      </c>
      <c r="L1186" s="14" t="s">
        <v>11339</v>
      </c>
      <c r="M1186" s="2">
        <v>0</v>
      </c>
      <c r="N1186" s="13">
        <v>43553</v>
      </c>
      <c r="P1186" s="181" t="s">
        <v>11514</v>
      </c>
      <c r="Q1186" s="182" t="s">
        <v>11</v>
      </c>
      <c r="R1186" s="9" t="s">
        <v>365</v>
      </c>
      <c r="S1186" s="6">
        <v>0</v>
      </c>
      <c r="T1186" s="6">
        <v>0</v>
      </c>
      <c r="U1186" s="6">
        <v>205250</v>
      </c>
      <c r="V1186" s="6">
        <v>0</v>
      </c>
      <c r="W1186" s="6">
        <f>SUM(Table2[[#This Row],[PE Obligations]:[Paving Obligations]])</f>
        <v>205250</v>
      </c>
    </row>
    <row r="1187" spans="1:23" ht="30" x14ac:dyDescent="0.25">
      <c r="A1187" s="5">
        <v>125450.24000000001</v>
      </c>
      <c r="B1187" s="4">
        <v>1</v>
      </c>
      <c r="C1187" s="9" t="s">
        <v>256</v>
      </c>
      <c r="D1187" s="65"/>
      <c r="E1187" s="65" t="s">
        <v>11498</v>
      </c>
      <c r="F1187" s="9" t="s">
        <v>4347</v>
      </c>
      <c r="H1187" s="1" t="s">
        <v>501</v>
      </c>
      <c r="I1187" s="1" t="s">
        <v>600</v>
      </c>
      <c r="K1187" s="14" t="s">
        <v>11500</v>
      </c>
      <c r="L1187" s="14" t="s">
        <v>11500</v>
      </c>
      <c r="M1187" s="2">
        <v>0</v>
      </c>
      <c r="N1187" s="13">
        <v>43812</v>
      </c>
      <c r="P1187" s="181" t="s">
        <v>11517</v>
      </c>
      <c r="Q1187" s="182" t="s">
        <v>1369</v>
      </c>
      <c r="S1187" s="6">
        <v>6000</v>
      </c>
      <c r="T1187" s="6">
        <v>0</v>
      </c>
      <c r="U1187" s="6">
        <v>199000</v>
      </c>
      <c r="V1187" s="6">
        <v>0</v>
      </c>
      <c r="W1187" s="6">
        <f>SUM(Table2[[#This Row],[PE Obligations]:[Paving Obligations]])</f>
        <v>205000</v>
      </c>
    </row>
    <row r="1188" spans="1:23" ht="30" x14ac:dyDescent="0.25">
      <c r="A1188" s="5">
        <v>129378</v>
      </c>
      <c r="B1188" s="4">
        <v>4</v>
      </c>
      <c r="C1188" s="9" t="s">
        <v>231</v>
      </c>
      <c r="D1188" s="65" t="s">
        <v>6857</v>
      </c>
      <c r="E1188" s="65" t="s">
        <v>11498</v>
      </c>
      <c r="F1188" s="9" t="s">
        <v>6858</v>
      </c>
      <c r="H1188" s="1" t="s">
        <v>1098</v>
      </c>
      <c r="I1188" s="1" t="s">
        <v>158</v>
      </c>
      <c r="K1188" s="14" t="s">
        <v>11500</v>
      </c>
      <c r="L1188" s="14" t="s">
        <v>11500</v>
      </c>
      <c r="M1188" s="2">
        <v>2.452</v>
      </c>
      <c r="P1188" s="181" t="s">
        <v>11517</v>
      </c>
      <c r="Q1188" s="182" t="s">
        <v>30</v>
      </c>
      <c r="S1188" s="6">
        <v>0</v>
      </c>
      <c r="T1188" s="6">
        <v>0</v>
      </c>
      <c r="U1188" s="6">
        <v>0</v>
      </c>
      <c r="V1188" s="6">
        <v>204712.98</v>
      </c>
      <c r="W1188" s="6">
        <f>SUM(Table2[[#This Row],[PE Obligations]:[Paving Obligations]])</f>
        <v>204712.98</v>
      </c>
    </row>
    <row r="1189" spans="1:23" ht="45" x14ac:dyDescent="0.25">
      <c r="A1189" s="5">
        <v>127634</v>
      </c>
      <c r="B1189" s="4">
        <v>3</v>
      </c>
      <c r="C1189" s="9" t="s">
        <v>54</v>
      </c>
      <c r="D1189" s="65" t="s">
        <v>5609</v>
      </c>
      <c r="E1189" s="65" t="s">
        <v>11498</v>
      </c>
      <c r="F1189" s="9" t="s">
        <v>5610</v>
      </c>
      <c r="G1189" s="9" t="s">
        <v>4446</v>
      </c>
      <c r="H1189" s="1" t="s">
        <v>1069</v>
      </c>
      <c r="I1189" s="1" t="s">
        <v>1070</v>
      </c>
      <c r="K1189" s="14" t="s">
        <v>11500</v>
      </c>
      <c r="L1189" s="14" t="s">
        <v>11500</v>
      </c>
      <c r="M1189" s="2">
        <v>0.01</v>
      </c>
      <c r="P1189" s="181" t="s">
        <v>11517</v>
      </c>
      <c r="Q1189" s="182" t="s">
        <v>24</v>
      </c>
      <c r="S1189" s="6">
        <v>0</v>
      </c>
      <c r="T1189" s="6">
        <v>0</v>
      </c>
      <c r="U1189" s="6">
        <v>204584</v>
      </c>
      <c r="V1189" s="6">
        <v>0</v>
      </c>
      <c r="W1189" s="6">
        <f>SUM(Table2[[#This Row],[PE Obligations]:[Paving Obligations]])</f>
        <v>204584</v>
      </c>
    </row>
    <row r="1190" spans="1:23" ht="30" x14ac:dyDescent="0.25">
      <c r="A1190" s="5">
        <v>129553</v>
      </c>
      <c r="B1190" s="4">
        <v>1</v>
      </c>
      <c r="C1190" s="9" t="s">
        <v>192</v>
      </c>
      <c r="D1190" s="65" t="s">
        <v>6966</v>
      </c>
      <c r="E1190" s="65" t="s">
        <v>11498</v>
      </c>
      <c r="F1190" s="9" t="s">
        <v>6967</v>
      </c>
      <c r="H1190" s="1" t="s">
        <v>1098</v>
      </c>
      <c r="I1190" s="1" t="s">
        <v>158</v>
      </c>
      <c r="K1190" s="14" t="s">
        <v>11500</v>
      </c>
      <c r="L1190" s="14" t="s">
        <v>11500</v>
      </c>
      <c r="M1190" s="2">
        <v>2</v>
      </c>
      <c r="P1190" s="181" t="s">
        <v>11517</v>
      </c>
      <c r="Q1190" s="182" t="s">
        <v>30</v>
      </c>
      <c r="S1190" s="6">
        <v>0</v>
      </c>
      <c r="T1190" s="6">
        <v>0</v>
      </c>
      <c r="U1190" s="6">
        <v>0</v>
      </c>
      <c r="V1190" s="6">
        <v>204036</v>
      </c>
      <c r="W1190" s="6">
        <f>SUM(Table2[[#This Row],[PE Obligations]:[Paving Obligations]])</f>
        <v>204036</v>
      </c>
    </row>
    <row r="1191" spans="1:23" ht="30" x14ac:dyDescent="0.25">
      <c r="A1191" s="5">
        <v>128828</v>
      </c>
      <c r="B1191" s="4">
        <v>2</v>
      </c>
      <c r="C1191" s="9" t="s">
        <v>204</v>
      </c>
      <c r="D1191" s="65" t="s">
        <v>6360</v>
      </c>
      <c r="E1191" s="65" t="s">
        <v>11498</v>
      </c>
      <c r="F1191" s="9" t="s">
        <v>6361</v>
      </c>
      <c r="H1191" s="1" t="s">
        <v>1098</v>
      </c>
      <c r="I1191" s="1" t="s">
        <v>158</v>
      </c>
      <c r="K1191" s="14" t="s">
        <v>11500</v>
      </c>
      <c r="L1191" s="14" t="s">
        <v>11500</v>
      </c>
      <c r="M1191" s="2">
        <v>2.94</v>
      </c>
      <c r="P1191" s="181" t="s">
        <v>11517</v>
      </c>
      <c r="Q1191" s="182" t="s">
        <v>30</v>
      </c>
      <c r="S1191" s="6">
        <v>0</v>
      </c>
      <c r="T1191" s="6">
        <v>0</v>
      </c>
      <c r="U1191" s="6">
        <v>0</v>
      </c>
      <c r="V1191" s="6">
        <v>203890.68</v>
      </c>
      <c r="W1191" s="6">
        <f>SUM(Table2[[#This Row],[PE Obligations]:[Paving Obligations]])</f>
        <v>203890.68</v>
      </c>
    </row>
    <row r="1192" spans="1:23" ht="30" x14ac:dyDescent="0.25">
      <c r="A1192" s="5">
        <v>125450.54</v>
      </c>
      <c r="B1192" s="4">
        <v>2</v>
      </c>
      <c r="C1192" s="9" t="s">
        <v>294</v>
      </c>
      <c r="D1192" s="65"/>
      <c r="E1192" s="65" t="s">
        <v>11498</v>
      </c>
      <c r="F1192" s="9" t="s">
        <v>4367</v>
      </c>
      <c r="H1192" s="1" t="s">
        <v>501</v>
      </c>
      <c r="I1192" s="1" t="s">
        <v>600</v>
      </c>
      <c r="K1192" s="14" t="s">
        <v>11500</v>
      </c>
      <c r="L1192" s="14" t="s">
        <v>11500</v>
      </c>
      <c r="M1192" s="1" t="s">
        <v>57</v>
      </c>
      <c r="N1192" s="13">
        <v>43742</v>
      </c>
      <c r="P1192" s="181" t="s">
        <v>11517</v>
      </c>
      <c r="Q1192" s="182" t="s">
        <v>30</v>
      </c>
      <c r="S1192" s="6">
        <v>5000</v>
      </c>
      <c r="T1192" s="6">
        <v>0</v>
      </c>
      <c r="U1192" s="6">
        <v>198609</v>
      </c>
      <c r="V1192" s="6">
        <v>0</v>
      </c>
      <c r="W1192" s="6">
        <f>SUM(Table2[[#This Row],[PE Obligations]:[Paving Obligations]])</f>
        <v>203609</v>
      </c>
    </row>
    <row r="1193" spans="1:23" x14ac:dyDescent="0.25">
      <c r="A1193" s="5">
        <v>127343</v>
      </c>
      <c r="B1193" s="4">
        <v>4</v>
      </c>
      <c r="C1193" s="9" t="s">
        <v>231</v>
      </c>
      <c r="D1193" s="65" t="s">
        <v>5449</v>
      </c>
      <c r="E1193" s="65" t="s">
        <v>900</v>
      </c>
      <c r="F1193" s="9" t="s">
        <v>5450</v>
      </c>
      <c r="G1193" s="9" t="s">
        <v>5445</v>
      </c>
      <c r="H1193" s="1" t="s">
        <v>158</v>
      </c>
      <c r="I1193" s="1" t="s">
        <v>341</v>
      </c>
      <c r="J1193" s="1" t="str">
        <f>VLOOKUP(A1193,'Resurfacing Data'!A:M,13,FALSE)</f>
        <v>Scrub Seal w/ TLD</v>
      </c>
      <c r="K1193" s="14" t="s">
        <v>11496</v>
      </c>
      <c r="L1193" s="14" t="s">
        <v>10418</v>
      </c>
      <c r="M1193" s="2">
        <v>4.5999999999999996</v>
      </c>
      <c r="N1193" s="13">
        <v>43553</v>
      </c>
      <c r="O1193" s="1" t="s">
        <v>3042</v>
      </c>
      <c r="P1193" s="181" t="s">
        <v>11515</v>
      </c>
      <c r="Q1193" s="182" t="s">
        <v>24</v>
      </c>
      <c r="S1193" s="6">
        <v>0</v>
      </c>
      <c r="T1193" s="6">
        <v>0</v>
      </c>
      <c r="U1193" s="6">
        <v>-150</v>
      </c>
      <c r="V1193" s="6">
        <v>203617</v>
      </c>
      <c r="W1193" s="6">
        <f>SUM(Table2[[#This Row],[PE Obligations]:[Paving Obligations]])</f>
        <v>203467</v>
      </c>
    </row>
    <row r="1194" spans="1:23" ht="30" x14ac:dyDescent="0.25">
      <c r="A1194" s="5">
        <v>125450</v>
      </c>
      <c r="B1194" s="4">
        <v>1</v>
      </c>
      <c r="C1194" s="9" t="s">
        <v>90</v>
      </c>
      <c r="D1194" s="65"/>
      <c r="E1194" s="65" t="s">
        <v>11498</v>
      </c>
      <c r="F1194" s="9" t="s">
        <v>4330</v>
      </c>
      <c r="H1194" s="1" t="s">
        <v>501</v>
      </c>
      <c r="I1194" s="1" t="s">
        <v>600</v>
      </c>
      <c r="K1194" s="14" t="s">
        <v>11500</v>
      </c>
      <c r="L1194" s="14" t="s">
        <v>11500</v>
      </c>
      <c r="M1194" s="1" t="s">
        <v>57</v>
      </c>
      <c r="N1194" s="13">
        <v>43742</v>
      </c>
      <c r="P1194" s="181" t="s">
        <v>11517</v>
      </c>
      <c r="Q1194" s="182" t="s">
        <v>30</v>
      </c>
      <c r="S1194" s="6">
        <v>500</v>
      </c>
      <c r="T1194" s="6">
        <v>0</v>
      </c>
      <c r="U1194" s="6">
        <v>202400</v>
      </c>
      <c r="V1194" s="6">
        <v>0</v>
      </c>
      <c r="W1194" s="6">
        <f>SUM(Table2[[#This Row],[PE Obligations]:[Paving Obligations]])</f>
        <v>202900</v>
      </c>
    </row>
    <row r="1195" spans="1:23" ht="30" x14ac:dyDescent="0.25">
      <c r="A1195" s="5">
        <v>121934</v>
      </c>
      <c r="B1195" s="4">
        <v>3</v>
      </c>
      <c r="C1195" s="9" t="s">
        <v>269</v>
      </c>
      <c r="D1195" s="65" t="s">
        <v>3043</v>
      </c>
      <c r="E1195" s="65" t="s">
        <v>900</v>
      </c>
      <c r="F1195" s="9" t="s">
        <v>3044</v>
      </c>
      <c r="H1195" s="1" t="s">
        <v>52</v>
      </c>
      <c r="I1195" s="1" t="s">
        <v>48</v>
      </c>
      <c r="K1195" s="14" t="s">
        <v>28</v>
      </c>
      <c r="L1195" s="14" t="s">
        <v>11339</v>
      </c>
      <c r="M1195" s="1" t="s">
        <v>57</v>
      </c>
      <c r="N1195" s="13">
        <v>42706</v>
      </c>
      <c r="P1195" s="181" t="s">
        <v>11515</v>
      </c>
      <c r="Q1195" s="182" t="s">
        <v>24</v>
      </c>
      <c r="R1195" s="9" t="s">
        <v>3045</v>
      </c>
      <c r="S1195" s="6">
        <v>0</v>
      </c>
      <c r="T1195" s="6">
        <v>0</v>
      </c>
      <c r="U1195" s="6">
        <v>202784.21</v>
      </c>
      <c r="V1195" s="6">
        <v>0</v>
      </c>
      <c r="W1195" s="6">
        <f>SUM(Table2[[#This Row],[PE Obligations]:[Paving Obligations]])</f>
        <v>202784.21</v>
      </c>
    </row>
    <row r="1196" spans="1:23" ht="30" x14ac:dyDescent="0.25">
      <c r="A1196" s="5">
        <v>128824</v>
      </c>
      <c r="B1196" s="4">
        <v>1</v>
      </c>
      <c r="C1196" s="9" t="s">
        <v>292</v>
      </c>
      <c r="D1196" s="65" t="s">
        <v>6352</v>
      </c>
      <c r="E1196" s="65" t="s">
        <v>11498</v>
      </c>
      <c r="F1196" s="9" t="s">
        <v>6353</v>
      </c>
      <c r="H1196" s="1" t="s">
        <v>1098</v>
      </c>
      <c r="I1196" s="1" t="s">
        <v>158</v>
      </c>
      <c r="K1196" s="14" t="s">
        <v>11500</v>
      </c>
      <c r="L1196" s="14" t="s">
        <v>11500</v>
      </c>
      <c r="M1196" s="2">
        <v>4.25</v>
      </c>
      <c r="P1196" s="181" t="s">
        <v>11517</v>
      </c>
      <c r="Q1196" s="182" t="s">
        <v>30</v>
      </c>
      <c r="S1196" s="6">
        <v>0</v>
      </c>
      <c r="T1196" s="6">
        <v>0</v>
      </c>
      <c r="U1196" s="6">
        <v>0</v>
      </c>
      <c r="V1196" s="6">
        <v>202566</v>
      </c>
      <c r="W1196" s="6">
        <f>SUM(Table2[[#This Row],[PE Obligations]:[Paving Obligations]])</f>
        <v>202566</v>
      </c>
    </row>
    <row r="1197" spans="1:23" ht="30" x14ac:dyDescent="0.25">
      <c r="A1197" s="5">
        <v>121650</v>
      </c>
      <c r="B1197" s="4">
        <v>3</v>
      </c>
      <c r="C1197" s="9" t="s">
        <v>235</v>
      </c>
      <c r="D1197" s="65" t="s">
        <v>135</v>
      </c>
      <c r="E1197" s="65" t="s">
        <v>11498</v>
      </c>
      <c r="F1197" s="9" t="s">
        <v>2977</v>
      </c>
      <c r="H1197" s="1" t="s">
        <v>1079</v>
      </c>
      <c r="I1197" s="1" t="s">
        <v>113</v>
      </c>
      <c r="K1197" s="14" t="s">
        <v>11496</v>
      </c>
      <c r="L1197" s="14" t="s">
        <v>113</v>
      </c>
      <c r="M1197" s="1" t="s">
        <v>57</v>
      </c>
      <c r="N1197" s="13">
        <v>43329</v>
      </c>
      <c r="P1197" s="181" t="s">
        <v>11517</v>
      </c>
      <c r="Q1197" s="182" t="s">
        <v>30</v>
      </c>
      <c r="S1197" s="6">
        <v>127023.46</v>
      </c>
      <c r="T1197" s="6">
        <v>0</v>
      </c>
      <c r="U1197" s="6">
        <v>75500</v>
      </c>
      <c r="V1197" s="6">
        <v>0</v>
      </c>
      <c r="W1197" s="6">
        <f>SUM(Table2[[#This Row],[PE Obligations]:[Paving Obligations]])</f>
        <v>202523.46000000002</v>
      </c>
    </row>
    <row r="1198" spans="1:23" x14ac:dyDescent="0.25">
      <c r="A1198" s="5">
        <v>126197</v>
      </c>
      <c r="B1198" s="4">
        <v>3</v>
      </c>
      <c r="C1198" s="9" t="s">
        <v>54</v>
      </c>
      <c r="D1198" s="65" t="s">
        <v>2234</v>
      </c>
      <c r="E1198" s="65" t="s">
        <v>900</v>
      </c>
      <c r="F1198" s="9" t="s">
        <v>4730</v>
      </c>
      <c r="G1198" s="9" t="s">
        <v>3213</v>
      </c>
      <c r="H1198" s="1" t="s">
        <v>158</v>
      </c>
      <c r="I1198" s="1" t="s">
        <v>341</v>
      </c>
      <c r="J1198" s="1" t="str">
        <f>VLOOKUP(A1198,'Resurfacing Data'!A:M,13,FALSE)</f>
        <v>Mill &amp; 411D</v>
      </c>
      <c r="K1198" s="14" t="s">
        <v>11496</v>
      </c>
      <c r="L1198" s="14" t="s">
        <v>10418</v>
      </c>
      <c r="M1198" s="2">
        <v>2.34</v>
      </c>
      <c r="N1198" s="13">
        <v>43140</v>
      </c>
      <c r="O1198" s="1" t="s">
        <v>342</v>
      </c>
      <c r="P1198" s="181" t="s">
        <v>11514</v>
      </c>
      <c r="Q1198" s="182" t="s">
        <v>11</v>
      </c>
      <c r="R1198" s="9" t="s">
        <v>4731</v>
      </c>
      <c r="S1198" s="6">
        <v>0</v>
      </c>
      <c r="T1198" s="6">
        <v>0</v>
      </c>
      <c r="U1198" s="6">
        <v>97904.44</v>
      </c>
      <c r="V1198" s="6">
        <v>104585.96</v>
      </c>
      <c r="W1198" s="6">
        <f>SUM(Table2[[#This Row],[PE Obligations]:[Paving Obligations]])</f>
        <v>202490.40000000002</v>
      </c>
    </row>
    <row r="1199" spans="1:23" ht="30" x14ac:dyDescent="0.25">
      <c r="A1199" s="5">
        <v>129119</v>
      </c>
      <c r="B1199" s="4">
        <v>1</v>
      </c>
      <c r="C1199" s="9" t="s">
        <v>181</v>
      </c>
      <c r="D1199" s="65" t="s">
        <v>6553</v>
      </c>
      <c r="E1199" s="65" t="s">
        <v>11498</v>
      </c>
      <c r="F1199" s="9" t="s">
        <v>6554</v>
      </c>
      <c r="H1199" s="1" t="s">
        <v>1098</v>
      </c>
      <c r="I1199" s="1" t="s">
        <v>158</v>
      </c>
      <c r="K1199" s="14" t="s">
        <v>11500</v>
      </c>
      <c r="L1199" s="14" t="s">
        <v>11500</v>
      </c>
      <c r="M1199" s="2">
        <v>2.2999999999999998</v>
      </c>
      <c r="P1199" s="181" t="s">
        <v>11517</v>
      </c>
      <c r="Q1199" s="182" t="s">
        <v>1369</v>
      </c>
      <c r="S1199" s="6">
        <v>0</v>
      </c>
      <c r="T1199" s="6">
        <v>0</v>
      </c>
      <c r="U1199" s="6">
        <v>0</v>
      </c>
      <c r="V1199" s="6">
        <v>202029.24</v>
      </c>
      <c r="W1199" s="6">
        <f>SUM(Table2[[#This Row],[PE Obligations]:[Paving Obligations]])</f>
        <v>202029.24</v>
      </c>
    </row>
    <row r="1200" spans="1:23" ht="30" x14ac:dyDescent="0.25">
      <c r="A1200" s="5">
        <v>125450.03</v>
      </c>
      <c r="B1200" s="4">
        <v>1</v>
      </c>
      <c r="C1200" s="9" t="s">
        <v>729</v>
      </c>
      <c r="D1200" s="65"/>
      <c r="E1200" s="65" t="s">
        <v>11498</v>
      </c>
      <c r="F1200" s="9" t="s">
        <v>4331</v>
      </c>
      <c r="H1200" s="1" t="s">
        <v>501</v>
      </c>
      <c r="I1200" s="1" t="s">
        <v>600</v>
      </c>
      <c r="K1200" s="14" t="s">
        <v>11500</v>
      </c>
      <c r="L1200" s="14" t="s">
        <v>11500</v>
      </c>
      <c r="M1200" s="1" t="s">
        <v>57</v>
      </c>
      <c r="N1200" s="13">
        <v>43742</v>
      </c>
      <c r="P1200" s="181" t="s">
        <v>11517</v>
      </c>
      <c r="Q1200" s="182" t="s">
        <v>30</v>
      </c>
      <c r="S1200" s="6">
        <v>5000</v>
      </c>
      <c r="T1200" s="6">
        <v>0</v>
      </c>
      <c r="U1200" s="6">
        <v>197000</v>
      </c>
      <c r="V1200" s="6">
        <v>0</v>
      </c>
      <c r="W1200" s="6">
        <f>SUM(Table2[[#This Row],[PE Obligations]:[Paving Obligations]])</f>
        <v>202000</v>
      </c>
    </row>
    <row r="1201" spans="1:23" ht="90" x14ac:dyDescent="0.25">
      <c r="A1201" s="5">
        <v>120056</v>
      </c>
      <c r="B1201" s="4">
        <v>1</v>
      </c>
      <c r="C1201" s="9" t="s">
        <v>40</v>
      </c>
      <c r="D1201" s="65" t="s">
        <v>2605</v>
      </c>
      <c r="E1201" s="65" t="s">
        <v>11498</v>
      </c>
      <c r="F1201" s="9" t="s">
        <v>2606</v>
      </c>
      <c r="G1201" s="9" t="s">
        <v>2607</v>
      </c>
      <c r="H1201" s="1" t="s">
        <v>501</v>
      </c>
      <c r="I1201" s="1" t="s">
        <v>599</v>
      </c>
      <c r="K1201" s="14" t="s">
        <v>11496</v>
      </c>
      <c r="L1201" s="14" t="s">
        <v>113</v>
      </c>
      <c r="M1201" s="2">
        <v>0.37</v>
      </c>
      <c r="N1201" s="13">
        <v>43441</v>
      </c>
      <c r="P1201" s="181" t="s">
        <v>11517</v>
      </c>
      <c r="Q1201" s="182" t="s">
        <v>24</v>
      </c>
      <c r="S1201" s="6">
        <v>0</v>
      </c>
      <c r="T1201" s="6">
        <v>0</v>
      </c>
      <c r="U1201" s="6">
        <v>201735</v>
      </c>
      <c r="V1201" s="6">
        <v>0</v>
      </c>
      <c r="W1201" s="6">
        <f>SUM(Table2[[#This Row],[PE Obligations]:[Paving Obligations]])</f>
        <v>201735</v>
      </c>
    </row>
    <row r="1202" spans="1:23" ht="30" x14ac:dyDescent="0.25">
      <c r="A1202" s="5">
        <v>129979</v>
      </c>
      <c r="B1202" s="4">
        <v>2</v>
      </c>
      <c r="C1202" s="9" t="s">
        <v>159</v>
      </c>
      <c r="D1202" s="65"/>
      <c r="E1202" s="65" t="s">
        <v>11500</v>
      </c>
      <c r="F1202" s="9" t="s">
        <v>7331</v>
      </c>
      <c r="H1202" s="1" t="s">
        <v>1246</v>
      </c>
      <c r="K1202" s="14" t="s">
        <v>11500</v>
      </c>
      <c r="L1202" s="14" t="s">
        <v>11500</v>
      </c>
      <c r="M1202" s="1" t="s">
        <v>57</v>
      </c>
      <c r="P1202" s="181" t="s">
        <v>11500</v>
      </c>
      <c r="Q1202" s="182"/>
      <c r="S1202" s="6">
        <v>0</v>
      </c>
      <c r="T1202" s="6">
        <v>0</v>
      </c>
      <c r="U1202" s="6">
        <v>201375</v>
      </c>
      <c r="V1202" s="6">
        <v>0</v>
      </c>
      <c r="W1202" s="6">
        <f>SUM(Table2[[#This Row],[PE Obligations]:[Paving Obligations]])</f>
        <v>201375</v>
      </c>
    </row>
    <row r="1203" spans="1:23" ht="30" x14ac:dyDescent="0.25">
      <c r="A1203" s="5">
        <v>125450.15</v>
      </c>
      <c r="B1203" s="4">
        <v>1</v>
      </c>
      <c r="C1203" s="9" t="s">
        <v>186</v>
      </c>
      <c r="D1203" s="65"/>
      <c r="E1203" s="65" t="s">
        <v>11498</v>
      </c>
      <c r="F1203" s="9" t="s">
        <v>4339</v>
      </c>
      <c r="H1203" s="1" t="s">
        <v>501</v>
      </c>
      <c r="I1203" s="1" t="s">
        <v>600</v>
      </c>
      <c r="K1203" s="14" t="s">
        <v>11500</v>
      </c>
      <c r="L1203" s="14" t="s">
        <v>11500</v>
      </c>
      <c r="M1203" s="2">
        <v>0</v>
      </c>
      <c r="N1203" s="13">
        <v>43742</v>
      </c>
      <c r="P1203" s="181" t="s">
        <v>11517</v>
      </c>
      <c r="Q1203" s="182" t="s">
        <v>30</v>
      </c>
      <c r="S1203" s="6">
        <v>5000</v>
      </c>
      <c r="T1203" s="6">
        <v>0</v>
      </c>
      <c r="U1203" s="6">
        <v>196200</v>
      </c>
      <c r="V1203" s="6">
        <v>0</v>
      </c>
      <c r="W1203" s="6">
        <f>SUM(Table2[[#This Row],[PE Obligations]:[Paving Obligations]])</f>
        <v>201200</v>
      </c>
    </row>
    <row r="1204" spans="1:23" ht="45" x14ac:dyDescent="0.25">
      <c r="A1204" s="5">
        <v>100301</v>
      </c>
      <c r="B1204" s="4">
        <v>3</v>
      </c>
      <c r="C1204" s="9" t="s">
        <v>490</v>
      </c>
      <c r="D1204" s="65" t="s">
        <v>491</v>
      </c>
      <c r="E1204" s="65" t="s">
        <v>900</v>
      </c>
      <c r="F1204" s="9" t="s">
        <v>492</v>
      </c>
      <c r="G1204" s="9" t="s">
        <v>493</v>
      </c>
      <c r="H1204" s="1" t="s">
        <v>74</v>
      </c>
      <c r="I1204" s="1" t="s">
        <v>101</v>
      </c>
      <c r="K1204" s="14" t="s">
        <v>11496</v>
      </c>
      <c r="L1204" s="14" t="s">
        <v>113</v>
      </c>
      <c r="M1204" s="2">
        <v>6.5</v>
      </c>
      <c r="P1204" s="181" t="s">
        <v>11514</v>
      </c>
      <c r="Q1204" s="182" t="s">
        <v>11</v>
      </c>
      <c r="S1204" s="6">
        <v>201088.68</v>
      </c>
      <c r="T1204" s="6">
        <v>0</v>
      </c>
      <c r="U1204" s="6">
        <v>0</v>
      </c>
      <c r="V1204" s="6">
        <v>0</v>
      </c>
      <c r="W1204" s="6">
        <f>SUM(Table2[[#This Row],[PE Obligations]:[Paving Obligations]])</f>
        <v>201088.68</v>
      </c>
    </row>
    <row r="1205" spans="1:23" ht="30" x14ac:dyDescent="0.25">
      <c r="A1205" s="5">
        <v>125450.25</v>
      </c>
      <c r="B1205" s="4">
        <v>1</v>
      </c>
      <c r="C1205" s="9" t="s">
        <v>397</v>
      </c>
      <c r="D1205" s="65"/>
      <c r="E1205" s="65" t="s">
        <v>11498</v>
      </c>
      <c r="F1205" s="9" t="s">
        <v>4348</v>
      </c>
      <c r="H1205" s="1" t="s">
        <v>501</v>
      </c>
      <c r="I1205" s="1" t="s">
        <v>600</v>
      </c>
      <c r="K1205" s="14" t="s">
        <v>11500</v>
      </c>
      <c r="L1205" s="14" t="s">
        <v>11500</v>
      </c>
      <c r="M1205" s="2">
        <v>0</v>
      </c>
      <c r="N1205" s="13">
        <v>43917</v>
      </c>
      <c r="P1205" s="181" t="s">
        <v>11517</v>
      </c>
      <c r="Q1205" s="182" t="s">
        <v>30</v>
      </c>
      <c r="S1205" s="6">
        <v>8200</v>
      </c>
      <c r="T1205" s="6">
        <v>0</v>
      </c>
      <c r="U1205" s="6">
        <v>192700</v>
      </c>
      <c r="V1205" s="6">
        <v>0</v>
      </c>
      <c r="W1205" s="6">
        <f>SUM(Table2[[#This Row],[PE Obligations]:[Paving Obligations]])</f>
        <v>200900</v>
      </c>
    </row>
    <row r="1206" spans="1:23" ht="75" x14ac:dyDescent="0.25">
      <c r="A1206" s="5">
        <v>123754</v>
      </c>
      <c r="B1206" s="4">
        <v>4</v>
      </c>
      <c r="C1206" s="9" t="s">
        <v>94</v>
      </c>
      <c r="D1206" s="65"/>
      <c r="E1206" s="65" t="s">
        <v>11498</v>
      </c>
      <c r="F1206" s="9" t="s">
        <v>3559</v>
      </c>
      <c r="G1206" s="9" t="s">
        <v>3560</v>
      </c>
      <c r="H1206" s="1" t="s">
        <v>22</v>
      </c>
      <c r="I1206" s="1" t="s">
        <v>39</v>
      </c>
      <c r="K1206" s="14" t="s">
        <v>11500</v>
      </c>
      <c r="L1206" s="14" t="s">
        <v>11500</v>
      </c>
      <c r="M1206" s="2">
        <v>0.21</v>
      </c>
      <c r="P1206" s="181" t="s">
        <v>11517</v>
      </c>
      <c r="Q1206" s="182" t="s">
        <v>30</v>
      </c>
      <c r="S1206" s="6">
        <v>0</v>
      </c>
      <c r="T1206" s="6">
        <v>0</v>
      </c>
      <c r="U1206" s="6">
        <v>200772</v>
      </c>
      <c r="V1206" s="6">
        <v>0</v>
      </c>
      <c r="W1206" s="6">
        <f>SUM(Table2[[#This Row],[PE Obligations]:[Paving Obligations]])</f>
        <v>200772</v>
      </c>
    </row>
    <row r="1207" spans="1:23" x14ac:dyDescent="0.25">
      <c r="A1207" s="5">
        <v>105360.01</v>
      </c>
      <c r="B1207" s="4">
        <v>3</v>
      </c>
      <c r="C1207" s="9" t="s">
        <v>798</v>
      </c>
      <c r="D1207" s="65" t="s">
        <v>907</v>
      </c>
      <c r="E1207" s="65" t="s">
        <v>900</v>
      </c>
      <c r="F1207" s="9" t="s">
        <v>908</v>
      </c>
      <c r="H1207" s="1" t="s">
        <v>28</v>
      </c>
      <c r="I1207" s="1" t="s">
        <v>29</v>
      </c>
      <c r="K1207" s="14" t="s">
        <v>28</v>
      </c>
      <c r="L1207" s="14" t="s">
        <v>113</v>
      </c>
      <c r="M1207" s="2">
        <v>0.2</v>
      </c>
      <c r="N1207" s="13">
        <v>44176</v>
      </c>
      <c r="P1207" s="181" t="s">
        <v>11515</v>
      </c>
      <c r="Q1207" s="182" t="s">
        <v>24</v>
      </c>
      <c r="R1207" s="9" t="s">
        <v>909</v>
      </c>
      <c r="S1207" s="6">
        <v>0</v>
      </c>
      <c r="T1207" s="6">
        <v>200753</v>
      </c>
      <c r="U1207" s="6">
        <v>0</v>
      </c>
      <c r="V1207" s="6">
        <v>0</v>
      </c>
      <c r="W1207" s="6">
        <f>SUM(Table2[[#This Row],[PE Obligations]:[Paving Obligations]])</f>
        <v>200753</v>
      </c>
    </row>
    <row r="1208" spans="1:23" x14ac:dyDescent="0.25">
      <c r="A1208" s="5">
        <v>129821</v>
      </c>
      <c r="B1208" s="4">
        <v>1</v>
      </c>
      <c r="C1208" s="9" t="s">
        <v>40</v>
      </c>
      <c r="D1208" s="65"/>
      <c r="E1208" s="65" t="s">
        <v>11500</v>
      </c>
      <c r="F1208" s="9" t="s">
        <v>7183</v>
      </c>
      <c r="H1208" s="1" t="s">
        <v>1246</v>
      </c>
      <c r="K1208" s="14" t="s">
        <v>11500</v>
      </c>
      <c r="L1208" s="14" t="s">
        <v>11500</v>
      </c>
      <c r="M1208" s="1" t="s">
        <v>57</v>
      </c>
      <c r="P1208" s="181" t="s">
        <v>11500</v>
      </c>
      <c r="Q1208" s="182"/>
      <c r="S1208" s="6">
        <v>0</v>
      </c>
      <c r="T1208" s="6">
        <v>0</v>
      </c>
      <c r="U1208" s="6">
        <v>200735</v>
      </c>
      <c r="V1208" s="6">
        <v>0</v>
      </c>
      <c r="W1208" s="6">
        <f>SUM(Table2[[#This Row],[PE Obligations]:[Paving Obligations]])</f>
        <v>200735</v>
      </c>
    </row>
    <row r="1209" spans="1:23" x14ac:dyDescent="0.25">
      <c r="A1209" s="5">
        <v>117357</v>
      </c>
      <c r="B1209" s="4">
        <v>4</v>
      </c>
      <c r="C1209" s="9" t="s">
        <v>210</v>
      </c>
      <c r="D1209" s="65" t="s">
        <v>135</v>
      </c>
      <c r="E1209" s="65" t="s">
        <v>11498</v>
      </c>
      <c r="F1209" s="9" t="s">
        <v>2100</v>
      </c>
      <c r="H1209" s="1" t="s">
        <v>1079</v>
      </c>
      <c r="I1209" s="1" t="s">
        <v>118</v>
      </c>
      <c r="K1209" s="14" t="s">
        <v>11496</v>
      </c>
      <c r="L1209" s="14" t="s">
        <v>11499</v>
      </c>
      <c r="M1209" s="2">
        <v>0.69399999999999995</v>
      </c>
      <c r="N1209" s="13">
        <v>42090</v>
      </c>
      <c r="P1209" s="181" t="s">
        <v>11517</v>
      </c>
      <c r="Q1209" s="182" t="s">
        <v>30</v>
      </c>
      <c r="S1209" s="6">
        <v>111137.62</v>
      </c>
      <c r="T1209" s="6">
        <v>0</v>
      </c>
      <c r="U1209" s="6">
        <v>89000</v>
      </c>
      <c r="V1209" s="6">
        <v>0</v>
      </c>
      <c r="W1209" s="6">
        <f>SUM(Table2[[#This Row],[PE Obligations]:[Paving Obligations]])</f>
        <v>200137.62</v>
      </c>
    </row>
    <row r="1210" spans="1:23" x14ac:dyDescent="0.25">
      <c r="A1210" s="5">
        <v>130325</v>
      </c>
      <c r="B1210" s="4">
        <v>2</v>
      </c>
      <c r="C1210" s="9" t="s">
        <v>159</v>
      </c>
      <c r="D1210" s="65"/>
      <c r="E1210" s="65" t="s">
        <v>11500</v>
      </c>
      <c r="F1210" s="9" t="s">
        <v>7628</v>
      </c>
      <c r="H1210" s="1" t="s">
        <v>1246</v>
      </c>
      <c r="K1210" s="14" t="s">
        <v>11500</v>
      </c>
      <c r="L1210" s="14" t="s">
        <v>11500</v>
      </c>
      <c r="M1210" s="1" t="s">
        <v>57</v>
      </c>
      <c r="P1210" s="181" t="s">
        <v>11500</v>
      </c>
      <c r="Q1210" s="182"/>
      <c r="S1210" s="6">
        <v>0</v>
      </c>
      <c r="T1210" s="6">
        <v>0</v>
      </c>
      <c r="U1210" s="6">
        <v>200084</v>
      </c>
      <c r="V1210" s="6">
        <v>0</v>
      </c>
      <c r="W1210" s="6">
        <f>SUM(Table2[[#This Row],[PE Obligations]:[Paving Obligations]])</f>
        <v>200084</v>
      </c>
    </row>
    <row r="1211" spans="1:23" x14ac:dyDescent="0.25">
      <c r="A1211" s="5">
        <v>118363</v>
      </c>
      <c r="B1211" s="4">
        <v>3</v>
      </c>
      <c r="C1211" s="9" t="s">
        <v>54</v>
      </c>
      <c r="D1211" s="65" t="s">
        <v>108</v>
      </c>
      <c r="E1211" s="65" t="s">
        <v>10721</v>
      </c>
      <c r="F1211" s="9" t="s">
        <v>2273</v>
      </c>
      <c r="G1211" s="9" t="s">
        <v>600</v>
      </c>
      <c r="H1211" s="1" t="s">
        <v>501</v>
      </c>
      <c r="I1211" s="1" t="s">
        <v>600</v>
      </c>
      <c r="K1211" s="14" t="s">
        <v>11500</v>
      </c>
      <c r="L1211" s="14" t="s">
        <v>11500</v>
      </c>
      <c r="M1211" s="2">
        <v>1.52</v>
      </c>
      <c r="N1211" s="13">
        <v>42804</v>
      </c>
      <c r="P1211" s="181" t="s">
        <v>11513</v>
      </c>
      <c r="Q1211" s="182" t="s">
        <v>148</v>
      </c>
      <c r="S1211" s="6">
        <v>0</v>
      </c>
      <c r="T1211" s="6">
        <v>0</v>
      </c>
      <c r="U1211" s="6">
        <v>200006</v>
      </c>
      <c r="V1211" s="6">
        <v>0</v>
      </c>
      <c r="W1211" s="6">
        <f>SUM(Table2[[#This Row],[PE Obligations]:[Paving Obligations]])</f>
        <v>200006</v>
      </c>
    </row>
    <row r="1212" spans="1:23" x14ac:dyDescent="0.25">
      <c r="A1212" s="5">
        <v>48250</v>
      </c>
      <c r="B1212" s="4">
        <v>6</v>
      </c>
      <c r="C1212" s="9" t="s">
        <v>46</v>
      </c>
      <c r="D1212" s="65"/>
      <c r="E1212" s="65" t="s">
        <v>11500</v>
      </c>
      <c r="F1212" s="9" t="s">
        <v>168</v>
      </c>
      <c r="H1212" s="1" t="s">
        <v>24</v>
      </c>
      <c r="K1212" s="14" t="s">
        <v>11500</v>
      </c>
      <c r="L1212" s="14" t="s">
        <v>11500</v>
      </c>
      <c r="M1212" s="2">
        <v>0</v>
      </c>
      <c r="P1212" s="181" t="s">
        <v>11500</v>
      </c>
      <c r="Q1212" s="182"/>
      <c r="S1212" s="6">
        <v>0</v>
      </c>
      <c r="T1212" s="6">
        <v>0</v>
      </c>
      <c r="U1212" s="6">
        <v>200000</v>
      </c>
      <c r="V1212" s="6">
        <v>0</v>
      </c>
      <c r="W1212" s="6">
        <f>SUM(Table2[[#This Row],[PE Obligations]:[Paving Obligations]])</f>
        <v>200000</v>
      </c>
    </row>
    <row r="1213" spans="1:23" ht="285" x14ac:dyDescent="0.25">
      <c r="A1213" s="5">
        <v>128762</v>
      </c>
      <c r="B1213" s="4">
        <v>3</v>
      </c>
      <c r="C1213" s="9" t="s">
        <v>318</v>
      </c>
      <c r="D1213" s="65"/>
      <c r="E1213" s="65" t="s">
        <v>11498</v>
      </c>
      <c r="F1213" s="9" t="s">
        <v>6297</v>
      </c>
      <c r="G1213" s="9" t="s">
        <v>6298</v>
      </c>
      <c r="H1213" s="1" t="s">
        <v>22</v>
      </c>
      <c r="I1213" s="1" t="s">
        <v>39</v>
      </c>
      <c r="K1213" s="14" t="s">
        <v>11500</v>
      </c>
      <c r="L1213" s="14" t="s">
        <v>11500</v>
      </c>
      <c r="M1213" s="2">
        <v>0</v>
      </c>
      <c r="P1213" s="181" t="s">
        <v>11517</v>
      </c>
      <c r="Q1213" s="182"/>
      <c r="S1213" s="6">
        <v>200000</v>
      </c>
      <c r="T1213" s="6">
        <v>0</v>
      </c>
      <c r="U1213" s="6">
        <v>0</v>
      </c>
      <c r="V1213" s="6">
        <v>0</v>
      </c>
      <c r="W1213" s="6">
        <f>SUM(Table2[[#This Row],[PE Obligations]:[Paving Obligations]])</f>
        <v>200000</v>
      </c>
    </row>
    <row r="1214" spans="1:23" ht="120" x14ac:dyDescent="0.25">
      <c r="A1214" s="5">
        <v>128974</v>
      </c>
      <c r="B1214" s="4">
        <v>4</v>
      </c>
      <c r="C1214" s="9" t="s">
        <v>607</v>
      </c>
      <c r="D1214" s="65"/>
      <c r="E1214" s="65" t="s">
        <v>11498</v>
      </c>
      <c r="F1214" s="9" t="s">
        <v>6431</v>
      </c>
      <c r="G1214" s="9" t="s">
        <v>6432</v>
      </c>
      <c r="H1214" s="1" t="s">
        <v>22</v>
      </c>
      <c r="I1214" s="1" t="s">
        <v>155</v>
      </c>
      <c r="K1214" s="14" t="s">
        <v>11500</v>
      </c>
      <c r="L1214" s="14" t="s">
        <v>11500</v>
      </c>
      <c r="M1214" s="1" t="s">
        <v>57</v>
      </c>
      <c r="P1214" s="181" t="s">
        <v>11517</v>
      </c>
      <c r="Q1214" s="182"/>
      <c r="S1214" s="6">
        <v>200000</v>
      </c>
      <c r="T1214" s="6">
        <v>0</v>
      </c>
      <c r="U1214" s="6">
        <v>0</v>
      </c>
      <c r="V1214" s="6">
        <v>0</v>
      </c>
      <c r="W1214" s="6">
        <f>SUM(Table2[[#This Row],[PE Obligations]:[Paving Obligations]])</f>
        <v>200000</v>
      </c>
    </row>
    <row r="1215" spans="1:23" x14ac:dyDescent="0.25">
      <c r="A1215" s="5">
        <v>129736.07</v>
      </c>
      <c r="B1215" s="4">
        <v>6</v>
      </c>
      <c r="C1215" s="9" t="s">
        <v>46</v>
      </c>
      <c r="D1215" s="65"/>
      <c r="E1215" s="65" t="s">
        <v>11500</v>
      </c>
      <c r="F1215" s="9" t="s">
        <v>7082</v>
      </c>
      <c r="H1215" s="1" t="s">
        <v>24</v>
      </c>
      <c r="I1215" s="1" t="s">
        <v>56</v>
      </c>
      <c r="K1215" s="14" t="s">
        <v>11500</v>
      </c>
      <c r="L1215" s="14" t="s">
        <v>11500</v>
      </c>
      <c r="M1215" s="1" t="s">
        <v>57</v>
      </c>
      <c r="P1215" s="181" t="s">
        <v>11500</v>
      </c>
      <c r="Q1215" s="182"/>
      <c r="S1215" s="6">
        <v>0</v>
      </c>
      <c r="T1215" s="6">
        <v>0</v>
      </c>
      <c r="U1215" s="6">
        <v>200000</v>
      </c>
      <c r="V1215" s="6">
        <v>0</v>
      </c>
      <c r="W1215" s="6">
        <f>SUM(Table2[[#This Row],[PE Obligations]:[Paving Obligations]])</f>
        <v>200000</v>
      </c>
    </row>
    <row r="1216" spans="1:23" x14ac:dyDescent="0.25">
      <c r="A1216" s="5">
        <v>129763</v>
      </c>
      <c r="B1216" s="4">
        <v>2</v>
      </c>
      <c r="C1216" s="9" t="s">
        <v>199</v>
      </c>
      <c r="D1216" s="65"/>
      <c r="E1216" s="65" t="s">
        <v>11500</v>
      </c>
      <c r="F1216" s="9" t="s">
        <v>7134</v>
      </c>
      <c r="H1216" s="1" t="s">
        <v>878</v>
      </c>
      <c r="I1216" s="1" t="s">
        <v>972</v>
      </c>
      <c r="K1216" s="14" t="s">
        <v>11500</v>
      </c>
      <c r="L1216" s="14" t="s">
        <v>11500</v>
      </c>
      <c r="M1216" s="1" t="s">
        <v>57</v>
      </c>
      <c r="P1216" s="181" t="s">
        <v>11500</v>
      </c>
      <c r="Q1216" s="182"/>
      <c r="S1216" s="6">
        <v>0</v>
      </c>
      <c r="T1216" s="6">
        <v>0</v>
      </c>
      <c r="U1216" s="6">
        <v>200000</v>
      </c>
      <c r="V1216" s="6">
        <v>0</v>
      </c>
      <c r="W1216" s="6">
        <f>SUM(Table2[[#This Row],[PE Obligations]:[Paving Obligations]])</f>
        <v>200000</v>
      </c>
    </row>
    <row r="1217" spans="1:23" ht="45" x14ac:dyDescent="0.25">
      <c r="A1217" s="5">
        <v>129862</v>
      </c>
      <c r="B1217" s="4">
        <v>6</v>
      </c>
      <c r="C1217" s="9" t="s">
        <v>46</v>
      </c>
      <c r="D1217" s="65"/>
      <c r="E1217" s="65" t="s">
        <v>11500</v>
      </c>
      <c r="F1217" s="9" t="s">
        <v>7209</v>
      </c>
      <c r="G1217" s="9" t="s">
        <v>7210</v>
      </c>
      <c r="H1217" s="1" t="s">
        <v>24</v>
      </c>
      <c r="I1217" s="1" t="s">
        <v>467</v>
      </c>
      <c r="K1217" s="14" t="s">
        <v>11500</v>
      </c>
      <c r="L1217" s="14" t="s">
        <v>11500</v>
      </c>
      <c r="M1217" s="1" t="s">
        <v>57</v>
      </c>
      <c r="P1217" s="181" t="s">
        <v>11500</v>
      </c>
      <c r="Q1217" s="182"/>
      <c r="S1217" s="6">
        <v>200000</v>
      </c>
      <c r="T1217" s="6">
        <v>0</v>
      </c>
      <c r="U1217" s="6">
        <v>0</v>
      </c>
      <c r="V1217" s="6">
        <v>0</v>
      </c>
      <c r="W1217" s="6">
        <f>SUM(Table2[[#This Row],[PE Obligations]:[Paving Obligations]])</f>
        <v>200000</v>
      </c>
    </row>
    <row r="1218" spans="1:23" ht="30" x14ac:dyDescent="0.25">
      <c r="A1218" s="5">
        <v>129887</v>
      </c>
      <c r="B1218" s="4">
        <v>1</v>
      </c>
      <c r="C1218" s="9" t="s">
        <v>181</v>
      </c>
      <c r="D1218" s="65"/>
      <c r="E1218" s="65" t="s">
        <v>11500</v>
      </c>
      <c r="F1218" s="9" t="s">
        <v>7236</v>
      </c>
      <c r="H1218" s="1" t="s">
        <v>878</v>
      </c>
      <c r="I1218" s="1" t="s">
        <v>972</v>
      </c>
      <c r="K1218" s="14" t="s">
        <v>11500</v>
      </c>
      <c r="L1218" s="14" t="s">
        <v>11500</v>
      </c>
      <c r="M1218" s="1" t="s">
        <v>57</v>
      </c>
      <c r="P1218" s="181" t="s">
        <v>11500</v>
      </c>
      <c r="Q1218" s="182"/>
      <c r="S1218" s="6">
        <v>0</v>
      </c>
      <c r="T1218" s="6">
        <v>0</v>
      </c>
      <c r="U1218" s="6">
        <v>200000</v>
      </c>
      <c r="V1218" s="6">
        <v>0</v>
      </c>
      <c r="W1218" s="6">
        <f>SUM(Table2[[#This Row],[PE Obligations]:[Paving Obligations]])</f>
        <v>200000</v>
      </c>
    </row>
    <row r="1219" spans="1:23" x14ac:dyDescent="0.25">
      <c r="A1219" s="5">
        <v>130053</v>
      </c>
      <c r="B1219" s="4">
        <v>2</v>
      </c>
      <c r="C1219" s="9" t="s">
        <v>278</v>
      </c>
      <c r="D1219" s="65"/>
      <c r="E1219" s="65" t="s">
        <v>11500</v>
      </c>
      <c r="F1219" s="9" t="s">
        <v>7410</v>
      </c>
      <c r="H1219" s="1" t="s">
        <v>878</v>
      </c>
      <c r="I1219" s="1" t="s">
        <v>972</v>
      </c>
      <c r="K1219" s="14" t="s">
        <v>11500</v>
      </c>
      <c r="L1219" s="14" t="s">
        <v>11500</v>
      </c>
      <c r="M1219" s="1" t="s">
        <v>57</v>
      </c>
      <c r="P1219" s="181" t="s">
        <v>11500</v>
      </c>
      <c r="Q1219" s="182"/>
      <c r="S1219" s="6">
        <v>0</v>
      </c>
      <c r="T1219" s="6">
        <v>0</v>
      </c>
      <c r="U1219" s="6">
        <v>200000</v>
      </c>
      <c r="V1219" s="6">
        <v>0</v>
      </c>
      <c r="W1219" s="6">
        <f>SUM(Table2[[#This Row],[PE Obligations]:[Paving Obligations]])</f>
        <v>200000</v>
      </c>
    </row>
    <row r="1220" spans="1:23" x14ac:dyDescent="0.25">
      <c r="A1220" s="5">
        <v>118734</v>
      </c>
      <c r="B1220" s="4">
        <v>1</v>
      </c>
      <c r="C1220" s="9" t="s">
        <v>192</v>
      </c>
      <c r="D1220" s="65" t="s">
        <v>390</v>
      </c>
      <c r="E1220" s="65" t="s">
        <v>900</v>
      </c>
      <c r="F1220" s="9" t="s">
        <v>2357</v>
      </c>
      <c r="G1220" s="9" t="s">
        <v>2358</v>
      </c>
      <c r="H1220" s="1" t="s">
        <v>74</v>
      </c>
      <c r="I1220" s="1" t="s">
        <v>502</v>
      </c>
      <c r="K1220" s="14" t="s">
        <v>11496</v>
      </c>
      <c r="L1220" s="14" t="s">
        <v>11499</v>
      </c>
      <c r="M1220" s="2">
        <v>0.01</v>
      </c>
      <c r="P1220" s="181" t="s">
        <v>11514</v>
      </c>
      <c r="Q1220" s="182" t="s">
        <v>11</v>
      </c>
      <c r="S1220" s="6">
        <v>200000</v>
      </c>
      <c r="T1220" s="6">
        <v>0</v>
      </c>
      <c r="U1220" s="6">
        <v>0</v>
      </c>
      <c r="V1220" s="6">
        <v>0</v>
      </c>
      <c r="W1220" s="6">
        <f>SUM(Table2[[#This Row],[PE Obligations]:[Paving Obligations]])</f>
        <v>200000</v>
      </c>
    </row>
    <row r="1221" spans="1:23" ht="75" x14ac:dyDescent="0.25">
      <c r="A1221" s="5">
        <v>124583</v>
      </c>
      <c r="B1221" s="4">
        <v>4</v>
      </c>
      <c r="C1221" s="9" t="s">
        <v>854</v>
      </c>
      <c r="D1221" s="65" t="s">
        <v>855</v>
      </c>
      <c r="E1221" s="65" t="s">
        <v>900</v>
      </c>
      <c r="F1221" s="9" t="s">
        <v>3962</v>
      </c>
      <c r="G1221" s="9" t="s">
        <v>3963</v>
      </c>
      <c r="H1221" s="1" t="s">
        <v>74</v>
      </c>
      <c r="I1221" s="1" t="s">
        <v>23</v>
      </c>
      <c r="K1221" s="14" t="s">
        <v>11496</v>
      </c>
      <c r="L1221" s="14" t="s">
        <v>113</v>
      </c>
      <c r="M1221" s="2">
        <v>5.6</v>
      </c>
      <c r="N1221" s="13">
        <v>45695</v>
      </c>
      <c r="P1221" s="181" t="s">
        <v>11515</v>
      </c>
      <c r="Q1221" s="182" t="s">
        <v>24</v>
      </c>
      <c r="S1221" s="6">
        <v>200000</v>
      </c>
      <c r="T1221" s="6">
        <v>0</v>
      </c>
      <c r="U1221" s="6">
        <v>0</v>
      </c>
      <c r="V1221" s="6">
        <v>0</v>
      </c>
      <c r="W1221" s="6">
        <f>SUM(Table2[[#This Row],[PE Obligations]:[Paving Obligations]])</f>
        <v>200000</v>
      </c>
    </row>
    <row r="1222" spans="1:23" ht="30" x14ac:dyDescent="0.25">
      <c r="A1222" s="5">
        <v>126602</v>
      </c>
      <c r="B1222" s="4">
        <v>4</v>
      </c>
      <c r="C1222" s="9" t="s">
        <v>210</v>
      </c>
      <c r="D1222" s="65" t="s">
        <v>135</v>
      </c>
      <c r="E1222" s="65" t="s">
        <v>11498</v>
      </c>
      <c r="F1222" s="9" t="s">
        <v>4956</v>
      </c>
      <c r="G1222" s="9" t="s">
        <v>4957</v>
      </c>
      <c r="H1222" s="1" t="s">
        <v>1079</v>
      </c>
      <c r="I1222" s="1" t="s">
        <v>63</v>
      </c>
      <c r="K1222" s="14" t="s">
        <v>11496</v>
      </c>
      <c r="L1222" s="14" t="s">
        <v>113</v>
      </c>
      <c r="M1222" s="2">
        <v>0.25</v>
      </c>
      <c r="N1222" s="13">
        <v>44281</v>
      </c>
      <c r="P1222" s="181" t="s">
        <v>11517</v>
      </c>
      <c r="Q1222" s="182" t="s">
        <v>24</v>
      </c>
      <c r="S1222" s="6">
        <v>200000</v>
      </c>
      <c r="T1222" s="6">
        <v>0</v>
      </c>
      <c r="U1222" s="6">
        <v>0</v>
      </c>
      <c r="V1222" s="6">
        <v>0</v>
      </c>
      <c r="W1222" s="6">
        <f>SUM(Table2[[#This Row],[PE Obligations]:[Paving Obligations]])</f>
        <v>200000</v>
      </c>
    </row>
    <row r="1223" spans="1:23" x14ac:dyDescent="0.25">
      <c r="A1223" s="5">
        <v>119712.06</v>
      </c>
      <c r="B1223" s="4">
        <v>3</v>
      </c>
      <c r="C1223" s="9" t="s">
        <v>161</v>
      </c>
      <c r="D1223" s="65" t="s">
        <v>900</v>
      </c>
      <c r="E1223" s="65" t="s">
        <v>900</v>
      </c>
      <c r="F1223" s="9" t="s">
        <v>2498</v>
      </c>
      <c r="H1223" s="1" t="s">
        <v>105</v>
      </c>
      <c r="I1223" s="1" t="s">
        <v>761</v>
      </c>
      <c r="K1223" s="14" t="s">
        <v>11500</v>
      </c>
      <c r="L1223" s="14" t="s">
        <v>11500</v>
      </c>
      <c r="M1223" s="2">
        <v>152.09</v>
      </c>
      <c r="N1223" s="13">
        <v>43777</v>
      </c>
      <c r="P1223" s="181" t="s">
        <v>11515</v>
      </c>
      <c r="Q1223" s="182"/>
      <c r="S1223" s="6">
        <v>0</v>
      </c>
      <c r="T1223" s="6">
        <v>0</v>
      </c>
      <c r="U1223" s="6">
        <v>199940</v>
      </c>
      <c r="V1223" s="6">
        <v>0</v>
      </c>
      <c r="W1223" s="6">
        <f>SUM(Table2[[#This Row],[PE Obligations]:[Paving Obligations]])</f>
        <v>199940</v>
      </c>
    </row>
    <row r="1224" spans="1:23" ht="30" x14ac:dyDescent="0.25">
      <c r="A1224" s="5">
        <v>130371</v>
      </c>
      <c r="B1224" s="4">
        <v>3</v>
      </c>
      <c r="C1224" s="9" t="s">
        <v>320</v>
      </c>
      <c r="D1224" s="65"/>
      <c r="E1224" s="65" t="s">
        <v>11500</v>
      </c>
      <c r="F1224" s="9" t="s">
        <v>7659</v>
      </c>
      <c r="H1224" s="1" t="s">
        <v>1072</v>
      </c>
      <c r="K1224" s="14" t="s">
        <v>11500</v>
      </c>
      <c r="L1224" s="14" t="s">
        <v>11500</v>
      </c>
      <c r="M1224" s="1" t="s">
        <v>57</v>
      </c>
      <c r="P1224" s="181" t="s">
        <v>11500</v>
      </c>
      <c r="Q1224" s="182"/>
      <c r="S1224" s="6">
        <v>0</v>
      </c>
      <c r="T1224" s="6">
        <v>0</v>
      </c>
      <c r="U1224" s="6">
        <v>199391</v>
      </c>
      <c r="V1224" s="6">
        <v>0</v>
      </c>
      <c r="W1224" s="6">
        <f>SUM(Table2[[#This Row],[PE Obligations]:[Paving Obligations]])</f>
        <v>199391</v>
      </c>
    </row>
    <row r="1225" spans="1:23" x14ac:dyDescent="0.25">
      <c r="A1225" s="5">
        <v>117233.07</v>
      </c>
      <c r="B1225" s="4">
        <v>4</v>
      </c>
      <c r="C1225" s="9" t="s">
        <v>156</v>
      </c>
      <c r="D1225" s="65"/>
      <c r="E1225" s="65" t="s">
        <v>10721</v>
      </c>
      <c r="F1225" s="9" t="s">
        <v>2082</v>
      </c>
      <c r="H1225" s="1" t="s">
        <v>105</v>
      </c>
      <c r="I1225" s="1" t="s">
        <v>922</v>
      </c>
      <c r="K1225" s="14" t="s">
        <v>11500</v>
      </c>
      <c r="L1225" s="14" t="s">
        <v>11500</v>
      </c>
      <c r="M1225" s="1" t="s">
        <v>57</v>
      </c>
      <c r="N1225" s="13">
        <v>43868</v>
      </c>
      <c r="P1225" s="181" t="s">
        <v>11513</v>
      </c>
      <c r="Q1225" s="182"/>
      <c r="S1225" s="6">
        <v>0</v>
      </c>
      <c r="T1225" s="6">
        <v>0</v>
      </c>
      <c r="U1225" s="6">
        <v>199050</v>
      </c>
      <c r="V1225" s="6">
        <v>0</v>
      </c>
      <c r="W1225" s="6">
        <f>SUM(Table2[[#This Row],[PE Obligations]:[Paving Obligations]])</f>
        <v>199050</v>
      </c>
    </row>
    <row r="1226" spans="1:23" ht="90" x14ac:dyDescent="0.25">
      <c r="A1226" s="5">
        <v>122437</v>
      </c>
      <c r="B1226" s="4">
        <v>2</v>
      </c>
      <c r="C1226" s="9" t="s">
        <v>284</v>
      </c>
      <c r="D1226" s="65" t="s">
        <v>114</v>
      </c>
      <c r="E1226" s="65" t="s">
        <v>10721</v>
      </c>
      <c r="F1226" s="9" t="s">
        <v>674</v>
      </c>
      <c r="G1226" s="9" t="s">
        <v>3168</v>
      </c>
      <c r="H1226" s="1" t="s">
        <v>22</v>
      </c>
      <c r="I1226" s="1" t="s">
        <v>1043</v>
      </c>
      <c r="K1226" s="14" t="s">
        <v>11500</v>
      </c>
      <c r="L1226" s="14" t="s">
        <v>11500</v>
      </c>
      <c r="M1226" s="2">
        <v>0</v>
      </c>
      <c r="N1226" s="13">
        <v>43273</v>
      </c>
      <c r="P1226" s="181" t="s">
        <v>11513</v>
      </c>
      <c r="Q1226" s="182"/>
      <c r="S1226" s="6">
        <v>48444.92</v>
      </c>
      <c r="T1226" s="6">
        <v>0</v>
      </c>
      <c r="U1226" s="6">
        <v>150469.82</v>
      </c>
      <c r="V1226" s="6">
        <v>0</v>
      </c>
      <c r="W1226" s="6">
        <f>SUM(Table2[[#This Row],[PE Obligations]:[Paving Obligations]])</f>
        <v>198914.74</v>
      </c>
    </row>
    <row r="1227" spans="1:23" ht="30" x14ac:dyDescent="0.25">
      <c r="A1227" s="5">
        <v>129698</v>
      </c>
      <c r="B1227" s="4">
        <v>3</v>
      </c>
      <c r="C1227" s="9" t="s">
        <v>43</v>
      </c>
      <c r="D1227" s="65"/>
      <c r="E1227" s="65" t="s">
        <v>11500</v>
      </c>
      <c r="F1227" s="9" t="s">
        <v>7006</v>
      </c>
      <c r="H1227" s="1" t="s">
        <v>1246</v>
      </c>
      <c r="K1227" s="14" t="s">
        <v>11500</v>
      </c>
      <c r="L1227" s="14" t="s">
        <v>11500</v>
      </c>
      <c r="M1227" s="1" t="s">
        <v>57</v>
      </c>
      <c r="P1227" s="181" t="s">
        <v>11500</v>
      </c>
      <c r="Q1227" s="182"/>
      <c r="S1227" s="6">
        <v>0</v>
      </c>
      <c r="T1227" s="6">
        <v>0</v>
      </c>
      <c r="U1227" s="6">
        <v>198000</v>
      </c>
      <c r="V1227" s="6">
        <v>0</v>
      </c>
      <c r="W1227" s="6">
        <f>SUM(Table2[[#This Row],[PE Obligations]:[Paving Obligations]])</f>
        <v>198000</v>
      </c>
    </row>
    <row r="1228" spans="1:23" x14ac:dyDescent="0.25">
      <c r="A1228" s="5">
        <v>123336</v>
      </c>
      <c r="B1228" s="4">
        <v>2</v>
      </c>
      <c r="C1228" s="9" t="s">
        <v>65</v>
      </c>
      <c r="D1228" s="65" t="s">
        <v>448</v>
      </c>
      <c r="E1228" s="65" t="s">
        <v>900</v>
      </c>
      <c r="F1228" s="9" t="s">
        <v>3430</v>
      </c>
      <c r="H1228" s="1" t="s">
        <v>52</v>
      </c>
      <c r="I1228" s="1" t="s">
        <v>48</v>
      </c>
      <c r="K1228" s="14" t="s">
        <v>28</v>
      </c>
      <c r="L1228" s="14" t="s">
        <v>11339</v>
      </c>
      <c r="M1228" s="2">
        <v>0.18</v>
      </c>
      <c r="N1228" s="13">
        <v>43553</v>
      </c>
      <c r="P1228" s="181" t="s">
        <v>11514</v>
      </c>
      <c r="Q1228" s="182" t="s">
        <v>11</v>
      </c>
      <c r="R1228" s="9" t="s">
        <v>3431</v>
      </c>
      <c r="S1228" s="6">
        <v>0</v>
      </c>
      <c r="T1228" s="6">
        <v>0</v>
      </c>
      <c r="U1228" s="6">
        <v>198000</v>
      </c>
      <c r="V1228" s="6">
        <v>0</v>
      </c>
      <c r="W1228" s="6">
        <f>SUM(Table2[[#This Row],[PE Obligations]:[Paving Obligations]])</f>
        <v>198000</v>
      </c>
    </row>
    <row r="1229" spans="1:23" x14ac:dyDescent="0.25">
      <c r="A1229" s="5">
        <v>129249</v>
      </c>
      <c r="B1229" s="4">
        <v>2</v>
      </c>
      <c r="C1229" s="9" t="s">
        <v>212</v>
      </c>
      <c r="D1229" s="65" t="s">
        <v>6729</v>
      </c>
      <c r="E1229" s="65" t="s">
        <v>900</v>
      </c>
      <c r="F1229" s="9" t="s">
        <v>6730</v>
      </c>
      <c r="G1229" s="9" t="s">
        <v>4674</v>
      </c>
      <c r="H1229" s="1" t="s">
        <v>158</v>
      </c>
      <c r="I1229" s="1" t="s">
        <v>341</v>
      </c>
      <c r="J1229" s="1" t="str">
        <f>VLOOKUP(A1229,'2020'!E:I,5,FALSE)</f>
        <v>Micro-surfacing @ 22 Lbs/sy</v>
      </c>
      <c r="K1229" s="14" t="s">
        <v>11496</v>
      </c>
      <c r="L1229" s="14" t="s">
        <v>10418</v>
      </c>
      <c r="M1229" s="2">
        <v>3.02</v>
      </c>
      <c r="N1229" s="13">
        <v>43868</v>
      </c>
      <c r="O1229" s="1" t="s">
        <v>381</v>
      </c>
      <c r="P1229" s="181" t="s">
        <v>11515</v>
      </c>
      <c r="Q1229" s="182" t="s">
        <v>24</v>
      </c>
      <c r="S1229" s="6">
        <v>0</v>
      </c>
      <c r="T1229" s="6">
        <v>0</v>
      </c>
      <c r="U1229" s="6">
        <v>0</v>
      </c>
      <c r="V1229" s="6">
        <v>197971</v>
      </c>
      <c r="W1229" s="6">
        <f>SUM(Table2[[#This Row],[PE Obligations]:[Paving Obligations]])</f>
        <v>197971</v>
      </c>
    </row>
    <row r="1230" spans="1:23" ht="30" x14ac:dyDescent="0.25">
      <c r="A1230" s="5">
        <v>129795</v>
      </c>
      <c r="B1230" s="4">
        <v>4</v>
      </c>
      <c r="C1230" s="9" t="s">
        <v>156</v>
      </c>
      <c r="D1230" s="65"/>
      <c r="E1230" s="65" t="s">
        <v>11500</v>
      </c>
      <c r="F1230" s="9" t="s">
        <v>7170</v>
      </c>
      <c r="H1230" s="1" t="s">
        <v>1246</v>
      </c>
      <c r="K1230" s="14" t="s">
        <v>11500</v>
      </c>
      <c r="L1230" s="14" t="s">
        <v>11500</v>
      </c>
      <c r="M1230" s="1" t="s">
        <v>57</v>
      </c>
      <c r="P1230" s="181" t="s">
        <v>11500</v>
      </c>
      <c r="Q1230" s="182"/>
      <c r="S1230" s="6">
        <v>0</v>
      </c>
      <c r="T1230" s="6">
        <v>0</v>
      </c>
      <c r="U1230" s="6">
        <v>197918</v>
      </c>
      <c r="V1230" s="6">
        <v>0</v>
      </c>
      <c r="W1230" s="6">
        <f>SUM(Table2[[#This Row],[PE Obligations]:[Paving Obligations]])</f>
        <v>197918</v>
      </c>
    </row>
    <row r="1231" spans="1:23" x14ac:dyDescent="0.25">
      <c r="A1231" s="5">
        <v>123253</v>
      </c>
      <c r="B1231" s="4">
        <v>1</v>
      </c>
      <c r="C1231" s="9" t="s">
        <v>287</v>
      </c>
      <c r="D1231" s="65" t="s">
        <v>3379</v>
      </c>
      <c r="E1231" s="65" t="s">
        <v>11498</v>
      </c>
      <c r="F1231" s="9" t="s">
        <v>3380</v>
      </c>
      <c r="H1231" s="1" t="s">
        <v>52</v>
      </c>
      <c r="I1231" s="1" t="s">
        <v>48</v>
      </c>
      <c r="K1231" s="14" t="s">
        <v>28</v>
      </c>
      <c r="L1231" s="14" t="s">
        <v>11339</v>
      </c>
      <c r="M1231" s="2">
        <v>0</v>
      </c>
      <c r="N1231" s="13">
        <v>43182</v>
      </c>
      <c r="P1231" s="181" t="s">
        <v>11517</v>
      </c>
      <c r="Q1231" s="182"/>
      <c r="S1231" s="6">
        <v>0</v>
      </c>
      <c r="T1231" s="6">
        <v>0</v>
      </c>
      <c r="U1231" s="6">
        <v>197492.2</v>
      </c>
      <c r="V1231" s="6">
        <v>0</v>
      </c>
      <c r="W1231" s="6">
        <f>SUM(Table2[[#This Row],[PE Obligations]:[Paving Obligations]])</f>
        <v>197492.2</v>
      </c>
    </row>
    <row r="1232" spans="1:23" x14ac:dyDescent="0.25">
      <c r="A1232" s="5">
        <v>127138</v>
      </c>
      <c r="B1232" s="4">
        <v>1</v>
      </c>
      <c r="C1232" s="9" t="s">
        <v>90</v>
      </c>
      <c r="D1232" s="65" t="s">
        <v>139</v>
      </c>
      <c r="E1232" s="65" t="s">
        <v>900</v>
      </c>
      <c r="F1232" s="9" t="s">
        <v>5315</v>
      </c>
      <c r="G1232" s="9" t="s">
        <v>3213</v>
      </c>
      <c r="H1232" s="1" t="s">
        <v>158</v>
      </c>
      <c r="I1232" s="1" t="s">
        <v>341</v>
      </c>
      <c r="J1232" s="1" t="str">
        <f>VLOOKUP(A1232,'Resurfacing Data'!A:M,13,FALSE)</f>
        <v>Mill &amp; 411D</v>
      </c>
      <c r="K1232" s="14" t="s">
        <v>11496</v>
      </c>
      <c r="L1232" s="14" t="s">
        <v>10418</v>
      </c>
      <c r="M1232" s="2">
        <v>4.8</v>
      </c>
      <c r="N1232" s="13">
        <v>43595</v>
      </c>
      <c r="O1232" s="1" t="s">
        <v>342</v>
      </c>
      <c r="P1232" s="181" t="s">
        <v>11514</v>
      </c>
      <c r="Q1232" s="182" t="s">
        <v>11</v>
      </c>
      <c r="S1232" s="6">
        <v>0</v>
      </c>
      <c r="T1232" s="6">
        <v>0</v>
      </c>
      <c r="U1232" s="6">
        <v>6700</v>
      </c>
      <c r="V1232" s="6">
        <v>190400</v>
      </c>
      <c r="W1232" s="6">
        <f>SUM(Table2[[#This Row],[PE Obligations]:[Paving Obligations]])</f>
        <v>197100</v>
      </c>
    </row>
    <row r="1233" spans="1:23" x14ac:dyDescent="0.25">
      <c r="A1233" s="5">
        <v>130313</v>
      </c>
      <c r="B1233" s="4">
        <v>3</v>
      </c>
      <c r="C1233" s="9" t="s">
        <v>217</v>
      </c>
      <c r="D1233" s="65" t="s">
        <v>7615</v>
      </c>
      <c r="E1233" s="65" t="s">
        <v>900</v>
      </c>
      <c r="F1233" s="9" t="s">
        <v>7616</v>
      </c>
      <c r="H1233" s="1" t="s">
        <v>52</v>
      </c>
      <c r="I1233" s="1" t="s">
        <v>48</v>
      </c>
      <c r="K1233" s="14" t="s">
        <v>28</v>
      </c>
      <c r="L1233" s="14" t="s">
        <v>11339</v>
      </c>
      <c r="M1233" s="2">
        <v>0</v>
      </c>
      <c r="P1233" s="181" t="s">
        <v>11515</v>
      </c>
      <c r="Q1233" s="182" t="s">
        <v>24</v>
      </c>
      <c r="R1233" s="9" t="s">
        <v>7617</v>
      </c>
      <c r="S1233" s="6">
        <v>0</v>
      </c>
      <c r="T1233" s="6">
        <v>0</v>
      </c>
      <c r="U1233" s="6">
        <v>197000</v>
      </c>
      <c r="V1233" s="6">
        <v>0</v>
      </c>
      <c r="W1233" s="6">
        <f>SUM(Table2[[#This Row],[PE Obligations]:[Paving Obligations]])</f>
        <v>197000</v>
      </c>
    </row>
    <row r="1234" spans="1:23" ht="45" x14ac:dyDescent="0.25">
      <c r="A1234" s="5">
        <v>100332</v>
      </c>
      <c r="B1234" s="4">
        <v>4</v>
      </c>
      <c r="C1234" s="9" t="s">
        <v>18</v>
      </c>
      <c r="D1234" s="65" t="s">
        <v>146</v>
      </c>
      <c r="E1234" s="65" t="s">
        <v>10721</v>
      </c>
      <c r="F1234" s="9" t="s">
        <v>520</v>
      </c>
      <c r="G1234" s="9" t="s">
        <v>521</v>
      </c>
      <c r="H1234" s="1" t="s">
        <v>74</v>
      </c>
      <c r="I1234" s="1" t="s">
        <v>522</v>
      </c>
      <c r="K1234" s="14" t="s">
        <v>11496</v>
      </c>
      <c r="L1234" s="14" t="s">
        <v>113</v>
      </c>
      <c r="M1234" s="2">
        <v>0</v>
      </c>
      <c r="N1234" s="13">
        <v>39493</v>
      </c>
      <c r="P1234" s="181" t="s">
        <v>11513</v>
      </c>
      <c r="Q1234" s="182" t="s">
        <v>148</v>
      </c>
      <c r="S1234" s="6">
        <v>0</v>
      </c>
      <c r="T1234" s="6">
        <v>0</v>
      </c>
      <c r="U1234" s="6">
        <v>196481.71</v>
      </c>
      <c r="V1234" s="6">
        <v>0</v>
      </c>
      <c r="W1234" s="6">
        <f>SUM(Table2[[#This Row],[PE Obligations]:[Paving Obligations]])</f>
        <v>196481.71</v>
      </c>
    </row>
    <row r="1235" spans="1:23" ht="30" x14ac:dyDescent="0.25">
      <c r="A1235" s="5">
        <v>129424</v>
      </c>
      <c r="B1235" s="4">
        <v>1</v>
      </c>
      <c r="C1235" s="9" t="s">
        <v>83</v>
      </c>
      <c r="D1235" s="65" t="s">
        <v>6908</v>
      </c>
      <c r="E1235" s="65" t="s">
        <v>11498</v>
      </c>
      <c r="F1235" s="9" t="s">
        <v>6909</v>
      </c>
      <c r="H1235" s="1" t="s">
        <v>1098</v>
      </c>
      <c r="I1235" s="1" t="s">
        <v>158</v>
      </c>
      <c r="K1235" s="14" t="s">
        <v>11496</v>
      </c>
      <c r="L1235" s="14" t="s">
        <v>10418</v>
      </c>
      <c r="M1235" s="2">
        <v>2.79</v>
      </c>
      <c r="P1235" s="181" t="s">
        <v>11517</v>
      </c>
      <c r="Q1235" s="182"/>
      <c r="S1235" s="6">
        <v>0</v>
      </c>
      <c r="T1235" s="6">
        <v>0</v>
      </c>
      <c r="U1235" s="6">
        <v>0</v>
      </c>
      <c r="V1235" s="6">
        <v>195643.22</v>
      </c>
      <c r="W1235" s="6">
        <f>SUM(Table2[[#This Row],[PE Obligations]:[Paving Obligations]])</f>
        <v>195643.22</v>
      </c>
    </row>
    <row r="1236" spans="1:23" x14ac:dyDescent="0.25">
      <c r="A1236" s="5">
        <v>128431</v>
      </c>
      <c r="B1236" s="4">
        <v>2</v>
      </c>
      <c r="C1236" s="9" t="s">
        <v>124</v>
      </c>
      <c r="D1236" s="65" t="s">
        <v>369</v>
      </c>
      <c r="E1236" s="65" t="s">
        <v>900</v>
      </c>
      <c r="F1236" s="9" t="s">
        <v>6120</v>
      </c>
      <c r="G1236" s="9" t="s">
        <v>6121</v>
      </c>
      <c r="H1236" s="1" t="s">
        <v>105</v>
      </c>
      <c r="I1236" s="1" t="s">
        <v>1818</v>
      </c>
      <c r="K1236" s="14" t="s">
        <v>11505</v>
      </c>
      <c r="L1236" s="14" t="s">
        <v>11339</v>
      </c>
      <c r="M1236" s="2">
        <v>0</v>
      </c>
      <c r="P1236" s="181" t="s">
        <v>11515</v>
      </c>
      <c r="Q1236" s="182" t="s">
        <v>24</v>
      </c>
      <c r="S1236" s="6">
        <v>0</v>
      </c>
      <c r="T1236" s="6">
        <v>0</v>
      </c>
      <c r="U1236" s="6">
        <v>195000</v>
      </c>
      <c r="V1236" s="6">
        <v>0</v>
      </c>
      <c r="W1236" s="6">
        <f>SUM(Table2[[#This Row],[PE Obligations]:[Paving Obligations]])</f>
        <v>195000</v>
      </c>
    </row>
    <row r="1237" spans="1:23" ht="30" x14ac:dyDescent="0.25">
      <c r="A1237" s="5">
        <v>125450.61</v>
      </c>
      <c r="B1237" s="4">
        <v>2</v>
      </c>
      <c r="C1237" s="9" t="s">
        <v>212</v>
      </c>
      <c r="D1237" s="65"/>
      <c r="E1237" s="65" t="s">
        <v>11498</v>
      </c>
      <c r="F1237" s="9" t="s">
        <v>1731</v>
      </c>
      <c r="H1237" s="1" t="s">
        <v>501</v>
      </c>
      <c r="I1237" s="1" t="s">
        <v>600</v>
      </c>
      <c r="K1237" s="14" t="s">
        <v>11500</v>
      </c>
      <c r="L1237" s="14" t="s">
        <v>11500</v>
      </c>
      <c r="M1237" s="1" t="s">
        <v>57</v>
      </c>
      <c r="N1237" s="13">
        <v>43966</v>
      </c>
      <c r="P1237" s="181" t="s">
        <v>11517</v>
      </c>
      <c r="Q1237" s="182" t="s">
        <v>30</v>
      </c>
      <c r="S1237" s="6">
        <v>5000</v>
      </c>
      <c r="T1237" s="6">
        <v>0</v>
      </c>
      <c r="U1237" s="6">
        <v>189655</v>
      </c>
      <c r="V1237" s="6">
        <v>0</v>
      </c>
      <c r="W1237" s="6">
        <f>SUM(Table2[[#This Row],[PE Obligations]:[Paving Obligations]])</f>
        <v>194655</v>
      </c>
    </row>
    <row r="1238" spans="1:23" ht="30" x14ac:dyDescent="0.25">
      <c r="A1238" s="5">
        <v>128407</v>
      </c>
      <c r="B1238" s="4">
        <v>2</v>
      </c>
      <c r="C1238" s="9" t="s">
        <v>98</v>
      </c>
      <c r="D1238" s="65" t="s">
        <v>6099</v>
      </c>
      <c r="E1238" s="65" t="s">
        <v>11498</v>
      </c>
      <c r="F1238" s="9" t="s">
        <v>6101</v>
      </c>
      <c r="H1238" s="1" t="s">
        <v>1098</v>
      </c>
      <c r="I1238" s="1" t="s">
        <v>158</v>
      </c>
      <c r="K1238" s="14" t="s">
        <v>11500</v>
      </c>
      <c r="L1238" s="14" t="s">
        <v>11500</v>
      </c>
      <c r="M1238" s="2">
        <v>2.2200000000000002</v>
      </c>
      <c r="P1238" s="181" t="s">
        <v>11517</v>
      </c>
      <c r="Q1238" s="182" t="s">
        <v>30</v>
      </c>
      <c r="S1238" s="6">
        <v>0</v>
      </c>
      <c r="T1238" s="6">
        <v>0</v>
      </c>
      <c r="U1238" s="6">
        <v>0</v>
      </c>
      <c r="V1238" s="6">
        <v>194615.16</v>
      </c>
      <c r="W1238" s="6">
        <f>SUM(Table2[[#This Row],[PE Obligations]:[Paving Obligations]])</f>
        <v>194615.16</v>
      </c>
    </row>
    <row r="1239" spans="1:23" ht="30" x14ac:dyDescent="0.25">
      <c r="A1239" s="5">
        <v>129782</v>
      </c>
      <c r="B1239" s="4">
        <v>1</v>
      </c>
      <c r="C1239" s="9" t="s">
        <v>83</v>
      </c>
      <c r="D1239" s="65"/>
      <c r="E1239" s="65" t="s">
        <v>11500</v>
      </c>
      <c r="F1239" s="9" t="s">
        <v>7156</v>
      </c>
      <c r="H1239" s="1" t="s">
        <v>1246</v>
      </c>
      <c r="K1239" s="14" t="s">
        <v>11500</v>
      </c>
      <c r="L1239" s="14" t="s">
        <v>11500</v>
      </c>
      <c r="M1239" s="1" t="s">
        <v>57</v>
      </c>
      <c r="P1239" s="181" t="s">
        <v>11500</v>
      </c>
      <c r="Q1239" s="182"/>
      <c r="S1239" s="6">
        <v>0</v>
      </c>
      <c r="T1239" s="6">
        <v>0</v>
      </c>
      <c r="U1239" s="6">
        <v>194093</v>
      </c>
      <c r="V1239" s="6">
        <v>0</v>
      </c>
      <c r="W1239" s="6">
        <f>SUM(Table2[[#This Row],[PE Obligations]:[Paving Obligations]])</f>
        <v>194093</v>
      </c>
    </row>
    <row r="1240" spans="1:23" x14ac:dyDescent="0.25">
      <c r="A1240" s="5">
        <v>84799.01</v>
      </c>
      <c r="B1240" s="4">
        <v>4</v>
      </c>
      <c r="C1240" s="9" t="s">
        <v>18</v>
      </c>
      <c r="D1240" s="65" t="s">
        <v>414</v>
      </c>
      <c r="E1240" s="65" t="s">
        <v>900</v>
      </c>
      <c r="F1240" s="9" t="s">
        <v>415</v>
      </c>
      <c r="H1240" s="1" t="s">
        <v>28</v>
      </c>
      <c r="I1240" s="1" t="s">
        <v>29</v>
      </c>
      <c r="K1240" s="14" t="s">
        <v>28</v>
      </c>
      <c r="L1240" s="14" t="s">
        <v>113</v>
      </c>
      <c r="M1240" s="2">
        <v>0.14000000000000001</v>
      </c>
      <c r="N1240" s="13">
        <v>44477</v>
      </c>
      <c r="P1240" s="181" t="s">
        <v>11515</v>
      </c>
      <c r="Q1240" s="182" t="s">
        <v>24</v>
      </c>
      <c r="R1240" s="9" t="s">
        <v>416</v>
      </c>
      <c r="S1240" s="6">
        <v>193500</v>
      </c>
      <c r="T1240" s="6">
        <v>0</v>
      </c>
      <c r="U1240" s="6">
        <v>0</v>
      </c>
      <c r="V1240" s="6">
        <v>0</v>
      </c>
      <c r="W1240" s="6">
        <f>SUM(Table2[[#This Row],[PE Obligations]:[Paving Obligations]])</f>
        <v>193500</v>
      </c>
    </row>
    <row r="1241" spans="1:23" ht="30" x14ac:dyDescent="0.25">
      <c r="A1241" s="5">
        <v>125450.74</v>
      </c>
      <c r="B1241" s="4">
        <v>2</v>
      </c>
      <c r="C1241" s="9" t="s">
        <v>194</v>
      </c>
      <c r="D1241" s="65"/>
      <c r="E1241" s="65" t="s">
        <v>11498</v>
      </c>
      <c r="F1241" s="9" t="s">
        <v>4382</v>
      </c>
      <c r="H1241" s="1" t="s">
        <v>501</v>
      </c>
      <c r="I1241" s="1" t="s">
        <v>600</v>
      </c>
      <c r="K1241" s="14" t="s">
        <v>11500</v>
      </c>
      <c r="L1241" s="14" t="s">
        <v>11500</v>
      </c>
      <c r="M1241" s="1" t="s">
        <v>57</v>
      </c>
      <c r="N1241" s="13">
        <v>43966</v>
      </c>
      <c r="P1241" s="181" t="s">
        <v>11517</v>
      </c>
      <c r="Q1241" s="182" t="s">
        <v>30</v>
      </c>
      <c r="S1241" s="6">
        <v>6000</v>
      </c>
      <c r="T1241" s="6">
        <v>0</v>
      </c>
      <c r="U1241" s="6">
        <v>187324</v>
      </c>
      <c r="V1241" s="6">
        <v>0</v>
      </c>
      <c r="W1241" s="6">
        <f>SUM(Table2[[#This Row],[PE Obligations]:[Paving Obligations]])</f>
        <v>193324</v>
      </c>
    </row>
    <row r="1242" spans="1:23" ht="60" x14ac:dyDescent="0.25">
      <c r="A1242" s="5">
        <v>129036</v>
      </c>
      <c r="B1242" s="4">
        <v>1</v>
      </c>
      <c r="C1242" s="9" t="s">
        <v>32</v>
      </c>
      <c r="D1242" s="65" t="s">
        <v>6471</v>
      </c>
      <c r="E1242" s="65" t="s">
        <v>11498</v>
      </c>
      <c r="F1242" s="9" t="s">
        <v>6472</v>
      </c>
      <c r="H1242" s="1" t="s">
        <v>1098</v>
      </c>
      <c r="I1242" s="1" t="s">
        <v>158</v>
      </c>
      <c r="K1242" s="14" t="s">
        <v>11500</v>
      </c>
      <c r="L1242" s="14" t="s">
        <v>11500</v>
      </c>
      <c r="M1242" s="2">
        <v>1.32</v>
      </c>
      <c r="P1242" s="181" t="s">
        <v>11517</v>
      </c>
      <c r="Q1242" s="182" t="s">
        <v>30</v>
      </c>
      <c r="S1242" s="6">
        <v>0</v>
      </c>
      <c r="T1242" s="6">
        <v>0</v>
      </c>
      <c r="U1242" s="6">
        <v>0</v>
      </c>
      <c r="V1242" s="6">
        <v>192168.14</v>
      </c>
      <c r="W1242" s="6">
        <f>SUM(Table2[[#This Row],[PE Obligations]:[Paving Obligations]])</f>
        <v>192168.14</v>
      </c>
    </row>
    <row r="1243" spans="1:23" x14ac:dyDescent="0.25">
      <c r="A1243" s="5">
        <v>125377</v>
      </c>
      <c r="B1243" s="4">
        <v>6</v>
      </c>
      <c r="C1243" s="9" t="s">
        <v>46</v>
      </c>
      <c r="D1243" s="65"/>
      <c r="E1243" s="65" t="s">
        <v>11500</v>
      </c>
      <c r="F1243" s="9" t="s">
        <v>4300</v>
      </c>
      <c r="H1243" s="1" t="s">
        <v>878</v>
      </c>
      <c r="I1243" s="1" t="s">
        <v>972</v>
      </c>
      <c r="K1243" s="14" t="s">
        <v>11500</v>
      </c>
      <c r="L1243" s="14" t="s">
        <v>11500</v>
      </c>
      <c r="M1243" s="1" t="s">
        <v>57</v>
      </c>
      <c r="P1243" s="181" t="s">
        <v>11500</v>
      </c>
      <c r="Q1243" s="182"/>
      <c r="S1243" s="6">
        <v>0</v>
      </c>
      <c r="T1243" s="6">
        <v>0</v>
      </c>
      <c r="U1243" s="6">
        <v>192000</v>
      </c>
      <c r="V1243" s="6">
        <v>0</v>
      </c>
      <c r="W1243" s="6">
        <f>SUM(Table2[[#This Row],[PE Obligations]:[Paving Obligations]])</f>
        <v>192000</v>
      </c>
    </row>
    <row r="1244" spans="1:23" ht="30" x14ac:dyDescent="0.25">
      <c r="A1244" s="5">
        <v>124722</v>
      </c>
      <c r="B1244" s="4">
        <v>3</v>
      </c>
      <c r="C1244" s="9" t="s">
        <v>152</v>
      </c>
      <c r="D1244" s="65" t="s">
        <v>913</v>
      </c>
      <c r="E1244" s="65" t="s">
        <v>900</v>
      </c>
      <c r="F1244" s="9" t="s">
        <v>4030</v>
      </c>
      <c r="H1244" s="1" t="s">
        <v>28</v>
      </c>
      <c r="I1244" s="1" t="s">
        <v>29</v>
      </c>
      <c r="K1244" s="14" t="s">
        <v>28</v>
      </c>
      <c r="L1244" s="14" t="s">
        <v>113</v>
      </c>
      <c r="M1244" s="2">
        <v>3.5000000000000003E-2</v>
      </c>
      <c r="N1244" s="13">
        <v>44792</v>
      </c>
      <c r="P1244" s="181" t="s">
        <v>11514</v>
      </c>
      <c r="Q1244" s="182" t="s">
        <v>11</v>
      </c>
      <c r="R1244" s="9" t="s">
        <v>4031</v>
      </c>
      <c r="S1244" s="6">
        <v>192000</v>
      </c>
      <c r="T1244" s="6">
        <v>0</v>
      </c>
      <c r="U1244" s="6">
        <v>0</v>
      </c>
      <c r="V1244" s="6">
        <v>0</v>
      </c>
      <c r="W1244" s="6">
        <f>SUM(Table2[[#This Row],[PE Obligations]:[Paving Obligations]])</f>
        <v>192000</v>
      </c>
    </row>
    <row r="1245" spans="1:23" x14ac:dyDescent="0.25">
      <c r="A1245" s="5">
        <v>126163</v>
      </c>
      <c r="B1245" s="4">
        <v>2</v>
      </c>
      <c r="C1245" s="9" t="s">
        <v>197</v>
      </c>
      <c r="D1245" s="65" t="s">
        <v>676</v>
      </c>
      <c r="E1245" s="65" t="s">
        <v>900</v>
      </c>
      <c r="F1245" s="9" t="s">
        <v>4722</v>
      </c>
      <c r="G1245" s="9" t="s">
        <v>3213</v>
      </c>
      <c r="H1245" s="1" t="s">
        <v>158</v>
      </c>
      <c r="I1245" s="1" t="s">
        <v>341</v>
      </c>
      <c r="J1245" s="1" t="str">
        <f>VLOOKUP(A1245,'2015 to 2019'!D:F,3,FALSE)</f>
        <v>Mill &amp; 411D</v>
      </c>
      <c r="K1245" s="14" t="s">
        <v>11496</v>
      </c>
      <c r="L1245" s="14" t="s">
        <v>10418</v>
      </c>
      <c r="M1245" s="2">
        <v>3.96</v>
      </c>
      <c r="N1245" s="13">
        <v>43231</v>
      </c>
      <c r="O1245" s="1" t="s">
        <v>342</v>
      </c>
      <c r="P1245" s="181" t="s">
        <v>11514</v>
      </c>
      <c r="Q1245" s="182" t="s">
        <v>11</v>
      </c>
      <c r="S1245" s="6">
        <v>0</v>
      </c>
      <c r="T1245" s="6">
        <v>0</v>
      </c>
      <c r="U1245" s="6">
        <v>0</v>
      </c>
      <c r="V1245" s="6">
        <v>191946.84</v>
      </c>
      <c r="W1245" s="6">
        <f>SUM(Table2[[#This Row],[PE Obligations]:[Paving Obligations]])</f>
        <v>191946.84</v>
      </c>
    </row>
    <row r="1246" spans="1:23" x14ac:dyDescent="0.25">
      <c r="A1246" s="5">
        <v>128771</v>
      </c>
      <c r="B1246" s="4">
        <v>3</v>
      </c>
      <c r="C1246" s="9" t="s">
        <v>289</v>
      </c>
      <c r="D1246" s="65" t="s">
        <v>6307</v>
      </c>
      <c r="E1246" s="65" t="s">
        <v>11498</v>
      </c>
      <c r="F1246" s="9" t="s">
        <v>6308</v>
      </c>
      <c r="H1246" s="1" t="s">
        <v>1098</v>
      </c>
      <c r="I1246" s="1" t="s">
        <v>158</v>
      </c>
      <c r="K1246" s="14" t="s">
        <v>11500</v>
      </c>
      <c r="L1246" s="14" t="s">
        <v>11500</v>
      </c>
      <c r="M1246" s="2">
        <v>2.536</v>
      </c>
      <c r="P1246" s="181" t="s">
        <v>11517</v>
      </c>
      <c r="Q1246" s="182" t="s">
        <v>30</v>
      </c>
      <c r="S1246" s="6">
        <v>0</v>
      </c>
      <c r="T1246" s="6">
        <v>0</v>
      </c>
      <c r="U1246" s="6">
        <v>0</v>
      </c>
      <c r="V1246" s="6">
        <v>191878.59</v>
      </c>
      <c r="W1246" s="6">
        <f>SUM(Table2[[#This Row],[PE Obligations]:[Paving Obligations]])</f>
        <v>191878.59</v>
      </c>
    </row>
    <row r="1247" spans="1:23" x14ac:dyDescent="0.25">
      <c r="A1247" s="5">
        <v>116333.08</v>
      </c>
      <c r="B1247" s="4">
        <v>4</v>
      </c>
      <c r="C1247" s="9" t="s">
        <v>156</v>
      </c>
      <c r="D1247" s="65" t="s">
        <v>1922</v>
      </c>
      <c r="E1247" s="65" t="s">
        <v>10721</v>
      </c>
      <c r="F1247" s="9" t="s">
        <v>1923</v>
      </c>
      <c r="H1247" s="1" t="s">
        <v>105</v>
      </c>
      <c r="I1247" s="1" t="s">
        <v>761</v>
      </c>
      <c r="K1247" s="14" t="s">
        <v>11500</v>
      </c>
      <c r="L1247" s="14" t="s">
        <v>11500</v>
      </c>
      <c r="M1247" s="2">
        <v>52.7</v>
      </c>
      <c r="N1247" s="13">
        <v>43777</v>
      </c>
      <c r="P1247" s="181" t="s">
        <v>11513</v>
      </c>
      <c r="Q1247" s="182"/>
      <c r="S1247" s="6">
        <v>0</v>
      </c>
      <c r="T1247" s="6">
        <v>0</v>
      </c>
      <c r="U1247" s="6">
        <v>191843</v>
      </c>
      <c r="V1247" s="6">
        <v>0</v>
      </c>
      <c r="W1247" s="6">
        <f>SUM(Table2[[#This Row],[PE Obligations]:[Paving Obligations]])</f>
        <v>191843</v>
      </c>
    </row>
    <row r="1248" spans="1:23" ht="45" x14ac:dyDescent="0.25">
      <c r="A1248" s="5">
        <v>122076</v>
      </c>
      <c r="B1248" s="4">
        <v>2</v>
      </c>
      <c r="C1248" s="9" t="s">
        <v>179</v>
      </c>
      <c r="D1248" s="65" t="s">
        <v>369</v>
      </c>
      <c r="E1248" s="65" t="s">
        <v>900</v>
      </c>
      <c r="F1248" s="9" t="s">
        <v>3097</v>
      </c>
      <c r="G1248" s="9" t="s">
        <v>3098</v>
      </c>
      <c r="H1248" s="1" t="s">
        <v>158</v>
      </c>
      <c r="I1248" s="1" t="s">
        <v>341</v>
      </c>
      <c r="J1248" s="1" t="str">
        <f>VLOOKUP(A1248,'Resurfacing Data'!A:M,13,FALSE)</f>
        <v>Cold Plane @ 1.25" &amp; "D" Mix @ 132.5#/sy (Roadway &amp; Shoulders) - Shuttle Buggy</v>
      </c>
      <c r="K1248" s="14" t="s">
        <v>11496</v>
      </c>
      <c r="L1248" s="14" t="s">
        <v>10418</v>
      </c>
      <c r="M1248" s="2">
        <v>1.86</v>
      </c>
      <c r="N1248" s="13">
        <v>42545</v>
      </c>
      <c r="O1248" s="1" t="s">
        <v>342</v>
      </c>
      <c r="P1248" s="181" t="s">
        <v>11514</v>
      </c>
      <c r="Q1248" s="182" t="s">
        <v>11</v>
      </c>
      <c r="S1248" s="6">
        <v>0</v>
      </c>
      <c r="T1248" s="6">
        <v>0</v>
      </c>
      <c r="U1248" s="6">
        <v>142253.42000000001</v>
      </c>
      <c r="V1248" s="6">
        <v>49052.55</v>
      </c>
      <c r="W1248" s="6">
        <f>SUM(Table2[[#This Row],[PE Obligations]:[Paving Obligations]])</f>
        <v>191305.97000000003</v>
      </c>
    </row>
    <row r="1249" spans="1:23" ht="30" x14ac:dyDescent="0.25">
      <c r="A1249" s="5">
        <v>129850</v>
      </c>
      <c r="B1249" s="4">
        <v>3</v>
      </c>
      <c r="C1249" s="9" t="s">
        <v>131</v>
      </c>
      <c r="D1249" s="65"/>
      <c r="E1249" s="65" t="s">
        <v>11500</v>
      </c>
      <c r="F1249" s="9" t="s">
        <v>7200</v>
      </c>
      <c r="H1249" s="1" t="s">
        <v>878</v>
      </c>
      <c r="I1249" s="1" t="s">
        <v>972</v>
      </c>
      <c r="K1249" s="14" t="s">
        <v>11500</v>
      </c>
      <c r="L1249" s="14" t="s">
        <v>11500</v>
      </c>
      <c r="M1249" s="1" t="s">
        <v>57</v>
      </c>
      <c r="P1249" s="181" t="s">
        <v>11500</v>
      </c>
      <c r="Q1249" s="182"/>
      <c r="S1249" s="6">
        <v>0</v>
      </c>
      <c r="T1249" s="6">
        <v>0</v>
      </c>
      <c r="U1249" s="6">
        <v>190245</v>
      </c>
      <c r="V1249" s="6">
        <v>0</v>
      </c>
      <c r="W1249" s="6">
        <f>SUM(Table2[[#This Row],[PE Obligations]:[Paving Obligations]])</f>
        <v>190245</v>
      </c>
    </row>
    <row r="1250" spans="1:23" ht="30" x14ac:dyDescent="0.25">
      <c r="A1250" s="5">
        <v>130057</v>
      </c>
      <c r="B1250" s="4">
        <v>6</v>
      </c>
      <c r="C1250" s="9" t="s">
        <v>46</v>
      </c>
      <c r="D1250" s="65"/>
      <c r="E1250" s="65" t="s">
        <v>11500</v>
      </c>
      <c r="F1250" s="9" t="s">
        <v>7414</v>
      </c>
      <c r="H1250" s="1" t="s">
        <v>1246</v>
      </c>
      <c r="K1250" s="14" t="s">
        <v>11500</v>
      </c>
      <c r="L1250" s="14" t="s">
        <v>11500</v>
      </c>
      <c r="M1250" s="1" t="s">
        <v>57</v>
      </c>
      <c r="P1250" s="181" t="s">
        <v>11500</v>
      </c>
      <c r="Q1250" s="182"/>
      <c r="S1250" s="6">
        <v>0</v>
      </c>
      <c r="T1250" s="6">
        <v>0</v>
      </c>
      <c r="U1250" s="6">
        <v>189128</v>
      </c>
      <c r="V1250" s="6">
        <v>0</v>
      </c>
      <c r="W1250" s="6">
        <f>SUM(Table2[[#This Row],[PE Obligations]:[Paving Obligations]])</f>
        <v>189128</v>
      </c>
    </row>
    <row r="1251" spans="1:23" ht="30" x14ac:dyDescent="0.25">
      <c r="A1251" s="5">
        <v>121441</v>
      </c>
      <c r="B1251" s="4">
        <v>1</v>
      </c>
      <c r="C1251" s="9" t="s">
        <v>40</v>
      </c>
      <c r="D1251" s="65" t="s">
        <v>114</v>
      </c>
      <c r="E1251" s="65" t="s">
        <v>10721</v>
      </c>
      <c r="F1251" s="9" t="s">
        <v>2907</v>
      </c>
      <c r="H1251" s="1" t="s">
        <v>501</v>
      </c>
      <c r="I1251" s="1" t="s">
        <v>600</v>
      </c>
      <c r="K1251" s="14" t="s">
        <v>11500</v>
      </c>
      <c r="L1251" s="14" t="s">
        <v>11500</v>
      </c>
      <c r="M1251" s="2">
        <v>0.88</v>
      </c>
      <c r="N1251" s="13">
        <v>43742</v>
      </c>
      <c r="P1251" s="181" t="s">
        <v>11513</v>
      </c>
      <c r="Q1251" s="182" t="s">
        <v>148</v>
      </c>
      <c r="S1251" s="6">
        <v>11500</v>
      </c>
      <c r="T1251" s="6">
        <v>0</v>
      </c>
      <c r="U1251" s="6">
        <v>177100</v>
      </c>
      <c r="V1251" s="6">
        <v>0</v>
      </c>
      <c r="W1251" s="6">
        <f>SUM(Table2[[#This Row],[PE Obligations]:[Paving Obligations]])</f>
        <v>188600</v>
      </c>
    </row>
    <row r="1252" spans="1:23" x14ac:dyDescent="0.25">
      <c r="A1252" s="5">
        <v>122281</v>
      </c>
      <c r="B1252" s="4">
        <v>3</v>
      </c>
      <c r="C1252" s="9" t="s">
        <v>131</v>
      </c>
      <c r="D1252" s="65" t="s">
        <v>99</v>
      </c>
      <c r="E1252" s="65" t="s">
        <v>900</v>
      </c>
      <c r="F1252" s="9" t="s">
        <v>3151</v>
      </c>
      <c r="H1252" s="1" t="s">
        <v>52</v>
      </c>
      <c r="I1252" s="1" t="s">
        <v>48</v>
      </c>
      <c r="K1252" s="14" t="s">
        <v>28</v>
      </c>
      <c r="L1252" s="14" t="s">
        <v>11339</v>
      </c>
      <c r="M1252" s="2">
        <v>0</v>
      </c>
      <c r="N1252" s="13">
        <v>42706</v>
      </c>
      <c r="P1252" s="181" t="s">
        <v>11515</v>
      </c>
      <c r="Q1252" s="182" t="s">
        <v>24</v>
      </c>
      <c r="R1252" s="9" t="s">
        <v>3152</v>
      </c>
      <c r="S1252" s="6">
        <v>0</v>
      </c>
      <c r="T1252" s="6">
        <v>0</v>
      </c>
      <c r="U1252" s="6">
        <v>188491.8</v>
      </c>
      <c r="V1252" s="6">
        <v>0</v>
      </c>
      <c r="W1252" s="6">
        <f>SUM(Table2[[#This Row],[PE Obligations]:[Paving Obligations]])</f>
        <v>188491.8</v>
      </c>
    </row>
    <row r="1253" spans="1:23" ht="30" x14ac:dyDescent="0.25">
      <c r="A1253" s="5">
        <v>130061</v>
      </c>
      <c r="B1253" s="4">
        <v>6</v>
      </c>
      <c r="C1253" s="9" t="s">
        <v>46</v>
      </c>
      <c r="D1253" s="65"/>
      <c r="E1253" s="65" t="s">
        <v>11500</v>
      </c>
      <c r="F1253" s="9" t="s">
        <v>7418</v>
      </c>
      <c r="H1253" s="1" t="s">
        <v>1246</v>
      </c>
      <c r="K1253" s="14" t="s">
        <v>11500</v>
      </c>
      <c r="L1253" s="14" t="s">
        <v>11500</v>
      </c>
      <c r="M1253" s="1" t="s">
        <v>57</v>
      </c>
      <c r="P1253" s="181" t="s">
        <v>11500</v>
      </c>
      <c r="Q1253" s="182"/>
      <c r="S1253" s="6">
        <v>0</v>
      </c>
      <c r="T1253" s="6">
        <v>0</v>
      </c>
      <c r="U1253" s="6">
        <v>188432</v>
      </c>
      <c r="V1253" s="6">
        <v>0</v>
      </c>
      <c r="W1253" s="6">
        <f>SUM(Table2[[#This Row],[PE Obligations]:[Paving Obligations]])</f>
        <v>188432</v>
      </c>
    </row>
    <row r="1254" spans="1:23" x14ac:dyDescent="0.25">
      <c r="A1254" s="5">
        <v>127885</v>
      </c>
      <c r="B1254" s="4">
        <v>2</v>
      </c>
      <c r="C1254" s="9" t="s">
        <v>199</v>
      </c>
      <c r="D1254" s="65" t="s">
        <v>363</v>
      </c>
      <c r="E1254" s="65" t="s">
        <v>900</v>
      </c>
      <c r="F1254" s="9" t="s">
        <v>5867</v>
      </c>
      <c r="G1254" s="9" t="s">
        <v>4696</v>
      </c>
      <c r="H1254" s="1" t="s">
        <v>158</v>
      </c>
      <c r="I1254" s="1" t="s">
        <v>158</v>
      </c>
      <c r="J1254" s="1" t="str">
        <f>VLOOKUP(A1254,'Resurfacing Data'!A:M,13,FALSE)</f>
        <v>411TL Overlay @ 85 lb/sy</v>
      </c>
      <c r="K1254" s="14" t="s">
        <v>11496</v>
      </c>
      <c r="L1254" s="14" t="s">
        <v>10418</v>
      </c>
      <c r="M1254" s="2">
        <v>4.1100000000000003</v>
      </c>
      <c r="N1254" s="13">
        <v>43553</v>
      </c>
      <c r="O1254" s="1" t="s">
        <v>337</v>
      </c>
      <c r="P1254" s="181" t="s">
        <v>11514</v>
      </c>
      <c r="Q1254" s="182" t="s">
        <v>430</v>
      </c>
      <c r="S1254" s="6">
        <v>0</v>
      </c>
      <c r="T1254" s="6">
        <v>0</v>
      </c>
      <c r="U1254" s="6">
        <v>0</v>
      </c>
      <c r="V1254" s="6">
        <v>187500</v>
      </c>
      <c r="W1254" s="6">
        <f>SUM(Table2[[#This Row],[PE Obligations]:[Paving Obligations]])</f>
        <v>187500</v>
      </c>
    </row>
    <row r="1255" spans="1:23" ht="30" x14ac:dyDescent="0.25">
      <c r="A1255" s="5">
        <v>125450.79</v>
      </c>
      <c r="B1255" s="4">
        <v>4</v>
      </c>
      <c r="C1255" s="9" t="s">
        <v>607</v>
      </c>
      <c r="D1255" s="65"/>
      <c r="E1255" s="65" t="s">
        <v>11498</v>
      </c>
      <c r="F1255" s="9" t="s">
        <v>4388</v>
      </c>
      <c r="H1255" s="1" t="s">
        <v>501</v>
      </c>
      <c r="I1255" s="1" t="s">
        <v>600</v>
      </c>
      <c r="K1255" s="14" t="s">
        <v>11500</v>
      </c>
      <c r="L1255" s="14" t="s">
        <v>11500</v>
      </c>
      <c r="M1255" s="1" t="s">
        <v>57</v>
      </c>
      <c r="N1255" s="13">
        <v>43812</v>
      </c>
      <c r="P1255" s="181" t="s">
        <v>11517</v>
      </c>
      <c r="Q1255" s="182" t="s">
        <v>1369</v>
      </c>
      <c r="S1255" s="6">
        <v>7500</v>
      </c>
      <c r="T1255" s="6">
        <v>0</v>
      </c>
      <c r="U1255" s="6">
        <v>179798</v>
      </c>
      <c r="V1255" s="6">
        <v>0</v>
      </c>
      <c r="W1255" s="6">
        <f>SUM(Table2[[#This Row],[PE Obligations]:[Paving Obligations]])</f>
        <v>187298</v>
      </c>
    </row>
    <row r="1256" spans="1:23" ht="105" x14ac:dyDescent="0.25">
      <c r="A1256" s="5">
        <v>126896</v>
      </c>
      <c r="B1256" s="4">
        <v>1</v>
      </c>
      <c r="C1256" s="9" t="s">
        <v>40</v>
      </c>
      <c r="D1256" s="65" t="s">
        <v>2704</v>
      </c>
      <c r="E1256" s="65" t="s">
        <v>900</v>
      </c>
      <c r="F1256" s="9" t="s">
        <v>5133</v>
      </c>
      <c r="G1256" s="9" t="s">
        <v>5134</v>
      </c>
      <c r="H1256" s="1" t="s">
        <v>22</v>
      </c>
      <c r="I1256" s="1" t="s">
        <v>39</v>
      </c>
      <c r="K1256" s="14" t="s">
        <v>11500</v>
      </c>
      <c r="L1256" s="14" t="s">
        <v>11500</v>
      </c>
      <c r="M1256" s="2">
        <v>0.18</v>
      </c>
      <c r="N1256" s="13">
        <v>43742</v>
      </c>
      <c r="P1256" s="181" t="s">
        <v>11515</v>
      </c>
      <c r="Q1256" s="182" t="s">
        <v>24</v>
      </c>
      <c r="S1256" s="6">
        <v>0</v>
      </c>
      <c r="T1256" s="6">
        <v>0</v>
      </c>
      <c r="U1256" s="6">
        <v>187000</v>
      </c>
      <c r="V1256" s="6">
        <v>0</v>
      </c>
      <c r="W1256" s="6">
        <f>SUM(Table2[[#This Row],[PE Obligations]:[Paving Obligations]])</f>
        <v>187000</v>
      </c>
    </row>
    <row r="1257" spans="1:23" ht="30" x14ac:dyDescent="0.25">
      <c r="A1257" s="5">
        <v>128092</v>
      </c>
      <c r="B1257" s="4">
        <v>4</v>
      </c>
      <c r="C1257" s="9" t="s">
        <v>94</v>
      </c>
      <c r="D1257" s="65" t="s">
        <v>1206</v>
      </c>
      <c r="E1257" s="65" t="s">
        <v>900</v>
      </c>
      <c r="F1257" s="9" t="s">
        <v>6007</v>
      </c>
      <c r="G1257" s="9" t="s">
        <v>6008</v>
      </c>
      <c r="H1257" s="1" t="s">
        <v>105</v>
      </c>
      <c r="I1257" s="1" t="s">
        <v>851</v>
      </c>
      <c r="K1257" s="14" t="s">
        <v>11501</v>
      </c>
      <c r="L1257" s="14" t="s">
        <v>113</v>
      </c>
      <c r="M1257" s="2">
        <v>0</v>
      </c>
      <c r="N1257" s="13">
        <v>43433</v>
      </c>
      <c r="P1257" s="181" t="s">
        <v>11515</v>
      </c>
      <c r="Q1257" s="182" t="s">
        <v>24</v>
      </c>
      <c r="S1257" s="6">
        <v>0</v>
      </c>
      <c r="T1257" s="6">
        <v>0</v>
      </c>
      <c r="U1257" s="6">
        <v>186940.06</v>
      </c>
      <c r="V1257" s="6">
        <v>0</v>
      </c>
      <c r="W1257" s="6">
        <f>SUM(Table2[[#This Row],[PE Obligations]:[Paving Obligations]])</f>
        <v>186940.06</v>
      </c>
    </row>
    <row r="1258" spans="1:23" ht="30" x14ac:dyDescent="0.25">
      <c r="A1258" s="5">
        <v>123766</v>
      </c>
      <c r="B1258" s="4">
        <v>2</v>
      </c>
      <c r="C1258" s="9" t="s">
        <v>282</v>
      </c>
      <c r="D1258" s="65" t="s">
        <v>3566</v>
      </c>
      <c r="E1258" s="65" t="s">
        <v>11498</v>
      </c>
      <c r="F1258" s="9" t="s">
        <v>3567</v>
      </c>
      <c r="H1258" s="1" t="s">
        <v>1098</v>
      </c>
      <c r="I1258" s="1" t="s">
        <v>158</v>
      </c>
      <c r="K1258" s="14" t="s">
        <v>11500</v>
      </c>
      <c r="L1258" s="14" t="s">
        <v>11500</v>
      </c>
      <c r="M1258" s="2">
        <v>1.64</v>
      </c>
      <c r="P1258" s="181" t="s">
        <v>11517</v>
      </c>
      <c r="Q1258" s="182" t="s">
        <v>30</v>
      </c>
      <c r="S1258" s="6">
        <v>0</v>
      </c>
      <c r="T1258" s="6">
        <v>0</v>
      </c>
      <c r="U1258" s="6">
        <v>0</v>
      </c>
      <c r="V1258" s="6">
        <v>186371.35</v>
      </c>
      <c r="W1258" s="6">
        <f>SUM(Table2[[#This Row],[PE Obligations]:[Paving Obligations]])</f>
        <v>186371.35</v>
      </c>
    </row>
    <row r="1259" spans="1:23" ht="30" x14ac:dyDescent="0.25">
      <c r="A1259" s="5">
        <v>128622</v>
      </c>
      <c r="B1259" s="4">
        <v>2</v>
      </c>
      <c r="C1259" s="9" t="s">
        <v>176</v>
      </c>
      <c r="D1259" s="65" t="s">
        <v>6174</v>
      </c>
      <c r="E1259" s="65" t="s">
        <v>11498</v>
      </c>
      <c r="F1259" s="9" t="s">
        <v>6176</v>
      </c>
      <c r="H1259" s="1" t="s">
        <v>1098</v>
      </c>
      <c r="I1259" s="1" t="s">
        <v>158</v>
      </c>
      <c r="K1259" s="14" t="s">
        <v>11500</v>
      </c>
      <c r="L1259" s="14" t="s">
        <v>11500</v>
      </c>
      <c r="M1259" s="2">
        <v>2.42</v>
      </c>
      <c r="P1259" s="181" t="s">
        <v>11517</v>
      </c>
      <c r="Q1259" s="182" t="s">
        <v>30</v>
      </c>
      <c r="S1259" s="6">
        <v>0</v>
      </c>
      <c r="T1259" s="6">
        <v>0</v>
      </c>
      <c r="U1259" s="6">
        <v>0</v>
      </c>
      <c r="V1259" s="6">
        <v>186175.53</v>
      </c>
      <c r="W1259" s="6">
        <f>SUM(Table2[[#This Row],[PE Obligations]:[Paving Obligations]])</f>
        <v>186175.53</v>
      </c>
    </row>
    <row r="1260" spans="1:23" ht="75" x14ac:dyDescent="0.25">
      <c r="A1260" s="5">
        <v>127475</v>
      </c>
      <c r="B1260" s="4">
        <v>2</v>
      </c>
      <c r="C1260" s="9" t="s">
        <v>124</v>
      </c>
      <c r="D1260" s="65" t="s">
        <v>1334</v>
      </c>
      <c r="E1260" s="65" t="s">
        <v>900</v>
      </c>
      <c r="F1260" s="9" t="s">
        <v>5512</v>
      </c>
      <c r="G1260" s="9" t="s">
        <v>5513</v>
      </c>
      <c r="H1260" s="1" t="s">
        <v>24</v>
      </c>
      <c r="I1260" s="1" t="s">
        <v>851</v>
      </c>
      <c r="K1260" s="14" t="s">
        <v>11501</v>
      </c>
      <c r="L1260" s="14" t="s">
        <v>113</v>
      </c>
      <c r="M1260" s="2">
        <v>0</v>
      </c>
      <c r="N1260" s="13">
        <v>43595</v>
      </c>
      <c r="P1260" s="181" t="s">
        <v>11515</v>
      </c>
      <c r="Q1260" s="182" t="s">
        <v>24</v>
      </c>
      <c r="S1260" s="6">
        <v>0</v>
      </c>
      <c r="T1260" s="6">
        <v>0</v>
      </c>
      <c r="U1260" s="6">
        <v>185185</v>
      </c>
      <c r="V1260" s="6">
        <v>0</v>
      </c>
      <c r="W1260" s="6">
        <f>SUM(Table2[[#This Row],[PE Obligations]:[Paving Obligations]])</f>
        <v>185185</v>
      </c>
    </row>
    <row r="1261" spans="1:23" x14ac:dyDescent="0.25">
      <c r="A1261" s="5">
        <v>116325.07</v>
      </c>
      <c r="B1261" s="4">
        <v>4</v>
      </c>
      <c r="C1261" s="9" t="s">
        <v>156</v>
      </c>
      <c r="D1261" s="65"/>
      <c r="E1261" s="65" t="s">
        <v>10721</v>
      </c>
      <c r="F1261" s="9" t="s">
        <v>1914</v>
      </c>
      <c r="H1261" s="1" t="s">
        <v>105</v>
      </c>
      <c r="I1261" s="1" t="s">
        <v>171</v>
      </c>
      <c r="K1261" s="14" t="s">
        <v>11496</v>
      </c>
      <c r="L1261" s="14" t="s">
        <v>11339</v>
      </c>
      <c r="M1261" s="1" t="s">
        <v>57</v>
      </c>
      <c r="N1261" s="13">
        <v>43441</v>
      </c>
      <c r="P1261" s="181" t="s">
        <v>11513</v>
      </c>
      <c r="Q1261" s="182"/>
      <c r="S1261" s="6">
        <v>0</v>
      </c>
      <c r="T1261" s="6">
        <v>0</v>
      </c>
      <c r="U1261" s="6">
        <v>184600</v>
      </c>
      <c r="V1261" s="6">
        <v>0</v>
      </c>
      <c r="W1261" s="6">
        <f>SUM(Table2[[#This Row],[PE Obligations]:[Paving Obligations]])</f>
        <v>184600</v>
      </c>
    </row>
    <row r="1262" spans="1:23" x14ac:dyDescent="0.25">
      <c r="A1262" s="5">
        <v>123252</v>
      </c>
      <c r="B1262" s="4">
        <v>4</v>
      </c>
      <c r="C1262" s="9" t="s">
        <v>208</v>
      </c>
      <c r="D1262" s="65" t="s">
        <v>538</v>
      </c>
      <c r="E1262" s="65" t="s">
        <v>900</v>
      </c>
      <c r="F1262" s="9" t="s">
        <v>3378</v>
      </c>
      <c r="H1262" s="1" t="s">
        <v>52</v>
      </c>
      <c r="I1262" s="1" t="s">
        <v>48</v>
      </c>
      <c r="K1262" s="14" t="s">
        <v>28</v>
      </c>
      <c r="L1262" s="14" t="s">
        <v>11339</v>
      </c>
      <c r="M1262" s="2">
        <v>0</v>
      </c>
      <c r="N1262" s="13">
        <v>42965</v>
      </c>
      <c r="P1262" s="181" t="s">
        <v>11514</v>
      </c>
      <c r="Q1262" s="182" t="s">
        <v>11</v>
      </c>
      <c r="S1262" s="6">
        <v>0</v>
      </c>
      <c r="T1262" s="6">
        <v>0</v>
      </c>
      <c r="U1262" s="6">
        <v>184500</v>
      </c>
      <c r="V1262" s="6">
        <v>0</v>
      </c>
      <c r="W1262" s="6">
        <f>SUM(Table2[[#This Row],[PE Obligations]:[Paving Obligations]])</f>
        <v>184500</v>
      </c>
    </row>
    <row r="1263" spans="1:23" x14ac:dyDescent="0.25">
      <c r="A1263" s="5">
        <v>124369</v>
      </c>
      <c r="B1263" s="4">
        <v>1</v>
      </c>
      <c r="C1263" s="9" t="s">
        <v>397</v>
      </c>
      <c r="D1263" s="65" t="s">
        <v>3837</v>
      </c>
      <c r="E1263" s="65" t="s">
        <v>11498</v>
      </c>
      <c r="F1263" s="9" t="s">
        <v>3838</v>
      </c>
      <c r="H1263" s="1" t="s">
        <v>28</v>
      </c>
      <c r="I1263" s="1" t="s">
        <v>29</v>
      </c>
      <c r="K1263" s="14" t="s">
        <v>28</v>
      </c>
      <c r="L1263" s="14" t="s">
        <v>113</v>
      </c>
      <c r="M1263" s="2">
        <v>3.5000000000000003E-2</v>
      </c>
      <c r="N1263" s="13">
        <v>44540</v>
      </c>
      <c r="P1263" s="181" t="s">
        <v>11517</v>
      </c>
      <c r="Q1263" s="182" t="s">
        <v>30</v>
      </c>
      <c r="R1263" s="9" t="s">
        <v>3839</v>
      </c>
      <c r="S1263" s="6">
        <v>184140</v>
      </c>
      <c r="T1263" s="6">
        <v>0</v>
      </c>
      <c r="U1263" s="6">
        <v>0</v>
      </c>
      <c r="V1263" s="6">
        <v>0</v>
      </c>
      <c r="W1263" s="6">
        <f>SUM(Table2[[#This Row],[PE Obligations]:[Paving Obligations]])</f>
        <v>184140</v>
      </c>
    </row>
    <row r="1264" spans="1:23" ht="105" x14ac:dyDescent="0.25">
      <c r="A1264" s="5">
        <v>126660</v>
      </c>
      <c r="B1264" s="4">
        <v>3</v>
      </c>
      <c r="C1264" s="9" t="s">
        <v>269</v>
      </c>
      <c r="D1264" s="65" t="s">
        <v>498</v>
      </c>
      <c r="E1264" s="65" t="s">
        <v>900</v>
      </c>
      <c r="F1264" s="9" t="s">
        <v>4976</v>
      </c>
      <c r="G1264" s="9" t="s">
        <v>4977</v>
      </c>
      <c r="H1264" s="1" t="s">
        <v>22</v>
      </c>
      <c r="I1264" s="1" t="s">
        <v>39</v>
      </c>
      <c r="K1264" s="14" t="s">
        <v>11500</v>
      </c>
      <c r="L1264" s="14" t="s">
        <v>11500</v>
      </c>
      <c r="M1264" s="2">
        <v>0.151</v>
      </c>
      <c r="P1264" s="181" t="s">
        <v>11515</v>
      </c>
      <c r="Q1264" s="182" t="s">
        <v>24</v>
      </c>
      <c r="S1264" s="6">
        <v>184095</v>
      </c>
      <c r="T1264" s="6">
        <v>0</v>
      </c>
      <c r="U1264" s="6">
        <v>0</v>
      </c>
      <c r="V1264" s="6">
        <v>0</v>
      </c>
      <c r="W1264" s="6">
        <f>SUM(Table2[[#This Row],[PE Obligations]:[Paving Obligations]])</f>
        <v>184095</v>
      </c>
    </row>
    <row r="1265" spans="1:23" ht="30" x14ac:dyDescent="0.25">
      <c r="A1265" s="5">
        <v>124013</v>
      </c>
      <c r="B1265" s="4">
        <v>2</v>
      </c>
      <c r="C1265" s="9" t="s">
        <v>179</v>
      </c>
      <c r="D1265" s="65" t="s">
        <v>122</v>
      </c>
      <c r="E1265" s="65" t="s">
        <v>10721</v>
      </c>
      <c r="F1265" s="9" t="s">
        <v>3635</v>
      </c>
      <c r="G1265" s="9" t="s">
        <v>3636</v>
      </c>
      <c r="H1265" s="1" t="s">
        <v>74</v>
      </c>
      <c r="I1265" s="1" t="s">
        <v>23</v>
      </c>
      <c r="K1265" s="14" t="s">
        <v>11496</v>
      </c>
      <c r="L1265" s="14" t="s">
        <v>113</v>
      </c>
      <c r="M1265" s="2">
        <v>0.45</v>
      </c>
      <c r="N1265" s="13">
        <v>44281</v>
      </c>
      <c r="P1265" s="181" t="s">
        <v>11513</v>
      </c>
      <c r="Q1265" s="182" t="s">
        <v>148</v>
      </c>
      <c r="S1265" s="6">
        <v>183700</v>
      </c>
      <c r="T1265" s="6">
        <v>0</v>
      </c>
      <c r="U1265" s="6">
        <v>0</v>
      </c>
      <c r="V1265" s="6">
        <v>0</v>
      </c>
      <c r="W1265" s="6">
        <f>SUM(Table2[[#This Row],[PE Obligations]:[Paving Obligations]])</f>
        <v>183700</v>
      </c>
    </row>
    <row r="1266" spans="1:23" x14ac:dyDescent="0.25">
      <c r="A1266" s="5">
        <v>127170</v>
      </c>
      <c r="B1266" s="4">
        <v>2</v>
      </c>
      <c r="C1266" s="9" t="s">
        <v>316</v>
      </c>
      <c r="D1266" s="65" t="s">
        <v>363</v>
      </c>
      <c r="E1266" s="65" t="s">
        <v>900</v>
      </c>
      <c r="F1266" s="9" t="s">
        <v>5332</v>
      </c>
      <c r="G1266" s="9" t="s">
        <v>4674</v>
      </c>
      <c r="H1266" s="1" t="s">
        <v>158</v>
      </c>
      <c r="I1266" s="1" t="s">
        <v>341</v>
      </c>
      <c r="J1266" s="1" t="str">
        <f>VLOOKUP(A1266,'Resurfacing Data'!A:M,13,FALSE)</f>
        <v>Micro-surfacing @ 22 lbs/sy</v>
      </c>
      <c r="K1266" s="14" t="s">
        <v>11496</v>
      </c>
      <c r="L1266" s="14" t="s">
        <v>10418</v>
      </c>
      <c r="M1266" s="2">
        <v>7.69</v>
      </c>
      <c r="N1266" s="13">
        <v>43595</v>
      </c>
      <c r="O1266" s="1" t="s">
        <v>381</v>
      </c>
      <c r="P1266" s="181" t="s">
        <v>11514</v>
      </c>
      <c r="Q1266" s="182" t="s">
        <v>11</v>
      </c>
      <c r="S1266" s="6">
        <v>0</v>
      </c>
      <c r="T1266" s="6">
        <v>0</v>
      </c>
      <c r="U1266" s="6">
        <v>0</v>
      </c>
      <c r="V1266" s="6">
        <v>182648</v>
      </c>
      <c r="W1266" s="6">
        <f>SUM(Table2[[#This Row],[PE Obligations]:[Paving Obligations]])</f>
        <v>182648</v>
      </c>
    </row>
    <row r="1267" spans="1:23" ht="30" x14ac:dyDescent="0.25">
      <c r="A1267" s="5">
        <v>125450.57</v>
      </c>
      <c r="B1267" s="4">
        <v>1</v>
      </c>
      <c r="C1267" s="9" t="s">
        <v>306</v>
      </c>
      <c r="D1267" s="65"/>
      <c r="E1267" s="65" t="s">
        <v>11498</v>
      </c>
      <c r="F1267" s="9" t="s">
        <v>4371</v>
      </c>
      <c r="H1267" s="1" t="s">
        <v>501</v>
      </c>
      <c r="I1267" s="1" t="s">
        <v>600</v>
      </c>
      <c r="K1267" s="14" t="s">
        <v>11500</v>
      </c>
      <c r="L1267" s="14" t="s">
        <v>11500</v>
      </c>
      <c r="M1267" s="2">
        <v>0</v>
      </c>
      <c r="N1267" s="13">
        <v>43812</v>
      </c>
      <c r="P1267" s="181" t="s">
        <v>11517</v>
      </c>
      <c r="Q1267" s="182" t="s">
        <v>30</v>
      </c>
      <c r="S1267" s="6">
        <v>7000</v>
      </c>
      <c r="T1267" s="6">
        <v>0</v>
      </c>
      <c r="U1267" s="6">
        <v>174000</v>
      </c>
      <c r="V1267" s="6">
        <v>0</v>
      </c>
      <c r="W1267" s="6">
        <f>SUM(Table2[[#This Row],[PE Obligations]:[Paving Obligations]])</f>
        <v>181000</v>
      </c>
    </row>
    <row r="1268" spans="1:23" x14ac:dyDescent="0.25">
      <c r="A1268" s="5">
        <v>126144</v>
      </c>
      <c r="B1268" s="4">
        <v>2</v>
      </c>
      <c r="C1268" s="9" t="s">
        <v>294</v>
      </c>
      <c r="D1268" s="65" t="s">
        <v>2718</v>
      </c>
      <c r="E1268" s="65" t="s">
        <v>900</v>
      </c>
      <c r="F1268" s="9" t="s">
        <v>4707</v>
      </c>
      <c r="G1268" s="9" t="s">
        <v>3213</v>
      </c>
      <c r="H1268" s="1" t="s">
        <v>158</v>
      </c>
      <c r="I1268" s="1" t="s">
        <v>341</v>
      </c>
      <c r="J1268" s="1" t="str">
        <f>VLOOKUP(A1268,'Resurfacing Data'!A:M,13,FALSE)</f>
        <v>Mill &amp; 411D</v>
      </c>
      <c r="K1268" s="14" t="s">
        <v>11496</v>
      </c>
      <c r="L1268" s="14" t="s">
        <v>10418</v>
      </c>
      <c r="M1268" s="2">
        <v>5.22</v>
      </c>
      <c r="N1268" s="13">
        <v>43182</v>
      </c>
      <c r="O1268" s="1" t="s">
        <v>342</v>
      </c>
      <c r="P1268" s="181" t="s">
        <v>11515</v>
      </c>
      <c r="Q1268" s="182" t="s">
        <v>24</v>
      </c>
      <c r="S1268" s="6">
        <v>0</v>
      </c>
      <c r="T1268" s="6">
        <v>0</v>
      </c>
      <c r="U1268" s="6">
        <v>0</v>
      </c>
      <c r="V1268" s="6">
        <v>180074.5</v>
      </c>
      <c r="W1268" s="6">
        <f>SUM(Table2[[#This Row],[PE Obligations]:[Paving Obligations]])</f>
        <v>180074.5</v>
      </c>
    </row>
    <row r="1269" spans="1:23" x14ac:dyDescent="0.25">
      <c r="A1269" s="5">
        <v>130316</v>
      </c>
      <c r="B1269" s="4">
        <v>2</v>
      </c>
      <c r="C1269" s="9" t="s">
        <v>159</v>
      </c>
      <c r="D1269" s="65"/>
      <c r="E1269" s="65" t="s">
        <v>11500</v>
      </c>
      <c r="F1269" s="9" t="s">
        <v>7620</v>
      </c>
      <c r="H1269" s="1" t="s">
        <v>1246</v>
      </c>
      <c r="K1269" s="14" t="s">
        <v>11500</v>
      </c>
      <c r="L1269" s="14" t="s">
        <v>11500</v>
      </c>
      <c r="M1269" s="1" t="s">
        <v>57</v>
      </c>
      <c r="P1269" s="181" t="s">
        <v>11500</v>
      </c>
      <c r="Q1269" s="182"/>
      <c r="S1269" s="6">
        <v>0</v>
      </c>
      <c r="T1269" s="6">
        <v>0</v>
      </c>
      <c r="U1269" s="6">
        <v>180000</v>
      </c>
      <c r="V1269" s="6">
        <v>0</v>
      </c>
      <c r="W1269" s="6">
        <f>SUM(Table2[[#This Row],[PE Obligations]:[Paving Obligations]])</f>
        <v>180000</v>
      </c>
    </row>
    <row r="1270" spans="1:23" x14ac:dyDescent="0.25">
      <c r="A1270" s="5">
        <v>126469</v>
      </c>
      <c r="B1270" s="4">
        <v>3</v>
      </c>
      <c r="C1270" s="9" t="s">
        <v>188</v>
      </c>
      <c r="D1270" s="65" t="s">
        <v>3724</v>
      </c>
      <c r="E1270" s="65" t="s">
        <v>900</v>
      </c>
      <c r="F1270" s="9" t="s">
        <v>4862</v>
      </c>
      <c r="G1270" s="9" t="s">
        <v>4733</v>
      </c>
      <c r="H1270" s="1" t="s">
        <v>158</v>
      </c>
      <c r="I1270" s="1" t="s">
        <v>341</v>
      </c>
      <c r="J1270" s="1" t="str">
        <f>VLOOKUP(A1270,'Resurfacing Data'!A:M,13,FALSE)</f>
        <v>Mill &amp; 85 lbs/sy TLD</v>
      </c>
      <c r="K1270" s="14" t="s">
        <v>11496</v>
      </c>
      <c r="L1270" s="14" t="s">
        <v>10418</v>
      </c>
      <c r="M1270" s="2">
        <v>9.49</v>
      </c>
      <c r="N1270" s="13">
        <v>43553</v>
      </c>
      <c r="O1270" s="1" t="s">
        <v>342</v>
      </c>
      <c r="P1270" s="181" t="s">
        <v>11515</v>
      </c>
      <c r="Q1270" s="182" t="s">
        <v>24</v>
      </c>
      <c r="S1270" s="6">
        <v>0</v>
      </c>
      <c r="T1270" s="6">
        <v>0</v>
      </c>
      <c r="U1270" s="6">
        <v>180000</v>
      </c>
      <c r="V1270" s="6">
        <v>0</v>
      </c>
      <c r="W1270" s="6">
        <f>SUM(Table2[[#This Row],[PE Obligations]:[Paving Obligations]])</f>
        <v>180000</v>
      </c>
    </row>
    <row r="1271" spans="1:23" x14ac:dyDescent="0.25">
      <c r="A1271" s="5">
        <v>105239.16</v>
      </c>
      <c r="B1271" s="4">
        <v>3</v>
      </c>
      <c r="C1271" s="9" t="s">
        <v>54</v>
      </c>
      <c r="D1271" s="65"/>
      <c r="E1271" s="65" t="s">
        <v>11498</v>
      </c>
      <c r="F1271" s="9" t="s">
        <v>897</v>
      </c>
      <c r="H1271" s="1" t="s">
        <v>760</v>
      </c>
      <c r="I1271" s="1" t="s">
        <v>761</v>
      </c>
      <c r="K1271" s="14" t="s">
        <v>11500</v>
      </c>
      <c r="L1271" s="14" t="s">
        <v>11500</v>
      </c>
      <c r="M1271" s="1" t="s">
        <v>57</v>
      </c>
      <c r="P1271" s="181" t="s">
        <v>11517</v>
      </c>
      <c r="Q1271" s="182"/>
      <c r="S1271" s="6">
        <v>0</v>
      </c>
      <c r="T1271" s="6">
        <v>0</v>
      </c>
      <c r="U1271" s="6">
        <v>179800</v>
      </c>
      <c r="V1271" s="6">
        <v>0</v>
      </c>
      <c r="W1271" s="6">
        <f>SUM(Table2[[#This Row],[PE Obligations]:[Paving Obligations]])</f>
        <v>179800</v>
      </c>
    </row>
    <row r="1272" spans="1:23" ht="30" x14ac:dyDescent="0.25">
      <c r="A1272" s="5">
        <v>128763</v>
      </c>
      <c r="B1272" s="4">
        <v>2</v>
      </c>
      <c r="C1272" s="9" t="s">
        <v>176</v>
      </c>
      <c r="D1272" s="65" t="s">
        <v>450</v>
      </c>
      <c r="E1272" s="65" t="s">
        <v>900</v>
      </c>
      <c r="F1272" s="9" t="s">
        <v>6299</v>
      </c>
      <c r="G1272" s="9" t="s">
        <v>6227</v>
      </c>
      <c r="H1272" s="1" t="s">
        <v>105</v>
      </c>
      <c r="I1272" s="1" t="s">
        <v>501</v>
      </c>
      <c r="K1272" s="14" t="s">
        <v>11506</v>
      </c>
      <c r="L1272" s="14" t="s">
        <v>11339</v>
      </c>
      <c r="M1272" s="2">
        <v>0.01</v>
      </c>
      <c r="N1272" s="13">
        <v>43686</v>
      </c>
      <c r="P1272" s="181" t="s">
        <v>11514</v>
      </c>
      <c r="Q1272" s="182" t="s">
        <v>11</v>
      </c>
      <c r="S1272" s="6">
        <v>364345</v>
      </c>
      <c r="T1272" s="6">
        <v>0</v>
      </c>
      <c r="U1272" s="6">
        <v>-184785</v>
      </c>
      <c r="V1272" s="6">
        <v>0</v>
      </c>
      <c r="W1272" s="6">
        <f>SUM(Table2[[#This Row],[PE Obligations]:[Paving Obligations]])</f>
        <v>179560</v>
      </c>
    </row>
    <row r="1273" spans="1:23" ht="30" x14ac:dyDescent="0.25">
      <c r="A1273" s="5">
        <v>106005</v>
      </c>
      <c r="B1273" s="4">
        <v>4</v>
      </c>
      <c r="C1273" s="9" t="s">
        <v>801</v>
      </c>
      <c r="D1273" s="65" t="s">
        <v>941</v>
      </c>
      <c r="E1273" s="65" t="s">
        <v>11498</v>
      </c>
      <c r="F1273" s="9" t="s">
        <v>942</v>
      </c>
      <c r="G1273" s="9" t="s">
        <v>943</v>
      </c>
      <c r="H1273" s="1" t="s">
        <v>28</v>
      </c>
      <c r="I1273" s="1" t="s">
        <v>29</v>
      </c>
      <c r="K1273" s="14" t="s">
        <v>28</v>
      </c>
      <c r="L1273" s="14" t="s">
        <v>113</v>
      </c>
      <c r="M1273" s="2">
        <v>0.01</v>
      </c>
      <c r="P1273" s="181" t="s">
        <v>11517</v>
      </c>
      <c r="Q1273" s="182" t="s">
        <v>30</v>
      </c>
      <c r="R1273" s="9" t="s">
        <v>944</v>
      </c>
      <c r="S1273" s="6">
        <v>0</v>
      </c>
      <c r="T1273" s="6">
        <v>0</v>
      </c>
      <c r="U1273" s="6">
        <v>179312</v>
      </c>
      <c r="V1273" s="6">
        <v>0</v>
      </c>
      <c r="W1273" s="6">
        <f>SUM(Table2[[#This Row],[PE Obligations]:[Paving Obligations]])</f>
        <v>179312</v>
      </c>
    </row>
    <row r="1274" spans="1:23" ht="30" x14ac:dyDescent="0.25">
      <c r="A1274" s="5">
        <v>125450.09</v>
      </c>
      <c r="B1274" s="4">
        <v>1</v>
      </c>
      <c r="C1274" s="9" t="s">
        <v>83</v>
      </c>
      <c r="D1274" s="65"/>
      <c r="E1274" s="65" t="s">
        <v>11498</v>
      </c>
      <c r="F1274" s="9" t="s">
        <v>4336</v>
      </c>
      <c r="H1274" s="1" t="s">
        <v>501</v>
      </c>
      <c r="I1274" s="1" t="s">
        <v>600</v>
      </c>
      <c r="K1274" s="14" t="s">
        <v>11500</v>
      </c>
      <c r="L1274" s="14" t="s">
        <v>11500</v>
      </c>
      <c r="M1274" s="1" t="s">
        <v>57</v>
      </c>
      <c r="N1274" s="13">
        <v>43917</v>
      </c>
      <c r="P1274" s="181" t="s">
        <v>11517</v>
      </c>
      <c r="Q1274" s="182" t="s">
        <v>1369</v>
      </c>
      <c r="S1274" s="6">
        <v>7300</v>
      </c>
      <c r="T1274" s="6">
        <v>0</v>
      </c>
      <c r="U1274" s="6">
        <v>170900</v>
      </c>
      <c r="V1274" s="6">
        <v>0</v>
      </c>
      <c r="W1274" s="6">
        <f>SUM(Table2[[#This Row],[PE Obligations]:[Paving Obligations]])</f>
        <v>178200</v>
      </c>
    </row>
    <row r="1275" spans="1:23" x14ac:dyDescent="0.25">
      <c r="A1275" s="5">
        <v>128209</v>
      </c>
      <c r="B1275" s="4">
        <v>4</v>
      </c>
      <c r="C1275" s="9" t="s">
        <v>210</v>
      </c>
      <c r="D1275" s="65" t="s">
        <v>604</v>
      </c>
      <c r="E1275" s="65" t="s">
        <v>900</v>
      </c>
      <c r="F1275" s="9" t="s">
        <v>6054</v>
      </c>
      <c r="G1275" s="9" t="s">
        <v>600</v>
      </c>
      <c r="H1275" s="1" t="s">
        <v>501</v>
      </c>
      <c r="I1275" s="1" t="s">
        <v>600</v>
      </c>
      <c r="K1275" s="14" t="s">
        <v>11500</v>
      </c>
      <c r="L1275" s="14" t="s">
        <v>11500</v>
      </c>
      <c r="M1275" s="2">
        <v>3.1</v>
      </c>
      <c r="N1275" s="13">
        <v>44008</v>
      </c>
      <c r="P1275" s="181" t="s">
        <v>11515</v>
      </c>
      <c r="Q1275" s="182" t="s">
        <v>24</v>
      </c>
      <c r="S1275" s="6">
        <v>5000</v>
      </c>
      <c r="T1275" s="6">
        <v>0</v>
      </c>
      <c r="U1275" s="6">
        <v>173000</v>
      </c>
      <c r="V1275" s="6">
        <v>0</v>
      </c>
      <c r="W1275" s="6">
        <f>SUM(Table2[[#This Row],[PE Obligations]:[Paving Obligations]])</f>
        <v>178000</v>
      </c>
    </row>
    <row r="1276" spans="1:23" x14ac:dyDescent="0.25">
      <c r="A1276" s="5">
        <v>120437</v>
      </c>
      <c r="B1276" s="4">
        <v>4</v>
      </c>
      <c r="C1276" s="9" t="s">
        <v>18</v>
      </c>
      <c r="D1276" s="65" t="s">
        <v>516</v>
      </c>
      <c r="E1276" s="65" t="s">
        <v>10721</v>
      </c>
      <c r="F1276" s="9" t="s">
        <v>2729</v>
      </c>
      <c r="H1276" s="1" t="s">
        <v>52</v>
      </c>
      <c r="I1276" s="1" t="s">
        <v>48</v>
      </c>
      <c r="K1276" s="14" t="s">
        <v>28</v>
      </c>
      <c r="L1276" s="14" t="s">
        <v>11339</v>
      </c>
      <c r="M1276" s="2">
        <v>0</v>
      </c>
      <c r="N1276" s="13">
        <v>43140</v>
      </c>
      <c r="P1276" s="181" t="s">
        <v>11513</v>
      </c>
      <c r="Q1276" s="182" t="s">
        <v>148</v>
      </c>
      <c r="R1276" s="9" t="s">
        <v>2730</v>
      </c>
      <c r="S1276" s="6">
        <v>0</v>
      </c>
      <c r="T1276" s="6">
        <v>0</v>
      </c>
      <c r="U1276" s="6">
        <v>177970.01</v>
      </c>
      <c r="V1276" s="6">
        <v>0</v>
      </c>
      <c r="W1276" s="6">
        <f>SUM(Table2[[#This Row],[PE Obligations]:[Paving Obligations]])</f>
        <v>177970.01</v>
      </c>
    </row>
    <row r="1277" spans="1:23" ht="30" x14ac:dyDescent="0.25">
      <c r="A1277" s="5">
        <v>130161</v>
      </c>
      <c r="B1277" s="4">
        <v>4</v>
      </c>
      <c r="C1277" s="9" t="s">
        <v>156</v>
      </c>
      <c r="D1277" s="65"/>
      <c r="E1277" s="65" t="s">
        <v>11500</v>
      </c>
      <c r="F1277" s="9" t="s">
        <v>7517</v>
      </c>
      <c r="H1277" s="1" t="s">
        <v>1072</v>
      </c>
      <c r="K1277" s="14" t="s">
        <v>11500</v>
      </c>
      <c r="L1277" s="14" t="s">
        <v>11500</v>
      </c>
      <c r="M1277" s="1" t="s">
        <v>57</v>
      </c>
      <c r="P1277" s="181" t="s">
        <v>11500</v>
      </c>
      <c r="Q1277" s="182"/>
      <c r="S1277" s="6">
        <v>0</v>
      </c>
      <c r="T1277" s="6">
        <v>0</v>
      </c>
      <c r="U1277" s="6">
        <v>177480</v>
      </c>
      <c r="V1277" s="6">
        <v>0</v>
      </c>
      <c r="W1277" s="6">
        <f>SUM(Table2[[#This Row],[PE Obligations]:[Paving Obligations]])</f>
        <v>177480</v>
      </c>
    </row>
    <row r="1278" spans="1:23" ht="90" x14ac:dyDescent="0.25">
      <c r="A1278" s="5">
        <v>122252</v>
      </c>
      <c r="B1278" s="4">
        <v>4</v>
      </c>
      <c r="C1278" s="9" t="s">
        <v>229</v>
      </c>
      <c r="D1278" s="65"/>
      <c r="E1278" s="65" t="s">
        <v>11498</v>
      </c>
      <c r="F1278" s="9" t="s">
        <v>3147</v>
      </c>
      <c r="G1278" s="9" t="s">
        <v>3148</v>
      </c>
      <c r="H1278" s="1" t="s">
        <v>22</v>
      </c>
      <c r="I1278" s="1" t="s">
        <v>39</v>
      </c>
      <c r="K1278" s="14" t="s">
        <v>11500</v>
      </c>
      <c r="L1278" s="14" t="s">
        <v>11500</v>
      </c>
      <c r="M1278" s="2">
        <v>0</v>
      </c>
      <c r="P1278" s="181" t="s">
        <v>11517</v>
      </c>
      <c r="Q1278" s="182" t="s">
        <v>30</v>
      </c>
      <c r="S1278" s="6">
        <v>0</v>
      </c>
      <c r="T1278" s="6">
        <v>0</v>
      </c>
      <c r="U1278" s="6">
        <v>177177</v>
      </c>
      <c r="V1278" s="6">
        <v>0</v>
      </c>
      <c r="W1278" s="6">
        <f>SUM(Table2[[#This Row],[PE Obligations]:[Paving Obligations]])</f>
        <v>177177</v>
      </c>
    </row>
    <row r="1279" spans="1:23" x14ac:dyDescent="0.25">
      <c r="A1279" s="5">
        <v>48243</v>
      </c>
      <c r="B1279" s="4">
        <v>6</v>
      </c>
      <c r="C1279" s="9" t="s">
        <v>46</v>
      </c>
      <c r="D1279" s="65"/>
      <c r="E1279" s="65" t="s">
        <v>11500</v>
      </c>
      <c r="F1279" s="9" t="s">
        <v>166</v>
      </c>
      <c r="H1279" s="1" t="s">
        <v>24</v>
      </c>
      <c r="I1279" s="1" t="s">
        <v>118</v>
      </c>
      <c r="K1279" s="14" t="s">
        <v>11496</v>
      </c>
      <c r="L1279" s="14" t="s">
        <v>11499</v>
      </c>
      <c r="M1279" s="2">
        <v>0</v>
      </c>
      <c r="P1279" s="181" t="s">
        <v>11500</v>
      </c>
      <c r="Q1279" s="182"/>
      <c r="S1279" s="6">
        <v>0</v>
      </c>
      <c r="T1279" s="6">
        <v>0</v>
      </c>
      <c r="U1279" s="6">
        <v>176823.27</v>
      </c>
      <c r="V1279" s="6">
        <v>0</v>
      </c>
      <c r="W1279" s="6">
        <f>SUM(Table2[[#This Row],[PE Obligations]:[Paving Obligations]])</f>
        <v>176823.27</v>
      </c>
    </row>
    <row r="1280" spans="1:23" x14ac:dyDescent="0.25">
      <c r="A1280" s="5">
        <v>128965</v>
      </c>
      <c r="B1280" s="4">
        <v>2</v>
      </c>
      <c r="C1280" s="9" t="s">
        <v>176</v>
      </c>
      <c r="D1280" s="65" t="s">
        <v>135</v>
      </c>
      <c r="E1280" s="65" t="s">
        <v>11498</v>
      </c>
      <c r="F1280" s="9" t="s">
        <v>6425</v>
      </c>
      <c r="H1280" s="1" t="s">
        <v>1079</v>
      </c>
      <c r="I1280" s="1" t="s">
        <v>113</v>
      </c>
      <c r="K1280" s="14" t="s">
        <v>11496</v>
      </c>
      <c r="L1280" s="14" t="s">
        <v>113</v>
      </c>
      <c r="M1280" s="1" t="s">
        <v>57</v>
      </c>
      <c r="N1280" s="13">
        <v>44669</v>
      </c>
      <c r="P1280" s="181" t="s">
        <v>11517</v>
      </c>
      <c r="Q1280" s="182" t="s">
        <v>1369</v>
      </c>
      <c r="S1280" s="6">
        <v>176300</v>
      </c>
      <c r="T1280" s="6">
        <v>0</v>
      </c>
      <c r="U1280" s="6">
        <v>0</v>
      </c>
      <c r="V1280" s="6">
        <v>0</v>
      </c>
      <c r="W1280" s="6">
        <f>SUM(Table2[[#This Row],[PE Obligations]:[Paving Obligations]])</f>
        <v>176300</v>
      </c>
    </row>
    <row r="1281" spans="1:23" ht="30" x14ac:dyDescent="0.25">
      <c r="A1281" s="5">
        <v>129443</v>
      </c>
      <c r="B1281" s="4">
        <v>1</v>
      </c>
      <c r="C1281" s="9" t="s">
        <v>276</v>
      </c>
      <c r="D1281" s="65" t="s">
        <v>5968</v>
      </c>
      <c r="E1281" s="65" t="s">
        <v>11498</v>
      </c>
      <c r="F1281" s="9" t="s">
        <v>6929</v>
      </c>
      <c r="H1281" s="1" t="s">
        <v>1098</v>
      </c>
      <c r="I1281" s="1" t="s">
        <v>158</v>
      </c>
      <c r="K1281" s="14" t="s">
        <v>11496</v>
      </c>
      <c r="L1281" s="14" t="s">
        <v>10418</v>
      </c>
      <c r="M1281" s="2">
        <v>1.6</v>
      </c>
      <c r="P1281" s="181" t="s">
        <v>11517</v>
      </c>
      <c r="Q1281" s="182"/>
      <c r="S1281" s="6">
        <v>0</v>
      </c>
      <c r="T1281" s="6">
        <v>0</v>
      </c>
      <c r="U1281" s="6">
        <v>0</v>
      </c>
      <c r="V1281" s="6">
        <v>176106</v>
      </c>
      <c r="W1281" s="6">
        <f>SUM(Table2[[#This Row],[PE Obligations]:[Paving Obligations]])</f>
        <v>176106</v>
      </c>
    </row>
    <row r="1282" spans="1:23" ht="30" x14ac:dyDescent="0.25">
      <c r="A1282" s="5">
        <v>130062</v>
      </c>
      <c r="B1282" s="4">
        <v>6</v>
      </c>
      <c r="C1282" s="9" t="s">
        <v>46</v>
      </c>
      <c r="D1282" s="65"/>
      <c r="E1282" s="65" t="s">
        <v>11500</v>
      </c>
      <c r="F1282" s="9" t="s">
        <v>7419</v>
      </c>
      <c r="H1282" s="1" t="s">
        <v>1246</v>
      </c>
      <c r="K1282" s="14" t="s">
        <v>11500</v>
      </c>
      <c r="L1282" s="14" t="s">
        <v>11500</v>
      </c>
      <c r="M1282" s="1" t="s">
        <v>57</v>
      </c>
      <c r="P1282" s="181" t="s">
        <v>11500</v>
      </c>
      <c r="Q1282" s="182"/>
      <c r="S1282" s="6">
        <v>0</v>
      </c>
      <c r="T1282" s="6">
        <v>0</v>
      </c>
      <c r="U1282" s="6">
        <v>175616</v>
      </c>
      <c r="V1282" s="6">
        <v>0</v>
      </c>
      <c r="W1282" s="6">
        <f>SUM(Table2[[#This Row],[PE Obligations]:[Paving Obligations]])</f>
        <v>175616</v>
      </c>
    </row>
    <row r="1283" spans="1:23" x14ac:dyDescent="0.25">
      <c r="A1283" s="5">
        <v>129042</v>
      </c>
      <c r="B1283" s="4">
        <v>4</v>
      </c>
      <c r="C1283" s="9" t="s">
        <v>264</v>
      </c>
      <c r="D1283" s="65"/>
      <c r="E1283" s="65" t="s">
        <v>900</v>
      </c>
      <c r="F1283" s="9" t="s">
        <v>6474</v>
      </c>
      <c r="H1283" s="1" t="s">
        <v>105</v>
      </c>
      <c r="I1283" s="1" t="s">
        <v>171</v>
      </c>
      <c r="K1283" s="14" t="s">
        <v>11500</v>
      </c>
      <c r="L1283" s="14" t="s">
        <v>11500</v>
      </c>
      <c r="M1283" s="1" t="s">
        <v>57</v>
      </c>
      <c r="P1283" s="181" t="s">
        <v>11515</v>
      </c>
      <c r="Q1283" s="182"/>
      <c r="S1283" s="6">
        <v>0</v>
      </c>
      <c r="T1283" s="6">
        <v>0</v>
      </c>
      <c r="U1283" s="6">
        <v>175117.05</v>
      </c>
      <c r="V1283" s="6">
        <v>0</v>
      </c>
      <c r="W1283" s="6">
        <f>SUM(Table2[[#This Row],[PE Obligations]:[Paving Obligations]])</f>
        <v>175117.05</v>
      </c>
    </row>
    <row r="1284" spans="1:23" ht="30" x14ac:dyDescent="0.25">
      <c r="A1284" s="5">
        <v>126154</v>
      </c>
      <c r="B1284" s="4">
        <v>2</v>
      </c>
      <c r="C1284" s="9" t="s">
        <v>121</v>
      </c>
      <c r="D1284" s="65" t="s">
        <v>1002</v>
      </c>
      <c r="E1284" s="65" t="s">
        <v>900</v>
      </c>
      <c r="F1284" s="9" t="s">
        <v>4711</v>
      </c>
      <c r="G1284" s="9" t="s">
        <v>4712</v>
      </c>
      <c r="H1284" s="1" t="s">
        <v>158</v>
      </c>
      <c r="I1284" s="1" t="s">
        <v>158</v>
      </c>
      <c r="J1284" s="1" t="str">
        <f>VLOOKUP(A1284,'Resurfacing Data'!A:M,13,FALSE)</f>
        <v>Full Depth Reclamation (FDR) with 411D</v>
      </c>
      <c r="K1284" s="14" t="s">
        <v>11496</v>
      </c>
      <c r="L1284" s="14" t="s">
        <v>11339</v>
      </c>
      <c r="M1284" s="2">
        <v>2.14</v>
      </c>
      <c r="N1284" s="13">
        <v>43231</v>
      </c>
      <c r="O1284" s="1" t="s">
        <v>3214</v>
      </c>
      <c r="P1284" s="181" t="s">
        <v>11515</v>
      </c>
      <c r="Q1284" s="182" t="s">
        <v>24</v>
      </c>
      <c r="S1284" s="6">
        <v>0</v>
      </c>
      <c r="T1284" s="6">
        <v>0</v>
      </c>
      <c r="U1284" s="6">
        <v>0</v>
      </c>
      <c r="V1284" s="6">
        <v>175100</v>
      </c>
      <c r="W1284" s="6">
        <f>SUM(Table2[[#This Row],[PE Obligations]:[Paving Obligations]])</f>
        <v>175100</v>
      </c>
    </row>
    <row r="1285" spans="1:23" x14ac:dyDescent="0.25">
      <c r="A1285" s="5">
        <v>127334</v>
      </c>
      <c r="B1285" s="4">
        <v>4</v>
      </c>
      <c r="C1285" s="9" t="s">
        <v>231</v>
      </c>
      <c r="D1285" s="65" t="s">
        <v>846</v>
      </c>
      <c r="E1285" s="65" t="s">
        <v>900</v>
      </c>
      <c r="F1285" s="9" t="s">
        <v>5438</v>
      </c>
      <c r="G1285" s="9" t="s">
        <v>5439</v>
      </c>
      <c r="H1285" s="1" t="s">
        <v>158</v>
      </c>
      <c r="I1285" s="1" t="s">
        <v>341</v>
      </c>
      <c r="J1285" s="1" t="str">
        <f>VLOOKUP(A1285,'Resurfacing Data'!A:M,13,FALSE)</f>
        <v>Scrub Seal and 411 D overlay</v>
      </c>
      <c r="K1285" s="14" t="s">
        <v>11496</v>
      </c>
      <c r="L1285" s="14" t="s">
        <v>10418</v>
      </c>
      <c r="M1285" s="2">
        <v>9.1999999999999993</v>
      </c>
      <c r="N1285" s="13">
        <v>43504</v>
      </c>
      <c r="O1285" s="1" t="s">
        <v>3042</v>
      </c>
      <c r="P1285" s="181" t="s">
        <v>11515</v>
      </c>
      <c r="Q1285" s="182" t="s">
        <v>24</v>
      </c>
      <c r="S1285" s="6">
        <v>0</v>
      </c>
      <c r="T1285" s="6">
        <v>0</v>
      </c>
      <c r="U1285" s="6">
        <v>0</v>
      </c>
      <c r="V1285" s="6">
        <v>175000</v>
      </c>
      <c r="W1285" s="6">
        <f>SUM(Table2[[#This Row],[PE Obligations]:[Paving Obligations]])</f>
        <v>175000</v>
      </c>
    </row>
    <row r="1286" spans="1:23" ht="30" x14ac:dyDescent="0.25">
      <c r="A1286" s="5">
        <v>104027.48</v>
      </c>
      <c r="B1286" s="4">
        <v>1</v>
      </c>
      <c r="C1286" s="9" t="s">
        <v>90</v>
      </c>
      <c r="D1286" s="65"/>
      <c r="E1286" s="65" t="s">
        <v>11500</v>
      </c>
      <c r="F1286" s="9" t="s">
        <v>842</v>
      </c>
      <c r="G1286" s="9" t="s">
        <v>842</v>
      </c>
      <c r="H1286" s="1" t="s">
        <v>24</v>
      </c>
      <c r="I1286" s="1" t="s">
        <v>828</v>
      </c>
      <c r="K1286" s="14" t="s">
        <v>11500</v>
      </c>
      <c r="L1286" s="14" t="s">
        <v>11500</v>
      </c>
      <c r="M1286" s="2">
        <v>0</v>
      </c>
      <c r="N1286" s="13">
        <v>44540</v>
      </c>
      <c r="P1286" s="181" t="s">
        <v>11500</v>
      </c>
      <c r="Q1286" s="182"/>
      <c r="S1286" s="6">
        <v>175000</v>
      </c>
      <c r="T1286" s="6">
        <v>0</v>
      </c>
      <c r="U1286" s="6">
        <v>0</v>
      </c>
      <c r="V1286" s="6">
        <v>0</v>
      </c>
      <c r="W1286" s="6">
        <f>SUM(Table2[[#This Row],[PE Obligations]:[Paving Obligations]])</f>
        <v>175000</v>
      </c>
    </row>
    <row r="1287" spans="1:23" ht="30" x14ac:dyDescent="0.25">
      <c r="A1287" s="5">
        <v>104152.05</v>
      </c>
      <c r="B1287" s="4">
        <v>1</v>
      </c>
      <c r="C1287" s="9" t="s">
        <v>40</v>
      </c>
      <c r="D1287" s="65"/>
      <c r="E1287" s="65" t="s">
        <v>11500</v>
      </c>
      <c r="F1287" s="9" t="s">
        <v>853</v>
      </c>
      <c r="H1287" s="1" t="s">
        <v>24</v>
      </c>
      <c r="I1287" s="1" t="s">
        <v>56</v>
      </c>
      <c r="K1287" s="14" t="s">
        <v>11500</v>
      </c>
      <c r="L1287" s="14" t="s">
        <v>11500</v>
      </c>
      <c r="M1287" s="1" t="s">
        <v>57</v>
      </c>
      <c r="P1287" s="181" t="s">
        <v>11500</v>
      </c>
      <c r="Q1287" s="182"/>
      <c r="S1287" s="6">
        <v>175000</v>
      </c>
      <c r="T1287" s="6">
        <v>0</v>
      </c>
      <c r="U1287" s="6">
        <v>0</v>
      </c>
      <c r="V1287" s="6">
        <v>0</v>
      </c>
      <c r="W1287" s="6">
        <f>SUM(Table2[[#This Row],[PE Obligations]:[Paving Obligations]])</f>
        <v>175000</v>
      </c>
    </row>
    <row r="1288" spans="1:23" ht="105" x14ac:dyDescent="0.25">
      <c r="A1288" s="5">
        <v>123413</v>
      </c>
      <c r="B1288" s="4">
        <v>3</v>
      </c>
      <c r="C1288" s="9" t="s">
        <v>152</v>
      </c>
      <c r="D1288" s="65" t="s">
        <v>913</v>
      </c>
      <c r="E1288" s="65" t="s">
        <v>900</v>
      </c>
      <c r="F1288" s="9" t="s">
        <v>3452</v>
      </c>
      <c r="G1288" s="9" t="s">
        <v>3453</v>
      </c>
      <c r="H1288" s="1" t="s">
        <v>22</v>
      </c>
      <c r="I1288" s="1" t="s">
        <v>56</v>
      </c>
      <c r="K1288" s="14" t="s">
        <v>11500</v>
      </c>
      <c r="L1288" s="14" t="s">
        <v>11500</v>
      </c>
      <c r="M1288" s="2">
        <v>8.94</v>
      </c>
      <c r="P1288" s="181" t="s">
        <v>11514</v>
      </c>
      <c r="Q1288" s="182" t="s">
        <v>430</v>
      </c>
      <c r="S1288" s="6">
        <v>175000</v>
      </c>
      <c r="T1288" s="6">
        <v>0</v>
      </c>
      <c r="U1288" s="6">
        <v>0</v>
      </c>
      <c r="V1288" s="6">
        <v>0</v>
      </c>
      <c r="W1288" s="6">
        <f>SUM(Table2[[#This Row],[PE Obligations]:[Paving Obligations]])</f>
        <v>175000</v>
      </c>
    </row>
    <row r="1289" spans="1:23" ht="30" x14ac:dyDescent="0.25">
      <c r="A1289" s="5">
        <v>128710</v>
      </c>
      <c r="B1289" s="4">
        <v>3</v>
      </c>
      <c r="C1289" s="9" t="s">
        <v>172</v>
      </c>
      <c r="D1289" s="65"/>
      <c r="E1289" s="65" t="s">
        <v>11500</v>
      </c>
      <c r="F1289" s="9" t="s">
        <v>6260</v>
      </c>
      <c r="H1289" s="1" t="s">
        <v>878</v>
      </c>
      <c r="I1289" s="1" t="s">
        <v>972</v>
      </c>
      <c r="K1289" s="14" t="s">
        <v>11500</v>
      </c>
      <c r="L1289" s="14" t="s">
        <v>11500</v>
      </c>
      <c r="M1289" s="1" t="s">
        <v>57</v>
      </c>
      <c r="P1289" s="181" t="s">
        <v>11500</v>
      </c>
      <c r="Q1289" s="182"/>
      <c r="S1289" s="6">
        <v>0</v>
      </c>
      <c r="T1289" s="6">
        <v>0</v>
      </c>
      <c r="U1289" s="6">
        <v>175000</v>
      </c>
      <c r="V1289" s="6">
        <v>0</v>
      </c>
      <c r="W1289" s="6">
        <f>SUM(Table2[[#This Row],[PE Obligations]:[Paving Obligations]])</f>
        <v>175000</v>
      </c>
    </row>
    <row r="1290" spans="1:23" ht="30" x14ac:dyDescent="0.25">
      <c r="A1290" s="5">
        <v>123298</v>
      </c>
      <c r="B1290" s="4">
        <v>3</v>
      </c>
      <c r="C1290" s="9" t="s">
        <v>267</v>
      </c>
      <c r="D1290" s="65" t="s">
        <v>3406</v>
      </c>
      <c r="E1290" s="65" t="s">
        <v>900</v>
      </c>
      <c r="F1290" s="9" t="s">
        <v>3407</v>
      </c>
      <c r="H1290" s="1" t="s">
        <v>28</v>
      </c>
      <c r="I1290" s="1" t="s">
        <v>48</v>
      </c>
      <c r="K1290" s="14" t="s">
        <v>28</v>
      </c>
      <c r="L1290" s="14" t="s">
        <v>11339</v>
      </c>
      <c r="M1290" s="2">
        <v>3.5000000000000003E-2</v>
      </c>
      <c r="N1290" s="13">
        <v>44904</v>
      </c>
      <c r="P1290" s="181" t="s">
        <v>11515</v>
      </c>
      <c r="Q1290" s="182" t="s">
        <v>24</v>
      </c>
      <c r="R1290" s="9" t="s">
        <v>3408</v>
      </c>
      <c r="S1290" s="6">
        <v>0</v>
      </c>
      <c r="T1290" s="6">
        <v>0</v>
      </c>
      <c r="U1290" s="6">
        <v>175000</v>
      </c>
      <c r="V1290" s="6">
        <v>0</v>
      </c>
      <c r="W1290" s="6">
        <f>SUM(Table2[[#This Row],[PE Obligations]:[Paving Obligations]])</f>
        <v>175000</v>
      </c>
    </row>
    <row r="1291" spans="1:23" ht="105" x14ac:dyDescent="0.25">
      <c r="A1291" s="5">
        <v>128576</v>
      </c>
      <c r="B1291" s="4">
        <v>3</v>
      </c>
      <c r="C1291" s="9" t="s">
        <v>318</v>
      </c>
      <c r="D1291" s="65" t="s">
        <v>757</v>
      </c>
      <c r="E1291" s="65" t="s">
        <v>10721</v>
      </c>
      <c r="F1291" s="9" t="s">
        <v>6156</v>
      </c>
      <c r="G1291" s="9" t="s">
        <v>6157</v>
      </c>
      <c r="H1291" s="1" t="s">
        <v>74</v>
      </c>
      <c r="I1291" s="1" t="s">
        <v>502</v>
      </c>
      <c r="K1291" s="14" t="s">
        <v>11496</v>
      </c>
      <c r="L1291" s="14" t="s">
        <v>11499</v>
      </c>
      <c r="M1291" s="2">
        <v>0.5</v>
      </c>
      <c r="P1291" s="181" t="s">
        <v>11513</v>
      </c>
      <c r="Q1291" s="182" t="s">
        <v>148</v>
      </c>
      <c r="S1291" s="6">
        <v>175000</v>
      </c>
      <c r="T1291" s="6">
        <v>0</v>
      </c>
      <c r="U1291" s="6">
        <v>0</v>
      </c>
      <c r="V1291" s="6">
        <v>0</v>
      </c>
      <c r="W1291" s="6">
        <f>SUM(Table2[[#This Row],[PE Obligations]:[Paving Obligations]])</f>
        <v>175000</v>
      </c>
    </row>
    <row r="1292" spans="1:23" ht="30" x14ac:dyDescent="0.25">
      <c r="A1292" s="5">
        <v>129063</v>
      </c>
      <c r="B1292" s="4">
        <v>3</v>
      </c>
      <c r="C1292" s="9" t="s">
        <v>274</v>
      </c>
      <c r="D1292" s="65" t="s">
        <v>6498</v>
      </c>
      <c r="E1292" s="65" t="s">
        <v>11498</v>
      </c>
      <c r="F1292" s="9" t="s">
        <v>6499</v>
      </c>
      <c r="H1292" s="1" t="s">
        <v>1098</v>
      </c>
      <c r="I1292" s="1" t="s">
        <v>158</v>
      </c>
      <c r="K1292" s="14" t="s">
        <v>11500</v>
      </c>
      <c r="L1292" s="14" t="s">
        <v>11500</v>
      </c>
      <c r="M1292" s="2">
        <v>1.7270000000000001</v>
      </c>
      <c r="P1292" s="181" t="s">
        <v>11517</v>
      </c>
      <c r="Q1292" s="182" t="s">
        <v>30</v>
      </c>
      <c r="S1292" s="6">
        <v>0</v>
      </c>
      <c r="T1292" s="6">
        <v>0</v>
      </c>
      <c r="U1292" s="6">
        <v>0</v>
      </c>
      <c r="V1292" s="6">
        <v>174832</v>
      </c>
      <c r="W1292" s="6">
        <f>SUM(Table2[[#This Row],[PE Obligations]:[Paving Obligations]])</f>
        <v>174832</v>
      </c>
    </row>
    <row r="1293" spans="1:23" ht="30" x14ac:dyDescent="0.25">
      <c r="A1293" s="5">
        <v>128006</v>
      </c>
      <c r="B1293" s="4">
        <v>3</v>
      </c>
      <c r="C1293" s="9" t="s">
        <v>318</v>
      </c>
      <c r="D1293" s="65" t="s">
        <v>5981</v>
      </c>
      <c r="E1293" s="65" t="s">
        <v>11498</v>
      </c>
      <c r="F1293" s="9" t="s">
        <v>5982</v>
      </c>
      <c r="H1293" s="1" t="s">
        <v>35</v>
      </c>
      <c r="I1293" s="1" t="s">
        <v>29</v>
      </c>
      <c r="K1293" s="14" t="s">
        <v>11500</v>
      </c>
      <c r="L1293" s="14" t="s">
        <v>11500</v>
      </c>
      <c r="M1293" s="2">
        <v>0</v>
      </c>
      <c r="P1293" s="181" t="s">
        <v>11517</v>
      </c>
      <c r="Q1293" s="182" t="s">
        <v>30</v>
      </c>
      <c r="R1293" s="9" t="s">
        <v>5983</v>
      </c>
      <c r="S1293" s="6">
        <v>0</v>
      </c>
      <c r="T1293" s="6">
        <v>0</v>
      </c>
      <c r="U1293" s="6">
        <v>174161.54</v>
      </c>
      <c r="V1293" s="6">
        <v>0</v>
      </c>
      <c r="W1293" s="6">
        <f>SUM(Table2[[#This Row],[PE Obligations]:[Paving Obligations]])</f>
        <v>174161.54</v>
      </c>
    </row>
    <row r="1294" spans="1:23" x14ac:dyDescent="0.25">
      <c r="A1294" s="5">
        <v>116381.08</v>
      </c>
      <c r="B1294" s="4">
        <v>3</v>
      </c>
      <c r="C1294" s="9" t="s">
        <v>318</v>
      </c>
      <c r="D1294" s="65" t="s">
        <v>900</v>
      </c>
      <c r="E1294" s="65" t="s">
        <v>900</v>
      </c>
      <c r="F1294" s="9" t="s">
        <v>1972</v>
      </c>
      <c r="H1294" s="1" t="s">
        <v>105</v>
      </c>
      <c r="I1294" s="1" t="s">
        <v>761</v>
      </c>
      <c r="K1294" s="14" t="s">
        <v>11500</v>
      </c>
      <c r="L1294" s="14" t="s">
        <v>11500</v>
      </c>
      <c r="M1294" s="2">
        <v>168.87</v>
      </c>
      <c r="N1294" s="13">
        <v>43777</v>
      </c>
      <c r="P1294" s="181" t="s">
        <v>11515</v>
      </c>
      <c r="Q1294" s="182"/>
      <c r="S1294" s="6">
        <v>0</v>
      </c>
      <c r="T1294" s="6">
        <v>0</v>
      </c>
      <c r="U1294" s="6">
        <v>174133</v>
      </c>
      <c r="V1294" s="6">
        <v>0</v>
      </c>
      <c r="W1294" s="6">
        <f>SUM(Table2[[#This Row],[PE Obligations]:[Paving Obligations]])</f>
        <v>174133</v>
      </c>
    </row>
    <row r="1295" spans="1:23" x14ac:dyDescent="0.25">
      <c r="A1295" s="5">
        <v>129735</v>
      </c>
      <c r="B1295" s="4">
        <v>4</v>
      </c>
      <c r="C1295" s="9" t="s">
        <v>264</v>
      </c>
      <c r="D1295" s="65"/>
      <c r="E1295" s="65" t="s">
        <v>11500</v>
      </c>
      <c r="F1295" s="9" t="s">
        <v>7074</v>
      </c>
      <c r="H1295" s="1" t="s">
        <v>878</v>
      </c>
      <c r="I1295" s="1" t="s">
        <v>972</v>
      </c>
      <c r="K1295" s="14" t="s">
        <v>11500</v>
      </c>
      <c r="L1295" s="14" t="s">
        <v>11500</v>
      </c>
      <c r="M1295" s="1" t="s">
        <v>57</v>
      </c>
      <c r="P1295" s="181" t="s">
        <v>11500</v>
      </c>
      <c r="Q1295" s="182"/>
      <c r="S1295" s="6">
        <v>0</v>
      </c>
      <c r="T1295" s="6">
        <v>0</v>
      </c>
      <c r="U1295" s="6">
        <v>174001</v>
      </c>
      <c r="V1295" s="6">
        <v>0</v>
      </c>
      <c r="W1295" s="6">
        <f>SUM(Table2[[#This Row],[PE Obligations]:[Paving Obligations]])</f>
        <v>174001</v>
      </c>
    </row>
    <row r="1296" spans="1:23" ht="60" x14ac:dyDescent="0.25">
      <c r="A1296" s="5">
        <v>120116</v>
      </c>
      <c r="B1296" s="4">
        <v>1</v>
      </c>
      <c r="C1296" s="9" t="s">
        <v>90</v>
      </c>
      <c r="D1296" s="65"/>
      <c r="E1296" s="65" t="s">
        <v>11498</v>
      </c>
      <c r="F1296" s="9" t="s">
        <v>2620</v>
      </c>
      <c r="G1296" s="9" t="s">
        <v>2621</v>
      </c>
      <c r="H1296" s="1" t="s">
        <v>22</v>
      </c>
      <c r="I1296" s="1" t="s">
        <v>39</v>
      </c>
      <c r="K1296" s="14" t="s">
        <v>11500</v>
      </c>
      <c r="L1296" s="14" t="s">
        <v>11500</v>
      </c>
      <c r="M1296" s="2">
        <v>0</v>
      </c>
      <c r="P1296" s="181" t="s">
        <v>11517</v>
      </c>
      <c r="Q1296" s="182" t="s">
        <v>24</v>
      </c>
      <c r="S1296" s="6">
        <v>-5711</v>
      </c>
      <c r="T1296" s="6">
        <v>-42836</v>
      </c>
      <c r="U1296" s="6">
        <v>222103</v>
      </c>
      <c r="V1296" s="6">
        <v>0</v>
      </c>
      <c r="W1296" s="6">
        <f>SUM(Table2[[#This Row],[PE Obligations]:[Paving Obligations]])</f>
        <v>173556</v>
      </c>
    </row>
    <row r="1297" spans="1:23" ht="30" x14ac:dyDescent="0.25">
      <c r="A1297" s="5">
        <v>129064</v>
      </c>
      <c r="B1297" s="4">
        <v>3</v>
      </c>
      <c r="C1297" s="9" t="s">
        <v>274</v>
      </c>
      <c r="D1297" s="65" t="s">
        <v>6500</v>
      </c>
      <c r="E1297" s="65" t="s">
        <v>11498</v>
      </c>
      <c r="F1297" s="9" t="s">
        <v>6501</v>
      </c>
      <c r="H1297" s="1" t="s">
        <v>1098</v>
      </c>
      <c r="I1297" s="1" t="s">
        <v>158</v>
      </c>
      <c r="K1297" s="14" t="s">
        <v>11500</v>
      </c>
      <c r="L1297" s="14" t="s">
        <v>11500</v>
      </c>
      <c r="M1297" s="2">
        <v>1.27</v>
      </c>
      <c r="P1297" s="181" t="s">
        <v>11517</v>
      </c>
      <c r="Q1297" s="182" t="s">
        <v>30</v>
      </c>
      <c r="S1297" s="6">
        <v>0</v>
      </c>
      <c r="T1297" s="6">
        <v>0</v>
      </c>
      <c r="U1297" s="6">
        <v>0</v>
      </c>
      <c r="V1297" s="6">
        <v>173166</v>
      </c>
      <c r="W1297" s="6">
        <f>SUM(Table2[[#This Row],[PE Obligations]:[Paving Obligations]])</f>
        <v>173166</v>
      </c>
    </row>
    <row r="1298" spans="1:23" ht="30" x14ac:dyDescent="0.25">
      <c r="A1298" s="5">
        <v>116378.08</v>
      </c>
      <c r="B1298" s="4">
        <v>3</v>
      </c>
      <c r="C1298" s="9" t="s">
        <v>161</v>
      </c>
      <c r="D1298" s="65" t="s">
        <v>900</v>
      </c>
      <c r="E1298" s="65" t="s">
        <v>900</v>
      </c>
      <c r="F1298" s="9" t="s">
        <v>1970</v>
      </c>
      <c r="H1298" s="1" t="s">
        <v>105</v>
      </c>
      <c r="I1298" s="1" t="s">
        <v>761</v>
      </c>
      <c r="K1298" s="14" t="s">
        <v>11500</v>
      </c>
      <c r="L1298" s="14" t="s">
        <v>11500</v>
      </c>
      <c r="M1298" s="2">
        <v>126.3</v>
      </c>
      <c r="N1298" s="13">
        <v>43777</v>
      </c>
      <c r="P1298" s="181" t="s">
        <v>11515</v>
      </c>
      <c r="Q1298" s="182"/>
      <c r="S1298" s="6">
        <v>0</v>
      </c>
      <c r="T1298" s="6">
        <v>0</v>
      </c>
      <c r="U1298" s="6">
        <v>173112</v>
      </c>
      <c r="V1298" s="6">
        <v>0</v>
      </c>
      <c r="W1298" s="6">
        <f>SUM(Table2[[#This Row],[PE Obligations]:[Paving Obligations]])</f>
        <v>173112</v>
      </c>
    </row>
    <row r="1299" spans="1:23" ht="30" x14ac:dyDescent="0.25">
      <c r="A1299" s="5">
        <v>129968</v>
      </c>
      <c r="B1299" s="4">
        <v>2</v>
      </c>
      <c r="C1299" s="9" t="s">
        <v>159</v>
      </c>
      <c r="D1299" s="65"/>
      <c r="E1299" s="65" t="s">
        <v>11500</v>
      </c>
      <c r="F1299" s="9" t="s">
        <v>7321</v>
      </c>
      <c r="H1299" s="1" t="s">
        <v>1246</v>
      </c>
      <c r="K1299" s="14" t="s">
        <v>11500</v>
      </c>
      <c r="L1299" s="14" t="s">
        <v>11500</v>
      </c>
      <c r="M1299" s="1" t="s">
        <v>57</v>
      </c>
      <c r="P1299" s="181" t="s">
        <v>11500</v>
      </c>
      <c r="Q1299" s="182"/>
      <c r="S1299" s="6">
        <v>0</v>
      </c>
      <c r="T1299" s="6">
        <v>0</v>
      </c>
      <c r="U1299" s="6">
        <v>172975.75</v>
      </c>
      <c r="V1299" s="6">
        <v>0</v>
      </c>
      <c r="W1299" s="6">
        <f>SUM(Table2[[#This Row],[PE Obligations]:[Paving Obligations]])</f>
        <v>172975.75</v>
      </c>
    </row>
    <row r="1300" spans="1:23" x14ac:dyDescent="0.25">
      <c r="A1300" s="5">
        <v>128748</v>
      </c>
      <c r="B1300" s="4">
        <v>3</v>
      </c>
      <c r="C1300" s="9" t="s">
        <v>131</v>
      </c>
      <c r="D1300" s="65" t="s">
        <v>135</v>
      </c>
      <c r="E1300" s="65" t="s">
        <v>11498</v>
      </c>
      <c r="F1300" s="9" t="s">
        <v>6293</v>
      </c>
      <c r="H1300" s="1" t="s">
        <v>1079</v>
      </c>
      <c r="I1300" s="1" t="s">
        <v>118</v>
      </c>
      <c r="K1300" s="14" t="s">
        <v>11496</v>
      </c>
      <c r="L1300" s="14" t="s">
        <v>11499</v>
      </c>
      <c r="M1300" s="1" t="s">
        <v>57</v>
      </c>
      <c r="N1300" s="13">
        <v>44645</v>
      </c>
      <c r="P1300" s="181" t="s">
        <v>11517</v>
      </c>
      <c r="Q1300" s="182"/>
      <c r="S1300" s="6">
        <v>172600</v>
      </c>
      <c r="T1300" s="6">
        <v>0</v>
      </c>
      <c r="U1300" s="6">
        <v>0</v>
      </c>
      <c r="V1300" s="6">
        <v>0</v>
      </c>
      <c r="W1300" s="6">
        <f>SUM(Table2[[#This Row],[PE Obligations]:[Paving Obligations]])</f>
        <v>172600</v>
      </c>
    </row>
    <row r="1301" spans="1:23" ht="75" x14ac:dyDescent="0.25">
      <c r="A1301" s="5">
        <v>121755</v>
      </c>
      <c r="B1301" s="4">
        <v>1</v>
      </c>
      <c r="C1301" s="9" t="s">
        <v>444</v>
      </c>
      <c r="D1301" s="65"/>
      <c r="E1301" s="65" t="s">
        <v>11498</v>
      </c>
      <c r="F1301" s="9" t="s">
        <v>2990</v>
      </c>
      <c r="G1301" s="9" t="s">
        <v>2991</v>
      </c>
      <c r="H1301" s="1" t="s">
        <v>22</v>
      </c>
      <c r="I1301" s="1" t="s">
        <v>501</v>
      </c>
      <c r="K1301" s="14" t="s">
        <v>11500</v>
      </c>
      <c r="L1301" s="14" t="s">
        <v>11500</v>
      </c>
      <c r="M1301" s="2">
        <v>0</v>
      </c>
      <c r="P1301" s="181" t="s">
        <v>11517</v>
      </c>
      <c r="Q1301" s="182"/>
      <c r="S1301" s="6">
        <v>0</v>
      </c>
      <c r="T1301" s="6">
        <v>0</v>
      </c>
      <c r="U1301" s="6">
        <v>172500</v>
      </c>
      <c r="V1301" s="6">
        <v>0</v>
      </c>
      <c r="W1301" s="6">
        <f>SUM(Table2[[#This Row],[PE Obligations]:[Paving Obligations]])</f>
        <v>172500</v>
      </c>
    </row>
    <row r="1302" spans="1:23" x14ac:dyDescent="0.25">
      <c r="A1302" s="5">
        <v>130295</v>
      </c>
      <c r="B1302" s="4">
        <v>2</v>
      </c>
      <c r="C1302" s="9" t="s">
        <v>179</v>
      </c>
      <c r="D1302" s="65"/>
      <c r="E1302" s="65" t="s">
        <v>900</v>
      </c>
      <c r="F1302" s="9" t="s">
        <v>7604</v>
      </c>
      <c r="H1302" s="1" t="s">
        <v>105</v>
      </c>
      <c r="I1302" s="1" t="s">
        <v>171</v>
      </c>
      <c r="K1302" s="14" t="s">
        <v>11500</v>
      </c>
      <c r="L1302" s="14" t="s">
        <v>11500</v>
      </c>
      <c r="M1302" s="1" t="s">
        <v>57</v>
      </c>
      <c r="P1302" s="181" t="s">
        <v>11515</v>
      </c>
      <c r="Q1302" s="182"/>
      <c r="S1302" s="6">
        <v>0</v>
      </c>
      <c r="T1302" s="6">
        <v>0</v>
      </c>
      <c r="U1302" s="6">
        <v>171815.85</v>
      </c>
      <c r="V1302" s="6">
        <v>0</v>
      </c>
      <c r="W1302" s="6">
        <f>SUM(Table2[[#This Row],[PE Obligations]:[Paving Obligations]])</f>
        <v>171815.85</v>
      </c>
    </row>
    <row r="1303" spans="1:23" x14ac:dyDescent="0.25">
      <c r="A1303" s="5">
        <v>129447</v>
      </c>
      <c r="B1303" s="4">
        <v>1</v>
      </c>
      <c r="C1303" s="9" t="s">
        <v>169</v>
      </c>
      <c r="D1303" s="65"/>
      <c r="E1303" s="65" t="s">
        <v>11500</v>
      </c>
      <c r="F1303" s="9" t="s">
        <v>6933</v>
      </c>
      <c r="H1303" s="1" t="s">
        <v>1246</v>
      </c>
      <c r="K1303" s="14" t="s">
        <v>11500</v>
      </c>
      <c r="L1303" s="14" t="s">
        <v>11500</v>
      </c>
      <c r="M1303" s="1" t="s">
        <v>57</v>
      </c>
      <c r="P1303" s="181" t="s">
        <v>11500</v>
      </c>
      <c r="Q1303" s="182"/>
      <c r="S1303" s="6">
        <v>0</v>
      </c>
      <c r="T1303" s="6">
        <v>0</v>
      </c>
      <c r="U1303" s="6">
        <v>170500</v>
      </c>
      <c r="V1303" s="6">
        <v>0</v>
      </c>
      <c r="W1303" s="6">
        <f>SUM(Table2[[#This Row],[PE Obligations]:[Paving Obligations]])</f>
        <v>170500</v>
      </c>
    </row>
    <row r="1304" spans="1:23" x14ac:dyDescent="0.25">
      <c r="A1304" s="5">
        <v>127179</v>
      </c>
      <c r="B1304" s="4">
        <v>2</v>
      </c>
      <c r="C1304" s="9" t="s">
        <v>98</v>
      </c>
      <c r="D1304" s="65" t="s">
        <v>1124</v>
      </c>
      <c r="E1304" s="65" t="s">
        <v>900</v>
      </c>
      <c r="F1304" s="9" t="s">
        <v>5341</v>
      </c>
      <c r="G1304" s="9" t="s">
        <v>4701</v>
      </c>
      <c r="H1304" s="1" t="s">
        <v>158</v>
      </c>
      <c r="I1304" s="1" t="s">
        <v>341</v>
      </c>
      <c r="J1304" s="1" t="str">
        <f>VLOOKUP(A1304,'Resurfacing Data'!A:M,13,FALSE)</f>
        <v>Mill &amp; 1.25" CW</v>
      </c>
      <c r="K1304" s="14" t="s">
        <v>11496</v>
      </c>
      <c r="L1304" s="14" t="s">
        <v>10418</v>
      </c>
      <c r="M1304" s="2">
        <v>4.2</v>
      </c>
      <c r="N1304" s="13">
        <v>43595</v>
      </c>
      <c r="O1304" s="1" t="s">
        <v>342</v>
      </c>
      <c r="P1304" s="181" t="s">
        <v>11515</v>
      </c>
      <c r="Q1304" s="182" t="s">
        <v>24</v>
      </c>
      <c r="S1304" s="6">
        <v>0</v>
      </c>
      <c r="T1304" s="6">
        <v>0</v>
      </c>
      <c r="U1304" s="6">
        <v>991</v>
      </c>
      <c r="V1304" s="6">
        <v>169360</v>
      </c>
      <c r="W1304" s="6">
        <f>SUM(Table2[[#This Row],[PE Obligations]:[Paving Obligations]])</f>
        <v>170351</v>
      </c>
    </row>
    <row r="1305" spans="1:23" ht="30" x14ac:dyDescent="0.25">
      <c r="A1305" s="5">
        <v>129802</v>
      </c>
      <c r="B1305" s="4">
        <v>3</v>
      </c>
      <c r="C1305" s="9" t="s">
        <v>318</v>
      </c>
      <c r="D1305" s="65"/>
      <c r="E1305" s="65" t="s">
        <v>11500</v>
      </c>
      <c r="F1305" s="9" t="s">
        <v>7178</v>
      </c>
      <c r="H1305" s="1" t="s">
        <v>1246</v>
      </c>
      <c r="K1305" s="14" t="s">
        <v>11500</v>
      </c>
      <c r="L1305" s="14" t="s">
        <v>11500</v>
      </c>
      <c r="M1305" s="1" t="s">
        <v>57</v>
      </c>
      <c r="P1305" s="181" t="s">
        <v>11500</v>
      </c>
      <c r="Q1305" s="182"/>
      <c r="S1305" s="6">
        <v>0</v>
      </c>
      <c r="T1305" s="6">
        <v>0</v>
      </c>
      <c r="U1305" s="6">
        <v>170078</v>
      </c>
      <c r="V1305" s="6">
        <v>0</v>
      </c>
      <c r="W1305" s="6">
        <f>SUM(Table2[[#This Row],[PE Obligations]:[Paving Obligations]])</f>
        <v>170078</v>
      </c>
    </row>
    <row r="1306" spans="1:23" ht="30" x14ac:dyDescent="0.25">
      <c r="A1306" s="5">
        <v>126122</v>
      </c>
      <c r="B1306" s="4">
        <v>2</v>
      </c>
      <c r="C1306" s="9" t="s">
        <v>282</v>
      </c>
      <c r="D1306" s="65" t="s">
        <v>752</v>
      </c>
      <c r="E1306" s="65" t="s">
        <v>900</v>
      </c>
      <c r="F1306" s="9" t="s">
        <v>4689</v>
      </c>
      <c r="G1306" s="9" t="s">
        <v>3213</v>
      </c>
      <c r="H1306" s="1" t="s">
        <v>158</v>
      </c>
      <c r="I1306" s="1" t="s">
        <v>341</v>
      </c>
      <c r="J1306" s="1" t="str">
        <f>VLOOKUP(A1306,'Resurfacing Data'!A:M,13,FALSE)</f>
        <v>Mill &amp; 411D</v>
      </c>
      <c r="K1306" s="14" t="s">
        <v>11496</v>
      </c>
      <c r="L1306" s="14" t="s">
        <v>10418</v>
      </c>
      <c r="M1306" s="2">
        <v>4</v>
      </c>
      <c r="N1306" s="13">
        <v>43140</v>
      </c>
      <c r="O1306" s="1" t="s">
        <v>342</v>
      </c>
      <c r="P1306" s="181" t="s">
        <v>11514</v>
      </c>
      <c r="Q1306" s="182" t="s">
        <v>11</v>
      </c>
      <c r="S1306" s="6">
        <v>0</v>
      </c>
      <c r="T1306" s="6">
        <v>0</v>
      </c>
      <c r="U1306" s="6">
        <v>440.08</v>
      </c>
      <c r="V1306" s="6">
        <v>169213.45</v>
      </c>
      <c r="W1306" s="6">
        <f>SUM(Table2[[#This Row],[PE Obligations]:[Paving Obligations]])</f>
        <v>169653.53</v>
      </c>
    </row>
    <row r="1307" spans="1:23" ht="60" x14ac:dyDescent="0.25">
      <c r="A1307" s="5">
        <v>30314.06</v>
      </c>
      <c r="B1307" s="4">
        <v>1</v>
      </c>
      <c r="C1307" s="9" t="s">
        <v>25</v>
      </c>
      <c r="D1307" s="65"/>
      <c r="E1307" s="65" t="s">
        <v>11498</v>
      </c>
      <c r="F1307" s="9" t="s">
        <v>37</v>
      </c>
      <c r="G1307" s="9" t="s">
        <v>38</v>
      </c>
      <c r="H1307" s="1" t="s">
        <v>22</v>
      </c>
      <c r="I1307" s="1" t="s">
        <v>39</v>
      </c>
      <c r="K1307" s="14" t="s">
        <v>11500</v>
      </c>
      <c r="L1307" s="14" t="s">
        <v>11500</v>
      </c>
      <c r="M1307" s="2">
        <v>1.1120000000000001</v>
      </c>
      <c r="P1307" s="181" t="s">
        <v>11517</v>
      </c>
      <c r="Q1307" s="182" t="s">
        <v>30</v>
      </c>
      <c r="S1307" s="6">
        <v>0</v>
      </c>
      <c r="T1307" s="6">
        <v>0</v>
      </c>
      <c r="U1307" s="6">
        <v>169644</v>
      </c>
      <c r="V1307" s="6">
        <v>0</v>
      </c>
      <c r="W1307" s="6">
        <f>SUM(Table2[[#This Row],[PE Obligations]:[Paving Obligations]])</f>
        <v>169644</v>
      </c>
    </row>
    <row r="1308" spans="1:23" x14ac:dyDescent="0.25">
      <c r="A1308" s="5">
        <v>125610</v>
      </c>
      <c r="B1308" s="4">
        <v>2</v>
      </c>
      <c r="C1308" s="9" t="s">
        <v>212</v>
      </c>
      <c r="D1308" s="65" t="s">
        <v>119</v>
      </c>
      <c r="E1308" s="65" t="s">
        <v>900</v>
      </c>
      <c r="F1308" s="9" t="s">
        <v>4485</v>
      </c>
      <c r="G1308" s="9" t="s">
        <v>3213</v>
      </c>
      <c r="H1308" s="1" t="s">
        <v>158</v>
      </c>
      <c r="I1308" s="1" t="s">
        <v>341</v>
      </c>
      <c r="J1308" s="1" t="str">
        <f>VLOOKUP(A1308,'Resurfacing Data'!A:M,13,FALSE)</f>
        <v>Mill &amp; 411D</v>
      </c>
      <c r="K1308" s="14" t="s">
        <v>11496</v>
      </c>
      <c r="L1308" s="14" t="s">
        <v>10418</v>
      </c>
      <c r="M1308" s="2">
        <v>5.8</v>
      </c>
      <c r="N1308" s="13">
        <v>42965</v>
      </c>
      <c r="O1308" s="1" t="s">
        <v>342</v>
      </c>
      <c r="P1308" s="181" t="s">
        <v>11515</v>
      </c>
      <c r="Q1308" s="182" t="s">
        <v>24</v>
      </c>
      <c r="S1308" s="6">
        <v>0</v>
      </c>
      <c r="T1308" s="6">
        <v>0</v>
      </c>
      <c r="U1308" s="6">
        <v>30034.17</v>
      </c>
      <c r="V1308" s="6">
        <v>139584</v>
      </c>
      <c r="W1308" s="6">
        <f>SUM(Table2[[#This Row],[PE Obligations]:[Paving Obligations]])</f>
        <v>169618.16999999998</v>
      </c>
    </row>
    <row r="1309" spans="1:23" ht="30" x14ac:dyDescent="0.25">
      <c r="A1309" s="5">
        <v>121038</v>
      </c>
      <c r="B1309" s="4">
        <v>3</v>
      </c>
      <c r="C1309" s="9" t="s">
        <v>43</v>
      </c>
      <c r="D1309" s="65" t="s">
        <v>360</v>
      </c>
      <c r="E1309" s="65" t="s">
        <v>900</v>
      </c>
      <c r="F1309" s="9" t="s">
        <v>2820</v>
      </c>
      <c r="H1309" s="1" t="s">
        <v>501</v>
      </c>
      <c r="I1309" s="1" t="s">
        <v>600</v>
      </c>
      <c r="K1309" s="14" t="s">
        <v>11500</v>
      </c>
      <c r="L1309" s="14" t="s">
        <v>11500</v>
      </c>
      <c r="M1309" s="2">
        <v>3.1</v>
      </c>
      <c r="N1309" s="13">
        <v>43742</v>
      </c>
      <c r="P1309" s="181" t="s">
        <v>11514</v>
      </c>
      <c r="Q1309" s="182" t="s">
        <v>11</v>
      </c>
      <c r="S1309" s="6">
        <v>0</v>
      </c>
      <c r="T1309" s="6">
        <v>0</v>
      </c>
      <c r="U1309" s="6">
        <v>169520</v>
      </c>
      <c r="V1309" s="6">
        <v>0</v>
      </c>
      <c r="W1309" s="6">
        <f>SUM(Table2[[#This Row],[PE Obligations]:[Paving Obligations]])</f>
        <v>169520</v>
      </c>
    </row>
    <row r="1310" spans="1:23" ht="30" x14ac:dyDescent="0.25">
      <c r="A1310" s="5">
        <v>130043</v>
      </c>
      <c r="B1310" s="4">
        <v>2</v>
      </c>
      <c r="C1310" s="9" t="s">
        <v>159</v>
      </c>
      <c r="D1310" s="65"/>
      <c r="E1310" s="65" t="s">
        <v>11500</v>
      </c>
      <c r="F1310" s="9" t="s">
        <v>7400</v>
      </c>
      <c r="H1310" s="1" t="s">
        <v>1246</v>
      </c>
      <c r="K1310" s="14" t="s">
        <v>11500</v>
      </c>
      <c r="L1310" s="14" t="s">
        <v>11500</v>
      </c>
      <c r="M1310" s="1" t="s">
        <v>57</v>
      </c>
      <c r="P1310" s="181" t="s">
        <v>11500</v>
      </c>
      <c r="Q1310" s="182"/>
      <c r="S1310" s="6">
        <v>0</v>
      </c>
      <c r="T1310" s="6">
        <v>0</v>
      </c>
      <c r="U1310" s="6">
        <v>169384</v>
      </c>
      <c r="V1310" s="6">
        <v>0</v>
      </c>
      <c r="W1310" s="6">
        <f>SUM(Table2[[#This Row],[PE Obligations]:[Paving Obligations]])</f>
        <v>169384</v>
      </c>
    </row>
    <row r="1311" spans="1:23" ht="30" x14ac:dyDescent="0.25">
      <c r="A1311" s="5">
        <v>129431</v>
      </c>
      <c r="B1311" s="4">
        <v>2</v>
      </c>
      <c r="C1311" s="9" t="s">
        <v>159</v>
      </c>
      <c r="D1311" s="65"/>
      <c r="E1311" s="65" t="s">
        <v>11500</v>
      </c>
      <c r="F1311" s="9" t="s">
        <v>6916</v>
      </c>
      <c r="H1311" s="1" t="s">
        <v>1246</v>
      </c>
      <c r="K1311" s="14" t="s">
        <v>11500</v>
      </c>
      <c r="L1311" s="14" t="s">
        <v>11500</v>
      </c>
      <c r="M1311" s="1" t="s">
        <v>57</v>
      </c>
      <c r="P1311" s="181" t="s">
        <v>11500</v>
      </c>
      <c r="Q1311" s="182"/>
      <c r="S1311" s="6">
        <v>0</v>
      </c>
      <c r="T1311" s="6">
        <v>0</v>
      </c>
      <c r="U1311" s="6">
        <v>169152</v>
      </c>
      <c r="V1311" s="6">
        <v>0</v>
      </c>
      <c r="W1311" s="6">
        <f>SUM(Table2[[#This Row],[PE Obligations]:[Paving Obligations]])</f>
        <v>169152</v>
      </c>
    </row>
    <row r="1312" spans="1:23" x14ac:dyDescent="0.25">
      <c r="A1312" s="5">
        <v>105019.16</v>
      </c>
      <c r="B1312" s="4">
        <v>1</v>
      </c>
      <c r="C1312" s="9" t="s">
        <v>40</v>
      </c>
      <c r="D1312" s="65"/>
      <c r="E1312" s="65" t="s">
        <v>11500</v>
      </c>
      <c r="F1312" s="9" t="s">
        <v>897</v>
      </c>
      <c r="H1312" s="1" t="s">
        <v>760</v>
      </c>
      <c r="I1312" s="1" t="s">
        <v>761</v>
      </c>
      <c r="K1312" s="14" t="s">
        <v>11500</v>
      </c>
      <c r="L1312" s="14" t="s">
        <v>11500</v>
      </c>
      <c r="M1312" s="1" t="s">
        <v>57</v>
      </c>
      <c r="P1312" s="181" t="s">
        <v>11500</v>
      </c>
      <c r="Q1312" s="182"/>
      <c r="S1312" s="6">
        <v>0</v>
      </c>
      <c r="T1312" s="6">
        <v>0</v>
      </c>
      <c r="U1312" s="6">
        <v>168600</v>
      </c>
      <c r="V1312" s="6">
        <v>0</v>
      </c>
      <c r="W1312" s="6">
        <f>SUM(Table2[[#This Row],[PE Obligations]:[Paving Obligations]])</f>
        <v>168600</v>
      </c>
    </row>
    <row r="1313" spans="1:23" ht="30" x14ac:dyDescent="0.25">
      <c r="A1313" s="5">
        <v>104318.01</v>
      </c>
      <c r="B1313" s="4">
        <v>3</v>
      </c>
      <c r="C1313" s="9" t="s">
        <v>320</v>
      </c>
      <c r="D1313" s="65" t="s">
        <v>114</v>
      </c>
      <c r="E1313" s="65" t="s">
        <v>10721</v>
      </c>
      <c r="F1313" s="9" t="s">
        <v>858</v>
      </c>
      <c r="G1313" s="9" t="s">
        <v>859</v>
      </c>
      <c r="H1313" s="1" t="s">
        <v>52</v>
      </c>
      <c r="I1313" s="1" t="s">
        <v>48</v>
      </c>
      <c r="K1313" s="14" t="s">
        <v>28</v>
      </c>
      <c r="L1313" s="14" t="s">
        <v>11339</v>
      </c>
      <c r="M1313" s="2">
        <v>0</v>
      </c>
      <c r="N1313" s="13">
        <v>43637</v>
      </c>
      <c r="P1313" s="181" t="s">
        <v>11513</v>
      </c>
      <c r="Q1313" s="182" t="s">
        <v>148</v>
      </c>
      <c r="R1313" s="9" t="s">
        <v>860</v>
      </c>
      <c r="S1313" s="6">
        <v>0</v>
      </c>
      <c r="T1313" s="6">
        <v>0</v>
      </c>
      <c r="U1313" s="6">
        <v>167907</v>
      </c>
      <c r="V1313" s="6">
        <v>0</v>
      </c>
      <c r="W1313" s="6">
        <f>SUM(Table2[[#This Row],[PE Obligations]:[Paving Obligations]])</f>
        <v>167907</v>
      </c>
    </row>
    <row r="1314" spans="1:23" ht="30" x14ac:dyDescent="0.25">
      <c r="A1314" s="5">
        <v>115459.01</v>
      </c>
      <c r="B1314" s="4">
        <v>6</v>
      </c>
      <c r="C1314" s="9" t="s">
        <v>46</v>
      </c>
      <c r="D1314" s="65"/>
      <c r="E1314" s="65" t="s">
        <v>11500</v>
      </c>
      <c r="F1314" s="9" t="s">
        <v>1745</v>
      </c>
      <c r="H1314" s="1" t="s">
        <v>24</v>
      </c>
      <c r="I1314" s="1" t="s">
        <v>467</v>
      </c>
      <c r="K1314" s="14" t="s">
        <v>11500</v>
      </c>
      <c r="L1314" s="14" t="s">
        <v>11500</v>
      </c>
      <c r="M1314" s="1" t="s">
        <v>57</v>
      </c>
      <c r="P1314" s="181" t="s">
        <v>11500</v>
      </c>
      <c r="Q1314" s="182"/>
      <c r="S1314" s="6">
        <v>167900</v>
      </c>
      <c r="T1314" s="6">
        <v>0</v>
      </c>
      <c r="U1314" s="6">
        <v>0</v>
      </c>
      <c r="V1314" s="6">
        <v>0</v>
      </c>
      <c r="W1314" s="6">
        <f>SUM(Table2[[#This Row],[PE Obligations]:[Paving Obligations]])</f>
        <v>167900</v>
      </c>
    </row>
    <row r="1315" spans="1:23" ht="30" x14ac:dyDescent="0.25">
      <c r="A1315" s="5">
        <v>130319</v>
      </c>
      <c r="B1315" s="4">
        <v>1</v>
      </c>
      <c r="C1315" s="9" t="s">
        <v>310</v>
      </c>
      <c r="D1315" s="65"/>
      <c r="E1315" s="65" t="s">
        <v>11500</v>
      </c>
      <c r="F1315" s="9" t="s">
        <v>7622</v>
      </c>
      <c r="H1315" s="1" t="s">
        <v>1246</v>
      </c>
      <c r="K1315" s="14" t="s">
        <v>11500</v>
      </c>
      <c r="L1315" s="14" t="s">
        <v>11500</v>
      </c>
      <c r="M1315" s="1" t="s">
        <v>57</v>
      </c>
      <c r="P1315" s="181" t="s">
        <v>11500</v>
      </c>
      <c r="Q1315" s="182"/>
      <c r="S1315" s="6">
        <v>0</v>
      </c>
      <c r="T1315" s="6">
        <v>0</v>
      </c>
      <c r="U1315" s="6">
        <v>167860</v>
      </c>
      <c r="V1315" s="6">
        <v>0</v>
      </c>
      <c r="W1315" s="6">
        <f>SUM(Table2[[#This Row],[PE Obligations]:[Paving Obligations]])</f>
        <v>167860</v>
      </c>
    </row>
    <row r="1316" spans="1:23" ht="30" x14ac:dyDescent="0.25">
      <c r="A1316" s="5">
        <v>129913</v>
      </c>
      <c r="B1316" s="4">
        <v>6</v>
      </c>
      <c r="C1316" s="9" t="s">
        <v>46</v>
      </c>
      <c r="D1316" s="65"/>
      <c r="E1316" s="65" t="s">
        <v>11500</v>
      </c>
      <c r="F1316" s="9" t="s">
        <v>7263</v>
      </c>
      <c r="H1316" s="1" t="s">
        <v>1246</v>
      </c>
      <c r="K1316" s="14" t="s">
        <v>11500</v>
      </c>
      <c r="L1316" s="14" t="s">
        <v>11500</v>
      </c>
      <c r="M1316" s="1" t="s">
        <v>57</v>
      </c>
      <c r="P1316" s="181" t="s">
        <v>11500</v>
      </c>
      <c r="Q1316" s="182"/>
      <c r="S1316" s="6">
        <v>0</v>
      </c>
      <c r="T1316" s="6">
        <v>0</v>
      </c>
      <c r="U1316" s="6">
        <v>167812</v>
      </c>
      <c r="V1316" s="6">
        <v>0</v>
      </c>
      <c r="W1316" s="6">
        <f>SUM(Table2[[#This Row],[PE Obligations]:[Paving Obligations]])</f>
        <v>167812</v>
      </c>
    </row>
    <row r="1317" spans="1:23" ht="30" x14ac:dyDescent="0.25">
      <c r="A1317" s="5">
        <v>129368</v>
      </c>
      <c r="B1317" s="4">
        <v>1</v>
      </c>
      <c r="C1317" s="9" t="s">
        <v>86</v>
      </c>
      <c r="D1317" s="65" t="s">
        <v>6844</v>
      </c>
      <c r="E1317" s="65" t="s">
        <v>11498</v>
      </c>
      <c r="F1317" s="9" t="s">
        <v>6845</v>
      </c>
      <c r="H1317" s="1" t="s">
        <v>1098</v>
      </c>
      <c r="I1317" s="1" t="s">
        <v>158</v>
      </c>
      <c r="K1317" s="14" t="s">
        <v>11496</v>
      </c>
      <c r="L1317" s="14" t="s">
        <v>10418</v>
      </c>
      <c r="M1317" s="2">
        <v>1.22</v>
      </c>
      <c r="P1317" s="181" t="s">
        <v>11517</v>
      </c>
      <c r="Q1317" s="182"/>
      <c r="S1317" s="6">
        <v>0</v>
      </c>
      <c r="T1317" s="6">
        <v>0</v>
      </c>
      <c r="U1317" s="6">
        <v>0</v>
      </c>
      <c r="V1317" s="6">
        <v>167188</v>
      </c>
      <c r="W1317" s="6">
        <f>SUM(Table2[[#This Row],[PE Obligations]:[Paving Obligations]])</f>
        <v>167188</v>
      </c>
    </row>
    <row r="1318" spans="1:23" ht="210" x14ac:dyDescent="0.25">
      <c r="A1318" s="5">
        <v>127949</v>
      </c>
      <c r="B1318" s="4">
        <v>1</v>
      </c>
      <c r="C1318" s="9" t="s">
        <v>169</v>
      </c>
      <c r="D1318" s="65" t="s">
        <v>2305</v>
      </c>
      <c r="E1318" s="65" t="s">
        <v>900</v>
      </c>
      <c r="F1318" s="9" t="s">
        <v>5915</v>
      </c>
      <c r="G1318" s="9" t="s">
        <v>5916</v>
      </c>
      <c r="H1318" s="1" t="s">
        <v>22</v>
      </c>
      <c r="I1318" s="1" t="s">
        <v>56</v>
      </c>
      <c r="K1318" s="14" t="s">
        <v>11500</v>
      </c>
      <c r="L1318" s="14" t="s">
        <v>11500</v>
      </c>
      <c r="M1318" s="2">
        <v>2.71</v>
      </c>
      <c r="P1318" s="181" t="s">
        <v>11514</v>
      </c>
      <c r="Q1318" s="182" t="s">
        <v>11</v>
      </c>
      <c r="S1318" s="6">
        <v>167000</v>
      </c>
      <c r="T1318" s="6">
        <v>0</v>
      </c>
      <c r="U1318" s="6">
        <v>0</v>
      </c>
      <c r="V1318" s="6">
        <v>0</v>
      </c>
      <c r="W1318" s="6">
        <f>SUM(Table2[[#This Row],[PE Obligations]:[Paving Obligations]])</f>
        <v>167000</v>
      </c>
    </row>
    <row r="1319" spans="1:23" x14ac:dyDescent="0.25">
      <c r="A1319" s="5">
        <v>127764</v>
      </c>
      <c r="B1319" s="4">
        <v>4</v>
      </c>
      <c r="C1319" s="9" t="s">
        <v>233</v>
      </c>
      <c r="D1319" s="65" t="s">
        <v>356</v>
      </c>
      <c r="E1319" s="65" t="s">
        <v>900</v>
      </c>
      <c r="F1319" s="9" t="s">
        <v>5685</v>
      </c>
      <c r="G1319" s="9" t="s">
        <v>600</v>
      </c>
      <c r="H1319" s="1" t="s">
        <v>501</v>
      </c>
      <c r="I1319" s="1" t="s">
        <v>600</v>
      </c>
      <c r="K1319" s="14" t="s">
        <v>11500</v>
      </c>
      <c r="L1319" s="14" t="s">
        <v>11500</v>
      </c>
      <c r="M1319" s="2">
        <v>5</v>
      </c>
      <c r="N1319" s="13">
        <v>44008</v>
      </c>
      <c r="P1319" s="181" t="s">
        <v>11515</v>
      </c>
      <c r="Q1319" s="182" t="s">
        <v>24</v>
      </c>
      <c r="S1319" s="6">
        <v>5000</v>
      </c>
      <c r="T1319" s="6">
        <v>0</v>
      </c>
      <c r="U1319" s="6">
        <v>161000</v>
      </c>
      <c r="V1319" s="6">
        <v>0</v>
      </c>
      <c r="W1319" s="6">
        <f>SUM(Table2[[#This Row],[PE Obligations]:[Paving Obligations]])</f>
        <v>166000</v>
      </c>
    </row>
    <row r="1320" spans="1:23" ht="30" x14ac:dyDescent="0.25">
      <c r="A1320" s="5">
        <v>100489</v>
      </c>
      <c r="B1320" s="4">
        <v>1</v>
      </c>
      <c r="C1320" s="9" t="s">
        <v>256</v>
      </c>
      <c r="D1320" s="65" t="s">
        <v>139</v>
      </c>
      <c r="E1320" s="65" t="s">
        <v>900</v>
      </c>
      <c r="F1320" s="9" t="s">
        <v>543</v>
      </c>
      <c r="H1320" s="1" t="s">
        <v>74</v>
      </c>
      <c r="I1320" s="1" t="s">
        <v>113</v>
      </c>
      <c r="K1320" s="14" t="s">
        <v>11496</v>
      </c>
      <c r="L1320" s="14" t="s">
        <v>113</v>
      </c>
      <c r="M1320" s="2">
        <v>1.71</v>
      </c>
      <c r="N1320" s="13">
        <v>41075</v>
      </c>
      <c r="P1320" s="181" t="s">
        <v>11514</v>
      </c>
      <c r="Q1320" s="182" t="s">
        <v>11</v>
      </c>
      <c r="R1320" s="9" t="s">
        <v>544</v>
      </c>
      <c r="S1320" s="6">
        <v>165900</v>
      </c>
      <c r="T1320" s="6">
        <v>0</v>
      </c>
      <c r="U1320" s="6">
        <v>0</v>
      </c>
      <c r="V1320" s="6">
        <v>0</v>
      </c>
      <c r="W1320" s="6">
        <f>SUM(Table2[[#This Row],[PE Obligations]:[Paving Obligations]])</f>
        <v>165900</v>
      </c>
    </row>
    <row r="1321" spans="1:23" x14ac:dyDescent="0.25">
      <c r="A1321" s="5">
        <v>121943</v>
      </c>
      <c r="B1321" s="4">
        <v>4</v>
      </c>
      <c r="C1321" s="9" t="s">
        <v>18</v>
      </c>
      <c r="D1321" s="65" t="s">
        <v>523</v>
      </c>
      <c r="E1321" s="65" t="s">
        <v>900</v>
      </c>
      <c r="F1321" s="9" t="s">
        <v>3049</v>
      </c>
      <c r="H1321" s="1" t="s">
        <v>52</v>
      </c>
      <c r="I1321" s="1" t="s">
        <v>48</v>
      </c>
      <c r="K1321" s="14" t="s">
        <v>28</v>
      </c>
      <c r="L1321" s="14" t="s">
        <v>11339</v>
      </c>
      <c r="M1321" s="2">
        <v>0</v>
      </c>
      <c r="N1321" s="13">
        <v>42601</v>
      </c>
      <c r="P1321" s="181" t="s">
        <v>11514</v>
      </c>
      <c r="Q1321" s="182" t="s">
        <v>11</v>
      </c>
      <c r="R1321" s="9" t="s">
        <v>3050</v>
      </c>
      <c r="S1321" s="6">
        <v>0</v>
      </c>
      <c r="T1321" s="6">
        <v>0</v>
      </c>
      <c r="U1321" s="6">
        <v>165781.25</v>
      </c>
      <c r="V1321" s="6">
        <v>0</v>
      </c>
      <c r="W1321" s="6">
        <f>SUM(Table2[[#This Row],[PE Obligations]:[Paving Obligations]])</f>
        <v>165781.25</v>
      </c>
    </row>
    <row r="1322" spans="1:23" x14ac:dyDescent="0.25">
      <c r="A1322" s="5">
        <v>101417</v>
      </c>
      <c r="B1322" s="4">
        <v>1</v>
      </c>
      <c r="C1322" s="9" t="s">
        <v>306</v>
      </c>
      <c r="D1322" s="65" t="s">
        <v>545</v>
      </c>
      <c r="E1322" s="65" t="s">
        <v>900</v>
      </c>
      <c r="F1322" s="9" t="s">
        <v>643</v>
      </c>
      <c r="H1322" s="1" t="s">
        <v>74</v>
      </c>
      <c r="I1322" s="1" t="s">
        <v>23</v>
      </c>
      <c r="K1322" s="14" t="s">
        <v>11496</v>
      </c>
      <c r="L1322" s="14" t="s">
        <v>113</v>
      </c>
      <c r="M1322" s="2">
        <v>4.7720000000000002</v>
      </c>
      <c r="N1322" s="13">
        <v>40074</v>
      </c>
      <c r="P1322" s="181" t="s">
        <v>11515</v>
      </c>
      <c r="Q1322" s="182" t="s">
        <v>24</v>
      </c>
      <c r="S1322" s="6">
        <v>165000</v>
      </c>
      <c r="T1322" s="6">
        <v>0</v>
      </c>
      <c r="U1322" s="6">
        <v>0</v>
      </c>
      <c r="V1322" s="6">
        <v>0</v>
      </c>
      <c r="W1322" s="6">
        <f>SUM(Table2[[#This Row],[PE Obligations]:[Paving Obligations]])</f>
        <v>165000</v>
      </c>
    </row>
    <row r="1323" spans="1:23" x14ac:dyDescent="0.25">
      <c r="A1323" s="5">
        <v>121363</v>
      </c>
      <c r="B1323" s="4">
        <v>3</v>
      </c>
      <c r="C1323" s="9" t="s">
        <v>239</v>
      </c>
      <c r="D1323" s="65" t="s">
        <v>1592</v>
      </c>
      <c r="E1323" s="65" t="s">
        <v>900</v>
      </c>
      <c r="F1323" s="9" t="s">
        <v>2846</v>
      </c>
      <c r="H1323" s="1" t="s">
        <v>28</v>
      </c>
      <c r="I1323" s="1" t="s">
        <v>29</v>
      </c>
      <c r="K1323" s="14" t="s">
        <v>28</v>
      </c>
      <c r="L1323" s="14" t="s">
        <v>113</v>
      </c>
      <c r="M1323" s="2">
        <v>0.20499999999999999</v>
      </c>
      <c r="N1323" s="13">
        <v>44596</v>
      </c>
      <c r="P1323" s="181" t="s">
        <v>11515</v>
      </c>
      <c r="Q1323" s="182" t="s">
        <v>24</v>
      </c>
      <c r="R1323" s="9" t="s">
        <v>2847</v>
      </c>
      <c r="S1323" s="6">
        <v>0</v>
      </c>
      <c r="T1323" s="6">
        <v>0</v>
      </c>
      <c r="U1323" s="6">
        <v>165000</v>
      </c>
      <c r="V1323" s="6">
        <v>0</v>
      </c>
      <c r="W1323" s="6">
        <f>SUM(Table2[[#This Row],[PE Obligations]:[Paving Obligations]])</f>
        <v>165000</v>
      </c>
    </row>
    <row r="1324" spans="1:23" ht="30" x14ac:dyDescent="0.25">
      <c r="A1324" s="5">
        <v>129871</v>
      </c>
      <c r="B1324" s="4">
        <v>1</v>
      </c>
      <c r="C1324" s="9" t="s">
        <v>40</v>
      </c>
      <c r="D1324" s="65"/>
      <c r="E1324" s="65" t="s">
        <v>11500</v>
      </c>
      <c r="F1324" s="9" t="s">
        <v>7217</v>
      </c>
      <c r="H1324" s="1" t="s">
        <v>878</v>
      </c>
      <c r="I1324" s="1" t="s">
        <v>972</v>
      </c>
      <c r="K1324" s="14" t="s">
        <v>11500</v>
      </c>
      <c r="L1324" s="14" t="s">
        <v>11500</v>
      </c>
      <c r="M1324" s="1" t="s">
        <v>57</v>
      </c>
      <c r="P1324" s="181" t="s">
        <v>11500</v>
      </c>
      <c r="Q1324" s="182"/>
      <c r="S1324" s="6">
        <v>0</v>
      </c>
      <c r="T1324" s="6">
        <v>0</v>
      </c>
      <c r="U1324" s="6">
        <v>164111</v>
      </c>
      <c r="V1324" s="6">
        <v>0</v>
      </c>
      <c r="W1324" s="6">
        <f>SUM(Table2[[#This Row],[PE Obligations]:[Paving Obligations]])</f>
        <v>164111</v>
      </c>
    </row>
    <row r="1325" spans="1:23" ht="30" x14ac:dyDescent="0.25">
      <c r="A1325" s="5">
        <v>129054</v>
      </c>
      <c r="B1325" s="4">
        <v>3</v>
      </c>
      <c r="C1325" s="9" t="s">
        <v>237</v>
      </c>
      <c r="D1325" s="65" t="s">
        <v>6485</v>
      </c>
      <c r="E1325" s="65" t="s">
        <v>11498</v>
      </c>
      <c r="F1325" s="9" t="s">
        <v>6486</v>
      </c>
      <c r="H1325" s="1" t="s">
        <v>1098</v>
      </c>
      <c r="I1325" s="1" t="s">
        <v>158</v>
      </c>
      <c r="K1325" s="14" t="s">
        <v>11500</v>
      </c>
      <c r="L1325" s="14" t="s">
        <v>11500</v>
      </c>
      <c r="M1325" s="2">
        <v>0.98899999999999999</v>
      </c>
      <c r="P1325" s="181" t="s">
        <v>11517</v>
      </c>
      <c r="Q1325" s="182" t="s">
        <v>30</v>
      </c>
      <c r="S1325" s="6">
        <v>0</v>
      </c>
      <c r="T1325" s="6">
        <v>0</v>
      </c>
      <c r="U1325" s="6">
        <v>0</v>
      </c>
      <c r="V1325" s="6">
        <v>163889.57</v>
      </c>
      <c r="W1325" s="6">
        <f>SUM(Table2[[#This Row],[PE Obligations]:[Paving Obligations]])</f>
        <v>163889.57</v>
      </c>
    </row>
    <row r="1326" spans="1:23" x14ac:dyDescent="0.25">
      <c r="A1326" s="5">
        <v>126149</v>
      </c>
      <c r="B1326" s="4">
        <v>2</v>
      </c>
      <c r="C1326" s="9" t="s">
        <v>98</v>
      </c>
      <c r="D1326" s="65" t="s">
        <v>503</v>
      </c>
      <c r="E1326" s="65" t="s">
        <v>900</v>
      </c>
      <c r="F1326" s="9" t="s">
        <v>4708</v>
      </c>
      <c r="G1326" s="9" t="s">
        <v>3213</v>
      </c>
      <c r="H1326" s="1" t="s">
        <v>158</v>
      </c>
      <c r="I1326" s="1" t="s">
        <v>341</v>
      </c>
      <c r="J1326" s="1" t="str">
        <f>VLOOKUP(A1326,'Resurfacing Data'!A:M,13,FALSE)</f>
        <v>Mill &amp; 411D</v>
      </c>
      <c r="K1326" s="14" t="s">
        <v>11496</v>
      </c>
      <c r="L1326" s="14" t="s">
        <v>10418</v>
      </c>
      <c r="M1326" s="2">
        <v>4.59</v>
      </c>
      <c r="N1326" s="13">
        <v>43273</v>
      </c>
      <c r="O1326" s="1" t="s">
        <v>342</v>
      </c>
      <c r="P1326" s="181" t="s">
        <v>11514</v>
      </c>
      <c r="Q1326" s="182" t="s">
        <v>430</v>
      </c>
      <c r="S1326" s="6">
        <v>0</v>
      </c>
      <c r="T1326" s="6">
        <v>0</v>
      </c>
      <c r="U1326" s="6">
        <v>139446.10999999999</v>
      </c>
      <c r="V1326" s="6">
        <v>24408.59</v>
      </c>
      <c r="W1326" s="6">
        <f>SUM(Table2[[#This Row],[PE Obligations]:[Paving Obligations]])</f>
        <v>163854.69999999998</v>
      </c>
    </row>
    <row r="1327" spans="1:23" x14ac:dyDescent="0.25">
      <c r="A1327" s="5">
        <v>127183</v>
      </c>
      <c r="B1327" s="4">
        <v>2</v>
      </c>
      <c r="C1327" s="9" t="s">
        <v>176</v>
      </c>
      <c r="D1327" s="65" t="s">
        <v>999</v>
      </c>
      <c r="E1327" s="65" t="s">
        <v>900</v>
      </c>
      <c r="F1327" s="9" t="s">
        <v>5346</v>
      </c>
      <c r="G1327" s="9" t="s">
        <v>3213</v>
      </c>
      <c r="H1327" s="1" t="s">
        <v>158</v>
      </c>
      <c r="I1327" s="1" t="s">
        <v>341</v>
      </c>
      <c r="J1327" s="1" t="str">
        <f>VLOOKUP(A1327,'Resurfacing Data'!A:M,13,FALSE)</f>
        <v>Mill &amp; 411D</v>
      </c>
      <c r="K1327" s="14" t="s">
        <v>11496</v>
      </c>
      <c r="L1327" s="14" t="s">
        <v>10418</v>
      </c>
      <c r="M1327" s="2">
        <v>2.94</v>
      </c>
      <c r="N1327" s="13">
        <v>43637</v>
      </c>
      <c r="O1327" s="1" t="s">
        <v>342</v>
      </c>
      <c r="P1327" s="181" t="s">
        <v>11515</v>
      </c>
      <c r="Q1327" s="182" t="s">
        <v>24</v>
      </c>
      <c r="S1327" s="6">
        <v>0</v>
      </c>
      <c r="T1327" s="6">
        <v>0</v>
      </c>
      <c r="U1327" s="6">
        <v>4045</v>
      </c>
      <c r="V1327" s="6">
        <v>158793</v>
      </c>
      <c r="W1327" s="6">
        <f>SUM(Table2[[#This Row],[PE Obligations]:[Paving Obligations]])</f>
        <v>162838</v>
      </c>
    </row>
    <row r="1328" spans="1:23" ht="30" x14ac:dyDescent="0.25">
      <c r="A1328" s="5">
        <v>105766</v>
      </c>
      <c r="B1328" s="4">
        <v>3</v>
      </c>
      <c r="C1328" s="9" t="s">
        <v>936</v>
      </c>
      <c r="D1328" s="65" t="s">
        <v>339</v>
      </c>
      <c r="E1328" s="65" t="s">
        <v>900</v>
      </c>
      <c r="F1328" s="9" t="s">
        <v>937</v>
      </c>
      <c r="G1328" s="9" t="s">
        <v>938</v>
      </c>
      <c r="H1328" s="1" t="s">
        <v>74</v>
      </c>
      <c r="I1328" s="1" t="s">
        <v>433</v>
      </c>
      <c r="K1328" s="14" t="s">
        <v>11496</v>
      </c>
      <c r="L1328" s="14" t="s">
        <v>113</v>
      </c>
      <c r="M1328" s="2">
        <v>4.4000000000000004</v>
      </c>
      <c r="P1328" s="181" t="s">
        <v>11514</v>
      </c>
      <c r="Q1328" s="182" t="s">
        <v>11</v>
      </c>
      <c r="S1328" s="6">
        <v>162500</v>
      </c>
      <c r="T1328" s="6">
        <v>0</v>
      </c>
      <c r="U1328" s="6">
        <v>0</v>
      </c>
      <c r="V1328" s="6">
        <v>0</v>
      </c>
      <c r="W1328" s="6">
        <f>SUM(Table2[[#This Row],[PE Obligations]:[Paving Obligations]])</f>
        <v>162500</v>
      </c>
    </row>
    <row r="1329" spans="1:23" ht="30" x14ac:dyDescent="0.25">
      <c r="A1329" s="5">
        <v>127340</v>
      </c>
      <c r="B1329" s="4">
        <v>4</v>
      </c>
      <c r="C1329" s="9" t="s">
        <v>18</v>
      </c>
      <c r="D1329" s="65" t="s">
        <v>523</v>
      </c>
      <c r="E1329" s="65" t="s">
        <v>900</v>
      </c>
      <c r="F1329" s="9" t="s">
        <v>5442</v>
      </c>
      <c r="G1329" s="9" t="s">
        <v>3213</v>
      </c>
      <c r="H1329" s="1" t="s">
        <v>158</v>
      </c>
      <c r="I1329" s="1" t="s">
        <v>341</v>
      </c>
      <c r="J1329" s="1" t="str">
        <f>VLOOKUP(A1329,'Resurfacing Data'!A:M,13,FALSE)</f>
        <v>Mill &amp; 411D</v>
      </c>
      <c r="K1329" s="14" t="s">
        <v>11496</v>
      </c>
      <c r="L1329" s="14" t="s">
        <v>10418</v>
      </c>
      <c r="M1329" s="2">
        <v>5.82</v>
      </c>
      <c r="N1329" s="13">
        <v>43595</v>
      </c>
      <c r="O1329" s="1" t="s">
        <v>342</v>
      </c>
      <c r="P1329" s="181" t="s">
        <v>11514</v>
      </c>
      <c r="Q1329" s="182" t="s">
        <v>11</v>
      </c>
      <c r="S1329" s="6">
        <v>0</v>
      </c>
      <c r="T1329" s="6">
        <v>0</v>
      </c>
      <c r="U1329" s="6">
        <v>-18620</v>
      </c>
      <c r="V1329" s="6">
        <v>181120</v>
      </c>
      <c r="W1329" s="6">
        <f>SUM(Table2[[#This Row],[PE Obligations]:[Paving Obligations]])</f>
        <v>162500</v>
      </c>
    </row>
    <row r="1330" spans="1:23" ht="30" x14ac:dyDescent="0.25">
      <c r="A1330" s="5">
        <v>46459</v>
      </c>
      <c r="B1330" s="4">
        <v>1</v>
      </c>
      <c r="C1330" s="9" t="s">
        <v>83</v>
      </c>
      <c r="D1330" s="65" t="s">
        <v>142</v>
      </c>
      <c r="E1330" s="65" t="s">
        <v>900</v>
      </c>
      <c r="F1330" s="9" t="s">
        <v>143</v>
      </c>
      <c r="H1330" s="1" t="s">
        <v>24</v>
      </c>
      <c r="I1330" s="1" t="s">
        <v>23</v>
      </c>
      <c r="K1330" s="14" t="s">
        <v>11496</v>
      </c>
      <c r="L1330" s="14" t="s">
        <v>113</v>
      </c>
      <c r="M1330" s="2">
        <v>2.7</v>
      </c>
      <c r="N1330" s="13">
        <v>36966</v>
      </c>
      <c r="P1330" s="181" t="s">
        <v>11515</v>
      </c>
      <c r="Q1330" s="182"/>
      <c r="S1330" s="6">
        <v>0</v>
      </c>
      <c r="T1330" s="6">
        <v>0</v>
      </c>
      <c r="U1330" s="6">
        <v>162383.47</v>
      </c>
      <c r="V1330" s="6">
        <v>0</v>
      </c>
      <c r="W1330" s="6">
        <f>SUM(Table2[[#This Row],[PE Obligations]:[Paving Obligations]])</f>
        <v>162383.47</v>
      </c>
    </row>
    <row r="1331" spans="1:23" x14ac:dyDescent="0.25">
      <c r="A1331" s="5">
        <v>119713.06</v>
      </c>
      <c r="B1331" s="4">
        <v>3</v>
      </c>
      <c r="C1331" s="9" t="s">
        <v>161</v>
      </c>
      <c r="D1331" s="65" t="s">
        <v>900</v>
      </c>
      <c r="E1331" s="65" t="s">
        <v>900</v>
      </c>
      <c r="F1331" s="9" t="s">
        <v>2500</v>
      </c>
      <c r="H1331" s="1" t="s">
        <v>105</v>
      </c>
      <c r="I1331" s="1" t="s">
        <v>761</v>
      </c>
      <c r="K1331" s="14" t="s">
        <v>11500</v>
      </c>
      <c r="L1331" s="14" t="s">
        <v>11500</v>
      </c>
      <c r="M1331" s="2">
        <v>170.76</v>
      </c>
      <c r="N1331" s="13">
        <v>43777</v>
      </c>
      <c r="P1331" s="181" t="s">
        <v>11515</v>
      </c>
      <c r="Q1331" s="182"/>
      <c r="S1331" s="6">
        <v>0</v>
      </c>
      <c r="T1331" s="6">
        <v>0</v>
      </c>
      <c r="U1331" s="6">
        <v>162339</v>
      </c>
      <c r="V1331" s="6">
        <v>0</v>
      </c>
      <c r="W1331" s="6">
        <f>SUM(Table2[[#This Row],[PE Obligations]:[Paving Obligations]])</f>
        <v>162339</v>
      </c>
    </row>
    <row r="1332" spans="1:23" ht="30" x14ac:dyDescent="0.25">
      <c r="A1332" s="5">
        <v>125450.05</v>
      </c>
      <c r="B1332" s="4">
        <v>3</v>
      </c>
      <c r="C1332" s="9" t="s">
        <v>188</v>
      </c>
      <c r="D1332" s="65"/>
      <c r="E1332" s="65" t="s">
        <v>11498</v>
      </c>
      <c r="F1332" s="9" t="s">
        <v>4333</v>
      </c>
      <c r="H1332" s="1" t="s">
        <v>501</v>
      </c>
      <c r="I1332" s="1" t="s">
        <v>600</v>
      </c>
      <c r="K1332" s="14" t="s">
        <v>11500</v>
      </c>
      <c r="L1332" s="14" t="s">
        <v>11500</v>
      </c>
      <c r="M1332" s="1" t="s">
        <v>57</v>
      </c>
      <c r="N1332" s="13">
        <v>43812</v>
      </c>
      <c r="P1332" s="181" t="s">
        <v>11517</v>
      </c>
      <c r="Q1332" s="182" t="s">
        <v>30</v>
      </c>
      <c r="S1332" s="6">
        <v>9000</v>
      </c>
      <c r="T1332" s="6">
        <v>0</v>
      </c>
      <c r="U1332" s="6">
        <v>153227</v>
      </c>
      <c r="V1332" s="6">
        <v>0</v>
      </c>
      <c r="W1332" s="6">
        <f>SUM(Table2[[#This Row],[PE Obligations]:[Paving Obligations]])</f>
        <v>162227</v>
      </c>
    </row>
    <row r="1333" spans="1:23" ht="30" x14ac:dyDescent="0.25">
      <c r="A1333" s="5">
        <v>130058</v>
      </c>
      <c r="B1333" s="4">
        <v>6</v>
      </c>
      <c r="C1333" s="9" t="s">
        <v>46</v>
      </c>
      <c r="D1333" s="65"/>
      <c r="E1333" s="65" t="s">
        <v>11500</v>
      </c>
      <c r="F1333" s="9" t="s">
        <v>7415</v>
      </c>
      <c r="H1333" s="1" t="s">
        <v>1246</v>
      </c>
      <c r="K1333" s="14" t="s">
        <v>11500</v>
      </c>
      <c r="L1333" s="14" t="s">
        <v>11500</v>
      </c>
      <c r="M1333" s="1" t="s">
        <v>57</v>
      </c>
      <c r="P1333" s="181" t="s">
        <v>11500</v>
      </c>
      <c r="Q1333" s="182"/>
      <c r="S1333" s="6">
        <v>0</v>
      </c>
      <c r="T1333" s="6">
        <v>0</v>
      </c>
      <c r="U1333" s="6">
        <v>161602</v>
      </c>
      <c r="V1333" s="6">
        <v>0</v>
      </c>
      <c r="W1333" s="6">
        <f>SUM(Table2[[#This Row],[PE Obligations]:[Paving Obligations]])</f>
        <v>161602</v>
      </c>
    </row>
    <row r="1334" spans="1:23" ht="30" x14ac:dyDescent="0.25">
      <c r="A1334" s="5">
        <v>125046</v>
      </c>
      <c r="B1334" s="4">
        <v>2</v>
      </c>
      <c r="C1334" s="9" t="s">
        <v>284</v>
      </c>
      <c r="D1334" s="65" t="s">
        <v>448</v>
      </c>
      <c r="E1334" s="65" t="s">
        <v>900</v>
      </c>
      <c r="F1334" s="9" t="s">
        <v>4151</v>
      </c>
      <c r="G1334" s="9" t="s">
        <v>4152</v>
      </c>
      <c r="H1334" s="1" t="s">
        <v>501</v>
      </c>
      <c r="I1334" s="1" t="s">
        <v>1129</v>
      </c>
      <c r="K1334" s="14" t="s">
        <v>11500</v>
      </c>
      <c r="L1334" s="14" t="s">
        <v>11500</v>
      </c>
      <c r="M1334" s="2">
        <v>0.23</v>
      </c>
      <c r="N1334" s="13">
        <v>43329</v>
      </c>
      <c r="P1334" s="181" t="s">
        <v>11514</v>
      </c>
      <c r="Q1334" s="182" t="s">
        <v>11</v>
      </c>
      <c r="S1334" s="6">
        <v>8383.7999999999993</v>
      </c>
      <c r="T1334" s="6">
        <v>0</v>
      </c>
      <c r="U1334" s="6">
        <v>153163.93</v>
      </c>
      <c r="V1334" s="6">
        <v>0</v>
      </c>
      <c r="W1334" s="6">
        <f>SUM(Table2[[#This Row],[PE Obligations]:[Paving Obligations]])</f>
        <v>161547.72999999998</v>
      </c>
    </row>
    <row r="1335" spans="1:23" x14ac:dyDescent="0.25">
      <c r="A1335" s="5">
        <v>104206</v>
      </c>
      <c r="B1335" s="4">
        <v>4</v>
      </c>
      <c r="C1335" s="9" t="s">
        <v>854</v>
      </c>
      <c r="D1335" s="65" t="s">
        <v>855</v>
      </c>
      <c r="E1335" s="65" t="s">
        <v>900</v>
      </c>
      <c r="F1335" s="9" t="s">
        <v>856</v>
      </c>
      <c r="H1335" s="1" t="s">
        <v>74</v>
      </c>
      <c r="I1335" s="1" t="s">
        <v>118</v>
      </c>
      <c r="K1335" s="14" t="s">
        <v>11496</v>
      </c>
      <c r="L1335" s="14" t="s">
        <v>11499</v>
      </c>
      <c r="M1335" s="2">
        <v>0.35699999999999998</v>
      </c>
      <c r="N1335" s="13">
        <v>39976</v>
      </c>
      <c r="P1335" s="181" t="s">
        <v>11515</v>
      </c>
      <c r="Q1335" s="182" t="s">
        <v>24</v>
      </c>
      <c r="S1335" s="6">
        <v>20841.84</v>
      </c>
      <c r="T1335" s="6">
        <v>0</v>
      </c>
      <c r="U1335" s="6">
        <v>140700</v>
      </c>
      <c r="V1335" s="6">
        <v>0</v>
      </c>
      <c r="W1335" s="6">
        <f>SUM(Table2[[#This Row],[PE Obligations]:[Paving Obligations]])</f>
        <v>161541.84</v>
      </c>
    </row>
    <row r="1336" spans="1:23" ht="30" x14ac:dyDescent="0.25">
      <c r="A1336" s="5">
        <v>128975</v>
      </c>
      <c r="B1336" s="4">
        <v>4</v>
      </c>
      <c r="C1336" s="9" t="s">
        <v>94</v>
      </c>
      <c r="D1336" s="65" t="s">
        <v>135</v>
      </c>
      <c r="E1336" s="65" t="s">
        <v>11498</v>
      </c>
      <c r="F1336" s="9" t="s">
        <v>6433</v>
      </c>
      <c r="H1336" s="1" t="s">
        <v>1079</v>
      </c>
      <c r="I1336" s="1" t="s">
        <v>118</v>
      </c>
      <c r="K1336" s="14" t="s">
        <v>11496</v>
      </c>
      <c r="L1336" s="14" t="s">
        <v>11499</v>
      </c>
      <c r="M1336" s="1" t="s">
        <v>57</v>
      </c>
      <c r="P1336" s="181" t="s">
        <v>11517</v>
      </c>
      <c r="Q1336" s="182"/>
      <c r="S1336" s="6">
        <v>161300</v>
      </c>
      <c r="T1336" s="6">
        <v>0</v>
      </c>
      <c r="U1336" s="6">
        <v>0</v>
      </c>
      <c r="V1336" s="6">
        <v>0</v>
      </c>
      <c r="W1336" s="6">
        <f>SUM(Table2[[#This Row],[PE Obligations]:[Paving Obligations]])</f>
        <v>161300</v>
      </c>
    </row>
    <row r="1337" spans="1:23" ht="30" x14ac:dyDescent="0.25">
      <c r="A1337" s="5">
        <v>124063</v>
      </c>
      <c r="B1337" s="4">
        <v>2</v>
      </c>
      <c r="C1337" s="9" t="s">
        <v>98</v>
      </c>
      <c r="D1337" s="65" t="s">
        <v>3662</v>
      </c>
      <c r="E1337" s="65" t="s">
        <v>11498</v>
      </c>
      <c r="F1337" s="9" t="s">
        <v>3663</v>
      </c>
      <c r="H1337" s="1" t="s">
        <v>28</v>
      </c>
      <c r="I1337" s="1" t="s">
        <v>29</v>
      </c>
      <c r="K1337" s="14" t="s">
        <v>28</v>
      </c>
      <c r="L1337" s="14" t="s">
        <v>113</v>
      </c>
      <c r="M1337" s="2">
        <v>0.04</v>
      </c>
      <c r="N1337" s="13">
        <v>44904</v>
      </c>
      <c r="P1337" s="181" t="s">
        <v>11517</v>
      </c>
      <c r="Q1337" s="182" t="s">
        <v>30</v>
      </c>
      <c r="R1337" s="9" t="s">
        <v>3664</v>
      </c>
      <c r="S1337" s="6">
        <v>161280</v>
      </c>
      <c r="T1337" s="6">
        <v>0</v>
      </c>
      <c r="U1337" s="6">
        <v>0</v>
      </c>
      <c r="V1337" s="6">
        <v>0</v>
      </c>
      <c r="W1337" s="6">
        <f>SUM(Table2[[#This Row],[PE Obligations]:[Paving Obligations]])</f>
        <v>161280</v>
      </c>
    </row>
    <row r="1338" spans="1:23" x14ac:dyDescent="0.25">
      <c r="A1338" s="5">
        <v>129050</v>
      </c>
      <c r="B1338" s="4">
        <v>3</v>
      </c>
      <c r="C1338" s="9" t="s">
        <v>269</v>
      </c>
      <c r="D1338" s="65"/>
      <c r="E1338" s="65" t="s">
        <v>11500</v>
      </c>
      <c r="F1338" s="9" t="s">
        <v>6481</v>
      </c>
      <c r="H1338" s="1" t="s">
        <v>878</v>
      </c>
      <c r="I1338" s="1" t="s">
        <v>972</v>
      </c>
      <c r="K1338" s="14" t="s">
        <v>11500</v>
      </c>
      <c r="L1338" s="14" t="s">
        <v>11500</v>
      </c>
      <c r="M1338" s="1" t="s">
        <v>57</v>
      </c>
      <c r="P1338" s="181" t="s">
        <v>11500</v>
      </c>
      <c r="Q1338" s="182"/>
      <c r="S1338" s="6">
        <v>0</v>
      </c>
      <c r="T1338" s="6">
        <v>0</v>
      </c>
      <c r="U1338" s="6">
        <v>160140</v>
      </c>
      <c r="V1338" s="6">
        <v>0</v>
      </c>
      <c r="W1338" s="6">
        <f>SUM(Table2[[#This Row],[PE Obligations]:[Paving Obligations]])</f>
        <v>160140</v>
      </c>
    </row>
    <row r="1339" spans="1:23" x14ac:dyDescent="0.25">
      <c r="A1339" s="5">
        <v>124682</v>
      </c>
      <c r="B1339" s="4">
        <v>3</v>
      </c>
      <c r="C1339" s="9" t="s">
        <v>131</v>
      </c>
      <c r="D1339" s="65" t="s">
        <v>108</v>
      </c>
      <c r="E1339" s="65" t="s">
        <v>10721</v>
      </c>
      <c r="F1339" s="9" t="s">
        <v>4013</v>
      </c>
      <c r="G1339" s="9" t="s">
        <v>4014</v>
      </c>
      <c r="H1339" s="1" t="s">
        <v>74</v>
      </c>
      <c r="I1339" s="1" t="s">
        <v>969</v>
      </c>
      <c r="K1339" s="14" t="s">
        <v>11496</v>
      </c>
      <c r="L1339" s="14" t="s">
        <v>113</v>
      </c>
      <c r="M1339" s="2">
        <v>2.5</v>
      </c>
      <c r="N1339" s="13">
        <v>45359</v>
      </c>
      <c r="P1339" s="181" t="s">
        <v>11513</v>
      </c>
      <c r="Q1339" s="182" t="s">
        <v>148</v>
      </c>
      <c r="S1339" s="6">
        <v>160000</v>
      </c>
      <c r="T1339" s="6">
        <v>0</v>
      </c>
      <c r="U1339" s="6">
        <v>0</v>
      </c>
      <c r="V1339" s="6">
        <v>0</v>
      </c>
      <c r="W1339" s="6">
        <f>SUM(Table2[[#This Row],[PE Obligations]:[Paving Obligations]])</f>
        <v>160000</v>
      </c>
    </row>
    <row r="1340" spans="1:23" ht="30" x14ac:dyDescent="0.25">
      <c r="A1340" s="5">
        <v>130150</v>
      </c>
      <c r="B1340" s="4">
        <v>3</v>
      </c>
      <c r="C1340" s="9" t="s">
        <v>43</v>
      </c>
      <c r="D1340" s="65"/>
      <c r="E1340" s="65" t="s">
        <v>11500</v>
      </c>
      <c r="F1340" s="9" t="s">
        <v>7504</v>
      </c>
      <c r="H1340" s="1" t="s">
        <v>1246</v>
      </c>
      <c r="K1340" s="14" t="s">
        <v>11500</v>
      </c>
      <c r="L1340" s="14" t="s">
        <v>11500</v>
      </c>
      <c r="M1340" s="1" t="s">
        <v>57</v>
      </c>
      <c r="P1340" s="181" t="s">
        <v>11500</v>
      </c>
      <c r="Q1340" s="182"/>
      <c r="S1340" s="6">
        <v>0</v>
      </c>
      <c r="T1340" s="6">
        <v>0</v>
      </c>
      <c r="U1340" s="6">
        <v>159955.20000000001</v>
      </c>
      <c r="V1340" s="6">
        <v>0</v>
      </c>
      <c r="W1340" s="6">
        <f>SUM(Table2[[#This Row],[PE Obligations]:[Paving Obligations]])</f>
        <v>159955.20000000001</v>
      </c>
    </row>
    <row r="1341" spans="1:23" x14ac:dyDescent="0.25">
      <c r="A1341" s="5">
        <v>123165</v>
      </c>
      <c r="B1341" s="4">
        <v>2</v>
      </c>
      <c r="C1341" s="9" t="s">
        <v>176</v>
      </c>
      <c r="D1341" s="65" t="s">
        <v>465</v>
      </c>
      <c r="E1341" s="65" t="s">
        <v>900</v>
      </c>
      <c r="F1341" s="9" t="s">
        <v>3350</v>
      </c>
      <c r="H1341" s="1" t="s">
        <v>52</v>
      </c>
      <c r="I1341" s="1" t="s">
        <v>48</v>
      </c>
      <c r="K1341" s="14" t="s">
        <v>28</v>
      </c>
      <c r="L1341" s="14" t="s">
        <v>11339</v>
      </c>
      <c r="M1341" s="2">
        <v>0.01</v>
      </c>
      <c r="N1341" s="13">
        <v>43329</v>
      </c>
      <c r="P1341" s="181" t="s">
        <v>11515</v>
      </c>
      <c r="Q1341" s="182" t="s">
        <v>24</v>
      </c>
      <c r="R1341" s="9" t="s">
        <v>3351</v>
      </c>
      <c r="S1341" s="6">
        <v>0</v>
      </c>
      <c r="T1341" s="6">
        <v>0</v>
      </c>
      <c r="U1341" s="6">
        <v>159450</v>
      </c>
      <c r="V1341" s="6">
        <v>0</v>
      </c>
      <c r="W1341" s="6">
        <f>SUM(Table2[[#This Row],[PE Obligations]:[Paving Obligations]])</f>
        <v>159450</v>
      </c>
    </row>
    <row r="1342" spans="1:23" ht="30" x14ac:dyDescent="0.25">
      <c r="A1342" s="5">
        <v>101328</v>
      </c>
      <c r="B1342" s="4">
        <v>4</v>
      </c>
      <c r="C1342" s="9" t="s">
        <v>18</v>
      </c>
      <c r="D1342" s="65" t="s">
        <v>604</v>
      </c>
      <c r="E1342" s="65" t="s">
        <v>900</v>
      </c>
      <c r="F1342" s="9" t="s">
        <v>605</v>
      </c>
      <c r="G1342" s="9" t="s">
        <v>606</v>
      </c>
      <c r="H1342" s="1" t="s">
        <v>74</v>
      </c>
      <c r="I1342" s="1" t="s">
        <v>113</v>
      </c>
      <c r="K1342" s="14" t="s">
        <v>11496</v>
      </c>
      <c r="L1342" s="14" t="s">
        <v>113</v>
      </c>
      <c r="M1342" s="2">
        <v>1.2230000000000001</v>
      </c>
      <c r="N1342" s="13">
        <v>40522</v>
      </c>
      <c r="P1342" s="181" t="s">
        <v>11514</v>
      </c>
      <c r="Q1342" s="182" t="s">
        <v>11</v>
      </c>
      <c r="S1342" s="6">
        <v>0</v>
      </c>
      <c r="T1342" s="6">
        <v>0</v>
      </c>
      <c r="U1342" s="6">
        <v>159000</v>
      </c>
      <c r="V1342" s="6">
        <v>0</v>
      </c>
      <c r="W1342" s="6">
        <f>SUM(Table2[[#This Row],[PE Obligations]:[Paving Obligations]])</f>
        <v>159000</v>
      </c>
    </row>
    <row r="1343" spans="1:23" x14ac:dyDescent="0.25">
      <c r="A1343" s="5">
        <v>129905</v>
      </c>
      <c r="B1343" s="4">
        <v>4</v>
      </c>
      <c r="C1343" s="9" t="s">
        <v>18</v>
      </c>
      <c r="D1343" s="65"/>
      <c r="E1343" s="65" t="s">
        <v>11500</v>
      </c>
      <c r="F1343" s="9" t="s">
        <v>7254</v>
      </c>
      <c r="H1343" s="1" t="s">
        <v>1246</v>
      </c>
      <c r="K1343" s="14" t="s">
        <v>11500</v>
      </c>
      <c r="L1343" s="14" t="s">
        <v>11500</v>
      </c>
      <c r="M1343" s="1" t="s">
        <v>57</v>
      </c>
      <c r="P1343" s="181" t="s">
        <v>11500</v>
      </c>
      <c r="Q1343" s="182"/>
      <c r="S1343" s="6">
        <v>0</v>
      </c>
      <c r="T1343" s="6">
        <v>0</v>
      </c>
      <c r="U1343" s="6">
        <v>159000</v>
      </c>
      <c r="V1343" s="6">
        <v>0</v>
      </c>
      <c r="W1343" s="6">
        <f>SUM(Table2[[#This Row],[PE Obligations]:[Paving Obligations]])</f>
        <v>159000</v>
      </c>
    </row>
    <row r="1344" spans="1:23" ht="45" x14ac:dyDescent="0.25">
      <c r="A1344" s="5">
        <v>118546</v>
      </c>
      <c r="B1344" s="4">
        <v>2</v>
      </c>
      <c r="C1344" s="9" t="s">
        <v>316</v>
      </c>
      <c r="D1344" s="65" t="s">
        <v>457</v>
      </c>
      <c r="E1344" s="65" t="s">
        <v>900</v>
      </c>
      <c r="F1344" s="9" t="s">
        <v>2328</v>
      </c>
      <c r="G1344" s="9" t="s">
        <v>2329</v>
      </c>
      <c r="H1344" s="1" t="s">
        <v>501</v>
      </c>
      <c r="I1344" s="1" t="s">
        <v>599</v>
      </c>
      <c r="K1344" s="14" t="s">
        <v>11496</v>
      </c>
      <c r="L1344" s="14" t="s">
        <v>113</v>
      </c>
      <c r="M1344" s="2">
        <v>0.01</v>
      </c>
      <c r="N1344" s="13">
        <v>43140</v>
      </c>
      <c r="P1344" s="181" t="s">
        <v>11514</v>
      </c>
      <c r="Q1344" s="182" t="s">
        <v>11</v>
      </c>
      <c r="S1344" s="6">
        <v>-29000</v>
      </c>
      <c r="T1344" s="6">
        <v>0</v>
      </c>
      <c r="U1344" s="6">
        <v>188000</v>
      </c>
      <c r="V1344" s="6">
        <v>0</v>
      </c>
      <c r="W1344" s="6">
        <f>SUM(Table2[[#This Row],[PE Obligations]:[Paving Obligations]])</f>
        <v>159000</v>
      </c>
    </row>
    <row r="1345" spans="1:23" ht="30" x14ac:dyDescent="0.25">
      <c r="A1345" s="5">
        <v>125450.49</v>
      </c>
      <c r="B1345" s="4">
        <v>4</v>
      </c>
      <c r="C1345" s="9" t="s">
        <v>246</v>
      </c>
      <c r="D1345" s="65"/>
      <c r="E1345" s="65" t="s">
        <v>11498</v>
      </c>
      <c r="F1345" s="9" t="s">
        <v>1727</v>
      </c>
      <c r="H1345" s="1" t="s">
        <v>501</v>
      </c>
      <c r="I1345" s="1" t="s">
        <v>600</v>
      </c>
      <c r="K1345" s="14" t="s">
        <v>11500</v>
      </c>
      <c r="L1345" s="14" t="s">
        <v>11500</v>
      </c>
      <c r="M1345" s="1" t="s">
        <v>57</v>
      </c>
      <c r="N1345" s="13">
        <v>44057</v>
      </c>
      <c r="P1345" s="181" t="s">
        <v>11517</v>
      </c>
      <c r="Q1345" s="182" t="s">
        <v>30</v>
      </c>
      <c r="S1345" s="6">
        <v>22000</v>
      </c>
      <c r="T1345" s="6">
        <v>0</v>
      </c>
      <c r="U1345" s="6">
        <v>136000</v>
      </c>
      <c r="V1345" s="6">
        <v>0</v>
      </c>
      <c r="W1345" s="6">
        <f>SUM(Table2[[#This Row],[PE Obligations]:[Paving Obligations]])</f>
        <v>158000</v>
      </c>
    </row>
    <row r="1346" spans="1:23" ht="180" x14ac:dyDescent="0.25">
      <c r="A1346" s="5">
        <v>128214</v>
      </c>
      <c r="B1346" s="4">
        <v>4</v>
      </c>
      <c r="C1346" s="9" t="s">
        <v>18</v>
      </c>
      <c r="D1346" s="65"/>
      <c r="E1346" s="65" t="s">
        <v>11498</v>
      </c>
      <c r="F1346" s="9" t="s">
        <v>6056</v>
      </c>
      <c r="G1346" s="9" t="s">
        <v>6057</v>
      </c>
      <c r="H1346" s="1" t="s">
        <v>22</v>
      </c>
      <c r="I1346" s="1" t="s">
        <v>39</v>
      </c>
      <c r="K1346" s="14" t="s">
        <v>11500</v>
      </c>
      <c r="L1346" s="14" t="s">
        <v>11500</v>
      </c>
      <c r="M1346" s="1" t="s">
        <v>57</v>
      </c>
      <c r="P1346" s="181" t="s">
        <v>11517</v>
      </c>
      <c r="Q1346" s="182" t="s">
        <v>24</v>
      </c>
      <c r="S1346" s="6">
        <v>158000</v>
      </c>
      <c r="T1346" s="6">
        <v>0</v>
      </c>
      <c r="U1346" s="6">
        <v>0</v>
      </c>
      <c r="V1346" s="6">
        <v>0</v>
      </c>
      <c r="W1346" s="6">
        <f>SUM(Table2[[#This Row],[PE Obligations]:[Paving Obligations]])</f>
        <v>158000</v>
      </c>
    </row>
    <row r="1347" spans="1:23" ht="45" x14ac:dyDescent="0.25">
      <c r="A1347" s="5">
        <v>125647</v>
      </c>
      <c r="B1347" s="4">
        <v>3</v>
      </c>
      <c r="C1347" s="9" t="s">
        <v>4501</v>
      </c>
      <c r="D1347" s="65" t="s">
        <v>108</v>
      </c>
      <c r="E1347" s="65" t="s">
        <v>10721</v>
      </c>
      <c r="F1347" s="9" t="s">
        <v>4502</v>
      </c>
      <c r="G1347" s="9" t="s">
        <v>4503</v>
      </c>
      <c r="H1347" s="1" t="s">
        <v>158</v>
      </c>
      <c r="I1347" s="1" t="s">
        <v>158</v>
      </c>
      <c r="J1347" s="1" t="str">
        <f>VLOOKUP(A1347,'Resurfacing Data'!A:M,13,FALSE)</f>
        <v>Mill, CS &amp; OGFC</v>
      </c>
      <c r="K1347" s="14" t="s">
        <v>11496</v>
      </c>
      <c r="L1347" s="14" t="s">
        <v>10418</v>
      </c>
      <c r="M1347" s="2">
        <v>6.55</v>
      </c>
      <c r="N1347" s="13">
        <v>43077</v>
      </c>
      <c r="O1347" s="1" t="s">
        <v>342</v>
      </c>
      <c r="P1347" s="181" t="s">
        <v>11513</v>
      </c>
      <c r="Q1347" s="182" t="s">
        <v>148</v>
      </c>
      <c r="S1347" s="6">
        <v>0</v>
      </c>
      <c r="T1347" s="6">
        <v>0</v>
      </c>
      <c r="U1347" s="6">
        <v>0</v>
      </c>
      <c r="V1347" s="6">
        <v>157884.94</v>
      </c>
      <c r="W1347" s="6">
        <f>SUM(Table2[[#This Row],[PE Obligations]:[Paving Obligations]])</f>
        <v>157884.94</v>
      </c>
    </row>
    <row r="1348" spans="1:23" ht="30" x14ac:dyDescent="0.25">
      <c r="A1348" s="5">
        <v>124754</v>
      </c>
      <c r="B1348" s="4">
        <v>1</v>
      </c>
      <c r="C1348" s="9" t="s">
        <v>90</v>
      </c>
      <c r="D1348" s="65" t="s">
        <v>435</v>
      </c>
      <c r="E1348" s="65" t="s">
        <v>900</v>
      </c>
      <c r="F1348" s="9" t="s">
        <v>4047</v>
      </c>
      <c r="G1348" s="9" t="s">
        <v>4048</v>
      </c>
      <c r="H1348" s="1" t="s">
        <v>74</v>
      </c>
      <c r="I1348" s="1" t="s">
        <v>113</v>
      </c>
      <c r="K1348" s="14" t="s">
        <v>11496</v>
      </c>
      <c r="L1348" s="14" t="s">
        <v>113</v>
      </c>
      <c r="M1348" s="2">
        <v>2.94</v>
      </c>
      <c r="N1348" s="13">
        <v>44904</v>
      </c>
      <c r="P1348" s="181" t="s">
        <v>11514</v>
      </c>
      <c r="Q1348" s="182" t="s">
        <v>11</v>
      </c>
      <c r="S1348" s="6">
        <v>156800</v>
      </c>
      <c r="T1348" s="6">
        <v>0</v>
      </c>
      <c r="U1348" s="6">
        <v>0</v>
      </c>
      <c r="V1348" s="6">
        <v>0</v>
      </c>
      <c r="W1348" s="6">
        <f>SUM(Table2[[#This Row],[PE Obligations]:[Paving Obligations]])</f>
        <v>156800</v>
      </c>
    </row>
    <row r="1349" spans="1:23" x14ac:dyDescent="0.25">
      <c r="A1349" s="5">
        <v>123027.04</v>
      </c>
      <c r="B1349" s="4">
        <v>3</v>
      </c>
      <c r="C1349" s="9" t="s">
        <v>312</v>
      </c>
      <c r="D1349" s="65" t="s">
        <v>900</v>
      </c>
      <c r="E1349" s="65" t="s">
        <v>900</v>
      </c>
      <c r="F1349" s="9" t="s">
        <v>3288</v>
      </c>
      <c r="H1349" s="1" t="s">
        <v>105</v>
      </c>
      <c r="I1349" s="1" t="s">
        <v>761</v>
      </c>
      <c r="K1349" s="14" t="s">
        <v>11500</v>
      </c>
      <c r="L1349" s="14" t="s">
        <v>11500</v>
      </c>
      <c r="M1349" s="2">
        <v>137.43</v>
      </c>
      <c r="N1349" s="13">
        <v>43777</v>
      </c>
      <c r="P1349" s="181" t="s">
        <v>11515</v>
      </c>
      <c r="Q1349" s="182"/>
      <c r="S1349" s="6">
        <v>0</v>
      </c>
      <c r="T1349" s="6">
        <v>0</v>
      </c>
      <c r="U1349" s="6">
        <v>156773</v>
      </c>
      <c r="V1349" s="6">
        <v>0</v>
      </c>
      <c r="W1349" s="6">
        <f>SUM(Table2[[#This Row],[PE Obligations]:[Paving Obligations]])</f>
        <v>156773</v>
      </c>
    </row>
    <row r="1350" spans="1:23" x14ac:dyDescent="0.25">
      <c r="A1350" s="5">
        <v>126530</v>
      </c>
      <c r="B1350" s="4">
        <v>2</v>
      </c>
      <c r="C1350" s="9" t="s">
        <v>212</v>
      </c>
      <c r="D1350" s="65" t="s">
        <v>442</v>
      </c>
      <c r="E1350" s="65" t="s">
        <v>900</v>
      </c>
      <c r="F1350" s="9" t="s">
        <v>4908</v>
      </c>
      <c r="G1350" s="9" t="s">
        <v>4720</v>
      </c>
      <c r="H1350" s="1" t="s">
        <v>158</v>
      </c>
      <c r="I1350" s="1" t="s">
        <v>341</v>
      </c>
      <c r="J1350" s="1" t="str">
        <f>VLOOKUP(A1350,'2015 to 2019'!D:F,3,FALSE)</f>
        <v>Mill &amp; 411TL @132.5 lb/sy</v>
      </c>
      <c r="K1350" s="14" t="s">
        <v>11496</v>
      </c>
      <c r="L1350" s="14" t="s">
        <v>10418</v>
      </c>
      <c r="M1350" s="2">
        <v>5.52</v>
      </c>
      <c r="N1350" s="13">
        <v>43273</v>
      </c>
      <c r="O1350" s="1" t="s">
        <v>342</v>
      </c>
      <c r="P1350" s="181" t="s">
        <v>11515</v>
      </c>
      <c r="Q1350" s="182" t="s">
        <v>24</v>
      </c>
      <c r="S1350" s="6">
        <v>0</v>
      </c>
      <c r="T1350" s="6">
        <v>0</v>
      </c>
      <c r="U1350" s="6">
        <v>0</v>
      </c>
      <c r="V1350" s="6">
        <v>156700</v>
      </c>
      <c r="W1350" s="6">
        <f>SUM(Table2[[#This Row],[PE Obligations]:[Paving Obligations]])</f>
        <v>156700</v>
      </c>
    </row>
    <row r="1351" spans="1:23" x14ac:dyDescent="0.25">
      <c r="A1351" s="5">
        <v>118307.07</v>
      </c>
      <c r="B1351" s="4">
        <v>2</v>
      </c>
      <c r="C1351" s="9" t="s">
        <v>159</v>
      </c>
      <c r="D1351" s="65"/>
      <c r="E1351" s="65" t="s">
        <v>10721</v>
      </c>
      <c r="F1351" s="9" t="s">
        <v>2265</v>
      </c>
      <c r="G1351" s="9" t="s">
        <v>1993</v>
      </c>
      <c r="H1351" s="1" t="s">
        <v>105</v>
      </c>
      <c r="I1351" s="1" t="s">
        <v>922</v>
      </c>
      <c r="K1351" s="14" t="s">
        <v>11500</v>
      </c>
      <c r="L1351" s="14" t="s">
        <v>11500</v>
      </c>
      <c r="M1351" s="1" t="s">
        <v>57</v>
      </c>
      <c r="N1351" s="13">
        <v>43868</v>
      </c>
      <c r="P1351" s="181" t="s">
        <v>11513</v>
      </c>
      <c r="Q1351" s="182"/>
      <c r="S1351" s="6">
        <v>0</v>
      </c>
      <c r="T1351" s="6">
        <v>0</v>
      </c>
      <c r="U1351" s="6">
        <v>156018</v>
      </c>
      <c r="V1351" s="6">
        <v>0</v>
      </c>
      <c r="W1351" s="6">
        <f>SUM(Table2[[#This Row],[PE Obligations]:[Paving Obligations]])</f>
        <v>156018</v>
      </c>
    </row>
    <row r="1352" spans="1:23" ht="30" x14ac:dyDescent="0.25">
      <c r="A1352" s="5">
        <v>128206</v>
      </c>
      <c r="B1352" s="4">
        <v>4</v>
      </c>
      <c r="C1352" s="9" t="s">
        <v>174</v>
      </c>
      <c r="D1352" s="65" t="s">
        <v>71</v>
      </c>
      <c r="E1352" s="65" t="s">
        <v>900</v>
      </c>
      <c r="F1352" s="9" t="s">
        <v>6050</v>
      </c>
      <c r="G1352" s="9" t="s">
        <v>6049</v>
      </c>
      <c r="H1352" s="1" t="s">
        <v>501</v>
      </c>
      <c r="I1352" s="1" t="s">
        <v>600</v>
      </c>
      <c r="K1352" s="14" t="s">
        <v>11500</v>
      </c>
      <c r="L1352" s="14" t="s">
        <v>11500</v>
      </c>
      <c r="M1352" s="2">
        <v>2.6</v>
      </c>
      <c r="N1352" s="13">
        <v>43966</v>
      </c>
      <c r="P1352" s="181" t="s">
        <v>11515</v>
      </c>
      <c r="Q1352" s="182" t="s">
        <v>24</v>
      </c>
      <c r="S1352" s="6">
        <v>5000</v>
      </c>
      <c r="T1352" s="6">
        <v>0</v>
      </c>
      <c r="U1352" s="6">
        <v>151000</v>
      </c>
      <c r="V1352" s="6">
        <v>0</v>
      </c>
      <c r="W1352" s="6">
        <f>SUM(Table2[[#This Row],[PE Obligations]:[Paving Obligations]])</f>
        <v>156000</v>
      </c>
    </row>
    <row r="1353" spans="1:23" ht="30" x14ac:dyDescent="0.25">
      <c r="A1353" s="5">
        <v>125450.17</v>
      </c>
      <c r="B1353" s="4">
        <v>3</v>
      </c>
      <c r="C1353" s="9" t="s">
        <v>206</v>
      </c>
      <c r="D1353" s="65"/>
      <c r="E1353" s="65" t="s">
        <v>11498</v>
      </c>
      <c r="F1353" s="9" t="s">
        <v>4341</v>
      </c>
      <c r="H1353" s="1" t="s">
        <v>501</v>
      </c>
      <c r="I1353" s="1" t="s">
        <v>600</v>
      </c>
      <c r="K1353" s="14" t="s">
        <v>11500</v>
      </c>
      <c r="L1353" s="14" t="s">
        <v>11500</v>
      </c>
      <c r="M1353" s="1" t="s">
        <v>57</v>
      </c>
      <c r="N1353" s="13">
        <v>43742</v>
      </c>
      <c r="P1353" s="181" t="s">
        <v>11517</v>
      </c>
      <c r="Q1353" s="182" t="s">
        <v>30</v>
      </c>
      <c r="S1353" s="6">
        <v>5500</v>
      </c>
      <c r="T1353" s="6">
        <v>0</v>
      </c>
      <c r="U1353" s="6">
        <v>149818</v>
      </c>
      <c r="V1353" s="6">
        <v>0</v>
      </c>
      <c r="W1353" s="6">
        <f>SUM(Table2[[#This Row],[PE Obligations]:[Paving Obligations]])</f>
        <v>155318</v>
      </c>
    </row>
    <row r="1354" spans="1:23" ht="30" x14ac:dyDescent="0.25">
      <c r="A1354" s="5">
        <v>129404</v>
      </c>
      <c r="B1354" s="4">
        <v>1</v>
      </c>
      <c r="C1354" s="9" t="s">
        <v>219</v>
      </c>
      <c r="D1354" s="65" t="s">
        <v>6886</v>
      </c>
      <c r="E1354" s="65" t="s">
        <v>11498</v>
      </c>
      <c r="F1354" s="9" t="s">
        <v>6887</v>
      </c>
      <c r="H1354" s="1" t="s">
        <v>1098</v>
      </c>
      <c r="I1354" s="1" t="s">
        <v>158</v>
      </c>
      <c r="K1354" s="14" t="s">
        <v>11500</v>
      </c>
      <c r="L1354" s="14" t="s">
        <v>11500</v>
      </c>
      <c r="M1354" s="2">
        <v>2.1</v>
      </c>
      <c r="P1354" s="181" t="s">
        <v>11517</v>
      </c>
      <c r="Q1354" s="182" t="s">
        <v>30</v>
      </c>
      <c r="S1354" s="6">
        <v>0</v>
      </c>
      <c r="T1354" s="6">
        <v>0</v>
      </c>
      <c r="U1354" s="6">
        <v>0</v>
      </c>
      <c r="V1354" s="6">
        <v>155094.88</v>
      </c>
      <c r="W1354" s="6">
        <f>SUM(Table2[[#This Row],[PE Obligations]:[Paving Obligations]])</f>
        <v>155094.88</v>
      </c>
    </row>
    <row r="1355" spans="1:23" ht="30" x14ac:dyDescent="0.25">
      <c r="A1355" s="5">
        <v>119683</v>
      </c>
      <c r="B1355" s="4">
        <v>3</v>
      </c>
      <c r="C1355" s="9" t="s">
        <v>250</v>
      </c>
      <c r="D1355" s="65" t="s">
        <v>913</v>
      </c>
      <c r="E1355" s="65" t="s">
        <v>900</v>
      </c>
      <c r="F1355" s="9" t="s">
        <v>2483</v>
      </c>
      <c r="G1355" s="9" t="s">
        <v>1129</v>
      </c>
      <c r="H1355" s="1" t="s">
        <v>501</v>
      </c>
      <c r="I1355" s="1" t="s">
        <v>1129</v>
      </c>
      <c r="K1355" s="14" t="s">
        <v>11500</v>
      </c>
      <c r="L1355" s="14" t="s">
        <v>11500</v>
      </c>
      <c r="M1355" s="2">
        <v>0.16</v>
      </c>
      <c r="N1355" s="13">
        <v>43812</v>
      </c>
      <c r="P1355" s="181" t="s">
        <v>11514</v>
      </c>
      <c r="Q1355" s="182" t="s">
        <v>11</v>
      </c>
      <c r="S1355" s="6">
        <v>16000</v>
      </c>
      <c r="T1355" s="6">
        <v>0</v>
      </c>
      <c r="U1355" s="6">
        <v>139050</v>
      </c>
      <c r="V1355" s="6">
        <v>0</v>
      </c>
      <c r="W1355" s="6">
        <f>SUM(Table2[[#This Row],[PE Obligations]:[Paving Obligations]])</f>
        <v>155050</v>
      </c>
    </row>
    <row r="1356" spans="1:23" x14ac:dyDescent="0.25">
      <c r="A1356" s="5">
        <v>128203</v>
      </c>
      <c r="B1356" s="4">
        <v>4</v>
      </c>
      <c r="C1356" s="9" t="s">
        <v>202</v>
      </c>
      <c r="D1356" s="65" t="s">
        <v>538</v>
      </c>
      <c r="E1356" s="65" t="s">
        <v>900</v>
      </c>
      <c r="F1356" s="9" t="s">
        <v>6046</v>
      </c>
      <c r="G1356" s="9" t="s">
        <v>6047</v>
      </c>
      <c r="H1356" s="1" t="s">
        <v>501</v>
      </c>
      <c r="I1356" s="1" t="s">
        <v>600</v>
      </c>
      <c r="K1356" s="14" t="s">
        <v>11500</v>
      </c>
      <c r="L1356" s="14" t="s">
        <v>11500</v>
      </c>
      <c r="M1356" s="2">
        <v>3.15</v>
      </c>
      <c r="N1356" s="13">
        <v>43868</v>
      </c>
      <c r="P1356" s="181" t="s">
        <v>11514</v>
      </c>
      <c r="Q1356" s="182" t="s">
        <v>11</v>
      </c>
      <c r="S1356" s="6">
        <v>5000</v>
      </c>
      <c r="T1356" s="6">
        <v>0</v>
      </c>
      <c r="U1356" s="6">
        <v>150000</v>
      </c>
      <c r="V1356" s="6">
        <v>0</v>
      </c>
      <c r="W1356" s="6">
        <f>SUM(Table2[[#This Row],[PE Obligations]:[Paving Obligations]])</f>
        <v>155000</v>
      </c>
    </row>
    <row r="1357" spans="1:23" ht="60" x14ac:dyDescent="0.25">
      <c r="A1357" s="5">
        <v>128783</v>
      </c>
      <c r="B1357" s="4">
        <v>1</v>
      </c>
      <c r="C1357" s="9" t="s">
        <v>186</v>
      </c>
      <c r="D1357" s="65"/>
      <c r="E1357" s="65" t="s">
        <v>11498</v>
      </c>
      <c r="F1357" s="9" t="s">
        <v>6323</v>
      </c>
      <c r="G1357" s="9" t="s">
        <v>6324</v>
      </c>
      <c r="H1357" s="1" t="s">
        <v>22</v>
      </c>
      <c r="I1357" s="1" t="s">
        <v>6325</v>
      </c>
      <c r="K1357" s="14" t="s">
        <v>11500</v>
      </c>
      <c r="L1357" s="14" t="s">
        <v>11500</v>
      </c>
      <c r="M1357" s="2">
        <v>0</v>
      </c>
      <c r="P1357" s="181" t="s">
        <v>11517</v>
      </c>
      <c r="Q1357" s="182"/>
      <c r="S1357" s="6">
        <v>155000</v>
      </c>
      <c r="T1357" s="6">
        <v>0</v>
      </c>
      <c r="U1357" s="6">
        <v>0</v>
      </c>
      <c r="V1357" s="6">
        <v>0</v>
      </c>
      <c r="W1357" s="6">
        <f>SUM(Table2[[#This Row],[PE Obligations]:[Paving Obligations]])</f>
        <v>155000</v>
      </c>
    </row>
    <row r="1358" spans="1:23" ht="30" x14ac:dyDescent="0.25">
      <c r="A1358" s="5">
        <v>125450.21</v>
      </c>
      <c r="B1358" s="4">
        <v>3</v>
      </c>
      <c r="C1358" s="9" t="s">
        <v>798</v>
      </c>
      <c r="D1358" s="65"/>
      <c r="E1358" s="65" t="s">
        <v>11498</v>
      </c>
      <c r="F1358" s="9" t="s">
        <v>4344</v>
      </c>
      <c r="H1358" s="1" t="s">
        <v>501</v>
      </c>
      <c r="I1358" s="1" t="s">
        <v>600</v>
      </c>
      <c r="K1358" s="14" t="s">
        <v>11500</v>
      </c>
      <c r="L1358" s="14" t="s">
        <v>11500</v>
      </c>
      <c r="M1358" s="1" t="s">
        <v>57</v>
      </c>
      <c r="N1358" s="13">
        <v>44008</v>
      </c>
      <c r="P1358" s="181" t="s">
        <v>11517</v>
      </c>
      <c r="Q1358" s="182" t="s">
        <v>30</v>
      </c>
      <c r="S1358" s="6">
        <v>13000</v>
      </c>
      <c r="T1358" s="6">
        <v>0</v>
      </c>
      <c r="U1358" s="6">
        <v>141819</v>
      </c>
      <c r="V1358" s="6">
        <v>0</v>
      </c>
      <c r="W1358" s="6">
        <f>SUM(Table2[[#This Row],[PE Obligations]:[Paving Obligations]])</f>
        <v>154819</v>
      </c>
    </row>
    <row r="1359" spans="1:23" ht="30" x14ac:dyDescent="0.25">
      <c r="A1359" s="5">
        <v>129116</v>
      </c>
      <c r="B1359" s="4">
        <v>1</v>
      </c>
      <c r="C1359" s="9" t="s">
        <v>306</v>
      </c>
      <c r="D1359" s="65" t="s">
        <v>6545</v>
      </c>
      <c r="E1359" s="65" t="s">
        <v>11498</v>
      </c>
      <c r="F1359" s="9" t="s">
        <v>6546</v>
      </c>
      <c r="H1359" s="1" t="s">
        <v>1098</v>
      </c>
      <c r="I1359" s="1" t="s">
        <v>158</v>
      </c>
      <c r="K1359" s="14" t="s">
        <v>11500</v>
      </c>
      <c r="L1359" s="14" t="s">
        <v>11500</v>
      </c>
      <c r="M1359" s="2">
        <v>2.7</v>
      </c>
      <c r="P1359" s="181" t="s">
        <v>11517</v>
      </c>
      <c r="Q1359" s="182" t="s">
        <v>30</v>
      </c>
      <c r="S1359" s="6">
        <v>0</v>
      </c>
      <c r="T1359" s="6">
        <v>0</v>
      </c>
      <c r="U1359" s="6">
        <v>0</v>
      </c>
      <c r="V1359" s="6">
        <v>154340.32</v>
      </c>
      <c r="W1359" s="6">
        <f>SUM(Table2[[#This Row],[PE Obligations]:[Paving Obligations]])</f>
        <v>154340.32</v>
      </c>
    </row>
    <row r="1360" spans="1:23" x14ac:dyDescent="0.25">
      <c r="A1360" s="5">
        <v>122188</v>
      </c>
      <c r="B1360" s="4">
        <v>2</v>
      </c>
      <c r="C1360" s="9" t="s">
        <v>803</v>
      </c>
      <c r="D1360" s="65" t="s">
        <v>3135</v>
      </c>
      <c r="E1360" s="65" t="s">
        <v>11498</v>
      </c>
      <c r="F1360" s="9" t="s">
        <v>3136</v>
      </c>
      <c r="H1360" s="1" t="s">
        <v>1098</v>
      </c>
      <c r="I1360" s="1" t="s">
        <v>158</v>
      </c>
      <c r="K1360" s="14" t="s">
        <v>11500</v>
      </c>
      <c r="L1360" s="14" t="s">
        <v>11500</v>
      </c>
      <c r="M1360" s="2">
        <v>1.159</v>
      </c>
      <c r="P1360" s="181" t="s">
        <v>11517</v>
      </c>
      <c r="Q1360" s="182" t="s">
        <v>30</v>
      </c>
      <c r="S1360" s="6">
        <v>0</v>
      </c>
      <c r="T1360" s="6">
        <v>0</v>
      </c>
      <c r="U1360" s="6">
        <v>0</v>
      </c>
      <c r="V1360" s="6">
        <v>154256.64000000001</v>
      </c>
      <c r="W1360" s="6">
        <f>SUM(Table2[[#This Row],[PE Obligations]:[Paving Obligations]])</f>
        <v>154256.64000000001</v>
      </c>
    </row>
    <row r="1361" spans="1:23" ht="30" x14ac:dyDescent="0.25">
      <c r="A1361" s="5">
        <v>125450.47</v>
      </c>
      <c r="B1361" s="4">
        <v>4</v>
      </c>
      <c r="C1361" s="9" t="s">
        <v>229</v>
      </c>
      <c r="D1361" s="65"/>
      <c r="E1361" s="65" t="s">
        <v>11498</v>
      </c>
      <c r="F1361" s="9" t="s">
        <v>4363</v>
      </c>
      <c r="H1361" s="1" t="s">
        <v>501</v>
      </c>
      <c r="I1361" s="1" t="s">
        <v>600</v>
      </c>
      <c r="K1361" s="14" t="s">
        <v>11500</v>
      </c>
      <c r="L1361" s="14" t="s">
        <v>11500</v>
      </c>
      <c r="M1361" s="1" t="s">
        <v>57</v>
      </c>
      <c r="N1361" s="13">
        <v>43812</v>
      </c>
      <c r="P1361" s="181" t="s">
        <v>11517</v>
      </c>
      <c r="Q1361" s="182" t="s">
        <v>30</v>
      </c>
      <c r="S1361" s="6">
        <v>14000</v>
      </c>
      <c r="T1361" s="6">
        <v>0</v>
      </c>
      <c r="U1361" s="6">
        <v>140178</v>
      </c>
      <c r="V1361" s="6">
        <v>0</v>
      </c>
      <c r="W1361" s="6">
        <f>SUM(Table2[[#This Row],[PE Obligations]:[Paving Obligations]])</f>
        <v>154178</v>
      </c>
    </row>
    <row r="1362" spans="1:23" ht="75" x14ac:dyDescent="0.25">
      <c r="A1362" s="5">
        <v>118776.01</v>
      </c>
      <c r="B1362" s="4">
        <v>1</v>
      </c>
      <c r="C1362" s="9" t="s">
        <v>86</v>
      </c>
      <c r="D1362" s="65" t="s">
        <v>2368</v>
      </c>
      <c r="E1362" s="65" t="s">
        <v>900</v>
      </c>
      <c r="F1362" s="9" t="s">
        <v>2369</v>
      </c>
      <c r="G1362" s="9" t="s">
        <v>2370</v>
      </c>
      <c r="H1362" s="1" t="s">
        <v>501</v>
      </c>
      <c r="I1362" s="1" t="s">
        <v>599</v>
      </c>
      <c r="K1362" s="14" t="s">
        <v>11496</v>
      </c>
      <c r="L1362" s="14" t="s">
        <v>113</v>
      </c>
      <c r="M1362" s="2">
        <v>0.12</v>
      </c>
      <c r="N1362" s="13">
        <v>43182</v>
      </c>
      <c r="P1362" s="181" t="s">
        <v>11514</v>
      </c>
      <c r="Q1362" s="182" t="s">
        <v>11</v>
      </c>
      <c r="S1362" s="6">
        <v>-2812.81</v>
      </c>
      <c r="T1362" s="6">
        <v>0</v>
      </c>
      <c r="U1362" s="6">
        <v>156781.92000000001</v>
      </c>
      <c r="V1362" s="6">
        <v>0</v>
      </c>
      <c r="W1362" s="6">
        <f>SUM(Table2[[#This Row],[PE Obligations]:[Paving Obligations]])</f>
        <v>153969.11000000002</v>
      </c>
    </row>
    <row r="1363" spans="1:23" x14ac:dyDescent="0.25">
      <c r="A1363" s="5">
        <v>129734</v>
      </c>
      <c r="B1363" s="4">
        <v>4</v>
      </c>
      <c r="C1363" s="9" t="s">
        <v>264</v>
      </c>
      <c r="D1363" s="65"/>
      <c r="E1363" s="65" t="s">
        <v>11500</v>
      </c>
      <c r="F1363" s="9" t="s">
        <v>7073</v>
      </c>
      <c r="H1363" s="1" t="s">
        <v>878</v>
      </c>
      <c r="I1363" s="1" t="s">
        <v>972</v>
      </c>
      <c r="K1363" s="14" t="s">
        <v>11500</v>
      </c>
      <c r="L1363" s="14" t="s">
        <v>11500</v>
      </c>
      <c r="M1363" s="1" t="s">
        <v>57</v>
      </c>
      <c r="P1363" s="181" t="s">
        <v>11500</v>
      </c>
      <c r="Q1363" s="182"/>
      <c r="S1363" s="6">
        <v>0</v>
      </c>
      <c r="T1363" s="6">
        <v>0</v>
      </c>
      <c r="U1363" s="6">
        <v>153328</v>
      </c>
      <c r="V1363" s="6">
        <v>0</v>
      </c>
      <c r="W1363" s="6">
        <f>SUM(Table2[[#This Row],[PE Obligations]:[Paving Obligations]])</f>
        <v>153328</v>
      </c>
    </row>
    <row r="1364" spans="1:23" ht="30" x14ac:dyDescent="0.25">
      <c r="A1364" s="5">
        <v>125450.5</v>
      </c>
      <c r="B1364" s="4">
        <v>4</v>
      </c>
      <c r="C1364" s="9" t="s">
        <v>231</v>
      </c>
      <c r="D1364" s="65"/>
      <c r="E1364" s="65" t="s">
        <v>11498</v>
      </c>
      <c r="F1364" s="9" t="s">
        <v>4364</v>
      </c>
      <c r="H1364" s="1" t="s">
        <v>501</v>
      </c>
      <c r="I1364" s="1" t="s">
        <v>600</v>
      </c>
      <c r="K1364" s="14" t="s">
        <v>11500</v>
      </c>
      <c r="L1364" s="14" t="s">
        <v>11500</v>
      </c>
      <c r="M1364" s="1" t="s">
        <v>57</v>
      </c>
      <c r="N1364" s="13">
        <v>43917</v>
      </c>
      <c r="P1364" s="181" t="s">
        <v>11517</v>
      </c>
      <c r="Q1364" s="182" t="s">
        <v>1369</v>
      </c>
      <c r="S1364" s="6">
        <v>10000</v>
      </c>
      <c r="T1364" s="6">
        <v>0</v>
      </c>
      <c r="U1364" s="6">
        <v>143115</v>
      </c>
      <c r="V1364" s="6">
        <v>0</v>
      </c>
      <c r="W1364" s="6">
        <f>SUM(Table2[[#This Row],[PE Obligations]:[Paving Obligations]])</f>
        <v>153115</v>
      </c>
    </row>
    <row r="1365" spans="1:23" ht="30" x14ac:dyDescent="0.25">
      <c r="A1365" s="5">
        <v>129844</v>
      </c>
      <c r="B1365" s="4">
        <v>3</v>
      </c>
      <c r="C1365" s="9" t="s">
        <v>252</v>
      </c>
      <c r="D1365" s="65"/>
      <c r="E1365" s="65" t="s">
        <v>11500</v>
      </c>
      <c r="F1365" s="9" t="s">
        <v>7198</v>
      </c>
      <c r="H1365" s="1" t="s">
        <v>878</v>
      </c>
      <c r="I1365" s="1" t="s">
        <v>972</v>
      </c>
      <c r="K1365" s="14" t="s">
        <v>11500</v>
      </c>
      <c r="L1365" s="14" t="s">
        <v>11500</v>
      </c>
      <c r="M1365" s="1" t="s">
        <v>57</v>
      </c>
      <c r="P1365" s="181" t="s">
        <v>11500</v>
      </c>
      <c r="Q1365" s="182"/>
      <c r="S1365" s="6">
        <v>0</v>
      </c>
      <c r="T1365" s="6">
        <v>0</v>
      </c>
      <c r="U1365" s="6">
        <v>152985</v>
      </c>
      <c r="V1365" s="6">
        <v>0</v>
      </c>
      <c r="W1365" s="6">
        <f>SUM(Table2[[#This Row],[PE Obligations]:[Paving Obligations]])</f>
        <v>152985</v>
      </c>
    </row>
    <row r="1366" spans="1:23" x14ac:dyDescent="0.25">
      <c r="A1366" s="5">
        <v>120404</v>
      </c>
      <c r="B1366" s="4">
        <v>2</v>
      </c>
      <c r="C1366" s="9" t="s">
        <v>278</v>
      </c>
      <c r="D1366" s="65" t="s">
        <v>1816</v>
      </c>
      <c r="E1366" s="65" t="s">
        <v>900</v>
      </c>
      <c r="F1366" s="9" t="s">
        <v>2713</v>
      </c>
      <c r="H1366" s="1" t="s">
        <v>52</v>
      </c>
      <c r="I1366" s="1" t="s">
        <v>48</v>
      </c>
      <c r="K1366" s="14" t="s">
        <v>28</v>
      </c>
      <c r="L1366" s="14" t="s">
        <v>11339</v>
      </c>
      <c r="M1366" s="2">
        <v>0</v>
      </c>
      <c r="N1366" s="13">
        <v>42706</v>
      </c>
      <c r="P1366" s="181" t="s">
        <v>11515</v>
      </c>
      <c r="Q1366" s="182" t="s">
        <v>24</v>
      </c>
      <c r="R1366" s="9" t="s">
        <v>2714</v>
      </c>
      <c r="S1366" s="6">
        <v>0</v>
      </c>
      <c r="T1366" s="6">
        <v>0</v>
      </c>
      <c r="U1366" s="6">
        <v>152834.46</v>
      </c>
      <c r="V1366" s="6">
        <v>0</v>
      </c>
      <c r="W1366" s="6">
        <f>SUM(Table2[[#This Row],[PE Obligations]:[Paving Obligations]])</f>
        <v>152834.46</v>
      </c>
    </row>
    <row r="1367" spans="1:23" x14ac:dyDescent="0.25">
      <c r="A1367" s="5">
        <v>129742</v>
      </c>
      <c r="B1367" s="4">
        <v>3</v>
      </c>
      <c r="C1367" s="9" t="s">
        <v>152</v>
      </c>
      <c r="D1367" s="65"/>
      <c r="E1367" s="65" t="s">
        <v>11500</v>
      </c>
      <c r="F1367" s="9" t="s">
        <v>7120</v>
      </c>
      <c r="H1367" s="1" t="s">
        <v>878</v>
      </c>
      <c r="I1367" s="1" t="s">
        <v>972</v>
      </c>
      <c r="K1367" s="14" t="s">
        <v>11500</v>
      </c>
      <c r="L1367" s="14" t="s">
        <v>11500</v>
      </c>
      <c r="M1367" s="1" t="s">
        <v>57</v>
      </c>
      <c r="P1367" s="181" t="s">
        <v>11500</v>
      </c>
      <c r="Q1367" s="182"/>
      <c r="S1367" s="6">
        <v>0</v>
      </c>
      <c r="T1367" s="6">
        <v>0</v>
      </c>
      <c r="U1367" s="6">
        <v>152544.06</v>
      </c>
      <c r="V1367" s="6">
        <v>0</v>
      </c>
      <c r="W1367" s="6">
        <f>SUM(Table2[[#This Row],[PE Obligations]:[Paving Obligations]])</f>
        <v>152544.06</v>
      </c>
    </row>
    <row r="1368" spans="1:23" x14ac:dyDescent="0.25">
      <c r="A1368" s="5">
        <v>126420</v>
      </c>
      <c r="B1368" s="4">
        <v>2</v>
      </c>
      <c r="C1368" s="9" t="s">
        <v>107</v>
      </c>
      <c r="D1368" s="65"/>
      <c r="E1368" s="65" t="s">
        <v>900</v>
      </c>
      <c r="F1368" s="9" t="s">
        <v>4849</v>
      </c>
      <c r="G1368" s="9" t="s">
        <v>4844</v>
      </c>
      <c r="H1368" s="1" t="s">
        <v>105</v>
      </c>
      <c r="I1368" s="1" t="s">
        <v>171</v>
      </c>
      <c r="K1368" s="14" t="s">
        <v>11500</v>
      </c>
      <c r="L1368" s="14" t="s">
        <v>11500</v>
      </c>
      <c r="M1368" s="1" t="s">
        <v>57</v>
      </c>
      <c r="P1368" s="181" t="s">
        <v>11515</v>
      </c>
      <c r="Q1368" s="182"/>
      <c r="S1368" s="6">
        <v>0</v>
      </c>
      <c r="T1368" s="6">
        <v>0</v>
      </c>
      <c r="U1368" s="6">
        <v>152513.82</v>
      </c>
      <c r="V1368" s="6">
        <v>0</v>
      </c>
      <c r="W1368" s="6">
        <f>SUM(Table2[[#This Row],[PE Obligations]:[Paving Obligations]])</f>
        <v>152513.82</v>
      </c>
    </row>
    <row r="1369" spans="1:23" ht="30" x14ac:dyDescent="0.25">
      <c r="A1369" s="5">
        <v>121399</v>
      </c>
      <c r="B1369" s="4">
        <v>1</v>
      </c>
      <c r="C1369" s="9" t="s">
        <v>271</v>
      </c>
      <c r="D1369" s="65" t="s">
        <v>369</v>
      </c>
      <c r="E1369" s="65" t="s">
        <v>900</v>
      </c>
      <c r="F1369" s="9" t="s">
        <v>2866</v>
      </c>
      <c r="H1369" s="1" t="s">
        <v>52</v>
      </c>
      <c r="I1369" s="1" t="s">
        <v>48</v>
      </c>
      <c r="K1369" s="14" t="s">
        <v>28</v>
      </c>
      <c r="L1369" s="14" t="s">
        <v>11339</v>
      </c>
      <c r="M1369" s="1" t="s">
        <v>57</v>
      </c>
      <c r="N1369" s="13">
        <v>43014</v>
      </c>
      <c r="P1369" s="181" t="s">
        <v>11514</v>
      </c>
      <c r="Q1369" s="182" t="s">
        <v>430</v>
      </c>
      <c r="R1369" s="9" t="s">
        <v>2867</v>
      </c>
      <c r="S1369" s="6">
        <v>0</v>
      </c>
      <c r="T1369" s="6">
        <v>0</v>
      </c>
      <c r="U1369" s="6">
        <v>152215.35999999999</v>
      </c>
      <c r="V1369" s="6">
        <v>0</v>
      </c>
      <c r="W1369" s="6">
        <f>SUM(Table2[[#This Row],[PE Obligations]:[Paving Obligations]])</f>
        <v>152215.35999999999</v>
      </c>
    </row>
    <row r="1370" spans="1:23" ht="30" x14ac:dyDescent="0.25">
      <c r="A1370" s="5">
        <v>130116</v>
      </c>
      <c r="B1370" s="4">
        <v>1</v>
      </c>
      <c r="C1370" s="9" t="s">
        <v>192</v>
      </c>
      <c r="D1370" s="65"/>
      <c r="E1370" s="65" t="s">
        <v>11500</v>
      </c>
      <c r="F1370" s="9" t="s">
        <v>7472</v>
      </c>
      <c r="H1370" s="1" t="s">
        <v>878</v>
      </c>
      <c r="I1370" s="1" t="s">
        <v>972</v>
      </c>
      <c r="K1370" s="14" t="s">
        <v>11500</v>
      </c>
      <c r="L1370" s="14" t="s">
        <v>11500</v>
      </c>
      <c r="M1370" s="1" t="s">
        <v>57</v>
      </c>
      <c r="P1370" s="181" t="s">
        <v>11500</v>
      </c>
      <c r="Q1370" s="182"/>
      <c r="S1370" s="6">
        <v>0</v>
      </c>
      <c r="T1370" s="6">
        <v>0</v>
      </c>
      <c r="U1370" s="6">
        <v>152084</v>
      </c>
      <c r="V1370" s="6">
        <v>0</v>
      </c>
      <c r="W1370" s="6">
        <f>SUM(Table2[[#This Row],[PE Obligations]:[Paving Obligations]])</f>
        <v>152084</v>
      </c>
    </row>
    <row r="1371" spans="1:23" ht="30" x14ac:dyDescent="0.25">
      <c r="A1371" s="5">
        <v>128204</v>
      </c>
      <c r="B1371" s="4">
        <v>4</v>
      </c>
      <c r="C1371" s="9" t="s">
        <v>801</v>
      </c>
      <c r="D1371" s="65" t="s">
        <v>538</v>
      </c>
      <c r="E1371" s="65" t="s">
        <v>900</v>
      </c>
      <c r="F1371" s="9" t="s">
        <v>6048</v>
      </c>
      <c r="G1371" s="9" t="s">
        <v>6049</v>
      </c>
      <c r="H1371" s="1" t="s">
        <v>501</v>
      </c>
      <c r="I1371" s="1" t="s">
        <v>600</v>
      </c>
      <c r="K1371" s="14" t="s">
        <v>11500</v>
      </c>
      <c r="L1371" s="14" t="s">
        <v>11500</v>
      </c>
      <c r="M1371" s="2">
        <v>2.4</v>
      </c>
      <c r="N1371" s="13">
        <v>44008</v>
      </c>
      <c r="P1371" s="181" t="s">
        <v>11514</v>
      </c>
      <c r="Q1371" s="182" t="s">
        <v>11</v>
      </c>
      <c r="S1371" s="6">
        <v>5000</v>
      </c>
      <c r="T1371" s="6">
        <v>0</v>
      </c>
      <c r="U1371" s="6">
        <v>146000</v>
      </c>
      <c r="V1371" s="6">
        <v>0</v>
      </c>
      <c r="W1371" s="6">
        <f>SUM(Table2[[#This Row],[PE Obligations]:[Paving Obligations]])</f>
        <v>151000</v>
      </c>
    </row>
    <row r="1372" spans="1:23" ht="30" x14ac:dyDescent="0.25">
      <c r="A1372" s="5">
        <v>128623</v>
      </c>
      <c r="B1372" s="4">
        <v>2</v>
      </c>
      <c r="C1372" s="9" t="s">
        <v>197</v>
      </c>
      <c r="D1372" s="65" t="s">
        <v>6177</v>
      </c>
      <c r="E1372" s="65" t="s">
        <v>11498</v>
      </c>
      <c r="F1372" s="9" t="s">
        <v>6178</v>
      </c>
      <c r="H1372" s="1" t="s">
        <v>1098</v>
      </c>
      <c r="I1372" s="1" t="s">
        <v>158</v>
      </c>
      <c r="K1372" s="14" t="s">
        <v>11500</v>
      </c>
      <c r="L1372" s="14" t="s">
        <v>11500</v>
      </c>
      <c r="M1372" s="2">
        <v>3.97</v>
      </c>
      <c r="P1372" s="181" t="s">
        <v>11517</v>
      </c>
      <c r="Q1372" s="182" t="s">
        <v>30</v>
      </c>
      <c r="S1372" s="6">
        <v>0</v>
      </c>
      <c r="T1372" s="6">
        <v>0</v>
      </c>
      <c r="U1372" s="6">
        <v>0</v>
      </c>
      <c r="V1372" s="6">
        <v>150037.1</v>
      </c>
      <c r="W1372" s="6">
        <f>SUM(Table2[[#This Row],[PE Obligations]:[Paving Obligations]])</f>
        <v>150037.1</v>
      </c>
    </row>
    <row r="1373" spans="1:23" ht="150" x14ac:dyDescent="0.25">
      <c r="A1373" s="5">
        <v>128742</v>
      </c>
      <c r="B1373" s="4">
        <v>1</v>
      </c>
      <c r="C1373" s="9" t="s">
        <v>86</v>
      </c>
      <c r="D1373" s="65" t="s">
        <v>6288</v>
      </c>
      <c r="E1373" s="65" t="s">
        <v>11498</v>
      </c>
      <c r="F1373" s="9" t="s">
        <v>6289</v>
      </c>
      <c r="G1373" s="9" t="s">
        <v>6290</v>
      </c>
      <c r="H1373" s="1" t="s">
        <v>22</v>
      </c>
      <c r="I1373" s="1" t="s">
        <v>728</v>
      </c>
      <c r="K1373" s="14" t="s">
        <v>11496</v>
      </c>
      <c r="L1373" s="14" t="s">
        <v>113</v>
      </c>
      <c r="M1373" s="2">
        <v>1.04</v>
      </c>
      <c r="P1373" s="181" t="s">
        <v>11517</v>
      </c>
      <c r="Q1373" s="182" t="s">
        <v>24</v>
      </c>
      <c r="S1373" s="6">
        <v>150000</v>
      </c>
      <c r="T1373" s="6">
        <v>0</v>
      </c>
      <c r="U1373" s="6">
        <v>0</v>
      </c>
      <c r="V1373" s="6">
        <v>0</v>
      </c>
      <c r="W1373" s="6">
        <f>SUM(Table2[[#This Row],[PE Obligations]:[Paving Obligations]])</f>
        <v>150000</v>
      </c>
    </row>
    <row r="1374" spans="1:23" ht="30" x14ac:dyDescent="0.25">
      <c r="A1374" s="5">
        <v>115677</v>
      </c>
      <c r="B1374" s="4">
        <v>1</v>
      </c>
      <c r="C1374" s="9" t="s">
        <v>181</v>
      </c>
      <c r="D1374" s="65" t="s">
        <v>1772</v>
      </c>
      <c r="E1374" s="65" t="s">
        <v>900</v>
      </c>
      <c r="F1374" s="9" t="s">
        <v>1776</v>
      </c>
      <c r="G1374" s="9" t="s">
        <v>1777</v>
      </c>
      <c r="H1374" s="1" t="s">
        <v>28</v>
      </c>
      <c r="I1374" s="1" t="s">
        <v>29</v>
      </c>
      <c r="K1374" s="14" t="s">
        <v>28</v>
      </c>
      <c r="L1374" s="14" t="s">
        <v>113</v>
      </c>
      <c r="M1374" s="2">
        <v>0.06</v>
      </c>
      <c r="N1374" s="13">
        <v>42650</v>
      </c>
      <c r="P1374" s="181" t="s">
        <v>11515</v>
      </c>
      <c r="Q1374" s="182" t="s">
        <v>24</v>
      </c>
      <c r="R1374" s="9" t="s">
        <v>1778</v>
      </c>
      <c r="S1374" s="6">
        <v>0</v>
      </c>
      <c r="T1374" s="6">
        <v>0</v>
      </c>
      <c r="U1374" s="6">
        <v>150000</v>
      </c>
      <c r="V1374" s="6">
        <v>0</v>
      </c>
      <c r="W1374" s="6">
        <f>SUM(Table2[[#This Row],[PE Obligations]:[Paving Obligations]])</f>
        <v>150000</v>
      </c>
    </row>
    <row r="1375" spans="1:23" ht="165" x14ac:dyDescent="0.25">
      <c r="A1375" s="5">
        <v>126722</v>
      </c>
      <c r="B1375" s="4">
        <v>1</v>
      </c>
      <c r="C1375" s="9" t="s">
        <v>40</v>
      </c>
      <c r="D1375" s="65"/>
      <c r="E1375" s="65" t="s">
        <v>11498</v>
      </c>
      <c r="F1375" s="9" t="s">
        <v>5095</v>
      </c>
      <c r="G1375" s="9" t="s">
        <v>5096</v>
      </c>
      <c r="H1375" s="1" t="s">
        <v>22</v>
      </c>
      <c r="I1375" s="1" t="s">
        <v>155</v>
      </c>
      <c r="K1375" s="14" t="s">
        <v>11500</v>
      </c>
      <c r="L1375" s="14" t="s">
        <v>11500</v>
      </c>
      <c r="M1375" s="2">
        <v>0</v>
      </c>
      <c r="P1375" s="181" t="s">
        <v>11517</v>
      </c>
      <c r="Q1375" s="182"/>
      <c r="S1375" s="6">
        <v>150000</v>
      </c>
      <c r="T1375" s="6">
        <v>0</v>
      </c>
      <c r="U1375" s="6">
        <v>0</v>
      </c>
      <c r="V1375" s="6">
        <v>0</v>
      </c>
      <c r="W1375" s="6">
        <f>SUM(Table2[[#This Row],[PE Obligations]:[Paving Obligations]])</f>
        <v>150000</v>
      </c>
    </row>
    <row r="1376" spans="1:23" ht="180" x14ac:dyDescent="0.25">
      <c r="A1376" s="5">
        <v>127913</v>
      </c>
      <c r="B1376" s="4">
        <v>3</v>
      </c>
      <c r="C1376" s="9" t="s">
        <v>318</v>
      </c>
      <c r="D1376" s="65" t="s">
        <v>474</v>
      </c>
      <c r="E1376" s="65" t="s">
        <v>900</v>
      </c>
      <c r="F1376" s="9" t="s">
        <v>5888</v>
      </c>
      <c r="G1376" s="9" t="s">
        <v>5889</v>
      </c>
      <c r="H1376" s="1" t="s">
        <v>22</v>
      </c>
      <c r="I1376" s="1" t="s">
        <v>56</v>
      </c>
      <c r="K1376" s="14" t="s">
        <v>11500</v>
      </c>
      <c r="L1376" s="14" t="s">
        <v>11500</v>
      </c>
      <c r="M1376" s="2">
        <v>3.456</v>
      </c>
      <c r="P1376" s="181" t="s">
        <v>11514</v>
      </c>
      <c r="Q1376" s="182" t="s">
        <v>11</v>
      </c>
      <c r="S1376" s="6">
        <v>150000</v>
      </c>
      <c r="T1376" s="6">
        <v>0</v>
      </c>
      <c r="U1376" s="6">
        <v>0</v>
      </c>
      <c r="V1376" s="6">
        <v>0</v>
      </c>
      <c r="W1376" s="6">
        <f>SUM(Table2[[#This Row],[PE Obligations]:[Paving Obligations]])</f>
        <v>150000</v>
      </c>
    </row>
    <row r="1377" spans="1:23" ht="120" x14ac:dyDescent="0.25">
      <c r="A1377" s="5">
        <v>128865</v>
      </c>
      <c r="B1377" s="4">
        <v>4</v>
      </c>
      <c r="C1377" s="9" t="s">
        <v>314</v>
      </c>
      <c r="D1377" s="65"/>
      <c r="E1377" s="65" t="s">
        <v>11498</v>
      </c>
      <c r="F1377" s="9" t="s">
        <v>6387</v>
      </c>
      <c r="G1377" s="9" t="s">
        <v>6388</v>
      </c>
      <c r="H1377" s="1" t="s">
        <v>22</v>
      </c>
      <c r="I1377" s="1" t="s">
        <v>155</v>
      </c>
      <c r="K1377" s="14" t="s">
        <v>11500</v>
      </c>
      <c r="L1377" s="14" t="s">
        <v>11500</v>
      </c>
      <c r="M1377" s="1" t="s">
        <v>57</v>
      </c>
      <c r="P1377" s="181" t="s">
        <v>11517</v>
      </c>
      <c r="Q1377" s="182"/>
      <c r="S1377" s="6">
        <v>150000</v>
      </c>
      <c r="T1377" s="6">
        <v>0</v>
      </c>
      <c r="U1377" s="6">
        <v>0</v>
      </c>
      <c r="V1377" s="6">
        <v>0</v>
      </c>
      <c r="W1377" s="6">
        <f>SUM(Table2[[#This Row],[PE Obligations]:[Paving Obligations]])</f>
        <v>150000</v>
      </c>
    </row>
    <row r="1378" spans="1:23" ht="30" x14ac:dyDescent="0.25">
      <c r="A1378" s="5">
        <v>127961.01</v>
      </c>
      <c r="B1378" s="4">
        <v>3</v>
      </c>
      <c r="C1378" s="9" t="s">
        <v>289</v>
      </c>
      <c r="D1378" s="65" t="s">
        <v>135</v>
      </c>
      <c r="E1378" s="65" t="s">
        <v>11498</v>
      </c>
      <c r="F1378" s="9" t="s">
        <v>5926</v>
      </c>
      <c r="G1378" s="9" t="s">
        <v>5927</v>
      </c>
      <c r="H1378" s="1" t="s">
        <v>1079</v>
      </c>
      <c r="I1378" s="1" t="s">
        <v>93</v>
      </c>
      <c r="K1378" s="14" t="s">
        <v>11496</v>
      </c>
      <c r="L1378" s="14" t="s">
        <v>113</v>
      </c>
      <c r="M1378" s="1" t="s">
        <v>57</v>
      </c>
      <c r="P1378" s="181" t="s">
        <v>11517</v>
      </c>
      <c r="Q1378" s="182"/>
      <c r="S1378" s="6">
        <v>0</v>
      </c>
      <c r="T1378" s="6">
        <v>0</v>
      </c>
      <c r="U1378" s="6">
        <v>0</v>
      </c>
      <c r="V1378" s="6">
        <v>150000</v>
      </c>
      <c r="W1378" s="6">
        <f>SUM(Table2[[#This Row],[PE Obligations]:[Paving Obligations]])</f>
        <v>150000</v>
      </c>
    </row>
    <row r="1379" spans="1:23" ht="195" x14ac:dyDescent="0.25">
      <c r="A1379" s="5">
        <v>128638</v>
      </c>
      <c r="B1379" s="4">
        <v>3</v>
      </c>
      <c r="C1379" s="9" t="s">
        <v>318</v>
      </c>
      <c r="D1379" s="65" t="s">
        <v>339</v>
      </c>
      <c r="E1379" s="65" t="s">
        <v>900</v>
      </c>
      <c r="F1379" s="9" t="s">
        <v>6192</v>
      </c>
      <c r="G1379" s="9" t="s">
        <v>6193</v>
      </c>
      <c r="H1379" s="1" t="s">
        <v>22</v>
      </c>
      <c r="I1379" s="1" t="s">
        <v>63</v>
      </c>
      <c r="K1379" s="14" t="s">
        <v>11496</v>
      </c>
      <c r="L1379" s="14" t="s">
        <v>113</v>
      </c>
      <c r="M1379" s="2">
        <v>0.38</v>
      </c>
      <c r="P1379" s="181" t="s">
        <v>11514</v>
      </c>
      <c r="Q1379" s="182" t="s">
        <v>11</v>
      </c>
      <c r="S1379" s="6">
        <v>150000</v>
      </c>
      <c r="T1379" s="6">
        <v>0</v>
      </c>
      <c r="U1379" s="6">
        <v>0</v>
      </c>
      <c r="V1379" s="6">
        <v>0</v>
      </c>
      <c r="W1379" s="6">
        <f>SUM(Table2[[#This Row],[PE Obligations]:[Paving Obligations]])</f>
        <v>150000</v>
      </c>
    </row>
    <row r="1380" spans="1:23" ht="60" x14ac:dyDescent="0.25">
      <c r="A1380" s="5">
        <v>129442</v>
      </c>
      <c r="B1380" s="4">
        <v>6</v>
      </c>
      <c r="C1380" s="9" t="s">
        <v>46</v>
      </c>
      <c r="D1380" s="65"/>
      <c r="E1380" s="65" t="s">
        <v>11500</v>
      </c>
      <c r="F1380" s="9" t="s">
        <v>6927</v>
      </c>
      <c r="G1380" s="9" t="s">
        <v>6928</v>
      </c>
      <c r="H1380" s="1" t="s">
        <v>24</v>
      </c>
      <c r="I1380" s="1" t="s">
        <v>1818</v>
      </c>
      <c r="K1380" s="14" t="s">
        <v>11506</v>
      </c>
      <c r="L1380" s="14" t="s">
        <v>11504</v>
      </c>
      <c r="M1380" s="1" t="s">
        <v>57</v>
      </c>
      <c r="P1380" s="181" t="s">
        <v>11500</v>
      </c>
      <c r="Q1380" s="182"/>
      <c r="S1380" s="6">
        <v>150000</v>
      </c>
      <c r="T1380" s="6">
        <v>0</v>
      </c>
      <c r="U1380" s="6">
        <v>0</v>
      </c>
      <c r="V1380" s="6">
        <v>0</v>
      </c>
      <c r="W1380" s="6">
        <f>SUM(Table2[[#This Row],[PE Obligations]:[Paving Obligations]])</f>
        <v>150000</v>
      </c>
    </row>
    <row r="1381" spans="1:23" ht="60" x14ac:dyDescent="0.25">
      <c r="A1381" s="5">
        <v>130268</v>
      </c>
      <c r="B1381" s="4">
        <v>2</v>
      </c>
      <c r="C1381" s="9" t="s">
        <v>124</v>
      </c>
      <c r="D1381" s="65" t="s">
        <v>3116</v>
      </c>
      <c r="E1381" s="65" t="s">
        <v>900</v>
      </c>
      <c r="F1381" s="9" t="s">
        <v>7598</v>
      </c>
      <c r="G1381" s="9" t="s">
        <v>7599</v>
      </c>
      <c r="H1381" s="1" t="s">
        <v>24</v>
      </c>
      <c r="I1381" s="1" t="s">
        <v>851</v>
      </c>
      <c r="K1381" s="14" t="s">
        <v>11501</v>
      </c>
      <c r="L1381" s="14" t="s">
        <v>113</v>
      </c>
      <c r="M1381" s="2">
        <v>0</v>
      </c>
      <c r="P1381" s="181" t="s">
        <v>11515</v>
      </c>
      <c r="Q1381" s="182"/>
      <c r="S1381" s="6">
        <v>150000</v>
      </c>
      <c r="T1381" s="6">
        <v>0</v>
      </c>
      <c r="U1381" s="6">
        <v>0</v>
      </c>
      <c r="V1381" s="6">
        <v>0</v>
      </c>
      <c r="W1381" s="6">
        <f>SUM(Table2[[#This Row],[PE Obligations]:[Paving Obligations]])</f>
        <v>150000</v>
      </c>
    </row>
    <row r="1382" spans="1:23" ht="30" x14ac:dyDescent="0.25">
      <c r="A1382" s="5">
        <v>128770</v>
      </c>
      <c r="B1382" s="4">
        <v>3</v>
      </c>
      <c r="C1382" s="9" t="s">
        <v>206</v>
      </c>
      <c r="D1382" s="65" t="s">
        <v>6305</v>
      </c>
      <c r="E1382" s="65" t="s">
        <v>11498</v>
      </c>
      <c r="F1382" s="9" t="s">
        <v>6306</v>
      </c>
      <c r="H1382" s="1" t="s">
        <v>35</v>
      </c>
      <c r="I1382" s="1" t="s">
        <v>29</v>
      </c>
      <c r="K1382" s="14" t="s">
        <v>11500</v>
      </c>
      <c r="L1382" s="14" t="s">
        <v>11500</v>
      </c>
      <c r="M1382" s="2">
        <v>0.01</v>
      </c>
      <c r="P1382" s="181" t="s">
        <v>11517</v>
      </c>
      <c r="Q1382" s="182" t="s">
        <v>24</v>
      </c>
      <c r="S1382" s="6">
        <v>0</v>
      </c>
      <c r="T1382" s="6">
        <v>0</v>
      </c>
      <c r="U1382" s="6">
        <v>149736.84</v>
      </c>
      <c r="V1382" s="6">
        <v>0</v>
      </c>
      <c r="W1382" s="6">
        <f>SUM(Table2[[#This Row],[PE Obligations]:[Paving Obligations]])</f>
        <v>149736.84</v>
      </c>
    </row>
    <row r="1383" spans="1:23" ht="60" x14ac:dyDescent="0.25">
      <c r="A1383" s="5">
        <v>122232</v>
      </c>
      <c r="B1383" s="4">
        <v>1</v>
      </c>
      <c r="C1383" s="9" t="s">
        <v>181</v>
      </c>
      <c r="D1383" s="65"/>
      <c r="E1383" s="65" t="s">
        <v>11498</v>
      </c>
      <c r="F1383" s="9" t="s">
        <v>3140</v>
      </c>
      <c r="G1383" s="9" t="s">
        <v>3141</v>
      </c>
      <c r="H1383" s="1" t="s">
        <v>22</v>
      </c>
      <c r="I1383" s="1" t="s">
        <v>39</v>
      </c>
      <c r="K1383" s="14" t="s">
        <v>11500</v>
      </c>
      <c r="L1383" s="14" t="s">
        <v>11500</v>
      </c>
      <c r="M1383" s="2">
        <v>0</v>
      </c>
      <c r="P1383" s="181" t="s">
        <v>11517</v>
      </c>
      <c r="Q1383" s="182" t="s">
        <v>24</v>
      </c>
      <c r="S1383" s="6">
        <v>-157</v>
      </c>
      <c r="T1383" s="6">
        <v>0</v>
      </c>
      <c r="U1383" s="6">
        <v>149794</v>
      </c>
      <c r="V1383" s="6">
        <v>0</v>
      </c>
      <c r="W1383" s="6">
        <f>SUM(Table2[[#This Row],[PE Obligations]:[Paving Obligations]])</f>
        <v>149637</v>
      </c>
    </row>
    <row r="1384" spans="1:23" ht="30" x14ac:dyDescent="0.25">
      <c r="A1384" s="5">
        <v>129914</v>
      </c>
      <c r="B1384" s="4">
        <v>6</v>
      </c>
      <c r="C1384" s="9" t="s">
        <v>46</v>
      </c>
      <c r="D1384" s="65"/>
      <c r="E1384" s="65" t="s">
        <v>11500</v>
      </c>
      <c r="F1384" s="9" t="s">
        <v>7264</v>
      </c>
      <c r="H1384" s="1" t="s">
        <v>1246</v>
      </c>
      <c r="K1384" s="14" t="s">
        <v>11500</v>
      </c>
      <c r="L1384" s="14" t="s">
        <v>11500</v>
      </c>
      <c r="M1384" s="1" t="s">
        <v>57</v>
      </c>
      <c r="P1384" s="181" t="s">
        <v>11500</v>
      </c>
      <c r="Q1384" s="182"/>
      <c r="S1384" s="6">
        <v>0</v>
      </c>
      <c r="T1384" s="6">
        <v>0</v>
      </c>
      <c r="U1384" s="6">
        <v>149601</v>
      </c>
      <c r="V1384" s="6">
        <v>0</v>
      </c>
      <c r="W1384" s="6">
        <f>SUM(Table2[[#This Row],[PE Obligations]:[Paving Obligations]])</f>
        <v>149601</v>
      </c>
    </row>
    <row r="1385" spans="1:23" ht="30" x14ac:dyDescent="0.25">
      <c r="A1385" s="5">
        <v>125391</v>
      </c>
      <c r="B1385" s="4">
        <v>4</v>
      </c>
      <c r="C1385" s="9" t="s">
        <v>78</v>
      </c>
      <c r="D1385" s="65" t="s">
        <v>523</v>
      </c>
      <c r="E1385" s="65" t="s">
        <v>900</v>
      </c>
      <c r="F1385" s="9" t="s">
        <v>4303</v>
      </c>
      <c r="H1385" s="1" t="s">
        <v>24</v>
      </c>
      <c r="I1385" s="1" t="s">
        <v>1540</v>
      </c>
      <c r="K1385" s="14" t="s">
        <v>11500</v>
      </c>
      <c r="L1385" s="14" t="s">
        <v>11500</v>
      </c>
      <c r="M1385" s="1" t="s">
        <v>57</v>
      </c>
      <c r="N1385" s="13">
        <v>43014</v>
      </c>
      <c r="P1385" s="181" t="s">
        <v>11515</v>
      </c>
      <c r="Q1385" s="182"/>
      <c r="S1385" s="6">
        <v>0</v>
      </c>
      <c r="T1385" s="6">
        <v>0</v>
      </c>
      <c r="U1385" s="6">
        <v>148600</v>
      </c>
      <c r="V1385" s="6">
        <v>0</v>
      </c>
      <c r="W1385" s="6">
        <f>SUM(Table2[[#This Row],[PE Obligations]:[Paving Obligations]])</f>
        <v>148600</v>
      </c>
    </row>
    <row r="1386" spans="1:23" ht="30" x14ac:dyDescent="0.25">
      <c r="A1386" s="5">
        <v>125450.33</v>
      </c>
      <c r="B1386" s="4">
        <v>4</v>
      </c>
      <c r="C1386" s="9" t="s">
        <v>801</v>
      </c>
      <c r="D1386" s="65"/>
      <c r="E1386" s="65" t="s">
        <v>11498</v>
      </c>
      <c r="F1386" s="9" t="s">
        <v>4352</v>
      </c>
      <c r="H1386" s="1" t="s">
        <v>501</v>
      </c>
      <c r="I1386" s="1" t="s">
        <v>600</v>
      </c>
      <c r="K1386" s="14" t="s">
        <v>11500</v>
      </c>
      <c r="L1386" s="14" t="s">
        <v>11500</v>
      </c>
      <c r="M1386" s="1" t="s">
        <v>57</v>
      </c>
      <c r="N1386" s="13">
        <v>43812</v>
      </c>
      <c r="P1386" s="181" t="s">
        <v>11517</v>
      </c>
      <c r="Q1386" s="182" t="s">
        <v>30</v>
      </c>
      <c r="S1386" s="6">
        <v>6800</v>
      </c>
      <c r="T1386" s="6">
        <v>0</v>
      </c>
      <c r="U1386" s="6">
        <v>140000</v>
      </c>
      <c r="V1386" s="6">
        <v>0</v>
      </c>
      <c r="W1386" s="6">
        <f>SUM(Table2[[#This Row],[PE Obligations]:[Paving Obligations]])</f>
        <v>146800</v>
      </c>
    </row>
    <row r="1387" spans="1:23" x14ac:dyDescent="0.25">
      <c r="A1387" s="5">
        <v>126078</v>
      </c>
      <c r="B1387" s="4">
        <v>1</v>
      </c>
      <c r="C1387" s="9" t="s">
        <v>40</v>
      </c>
      <c r="D1387" s="65" t="s">
        <v>379</v>
      </c>
      <c r="E1387" s="65" t="s">
        <v>900</v>
      </c>
      <c r="F1387" s="9" t="s">
        <v>4642</v>
      </c>
      <c r="G1387" s="9" t="s">
        <v>3582</v>
      </c>
      <c r="H1387" s="1" t="s">
        <v>158</v>
      </c>
      <c r="I1387" s="1" t="s">
        <v>341</v>
      </c>
      <c r="J1387" s="1" t="str">
        <f>VLOOKUP(A1387,'Resurfacing Data'!A:M,13,FALSE)</f>
        <v>411TLD Overlay @ 85 lb/sy</v>
      </c>
      <c r="K1387" s="14" t="s">
        <v>11496</v>
      </c>
      <c r="L1387" s="14" t="s">
        <v>10418</v>
      </c>
      <c r="M1387" s="2">
        <v>6.68</v>
      </c>
      <c r="N1387" s="13">
        <v>43231</v>
      </c>
      <c r="O1387" s="1" t="s">
        <v>337</v>
      </c>
      <c r="P1387" s="181" t="s">
        <v>11515</v>
      </c>
      <c r="Q1387" s="182" t="s">
        <v>24</v>
      </c>
      <c r="S1387" s="6">
        <v>0</v>
      </c>
      <c r="T1387" s="6">
        <v>0</v>
      </c>
      <c r="U1387" s="6">
        <v>-11495.7</v>
      </c>
      <c r="V1387" s="6">
        <v>158200.79</v>
      </c>
      <c r="W1387" s="6">
        <f>SUM(Table2[[#This Row],[PE Obligations]:[Paving Obligations]])</f>
        <v>146705.09</v>
      </c>
    </row>
    <row r="1388" spans="1:23" ht="30" x14ac:dyDescent="0.25">
      <c r="A1388" s="5">
        <v>129864</v>
      </c>
      <c r="B1388" s="4">
        <v>4</v>
      </c>
      <c r="C1388" s="9" t="s">
        <v>18</v>
      </c>
      <c r="D1388" s="65"/>
      <c r="E1388" s="65" t="s">
        <v>11500</v>
      </c>
      <c r="F1388" s="9" t="s">
        <v>7212</v>
      </c>
      <c r="H1388" s="1" t="s">
        <v>1246</v>
      </c>
      <c r="K1388" s="14" t="s">
        <v>11500</v>
      </c>
      <c r="L1388" s="14" t="s">
        <v>11500</v>
      </c>
      <c r="M1388" s="1" t="s">
        <v>57</v>
      </c>
      <c r="P1388" s="181" t="s">
        <v>11500</v>
      </c>
      <c r="Q1388" s="182"/>
      <c r="S1388" s="6">
        <v>0</v>
      </c>
      <c r="T1388" s="6">
        <v>0</v>
      </c>
      <c r="U1388" s="6">
        <v>146318</v>
      </c>
      <c r="V1388" s="6">
        <v>0</v>
      </c>
      <c r="W1388" s="6">
        <f>SUM(Table2[[#This Row],[PE Obligations]:[Paving Obligations]])</f>
        <v>146318</v>
      </c>
    </row>
    <row r="1389" spans="1:23" ht="30" x14ac:dyDescent="0.25">
      <c r="A1389" s="5">
        <v>128008</v>
      </c>
      <c r="B1389" s="4">
        <v>1</v>
      </c>
      <c r="C1389" s="9" t="s">
        <v>181</v>
      </c>
      <c r="D1389" s="65" t="s">
        <v>2443</v>
      </c>
      <c r="E1389" s="65" t="s">
        <v>900</v>
      </c>
      <c r="F1389" s="9" t="s">
        <v>5984</v>
      </c>
      <c r="G1389" s="9" t="s">
        <v>5985</v>
      </c>
      <c r="H1389" s="1" t="s">
        <v>158</v>
      </c>
      <c r="I1389" s="1" t="s">
        <v>158</v>
      </c>
      <c r="J1389" s="1" t="e">
        <f>VLOOKUP(A1389,'2015 to 2019'!D:F,3,FALSE)</f>
        <v>#N/A</v>
      </c>
      <c r="K1389" s="14" t="s">
        <v>11496</v>
      </c>
      <c r="L1389" s="14" t="s">
        <v>10418</v>
      </c>
      <c r="M1389" s="2">
        <v>16.5</v>
      </c>
      <c r="N1389" s="13">
        <v>43441</v>
      </c>
      <c r="P1389" s="181" t="s">
        <v>11515</v>
      </c>
      <c r="Q1389" s="182" t="s">
        <v>30</v>
      </c>
      <c r="S1389" s="6">
        <v>-115993.91</v>
      </c>
      <c r="T1389" s="6">
        <v>0</v>
      </c>
      <c r="U1389" s="6">
        <v>0</v>
      </c>
      <c r="V1389" s="6">
        <v>262253.21000000002</v>
      </c>
      <c r="W1389" s="6">
        <f>SUM(Table2[[#This Row],[PE Obligations]:[Paving Obligations]])</f>
        <v>146259.30000000002</v>
      </c>
    </row>
    <row r="1390" spans="1:23" ht="45" x14ac:dyDescent="0.25">
      <c r="A1390" s="5">
        <v>101042</v>
      </c>
      <c r="B1390" s="4">
        <v>2</v>
      </c>
      <c r="C1390" s="9" t="s">
        <v>194</v>
      </c>
      <c r="D1390" s="65" t="s">
        <v>442</v>
      </c>
      <c r="E1390" s="65" t="s">
        <v>900</v>
      </c>
      <c r="F1390" s="9" t="s">
        <v>571</v>
      </c>
      <c r="G1390" s="9" t="s">
        <v>572</v>
      </c>
      <c r="H1390" s="1" t="s">
        <v>74</v>
      </c>
      <c r="I1390" s="1" t="s">
        <v>118</v>
      </c>
      <c r="K1390" s="14" t="s">
        <v>11496</v>
      </c>
      <c r="L1390" s="14" t="s">
        <v>11499</v>
      </c>
      <c r="M1390" s="2">
        <v>1.7390000000000001</v>
      </c>
      <c r="N1390" s="13">
        <v>40032</v>
      </c>
      <c r="P1390" s="181" t="s">
        <v>11514</v>
      </c>
      <c r="Q1390" s="182" t="s">
        <v>11</v>
      </c>
      <c r="S1390" s="6">
        <v>145535.04000000001</v>
      </c>
      <c r="T1390" s="6">
        <v>0</v>
      </c>
      <c r="U1390" s="6">
        <v>0</v>
      </c>
      <c r="V1390" s="6">
        <v>0</v>
      </c>
      <c r="W1390" s="6">
        <f>SUM(Table2[[#This Row],[PE Obligations]:[Paving Obligations]])</f>
        <v>145535.04000000001</v>
      </c>
    </row>
    <row r="1391" spans="1:23" ht="30" x14ac:dyDescent="0.25">
      <c r="A1391" s="5">
        <v>120179</v>
      </c>
      <c r="B1391" s="4">
        <v>4</v>
      </c>
      <c r="C1391" s="9" t="s">
        <v>18</v>
      </c>
      <c r="D1391" s="65" t="s">
        <v>2642</v>
      </c>
      <c r="E1391" s="65" t="s">
        <v>11498</v>
      </c>
      <c r="F1391" s="9" t="s">
        <v>2643</v>
      </c>
      <c r="G1391" s="9" t="s">
        <v>2637</v>
      </c>
      <c r="H1391" s="1" t="s">
        <v>1072</v>
      </c>
      <c r="I1391" s="1" t="s">
        <v>1070</v>
      </c>
      <c r="K1391" s="14" t="s">
        <v>11500</v>
      </c>
      <c r="L1391" s="14" t="s">
        <v>11500</v>
      </c>
      <c r="M1391" s="2">
        <v>0.01</v>
      </c>
      <c r="P1391" s="181" t="s">
        <v>11517</v>
      </c>
      <c r="Q1391" s="182" t="s">
        <v>24</v>
      </c>
      <c r="S1391" s="6">
        <v>0</v>
      </c>
      <c r="T1391" s="6">
        <v>0</v>
      </c>
      <c r="U1391" s="6">
        <v>145410</v>
      </c>
      <c r="V1391" s="6">
        <v>0</v>
      </c>
      <c r="W1391" s="6">
        <f>SUM(Table2[[#This Row],[PE Obligations]:[Paving Obligations]])</f>
        <v>145410</v>
      </c>
    </row>
    <row r="1392" spans="1:23" x14ac:dyDescent="0.25">
      <c r="A1392" s="5">
        <v>112932</v>
      </c>
      <c r="B1392" s="4">
        <v>4</v>
      </c>
      <c r="C1392" s="9" t="s">
        <v>18</v>
      </c>
      <c r="D1392" s="65"/>
      <c r="E1392" s="65" t="s">
        <v>11500</v>
      </c>
      <c r="F1392" s="9" t="s">
        <v>1391</v>
      </c>
      <c r="H1392" s="1" t="s">
        <v>1072</v>
      </c>
      <c r="I1392" s="1" t="s">
        <v>1070</v>
      </c>
      <c r="K1392" s="14" t="s">
        <v>11500</v>
      </c>
      <c r="L1392" s="14" t="s">
        <v>11500</v>
      </c>
      <c r="M1392" s="2">
        <v>0</v>
      </c>
      <c r="P1392" s="181" t="s">
        <v>11500</v>
      </c>
      <c r="Q1392" s="182" t="s">
        <v>24</v>
      </c>
      <c r="S1392" s="6">
        <v>0</v>
      </c>
      <c r="T1392" s="6">
        <v>145410</v>
      </c>
      <c r="U1392" s="6">
        <v>0</v>
      </c>
      <c r="V1392" s="6">
        <v>0</v>
      </c>
      <c r="W1392" s="6">
        <f>SUM(Table2[[#This Row],[PE Obligations]:[Paving Obligations]])</f>
        <v>145410</v>
      </c>
    </row>
    <row r="1393" spans="1:23" ht="30" x14ac:dyDescent="0.25">
      <c r="A1393" s="5">
        <v>128652.06</v>
      </c>
      <c r="B1393" s="4">
        <v>1</v>
      </c>
      <c r="C1393" s="9" t="s">
        <v>181</v>
      </c>
      <c r="D1393" s="65"/>
      <c r="E1393" s="65" t="s">
        <v>900</v>
      </c>
      <c r="F1393" s="9" t="s">
        <v>6210</v>
      </c>
      <c r="H1393" s="1" t="s">
        <v>105</v>
      </c>
      <c r="I1393" s="1" t="s">
        <v>171</v>
      </c>
      <c r="K1393" s="14" t="s">
        <v>11500</v>
      </c>
      <c r="L1393" s="14" t="s">
        <v>11500</v>
      </c>
      <c r="M1393" s="1" t="s">
        <v>57</v>
      </c>
      <c r="P1393" s="181" t="s">
        <v>11515</v>
      </c>
      <c r="Q1393" s="182" t="s">
        <v>24</v>
      </c>
      <c r="S1393" s="6">
        <v>0</v>
      </c>
      <c r="T1393" s="6">
        <v>0</v>
      </c>
      <c r="U1393" s="6">
        <v>144998</v>
      </c>
      <c r="V1393" s="6">
        <v>0</v>
      </c>
      <c r="W1393" s="6">
        <f>SUM(Table2[[#This Row],[PE Obligations]:[Paving Obligations]])</f>
        <v>144998</v>
      </c>
    </row>
    <row r="1394" spans="1:23" ht="30" x14ac:dyDescent="0.25">
      <c r="A1394" s="5">
        <v>129408</v>
      </c>
      <c r="B1394" s="4">
        <v>2</v>
      </c>
      <c r="C1394" s="9" t="s">
        <v>366</v>
      </c>
      <c r="D1394" s="65" t="s">
        <v>6890</v>
      </c>
      <c r="E1394" s="65" t="s">
        <v>11498</v>
      </c>
      <c r="F1394" s="9" t="s">
        <v>6891</v>
      </c>
      <c r="H1394" s="1" t="s">
        <v>1098</v>
      </c>
      <c r="I1394" s="1" t="s">
        <v>158</v>
      </c>
      <c r="K1394" s="14" t="s">
        <v>11500</v>
      </c>
      <c r="L1394" s="14" t="s">
        <v>11500</v>
      </c>
      <c r="M1394" s="2">
        <v>7.92</v>
      </c>
      <c r="P1394" s="181" t="s">
        <v>11517</v>
      </c>
      <c r="Q1394" s="182" t="s">
        <v>30</v>
      </c>
      <c r="S1394" s="6">
        <v>0</v>
      </c>
      <c r="T1394" s="6">
        <v>0</v>
      </c>
      <c r="U1394" s="6">
        <v>0</v>
      </c>
      <c r="V1394" s="6">
        <v>144901.76999999999</v>
      </c>
      <c r="W1394" s="6">
        <f>SUM(Table2[[#This Row],[PE Obligations]:[Paving Obligations]])</f>
        <v>144901.76999999999</v>
      </c>
    </row>
    <row r="1395" spans="1:23" x14ac:dyDescent="0.25">
      <c r="A1395" s="5">
        <v>130204</v>
      </c>
      <c r="B1395" s="4">
        <v>3</v>
      </c>
      <c r="C1395" s="9" t="s">
        <v>320</v>
      </c>
      <c r="D1395" s="65" t="s">
        <v>2944</v>
      </c>
      <c r="E1395" s="65" t="s">
        <v>10721</v>
      </c>
      <c r="F1395" s="9" t="s">
        <v>7540</v>
      </c>
      <c r="H1395" s="1" t="s">
        <v>105</v>
      </c>
      <c r="I1395" s="1" t="s">
        <v>1540</v>
      </c>
      <c r="K1395" s="14" t="s">
        <v>11500</v>
      </c>
      <c r="L1395" s="14" t="s">
        <v>11500</v>
      </c>
      <c r="M1395" s="2">
        <v>0.01</v>
      </c>
      <c r="N1395" s="13">
        <v>44008</v>
      </c>
      <c r="P1395" s="181" t="s">
        <v>11513</v>
      </c>
      <c r="Q1395" s="182" t="s">
        <v>148</v>
      </c>
      <c r="S1395" s="6">
        <v>10000</v>
      </c>
      <c r="T1395" s="6">
        <v>0</v>
      </c>
      <c r="U1395" s="6">
        <v>134778</v>
      </c>
      <c r="V1395" s="6">
        <v>0</v>
      </c>
      <c r="W1395" s="6">
        <f>SUM(Table2[[#This Row],[PE Obligations]:[Paving Obligations]])</f>
        <v>144778</v>
      </c>
    </row>
    <row r="1396" spans="1:23" x14ac:dyDescent="0.25">
      <c r="A1396" s="5">
        <v>128901</v>
      </c>
      <c r="B1396" s="4">
        <v>1</v>
      </c>
      <c r="C1396" s="9" t="s">
        <v>86</v>
      </c>
      <c r="D1396" s="65"/>
      <c r="E1396" s="65" t="s">
        <v>11500</v>
      </c>
      <c r="F1396" s="9" t="s">
        <v>6410</v>
      </c>
      <c r="H1396" s="1" t="s">
        <v>878</v>
      </c>
      <c r="I1396" s="1" t="s">
        <v>972</v>
      </c>
      <c r="K1396" s="14" t="s">
        <v>11500</v>
      </c>
      <c r="L1396" s="14" t="s">
        <v>11500</v>
      </c>
      <c r="M1396" s="1" t="s">
        <v>57</v>
      </c>
      <c r="P1396" s="181" t="s">
        <v>11500</v>
      </c>
      <c r="Q1396" s="182"/>
      <c r="S1396" s="6">
        <v>0</v>
      </c>
      <c r="T1396" s="6">
        <v>0</v>
      </c>
      <c r="U1396" s="6">
        <v>144320</v>
      </c>
      <c r="V1396" s="6">
        <v>0</v>
      </c>
      <c r="W1396" s="6">
        <f>SUM(Table2[[#This Row],[PE Obligations]:[Paving Obligations]])</f>
        <v>144320</v>
      </c>
    </row>
    <row r="1397" spans="1:23" ht="30" x14ac:dyDescent="0.25">
      <c r="A1397" s="5">
        <v>130063</v>
      </c>
      <c r="B1397" s="4">
        <v>6</v>
      </c>
      <c r="C1397" s="9" t="s">
        <v>46</v>
      </c>
      <c r="D1397" s="65"/>
      <c r="E1397" s="65" t="s">
        <v>11500</v>
      </c>
      <c r="F1397" s="9" t="s">
        <v>7420</v>
      </c>
      <c r="H1397" s="1" t="s">
        <v>1246</v>
      </c>
      <c r="K1397" s="14" t="s">
        <v>11500</v>
      </c>
      <c r="L1397" s="14" t="s">
        <v>11500</v>
      </c>
      <c r="M1397" s="1" t="s">
        <v>57</v>
      </c>
      <c r="P1397" s="181" t="s">
        <v>11500</v>
      </c>
      <c r="Q1397" s="182"/>
      <c r="S1397" s="6">
        <v>0</v>
      </c>
      <c r="T1397" s="6">
        <v>0</v>
      </c>
      <c r="U1397" s="6">
        <v>144000</v>
      </c>
      <c r="V1397" s="6">
        <v>0</v>
      </c>
      <c r="W1397" s="6">
        <f>SUM(Table2[[#This Row],[PE Obligations]:[Paving Obligations]])</f>
        <v>144000</v>
      </c>
    </row>
    <row r="1398" spans="1:23" ht="30" x14ac:dyDescent="0.25">
      <c r="A1398" s="5">
        <v>120854</v>
      </c>
      <c r="B1398" s="4">
        <v>3</v>
      </c>
      <c r="C1398" s="9" t="s">
        <v>237</v>
      </c>
      <c r="D1398" s="65" t="s">
        <v>2795</v>
      </c>
      <c r="E1398" s="65" t="s">
        <v>11498</v>
      </c>
      <c r="F1398" s="9" t="s">
        <v>2796</v>
      </c>
      <c r="H1398" s="1" t="s">
        <v>35</v>
      </c>
      <c r="I1398" s="1" t="s">
        <v>29</v>
      </c>
      <c r="K1398" s="14" t="s">
        <v>28</v>
      </c>
      <c r="L1398" s="14" t="s">
        <v>113</v>
      </c>
      <c r="M1398" s="2">
        <v>0.01</v>
      </c>
      <c r="P1398" s="181" t="s">
        <v>11517</v>
      </c>
      <c r="Q1398" s="182" t="s">
        <v>30</v>
      </c>
      <c r="S1398" s="6">
        <v>0</v>
      </c>
      <c r="T1398" s="6">
        <v>0</v>
      </c>
      <c r="U1398" s="6">
        <v>143712.14000000001</v>
      </c>
      <c r="V1398" s="6">
        <v>0</v>
      </c>
      <c r="W1398" s="6">
        <f>SUM(Table2[[#This Row],[PE Obligations]:[Paving Obligations]])</f>
        <v>143712.14000000001</v>
      </c>
    </row>
    <row r="1399" spans="1:23" x14ac:dyDescent="0.25">
      <c r="A1399" s="5">
        <v>126456</v>
      </c>
      <c r="B1399" s="4">
        <v>4</v>
      </c>
      <c r="C1399" s="9" t="s">
        <v>264</v>
      </c>
      <c r="D1399" s="65"/>
      <c r="E1399" s="65" t="s">
        <v>900</v>
      </c>
      <c r="F1399" s="9" t="s">
        <v>4855</v>
      </c>
      <c r="G1399" s="9" t="s">
        <v>4844</v>
      </c>
      <c r="H1399" s="1" t="s">
        <v>105</v>
      </c>
      <c r="I1399" s="1" t="s">
        <v>171</v>
      </c>
      <c r="K1399" s="14" t="s">
        <v>11500</v>
      </c>
      <c r="L1399" s="14" t="s">
        <v>11500</v>
      </c>
      <c r="M1399" s="1" t="s">
        <v>57</v>
      </c>
      <c r="P1399" s="181" t="s">
        <v>11515</v>
      </c>
      <c r="Q1399" s="182"/>
      <c r="S1399" s="6">
        <v>0</v>
      </c>
      <c r="T1399" s="6">
        <v>0</v>
      </c>
      <c r="U1399" s="6">
        <v>143560.20000000001</v>
      </c>
      <c r="V1399" s="6">
        <v>0</v>
      </c>
      <c r="W1399" s="6">
        <f>SUM(Table2[[#This Row],[PE Obligations]:[Paving Obligations]])</f>
        <v>143560.20000000001</v>
      </c>
    </row>
    <row r="1400" spans="1:23" ht="45" x14ac:dyDescent="0.25">
      <c r="A1400" s="5">
        <v>123287</v>
      </c>
      <c r="B1400" s="4">
        <v>3</v>
      </c>
      <c r="C1400" s="9" t="s">
        <v>131</v>
      </c>
      <c r="D1400" s="65" t="s">
        <v>363</v>
      </c>
      <c r="E1400" s="65" t="s">
        <v>900</v>
      </c>
      <c r="F1400" s="9" t="s">
        <v>3393</v>
      </c>
      <c r="G1400" s="9" t="s">
        <v>3394</v>
      </c>
      <c r="H1400" s="1" t="s">
        <v>1079</v>
      </c>
      <c r="I1400" s="1" t="s">
        <v>599</v>
      </c>
      <c r="K1400" s="14" t="s">
        <v>11496</v>
      </c>
      <c r="L1400" s="14" t="s">
        <v>113</v>
      </c>
      <c r="M1400" s="2">
        <v>7.0000000000000007E-2</v>
      </c>
      <c r="N1400" s="13">
        <v>43273</v>
      </c>
      <c r="P1400" s="181" t="s">
        <v>11514</v>
      </c>
      <c r="Q1400" s="182" t="s">
        <v>11</v>
      </c>
      <c r="S1400" s="6">
        <v>40500</v>
      </c>
      <c r="T1400" s="6">
        <v>0</v>
      </c>
      <c r="U1400" s="6">
        <v>102500</v>
      </c>
      <c r="V1400" s="6">
        <v>0</v>
      </c>
      <c r="W1400" s="6">
        <f>SUM(Table2[[#This Row],[PE Obligations]:[Paving Obligations]])</f>
        <v>143000</v>
      </c>
    </row>
    <row r="1401" spans="1:23" ht="30" x14ac:dyDescent="0.25">
      <c r="A1401" s="5">
        <v>129949</v>
      </c>
      <c r="B1401" s="4">
        <v>3</v>
      </c>
      <c r="C1401" s="9" t="s">
        <v>54</v>
      </c>
      <c r="D1401" s="65"/>
      <c r="E1401" s="65" t="s">
        <v>11500</v>
      </c>
      <c r="F1401" s="9" t="s">
        <v>7302</v>
      </c>
      <c r="H1401" s="1" t="s">
        <v>1246</v>
      </c>
      <c r="K1401" s="14" t="s">
        <v>11500</v>
      </c>
      <c r="L1401" s="14" t="s">
        <v>11500</v>
      </c>
      <c r="M1401" s="1" t="s">
        <v>57</v>
      </c>
      <c r="P1401" s="181" t="s">
        <v>11500</v>
      </c>
      <c r="Q1401" s="182"/>
      <c r="S1401" s="6">
        <v>0</v>
      </c>
      <c r="T1401" s="6">
        <v>0</v>
      </c>
      <c r="U1401" s="6">
        <v>142843.5</v>
      </c>
      <c r="V1401" s="6">
        <v>0</v>
      </c>
      <c r="W1401" s="6">
        <f>SUM(Table2[[#This Row],[PE Obligations]:[Paving Obligations]])</f>
        <v>142843.5</v>
      </c>
    </row>
    <row r="1402" spans="1:23" x14ac:dyDescent="0.25">
      <c r="A1402" s="5">
        <v>127301</v>
      </c>
      <c r="B1402" s="4">
        <v>3</v>
      </c>
      <c r="C1402" s="9" t="s">
        <v>43</v>
      </c>
      <c r="D1402" s="65" t="s">
        <v>487</v>
      </c>
      <c r="E1402" s="65" t="s">
        <v>900</v>
      </c>
      <c r="F1402" s="9" t="s">
        <v>5421</v>
      </c>
      <c r="G1402" s="9" t="s">
        <v>3213</v>
      </c>
      <c r="H1402" s="1" t="s">
        <v>158</v>
      </c>
      <c r="I1402" s="1" t="s">
        <v>341</v>
      </c>
      <c r="J1402" s="1" t="str">
        <f>VLOOKUP(A1402,'Resurfacing Data'!A:M,13,FALSE)</f>
        <v>Mill &amp; 411D</v>
      </c>
      <c r="K1402" s="14" t="s">
        <v>11496</v>
      </c>
      <c r="L1402" s="14" t="s">
        <v>10418</v>
      </c>
      <c r="M1402" s="2">
        <v>4.5</v>
      </c>
      <c r="N1402" s="13">
        <v>43595</v>
      </c>
      <c r="O1402" s="1" t="s">
        <v>342</v>
      </c>
      <c r="P1402" s="181" t="s">
        <v>11514</v>
      </c>
      <c r="Q1402" s="182" t="s">
        <v>11</v>
      </c>
      <c r="S1402" s="6">
        <v>0</v>
      </c>
      <c r="T1402" s="6">
        <v>0</v>
      </c>
      <c r="U1402" s="6">
        <v>-12454</v>
      </c>
      <c r="V1402" s="6">
        <v>154988</v>
      </c>
      <c r="W1402" s="6">
        <f>SUM(Table2[[#This Row],[PE Obligations]:[Paving Obligations]])</f>
        <v>142534</v>
      </c>
    </row>
    <row r="1403" spans="1:23" ht="240" x14ac:dyDescent="0.25">
      <c r="A1403" s="5">
        <v>129872</v>
      </c>
      <c r="B1403" s="4">
        <v>6</v>
      </c>
      <c r="C1403" s="9" t="s">
        <v>46</v>
      </c>
      <c r="D1403" s="65"/>
      <c r="E1403" s="65" t="s">
        <v>11500</v>
      </c>
      <c r="F1403" s="9" t="s">
        <v>7218</v>
      </c>
      <c r="G1403" s="9" t="s">
        <v>7219</v>
      </c>
      <c r="H1403" s="1" t="s">
        <v>7220</v>
      </c>
      <c r="I1403" s="1" t="s">
        <v>24</v>
      </c>
      <c r="K1403" s="14" t="s">
        <v>11500</v>
      </c>
      <c r="L1403" s="14" t="s">
        <v>11500</v>
      </c>
      <c r="M1403" s="1" t="s">
        <v>57</v>
      </c>
      <c r="P1403" s="181" t="s">
        <v>11500</v>
      </c>
      <c r="Q1403" s="182"/>
      <c r="S1403" s="6">
        <v>142118</v>
      </c>
      <c r="T1403" s="6">
        <v>0</v>
      </c>
      <c r="U1403" s="6">
        <v>0</v>
      </c>
      <c r="V1403" s="6">
        <v>0</v>
      </c>
      <c r="W1403" s="6">
        <f>SUM(Table2[[#This Row],[PE Obligations]:[Paving Obligations]])</f>
        <v>142118</v>
      </c>
    </row>
    <row r="1404" spans="1:23" ht="240" x14ac:dyDescent="0.25">
      <c r="A1404" s="5">
        <v>129972</v>
      </c>
      <c r="B1404" s="4">
        <v>3</v>
      </c>
      <c r="C1404" s="9" t="s">
        <v>54</v>
      </c>
      <c r="D1404" s="65"/>
      <c r="E1404" s="65" t="s">
        <v>11500</v>
      </c>
      <c r="F1404" s="9" t="s">
        <v>7322</v>
      </c>
      <c r="G1404" s="9" t="s">
        <v>7323</v>
      </c>
      <c r="H1404" s="1" t="s">
        <v>7220</v>
      </c>
      <c r="I1404" s="1" t="s">
        <v>39</v>
      </c>
      <c r="K1404" s="14" t="s">
        <v>11500</v>
      </c>
      <c r="L1404" s="14" t="s">
        <v>11500</v>
      </c>
      <c r="M1404" s="1" t="s">
        <v>57</v>
      </c>
      <c r="P1404" s="181" t="s">
        <v>11500</v>
      </c>
      <c r="Q1404" s="182"/>
      <c r="S1404" s="6">
        <v>142118</v>
      </c>
      <c r="T1404" s="6">
        <v>0</v>
      </c>
      <c r="U1404" s="6">
        <v>0</v>
      </c>
      <c r="V1404" s="6">
        <v>0</v>
      </c>
      <c r="W1404" s="6">
        <f>SUM(Table2[[#This Row],[PE Obligations]:[Paving Obligations]])</f>
        <v>142118</v>
      </c>
    </row>
    <row r="1405" spans="1:23" ht="165" x14ac:dyDescent="0.25">
      <c r="A1405" s="5">
        <v>122435</v>
      </c>
      <c r="B1405" s="4">
        <v>4</v>
      </c>
      <c r="C1405" s="9" t="s">
        <v>18</v>
      </c>
      <c r="D1405" s="65"/>
      <c r="E1405" s="65" t="s">
        <v>11498</v>
      </c>
      <c r="F1405" s="9" t="s">
        <v>3166</v>
      </c>
      <c r="G1405" s="9" t="s">
        <v>3167</v>
      </c>
      <c r="H1405" s="1" t="s">
        <v>22</v>
      </c>
      <c r="I1405" s="1" t="s">
        <v>39</v>
      </c>
      <c r="K1405" s="14" t="s">
        <v>11500</v>
      </c>
      <c r="L1405" s="14" t="s">
        <v>11500</v>
      </c>
      <c r="M1405" s="2">
        <v>0</v>
      </c>
      <c r="P1405" s="181" t="s">
        <v>11517</v>
      </c>
      <c r="Q1405" s="182" t="s">
        <v>24</v>
      </c>
      <c r="S1405" s="6">
        <v>0</v>
      </c>
      <c r="T1405" s="6">
        <v>141600</v>
      </c>
      <c r="U1405" s="6">
        <v>0</v>
      </c>
      <c r="V1405" s="6">
        <v>0</v>
      </c>
      <c r="W1405" s="6">
        <f>SUM(Table2[[#This Row],[PE Obligations]:[Paving Obligations]])</f>
        <v>141600</v>
      </c>
    </row>
    <row r="1406" spans="1:23" ht="45" x14ac:dyDescent="0.25">
      <c r="A1406" s="5">
        <v>118539</v>
      </c>
      <c r="B1406" s="4">
        <v>4</v>
      </c>
      <c r="C1406" s="9" t="s">
        <v>18</v>
      </c>
      <c r="D1406" s="65" t="s">
        <v>523</v>
      </c>
      <c r="E1406" s="65" t="s">
        <v>900</v>
      </c>
      <c r="F1406" s="9" t="s">
        <v>2324</v>
      </c>
      <c r="H1406" s="1" t="s">
        <v>52</v>
      </c>
      <c r="I1406" s="1" t="s">
        <v>48</v>
      </c>
      <c r="K1406" s="14" t="s">
        <v>28</v>
      </c>
      <c r="L1406" s="14" t="s">
        <v>11339</v>
      </c>
      <c r="M1406" s="1" t="s">
        <v>57</v>
      </c>
      <c r="N1406" s="13">
        <v>42461</v>
      </c>
      <c r="P1406" s="181" t="s">
        <v>11515</v>
      </c>
      <c r="Q1406" s="182"/>
      <c r="R1406" s="9" t="s">
        <v>2325</v>
      </c>
      <c r="S1406" s="6">
        <v>0</v>
      </c>
      <c r="T1406" s="6">
        <v>0</v>
      </c>
      <c r="U1406" s="6">
        <v>141594.67000000001</v>
      </c>
      <c r="V1406" s="6">
        <v>0</v>
      </c>
      <c r="W1406" s="6">
        <f>SUM(Table2[[#This Row],[PE Obligations]:[Paving Obligations]])</f>
        <v>141594.67000000001</v>
      </c>
    </row>
    <row r="1407" spans="1:23" x14ac:dyDescent="0.25">
      <c r="A1407" s="5">
        <v>130299</v>
      </c>
      <c r="B1407" s="4">
        <v>1</v>
      </c>
      <c r="C1407" s="9" t="s">
        <v>90</v>
      </c>
      <c r="D1407" s="65"/>
      <c r="E1407" s="65" t="s">
        <v>900</v>
      </c>
      <c r="F1407" s="9" t="s">
        <v>7608</v>
      </c>
      <c r="H1407" s="1" t="s">
        <v>105</v>
      </c>
      <c r="I1407" s="1" t="s">
        <v>171</v>
      </c>
      <c r="K1407" s="14" t="s">
        <v>11500</v>
      </c>
      <c r="L1407" s="14" t="s">
        <v>11500</v>
      </c>
      <c r="M1407" s="1" t="s">
        <v>57</v>
      </c>
      <c r="P1407" s="181" t="s">
        <v>11515</v>
      </c>
      <c r="Q1407" s="182"/>
      <c r="S1407" s="6">
        <v>0</v>
      </c>
      <c r="T1407" s="6">
        <v>0</v>
      </c>
      <c r="U1407" s="6">
        <v>141424.35</v>
      </c>
      <c r="V1407" s="6">
        <v>0</v>
      </c>
      <c r="W1407" s="6">
        <f>SUM(Table2[[#This Row],[PE Obligations]:[Paving Obligations]])</f>
        <v>141424.35</v>
      </c>
    </row>
    <row r="1408" spans="1:23" x14ac:dyDescent="0.25">
      <c r="A1408" s="5">
        <v>126545</v>
      </c>
      <c r="B1408" s="4">
        <v>4</v>
      </c>
      <c r="C1408" s="9" t="s">
        <v>210</v>
      </c>
      <c r="D1408" s="65" t="s">
        <v>4922</v>
      </c>
      <c r="E1408" s="65" t="s">
        <v>900</v>
      </c>
      <c r="F1408" s="9" t="s">
        <v>4923</v>
      </c>
      <c r="G1408" s="9" t="s">
        <v>4718</v>
      </c>
      <c r="H1408" s="1" t="s">
        <v>158</v>
      </c>
      <c r="I1408" s="1" t="s">
        <v>341</v>
      </c>
      <c r="J1408" s="1" t="str">
        <f>VLOOKUP(A1408,'Resurfacing Data'!A:M,13,FALSE)</f>
        <v>Scrub Seal &amp; 85 lb/sy TLD</v>
      </c>
      <c r="K1408" s="14" t="s">
        <v>11496</v>
      </c>
      <c r="L1408" s="14" t="s">
        <v>10418</v>
      </c>
      <c r="M1408" s="2">
        <v>6</v>
      </c>
      <c r="N1408" s="13">
        <v>43182</v>
      </c>
      <c r="O1408" s="1" t="s">
        <v>3042</v>
      </c>
      <c r="P1408" s="181" t="s">
        <v>11515</v>
      </c>
      <c r="Q1408" s="182" t="s">
        <v>24</v>
      </c>
      <c r="S1408" s="6">
        <v>0</v>
      </c>
      <c r="T1408" s="6">
        <v>0</v>
      </c>
      <c r="U1408" s="6">
        <v>64506.44</v>
      </c>
      <c r="V1408" s="6">
        <v>76413.06</v>
      </c>
      <c r="W1408" s="6">
        <f>SUM(Table2[[#This Row],[PE Obligations]:[Paving Obligations]])</f>
        <v>140919.5</v>
      </c>
    </row>
    <row r="1409" spans="1:23" ht="30" x14ac:dyDescent="0.25">
      <c r="A1409" s="5">
        <v>124590</v>
      </c>
      <c r="B1409" s="4">
        <v>1</v>
      </c>
      <c r="C1409" s="9" t="s">
        <v>86</v>
      </c>
      <c r="D1409" s="65" t="s">
        <v>103</v>
      </c>
      <c r="E1409" s="65" t="s">
        <v>10721</v>
      </c>
      <c r="F1409" s="9" t="s">
        <v>3964</v>
      </c>
      <c r="G1409" s="9" t="s">
        <v>3660</v>
      </c>
      <c r="H1409" s="1" t="s">
        <v>74</v>
      </c>
      <c r="I1409" s="1" t="s">
        <v>56</v>
      </c>
      <c r="K1409" s="14" t="s">
        <v>11500</v>
      </c>
      <c r="L1409" s="14" t="s">
        <v>11500</v>
      </c>
      <c r="M1409" s="2">
        <v>18.75</v>
      </c>
      <c r="N1409" s="13">
        <v>44687</v>
      </c>
      <c r="P1409" s="181" t="s">
        <v>11513</v>
      </c>
      <c r="Q1409" s="182" t="s">
        <v>148</v>
      </c>
      <c r="S1409" s="6">
        <v>140000</v>
      </c>
      <c r="T1409" s="6">
        <v>0</v>
      </c>
      <c r="U1409" s="6">
        <v>0</v>
      </c>
      <c r="V1409" s="6">
        <v>0</v>
      </c>
      <c r="W1409" s="6">
        <f>SUM(Table2[[#This Row],[PE Obligations]:[Paving Obligations]])</f>
        <v>140000</v>
      </c>
    </row>
    <row r="1410" spans="1:23" ht="30" x14ac:dyDescent="0.25">
      <c r="A1410" s="5">
        <v>124572</v>
      </c>
      <c r="B1410" s="4">
        <v>3</v>
      </c>
      <c r="C1410" s="9" t="s">
        <v>269</v>
      </c>
      <c r="D1410" s="65" t="s">
        <v>3953</v>
      </c>
      <c r="E1410" s="65" t="s">
        <v>11498</v>
      </c>
      <c r="F1410" s="9" t="s">
        <v>3954</v>
      </c>
      <c r="H1410" s="1" t="s">
        <v>28</v>
      </c>
      <c r="I1410" s="1" t="s">
        <v>29</v>
      </c>
      <c r="K1410" s="14" t="s">
        <v>28</v>
      </c>
      <c r="L1410" s="14" t="s">
        <v>113</v>
      </c>
      <c r="M1410" s="2">
        <v>3.5000000000000003E-2</v>
      </c>
      <c r="N1410" s="13">
        <v>44477</v>
      </c>
      <c r="P1410" s="181" t="s">
        <v>11517</v>
      </c>
      <c r="Q1410" s="182" t="s">
        <v>30</v>
      </c>
      <c r="R1410" s="9" t="s">
        <v>3955</v>
      </c>
      <c r="S1410" s="6">
        <v>140000</v>
      </c>
      <c r="T1410" s="6">
        <v>0</v>
      </c>
      <c r="U1410" s="6">
        <v>0</v>
      </c>
      <c r="V1410" s="6">
        <v>0</v>
      </c>
      <c r="W1410" s="6">
        <f>SUM(Table2[[#This Row],[PE Obligations]:[Paving Obligations]])</f>
        <v>140000</v>
      </c>
    </row>
    <row r="1411" spans="1:23" ht="30" x14ac:dyDescent="0.25">
      <c r="A1411" s="5">
        <v>128113.01</v>
      </c>
      <c r="B1411" s="4">
        <v>4</v>
      </c>
      <c r="C1411" s="9" t="s">
        <v>94</v>
      </c>
      <c r="D1411" s="65" t="s">
        <v>95</v>
      </c>
      <c r="E1411" s="65" t="s">
        <v>900</v>
      </c>
      <c r="F1411" s="9" t="s">
        <v>6023</v>
      </c>
      <c r="H1411" s="1" t="s">
        <v>28</v>
      </c>
      <c r="I1411" s="1" t="s">
        <v>29</v>
      </c>
      <c r="K1411" s="14" t="s">
        <v>28</v>
      </c>
      <c r="L1411" s="14" t="s">
        <v>113</v>
      </c>
      <c r="M1411" s="2">
        <v>0.01</v>
      </c>
      <c r="P1411" s="181" t="s">
        <v>11515</v>
      </c>
      <c r="Q1411" s="182" t="s">
        <v>24</v>
      </c>
      <c r="R1411" s="9" t="s">
        <v>97</v>
      </c>
      <c r="S1411" s="6">
        <v>140000</v>
      </c>
      <c r="T1411" s="6">
        <v>0</v>
      </c>
      <c r="U1411" s="6">
        <v>0</v>
      </c>
      <c r="V1411" s="6">
        <v>0</v>
      </c>
      <c r="W1411" s="6">
        <f>SUM(Table2[[#This Row],[PE Obligations]:[Paving Obligations]])</f>
        <v>140000</v>
      </c>
    </row>
    <row r="1412" spans="1:23" ht="45" x14ac:dyDescent="0.25">
      <c r="A1412" s="5">
        <v>128570</v>
      </c>
      <c r="B1412" s="4">
        <v>3</v>
      </c>
      <c r="C1412" s="9" t="s">
        <v>172</v>
      </c>
      <c r="D1412" s="65" t="s">
        <v>3710</v>
      </c>
      <c r="E1412" s="65" t="s">
        <v>900</v>
      </c>
      <c r="F1412" s="9" t="s">
        <v>6152</v>
      </c>
      <c r="G1412" s="9" t="s">
        <v>6153</v>
      </c>
      <c r="H1412" s="1" t="s">
        <v>501</v>
      </c>
      <c r="I1412" s="1" t="s">
        <v>600</v>
      </c>
      <c r="K1412" s="14" t="s">
        <v>11496</v>
      </c>
      <c r="L1412" s="14" t="s">
        <v>113</v>
      </c>
      <c r="M1412" s="2">
        <v>2.25</v>
      </c>
      <c r="N1412" s="13">
        <v>44008</v>
      </c>
      <c r="P1412" s="181" t="s">
        <v>11515</v>
      </c>
      <c r="Q1412" s="182" t="s">
        <v>24</v>
      </c>
      <c r="S1412" s="6">
        <v>5000</v>
      </c>
      <c r="T1412" s="6">
        <v>0</v>
      </c>
      <c r="U1412" s="6">
        <v>134771</v>
      </c>
      <c r="V1412" s="6">
        <v>0</v>
      </c>
      <c r="W1412" s="6">
        <f>SUM(Table2[[#This Row],[PE Obligations]:[Paving Obligations]])</f>
        <v>139771</v>
      </c>
    </row>
    <row r="1413" spans="1:23" x14ac:dyDescent="0.25">
      <c r="A1413" s="5">
        <v>130360</v>
      </c>
      <c r="B1413" s="4">
        <v>4</v>
      </c>
      <c r="C1413" s="9" t="s">
        <v>259</v>
      </c>
      <c r="D1413" s="65"/>
      <c r="E1413" s="65" t="s">
        <v>900</v>
      </c>
      <c r="F1413" s="9" t="s">
        <v>7649</v>
      </c>
      <c r="H1413" s="1" t="s">
        <v>105</v>
      </c>
      <c r="I1413" s="1" t="s">
        <v>171</v>
      </c>
      <c r="K1413" s="14" t="s">
        <v>11500</v>
      </c>
      <c r="L1413" s="14" t="s">
        <v>11500</v>
      </c>
      <c r="M1413" s="1" t="s">
        <v>57</v>
      </c>
      <c r="P1413" s="181" t="s">
        <v>11515</v>
      </c>
      <c r="Q1413" s="182"/>
      <c r="S1413" s="6">
        <v>0</v>
      </c>
      <c r="T1413" s="6">
        <v>0</v>
      </c>
      <c r="U1413" s="6">
        <v>139143</v>
      </c>
      <c r="V1413" s="6">
        <v>0</v>
      </c>
      <c r="W1413" s="6">
        <f>SUM(Table2[[#This Row],[PE Obligations]:[Paving Obligations]])</f>
        <v>139143</v>
      </c>
    </row>
    <row r="1414" spans="1:23" x14ac:dyDescent="0.25">
      <c r="A1414" s="5">
        <v>124513</v>
      </c>
      <c r="B1414" s="4">
        <v>1</v>
      </c>
      <c r="C1414" s="9" t="s">
        <v>276</v>
      </c>
      <c r="D1414" s="65" t="s">
        <v>3919</v>
      </c>
      <c r="E1414" s="65" t="s">
        <v>900</v>
      </c>
      <c r="F1414" s="9" t="s">
        <v>3920</v>
      </c>
      <c r="H1414" s="1" t="s">
        <v>28</v>
      </c>
      <c r="I1414" s="1" t="s">
        <v>29</v>
      </c>
      <c r="K1414" s="14" t="s">
        <v>28</v>
      </c>
      <c r="L1414" s="14" t="s">
        <v>113</v>
      </c>
      <c r="M1414" s="2">
        <v>0.01</v>
      </c>
      <c r="N1414" s="13">
        <v>44428</v>
      </c>
      <c r="P1414" s="181" t="s">
        <v>11515</v>
      </c>
      <c r="Q1414" s="182" t="s">
        <v>24</v>
      </c>
      <c r="R1414" s="9" t="s">
        <v>3921</v>
      </c>
      <c r="S1414" s="6">
        <v>71600</v>
      </c>
      <c r="T1414" s="6">
        <v>67000</v>
      </c>
      <c r="U1414" s="6">
        <v>0</v>
      </c>
      <c r="V1414" s="6">
        <v>0</v>
      </c>
      <c r="W1414" s="6">
        <f>SUM(Table2[[#This Row],[PE Obligations]:[Paving Obligations]])</f>
        <v>138600</v>
      </c>
    </row>
    <row r="1415" spans="1:23" x14ac:dyDescent="0.25">
      <c r="A1415" s="5">
        <v>129245</v>
      </c>
      <c r="B1415" s="4">
        <v>2</v>
      </c>
      <c r="C1415" s="9" t="s">
        <v>278</v>
      </c>
      <c r="D1415" s="65" t="s">
        <v>5178</v>
      </c>
      <c r="E1415" s="65" t="s">
        <v>900</v>
      </c>
      <c r="F1415" s="9" t="s">
        <v>6724</v>
      </c>
      <c r="G1415" s="9" t="s">
        <v>4674</v>
      </c>
      <c r="H1415" s="1" t="s">
        <v>158</v>
      </c>
      <c r="I1415" s="1" t="s">
        <v>341</v>
      </c>
      <c r="J1415" s="1" t="str">
        <f>VLOOKUP(A1415,'2020'!E:I,5,FALSE)</f>
        <v>Micro-surfacing @ 22 Lbs/sy</v>
      </c>
      <c r="K1415" s="14" t="s">
        <v>11496</v>
      </c>
      <c r="L1415" s="14" t="s">
        <v>10418</v>
      </c>
      <c r="M1415" s="2">
        <v>2.12</v>
      </c>
      <c r="N1415" s="13">
        <v>43868</v>
      </c>
      <c r="O1415" s="1" t="s">
        <v>381</v>
      </c>
      <c r="P1415" s="181" t="s">
        <v>11515</v>
      </c>
      <c r="Q1415" s="182" t="s">
        <v>24</v>
      </c>
      <c r="S1415" s="6">
        <v>0</v>
      </c>
      <c r="T1415" s="6">
        <v>0</v>
      </c>
      <c r="U1415" s="6">
        <v>0</v>
      </c>
      <c r="V1415" s="6">
        <v>138242</v>
      </c>
      <c r="W1415" s="6">
        <f>SUM(Table2[[#This Row],[PE Obligations]:[Paving Obligations]])</f>
        <v>138242</v>
      </c>
    </row>
    <row r="1416" spans="1:23" ht="30" x14ac:dyDescent="0.25">
      <c r="A1416" s="5">
        <v>124720</v>
      </c>
      <c r="B1416" s="4">
        <v>3</v>
      </c>
      <c r="C1416" s="9" t="s">
        <v>3297</v>
      </c>
      <c r="D1416" s="65" t="s">
        <v>2234</v>
      </c>
      <c r="E1416" s="65" t="s">
        <v>900</v>
      </c>
      <c r="F1416" s="9" t="s">
        <v>4026</v>
      </c>
      <c r="G1416" s="9" t="s">
        <v>4027</v>
      </c>
      <c r="H1416" s="1" t="s">
        <v>74</v>
      </c>
      <c r="I1416" s="1" t="s">
        <v>23</v>
      </c>
      <c r="K1416" s="14" t="s">
        <v>11496</v>
      </c>
      <c r="L1416" s="14" t="s">
        <v>113</v>
      </c>
      <c r="M1416" s="2">
        <v>9.9700000000000006</v>
      </c>
      <c r="N1416" s="13">
        <v>45268</v>
      </c>
      <c r="P1416" s="181" t="s">
        <v>11514</v>
      </c>
      <c r="Q1416" s="182" t="s">
        <v>11</v>
      </c>
      <c r="S1416" s="6">
        <v>138000</v>
      </c>
      <c r="T1416" s="6">
        <v>0</v>
      </c>
      <c r="U1416" s="6">
        <v>0</v>
      </c>
      <c r="V1416" s="6">
        <v>0</v>
      </c>
      <c r="W1416" s="6">
        <f>SUM(Table2[[#This Row],[PE Obligations]:[Paving Obligations]])</f>
        <v>138000</v>
      </c>
    </row>
    <row r="1417" spans="1:23" ht="75" x14ac:dyDescent="0.25">
      <c r="A1417" s="5">
        <v>83157.009999999995</v>
      </c>
      <c r="B1417" s="4">
        <v>2</v>
      </c>
      <c r="C1417" s="9" t="s">
        <v>284</v>
      </c>
      <c r="D1417" s="65" t="s">
        <v>372</v>
      </c>
      <c r="E1417" s="65" t="s">
        <v>11498</v>
      </c>
      <c r="F1417" s="9" t="s">
        <v>373</v>
      </c>
      <c r="G1417" s="9" t="s">
        <v>374</v>
      </c>
      <c r="H1417" s="1" t="s">
        <v>52</v>
      </c>
      <c r="I1417" s="1" t="s">
        <v>48</v>
      </c>
      <c r="K1417" s="14" t="s">
        <v>28</v>
      </c>
      <c r="L1417" s="14" t="s">
        <v>113</v>
      </c>
      <c r="M1417" s="2">
        <v>0</v>
      </c>
      <c r="N1417" s="13">
        <v>42776</v>
      </c>
      <c r="P1417" s="181" t="s">
        <v>11517</v>
      </c>
      <c r="Q1417" s="182" t="s">
        <v>30</v>
      </c>
      <c r="S1417" s="6">
        <v>0</v>
      </c>
      <c r="T1417" s="6">
        <v>0</v>
      </c>
      <c r="U1417" s="6">
        <v>136916.12</v>
      </c>
      <c r="V1417" s="6">
        <v>0</v>
      </c>
      <c r="W1417" s="6">
        <f>SUM(Table2[[#This Row],[PE Obligations]:[Paving Obligations]])</f>
        <v>136916.12</v>
      </c>
    </row>
    <row r="1418" spans="1:23" ht="165" x14ac:dyDescent="0.25">
      <c r="A1418" s="5">
        <v>123661</v>
      </c>
      <c r="B1418" s="4">
        <v>2</v>
      </c>
      <c r="C1418" s="9" t="s">
        <v>121</v>
      </c>
      <c r="D1418" s="65"/>
      <c r="E1418" s="65" t="s">
        <v>11498</v>
      </c>
      <c r="F1418" s="9" t="s">
        <v>3524</v>
      </c>
      <c r="G1418" s="9" t="s">
        <v>3525</v>
      </c>
      <c r="H1418" s="1" t="s">
        <v>22</v>
      </c>
      <c r="I1418" s="1" t="s">
        <v>158</v>
      </c>
      <c r="J1418" s="1" t="e">
        <f>VLOOKUP(A1418,'Resurfacing Data'!A:M,13,FALSE)</f>
        <v>#N/A</v>
      </c>
      <c r="K1418" s="14" t="s">
        <v>11496</v>
      </c>
      <c r="L1418" s="14" t="s">
        <v>10418</v>
      </c>
      <c r="M1418" s="1" t="s">
        <v>57</v>
      </c>
      <c r="P1418" s="181" t="s">
        <v>11517</v>
      </c>
      <c r="Q1418" s="182"/>
      <c r="S1418" s="6">
        <v>136500</v>
      </c>
      <c r="T1418" s="6">
        <v>0</v>
      </c>
      <c r="U1418" s="6">
        <v>0</v>
      </c>
      <c r="V1418" s="6">
        <v>0</v>
      </c>
      <c r="W1418" s="6">
        <f>SUM(Table2[[#This Row],[PE Obligations]:[Paving Obligations]])</f>
        <v>136500</v>
      </c>
    </row>
    <row r="1419" spans="1:23" ht="30" x14ac:dyDescent="0.25">
      <c r="A1419" s="5">
        <v>101599</v>
      </c>
      <c r="B1419" s="4">
        <v>4</v>
      </c>
      <c r="C1419" s="9" t="s">
        <v>686</v>
      </c>
      <c r="D1419" s="65" t="s">
        <v>683</v>
      </c>
      <c r="E1419" s="65" t="s">
        <v>900</v>
      </c>
      <c r="F1419" s="9" t="s">
        <v>687</v>
      </c>
      <c r="G1419" s="9" t="s">
        <v>688</v>
      </c>
      <c r="H1419" s="1" t="s">
        <v>74</v>
      </c>
      <c r="I1419" s="1" t="s">
        <v>433</v>
      </c>
      <c r="K1419" s="14" t="s">
        <v>11496</v>
      </c>
      <c r="L1419" s="14" t="s">
        <v>113</v>
      </c>
      <c r="M1419" s="2">
        <v>7.5</v>
      </c>
      <c r="P1419" s="181" t="s">
        <v>11515</v>
      </c>
      <c r="Q1419" s="182" t="s">
        <v>24</v>
      </c>
      <c r="S1419" s="6">
        <v>136100</v>
      </c>
      <c r="T1419" s="6">
        <v>0</v>
      </c>
      <c r="U1419" s="6">
        <v>0</v>
      </c>
      <c r="V1419" s="6">
        <v>0</v>
      </c>
      <c r="W1419" s="6">
        <f>SUM(Table2[[#This Row],[PE Obligations]:[Paving Obligations]])</f>
        <v>136100</v>
      </c>
    </row>
    <row r="1420" spans="1:23" ht="45" x14ac:dyDescent="0.25">
      <c r="A1420" s="5">
        <v>120324</v>
      </c>
      <c r="B1420" s="4">
        <v>3</v>
      </c>
      <c r="C1420" s="9" t="s">
        <v>43</v>
      </c>
      <c r="D1420" s="65" t="s">
        <v>126</v>
      </c>
      <c r="E1420" s="65" t="s">
        <v>900</v>
      </c>
      <c r="F1420" s="9" t="s">
        <v>2690</v>
      </c>
      <c r="G1420" s="9" t="s">
        <v>2691</v>
      </c>
      <c r="H1420" s="1" t="s">
        <v>22</v>
      </c>
      <c r="I1420" s="1" t="s">
        <v>39</v>
      </c>
      <c r="K1420" s="14" t="s">
        <v>11500</v>
      </c>
      <c r="L1420" s="14" t="s">
        <v>11500</v>
      </c>
      <c r="M1420" s="2">
        <v>0.86</v>
      </c>
      <c r="N1420" s="13">
        <v>44113</v>
      </c>
      <c r="P1420" s="181" t="s">
        <v>11514</v>
      </c>
      <c r="Q1420" s="182" t="s">
        <v>11</v>
      </c>
      <c r="S1420" s="6">
        <v>0</v>
      </c>
      <c r="T1420" s="6">
        <v>0</v>
      </c>
      <c r="U1420" s="6">
        <v>135985</v>
      </c>
      <c r="V1420" s="6">
        <v>0</v>
      </c>
      <c r="W1420" s="6">
        <f>SUM(Table2[[#This Row],[PE Obligations]:[Paving Obligations]])</f>
        <v>135985</v>
      </c>
    </row>
    <row r="1421" spans="1:23" ht="30" x14ac:dyDescent="0.25">
      <c r="A1421" s="5">
        <v>129574</v>
      </c>
      <c r="B1421" s="4">
        <v>4</v>
      </c>
      <c r="C1421" s="9" t="s">
        <v>355</v>
      </c>
      <c r="D1421" s="65" t="s">
        <v>6977</v>
      </c>
      <c r="E1421" s="65" t="s">
        <v>11498</v>
      </c>
      <c r="F1421" s="9" t="s">
        <v>6978</v>
      </c>
      <c r="H1421" s="1" t="s">
        <v>1098</v>
      </c>
      <c r="I1421" s="1" t="s">
        <v>158</v>
      </c>
      <c r="K1421" s="14" t="s">
        <v>11500</v>
      </c>
      <c r="L1421" s="14" t="s">
        <v>11500</v>
      </c>
      <c r="M1421" s="2">
        <v>1.45</v>
      </c>
      <c r="P1421" s="181" t="s">
        <v>11517</v>
      </c>
      <c r="Q1421" s="182" t="s">
        <v>1369</v>
      </c>
      <c r="S1421" s="6">
        <v>0</v>
      </c>
      <c r="T1421" s="6">
        <v>0</v>
      </c>
      <c r="U1421" s="6">
        <v>0</v>
      </c>
      <c r="V1421" s="6">
        <v>135857.84</v>
      </c>
      <c r="W1421" s="6">
        <f>SUM(Table2[[#This Row],[PE Obligations]:[Paving Obligations]])</f>
        <v>135857.84</v>
      </c>
    </row>
    <row r="1422" spans="1:23" x14ac:dyDescent="0.25">
      <c r="A1422" s="5">
        <v>120269</v>
      </c>
      <c r="B1422" s="4">
        <v>1</v>
      </c>
      <c r="C1422" s="9" t="s">
        <v>276</v>
      </c>
      <c r="D1422" s="65" t="s">
        <v>129</v>
      </c>
      <c r="E1422" s="65" t="s">
        <v>900</v>
      </c>
      <c r="F1422" s="9" t="s">
        <v>2663</v>
      </c>
      <c r="H1422" s="1" t="s">
        <v>52</v>
      </c>
      <c r="I1422" s="1" t="s">
        <v>48</v>
      </c>
      <c r="K1422" s="14" t="s">
        <v>28</v>
      </c>
      <c r="L1422" s="14" t="s">
        <v>11339</v>
      </c>
      <c r="M1422" s="2">
        <v>0</v>
      </c>
      <c r="N1422" s="13">
        <v>42706</v>
      </c>
      <c r="P1422" s="181" t="s">
        <v>11514</v>
      </c>
      <c r="Q1422" s="182" t="s">
        <v>11</v>
      </c>
      <c r="R1422" s="9" t="s">
        <v>2664</v>
      </c>
      <c r="S1422" s="6">
        <v>0</v>
      </c>
      <c r="T1422" s="6">
        <v>0</v>
      </c>
      <c r="U1422" s="6">
        <v>135700</v>
      </c>
      <c r="V1422" s="6">
        <v>0</v>
      </c>
      <c r="W1422" s="6">
        <f>SUM(Table2[[#This Row],[PE Obligations]:[Paving Obligations]])</f>
        <v>135700</v>
      </c>
    </row>
    <row r="1423" spans="1:23" ht="135" x14ac:dyDescent="0.25">
      <c r="A1423" s="5">
        <v>122660</v>
      </c>
      <c r="B1423" s="4">
        <v>3</v>
      </c>
      <c r="C1423" s="9" t="s">
        <v>188</v>
      </c>
      <c r="D1423" s="65" t="s">
        <v>3237</v>
      </c>
      <c r="E1423" s="65" t="s">
        <v>900</v>
      </c>
      <c r="F1423" s="9" t="s">
        <v>3238</v>
      </c>
      <c r="G1423" s="9" t="s">
        <v>3239</v>
      </c>
      <c r="H1423" s="1" t="s">
        <v>1079</v>
      </c>
      <c r="I1423" s="1" t="s">
        <v>113</v>
      </c>
      <c r="K1423" s="14" t="s">
        <v>11496</v>
      </c>
      <c r="L1423" s="14" t="s">
        <v>113</v>
      </c>
      <c r="M1423" s="2">
        <v>0.28399999999999997</v>
      </c>
      <c r="N1423" s="13">
        <v>44113</v>
      </c>
      <c r="P1423" s="181" t="s">
        <v>11515</v>
      </c>
      <c r="Q1423" s="182" t="s">
        <v>24</v>
      </c>
      <c r="S1423" s="6">
        <v>130500</v>
      </c>
      <c r="T1423" s="6">
        <v>5000</v>
      </c>
      <c r="U1423" s="6">
        <v>0</v>
      </c>
      <c r="V1423" s="6">
        <v>0</v>
      </c>
      <c r="W1423" s="6">
        <f>SUM(Table2[[#This Row],[PE Obligations]:[Paving Obligations]])</f>
        <v>135500</v>
      </c>
    </row>
    <row r="1424" spans="1:23" x14ac:dyDescent="0.25">
      <c r="A1424" s="5">
        <v>126156</v>
      </c>
      <c r="B1424" s="4">
        <v>2</v>
      </c>
      <c r="C1424" s="9" t="s">
        <v>278</v>
      </c>
      <c r="D1424" s="65" t="s">
        <v>4713</v>
      </c>
      <c r="E1424" s="65" t="s">
        <v>900</v>
      </c>
      <c r="F1424" s="9" t="s">
        <v>4714</v>
      </c>
      <c r="G1424" s="9" t="s">
        <v>4715</v>
      </c>
      <c r="H1424" s="1" t="s">
        <v>158</v>
      </c>
      <c r="I1424" s="1" t="s">
        <v>341</v>
      </c>
      <c r="J1424" s="1" t="str">
        <f>VLOOKUP(A1424,'Resurfacing Data'!A:M,13,FALSE)</f>
        <v>Mill &amp; 307 CW</v>
      </c>
      <c r="K1424" s="14" t="s">
        <v>11496</v>
      </c>
      <c r="L1424" s="14" t="s">
        <v>10418</v>
      </c>
      <c r="M1424" s="2">
        <v>7.39</v>
      </c>
      <c r="N1424" s="13">
        <v>43231</v>
      </c>
      <c r="O1424" s="1" t="s">
        <v>342</v>
      </c>
      <c r="P1424" s="181" t="s">
        <v>11515</v>
      </c>
      <c r="Q1424" s="182" t="s">
        <v>24</v>
      </c>
      <c r="S1424" s="6">
        <v>0</v>
      </c>
      <c r="T1424" s="6">
        <v>0</v>
      </c>
      <c r="U1424" s="6">
        <v>0</v>
      </c>
      <c r="V1424" s="6">
        <v>135000</v>
      </c>
      <c r="W1424" s="6">
        <f>SUM(Table2[[#This Row],[PE Obligations]:[Paving Obligations]])</f>
        <v>135000</v>
      </c>
    </row>
    <row r="1425" spans="1:23" ht="30" x14ac:dyDescent="0.25">
      <c r="A1425" s="5">
        <v>128651</v>
      </c>
      <c r="B1425" s="4">
        <v>1</v>
      </c>
      <c r="C1425" s="9" t="s">
        <v>186</v>
      </c>
      <c r="D1425" s="65" t="s">
        <v>116</v>
      </c>
      <c r="E1425" s="65" t="s">
        <v>900</v>
      </c>
      <c r="F1425" s="9" t="s">
        <v>6209</v>
      </c>
      <c r="G1425" s="9" t="s">
        <v>4135</v>
      </c>
      <c r="H1425" s="1" t="s">
        <v>158</v>
      </c>
      <c r="I1425" s="1" t="s">
        <v>341</v>
      </c>
      <c r="J1425" s="1" t="str">
        <f>VLOOKUP(A1425,'Resurfacing Data'!A:M,13,FALSE)</f>
        <v>411 D Overlay</v>
      </c>
      <c r="K1425" s="14" t="s">
        <v>11496</v>
      </c>
      <c r="L1425" s="14" t="s">
        <v>10418</v>
      </c>
      <c r="M1425" s="2">
        <v>4.13</v>
      </c>
      <c r="N1425" s="13">
        <v>43637</v>
      </c>
      <c r="O1425" s="1" t="s">
        <v>342</v>
      </c>
      <c r="P1425" s="181" t="s">
        <v>11515</v>
      </c>
      <c r="Q1425" s="182" t="s">
        <v>24</v>
      </c>
      <c r="S1425" s="6">
        <v>0</v>
      </c>
      <c r="T1425" s="6">
        <v>0</v>
      </c>
      <c r="U1425" s="6">
        <v>22300</v>
      </c>
      <c r="V1425" s="6">
        <v>112660</v>
      </c>
      <c r="W1425" s="6">
        <f>SUM(Table2[[#This Row],[PE Obligations]:[Paving Obligations]])</f>
        <v>134960</v>
      </c>
    </row>
    <row r="1426" spans="1:23" ht="30" x14ac:dyDescent="0.25">
      <c r="A1426" s="5">
        <v>126061</v>
      </c>
      <c r="B1426" s="4">
        <v>1</v>
      </c>
      <c r="C1426" s="9" t="s">
        <v>287</v>
      </c>
      <c r="D1426" s="65" t="s">
        <v>129</v>
      </c>
      <c r="E1426" s="65" t="s">
        <v>900</v>
      </c>
      <c r="F1426" s="9" t="s">
        <v>4623</v>
      </c>
      <c r="G1426" s="9" t="s">
        <v>4624</v>
      </c>
      <c r="H1426" s="1" t="s">
        <v>158</v>
      </c>
      <c r="I1426" s="1" t="s">
        <v>341</v>
      </c>
      <c r="J1426" s="1" t="str">
        <f>VLOOKUP(A1426,'Resurfacing Data'!A:M,13,FALSE)</f>
        <v>Mill &amp; 411D</v>
      </c>
      <c r="K1426" s="14" t="s">
        <v>11496</v>
      </c>
      <c r="L1426" s="14" t="s">
        <v>10418</v>
      </c>
      <c r="M1426" s="2">
        <v>3.28</v>
      </c>
      <c r="N1426" s="13">
        <v>43140</v>
      </c>
      <c r="O1426" s="1" t="s">
        <v>342</v>
      </c>
      <c r="P1426" s="181" t="s">
        <v>11514</v>
      </c>
      <c r="Q1426" s="182" t="s">
        <v>11</v>
      </c>
      <c r="S1426" s="6">
        <v>0</v>
      </c>
      <c r="T1426" s="6">
        <v>0</v>
      </c>
      <c r="U1426" s="6">
        <v>0</v>
      </c>
      <c r="V1426" s="6">
        <v>134246.53</v>
      </c>
      <c r="W1426" s="6">
        <f>SUM(Table2[[#This Row],[PE Obligations]:[Paving Obligations]])</f>
        <v>134246.53</v>
      </c>
    </row>
    <row r="1427" spans="1:23" ht="30" x14ac:dyDescent="0.25">
      <c r="A1427" s="5">
        <v>130197</v>
      </c>
      <c r="B1427" s="4">
        <v>2</v>
      </c>
      <c r="C1427" s="9" t="s">
        <v>212</v>
      </c>
      <c r="D1427" s="65" t="s">
        <v>7532</v>
      </c>
      <c r="E1427" s="65" t="s">
        <v>11498</v>
      </c>
      <c r="F1427" s="9" t="s">
        <v>7533</v>
      </c>
      <c r="H1427" s="1" t="s">
        <v>1098</v>
      </c>
      <c r="I1427" s="1" t="s">
        <v>158</v>
      </c>
      <c r="K1427" s="14" t="s">
        <v>11500</v>
      </c>
      <c r="L1427" s="14" t="s">
        <v>11500</v>
      </c>
      <c r="M1427" s="2">
        <v>0.80800000000000005</v>
      </c>
      <c r="P1427" s="181" t="s">
        <v>11517</v>
      </c>
      <c r="Q1427" s="182" t="s">
        <v>30</v>
      </c>
      <c r="S1427" s="6">
        <v>0</v>
      </c>
      <c r="T1427" s="6">
        <v>0</v>
      </c>
      <c r="U1427" s="6">
        <v>0</v>
      </c>
      <c r="V1427" s="6">
        <v>134095.64000000001</v>
      </c>
      <c r="W1427" s="6">
        <f>SUM(Table2[[#This Row],[PE Obligations]:[Paving Obligations]])</f>
        <v>134095.64000000001</v>
      </c>
    </row>
    <row r="1428" spans="1:23" ht="30" x14ac:dyDescent="0.25">
      <c r="A1428" s="5">
        <v>130033</v>
      </c>
      <c r="B1428" s="4">
        <v>1</v>
      </c>
      <c r="C1428" s="9" t="s">
        <v>287</v>
      </c>
      <c r="D1428" s="65" t="s">
        <v>7387</v>
      </c>
      <c r="E1428" s="65" t="s">
        <v>11498</v>
      </c>
      <c r="F1428" s="9" t="s">
        <v>7388</v>
      </c>
      <c r="H1428" s="1" t="s">
        <v>1098</v>
      </c>
      <c r="I1428" s="1" t="s">
        <v>158</v>
      </c>
      <c r="K1428" s="14" t="s">
        <v>11500</v>
      </c>
      <c r="L1428" s="14" t="s">
        <v>11500</v>
      </c>
      <c r="M1428" s="2">
        <v>1.56</v>
      </c>
      <c r="P1428" s="181" t="s">
        <v>11517</v>
      </c>
      <c r="Q1428" s="182" t="s">
        <v>30</v>
      </c>
      <c r="S1428" s="6">
        <v>0</v>
      </c>
      <c r="T1428" s="6">
        <v>0</v>
      </c>
      <c r="U1428" s="6">
        <v>0</v>
      </c>
      <c r="V1428" s="6">
        <v>134064</v>
      </c>
      <c r="W1428" s="6">
        <f>SUM(Table2[[#This Row],[PE Obligations]:[Paving Obligations]])</f>
        <v>134064</v>
      </c>
    </row>
    <row r="1429" spans="1:23" x14ac:dyDescent="0.25">
      <c r="A1429" s="5">
        <v>130149</v>
      </c>
      <c r="B1429" s="4">
        <v>3</v>
      </c>
      <c r="C1429" s="9" t="s">
        <v>320</v>
      </c>
      <c r="D1429" s="65"/>
      <c r="E1429" s="65" t="s">
        <v>11500</v>
      </c>
      <c r="F1429" s="9" t="s">
        <v>7503</v>
      </c>
      <c r="H1429" s="1" t="s">
        <v>1072</v>
      </c>
      <c r="K1429" s="14" t="s">
        <v>11500</v>
      </c>
      <c r="L1429" s="14" t="s">
        <v>11500</v>
      </c>
      <c r="M1429" s="1" t="s">
        <v>57</v>
      </c>
      <c r="P1429" s="181" t="s">
        <v>11500</v>
      </c>
      <c r="Q1429" s="182"/>
      <c r="S1429" s="6">
        <v>0</v>
      </c>
      <c r="T1429" s="6">
        <v>0</v>
      </c>
      <c r="U1429" s="6">
        <v>133409.9</v>
      </c>
      <c r="V1429" s="6">
        <v>0</v>
      </c>
      <c r="W1429" s="6">
        <f>SUM(Table2[[#This Row],[PE Obligations]:[Paving Obligations]])</f>
        <v>133409.9</v>
      </c>
    </row>
    <row r="1430" spans="1:23" x14ac:dyDescent="0.25">
      <c r="A1430" s="5">
        <v>129938</v>
      </c>
      <c r="B1430" s="4">
        <v>1</v>
      </c>
      <c r="C1430" s="9" t="s">
        <v>40</v>
      </c>
      <c r="D1430" s="65" t="s">
        <v>114</v>
      </c>
      <c r="E1430" s="65" t="s">
        <v>10721</v>
      </c>
      <c r="F1430" s="9" t="s">
        <v>7292</v>
      </c>
      <c r="G1430" s="9" t="s">
        <v>7293</v>
      </c>
      <c r="H1430" s="1" t="s">
        <v>105</v>
      </c>
      <c r="I1430" s="1" t="s">
        <v>1540</v>
      </c>
      <c r="K1430" s="14" t="s">
        <v>11500</v>
      </c>
      <c r="L1430" s="14" t="s">
        <v>11500</v>
      </c>
      <c r="M1430" s="2">
        <v>0.01</v>
      </c>
      <c r="N1430" s="13">
        <v>43868</v>
      </c>
      <c r="P1430" s="181" t="s">
        <v>11513</v>
      </c>
      <c r="Q1430" s="182" t="s">
        <v>148</v>
      </c>
      <c r="S1430" s="6">
        <v>0</v>
      </c>
      <c r="T1430" s="6">
        <v>0</v>
      </c>
      <c r="U1430" s="6">
        <v>133107</v>
      </c>
      <c r="V1430" s="6">
        <v>0</v>
      </c>
      <c r="W1430" s="6">
        <f>SUM(Table2[[#This Row],[PE Obligations]:[Paving Obligations]])</f>
        <v>133107</v>
      </c>
    </row>
    <row r="1431" spans="1:23" x14ac:dyDescent="0.25">
      <c r="A1431" s="5">
        <v>130202</v>
      </c>
      <c r="B1431" s="4">
        <v>3</v>
      </c>
      <c r="C1431" s="9" t="s">
        <v>54</v>
      </c>
      <c r="D1431" s="65" t="s">
        <v>108</v>
      </c>
      <c r="E1431" s="65" t="s">
        <v>10721</v>
      </c>
      <c r="F1431" s="9" t="s">
        <v>7538</v>
      </c>
      <c r="H1431" s="1" t="s">
        <v>105</v>
      </c>
      <c r="I1431" s="1" t="s">
        <v>1540</v>
      </c>
      <c r="K1431" s="14" t="s">
        <v>11500</v>
      </c>
      <c r="L1431" s="14" t="s">
        <v>11500</v>
      </c>
      <c r="M1431" s="2">
        <v>0</v>
      </c>
      <c r="N1431" s="13">
        <v>44008</v>
      </c>
      <c r="P1431" s="181" t="s">
        <v>11513</v>
      </c>
      <c r="Q1431" s="182" t="s">
        <v>148</v>
      </c>
      <c r="S1431" s="6">
        <v>10000</v>
      </c>
      <c r="T1431" s="6">
        <v>0</v>
      </c>
      <c r="U1431" s="6">
        <v>123020</v>
      </c>
      <c r="V1431" s="6">
        <v>0</v>
      </c>
      <c r="W1431" s="6">
        <f>SUM(Table2[[#This Row],[PE Obligations]:[Paving Obligations]])</f>
        <v>133020</v>
      </c>
    </row>
    <row r="1432" spans="1:23" ht="60" x14ac:dyDescent="0.25">
      <c r="A1432" s="5">
        <v>128228</v>
      </c>
      <c r="B1432" s="4">
        <v>3</v>
      </c>
      <c r="C1432" s="9" t="s">
        <v>250</v>
      </c>
      <c r="D1432" s="65" t="s">
        <v>135</v>
      </c>
      <c r="E1432" s="65" t="s">
        <v>11498</v>
      </c>
      <c r="F1432" s="9" t="s">
        <v>6064</v>
      </c>
      <c r="G1432" s="9" t="s">
        <v>6065</v>
      </c>
      <c r="H1432" s="1" t="s">
        <v>1079</v>
      </c>
      <c r="I1432" s="1" t="s">
        <v>113</v>
      </c>
      <c r="K1432" s="14" t="s">
        <v>11496</v>
      </c>
      <c r="L1432" s="14" t="s">
        <v>113</v>
      </c>
      <c r="M1432" s="2">
        <v>0.3</v>
      </c>
      <c r="N1432" s="13">
        <v>43966</v>
      </c>
      <c r="P1432" s="181" t="s">
        <v>11516</v>
      </c>
      <c r="Q1432" s="182" t="s">
        <v>11</v>
      </c>
      <c r="S1432" s="6">
        <v>133000</v>
      </c>
      <c r="T1432" s="6">
        <v>0</v>
      </c>
      <c r="U1432" s="6">
        <v>0</v>
      </c>
      <c r="V1432" s="6">
        <v>0</v>
      </c>
      <c r="W1432" s="6">
        <f>SUM(Table2[[#This Row],[PE Obligations]:[Paving Obligations]])</f>
        <v>133000</v>
      </c>
    </row>
    <row r="1433" spans="1:23" x14ac:dyDescent="0.25">
      <c r="A1433" s="5">
        <v>101230</v>
      </c>
      <c r="B1433" s="4">
        <v>1</v>
      </c>
      <c r="C1433" s="9" t="s">
        <v>40</v>
      </c>
      <c r="D1433" s="65" t="s">
        <v>545</v>
      </c>
      <c r="E1433" s="65" t="s">
        <v>900</v>
      </c>
      <c r="F1433" s="9" t="s">
        <v>588</v>
      </c>
      <c r="H1433" s="1" t="s">
        <v>74</v>
      </c>
      <c r="I1433" s="1" t="s">
        <v>113</v>
      </c>
      <c r="K1433" s="14" t="s">
        <v>11496</v>
      </c>
      <c r="L1433" s="14" t="s">
        <v>113</v>
      </c>
      <c r="M1433" s="2">
        <v>6.22</v>
      </c>
      <c r="N1433" s="13">
        <v>41565</v>
      </c>
      <c r="P1433" s="181" t="s">
        <v>11514</v>
      </c>
      <c r="Q1433" s="182" t="s">
        <v>430</v>
      </c>
      <c r="S1433" s="6">
        <v>132951.85999999999</v>
      </c>
      <c r="T1433" s="6">
        <v>0</v>
      </c>
      <c r="U1433" s="6">
        <v>0</v>
      </c>
      <c r="V1433" s="6">
        <v>0</v>
      </c>
      <c r="W1433" s="6">
        <f>SUM(Table2[[#This Row],[PE Obligations]:[Paving Obligations]])</f>
        <v>132951.85999999999</v>
      </c>
    </row>
    <row r="1434" spans="1:23" ht="30" x14ac:dyDescent="0.25">
      <c r="A1434" s="5">
        <v>127757</v>
      </c>
      <c r="B1434" s="4">
        <v>1</v>
      </c>
      <c r="C1434" s="9" t="s">
        <v>271</v>
      </c>
      <c r="D1434" s="65" t="s">
        <v>5677</v>
      </c>
      <c r="E1434" s="65" t="s">
        <v>11498</v>
      </c>
      <c r="F1434" s="9" t="s">
        <v>5678</v>
      </c>
      <c r="G1434" s="9" t="s">
        <v>2658</v>
      </c>
      <c r="H1434" s="1" t="s">
        <v>1069</v>
      </c>
      <c r="I1434" s="1" t="s">
        <v>1070</v>
      </c>
      <c r="K1434" s="14" t="s">
        <v>11500</v>
      </c>
      <c r="L1434" s="14" t="s">
        <v>11500</v>
      </c>
      <c r="M1434" s="2">
        <v>0.01</v>
      </c>
      <c r="P1434" s="181" t="s">
        <v>11517</v>
      </c>
      <c r="Q1434" s="182" t="s">
        <v>30</v>
      </c>
      <c r="S1434" s="6">
        <v>30000</v>
      </c>
      <c r="T1434" s="6">
        <v>0</v>
      </c>
      <c r="U1434" s="6">
        <v>102500</v>
      </c>
      <c r="V1434" s="6">
        <v>0</v>
      </c>
      <c r="W1434" s="6">
        <f>SUM(Table2[[#This Row],[PE Obligations]:[Paving Obligations]])</f>
        <v>132500</v>
      </c>
    </row>
    <row r="1435" spans="1:23" ht="30" x14ac:dyDescent="0.25">
      <c r="A1435" s="5">
        <v>104027.41</v>
      </c>
      <c r="B1435" s="4">
        <v>1</v>
      </c>
      <c r="C1435" s="9" t="s">
        <v>276</v>
      </c>
      <c r="D1435" s="65"/>
      <c r="E1435" s="65" t="s">
        <v>11500</v>
      </c>
      <c r="F1435" s="9" t="s">
        <v>839</v>
      </c>
      <c r="G1435" s="9" t="s">
        <v>839</v>
      </c>
      <c r="H1435" s="1" t="s">
        <v>24</v>
      </c>
      <c r="I1435" s="1" t="s">
        <v>828</v>
      </c>
      <c r="K1435" s="14" t="s">
        <v>11500</v>
      </c>
      <c r="L1435" s="14" t="s">
        <v>11500</v>
      </c>
      <c r="M1435" s="2">
        <v>0</v>
      </c>
      <c r="N1435" s="13">
        <v>44428</v>
      </c>
      <c r="P1435" s="181" t="s">
        <v>11500</v>
      </c>
      <c r="Q1435" s="182"/>
      <c r="S1435" s="6">
        <v>132000</v>
      </c>
      <c r="T1435" s="6">
        <v>0</v>
      </c>
      <c r="U1435" s="6">
        <v>0</v>
      </c>
      <c r="V1435" s="6">
        <v>0</v>
      </c>
      <c r="W1435" s="6">
        <f>SUM(Table2[[#This Row],[PE Obligations]:[Paving Obligations]])</f>
        <v>132000</v>
      </c>
    </row>
    <row r="1436" spans="1:23" ht="30" x14ac:dyDescent="0.25">
      <c r="A1436" s="5">
        <v>127824</v>
      </c>
      <c r="B1436" s="4">
        <v>2</v>
      </c>
      <c r="C1436" s="9" t="s">
        <v>183</v>
      </c>
      <c r="D1436" s="65" t="s">
        <v>363</v>
      </c>
      <c r="E1436" s="65" t="s">
        <v>900</v>
      </c>
      <c r="F1436" s="9" t="s">
        <v>5823</v>
      </c>
      <c r="G1436" s="9" t="s">
        <v>5824</v>
      </c>
      <c r="H1436" s="1" t="s">
        <v>501</v>
      </c>
      <c r="I1436" s="1" t="s">
        <v>501</v>
      </c>
      <c r="K1436" s="14" t="s">
        <v>11500</v>
      </c>
      <c r="L1436" s="14" t="s">
        <v>11500</v>
      </c>
      <c r="M1436" s="2">
        <v>1.35</v>
      </c>
      <c r="N1436" s="13">
        <v>44477</v>
      </c>
      <c r="P1436" s="181" t="s">
        <v>11514</v>
      </c>
      <c r="Q1436" s="182" t="s">
        <v>11</v>
      </c>
      <c r="S1436" s="6">
        <v>131500</v>
      </c>
      <c r="T1436" s="6">
        <v>0</v>
      </c>
      <c r="U1436" s="6">
        <v>0</v>
      </c>
      <c r="V1436" s="6">
        <v>0</v>
      </c>
      <c r="W1436" s="6">
        <f>SUM(Table2[[#This Row],[PE Obligations]:[Paving Obligations]])</f>
        <v>131500</v>
      </c>
    </row>
    <row r="1437" spans="1:23" ht="30" x14ac:dyDescent="0.25">
      <c r="A1437" s="5">
        <v>115679</v>
      </c>
      <c r="B1437" s="4">
        <v>4</v>
      </c>
      <c r="C1437" s="9" t="s">
        <v>94</v>
      </c>
      <c r="D1437" s="65" t="s">
        <v>1779</v>
      </c>
      <c r="E1437" s="65" t="s">
        <v>900</v>
      </c>
      <c r="F1437" s="9" t="s">
        <v>1780</v>
      </c>
      <c r="G1437" s="9" t="s">
        <v>1781</v>
      </c>
      <c r="H1437" s="1" t="s">
        <v>28</v>
      </c>
      <c r="I1437" s="1" t="s">
        <v>29</v>
      </c>
      <c r="K1437" s="14" t="s">
        <v>28</v>
      </c>
      <c r="L1437" s="14" t="s">
        <v>113</v>
      </c>
      <c r="M1437" s="2">
        <v>0.01</v>
      </c>
      <c r="N1437" s="13">
        <v>42965</v>
      </c>
      <c r="P1437" s="181" t="s">
        <v>11515</v>
      </c>
      <c r="Q1437" s="182" t="s">
        <v>24</v>
      </c>
      <c r="R1437" s="9" t="s">
        <v>1782</v>
      </c>
      <c r="S1437" s="6">
        <v>6312</v>
      </c>
      <c r="T1437" s="6">
        <v>0</v>
      </c>
      <c r="U1437" s="6">
        <v>125000</v>
      </c>
      <c r="V1437" s="6">
        <v>0</v>
      </c>
      <c r="W1437" s="6">
        <f>SUM(Table2[[#This Row],[PE Obligations]:[Paving Obligations]])</f>
        <v>131312</v>
      </c>
    </row>
    <row r="1438" spans="1:23" x14ac:dyDescent="0.25">
      <c r="A1438" s="5">
        <v>130467</v>
      </c>
      <c r="B1438" s="4">
        <v>6</v>
      </c>
      <c r="C1438" s="9" t="s">
        <v>46</v>
      </c>
      <c r="D1438" s="65"/>
      <c r="E1438" s="65" t="s">
        <v>11500</v>
      </c>
      <c r="F1438" s="9" t="s">
        <v>7672</v>
      </c>
      <c r="H1438" s="1" t="s">
        <v>878</v>
      </c>
      <c r="I1438" s="1" t="s">
        <v>972</v>
      </c>
      <c r="K1438" s="14" t="s">
        <v>11500</v>
      </c>
      <c r="L1438" s="14" t="s">
        <v>11500</v>
      </c>
      <c r="M1438" s="1" t="s">
        <v>57</v>
      </c>
      <c r="P1438" s="181" t="s">
        <v>11500</v>
      </c>
      <c r="Q1438" s="182"/>
      <c r="S1438" s="6">
        <v>0</v>
      </c>
      <c r="T1438" s="6">
        <v>0</v>
      </c>
      <c r="U1438" s="6">
        <v>131000</v>
      </c>
      <c r="V1438" s="6">
        <v>0</v>
      </c>
      <c r="W1438" s="6">
        <f>SUM(Table2[[#This Row],[PE Obligations]:[Paving Obligations]])</f>
        <v>131000</v>
      </c>
    </row>
    <row r="1439" spans="1:23" x14ac:dyDescent="0.25">
      <c r="A1439" s="5">
        <v>117100.02</v>
      </c>
      <c r="B1439" s="4">
        <v>3</v>
      </c>
      <c r="C1439" s="9" t="s">
        <v>161</v>
      </c>
      <c r="D1439" s="65"/>
      <c r="E1439" s="65" t="s">
        <v>11500</v>
      </c>
      <c r="F1439" s="9" t="s">
        <v>2042</v>
      </c>
      <c r="H1439" s="1" t="s">
        <v>24</v>
      </c>
      <c r="K1439" s="14" t="s">
        <v>11500</v>
      </c>
      <c r="L1439" s="14" t="s">
        <v>11500</v>
      </c>
      <c r="M1439" s="1" t="s">
        <v>57</v>
      </c>
      <c r="P1439" s="181" t="s">
        <v>11500</v>
      </c>
      <c r="Q1439" s="182"/>
      <c r="S1439" s="6">
        <v>0</v>
      </c>
      <c r="T1439" s="6">
        <v>130800</v>
      </c>
      <c r="U1439" s="6">
        <v>0</v>
      </c>
      <c r="V1439" s="6">
        <v>0</v>
      </c>
      <c r="W1439" s="6">
        <f>SUM(Table2[[#This Row],[PE Obligations]:[Paving Obligations]])</f>
        <v>130800</v>
      </c>
    </row>
    <row r="1440" spans="1:23" ht="30" x14ac:dyDescent="0.25">
      <c r="A1440" s="5">
        <v>128333</v>
      </c>
      <c r="B1440" s="4">
        <v>2</v>
      </c>
      <c r="C1440" s="9" t="s">
        <v>98</v>
      </c>
      <c r="D1440" s="65"/>
      <c r="E1440" s="65" t="s">
        <v>11500</v>
      </c>
      <c r="F1440" s="9" t="s">
        <v>6088</v>
      </c>
      <c r="H1440" s="1" t="s">
        <v>878</v>
      </c>
      <c r="I1440" s="1" t="s">
        <v>972</v>
      </c>
      <c r="K1440" s="14" t="s">
        <v>11500</v>
      </c>
      <c r="L1440" s="14" t="s">
        <v>11500</v>
      </c>
      <c r="M1440" s="1" t="s">
        <v>57</v>
      </c>
      <c r="P1440" s="181" t="s">
        <v>11500</v>
      </c>
      <c r="Q1440" s="182"/>
      <c r="S1440" s="6">
        <v>0</v>
      </c>
      <c r="T1440" s="6">
        <v>0</v>
      </c>
      <c r="U1440" s="6">
        <v>130000</v>
      </c>
      <c r="V1440" s="6">
        <v>0</v>
      </c>
      <c r="W1440" s="6">
        <f>SUM(Table2[[#This Row],[PE Obligations]:[Paving Obligations]])</f>
        <v>130000</v>
      </c>
    </row>
    <row r="1441" spans="1:23" ht="30" x14ac:dyDescent="0.25">
      <c r="A1441" s="5">
        <v>124721</v>
      </c>
      <c r="B1441" s="4">
        <v>3</v>
      </c>
      <c r="C1441" s="9" t="s">
        <v>152</v>
      </c>
      <c r="D1441" s="65" t="s">
        <v>913</v>
      </c>
      <c r="E1441" s="65" t="s">
        <v>900</v>
      </c>
      <c r="F1441" s="9" t="s">
        <v>4028</v>
      </c>
      <c r="H1441" s="1" t="s">
        <v>28</v>
      </c>
      <c r="I1441" s="1" t="s">
        <v>29</v>
      </c>
      <c r="K1441" s="14" t="s">
        <v>28</v>
      </c>
      <c r="L1441" s="14" t="s">
        <v>113</v>
      </c>
      <c r="M1441" s="2">
        <v>0.03</v>
      </c>
      <c r="N1441" s="13">
        <v>44792</v>
      </c>
      <c r="P1441" s="181" t="s">
        <v>11514</v>
      </c>
      <c r="Q1441" s="182" t="s">
        <v>11</v>
      </c>
      <c r="R1441" s="9" t="s">
        <v>4029</v>
      </c>
      <c r="S1441" s="6">
        <v>130000</v>
      </c>
      <c r="T1441" s="6">
        <v>0</v>
      </c>
      <c r="U1441" s="6">
        <v>0</v>
      </c>
      <c r="V1441" s="6">
        <v>0</v>
      </c>
      <c r="W1441" s="6">
        <f>SUM(Table2[[#This Row],[PE Obligations]:[Paving Obligations]])</f>
        <v>130000</v>
      </c>
    </row>
    <row r="1442" spans="1:23" ht="30" x14ac:dyDescent="0.25">
      <c r="A1442" s="5">
        <v>129415</v>
      </c>
      <c r="B1442" s="4">
        <v>2</v>
      </c>
      <c r="C1442" s="9" t="s">
        <v>366</v>
      </c>
      <c r="D1442" s="65" t="s">
        <v>6896</v>
      </c>
      <c r="E1442" s="65" t="s">
        <v>11498</v>
      </c>
      <c r="F1442" s="9" t="s">
        <v>6898</v>
      </c>
      <c r="H1442" s="1" t="s">
        <v>1098</v>
      </c>
      <c r="I1442" s="1" t="s">
        <v>158</v>
      </c>
      <c r="K1442" s="14" t="s">
        <v>11500</v>
      </c>
      <c r="L1442" s="14" t="s">
        <v>11500</v>
      </c>
      <c r="M1442" s="2">
        <v>3.21</v>
      </c>
      <c r="P1442" s="181" t="s">
        <v>11517</v>
      </c>
      <c r="Q1442" s="182" t="s">
        <v>30</v>
      </c>
      <c r="S1442" s="6">
        <v>0</v>
      </c>
      <c r="T1442" s="6">
        <v>0</v>
      </c>
      <c r="U1442" s="6">
        <v>0</v>
      </c>
      <c r="V1442" s="6">
        <v>129887.69</v>
      </c>
      <c r="W1442" s="6">
        <f>SUM(Table2[[#This Row],[PE Obligations]:[Paving Obligations]])</f>
        <v>129887.69</v>
      </c>
    </row>
    <row r="1443" spans="1:23" ht="30" x14ac:dyDescent="0.25">
      <c r="A1443" s="5">
        <v>103635.15</v>
      </c>
      <c r="B1443" s="4">
        <v>1</v>
      </c>
      <c r="C1443" s="9" t="s">
        <v>40</v>
      </c>
      <c r="D1443" s="65" t="s">
        <v>363</v>
      </c>
      <c r="E1443" s="65" t="s">
        <v>900</v>
      </c>
      <c r="F1443" s="9" t="s">
        <v>795</v>
      </c>
      <c r="H1443" s="1" t="s">
        <v>105</v>
      </c>
      <c r="I1443" s="1" t="s">
        <v>171</v>
      </c>
      <c r="K1443" s="14" t="s">
        <v>11500</v>
      </c>
      <c r="L1443" s="14" t="s">
        <v>11500</v>
      </c>
      <c r="M1443" s="1" t="s">
        <v>57</v>
      </c>
      <c r="N1443" s="13">
        <v>43595</v>
      </c>
      <c r="P1443" s="181" t="s">
        <v>11515</v>
      </c>
      <c r="Q1443" s="182"/>
      <c r="S1443" s="6">
        <v>0</v>
      </c>
      <c r="T1443" s="6">
        <v>0</v>
      </c>
      <c r="U1443" s="6">
        <v>129884</v>
      </c>
      <c r="V1443" s="6">
        <v>0</v>
      </c>
      <c r="W1443" s="6">
        <f>SUM(Table2[[#This Row],[PE Obligations]:[Paving Obligations]])</f>
        <v>129884</v>
      </c>
    </row>
    <row r="1444" spans="1:23" x14ac:dyDescent="0.25">
      <c r="A1444" s="5">
        <v>127304</v>
      </c>
      <c r="B1444" s="4">
        <v>3</v>
      </c>
      <c r="C1444" s="9" t="s">
        <v>188</v>
      </c>
      <c r="D1444" s="65" t="s">
        <v>126</v>
      </c>
      <c r="E1444" s="65" t="s">
        <v>900</v>
      </c>
      <c r="F1444" s="9" t="s">
        <v>5425</v>
      </c>
      <c r="G1444" s="9" t="s">
        <v>3213</v>
      </c>
      <c r="H1444" s="1" t="s">
        <v>158</v>
      </c>
      <c r="I1444" s="1" t="s">
        <v>158</v>
      </c>
      <c r="J1444" s="1" t="str">
        <f>VLOOKUP(A1444,'Resurfacing Data'!A:M,13,FALSE)</f>
        <v>Mill &amp; 411D</v>
      </c>
      <c r="K1444" s="14" t="s">
        <v>11496</v>
      </c>
      <c r="L1444" s="14" t="s">
        <v>10418</v>
      </c>
      <c r="M1444" s="2">
        <v>5.85</v>
      </c>
      <c r="N1444" s="13">
        <v>43595</v>
      </c>
      <c r="O1444" s="1" t="s">
        <v>342</v>
      </c>
      <c r="P1444" s="181" t="s">
        <v>11515</v>
      </c>
      <c r="Q1444" s="182" t="s">
        <v>24</v>
      </c>
      <c r="S1444" s="6">
        <v>0</v>
      </c>
      <c r="T1444" s="6">
        <v>0</v>
      </c>
      <c r="U1444" s="6">
        <v>0</v>
      </c>
      <c r="V1444" s="6">
        <v>129452</v>
      </c>
      <c r="W1444" s="6">
        <f>SUM(Table2[[#This Row],[PE Obligations]:[Paving Obligations]])</f>
        <v>129452</v>
      </c>
    </row>
    <row r="1445" spans="1:23" ht="30" x14ac:dyDescent="0.25">
      <c r="A1445" s="5">
        <v>126208</v>
      </c>
      <c r="B1445" s="4">
        <v>3</v>
      </c>
      <c r="C1445" s="9" t="s">
        <v>237</v>
      </c>
      <c r="D1445" s="65" t="s">
        <v>71</v>
      </c>
      <c r="E1445" s="65" t="s">
        <v>900</v>
      </c>
      <c r="F1445" s="9" t="s">
        <v>4742</v>
      </c>
      <c r="G1445" s="9" t="s">
        <v>3582</v>
      </c>
      <c r="H1445" s="1" t="s">
        <v>158</v>
      </c>
      <c r="I1445" s="1" t="s">
        <v>341</v>
      </c>
      <c r="J1445" s="1" t="str">
        <f>VLOOKUP(A1445,'Resurfacing Data'!A:M,13,FALSE)</f>
        <v>411TLD Overlay @ 85 lb/sy</v>
      </c>
      <c r="K1445" s="14" t="s">
        <v>11496</v>
      </c>
      <c r="L1445" s="14" t="s">
        <v>10418</v>
      </c>
      <c r="M1445" s="2">
        <v>6.16</v>
      </c>
      <c r="N1445" s="13">
        <v>43140</v>
      </c>
      <c r="O1445" s="1" t="s">
        <v>337</v>
      </c>
      <c r="P1445" s="181" t="s">
        <v>11515</v>
      </c>
      <c r="Q1445" s="182" t="s">
        <v>24</v>
      </c>
      <c r="S1445" s="6">
        <v>0</v>
      </c>
      <c r="T1445" s="6">
        <v>0</v>
      </c>
      <c r="U1445" s="6">
        <v>9076.2900000000009</v>
      </c>
      <c r="V1445" s="6">
        <v>120076.12</v>
      </c>
      <c r="W1445" s="6">
        <f>SUM(Table2[[#This Row],[PE Obligations]:[Paving Obligations]])</f>
        <v>129152.41</v>
      </c>
    </row>
    <row r="1446" spans="1:23" ht="30" x14ac:dyDescent="0.25">
      <c r="A1446" s="5">
        <v>127848</v>
      </c>
      <c r="B1446" s="4">
        <v>1</v>
      </c>
      <c r="C1446" s="9" t="s">
        <v>90</v>
      </c>
      <c r="D1446" s="65" t="s">
        <v>5845</v>
      </c>
      <c r="E1446" s="65" t="s">
        <v>11498</v>
      </c>
      <c r="F1446" s="9" t="s">
        <v>5846</v>
      </c>
      <c r="G1446" s="9" t="s">
        <v>600</v>
      </c>
      <c r="H1446" s="1" t="s">
        <v>501</v>
      </c>
      <c r="I1446" s="1" t="s">
        <v>600</v>
      </c>
      <c r="K1446" s="14" t="s">
        <v>11500</v>
      </c>
      <c r="L1446" s="14" t="s">
        <v>11500</v>
      </c>
      <c r="M1446" s="2">
        <v>1.78</v>
      </c>
      <c r="N1446" s="13">
        <v>43812</v>
      </c>
      <c r="P1446" s="181" t="s">
        <v>11517</v>
      </c>
      <c r="Q1446" s="182" t="s">
        <v>24</v>
      </c>
      <c r="S1446" s="6">
        <v>5000</v>
      </c>
      <c r="T1446" s="6">
        <v>0</v>
      </c>
      <c r="U1446" s="6">
        <v>124000</v>
      </c>
      <c r="V1446" s="6">
        <v>0</v>
      </c>
      <c r="W1446" s="6">
        <f>SUM(Table2[[#This Row],[PE Obligations]:[Paving Obligations]])</f>
        <v>129000</v>
      </c>
    </row>
    <row r="1447" spans="1:23" x14ac:dyDescent="0.25">
      <c r="A1447" s="5">
        <v>127184</v>
      </c>
      <c r="B1447" s="4">
        <v>2</v>
      </c>
      <c r="C1447" s="9" t="s">
        <v>197</v>
      </c>
      <c r="D1447" s="65" t="s">
        <v>369</v>
      </c>
      <c r="E1447" s="65" t="s">
        <v>900</v>
      </c>
      <c r="F1447" s="9" t="s">
        <v>5347</v>
      </c>
      <c r="G1447" s="9" t="s">
        <v>4738</v>
      </c>
      <c r="H1447" s="1" t="s">
        <v>158</v>
      </c>
      <c r="I1447" s="1" t="s">
        <v>341</v>
      </c>
      <c r="J1447" s="1" t="str">
        <f>VLOOKUP(A1447,'Resurfacing Data'!A:M,13,FALSE)</f>
        <v>Chip Seal &amp; 85 lb/sy TLD</v>
      </c>
      <c r="K1447" s="14" t="s">
        <v>11496</v>
      </c>
      <c r="L1447" s="14" t="s">
        <v>10418</v>
      </c>
      <c r="M1447" s="2">
        <v>7.33</v>
      </c>
      <c r="N1447" s="13">
        <v>43553</v>
      </c>
      <c r="O1447" s="1" t="s">
        <v>337</v>
      </c>
      <c r="P1447" s="181" t="s">
        <v>11515</v>
      </c>
      <c r="Q1447" s="182" t="s">
        <v>24</v>
      </c>
      <c r="S1447" s="6">
        <v>0</v>
      </c>
      <c r="T1447" s="6">
        <v>0</v>
      </c>
      <c r="U1447" s="6">
        <v>-198</v>
      </c>
      <c r="V1447" s="6">
        <v>129158</v>
      </c>
      <c r="W1447" s="6">
        <f>SUM(Table2[[#This Row],[PE Obligations]:[Paving Obligations]])</f>
        <v>128960</v>
      </c>
    </row>
    <row r="1448" spans="1:23" ht="120" x14ac:dyDescent="0.25">
      <c r="A1448" s="5">
        <v>125213</v>
      </c>
      <c r="B1448" s="4">
        <v>4</v>
      </c>
      <c r="C1448" s="9" t="s">
        <v>18</v>
      </c>
      <c r="D1448" s="65"/>
      <c r="E1448" s="65" t="s">
        <v>11498</v>
      </c>
      <c r="F1448" s="9" t="s">
        <v>4212</v>
      </c>
      <c r="G1448" s="9" t="s">
        <v>4213</v>
      </c>
      <c r="H1448" s="1" t="s">
        <v>22</v>
      </c>
      <c r="I1448" s="1" t="s">
        <v>158</v>
      </c>
      <c r="J1448" s="1" t="e">
        <f>VLOOKUP(A1448,'Resurfacing Data'!A:M,13,FALSE)</f>
        <v>#N/A</v>
      </c>
      <c r="K1448" s="14" t="s">
        <v>11496</v>
      </c>
      <c r="L1448" s="14" t="s">
        <v>10418</v>
      </c>
      <c r="M1448" s="2">
        <v>1.02</v>
      </c>
      <c r="P1448" s="181" t="s">
        <v>11516</v>
      </c>
      <c r="Q1448" s="182" t="s">
        <v>11</v>
      </c>
      <c r="S1448" s="6">
        <v>0</v>
      </c>
      <c r="T1448" s="6">
        <v>0</v>
      </c>
      <c r="U1448" s="6">
        <v>128631</v>
      </c>
      <c r="V1448" s="6">
        <v>0</v>
      </c>
      <c r="W1448" s="6">
        <f>SUM(Table2[[#This Row],[PE Obligations]:[Paving Obligations]])</f>
        <v>128631</v>
      </c>
    </row>
    <row r="1449" spans="1:23" ht="60" x14ac:dyDescent="0.25">
      <c r="A1449" s="5">
        <v>123458</v>
      </c>
      <c r="B1449" s="4">
        <v>4</v>
      </c>
      <c r="C1449" s="9" t="s">
        <v>215</v>
      </c>
      <c r="D1449" s="65" t="s">
        <v>3460</v>
      </c>
      <c r="E1449" s="65" t="s">
        <v>11498</v>
      </c>
      <c r="F1449" s="9" t="s">
        <v>3461</v>
      </c>
      <c r="G1449" s="9" t="s">
        <v>3462</v>
      </c>
      <c r="H1449" s="1" t="s">
        <v>1069</v>
      </c>
      <c r="I1449" s="1" t="s">
        <v>1070</v>
      </c>
      <c r="K1449" s="14" t="s">
        <v>11500</v>
      </c>
      <c r="L1449" s="14" t="s">
        <v>11500</v>
      </c>
      <c r="M1449" s="2">
        <v>0.01</v>
      </c>
      <c r="P1449" s="181" t="s">
        <v>11517</v>
      </c>
      <c r="Q1449" s="182" t="s">
        <v>30</v>
      </c>
      <c r="S1449" s="6">
        <v>0</v>
      </c>
      <c r="T1449" s="6">
        <v>128621</v>
      </c>
      <c r="U1449" s="6">
        <v>0</v>
      </c>
      <c r="V1449" s="6">
        <v>0</v>
      </c>
      <c r="W1449" s="6">
        <f>SUM(Table2[[#This Row],[PE Obligations]:[Paving Obligations]])</f>
        <v>128621</v>
      </c>
    </row>
    <row r="1450" spans="1:23" ht="30" x14ac:dyDescent="0.25">
      <c r="A1450" s="5">
        <v>128864</v>
      </c>
      <c r="B1450" s="4">
        <v>4</v>
      </c>
      <c r="C1450" s="9" t="s">
        <v>94</v>
      </c>
      <c r="D1450" s="65" t="s">
        <v>6385</v>
      </c>
      <c r="E1450" s="65" t="s">
        <v>11498</v>
      </c>
      <c r="F1450" s="9" t="s">
        <v>6386</v>
      </c>
      <c r="H1450" s="1" t="s">
        <v>1098</v>
      </c>
      <c r="I1450" s="1" t="s">
        <v>158</v>
      </c>
      <c r="K1450" s="14" t="s">
        <v>11500</v>
      </c>
      <c r="L1450" s="14" t="s">
        <v>11500</v>
      </c>
      <c r="M1450" s="2">
        <v>1.5</v>
      </c>
      <c r="P1450" s="181" t="s">
        <v>11517</v>
      </c>
      <c r="Q1450" s="182" t="s">
        <v>30</v>
      </c>
      <c r="S1450" s="6">
        <v>0</v>
      </c>
      <c r="T1450" s="6">
        <v>0</v>
      </c>
      <c r="U1450" s="6">
        <v>0</v>
      </c>
      <c r="V1450" s="6">
        <v>128436.46</v>
      </c>
      <c r="W1450" s="6">
        <f>SUM(Table2[[#This Row],[PE Obligations]:[Paving Obligations]])</f>
        <v>128436.46</v>
      </c>
    </row>
    <row r="1451" spans="1:23" x14ac:dyDescent="0.25">
      <c r="A1451" s="5">
        <v>121401</v>
      </c>
      <c r="B1451" s="4">
        <v>1</v>
      </c>
      <c r="C1451" s="9" t="s">
        <v>271</v>
      </c>
      <c r="D1451" s="65" t="s">
        <v>2868</v>
      </c>
      <c r="E1451" s="65" t="s">
        <v>11498</v>
      </c>
      <c r="F1451" s="9" t="s">
        <v>2869</v>
      </c>
      <c r="H1451" s="1" t="s">
        <v>52</v>
      </c>
      <c r="I1451" s="1" t="s">
        <v>48</v>
      </c>
      <c r="K1451" s="14" t="s">
        <v>28</v>
      </c>
      <c r="L1451" s="14" t="s">
        <v>11339</v>
      </c>
      <c r="M1451" s="2">
        <v>0</v>
      </c>
      <c r="N1451" s="13">
        <v>43140</v>
      </c>
      <c r="P1451" s="181" t="s">
        <v>11517</v>
      </c>
      <c r="Q1451" s="182" t="s">
        <v>30</v>
      </c>
      <c r="R1451" s="9" t="s">
        <v>2870</v>
      </c>
      <c r="S1451" s="6">
        <v>0</v>
      </c>
      <c r="T1451" s="6">
        <v>0</v>
      </c>
      <c r="U1451" s="6">
        <v>128224.61</v>
      </c>
      <c r="V1451" s="6">
        <v>0</v>
      </c>
      <c r="W1451" s="6">
        <f>SUM(Table2[[#This Row],[PE Obligations]:[Paving Obligations]])</f>
        <v>128224.61</v>
      </c>
    </row>
    <row r="1452" spans="1:23" x14ac:dyDescent="0.25">
      <c r="A1452" s="5">
        <v>106269.04</v>
      </c>
      <c r="B1452" s="4">
        <v>3</v>
      </c>
      <c r="C1452" s="9" t="s">
        <v>318</v>
      </c>
      <c r="D1452" s="65" t="s">
        <v>954</v>
      </c>
      <c r="E1452" s="65" t="s">
        <v>900</v>
      </c>
      <c r="F1452" s="9" t="s">
        <v>955</v>
      </c>
      <c r="H1452" s="1" t="s">
        <v>24</v>
      </c>
      <c r="I1452" s="1" t="s">
        <v>23</v>
      </c>
      <c r="K1452" s="14" t="s">
        <v>11496</v>
      </c>
      <c r="L1452" s="14" t="s">
        <v>113</v>
      </c>
      <c r="M1452" s="2">
        <v>0.217</v>
      </c>
      <c r="N1452" s="13">
        <v>41516</v>
      </c>
      <c r="P1452" s="181" t="s">
        <v>11515</v>
      </c>
      <c r="Q1452" s="182" t="s">
        <v>24</v>
      </c>
      <c r="S1452" s="6">
        <v>128111.35</v>
      </c>
      <c r="T1452" s="6">
        <v>0</v>
      </c>
      <c r="U1452" s="6">
        <v>0</v>
      </c>
      <c r="V1452" s="6">
        <v>0</v>
      </c>
      <c r="W1452" s="6">
        <f>SUM(Table2[[#This Row],[PE Obligations]:[Paving Obligations]])</f>
        <v>128111.35</v>
      </c>
    </row>
    <row r="1453" spans="1:23" ht="45" x14ac:dyDescent="0.25">
      <c r="A1453" s="5">
        <v>40908.06</v>
      </c>
      <c r="B1453" s="4">
        <v>4</v>
      </c>
      <c r="C1453" s="9" t="s">
        <v>78</v>
      </c>
      <c r="D1453" s="65"/>
      <c r="E1453" s="65" t="s">
        <v>11500</v>
      </c>
      <c r="F1453" s="9" t="s">
        <v>79</v>
      </c>
      <c r="G1453" s="9" t="s">
        <v>80</v>
      </c>
      <c r="H1453" s="1" t="s">
        <v>24</v>
      </c>
      <c r="I1453" s="1" t="s">
        <v>56</v>
      </c>
      <c r="K1453" s="14" t="s">
        <v>11500</v>
      </c>
      <c r="L1453" s="14" t="s">
        <v>11500</v>
      </c>
      <c r="M1453" s="2">
        <v>0</v>
      </c>
      <c r="N1453" s="13">
        <v>42244</v>
      </c>
      <c r="P1453" s="181" t="s">
        <v>11500</v>
      </c>
      <c r="Q1453" s="182"/>
      <c r="S1453" s="6">
        <v>0</v>
      </c>
      <c r="T1453" s="6">
        <v>0</v>
      </c>
      <c r="U1453" s="6">
        <v>127951.95</v>
      </c>
      <c r="V1453" s="6">
        <v>0</v>
      </c>
      <c r="W1453" s="6">
        <f>SUM(Table2[[#This Row],[PE Obligations]:[Paving Obligations]])</f>
        <v>127951.95</v>
      </c>
    </row>
    <row r="1454" spans="1:23" ht="30" x14ac:dyDescent="0.25">
      <c r="A1454" s="5">
        <v>122040</v>
      </c>
      <c r="B1454" s="4">
        <v>4</v>
      </c>
      <c r="C1454" s="9" t="s">
        <v>264</v>
      </c>
      <c r="D1454" s="65"/>
      <c r="E1454" s="65" t="s">
        <v>11500</v>
      </c>
      <c r="F1454" s="9" t="s">
        <v>3088</v>
      </c>
      <c r="H1454" s="1" t="s">
        <v>878</v>
      </c>
      <c r="I1454" s="1" t="s">
        <v>972</v>
      </c>
      <c r="K1454" s="14" t="s">
        <v>11500</v>
      </c>
      <c r="L1454" s="14" t="s">
        <v>11500</v>
      </c>
      <c r="M1454" s="1" t="s">
        <v>57</v>
      </c>
      <c r="P1454" s="181" t="s">
        <v>11500</v>
      </c>
      <c r="Q1454" s="182"/>
      <c r="S1454" s="6">
        <v>0</v>
      </c>
      <c r="T1454" s="6">
        <v>0</v>
      </c>
      <c r="U1454" s="6">
        <v>127920</v>
      </c>
      <c r="V1454" s="6">
        <v>0</v>
      </c>
      <c r="W1454" s="6">
        <f>SUM(Table2[[#This Row],[PE Obligations]:[Paving Obligations]])</f>
        <v>127920</v>
      </c>
    </row>
    <row r="1455" spans="1:23" ht="30" x14ac:dyDescent="0.25">
      <c r="A1455" s="5">
        <v>124862</v>
      </c>
      <c r="B1455" s="4">
        <v>3</v>
      </c>
      <c r="C1455" s="9" t="s">
        <v>289</v>
      </c>
      <c r="D1455" s="65" t="s">
        <v>1049</v>
      </c>
      <c r="E1455" s="65" t="s">
        <v>900</v>
      </c>
      <c r="F1455" s="9" t="s">
        <v>4070</v>
      </c>
      <c r="H1455" s="1" t="s">
        <v>1079</v>
      </c>
      <c r="I1455" s="1" t="s">
        <v>969</v>
      </c>
      <c r="K1455" s="14" t="s">
        <v>11496</v>
      </c>
      <c r="L1455" s="14" t="s">
        <v>113</v>
      </c>
      <c r="M1455" s="1" t="s">
        <v>57</v>
      </c>
      <c r="N1455" s="13">
        <v>42909</v>
      </c>
      <c r="P1455" s="181" t="s">
        <v>11515</v>
      </c>
      <c r="Q1455" s="182" t="s">
        <v>24</v>
      </c>
      <c r="S1455" s="6">
        <v>68233.55</v>
      </c>
      <c r="T1455" s="6">
        <v>0</v>
      </c>
      <c r="U1455" s="6">
        <v>59500</v>
      </c>
      <c r="V1455" s="6">
        <v>0</v>
      </c>
      <c r="W1455" s="6">
        <f>SUM(Table2[[#This Row],[PE Obligations]:[Paving Obligations]])</f>
        <v>127733.55</v>
      </c>
    </row>
    <row r="1456" spans="1:23" x14ac:dyDescent="0.25">
      <c r="A1456" s="5">
        <v>115778.01</v>
      </c>
      <c r="B1456" s="4">
        <v>1</v>
      </c>
      <c r="C1456" s="9" t="s">
        <v>181</v>
      </c>
      <c r="D1456" s="65" t="s">
        <v>122</v>
      </c>
      <c r="E1456" s="65" t="s">
        <v>10721</v>
      </c>
      <c r="F1456" s="9" t="s">
        <v>1823</v>
      </c>
      <c r="H1456" s="1" t="s">
        <v>74</v>
      </c>
      <c r="I1456" s="1" t="s">
        <v>23</v>
      </c>
      <c r="K1456" s="14" t="s">
        <v>11496</v>
      </c>
      <c r="L1456" s="14" t="s">
        <v>113</v>
      </c>
      <c r="M1456" s="2">
        <v>2.7</v>
      </c>
      <c r="N1456" s="13">
        <v>42195</v>
      </c>
      <c r="P1456" s="181" t="s">
        <v>11513</v>
      </c>
      <c r="Q1456" s="182" t="s">
        <v>148</v>
      </c>
      <c r="S1456" s="6">
        <v>2514.34</v>
      </c>
      <c r="T1456" s="6">
        <v>0</v>
      </c>
      <c r="U1456" s="6">
        <v>125110.44</v>
      </c>
      <c r="V1456" s="6">
        <v>0</v>
      </c>
      <c r="W1456" s="6">
        <f>SUM(Table2[[#This Row],[PE Obligations]:[Paving Obligations]])</f>
        <v>127624.78</v>
      </c>
    </row>
    <row r="1457" spans="1:23" x14ac:dyDescent="0.25">
      <c r="A1457" s="5">
        <v>129271</v>
      </c>
      <c r="B1457" s="4">
        <v>3</v>
      </c>
      <c r="C1457" s="9" t="s">
        <v>131</v>
      </c>
      <c r="D1457" s="65"/>
      <c r="E1457" s="65" t="s">
        <v>11500</v>
      </c>
      <c r="F1457" s="9" t="s">
        <v>6744</v>
      </c>
      <c r="H1457" s="1" t="s">
        <v>878</v>
      </c>
      <c r="I1457" s="1" t="s">
        <v>972</v>
      </c>
      <c r="K1457" s="14" t="s">
        <v>11500</v>
      </c>
      <c r="L1457" s="14" t="s">
        <v>11500</v>
      </c>
      <c r="M1457" s="1" t="s">
        <v>57</v>
      </c>
      <c r="P1457" s="181" t="s">
        <v>11500</v>
      </c>
      <c r="Q1457" s="182"/>
      <c r="S1457" s="6">
        <v>0</v>
      </c>
      <c r="T1457" s="6">
        <v>0</v>
      </c>
      <c r="U1457" s="6">
        <v>127500</v>
      </c>
      <c r="V1457" s="6">
        <v>0</v>
      </c>
      <c r="W1457" s="6">
        <f>SUM(Table2[[#This Row],[PE Obligations]:[Paving Obligations]])</f>
        <v>127500</v>
      </c>
    </row>
    <row r="1458" spans="1:23" x14ac:dyDescent="0.25">
      <c r="A1458" s="5">
        <v>105025.16</v>
      </c>
      <c r="B1458" s="4">
        <v>2</v>
      </c>
      <c r="C1458" s="9" t="s">
        <v>65</v>
      </c>
      <c r="D1458" s="65"/>
      <c r="E1458" s="65" t="s">
        <v>11500</v>
      </c>
      <c r="F1458" s="9" t="s">
        <v>897</v>
      </c>
      <c r="H1458" s="1" t="s">
        <v>760</v>
      </c>
      <c r="I1458" s="1" t="s">
        <v>761</v>
      </c>
      <c r="K1458" s="14" t="s">
        <v>11500</v>
      </c>
      <c r="L1458" s="14" t="s">
        <v>11500</v>
      </c>
      <c r="M1458" s="1" t="s">
        <v>57</v>
      </c>
      <c r="P1458" s="181" t="s">
        <v>11500</v>
      </c>
      <c r="Q1458" s="182"/>
      <c r="S1458" s="6">
        <v>0</v>
      </c>
      <c r="T1458" s="6">
        <v>0</v>
      </c>
      <c r="U1458" s="6">
        <v>127000</v>
      </c>
      <c r="V1458" s="6">
        <v>0</v>
      </c>
      <c r="W1458" s="6">
        <f>SUM(Table2[[#This Row],[PE Obligations]:[Paving Obligations]])</f>
        <v>127000</v>
      </c>
    </row>
    <row r="1459" spans="1:23" x14ac:dyDescent="0.25">
      <c r="A1459" s="5">
        <v>125426.01</v>
      </c>
      <c r="B1459" s="4">
        <v>4</v>
      </c>
      <c r="C1459" s="9" t="s">
        <v>156</v>
      </c>
      <c r="D1459" s="65"/>
      <c r="E1459" s="65" t="s">
        <v>10721</v>
      </c>
      <c r="F1459" s="9" t="s">
        <v>4322</v>
      </c>
      <c r="G1459" s="9" t="s">
        <v>2155</v>
      </c>
      <c r="H1459" s="1" t="s">
        <v>105</v>
      </c>
      <c r="I1459" s="1" t="s">
        <v>1149</v>
      </c>
      <c r="K1459" s="14" t="s">
        <v>11500</v>
      </c>
      <c r="L1459" s="14" t="s">
        <v>11500</v>
      </c>
      <c r="M1459" s="1" t="s">
        <v>57</v>
      </c>
      <c r="N1459" s="13">
        <v>43182</v>
      </c>
      <c r="P1459" s="181" t="s">
        <v>11513</v>
      </c>
      <c r="Q1459" s="182"/>
      <c r="S1459" s="6">
        <v>0</v>
      </c>
      <c r="T1459" s="6">
        <v>0</v>
      </c>
      <c r="U1459" s="6">
        <v>126700</v>
      </c>
      <c r="V1459" s="6">
        <v>0</v>
      </c>
      <c r="W1459" s="6">
        <f>SUM(Table2[[#This Row],[PE Obligations]:[Paving Obligations]])</f>
        <v>126700</v>
      </c>
    </row>
    <row r="1460" spans="1:23" x14ac:dyDescent="0.25">
      <c r="A1460" s="5">
        <v>118495</v>
      </c>
      <c r="B1460" s="4">
        <v>1</v>
      </c>
      <c r="C1460" s="9" t="s">
        <v>287</v>
      </c>
      <c r="D1460" s="65" t="s">
        <v>2305</v>
      </c>
      <c r="E1460" s="65" t="s">
        <v>900</v>
      </c>
      <c r="F1460" s="9" t="s">
        <v>2306</v>
      </c>
      <c r="H1460" s="1" t="s">
        <v>28</v>
      </c>
      <c r="I1460" s="1" t="s">
        <v>23</v>
      </c>
      <c r="K1460" s="14" t="s">
        <v>28</v>
      </c>
      <c r="L1460" s="14" t="s">
        <v>113</v>
      </c>
      <c r="M1460" s="2">
        <v>0</v>
      </c>
      <c r="N1460" s="13">
        <v>43014</v>
      </c>
      <c r="P1460" s="181" t="s">
        <v>11514</v>
      </c>
      <c r="Q1460" s="182" t="s">
        <v>11</v>
      </c>
      <c r="S1460" s="6">
        <v>126550</v>
      </c>
      <c r="T1460" s="6">
        <v>0</v>
      </c>
      <c r="U1460" s="6">
        <v>0</v>
      </c>
      <c r="V1460" s="6">
        <v>0</v>
      </c>
      <c r="W1460" s="6">
        <f>SUM(Table2[[#This Row],[PE Obligations]:[Paving Obligations]])</f>
        <v>126550</v>
      </c>
    </row>
    <row r="1461" spans="1:23" ht="90" x14ac:dyDescent="0.25">
      <c r="A1461" s="5">
        <v>122249</v>
      </c>
      <c r="B1461" s="4">
        <v>4</v>
      </c>
      <c r="C1461" s="9" t="s">
        <v>94</v>
      </c>
      <c r="D1461" s="65" t="s">
        <v>3144</v>
      </c>
      <c r="E1461" s="65" t="s">
        <v>11498</v>
      </c>
      <c r="F1461" s="9" t="s">
        <v>3145</v>
      </c>
      <c r="G1461" s="9" t="s">
        <v>3146</v>
      </c>
      <c r="H1461" s="1" t="s">
        <v>22</v>
      </c>
      <c r="I1461" s="1" t="s">
        <v>39</v>
      </c>
      <c r="K1461" s="14" t="s">
        <v>11500</v>
      </c>
      <c r="L1461" s="14" t="s">
        <v>11500</v>
      </c>
      <c r="M1461" s="2">
        <v>0.19</v>
      </c>
      <c r="P1461" s="181" t="s">
        <v>11517</v>
      </c>
      <c r="Q1461" s="182" t="s">
        <v>30</v>
      </c>
      <c r="S1461" s="6">
        <v>85</v>
      </c>
      <c r="T1461" s="6">
        <v>-465</v>
      </c>
      <c r="U1461" s="6">
        <v>126879</v>
      </c>
      <c r="V1461" s="6">
        <v>0</v>
      </c>
      <c r="W1461" s="6">
        <f>SUM(Table2[[#This Row],[PE Obligations]:[Paving Obligations]])</f>
        <v>126499</v>
      </c>
    </row>
    <row r="1462" spans="1:23" x14ac:dyDescent="0.25">
      <c r="A1462" s="5">
        <v>129870</v>
      </c>
      <c r="B1462" s="4">
        <v>1</v>
      </c>
      <c r="C1462" s="9" t="s">
        <v>40</v>
      </c>
      <c r="D1462" s="65"/>
      <c r="E1462" s="65" t="s">
        <v>11500</v>
      </c>
      <c r="F1462" s="9" t="s">
        <v>7216</v>
      </c>
      <c r="H1462" s="1" t="s">
        <v>878</v>
      </c>
      <c r="I1462" s="1" t="s">
        <v>972</v>
      </c>
      <c r="K1462" s="14" t="s">
        <v>11500</v>
      </c>
      <c r="L1462" s="14" t="s">
        <v>11500</v>
      </c>
      <c r="M1462" s="1" t="s">
        <v>57</v>
      </c>
      <c r="P1462" s="181" t="s">
        <v>11500</v>
      </c>
      <c r="Q1462" s="182"/>
      <c r="S1462" s="6">
        <v>0</v>
      </c>
      <c r="T1462" s="6">
        <v>0</v>
      </c>
      <c r="U1462" s="6">
        <v>126065</v>
      </c>
      <c r="V1462" s="6">
        <v>0</v>
      </c>
      <c r="W1462" s="6">
        <f>SUM(Table2[[#This Row],[PE Obligations]:[Paving Obligations]])</f>
        <v>126065</v>
      </c>
    </row>
    <row r="1463" spans="1:23" ht="30" x14ac:dyDescent="0.25">
      <c r="A1463" s="5">
        <v>128787</v>
      </c>
      <c r="B1463" s="4">
        <v>2</v>
      </c>
      <c r="C1463" s="9" t="s">
        <v>278</v>
      </c>
      <c r="D1463" s="65" t="s">
        <v>6330</v>
      </c>
      <c r="E1463" s="65" t="s">
        <v>11498</v>
      </c>
      <c r="F1463" s="9" t="s">
        <v>6331</v>
      </c>
      <c r="H1463" s="1" t="s">
        <v>1098</v>
      </c>
      <c r="I1463" s="1" t="s">
        <v>158</v>
      </c>
      <c r="K1463" s="14" t="s">
        <v>11500</v>
      </c>
      <c r="L1463" s="14" t="s">
        <v>11500</v>
      </c>
      <c r="M1463" s="2">
        <v>1.8560000000000001</v>
      </c>
      <c r="P1463" s="181" t="s">
        <v>11517</v>
      </c>
      <c r="Q1463" s="182" t="s">
        <v>30</v>
      </c>
      <c r="S1463" s="6">
        <v>0</v>
      </c>
      <c r="T1463" s="6">
        <v>0</v>
      </c>
      <c r="U1463" s="6">
        <v>0</v>
      </c>
      <c r="V1463" s="6">
        <v>125775.72</v>
      </c>
      <c r="W1463" s="6">
        <f>SUM(Table2[[#This Row],[PE Obligations]:[Paving Obligations]])</f>
        <v>125775.72</v>
      </c>
    </row>
    <row r="1464" spans="1:23" x14ac:dyDescent="0.25">
      <c r="A1464" s="5">
        <v>130210</v>
      </c>
      <c r="B1464" s="4">
        <v>2</v>
      </c>
      <c r="C1464" s="9" t="s">
        <v>124</v>
      </c>
      <c r="D1464" s="65"/>
      <c r="E1464" s="65" t="s">
        <v>11500</v>
      </c>
      <c r="F1464" s="9" t="s">
        <v>7546</v>
      </c>
      <c r="H1464" s="1" t="s">
        <v>878</v>
      </c>
      <c r="I1464" s="1" t="s">
        <v>972</v>
      </c>
      <c r="K1464" s="14" t="s">
        <v>11500</v>
      </c>
      <c r="L1464" s="14" t="s">
        <v>11500</v>
      </c>
      <c r="M1464" s="1" t="s">
        <v>57</v>
      </c>
      <c r="P1464" s="181" t="s">
        <v>11500</v>
      </c>
      <c r="Q1464" s="182"/>
      <c r="S1464" s="6">
        <v>0</v>
      </c>
      <c r="T1464" s="6">
        <v>0</v>
      </c>
      <c r="U1464" s="6">
        <v>125729</v>
      </c>
      <c r="V1464" s="6">
        <v>0</v>
      </c>
      <c r="W1464" s="6">
        <f>SUM(Table2[[#This Row],[PE Obligations]:[Paving Obligations]])</f>
        <v>125729</v>
      </c>
    </row>
    <row r="1465" spans="1:23" ht="30" x14ac:dyDescent="0.25">
      <c r="A1465" s="5">
        <v>104027.34</v>
      </c>
      <c r="B1465" s="4">
        <v>4</v>
      </c>
      <c r="C1465" s="9" t="s">
        <v>94</v>
      </c>
      <c r="D1465" s="65"/>
      <c r="E1465" s="65" t="s">
        <v>11500</v>
      </c>
      <c r="F1465" s="9" t="s">
        <v>836</v>
      </c>
      <c r="G1465" s="9" t="s">
        <v>836</v>
      </c>
      <c r="H1465" s="1" t="s">
        <v>24</v>
      </c>
      <c r="I1465" s="1" t="s">
        <v>828</v>
      </c>
      <c r="K1465" s="14" t="s">
        <v>11500</v>
      </c>
      <c r="L1465" s="14" t="s">
        <v>11500</v>
      </c>
      <c r="M1465" s="2">
        <v>0</v>
      </c>
      <c r="N1465" s="13">
        <v>44540</v>
      </c>
      <c r="P1465" s="181" t="s">
        <v>11500</v>
      </c>
      <c r="Q1465" s="182"/>
      <c r="S1465" s="6">
        <v>125000</v>
      </c>
      <c r="T1465" s="6">
        <v>0</v>
      </c>
      <c r="U1465" s="6">
        <v>0</v>
      </c>
      <c r="V1465" s="6">
        <v>0</v>
      </c>
      <c r="W1465" s="6">
        <f>SUM(Table2[[#This Row],[PE Obligations]:[Paving Obligations]])</f>
        <v>125000</v>
      </c>
    </row>
    <row r="1466" spans="1:23" ht="30" x14ac:dyDescent="0.25">
      <c r="A1466" s="5">
        <v>122163.02</v>
      </c>
      <c r="B1466" s="4">
        <v>6</v>
      </c>
      <c r="C1466" s="9" t="s">
        <v>46</v>
      </c>
      <c r="D1466" s="65"/>
      <c r="E1466" s="65" t="s">
        <v>11500</v>
      </c>
      <c r="F1466" s="9" t="s">
        <v>3132</v>
      </c>
      <c r="H1466" s="1" t="s">
        <v>24</v>
      </c>
      <c r="I1466" s="1" t="s">
        <v>869</v>
      </c>
      <c r="K1466" s="14" t="s">
        <v>11500</v>
      </c>
      <c r="L1466" s="14" t="s">
        <v>11500</v>
      </c>
      <c r="M1466" s="2">
        <v>0</v>
      </c>
      <c r="P1466" s="181" t="s">
        <v>11500</v>
      </c>
      <c r="Q1466" s="182"/>
      <c r="S1466" s="6">
        <v>125000</v>
      </c>
      <c r="T1466" s="6">
        <v>0</v>
      </c>
      <c r="U1466" s="6">
        <v>0</v>
      </c>
      <c r="V1466" s="6">
        <v>0</v>
      </c>
      <c r="W1466" s="6">
        <f>SUM(Table2[[#This Row],[PE Obligations]:[Paving Obligations]])</f>
        <v>125000</v>
      </c>
    </row>
    <row r="1467" spans="1:23" ht="30" x14ac:dyDescent="0.25">
      <c r="A1467" s="5">
        <v>101435</v>
      </c>
      <c r="B1467" s="4">
        <v>3</v>
      </c>
      <c r="C1467" s="9" t="s">
        <v>318</v>
      </c>
      <c r="D1467" s="65" t="s">
        <v>575</v>
      </c>
      <c r="E1467" s="65" t="s">
        <v>900</v>
      </c>
      <c r="F1467" s="9" t="s">
        <v>658</v>
      </c>
      <c r="H1467" s="1" t="s">
        <v>74</v>
      </c>
      <c r="I1467" s="1" t="s">
        <v>101</v>
      </c>
      <c r="K1467" s="14" t="s">
        <v>11496</v>
      </c>
      <c r="L1467" s="14" t="s">
        <v>113</v>
      </c>
      <c r="M1467" s="2">
        <v>10.3</v>
      </c>
      <c r="P1467" s="181" t="s">
        <v>11515</v>
      </c>
      <c r="Q1467" s="182"/>
      <c r="S1467" s="6">
        <v>124900</v>
      </c>
      <c r="T1467" s="6">
        <v>0</v>
      </c>
      <c r="U1467" s="6">
        <v>0</v>
      </c>
      <c r="V1467" s="6">
        <v>0</v>
      </c>
      <c r="W1467" s="6">
        <f>SUM(Table2[[#This Row],[PE Obligations]:[Paving Obligations]])</f>
        <v>124900</v>
      </c>
    </row>
    <row r="1468" spans="1:23" ht="30" x14ac:dyDescent="0.25">
      <c r="A1468" s="5">
        <v>128888</v>
      </c>
      <c r="B1468" s="4">
        <v>4</v>
      </c>
      <c r="C1468" s="9" t="s">
        <v>94</v>
      </c>
      <c r="D1468" s="65" t="s">
        <v>6400</v>
      </c>
      <c r="E1468" s="65" t="s">
        <v>11498</v>
      </c>
      <c r="F1468" s="9" t="s">
        <v>6401</v>
      </c>
      <c r="H1468" s="1" t="s">
        <v>1098</v>
      </c>
      <c r="I1468" s="1" t="s">
        <v>158</v>
      </c>
      <c r="K1468" s="14" t="s">
        <v>11500</v>
      </c>
      <c r="L1468" s="14" t="s">
        <v>11500</v>
      </c>
      <c r="M1468" s="2">
        <v>1.5</v>
      </c>
      <c r="P1468" s="181" t="s">
        <v>11517</v>
      </c>
      <c r="Q1468" s="182" t="s">
        <v>30</v>
      </c>
      <c r="S1468" s="6">
        <v>0</v>
      </c>
      <c r="T1468" s="6">
        <v>0</v>
      </c>
      <c r="U1468" s="6">
        <v>0</v>
      </c>
      <c r="V1468" s="6">
        <v>124788.49</v>
      </c>
      <c r="W1468" s="6">
        <f>SUM(Table2[[#This Row],[PE Obligations]:[Paving Obligations]])</f>
        <v>124788.49</v>
      </c>
    </row>
    <row r="1469" spans="1:23" ht="30" x14ac:dyDescent="0.25">
      <c r="A1469" s="5">
        <v>114543.08</v>
      </c>
      <c r="B1469" s="4">
        <v>1</v>
      </c>
      <c r="C1469" s="9" t="s">
        <v>899</v>
      </c>
      <c r="D1469" s="65"/>
      <c r="E1469" s="65" t="s">
        <v>10721</v>
      </c>
      <c r="F1469" s="9" t="s">
        <v>1622</v>
      </c>
      <c r="G1469" s="9" t="s">
        <v>1623</v>
      </c>
      <c r="H1469" s="1" t="s">
        <v>105</v>
      </c>
      <c r="I1469" s="1" t="s">
        <v>171</v>
      </c>
      <c r="K1469" s="14" t="s">
        <v>11500</v>
      </c>
      <c r="L1469" s="14" t="s">
        <v>11500</v>
      </c>
      <c r="M1469" s="1" t="s">
        <v>57</v>
      </c>
      <c r="N1469" s="13">
        <v>43329</v>
      </c>
      <c r="P1469" s="181" t="s">
        <v>11513</v>
      </c>
      <c r="Q1469" s="182"/>
      <c r="S1469" s="6">
        <v>0</v>
      </c>
      <c r="T1469" s="6">
        <v>0</v>
      </c>
      <c r="U1469" s="6">
        <v>124100</v>
      </c>
      <c r="V1469" s="6">
        <v>0</v>
      </c>
      <c r="W1469" s="6">
        <f>SUM(Table2[[#This Row],[PE Obligations]:[Paving Obligations]])</f>
        <v>124100</v>
      </c>
    </row>
    <row r="1470" spans="1:23" ht="30" x14ac:dyDescent="0.25">
      <c r="A1470" s="5">
        <v>126838</v>
      </c>
      <c r="B1470" s="4">
        <v>4</v>
      </c>
      <c r="C1470" s="9" t="s">
        <v>18</v>
      </c>
      <c r="D1470" s="65" t="s">
        <v>5119</v>
      </c>
      <c r="E1470" s="65" t="s">
        <v>11498</v>
      </c>
      <c r="F1470" s="9" t="s">
        <v>5120</v>
      </c>
      <c r="H1470" s="1" t="s">
        <v>1098</v>
      </c>
      <c r="I1470" s="1" t="s">
        <v>158</v>
      </c>
      <c r="K1470" s="14" t="s">
        <v>11500</v>
      </c>
      <c r="L1470" s="14" t="s">
        <v>11500</v>
      </c>
      <c r="M1470" s="2">
        <v>1</v>
      </c>
      <c r="P1470" s="181" t="s">
        <v>11517</v>
      </c>
      <c r="Q1470" s="182" t="s">
        <v>24</v>
      </c>
      <c r="S1470" s="6">
        <v>0</v>
      </c>
      <c r="T1470" s="6">
        <v>0</v>
      </c>
      <c r="U1470" s="6">
        <v>0</v>
      </c>
      <c r="V1470" s="6">
        <v>123987.86</v>
      </c>
      <c r="W1470" s="6">
        <f>SUM(Table2[[#This Row],[PE Obligations]:[Paving Obligations]])</f>
        <v>123987.86</v>
      </c>
    </row>
    <row r="1471" spans="1:23" x14ac:dyDescent="0.25">
      <c r="A1471" s="5">
        <v>130108</v>
      </c>
      <c r="B1471" s="4">
        <v>4</v>
      </c>
      <c r="C1471" s="9" t="s">
        <v>304</v>
      </c>
      <c r="D1471" s="65" t="s">
        <v>7460</v>
      </c>
      <c r="E1471" s="65" t="s">
        <v>11498</v>
      </c>
      <c r="F1471" s="9" t="s">
        <v>7463</v>
      </c>
      <c r="H1471" s="1" t="s">
        <v>1098</v>
      </c>
      <c r="I1471" s="1" t="s">
        <v>158</v>
      </c>
      <c r="K1471" s="14" t="s">
        <v>11500</v>
      </c>
      <c r="L1471" s="14" t="s">
        <v>11500</v>
      </c>
      <c r="M1471" s="2">
        <v>1.7849999999999999</v>
      </c>
      <c r="P1471" s="181" t="s">
        <v>11517</v>
      </c>
      <c r="Q1471" s="182" t="s">
        <v>24</v>
      </c>
      <c r="S1471" s="6">
        <v>0</v>
      </c>
      <c r="T1471" s="6">
        <v>0</v>
      </c>
      <c r="U1471" s="6">
        <v>0</v>
      </c>
      <c r="V1471" s="6">
        <v>123874.22</v>
      </c>
      <c r="W1471" s="6">
        <f>SUM(Table2[[#This Row],[PE Obligations]:[Paving Obligations]])</f>
        <v>123874.22</v>
      </c>
    </row>
    <row r="1472" spans="1:23" ht="30" x14ac:dyDescent="0.25">
      <c r="A1472" s="5">
        <v>124898</v>
      </c>
      <c r="B1472" s="4">
        <v>2</v>
      </c>
      <c r="C1472" s="9" t="s">
        <v>179</v>
      </c>
      <c r="D1472" s="65" t="s">
        <v>4090</v>
      </c>
      <c r="E1472" s="65" t="s">
        <v>900</v>
      </c>
      <c r="F1472" s="9" t="s">
        <v>4091</v>
      </c>
      <c r="G1472" s="9" t="s">
        <v>3193</v>
      </c>
      <c r="H1472" s="1" t="s">
        <v>158</v>
      </c>
      <c r="I1472" s="1" t="s">
        <v>341</v>
      </c>
      <c r="J1472" s="1" t="str">
        <f>VLOOKUP(A1472,'Resurfacing Data'!A:M,13,FALSE)</f>
        <v>Mill &amp; 411D</v>
      </c>
      <c r="K1472" s="14" t="s">
        <v>11496</v>
      </c>
      <c r="L1472" s="14" t="s">
        <v>10418</v>
      </c>
      <c r="M1472" s="2">
        <v>1.77</v>
      </c>
      <c r="N1472" s="13">
        <v>42867</v>
      </c>
      <c r="O1472" s="1" t="s">
        <v>342</v>
      </c>
      <c r="P1472" s="181" t="s">
        <v>11514</v>
      </c>
      <c r="Q1472" s="182" t="s">
        <v>11</v>
      </c>
      <c r="S1472" s="6">
        <v>0</v>
      </c>
      <c r="T1472" s="6">
        <v>0</v>
      </c>
      <c r="U1472" s="6">
        <v>-28910.799999999999</v>
      </c>
      <c r="V1472" s="6">
        <v>152620.07</v>
      </c>
      <c r="W1472" s="6">
        <f>SUM(Table2[[#This Row],[PE Obligations]:[Paving Obligations]])</f>
        <v>123709.27</v>
      </c>
    </row>
    <row r="1473" spans="1:23" ht="30" x14ac:dyDescent="0.25">
      <c r="A1473" s="5">
        <v>118453</v>
      </c>
      <c r="B1473" s="4">
        <v>4</v>
      </c>
      <c r="C1473" s="9" t="s">
        <v>355</v>
      </c>
      <c r="D1473" s="65" t="s">
        <v>604</v>
      </c>
      <c r="E1473" s="65" t="s">
        <v>900</v>
      </c>
      <c r="F1473" s="9" t="s">
        <v>2287</v>
      </c>
      <c r="G1473" s="9" t="s">
        <v>969</v>
      </c>
      <c r="H1473" s="1" t="s">
        <v>501</v>
      </c>
      <c r="I1473" s="1" t="s">
        <v>969</v>
      </c>
      <c r="K1473" s="14" t="s">
        <v>11496</v>
      </c>
      <c r="L1473" s="14" t="s">
        <v>113</v>
      </c>
      <c r="M1473" s="2">
        <v>0.33300000000000002</v>
      </c>
      <c r="N1473" s="13">
        <v>43329</v>
      </c>
      <c r="P1473" s="181" t="s">
        <v>11515</v>
      </c>
      <c r="Q1473" s="182" t="s">
        <v>24</v>
      </c>
      <c r="S1473" s="6">
        <v>53000</v>
      </c>
      <c r="T1473" s="6">
        <v>0</v>
      </c>
      <c r="U1473" s="6">
        <v>70377</v>
      </c>
      <c r="V1473" s="6">
        <v>0</v>
      </c>
      <c r="W1473" s="6">
        <f>SUM(Table2[[#This Row],[PE Obligations]:[Paving Obligations]])</f>
        <v>123377</v>
      </c>
    </row>
    <row r="1474" spans="1:23" ht="225" x14ac:dyDescent="0.25">
      <c r="A1474" s="5">
        <v>127957</v>
      </c>
      <c r="B1474" s="4">
        <v>1</v>
      </c>
      <c r="C1474" s="9" t="s">
        <v>287</v>
      </c>
      <c r="D1474" s="65"/>
      <c r="E1474" s="65" t="s">
        <v>11498</v>
      </c>
      <c r="F1474" s="9" t="s">
        <v>5918</v>
      </c>
      <c r="G1474" s="9" t="s">
        <v>5919</v>
      </c>
      <c r="H1474" s="1" t="s">
        <v>22</v>
      </c>
      <c r="I1474" s="1" t="s">
        <v>56</v>
      </c>
      <c r="K1474" s="14" t="s">
        <v>11500</v>
      </c>
      <c r="L1474" s="14" t="s">
        <v>11500</v>
      </c>
      <c r="M1474" s="2">
        <v>0</v>
      </c>
      <c r="P1474" s="181" t="s">
        <v>11516</v>
      </c>
      <c r="Q1474" s="182" t="s">
        <v>430</v>
      </c>
      <c r="S1474" s="6">
        <v>123000</v>
      </c>
      <c r="T1474" s="6">
        <v>0</v>
      </c>
      <c r="U1474" s="6">
        <v>0</v>
      </c>
      <c r="V1474" s="6">
        <v>0</v>
      </c>
      <c r="W1474" s="6">
        <f>SUM(Table2[[#This Row],[PE Obligations]:[Paving Obligations]])</f>
        <v>123000</v>
      </c>
    </row>
    <row r="1475" spans="1:23" x14ac:dyDescent="0.25">
      <c r="A1475" s="5">
        <v>130203</v>
      </c>
      <c r="B1475" s="4">
        <v>3</v>
      </c>
      <c r="C1475" s="9" t="s">
        <v>54</v>
      </c>
      <c r="D1475" s="65" t="s">
        <v>108</v>
      </c>
      <c r="E1475" s="65" t="s">
        <v>10721</v>
      </c>
      <c r="F1475" s="9" t="s">
        <v>7539</v>
      </c>
      <c r="H1475" s="1" t="s">
        <v>105</v>
      </c>
      <c r="I1475" s="1" t="s">
        <v>1540</v>
      </c>
      <c r="K1475" s="14" t="s">
        <v>11500</v>
      </c>
      <c r="L1475" s="14" t="s">
        <v>11500</v>
      </c>
      <c r="M1475" s="2">
        <v>0</v>
      </c>
      <c r="N1475" s="13">
        <v>44008</v>
      </c>
      <c r="P1475" s="181" t="s">
        <v>11513</v>
      </c>
      <c r="Q1475" s="182" t="s">
        <v>148</v>
      </c>
      <c r="S1475" s="6">
        <v>10000</v>
      </c>
      <c r="T1475" s="6">
        <v>0</v>
      </c>
      <c r="U1475" s="6">
        <v>112677</v>
      </c>
      <c r="V1475" s="6">
        <v>0</v>
      </c>
      <c r="W1475" s="6">
        <f>SUM(Table2[[#This Row],[PE Obligations]:[Paving Obligations]])</f>
        <v>122677</v>
      </c>
    </row>
    <row r="1476" spans="1:23" ht="30" x14ac:dyDescent="0.25">
      <c r="A1476" s="5">
        <v>101401</v>
      </c>
      <c r="B1476" s="4">
        <v>1</v>
      </c>
      <c r="C1476" s="9" t="s">
        <v>620</v>
      </c>
      <c r="D1476" s="65" t="s">
        <v>137</v>
      </c>
      <c r="E1476" s="65" t="s">
        <v>900</v>
      </c>
      <c r="F1476" s="9" t="s">
        <v>621</v>
      </c>
      <c r="H1476" s="1" t="s">
        <v>74</v>
      </c>
      <c r="I1476" s="1" t="s">
        <v>101</v>
      </c>
      <c r="K1476" s="14" t="s">
        <v>11496</v>
      </c>
      <c r="L1476" s="14" t="s">
        <v>113</v>
      </c>
      <c r="M1476" s="2">
        <v>6.18</v>
      </c>
      <c r="P1476" s="181" t="s">
        <v>11515</v>
      </c>
      <c r="Q1476" s="182" t="s">
        <v>24</v>
      </c>
      <c r="S1476" s="6">
        <v>122500</v>
      </c>
      <c r="T1476" s="6">
        <v>0</v>
      </c>
      <c r="U1476" s="6">
        <v>0</v>
      </c>
      <c r="V1476" s="6">
        <v>0</v>
      </c>
      <c r="W1476" s="6">
        <f>SUM(Table2[[#This Row],[PE Obligations]:[Paving Obligations]])</f>
        <v>122500</v>
      </c>
    </row>
    <row r="1477" spans="1:23" x14ac:dyDescent="0.25">
      <c r="A1477" s="5">
        <v>129733</v>
      </c>
      <c r="B1477" s="4">
        <v>3</v>
      </c>
      <c r="C1477" s="9" t="s">
        <v>798</v>
      </c>
      <c r="D1477" s="65"/>
      <c r="E1477" s="65" t="s">
        <v>11500</v>
      </c>
      <c r="F1477" s="9" t="s">
        <v>7072</v>
      </c>
      <c r="H1477" s="1" t="s">
        <v>878</v>
      </c>
      <c r="I1477" s="1" t="s">
        <v>972</v>
      </c>
      <c r="K1477" s="14" t="s">
        <v>11500</v>
      </c>
      <c r="L1477" s="14" t="s">
        <v>11500</v>
      </c>
      <c r="M1477" s="1" t="s">
        <v>57</v>
      </c>
      <c r="P1477" s="181" t="s">
        <v>11500</v>
      </c>
      <c r="Q1477" s="182"/>
      <c r="S1477" s="6">
        <v>0</v>
      </c>
      <c r="T1477" s="6">
        <v>0</v>
      </c>
      <c r="U1477" s="6">
        <v>122000</v>
      </c>
      <c r="V1477" s="6">
        <v>0</v>
      </c>
      <c r="W1477" s="6">
        <f>SUM(Table2[[#This Row],[PE Obligations]:[Paving Obligations]])</f>
        <v>122000</v>
      </c>
    </row>
    <row r="1478" spans="1:23" ht="30" x14ac:dyDescent="0.25">
      <c r="A1478" s="5">
        <v>125450.44</v>
      </c>
      <c r="B1478" s="4">
        <v>3</v>
      </c>
      <c r="C1478" s="9" t="s">
        <v>312</v>
      </c>
      <c r="D1478" s="65"/>
      <c r="E1478" s="65" t="s">
        <v>11498</v>
      </c>
      <c r="F1478" s="9" t="s">
        <v>4362</v>
      </c>
      <c r="H1478" s="1" t="s">
        <v>501</v>
      </c>
      <c r="I1478" s="1" t="s">
        <v>600</v>
      </c>
      <c r="K1478" s="14" t="s">
        <v>11500</v>
      </c>
      <c r="L1478" s="14" t="s">
        <v>11500</v>
      </c>
      <c r="M1478" s="1" t="s">
        <v>57</v>
      </c>
      <c r="N1478" s="13">
        <v>43966</v>
      </c>
      <c r="P1478" s="181" t="s">
        <v>11517</v>
      </c>
      <c r="Q1478" s="182" t="s">
        <v>30</v>
      </c>
      <c r="S1478" s="6">
        <v>15000</v>
      </c>
      <c r="T1478" s="6">
        <v>0</v>
      </c>
      <c r="U1478" s="6">
        <v>106654</v>
      </c>
      <c r="V1478" s="6">
        <v>0</v>
      </c>
      <c r="W1478" s="6">
        <f>SUM(Table2[[#This Row],[PE Obligations]:[Paving Obligations]])</f>
        <v>121654</v>
      </c>
    </row>
    <row r="1479" spans="1:23" x14ac:dyDescent="0.25">
      <c r="A1479" s="5">
        <v>129150</v>
      </c>
      <c r="B1479" s="4">
        <v>2</v>
      </c>
      <c r="C1479" s="9" t="s">
        <v>197</v>
      </c>
      <c r="D1479" s="65"/>
      <c r="E1479" s="65" t="s">
        <v>900</v>
      </c>
      <c r="F1479" s="9" t="s">
        <v>6565</v>
      </c>
      <c r="H1479" s="1" t="s">
        <v>105</v>
      </c>
      <c r="I1479" s="1" t="s">
        <v>171</v>
      </c>
      <c r="K1479" s="14" t="s">
        <v>11500</v>
      </c>
      <c r="L1479" s="14" t="s">
        <v>11500</v>
      </c>
      <c r="M1479" s="1" t="s">
        <v>57</v>
      </c>
      <c r="P1479" s="181" t="s">
        <v>11515</v>
      </c>
      <c r="Q1479" s="182"/>
      <c r="S1479" s="6">
        <v>0</v>
      </c>
      <c r="T1479" s="6">
        <v>0</v>
      </c>
      <c r="U1479" s="6">
        <v>121592.1</v>
      </c>
      <c r="V1479" s="6">
        <v>0</v>
      </c>
      <c r="W1479" s="6">
        <f>SUM(Table2[[#This Row],[PE Obligations]:[Paving Obligations]])</f>
        <v>121592.1</v>
      </c>
    </row>
    <row r="1480" spans="1:23" x14ac:dyDescent="0.25">
      <c r="A1480" s="5">
        <v>130374</v>
      </c>
      <c r="B1480" s="4">
        <v>2</v>
      </c>
      <c r="C1480" s="9" t="s">
        <v>197</v>
      </c>
      <c r="D1480" s="65"/>
      <c r="E1480" s="65" t="s">
        <v>900</v>
      </c>
      <c r="F1480" s="9" t="s">
        <v>7661</v>
      </c>
      <c r="H1480" s="1" t="s">
        <v>105</v>
      </c>
      <c r="I1480" s="1" t="s">
        <v>171</v>
      </c>
      <c r="K1480" s="14" t="s">
        <v>11500</v>
      </c>
      <c r="L1480" s="14" t="s">
        <v>11500</v>
      </c>
      <c r="M1480" s="1" t="s">
        <v>57</v>
      </c>
      <c r="P1480" s="181" t="s">
        <v>11515</v>
      </c>
      <c r="Q1480" s="182"/>
      <c r="S1480" s="6">
        <v>0</v>
      </c>
      <c r="T1480" s="6">
        <v>0</v>
      </c>
      <c r="U1480" s="6">
        <v>121592.1</v>
      </c>
      <c r="V1480" s="6">
        <v>0</v>
      </c>
      <c r="W1480" s="6">
        <f>SUM(Table2[[#This Row],[PE Obligations]:[Paving Obligations]])</f>
        <v>121592.1</v>
      </c>
    </row>
    <row r="1481" spans="1:23" ht="30" x14ac:dyDescent="0.25">
      <c r="A1481" s="5">
        <v>124119</v>
      </c>
      <c r="B1481" s="4">
        <v>4</v>
      </c>
      <c r="C1481" s="9" t="s">
        <v>3707</v>
      </c>
      <c r="D1481" s="65" t="s">
        <v>114</v>
      </c>
      <c r="E1481" s="65" t="s">
        <v>10721</v>
      </c>
      <c r="F1481" s="9" t="s">
        <v>3708</v>
      </c>
      <c r="G1481" s="9" t="s">
        <v>3709</v>
      </c>
      <c r="H1481" s="1" t="s">
        <v>74</v>
      </c>
      <c r="I1481" s="1" t="s">
        <v>23</v>
      </c>
      <c r="K1481" s="14" t="s">
        <v>11496</v>
      </c>
      <c r="L1481" s="14" t="s">
        <v>113</v>
      </c>
      <c r="M1481" s="2">
        <v>8.15</v>
      </c>
      <c r="N1481" s="13">
        <v>44792</v>
      </c>
      <c r="P1481" s="181" t="s">
        <v>11513</v>
      </c>
      <c r="Q1481" s="182" t="s">
        <v>148</v>
      </c>
      <c r="S1481" s="6">
        <v>120800</v>
      </c>
      <c r="T1481" s="6">
        <v>0</v>
      </c>
      <c r="U1481" s="6">
        <v>0</v>
      </c>
      <c r="V1481" s="6">
        <v>0</v>
      </c>
      <c r="W1481" s="6">
        <f>SUM(Table2[[#This Row],[PE Obligations]:[Paving Obligations]])</f>
        <v>120800</v>
      </c>
    </row>
    <row r="1482" spans="1:23" x14ac:dyDescent="0.25">
      <c r="A1482" s="5">
        <v>127200</v>
      </c>
      <c r="B1482" s="4">
        <v>2</v>
      </c>
      <c r="C1482" s="9" t="s">
        <v>128</v>
      </c>
      <c r="D1482" s="65" t="s">
        <v>129</v>
      </c>
      <c r="E1482" s="65" t="s">
        <v>900</v>
      </c>
      <c r="F1482" s="9" t="s">
        <v>5366</v>
      </c>
      <c r="G1482" s="9" t="s">
        <v>3213</v>
      </c>
      <c r="H1482" s="1" t="s">
        <v>158</v>
      </c>
      <c r="I1482" s="1" t="s">
        <v>4650</v>
      </c>
      <c r="J1482" s="1" t="str">
        <f>VLOOKUP(A1482,'Resurfacing Data'!A:M,13,FALSE)</f>
        <v>Mill &amp; 411D</v>
      </c>
      <c r="K1482" s="14" t="s">
        <v>11496</v>
      </c>
      <c r="L1482" s="14" t="s">
        <v>10418</v>
      </c>
      <c r="M1482" s="2">
        <v>1.63</v>
      </c>
      <c r="N1482" s="13">
        <v>43595</v>
      </c>
      <c r="O1482" s="1" t="s">
        <v>342</v>
      </c>
      <c r="P1482" s="181" t="s">
        <v>11514</v>
      </c>
      <c r="Q1482" s="182" t="s">
        <v>11</v>
      </c>
      <c r="R1482" s="9" t="s">
        <v>5367</v>
      </c>
      <c r="S1482" s="6">
        <v>0</v>
      </c>
      <c r="T1482" s="6">
        <v>0</v>
      </c>
      <c r="U1482" s="6">
        <v>75342</v>
      </c>
      <c r="V1482" s="6">
        <v>45447</v>
      </c>
      <c r="W1482" s="6">
        <f>SUM(Table2[[#This Row],[PE Obligations]:[Paving Obligations]])</f>
        <v>120789</v>
      </c>
    </row>
    <row r="1483" spans="1:23" x14ac:dyDescent="0.25">
      <c r="A1483" s="5">
        <v>114379.01</v>
      </c>
      <c r="B1483" s="4">
        <v>3</v>
      </c>
      <c r="C1483" s="9" t="s">
        <v>235</v>
      </c>
      <c r="D1483" s="65" t="s">
        <v>1592</v>
      </c>
      <c r="E1483" s="65" t="s">
        <v>900</v>
      </c>
      <c r="F1483" s="9" t="s">
        <v>1593</v>
      </c>
      <c r="H1483" s="1" t="s">
        <v>28</v>
      </c>
      <c r="I1483" s="1" t="s">
        <v>29</v>
      </c>
      <c r="K1483" s="14" t="s">
        <v>28</v>
      </c>
      <c r="L1483" s="14" t="s">
        <v>113</v>
      </c>
      <c r="M1483" s="2">
        <v>0.105</v>
      </c>
      <c r="N1483" s="13">
        <v>44477</v>
      </c>
      <c r="P1483" s="181" t="s">
        <v>11515</v>
      </c>
      <c r="Q1483" s="182" t="s">
        <v>24</v>
      </c>
      <c r="R1483" s="9" t="s">
        <v>1594</v>
      </c>
      <c r="S1483" s="6">
        <v>0</v>
      </c>
      <c r="T1483" s="6">
        <v>0</v>
      </c>
      <c r="U1483" s="6">
        <v>120500</v>
      </c>
      <c r="V1483" s="6">
        <v>0</v>
      </c>
      <c r="W1483" s="6">
        <f>SUM(Table2[[#This Row],[PE Obligations]:[Paving Obligations]])</f>
        <v>120500</v>
      </c>
    </row>
    <row r="1484" spans="1:23" ht="30" x14ac:dyDescent="0.25">
      <c r="A1484" s="5">
        <v>129575</v>
      </c>
      <c r="B1484" s="4">
        <v>4</v>
      </c>
      <c r="C1484" s="9" t="s">
        <v>355</v>
      </c>
      <c r="D1484" s="65" t="s">
        <v>6979</v>
      </c>
      <c r="E1484" s="65" t="s">
        <v>11498</v>
      </c>
      <c r="F1484" s="9" t="s">
        <v>6980</v>
      </c>
      <c r="H1484" s="1" t="s">
        <v>1098</v>
      </c>
      <c r="I1484" s="1" t="s">
        <v>158</v>
      </c>
      <c r="K1484" s="14" t="s">
        <v>11500</v>
      </c>
      <c r="L1484" s="14" t="s">
        <v>11500</v>
      </c>
      <c r="M1484" s="2">
        <v>1.46</v>
      </c>
      <c r="P1484" s="181" t="s">
        <v>11517</v>
      </c>
      <c r="Q1484" s="182" t="s">
        <v>30</v>
      </c>
      <c r="S1484" s="6">
        <v>0</v>
      </c>
      <c r="T1484" s="6">
        <v>0</v>
      </c>
      <c r="U1484" s="6">
        <v>0</v>
      </c>
      <c r="V1484" s="6">
        <v>120194.61</v>
      </c>
      <c r="W1484" s="6">
        <f>SUM(Table2[[#This Row],[PE Obligations]:[Paving Obligations]])</f>
        <v>120194.61</v>
      </c>
    </row>
    <row r="1485" spans="1:23" ht="30" x14ac:dyDescent="0.25">
      <c r="A1485" s="5">
        <v>130364</v>
      </c>
      <c r="B1485" s="4">
        <v>3</v>
      </c>
      <c r="C1485" s="9" t="s">
        <v>318</v>
      </c>
      <c r="D1485" s="65"/>
      <c r="E1485" s="65" t="s">
        <v>11500</v>
      </c>
      <c r="F1485" s="9" t="s">
        <v>7653</v>
      </c>
      <c r="H1485" s="1" t="s">
        <v>1246</v>
      </c>
      <c r="K1485" s="14" t="s">
        <v>11500</v>
      </c>
      <c r="L1485" s="14" t="s">
        <v>11500</v>
      </c>
      <c r="M1485" s="1" t="s">
        <v>57</v>
      </c>
      <c r="P1485" s="181" t="s">
        <v>11500</v>
      </c>
      <c r="Q1485" s="182"/>
      <c r="S1485" s="6">
        <v>0</v>
      </c>
      <c r="T1485" s="6">
        <v>0</v>
      </c>
      <c r="U1485" s="6">
        <v>120133</v>
      </c>
      <c r="V1485" s="6">
        <v>0</v>
      </c>
      <c r="W1485" s="6">
        <f>SUM(Table2[[#This Row],[PE Obligations]:[Paving Obligations]])</f>
        <v>120133</v>
      </c>
    </row>
    <row r="1486" spans="1:23" x14ac:dyDescent="0.25">
      <c r="A1486" s="5">
        <v>129270</v>
      </c>
      <c r="B1486" s="4">
        <v>1</v>
      </c>
      <c r="C1486" s="9" t="s">
        <v>102</v>
      </c>
      <c r="D1486" s="65"/>
      <c r="E1486" s="65" t="s">
        <v>900</v>
      </c>
      <c r="F1486" s="9" t="s">
        <v>6743</v>
      </c>
      <c r="H1486" s="1" t="s">
        <v>105</v>
      </c>
      <c r="I1486" s="1" t="s">
        <v>171</v>
      </c>
      <c r="K1486" s="14" t="s">
        <v>11500</v>
      </c>
      <c r="L1486" s="14" t="s">
        <v>11500</v>
      </c>
      <c r="M1486" s="1" t="s">
        <v>57</v>
      </c>
      <c r="P1486" s="181" t="s">
        <v>11515</v>
      </c>
      <c r="Q1486" s="182"/>
      <c r="S1486" s="6">
        <v>0</v>
      </c>
      <c r="T1486" s="6">
        <v>0</v>
      </c>
      <c r="U1486" s="6">
        <v>120114.45</v>
      </c>
      <c r="V1486" s="6">
        <v>0</v>
      </c>
      <c r="W1486" s="6">
        <f>SUM(Table2[[#This Row],[PE Obligations]:[Paving Obligations]])</f>
        <v>120114.45</v>
      </c>
    </row>
    <row r="1487" spans="1:23" ht="165" x14ac:dyDescent="0.25">
      <c r="A1487" s="5">
        <v>128215</v>
      </c>
      <c r="B1487" s="4">
        <v>4</v>
      </c>
      <c r="C1487" s="9" t="s">
        <v>18</v>
      </c>
      <c r="D1487" s="65"/>
      <c r="E1487" s="65" t="s">
        <v>11498</v>
      </c>
      <c r="F1487" s="9" t="s">
        <v>6058</v>
      </c>
      <c r="G1487" s="9" t="s">
        <v>6059</v>
      </c>
      <c r="H1487" s="1" t="s">
        <v>22</v>
      </c>
      <c r="I1487" s="1" t="s">
        <v>1129</v>
      </c>
      <c r="K1487" s="14" t="s">
        <v>11500</v>
      </c>
      <c r="L1487" s="14" t="s">
        <v>11500</v>
      </c>
      <c r="M1487" s="1" t="s">
        <v>57</v>
      </c>
      <c r="P1487" s="181" t="s">
        <v>11517</v>
      </c>
      <c r="Q1487" s="182" t="s">
        <v>24</v>
      </c>
      <c r="S1487" s="6">
        <v>120000</v>
      </c>
      <c r="T1487" s="6">
        <v>0</v>
      </c>
      <c r="U1487" s="6">
        <v>0</v>
      </c>
      <c r="V1487" s="6">
        <v>0</v>
      </c>
      <c r="W1487" s="6">
        <f>SUM(Table2[[#This Row],[PE Obligations]:[Paving Obligations]])</f>
        <v>120000</v>
      </c>
    </row>
    <row r="1488" spans="1:23" x14ac:dyDescent="0.25">
      <c r="A1488" s="5">
        <v>110640</v>
      </c>
      <c r="B1488" s="4">
        <v>4</v>
      </c>
      <c r="C1488" s="9" t="s">
        <v>18</v>
      </c>
      <c r="D1488" s="65" t="s">
        <v>1187</v>
      </c>
      <c r="E1488" s="65" t="s">
        <v>11498</v>
      </c>
      <c r="F1488" s="9" t="s">
        <v>1188</v>
      </c>
      <c r="H1488" s="1" t="s">
        <v>1072</v>
      </c>
      <c r="I1488" s="1" t="s">
        <v>1070</v>
      </c>
      <c r="K1488" s="14" t="s">
        <v>11500</v>
      </c>
      <c r="L1488" s="14" t="s">
        <v>11500</v>
      </c>
      <c r="M1488" s="2">
        <v>0.01</v>
      </c>
      <c r="P1488" s="181" t="s">
        <v>11516</v>
      </c>
      <c r="Q1488" s="182" t="s">
        <v>11</v>
      </c>
      <c r="S1488" s="6">
        <v>0</v>
      </c>
      <c r="T1488" s="6">
        <v>119482</v>
      </c>
      <c r="U1488" s="6">
        <v>0</v>
      </c>
      <c r="V1488" s="6">
        <v>0</v>
      </c>
      <c r="W1488" s="6">
        <f>SUM(Table2[[#This Row],[PE Obligations]:[Paving Obligations]])</f>
        <v>119482</v>
      </c>
    </row>
    <row r="1489" spans="1:23" ht="45" x14ac:dyDescent="0.25">
      <c r="A1489" s="5">
        <v>125619</v>
      </c>
      <c r="B1489" s="4">
        <v>4</v>
      </c>
      <c r="C1489" s="9" t="s">
        <v>18</v>
      </c>
      <c r="D1489" s="65" t="s">
        <v>4490</v>
      </c>
      <c r="E1489" s="65" t="s">
        <v>11498</v>
      </c>
      <c r="F1489" s="9" t="s">
        <v>4491</v>
      </c>
      <c r="H1489" s="1" t="s">
        <v>1098</v>
      </c>
      <c r="I1489" s="1" t="s">
        <v>158</v>
      </c>
      <c r="K1489" s="14" t="s">
        <v>11500</v>
      </c>
      <c r="L1489" s="14" t="s">
        <v>11500</v>
      </c>
      <c r="M1489" s="2">
        <v>1.331</v>
      </c>
      <c r="P1489" s="181" t="s">
        <v>11517</v>
      </c>
      <c r="Q1489" s="182" t="s">
        <v>30</v>
      </c>
      <c r="S1489" s="6">
        <v>0</v>
      </c>
      <c r="T1489" s="6">
        <v>0</v>
      </c>
      <c r="U1489" s="6">
        <v>0</v>
      </c>
      <c r="V1489" s="6">
        <v>119473.35</v>
      </c>
      <c r="W1489" s="6">
        <f>SUM(Table2[[#This Row],[PE Obligations]:[Paving Obligations]])</f>
        <v>119473.35</v>
      </c>
    </row>
    <row r="1490" spans="1:23" x14ac:dyDescent="0.25">
      <c r="A1490" s="5">
        <v>124071</v>
      </c>
      <c r="B1490" s="4">
        <v>2</v>
      </c>
      <c r="C1490" s="9" t="s">
        <v>65</v>
      </c>
      <c r="D1490" s="65" t="s">
        <v>108</v>
      </c>
      <c r="E1490" s="65" t="s">
        <v>10721</v>
      </c>
      <c r="F1490" s="9" t="s">
        <v>3665</v>
      </c>
      <c r="H1490" s="1" t="s">
        <v>28</v>
      </c>
      <c r="I1490" s="1" t="s">
        <v>29</v>
      </c>
      <c r="K1490" s="14" t="s">
        <v>28</v>
      </c>
      <c r="L1490" s="14" t="s">
        <v>113</v>
      </c>
      <c r="M1490" s="2">
        <v>2.5000000000000001E-2</v>
      </c>
      <c r="N1490" s="13">
        <v>44904</v>
      </c>
      <c r="P1490" s="181" t="s">
        <v>11513</v>
      </c>
      <c r="Q1490" s="182" t="s">
        <v>148</v>
      </c>
      <c r="R1490" s="9" t="s">
        <v>3666</v>
      </c>
      <c r="S1490" s="6">
        <v>119350</v>
      </c>
      <c r="T1490" s="6">
        <v>0</v>
      </c>
      <c r="U1490" s="6">
        <v>0</v>
      </c>
      <c r="V1490" s="6">
        <v>0</v>
      </c>
      <c r="W1490" s="6">
        <f>SUM(Table2[[#This Row],[PE Obligations]:[Paving Obligations]])</f>
        <v>119350</v>
      </c>
    </row>
    <row r="1491" spans="1:23" ht="30" x14ac:dyDescent="0.25">
      <c r="A1491" s="5">
        <v>130072</v>
      </c>
      <c r="B1491" s="4">
        <v>6</v>
      </c>
      <c r="C1491" s="9" t="s">
        <v>46</v>
      </c>
      <c r="D1491" s="65"/>
      <c r="E1491" s="65" t="s">
        <v>11500</v>
      </c>
      <c r="F1491" s="9" t="s">
        <v>7428</v>
      </c>
      <c r="H1491" s="1" t="s">
        <v>1246</v>
      </c>
      <c r="K1491" s="14" t="s">
        <v>11500</v>
      </c>
      <c r="L1491" s="14" t="s">
        <v>11500</v>
      </c>
      <c r="M1491" s="1" t="s">
        <v>57</v>
      </c>
      <c r="P1491" s="181" t="s">
        <v>11500</v>
      </c>
      <c r="Q1491" s="182"/>
      <c r="S1491" s="6">
        <v>0</v>
      </c>
      <c r="T1491" s="6">
        <v>0</v>
      </c>
      <c r="U1491" s="6">
        <v>119282</v>
      </c>
      <c r="V1491" s="6">
        <v>0</v>
      </c>
      <c r="W1491" s="6">
        <f>SUM(Table2[[#This Row],[PE Obligations]:[Paving Obligations]])</f>
        <v>119282</v>
      </c>
    </row>
    <row r="1492" spans="1:23" x14ac:dyDescent="0.25">
      <c r="A1492" s="5">
        <v>127549</v>
      </c>
      <c r="B1492" s="4">
        <v>4</v>
      </c>
      <c r="C1492" s="9" t="s">
        <v>94</v>
      </c>
      <c r="D1492" s="65"/>
      <c r="E1492" s="65" t="s">
        <v>11500</v>
      </c>
      <c r="F1492" s="9" t="s">
        <v>5577</v>
      </c>
      <c r="H1492" s="1" t="s">
        <v>878</v>
      </c>
      <c r="I1492" s="1" t="s">
        <v>972</v>
      </c>
      <c r="K1492" s="14" t="s">
        <v>11500</v>
      </c>
      <c r="L1492" s="14" t="s">
        <v>11500</v>
      </c>
      <c r="M1492" s="1" t="s">
        <v>57</v>
      </c>
      <c r="P1492" s="181" t="s">
        <v>11500</v>
      </c>
      <c r="Q1492" s="182"/>
      <c r="S1492" s="6">
        <v>0</v>
      </c>
      <c r="T1492" s="6">
        <v>0</v>
      </c>
      <c r="U1492" s="6">
        <v>118725</v>
      </c>
      <c r="V1492" s="6">
        <v>0</v>
      </c>
      <c r="W1492" s="6">
        <f>SUM(Table2[[#This Row],[PE Obligations]:[Paving Obligations]])</f>
        <v>118725</v>
      </c>
    </row>
    <row r="1493" spans="1:23" x14ac:dyDescent="0.25">
      <c r="A1493" s="5">
        <v>129426</v>
      </c>
      <c r="B1493" s="4">
        <v>3</v>
      </c>
      <c r="C1493" s="9" t="s">
        <v>320</v>
      </c>
      <c r="D1493" s="65"/>
      <c r="E1493" s="65" t="s">
        <v>900</v>
      </c>
      <c r="F1493" s="9" t="s">
        <v>6911</v>
      </c>
      <c r="H1493" s="1" t="s">
        <v>105</v>
      </c>
      <c r="I1493" s="1" t="s">
        <v>171</v>
      </c>
      <c r="K1493" s="14" t="s">
        <v>11500</v>
      </c>
      <c r="L1493" s="14" t="s">
        <v>11500</v>
      </c>
      <c r="M1493" s="1" t="s">
        <v>57</v>
      </c>
      <c r="P1493" s="181" t="s">
        <v>11515</v>
      </c>
      <c r="Q1493" s="182"/>
      <c r="S1493" s="6">
        <v>0</v>
      </c>
      <c r="T1493" s="6">
        <v>0</v>
      </c>
      <c r="U1493" s="6">
        <v>118058.1</v>
      </c>
      <c r="V1493" s="6">
        <v>0</v>
      </c>
      <c r="W1493" s="6">
        <f>SUM(Table2[[#This Row],[PE Obligations]:[Paving Obligations]])</f>
        <v>118058.1</v>
      </c>
    </row>
    <row r="1494" spans="1:23" ht="30" x14ac:dyDescent="0.25">
      <c r="A1494" s="5">
        <v>125999</v>
      </c>
      <c r="B1494" s="4">
        <v>3</v>
      </c>
      <c r="C1494" s="9" t="s">
        <v>54</v>
      </c>
      <c r="D1494" s="65" t="s">
        <v>4600</v>
      </c>
      <c r="E1494" s="65" t="s">
        <v>11498</v>
      </c>
      <c r="F1494" s="9" t="s">
        <v>4601</v>
      </c>
      <c r="H1494" s="1" t="s">
        <v>501</v>
      </c>
      <c r="I1494" s="1" t="s">
        <v>2404</v>
      </c>
      <c r="K1494" s="14" t="s">
        <v>11500</v>
      </c>
      <c r="L1494" s="14" t="s">
        <v>11500</v>
      </c>
      <c r="M1494" s="2">
        <v>0.5</v>
      </c>
      <c r="N1494" s="13">
        <v>44428</v>
      </c>
      <c r="P1494" s="181" t="s">
        <v>11517</v>
      </c>
      <c r="Q1494" s="182" t="s">
        <v>24</v>
      </c>
      <c r="S1494" s="6">
        <v>118000</v>
      </c>
      <c r="T1494" s="6">
        <v>0</v>
      </c>
      <c r="U1494" s="6">
        <v>0</v>
      </c>
      <c r="V1494" s="6">
        <v>0</v>
      </c>
      <c r="W1494" s="6">
        <f>SUM(Table2[[#This Row],[PE Obligations]:[Paving Obligations]])</f>
        <v>118000</v>
      </c>
    </row>
    <row r="1495" spans="1:23" ht="30" x14ac:dyDescent="0.25">
      <c r="A1495" s="5">
        <v>116324.05</v>
      </c>
      <c r="B1495" s="4">
        <v>4</v>
      </c>
      <c r="C1495" s="9" t="s">
        <v>156</v>
      </c>
      <c r="D1495" s="65"/>
      <c r="E1495" s="65" t="s">
        <v>10721</v>
      </c>
      <c r="F1495" s="9" t="s">
        <v>1912</v>
      </c>
      <c r="G1495" s="9" t="s">
        <v>1900</v>
      </c>
      <c r="H1495" s="1" t="s">
        <v>105</v>
      </c>
      <c r="I1495" s="1" t="s">
        <v>171</v>
      </c>
      <c r="K1495" s="14" t="s">
        <v>11500</v>
      </c>
      <c r="L1495" s="14" t="s">
        <v>11500</v>
      </c>
      <c r="M1495" s="2">
        <v>345.58</v>
      </c>
      <c r="N1495" s="13">
        <v>42650</v>
      </c>
      <c r="P1495" s="181" t="s">
        <v>11513</v>
      </c>
      <c r="Q1495" s="182"/>
      <c r="S1495" s="6">
        <v>0</v>
      </c>
      <c r="T1495" s="6">
        <v>0</v>
      </c>
      <c r="U1495" s="6">
        <v>117900</v>
      </c>
      <c r="V1495" s="6">
        <v>0</v>
      </c>
      <c r="W1495" s="6">
        <f>SUM(Table2[[#This Row],[PE Obligations]:[Paving Obligations]])</f>
        <v>117900</v>
      </c>
    </row>
    <row r="1496" spans="1:23" ht="30" x14ac:dyDescent="0.25">
      <c r="A1496" s="5">
        <v>123585</v>
      </c>
      <c r="B1496" s="4">
        <v>1</v>
      </c>
      <c r="C1496" s="9" t="s">
        <v>40</v>
      </c>
      <c r="D1496" s="65" t="s">
        <v>50</v>
      </c>
      <c r="E1496" s="65" t="s">
        <v>900</v>
      </c>
      <c r="F1496" s="9" t="s">
        <v>3503</v>
      </c>
      <c r="H1496" s="1" t="s">
        <v>52</v>
      </c>
      <c r="I1496" s="1" t="s">
        <v>48</v>
      </c>
      <c r="K1496" s="14" t="s">
        <v>28</v>
      </c>
      <c r="L1496" s="14" t="s">
        <v>11339</v>
      </c>
      <c r="M1496" s="2">
        <v>0.01</v>
      </c>
      <c r="N1496" s="13">
        <v>43329</v>
      </c>
      <c r="P1496" s="181" t="s">
        <v>11515</v>
      </c>
      <c r="Q1496" s="182" t="s">
        <v>24</v>
      </c>
      <c r="R1496" s="9" t="s">
        <v>3504</v>
      </c>
      <c r="S1496" s="6">
        <v>0</v>
      </c>
      <c r="T1496" s="6">
        <v>0</v>
      </c>
      <c r="U1496" s="6">
        <v>117800</v>
      </c>
      <c r="V1496" s="6">
        <v>0</v>
      </c>
      <c r="W1496" s="6">
        <f>SUM(Table2[[#This Row],[PE Obligations]:[Paving Obligations]])</f>
        <v>117800</v>
      </c>
    </row>
    <row r="1497" spans="1:23" x14ac:dyDescent="0.25">
      <c r="A1497" s="5">
        <v>120686</v>
      </c>
      <c r="B1497" s="4">
        <v>2</v>
      </c>
      <c r="C1497" s="9" t="s">
        <v>128</v>
      </c>
      <c r="D1497" s="65" t="s">
        <v>2771</v>
      </c>
      <c r="E1497" s="65" t="s">
        <v>900</v>
      </c>
      <c r="F1497" s="9" t="s">
        <v>2772</v>
      </c>
      <c r="H1497" s="1" t="s">
        <v>52</v>
      </c>
      <c r="I1497" s="1" t="s">
        <v>48</v>
      </c>
      <c r="K1497" s="14" t="s">
        <v>28</v>
      </c>
      <c r="L1497" s="14" t="s">
        <v>11339</v>
      </c>
      <c r="M1497" s="2">
        <v>0</v>
      </c>
      <c r="N1497" s="13">
        <v>42706</v>
      </c>
      <c r="P1497" s="181" t="s">
        <v>11515</v>
      </c>
      <c r="Q1497" s="182" t="s">
        <v>24</v>
      </c>
      <c r="R1497" s="9" t="s">
        <v>2773</v>
      </c>
      <c r="S1497" s="6">
        <v>0</v>
      </c>
      <c r="T1497" s="6">
        <v>0</v>
      </c>
      <c r="U1497" s="6">
        <v>117516.26</v>
      </c>
      <c r="V1497" s="6">
        <v>0</v>
      </c>
      <c r="W1497" s="6">
        <f>SUM(Table2[[#This Row],[PE Obligations]:[Paving Obligations]])</f>
        <v>117516.26</v>
      </c>
    </row>
    <row r="1498" spans="1:23" ht="30" x14ac:dyDescent="0.25">
      <c r="A1498" s="5">
        <v>129918</v>
      </c>
      <c r="B1498" s="4">
        <v>6</v>
      </c>
      <c r="C1498" s="9" t="s">
        <v>46</v>
      </c>
      <c r="D1498" s="65"/>
      <c r="E1498" s="65" t="s">
        <v>11500</v>
      </c>
      <c r="F1498" s="9" t="s">
        <v>7270</v>
      </c>
      <c r="H1498" s="1" t="s">
        <v>1246</v>
      </c>
      <c r="K1498" s="14" t="s">
        <v>11500</v>
      </c>
      <c r="L1498" s="14" t="s">
        <v>11500</v>
      </c>
      <c r="M1498" s="1" t="s">
        <v>57</v>
      </c>
      <c r="P1498" s="181" t="s">
        <v>11500</v>
      </c>
      <c r="Q1498" s="182"/>
      <c r="S1498" s="6">
        <v>0</v>
      </c>
      <c r="T1498" s="6">
        <v>0</v>
      </c>
      <c r="U1498" s="6">
        <v>117504</v>
      </c>
      <c r="V1498" s="6">
        <v>0</v>
      </c>
      <c r="W1498" s="6">
        <f>SUM(Table2[[#This Row],[PE Obligations]:[Paving Obligations]])</f>
        <v>117504</v>
      </c>
    </row>
    <row r="1499" spans="1:23" x14ac:dyDescent="0.25">
      <c r="A1499" s="5">
        <v>126211</v>
      </c>
      <c r="B1499" s="4">
        <v>3</v>
      </c>
      <c r="C1499" s="9" t="s">
        <v>235</v>
      </c>
      <c r="D1499" s="65" t="s">
        <v>1124</v>
      </c>
      <c r="E1499" s="65" t="s">
        <v>900</v>
      </c>
      <c r="F1499" s="9" t="s">
        <v>4744</v>
      </c>
      <c r="G1499" s="9" t="s">
        <v>3582</v>
      </c>
      <c r="H1499" s="1" t="s">
        <v>158</v>
      </c>
      <c r="I1499" s="1" t="s">
        <v>341</v>
      </c>
      <c r="J1499" s="1" t="str">
        <f>VLOOKUP(A1499,'Resurfacing Data'!A:M,13,FALSE)</f>
        <v>411TLD Overlay @ 85 lb/sy</v>
      </c>
      <c r="K1499" s="14" t="s">
        <v>11496</v>
      </c>
      <c r="L1499" s="14" t="s">
        <v>10418</v>
      </c>
      <c r="M1499" s="2">
        <v>7.43</v>
      </c>
      <c r="N1499" s="13">
        <v>43140</v>
      </c>
      <c r="O1499" s="1" t="s">
        <v>337</v>
      </c>
      <c r="P1499" s="181" t="s">
        <v>11515</v>
      </c>
      <c r="Q1499" s="182" t="s">
        <v>24</v>
      </c>
      <c r="S1499" s="6">
        <v>0</v>
      </c>
      <c r="T1499" s="6">
        <v>0</v>
      </c>
      <c r="U1499" s="6">
        <v>5901.01</v>
      </c>
      <c r="V1499" s="6">
        <v>111325.09</v>
      </c>
      <c r="W1499" s="6">
        <f>SUM(Table2[[#This Row],[PE Obligations]:[Paving Obligations]])</f>
        <v>117226.09999999999</v>
      </c>
    </row>
    <row r="1500" spans="1:23" ht="30" x14ac:dyDescent="0.25">
      <c r="A1500" s="5">
        <v>125559</v>
      </c>
      <c r="B1500" s="4">
        <v>3</v>
      </c>
      <c r="C1500" s="9" t="s">
        <v>320</v>
      </c>
      <c r="D1500" s="65" t="s">
        <v>4457</v>
      </c>
      <c r="E1500" s="65" t="s">
        <v>11498</v>
      </c>
      <c r="F1500" s="9" t="s">
        <v>4458</v>
      </c>
      <c r="G1500" s="9" t="s">
        <v>4446</v>
      </c>
      <c r="H1500" s="1" t="s">
        <v>1069</v>
      </c>
      <c r="I1500" s="1" t="s">
        <v>1070</v>
      </c>
      <c r="K1500" s="14" t="s">
        <v>11500</v>
      </c>
      <c r="L1500" s="14" t="s">
        <v>11500</v>
      </c>
      <c r="M1500" s="2">
        <v>0.01</v>
      </c>
      <c r="P1500" s="181" t="s">
        <v>11517</v>
      </c>
      <c r="Q1500" s="182" t="s">
        <v>30</v>
      </c>
      <c r="S1500" s="6">
        <v>0</v>
      </c>
      <c r="T1500" s="6">
        <v>0</v>
      </c>
      <c r="U1500" s="6">
        <v>117077</v>
      </c>
      <c r="V1500" s="6">
        <v>0</v>
      </c>
      <c r="W1500" s="6">
        <f>SUM(Table2[[#This Row],[PE Obligations]:[Paving Obligations]])</f>
        <v>117077</v>
      </c>
    </row>
    <row r="1501" spans="1:23" ht="75" x14ac:dyDescent="0.25">
      <c r="A1501" s="5">
        <v>125149</v>
      </c>
      <c r="B1501" s="4">
        <v>1</v>
      </c>
      <c r="C1501" s="9" t="s">
        <v>256</v>
      </c>
      <c r="D1501" s="65"/>
      <c r="E1501" s="65" t="s">
        <v>11498</v>
      </c>
      <c r="F1501" s="9" t="s">
        <v>4175</v>
      </c>
      <c r="G1501" s="9" t="s">
        <v>4176</v>
      </c>
      <c r="H1501" s="1" t="s">
        <v>22</v>
      </c>
      <c r="I1501" s="1" t="s">
        <v>341</v>
      </c>
      <c r="J1501" s="1" t="e">
        <f>VLOOKUP(A1501,'Resurfacing Data'!A:M,13,FALSE)</f>
        <v>#N/A</v>
      </c>
      <c r="K1501" s="14" t="s">
        <v>11496</v>
      </c>
      <c r="L1501" s="14" t="s">
        <v>10418</v>
      </c>
      <c r="M1501" s="2">
        <v>1.9</v>
      </c>
      <c r="P1501" s="181" t="s">
        <v>11517</v>
      </c>
      <c r="Q1501" s="182" t="s">
        <v>24</v>
      </c>
      <c r="S1501" s="6">
        <v>0</v>
      </c>
      <c r="T1501" s="6">
        <v>0</v>
      </c>
      <c r="U1501" s="6">
        <v>117000</v>
      </c>
      <c r="V1501" s="6">
        <v>0</v>
      </c>
      <c r="W1501" s="6">
        <f>SUM(Table2[[#This Row],[PE Obligations]:[Paving Obligations]])</f>
        <v>117000</v>
      </c>
    </row>
    <row r="1502" spans="1:23" ht="30" x14ac:dyDescent="0.25">
      <c r="A1502" s="5">
        <v>130084</v>
      </c>
      <c r="B1502" s="4">
        <v>6</v>
      </c>
      <c r="C1502" s="9" t="s">
        <v>46</v>
      </c>
      <c r="D1502" s="65"/>
      <c r="E1502" s="65" t="s">
        <v>11497</v>
      </c>
      <c r="F1502" s="9" t="s">
        <v>7434</v>
      </c>
      <c r="H1502" s="1" t="s">
        <v>105</v>
      </c>
      <c r="I1502" s="1" t="s">
        <v>467</v>
      </c>
      <c r="K1502" s="14" t="s">
        <v>11496</v>
      </c>
      <c r="L1502" s="14" t="s">
        <v>11507</v>
      </c>
      <c r="M1502" s="1" t="s">
        <v>57</v>
      </c>
      <c r="P1502" s="181" t="s">
        <v>46</v>
      </c>
      <c r="Q1502" s="182"/>
      <c r="S1502" s="6">
        <v>116851.49</v>
      </c>
      <c r="T1502" s="6">
        <v>0</v>
      </c>
      <c r="U1502" s="6">
        <v>0</v>
      </c>
      <c r="V1502" s="6">
        <v>0</v>
      </c>
      <c r="W1502" s="6">
        <f>SUM(Table2[[#This Row],[PE Obligations]:[Paving Obligations]])</f>
        <v>116851.49</v>
      </c>
    </row>
    <row r="1503" spans="1:23" x14ac:dyDescent="0.25">
      <c r="A1503" s="5">
        <v>124287</v>
      </c>
      <c r="B1503" s="4">
        <v>1</v>
      </c>
      <c r="C1503" s="9" t="s">
        <v>32</v>
      </c>
      <c r="D1503" s="65" t="s">
        <v>114</v>
      </c>
      <c r="E1503" s="65" t="s">
        <v>10721</v>
      </c>
      <c r="F1503" s="9" t="s">
        <v>3796</v>
      </c>
      <c r="H1503" s="1" t="s">
        <v>28</v>
      </c>
      <c r="I1503" s="1" t="s">
        <v>29</v>
      </c>
      <c r="K1503" s="14" t="s">
        <v>28</v>
      </c>
      <c r="L1503" s="14" t="s">
        <v>113</v>
      </c>
      <c r="M1503" s="2">
        <v>2.5000000000000001E-2</v>
      </c>
      <c r="N1503" s="13">
        <v>44687</v>
      </c>
      <c r="P1503" s="181" t="s">
        <v>11513</v>
      </c>
      <c r="Q1503" s="182" t="s">
        <v>148</v>
      </c>
      <c r="R1503" s="9" t="s">
        <v>3797</v>
      </c>
      <c r="S1503" s="6">
        <v>116500</v>
      </c>
      <c r="T1503" s="6">
        <v>0</v>
      </c>
      <c r="U1503" s="6">
        <v>0</v>
      </c>
      <c r="V1503" s="6">
        <v>0</v>
      </c>
      <c r="W1503" s="6">
        <f>SUM(Table2[[#This Row],[PE Obligations]:[Paving Obligations]])</f>
        <v>116500</v>
      </c>
    </row>
    <row r="1504" spans="1:23" ht="30" x14ac:dyDescent="0.25">
      <c r="A1504" s="5">
        <v>108164</v>
      </c>
      <c r="B1504" s="4">
        <v>4</v>
      </c>
      <c r="C1504" s="9" t="s">
        <v>18</v>
      </c>
      <c r="D1504" s="65"/>
      <c r="E1504" s="65" t="s">
        <v>11500</v>
      </c>
      <c r="F1504" s="9" t="s">
        <v>1071</v>
      </c>
      <c r="H1504" s="1" t="s">
        <v>1072</v>
      </c>
      <c r="I1504" s="1" t="s">
        <v>1070</v>
      </c>
      <c r="K1504" s="14" t="s">
        <v>11500</v>
      </c>
      <c r="L1504" s="14" t="s">
        <v>11500</v>
      </c>
      <c r="M1504" s="2">
        <v>0.01</v>
      </c>
      <c r="P1504" s="181" t="s">
        <v>11500</v>
      </c>
      <c r="Q1504" s="182" t="s">
        <v>24</v>
      </c>
      <c r="S1504" s="6">
        <v>0</v>
      </c>
      <c r="T1504" s="6">
        <v>116348</v>
      </c>
      <c r="U1504" s="6">
        <v>0</v>
      </c>
      <c r="V1504" s="6">
        <v>0</v>
      </c>
      <c r="W1504" s="6">
        <f>SUM(Table2[[#This Row],[PE Obligations]:[Paving Obligations]])</f>
        <v>116348</v>
      </c>
    </row>
    <row r="1505" spans="1:23" ht="30" x14ac:dyDescent="0.25">
      <c r="A1505" s="5">
        <v>129385</v>
      </c>
      <c r="B1505" s="4">
        <v>2</v>
      </c>
      <c r="C1505" s="9" t="s">
        <v>124</v>
      </c>
      <c r="D1505" s="65" t="s">
        <v>6866</v>
      </c>
      <c r="E1505" s="65" t="s">
        <v>11498</v>
      </c>
      <c r="F1505" s="9" t="s">
        <v>6867</v>
      </c>
      <c r="G1505" s="9" t="s">
        <v>2658</v>
      </c>
      <c r="H1505" s="1" t="s">
        <v>1069</v>
      </c>
      <c r="I1505" s="1" t="s">
        <v>1070</v>
      </c>
      <c r="K1505" s="14" t="s">
        <v>11500</v>
      </c>
      <c r="L1505" s="14" t="s">
        <v>11500</v>
      </c>
      <c r="M1505" s="2">
        <v>0.01</v>
      </c>
      <c r="P1505" s="181" t="s">
        <v>11517</v>
      </c>
      <c r="Q1505" s="182" t="s">
        <v>30</v>
      </c>
      <c r="S1505" s="6">
        <v>15000</v>
      </c>
      <c r="T1505" s="6">
        <v>0</v>
      </c>
      <c r="U1505" s="6">
        <v>101195</v>
      </c>
      <c r="V1505" s="6">
        <v>0</v>
      </c>
      <c r="W1505" s="6">
        <f>SUM(Table2[[#This Row],[PE Obligations]:[Paving Obligations]])</f>
        <v>116195</v>
      </c>
    </row>
    <row r="1506" spans="1:23" ht="30" x14ac:dyDescent="0.25">
      <c r="A1506" s="5">
        <v>124514</v>
      </c>
      <c r="B1506" s="4">
        <v>1</v>
      </c>
      <c r="C1506" s="9" t="s">
        <v>276</v>
      </c>
      <c r="D1506" s="65" t="s">
        <v>3919</v>
      </c>
      <c r="E1506" s="65" t="s">
        <v>900</v>
      </c>
      <c r="F1506" s="9" t="s">
        <v>3922</v>
      </c>
      <c r="G1506" s="9" t="s">
        <v>29</v>
      </c>
      <c r="H1506" s="1" t="s">
        <v>28</v>
      </c>
      <c r="I1506" s="1" t="s">
        <v>29</v>
      </c>
      <c r="K1506" s="14" t="s">
        <v>28</v>
      </c>
      <c r="L1506" s="14" t="s">
        <v>113</v>
      </c>
      <c r="M1506" s="2">
        <v>0.01</v>
      </c>
      <c r="N1506" s="13">
        <v>44428</v>
      </c>
      <c r="P1506" s="181" t="s">
        <v>11515</v>
      </c>
      <c r="Q1506" s="182" t="s">
        <v>24</v>
      </c>
      <c r="R1506" s="9" t="s">
        <v>3923</v>
      </c>
      <c r="S1506" s="6">
        <v>116000</v>
      </c>
      <c r="T1506" s="6">
        <v>0</v>
      </c>
      <c r="U1506" s="6">
        <v>0</v>
      </c>
      <c r="V1506" s="6">
        <v>0</v>
      </c>
      <c r="W1506" s="6">
        <f>SUM(Table2[[#This Row],[PE Obligations]:[Paving Obligations]])</f>
        <v>116000</v>
      </c>
    </row>
    <row r="1507" spans="1:23" x14ac:dyDescent="0.25">
      <c r="A1507" s="5">
        <v>127181</v>
      </c>
      <c r="B1507" s="4">
        <v>2</v>
      </c>
      <c r="C1507" s="9" t="s">
        <v>124</v>
      </c>
      <c r="D1507" s="65" t="s">
        <v>369</v>
      </c>
      <c r="E1507" s="65" t="s">
        <v>900</v>
      </c>
      <c r="F1507" s="9" t="s">
        <v>5343</v>
      </c>
      <c r="G1507" s="9" t="s">
        <v>5344</v>
      </c>
      <c r="H1507" s="1" t="s">
        <v>158</v>
      </c>
      <c r="I1507" s="1" t="s">
        <v>4650</v>
      </c>
      <c r="J1507" s="1" t="str">
        <f>VLOOKUP(A1507,'Resurfacing Data'!A:M,13,FALSE)</f>
        <v>411TL Overlay @ 65 lb/sy</v>
      </c>
      <c r="K1507" s="14" t="s">
        <v>11496</v>
      </c>
      <c r="L1507" s="14" t="s">
        <v>10418</v>
      </c>
      <c r="M1507" s="2">
        <v>9.36</v>
      </c>
      <c r="N1507" s="13">
        <v>43637</v>
      </c>
      <c r="O1507" s="1" t="s">
        <v>337</v>
      </c>
      <c r="P1507" s="181" t="s">
        <v>11515</v>
      </c>
      <c r="Q1507" s="182" t="s">
        <v>24</v>
      </c>
      <c r="R1507" s="9" t="s">
        <v>5345</v>
      </c>
      <c r="S1507" s="6">
        <v>0</v>
      </c>
      <c r="T1507" s="6">
        <v>0</v>
      </c>
      <c r="U1507" s="6">
        <v>-50741</v>
      </c>
      <c r="V1507" s="6">
        <v>166143</v>
      </c>
      <c r="W1507" s="6">
        <f>SUM(Table2[[#This Row],[PE Obligations]:[Paving Obligations]])</f>
        <v>115402</v>
      </c>
    </row>
    <row r="1508" spans="1:23" x14ac:dyDescent="0.25">
      <c r="A1508" s="5">
        <v>124053</v>
      </c>
      <c r="B1508" s="4">
        <v>2</v>
      </c>
      <c r="C1508" s="9" t="s">
        <v>199</v>
      </c>
      <c r="D1508" s="65" t="s">
        <v>555</v>
      </c>
      <c r="E1508" s="65" t="s">
        <v>900</v>
      </c>
      <c r="F1508" s="9" t="s">
        <v>3656</v>
      </c>
      <c r="H1508" s="1" t="s">
        <v>28</v>
      </c>
      <c r="I1508" s="1" t="s">
        <v>29</v>
      </c>
      <c r="K1508" s="14" t="s">
        <v>28</v>
      </c>
      <c r="L1508" s="14" t="s">
        <v>113</v>
      </c>
      <c r="M1508" s="2">
        <v>3.2000000000000001E-2</v>
      </c>
      <c r="N1508" s="13">
        <v>44540</v>
      </c>
      <c r="P1508" s="181" t="s">
        <v>11515</v>
      </c>
      <c r="Q1508" s="182" t="s">
        <v>24</v>
      </c>
      <c r="R1508" s="9" t="s">
        <v>3657</v>
      </c>
      <c r="S1508" s="6">
        <v>115276.76</v>
      </c>
      <c r="T1508" s="6">
        <v>0</v>
      </c>
      <c r="U1508" s="6">
        <v>0</v>
      </c>
      <c r="V1508" s="6">
        <v>0</v>
      </c>
      <c r="W1508" s="6">
        <f>SUM(Table2[[#This Row],[PE Obligations]:[Paving Obligations]])</f>
        <v>115276.76</v>
      </c>
    </row>
    <row r="1509" spans="1:23" x14ac:dyDescent="0.25">
      <c r="A1509" s="5">
        <v>128332</v>
      </c>
      <c r="B1509" s="4">
        <v>2</v>
      </c>
      <c r="C1509" s="9" t="s">
        <v>197</v>
      </c>
      <c r="D1509" s="65"/>
      <c r="E1509" s="65" t="s">
        <v>11500</v>
      </c>
      <c r="F1509" s="9" t="s">
        <v>6087</v>
      </c>
      <c r="H1509" s="1" t="s">
        <v>878</v>
      </c>
      <c r="I1509" s="1" t="s">
        <v>972</v>
      </c>
      <c r="K1509" s="14" t="s">
        <v>11500</v>
      </c>
      <c r="L1509" s="14" t="s">
        <v>11500</v>
      </c>
      <c r="M1509" s="1" t="s">
        <v>57</v>
      </c>
      <c r="P1509" s="181" t="s">
        <v>11500</v>
      </c>
      <c r="Q1509" s="182"/>
      <c r="S1509" s="6">
        <v>0</v>
      </c>
      <c r="T1509" s="6">
        <v>0</v>
      </c>
      <c r="U1509" s="6">
        <v>115273</v>
      </c>
      <c r="V1509" s="6">
        <v>0</v>
      </c>
      <c r="W1509" s="6">
        <f>SUM(Table2[[#This Row],[PE Obligations]:[Paving Obligations]])</f>
        <v>115273</v>
      </c>
    </row>
    <row r="1510" spans="1:23" ht="30" x14ac:dyDescent="0.25">
      <c r="A1510" s="5">
        <v>129874</v>
      </c>
      <c r="B1510" s="4">
        <v>3</v>
      </c>
      <c r="C1510" s="9" t="s">
        <v>43</v>
      </c>
      <c r="D1510" s="65"/>
      <c r="E1510" s="65" t="s">
        <v>11500</v>
      </c>
      <c r="F1510" s="9" t="s">
        <v>7222</v>
      </c>
      <c r="H1510" s="1" t="s">
        <v>1246</v>
      </c>
      <c r="K1510" s="14" t="s">
        <v>11500</v>
      </c>
      <c r="L1510" s="14" t="s">
        <v>11500</v>
      </c>
      <c r="M1510" s="1" t="s">
        <v>57</v>
      </c>
      <c r="P1510" s="181" t="s">
        <v>11500</v>
      </c>
      <c r="Q1510" s="182"/>
      <c r="S1510" s="6">
        <v>0</v>
      </c>
      <c r="T1510" s="6">
        <v>0</v>
      </c>
      <c r="U1510" s="6">
        <v>115125</v>
      </c>
      <c r="V1510" s="6">
        <v>0</v>
      </c>
      <c r="W1510" s="6">
        <f>SUM(Table2[[#This Row],[PE Obligations]:[Paving Obligations]])</f>
        <v>115125</v>
      </c>
    </row>
    <row r="1511" spans="1:23" x14ac:dyDescent="0.25">
      <c r="A1511" s="5">
        <v>117530</v>
      </c>
      <c r="B1511" s="4">
        <v>1</v>
      </c>
      <c r="C1511" s="9" t="s">
        <v>192</v>
      </c>
      <c r="D1511" s="65" t="s">
        <v>545</v>
      </c>
      <c r="E1511" s="65" t="s">
        <v>900</v>
      </c>
      <c r="F1511" s="9" t="s">
        <v>2149</v>
      </c>
      <c r="G1511" s="9" t="s">
        <v>2150</v>
      </c>
      <c r="H1511" s="1" t="s">
        <v>501</v>
      </c>
      <c r="I1511" s="1" t="s">
        <v>2025</v>
      </c>
      <c r="K1511" s="14" t="s">
        <v>11496</v>
      </c>
      <c r="L1511" s="14" t="s">
        <v>113</v>
      </c>
      <c r="M1511" s="2">
        <v>1.1100000000000001</v>
      </c>
      <c r="N1511" s="13">
        <v>43140</v>
      </c>
      <c r="P1511" s="181" t="s">
        <v>11515</v>
      </c>
      <c r="Q1511" s="182" t="s">
        <v>24</v>
      </c>
      <c r="S1511" s="6">
        <v>400</v>
      </c>
      <c r="T1511" s="6">
        <v>0</v>
      </c>
      <c r="U1511" s="6">
        <v>114600</v>
      </c>
      <c r="V1511" s="6">
        <v>0</v>
      </c>
      <c r="W1511" s="6">
        <f>SUM(Table2[[#This Row],[PE Obligations]:[Paving Obligations]])</f>
        <v>115000</v>
      </c>
    </row>
    <row r="1512" spans="1:23" ht="30" x14ac:dyDescent="0.25">
      <c r="A1512" s="5">
        <v>129375</v>
      </c>
      <c r="B1512" s="4">
        <v>4</v>
      </c>
      <c r="C1512" s="9" t="s">
        <v>156</v>
      </c>
      <c r="D1512" s="65"/>
      <c r="E1512" s="65" t="s">
        <v>11500</v>
      </c>
      <c r="F1512" s="9" t="s">
        <v>6852</v>
      </c>
      <c r="H1512" s="1" t="s">
        <v>1246</v>
      </c>
      <c r="K1512" s="14" t="s">
        <v>11500</v>
      </c>
      <c r="L1512" s="14" t="s">
        <v>11500</v>
      </c>
      <c r="M1512" s="1" t="s">
        <v>57</v>
      </c>
      <c r="P1512" s="181" t="s">
        <v>11500</v>
      </c>
      <c r="Q1512" s="182"/>
      <c r="S1512" s="6">
        <v>0</v>
      </c>
      <c r="T1512" s="6">
        <v>0</v>
      </c>
      <c r="U1512" s="6">
        <v>114890</v>
      </c>
      <c r="V1512" s="6">
        <v>0</v>
      </c>
      <c r="W1512" s="6">
        <f>SUM(Table2[[#This Row],[PE Obligations]:[Paving Obligations]])</f>
        <v>114890</v>
      </c>
    </row>
    <row r="1513" spans="1:23" ht="30" x14ac:dyDescent="0.25">
      <c r="A1513" s="5">
        <v>116317.08</v>
      </c>
      <c r="B1513" s="4">
        <v>1</v>
      </c>
      <c r="C1513" s="9" t="s">
        <v>899</v>
      </c>
      <c r="D1513" s="65"/>
      <c r="E1513" s="65" t="s">
        <v>10721</v>
      </c>
      <c r="F1513" s="9" t="s">
        <v>1898</v>
      </c>
      <c r="G1513" s="9" t="s">
        <v>1897</v>
      </c>
      <c r="H1513" s="1" t="s">
        <v>105</v>
      </c>
      <c r="I1513" s="1" t="s">
        <v>171</v>
      </c>
      <c r="K1513" s="14" t="s">
        <v>11500</v>
      </c>
      <c r="L1513" s="14" t="s">
        <v>11500</v>
      </c>
      <c r="M1513" s="1" t="s">
        <v>57</v>
      </c>
      <c r="N1513" s="13">
        <v>43742</v>
      </c>
      <c r="P1513" s="181" t="s">
        <v>11513</v>
      </c>
      <c r="Q1513" s="182"/>
      <c r="S1513" s="6">
        <v>0</v>
      </c>
      <c r="T1513" s="6">
        <v>0</v>
      </c>
      <c r="U1513" s="6">
        <v>114534</v>
      </c>
      <c r="V1513" s="6">
        <v>0</v>
      </c>
      <c r="W1513" s="6">
        <f>SUM(Table2[[#This Row],[PE Obligations]:[Paving Obligations]])</f>
        <v>114534</v>
      </c>
    </row>
    <row r="1514" spans="1:23" x14ac:dyDescent="0.25">
      <c r="A1514" s="5">
        <v>105199.16</v>
      </c>
      <c r="B1514" s="4">
        <v>3</v>
      </c>
      <c r="C1514" s="9" t="s">
        <v>131</v>
      </c>
      <c r="D1514" s="65"/>
      <c r="E1514" s="65" t="s">
        <v>11498</v>
      </c>
      <c r="F1514" s="9" t="s">
        <v>897</v>
      </c>
      <c r="H1514" s="1" t="s">
        <v>760</v>
      </c>
      <c r="I1514" s="1" t="s">
        <v>761</v>
      </c>
      <c r="K1514" s="14" t="s">
        <v>11500</v>
      </c>
      <c r="L1514" s="14" t="s">
        <v>11500</v>
      </c>
      <c r="M1514" s="1" t="s">
        <v>57</v>
      </c>
      <c r="P1514" s="181" t="s">
        <v>11517</v>
      </c>
      <c r="Q1514" s="182"/>
      <c r="S1514" s="6">
        <v>0</v>
      </c>
      <c r="T1514" s="6">
        <v>0</v>
      </c>
      <c r="U1514" s="6">
        <v>113200</v>
      </c>
      <c r="V1514" s="6">
        <v>0</v>
      </c>
      <c r="W1514" s="6">
        <f>SUM(Table2[[#This Row],[PE Obligations]:[Paving Obligations]])</f>
        <v>113200</v>
      </c>
    </row>
    <row r="1515" spans="1:23" ht="45" x14ac:dyDescent="0.25">
      <c r="A1515" s="5">
        <v>102308</v>
      </c>
      <c r="B1515" s="4">
        <v>2</v>
      </c>
      <c r="C1515" s="9" t="s">
        <v>212</v>
      </c>
      <c r="D1515" s="65" t="s">
        <v>450</v>
      </c>
      <c r="E1515" s="65" t="s">
        <v>900</v>
      </c>
      <c r="F1515" s="9" t="s">
        <v>750</v>
      </c>
      <c r="G1515" s="9" t="s">
        <v>751</v>
      </c>
      <c r="H1515" s="1" t="s">
        <v>74</v>
      </c>
      <c r="I1515" s="1" t="s">
        <v>113</v>
      </c>
      <c r="K1515" s="14" t="s">
        <v>11496</v>
      </c>
      <c r="L1515" s="14" t="s">
        <v>113</v>
      </c>
      <c r="M1515" s="2">
        <v>1.6659999999999999</v>
      </c>
      <c r="N1515" s="13">
        <v>38835</v>
      </c>
      <c r="P1515" s="181" t="s">
        <v>11514</v>
      </c>
      <c r="Q1515" s="182" t="s">
        <v>11</v>
      </c>
      <c r="S1515" s="6">
        <v>113092.58</v>
      </c>
      <c r="T1515" s="6">
        <v>0</v>
      </c>
      <c r="U1515" s="6">
        <v>0</v>
      </c>
      <c r="V1515" s="6">
        <v>0</v>
      </c>
      <c r="W1515" s="6">
        <f>SUM(Table2[[#This Row],[PE Obligations]:[Paving Obligations]])</f>
        <v>113092.58</v>
      </c>
    </row>
    <row r="1516" spans="1:23" ht="30" x14ac:dyDescent="0.25">
      <c r="A1516" s="5">
        <v>128726</v>
      </c>
      <c r="B1516" s="4">
        <v>1</v>
      </c>
      <c r="C1516" s="9" t="s">
        <v>397</v>
      </c>
      <c r="D1516" s="65" t="s">
        <v>4544</v>
      </c>
      <c r="E1516" s="65" t="s">
        <v>900</v>
      </c>
      <c r="F1516" s="9" t="s">
        <v>6269</v>
      </c>
      <c r="G1516" s="9" t="s">
        <v>6227</v>
      </c>
      <c r="H1516" s="1" t="s">
        <v>105</v>
      </c>
      <c r="I1516" s="1" t="s">
        <v>501</v>
      </c>
      <c r="K1516" s="14" t="s">
        <v>11506</v>
      </c>
      <c r="L1516" s="14" t="s">
        <v>11339</v>
      </c>
      <c r="M1516" s="2">
        <v>0.01</v>
      </c>
      <c r="P1516" s="181" t="s">
        <v>11515</v>
      </c>
      <c r="Q1516" s="182" t="s">
        <v>24</v>
      </c>
      <c r="S1516" s="6">
        <v>2999</v>
      </c>
      <c r="T1516" s="6">
        <v>0</v>
      </c>
      <c r="U1516" s="6">
        <v>109999</v>
      </c>
      <c r="V1516" s="6">
        <v>0</v>
      </c>
      <c r="W1516" s="6">
        <f>SUM(Table2[[#This Row],[PE Obligations]:[Paving Obligations]])</f>
        <v>112998</v>
      </c>
    </row>
    <row r="1517" spans="1:23" ht="60" x14ac:dyDescent="0.25">
      <c r="A1517" s="5">
        <v>130034</v>
      </c>
      <c r="B1517" s="4">
        <v>1</v>
      </c>
      <c r="C1517" s="9" t="s">
        <v>287</v>
      </c>
      <c r="D1517" s="65" t="s">
        <v>114</v>
      </c>
      <c r="E1517" s="65" t="s">
        <v>10721</v>
      </c>
      <c r="F1517" s="9" t="s">
        <v>7389</v>
      </c>
      <c r="G1517" s="9" t="s">
        <v>7390</v>
      </c>
      <c r="H1517" s="1" t="s">
        <v>22</v>
      </c>
      <c r="I1517" s="1" t="s">
        <v>1043</v>
      </c>
      <c r="K1517" s="14" t="s">
        <v>11500</v>
      </c>
      <c r="L1517" s="14" t="s">
        <v>11500</v>
      </c>
      <c r="M1517" s="2">
        <v>0.99</v>
      </c>
      <c r="P1517" s="181" t="s">
        <v>11513</v>
      </c>
      <c r="Q1517" s="182" t="s">
        <v>11</v>
      </c>
      <c r="S1517" s="6">
        <v>112820</v>
      </c>
      <c r="T1517" s="6">
        <v>0</v>
      </c>
      <c r="U1517" s="6">
        <v>0</v>
      </c>
      <c r="V1517" s="6">
        <v>0</v>
      </c>
      <c r="W1517" s="6">
        <f>SUM(Table2[[#This Row],[PE Obligations]:[Paving Obligations]])</f>
        <v>112820</v>
      </c>
    </row>
    <row r="1518" spans="1:23" x14ac:dyDescent="0.25">
      <c r="A1518" s="5">
        <v>120025</v>
      </c>
      <c r="B1518" s="4">
        <v>3</v>
      </c>
      <c r="C1518" s="9" t="s">
        <v>298</v>
      </c>
      <c r="D1518" s="65" t="s">
        <v>2592</v>
      </c>
      <c r="E1518" s="65" t="s">
        <v>900</v>
      </c>
      <c r="F1518" s="9" t="s">
        <v>2593</v>
      </c>
      <c r="H1518" s="1" t="s">
        <v>52</v>
      </c>
      <c r="I1518" s="1" t="s">
        <v>48</v>
      </c>
      <c r="K1518" s="14" t="s">
        <v>28</v>
      </c>
      <c r="L1518" s="14" t="s">
        <v>11339</v>
      </c>
      <c r="M1518" s="1" t="s">
        <v>57</v>
      </c>
      <c r="N1518" s="13">
        <v>42293</v>
      </c>
      <c r="P1518" s="181" t="s">
        <v>11515</v>
      </c>
      <c r="Q1518" s="182"/>
      <c r="R1518" s="9" t="s">
        <v>2594</v>
      </c>
      <c r="S1518" s="6">
        <v>0</v>
      </c>
      <c r="T1518" s="6">
        <v>0</v>
      </c>
      <c r="U1518" s="6">
        <v>112777.21</v>
      </c>
      <c r="V1518" s="6">
        <v>0</v>
      </c>
      <c r="W1518" s="6">
        <f>SUM(Table2[[#This Row],[PE Obligations]:[Paving Obligations]])</f>
        <v>112777.21</v>
      </c>
    </row>
    <row r="1519" spans="1:23" ht="75" x14ac:dyDescent="0.25">
      <c r="A1519" s="5">
        <v>125215</v>
      </c>
      <c r="B1519" s="4">
        <v>4</v>
      </c>
      <c r="C1519" s="9" t="s">
        <v>18</v>
      </c>
      <c r="D1519" s="65"/>
      <c r="E1519" s="65" t="s">
        <v>11498</v>
      </c>
      <c r="F1519" s="9" t="s">
        <v>4216</v>
      </c>
      <c r="G1519" s="9" t="s">
        <v>4217</v>
      </c>
      <c r="H1519" s="1" t="s">
        <v>22</v>
      </c>
      <c r="I1519" s="1" t="s">
        <v>1129</v>
      </c>
      <c r="K1519" s="14" t="s">
        <v>11500</v>
      </c>
      <c r="L1519" s="14" t="s">
        <v>11500</v>
      </c>
      <c r="M1519" s="2">
        <v>0</v>
      </c>
      <c r="P1519" s="181" t="s">
        <v>11516</v>
      </c>
      <c r="Q1519" s="182" t="s">
        <v>430</v>
      </c>
      <c r="S1519" s="6">
        <v>0</v>
      </c>
      <c r="T1519" s="6">
        <v>0</v>
      </c>
      <c r="U1519" s="6">
        <v>112468</v>
      </c>
      <c r="V1519" s="6">
        <v>0</v>
      </c>
      <c r="W1519" s="6">
        <f>SUM(Table2[[#This Row],[PE Obligations]:[Paving Obligations]])</f>
        <v>112468</v>
      </c>
    </row>
    <row r="1520" spans="1:23" x14ac:dyDescent="0.25">
      <c r="A1520" s="5">
        <v>115330</v>
      </c>
      <c r="B1520" s="4">
        <v>2</v>
      </c>
      <c r="C1520" s="9" t="s">
        <v>179</v>
      </c>
      <c r="D1520" s="65" t="s">
        <v>135</v>
      </c>
      <c r="E1520" s="65" t="s">
        <v>11498</v>
      </c>
      <c r="F1520" s="9" t="s">
        <v>1714</v>
      </c>
      <c r="H1520" s="1" t="s">
        <v>1079</v>
      </c>
      <c r="I1520" s="1" t="s">
        <v>912</v>
      </c>
      <c r="K1520" s="14" t="s">
        <v>11496</v>
      </c>
      <c r="L1520" s="14" t="s">
        <v>113</v>
      </c>
      <c r="M1520" s="2">
        <v>1.95</v>
      </c>
      <c r="N1520" s="13">
        <v>41418</v>
      </c>
      <c r="P1520" s="181" t="s">
        <v>11517</v>
      </c>
      <c r="Q1520" s="182" t="s">
        <v>24</v>
      </c>
      <c r="S1520" s="6">
        <v>0</v>
      </c>
      <c r="T1520" s="6">
        <v>-11.41</v>
      </c>
      <c r="U1520" s="6">
        <v>112361.9</v>
      </c>
      <c r="V1520" s="6">
        <v>0</v>
      </c>
      <c r="W1520" s="6">
        <f>SUM(Table2[[#This Row],[PE Obligations]:[Paving Obligations]])</f>
        <v>112350.48999999999</v>
      </c>
    </row>
    <row r="1521" spans="1:23" x14ac:dyDescent="0.25">
      <c r="A1521" s="5">
        <v>126224</v>
      </c>
      <c r="B1521" s="4">
        <v>3</v>
      </c>
      <c r="C1521" s="9" t="s">
        <v>312</v>
      </c>
      <c r="D1521" s="65" t="s">
        <v>4759</v>
      </c>
      <c r="E1521" s="65" t="s">
        <v>900</v>
      </c>
      <c r="F1521" s="9" t="s">
        <v>4760</v>
      </c>
      <c r="G1521" s="9" t="s">
        <v>4135</v>
      </c>
      <c r="H1521" s="1" t="s">
        <v>158</v>
      </c>
      <c r="I1521" s="1" t="s">
        <v>341</v>
      </c>
      <c r="J1521" s="1" t="str">
        <f>VLOOKUP(A1521,'Resurfacing Data'!A:M,13,FALSE)</f>
        <v>411 D Overlay</v>
      </c>
      <c r="K1521" s="14" t="s">
        <v>11496</v>
      </c>
      <c r="L1521" s="14" t="s">
        <v>10418</v>
      </c>
      <c r="M1521" s="2">
        <v>6.1</v>
      </c>
      <c r="N1521" s="13">
        <v>43231</v>
      </c>
      <c r="O1521" s="1" t="s">
        <v>342</v>
      </c>
      <c r="P1521" s="181" t="s">
        <v>11515</v>
      </c>
      <c r="Q1521" s="182" t="s">
        <v>24</v>
      </c>
      <c r="S1521" s="6">
        <v>0</v>
      </c>
      <c r="T1521" s="6">
        <v>0</v>
      </c>
      <c r="U1521" s="6">
        <v>0</v>
      </c>
      <c r="V1521" s="6">
        <v>112267.97</v>
      </c>
      <c r="W1521" s="6">
        <f>SUM(Table2[[#This Row],[PE Obligations]:[Paving Obligations]])</f>
        <v>112267.97</v>
      </c>
    </row>
    <row r="1522" spans="1:23" ht="60" x14ac:dyDescent="0.25">
      <c r="A1522" s="5">
        <v>130351</v>
      </c>
      <c r="B1522" s="4">
        <v>1</v>
      </c>
      <c r="C1522" s="9" t="s">
        <v>32</v>
      </c>
      <c r="D1522" s="65"/>
      <c r="E1522" s="65" t="s">
        <v>11500</v>
      </c>
      <c r="F1522" s="9" t="s">
        <v>7642</v>
      </c>
      <c r="G1522" s="9" t="s">
        <v>7642</v>
      </c>
      <c r="H1522" s="1" t="s">
        <v>7220</v>
      </c>
      <c r="I1522" s="1" t="s">
        <v>39</v>
      </c>
      <c r="K1522" s="14" t="s">
        <v>11500</v>
      </c>
      <c r="L1522" s="14" t="s">
        <v>11500</v>
      </c>
      <c r="M1522" s="1" t="s">
        <v>57</v>
      </c>
      <c r="P1522" s="181" t="s">
        <v>11500</v>
      </c>
      <c r="Q1522" s="182"/>
      <c r="S1522" s="6">
        <v>0</v>
      </c>
      <c r="T1522" s="6">
        <v>0</v>
      </c>
      <c r="U1522" s="6">
        <v>112000</v>
      </c>
      <c r="V1522" s="6">
        <v>0</v>
      </c>
      <c r="W1522" s="6">
        <f>SUM(Table2[[#This Row],[PE Obligations]:[Paving Obligations]])</f>
        <v>112000</v>
      </c>
    </row>
    <row r="1523" spans="1:23" x14ac:dyDescent="0.25">
      <c r="A1523" s="5">
        <v>125704</v>
      </c>
      <c r="B1523" s="4">
        <v>3</v>
      </c>
      <c r="C1523" s="9" t="s">
        <v>43</v>
      </c>
      <c r="D1523" s="65"/>
      <c r="E1523" s="65" t="s">
        <v>11500</v>
      </c>
      <c r="F1523" s="9" t="s">
        <v>4529</v>
      </c>
      <c r="H1523" s="1" t="s">
        <v>878</v>
      </c>
      <c r="I1523" s="1" t="s">
        <v>972</v>
      </c>
      <c r="K1523" s="14" t="s">
        <v>11500</v>
      </c>
      <c r="L1523" s="14" t="s">
        <v>11500</v>
      </c>
      <c r="M1523" s="1" t="s">
        <v>57</v>
      </c>
      <c r="P1523" s="181" t="s">
        <v>11500</v>
      </c>
      <c r="Q1523" s="182"/>
      <c r="S1523" s="6">
        <v>0</v>
      </c>
      <c r="T1523" s="6">
        <v>0</v>
      </c>
      <c r="U1523" s="6">
        <v>111302</v>
      </c>
      <c r="V1523" s="6">
        <v>0</v>
      </c>
      <c r="W1523" s="6">
        <f>SUM(Table2[[#This Row],[PE Obligations]:[Paving Obligations]])</f>
        <v>111302</v>
      </c>
    </row>
    <row r="1524" spans="1:23" ht="210" x14ac:dyDescent="0.25">
      <c r="A1524" s="5">
        <v>127054</v>
      </c>
      <c r="B1524" s="4">
        <v>3</v>
      </c>
      <c r="C1524" s="9" t="s">
        <v>131</v>
      </c>
      <c r="D1524" s="65" t="s">
        <v>2944</v>
      </c>
      <c r="E1524" s="65" t="s">
        <v>10721</v>
      </c>
      <c r="F1524" s="9" t="s">
        <v>5270</v>
      </c>
      <c r="G1524" s="9" t="s">
        <v>5271</v>
      </c>
      <c r="H1524" s="1" t="s">
        <v>52</v>
      </c>
      <c r="I1524" s="1" t="s">
        <v>48</v>
      </c>
      <c r="K1524" s="14" t="s">
        <v>28</v>
      </c>
      <c r="L1524" s="14" t="s">
        <v>11339</v>
      </c>
      <c r="M1524" s="1" t="s">
        <v>57</v>
      </c>
      <c r="N1524" s="13">
        <v>43186</v>
      </c>
      <c r="P1524" s="181" t="s">
        <v>11513</v>
      </c>
      <c r="Q1524" s="182" t="s">
        <v>148</v>
      </c>
      <c r="R1524" s="9" t="s">
        <v>5272</v>
      </c>
      <c r="S1524" s="6">
        <v>0</v>
      </c>
      <c r="T1524" s="6">
        <v>0</v>
      </c>
      <c r="U1524" s="6">
        <v>111170.62</v>
      </c>
      <c r="V1524" s="6">
        <v>0</v>
      </c>
      <c r="W1524" s="6">
        <f>SUM(Table2[[#This Row],[PE Obligations]:[Paving Obligations]])</f>
        <v>111170.62</v>
      </c>
    </row>
    <row r="1525" spans="1:23" x14ac:dyDescent="0.25">
      <c r="A1525" s="5">
        <v>126239</v>
      </c>
      <c r="B1525" s="4">
        <v>3</v>
      </c>
      <c r="C1525" s="9" t="s">
        <v>235</v>
      </c>
      <c r="D1525" s="65" t="s">
        <v>4777</v>
      </c>
      <c r="E1525" s="65" t="s">
        <v>900</v>
      </c>
      <c r="F1525" s="9" t="s">
        <v>4778</v>
      </c>
      <c r="G1525" s="9" t="s">
        <v>3582</v>
      </c>
      <c r="H1525" s="1" t="s">
        <v>158</v>
      </c>
      <c r="I1525" s="1" t="s">
        <v>341</v>
      </c>
      <c r="J1525" s="1" t="str">
        <f>VLOOKUP(A1525,'Resurfacing Data'!A:M,13,FALSE)</f>
        <v>411TLD Overlay @ 85 lb/sy</v>
      </c>
      <c r="K1525" s="14" t="s">
        <v>11496</v>
      </c>
      <c r="L1525" s="14" t="s">
        <v>10418</v>
      </c>
      <c r="M1525" s="2">
        <v>6.6</v>
      </c>
      <c r="N1525" s="13">
        <v>43231</v>
      </c>
      <c r="O1525" s="1" t="s">
        <v>337</v>
      </c>
      <c r="P1525" s="181" t="s">
        <v>11515</v>
      </c>
      <c r="Q1525" s="182" t="s">
        <v>24</v>
      </c>
      <c r="S1525" s="6">
        <v>0</v>
      </c>
      <c r="T1525" s="6">
        <v>0</v>
      </c>
      <c r="U1525" s="6">
        <v>-235.84</v>
      </c>
      <c r="V1525" s="6">
        <v>111330.49</v>
      </c>
      <c r="W1525" s="6">
        <f>SUM(Table2[[#This Row],[PE Obligations]:[Paving Obligations]])</f>
        <v>111094.65000000001</v>
      </c>
    </row>
    <row r="1526" spans="1:23" x14ac:dyDescent="0.25">
      <c r="A1526" s="5">
        <v>117497.08</v>
      </c>
      <c r="B1526" s="4">
        <v>3</v>
      </c>
      <c r="C1526" s="9" t="s">
        <v>161</v>
      </c>
      <c r="D1526" s="65"/>
      <c r="E1526" s="65" t="s">
        <v>10721</v>
      </c>
      <c r="F1526" s="9" t="s">
        <v>2140</v>
      </c>
      <c r="G1526" s="9" t="s">
        <v>2137</v>
      </c>
      <c r="H1526" s="1" t="s">
        <v>105</v>
      </c>
      <c r="I1526" s="1" t="s">
        <v>467</v>
      </c>
      <c r="K1526" s="14" t="s">
        <v>11500</v>
      </c>
      <c r="L1526" s="14" t="s">
        <v>11500</v>
      </c>
      <c r="M1526" s="1" t="s">
        <v>57</v>
      </c>
      <c r="P1526" s="181" t="s">
        <v>11513</v>
      </c>
      <c r="Q1526" s="182"/>
      <c r="S1526" s="6">
        <v>110782</v>
      </c>
      <c r="T1526" s="6">
        <v>0</v>
      </c>
      <c r="U1526" s="6">
        <v>0</v>
      </c>
      <c r="V1526" s="6">
        <v>0</v>
      </c>
      <c r="W1526" s="6">
        <f>SUM(Table2[[#This Row],[PE Obligations]:[Paving Obligations]])</f>
        <v>110782</v>
      </c>
    </row>
    <row r="1527" spans="1:23" x14ac:dyDescent="0.25">
      <c r="A1527" s="5">
        <v>115888</v>
      </c>
      <c r="B1527" s="4">
        <v>4</v>
      </c>
      <c r="C1527" s="9" t="s">
        <v>156</v>
      </c>
      <c r="D1527" s="65"/>
      <c r="E1527" s="65" t="s">
        <v>900</v>
      </c>
      <c r="F1527" s="9" t="s">
        <v>1833</v>
      </c>
      <c r="H1527" s="1" t="s">
        <v>24</v>
      </c>
      <c r="I1527" s="1" t="s">
        <v>63</v>
      </c>
      <c r="K1527" s="14" t="s">
        <v>11500</v>
      </c>
      <c r="L1527" s="14" t="s">
        <v>11500</v>
      </c>
      <c r="M1527" s="2">
        <v>0</v>
      </c>
      <c r="P1527" s="181" t="s">
        <v>11515</v>
      </c>
      <c r="Q1527" s="182"/>
      <c r="S1527" s="6">
        <v>0</v>
      </c>
      <c r="T1527" s="6">
        <v>0</v>
      </c>
      <c r="U1527" s="6">
        <v>110429</v>
      </c>
      <c r="V1527" s="6">
        <v>0</v>
      </c>
      <c r="W1527" s="6">
        <f>SUM(Table2[[#This Row],[PE Obligations]:[Paving Obligations]])</f>
        <v>110429</v>
      </c>
    </row>
    <row r="1528" spans="1:23" ht="30" x14ac:dyDescent="0.25">
      <c r="A1528" s="5">
        <v>123517</v>
      </c>
      <c r="B1528" s="4">
        <v>2</v>
      </c>
      <c r="C1528" s="9" t="s">
        <v>124</v>
      </c>
      <c r="D1528" s="65" t="s">
        <v>3488</v>
      </c>
      <c r="E1528" s="65" t="s">
        <v>11498</v>
      </c>
      <c r="F1528" s="9" t="s">
        <v>3489</v>
      </c>
      <c r="H1528" s="1" t="s">
        <v>1098</v>
      </c>
      <c r="I1528" s="1" t="s">
        <v>158</v>
      </c>
      <c r="K1528" s="14" t="s">
        <v>11500</v>
      </c>
      <c r="L1528" s="14" t="s">
        <v>11500</v>
      </c>
      <c r="M1528" s="2">
        <v>3.847</v>
      </c>
      <c r="P1528" s="181" t="s">
        <v>11517</v>
      </c>
      <c r="Q1528" s="182" t="s">
        <v>30</v>
      </c>
      <c r="S1528" s="6">
        <v>0</v>
      </c>
      <c r="T1528" s="6">
        <v>0</v>
      </c>
      <c r="U1528" s="6">
        <v>0</v>
      </c>
      <c r="V1528" s="6">
        <v>110379.16</v>
      </c>
      <c r="W1528" s="6">
        <f>SUM(Table2[[#This Row],[PE Obligations]:[Paving Obligations]])</f>
        <v>110379.16</v>
      </c>
    </row>
    <row r="1529" spans="1:23" x14ac:dyDescent="0.25">
      <c r="A1529" s="5">
        <v>117497.09</v>
      </c>
      <c r="B1529" s="4">
        <v>3</v>
      </c>
      <c r="C1529" s="9" t="s">
        <v>161</v>
      </c>
      <c r="D1529" s="65"/>
      <c r="E1529" s="65" t="s">
        <v>10721</v>
      </c>
      <c r="F1529" s="9" t="s">
        <v>2141</v>
      </c>
      <c r="H1529" s="1" t="s">
        <v>105</v>
      </c>
      <c r="I1529" s="1" t="s">
        <v>467</v>
      </c>
      <c r="K1529" s="14" t="s">
        <v>11500</v>
      </c>
      <c r="L1529" s="14" t="s">
        <v>11500</v>
      </c>
      <c r="M1529" s="1" t="s">
        <v>57</v>
      </c>
      <c r="P1529" s="181" t="s">
        <v>11513</v>
      </c>
      <c r="Q1529" s="182"/>
      <c r="S1529" s="6">
        <v>110258</v>
      </c>
      <c r="T1529" s="6">
        <v>0</v>
      </c>
      <c r="U1529" s="6">
        <v>0</v>
      </c>
      <c r="V1529" s="6">
        <v>0</v>
      </c>
      <c r="W1529" s="6">
        <f>SUM(Table2[[#This Row],[PE Obligations]:[Paving Obligations]])</f>
        <v>110258</v>
      </c>
    </row>
    <row r="1530" spans="1:23" ht="150" x14ac:dyDescent="0.25">
      <c r="A1530" s="5">
        <v>128216</v>
      </c>
      <c r="B1530" s="4">
        <v>4</v>
      </c>
      <c r="C1530" s="9" t="s">
        <v>18</v>
      </c>
      <c r="D1530" s="65"/>
      <c r="E1530" s="65" t="s">
        <v>11498</v>
      </c>
      <c r="F1530" s="9" t="s">
        <v>6060</v>
      </c>
      <c r="G1530" s="9" t="s">
        <v>6061</v>
      </c>
      <c r="H1530" s="1" t="s">
        <v>22</v>
      </c>
      <c r="I1530" s="1" t="s">
        <v>2699</v>
      </c>
      <c r="K1530" s="14" t="s">
        <v>11500</v>
      </c>
      <c r="L1530" s="14" t="s">
        <v>11500</v>
      </c>
      <c r="M1530" s="2">
        <v>2.4500000000000002</v>
      </c>
      <c r="P1530" s="181" t="s">
        <v>11516</v>
      </c>
      <c r="Q1530" s="182" t="s">
        <v>430</v>
      </c>
      <c r="S1530" s="6">
        <v>110000</v>
      </c>
      <c r="T1530" s="6">
        <v>0</v>
      </c>
      <c r="U1530" s="6">
        <v>0</v>
      </c>
      <c r="V1530" s="6">
        <v>0</v>
      </c>
      <c r="W1530" s="6">
        <f>SUM(Table2[[#This Row],[PE Obligations]:[Paving Obligations]])</f>
        <v>110000</v>
      </c>
    </row>
    <row r="1531" spans="1:23" ht="30" x14ac:dyDescent="0.25">
      <c r="A1531" s="5">
        <v>129950</v>
      </c>
      <c r="B1531" s="4">
        <v>1</v>
      </c>
      <c r="C1531" s="9" t="s">
        <v>310</v>
      </c>
      <c r="D1531" s="65"/>
      <c r="E1531" s="65" t="s">
        <v>11500</v>
      </c>
      <c r="F1531" s="9" t="s">
        <v>7303</v>
      </c>
      <c r="H1531" s="1" t="s">
        <v>1246</v>
      </c>
      <c r="K1531" s="14" t="s">
        <v>11500</v>
      </c>
      <c r="L1531" s="14" t="s">
        <v>11500</v>
      </c>
      <c r="M1531" s="1" t="s">
        <v>57</v>
      </c>
      <c r="P1531" s="181" t="s">
        <v>11500</v>
      </c>
      <c r="Q1531" s="182"/>
      <c r="S1531" s="6">
        <v>0</v>
      </c>
      <c r="T1531" s="6">
        <v>0</v>
      </c>
      <c r="U1531" s="6">
        <v>109925.05</v>
      </c>
      <c r="V1531" s="6">
        <v>0</v>
      </c>
      <c r="W1531" s="6">
        <f>SUM(Table2[[#This Row],[PE Obligations]:[Paving Obligations]])</f>
        <v>109925.05</v>
      </c>
    </row>
    <row r="1532" spans="1:23" ht="330" x14ac:dyDescent="0.25">
      <c r="A1532" s="5">
        <v>127896</v>
      </c>
      <c r="B1532" s="4">
        <v>3</v>
      </c>
      <c r="C1532" s="9" t="s">
        <v>152</v>
      </c>
      <c r="D1532" s="65"/>
      <c r="E1532" s="65" t="s">
        <v>11498</v>
      </c>
      <c r="F1532" s="9" t="s">
        <v>5876</v>
      </c>
      <c r="G1532" s="9" t="s">
        <v>5877</v>
      </c>
      <c r="H1532" s="1" t="s">
        <v>22</v>
      </c>
      <c r="I1532" s="1" t="s">
        <v>56</v>
      </c>
      <c r="K1532" s="14" t="s">
        <v>11500</v>
      </c>
      <c r="L1532" s="14" t="s">
        <v>11500</v>
      </c>
      <c r="M1532" s="1" t="s">
        <v>57</v>
      </c>
      <c r="P1532" s="181" t="s">
        <v>11516</v>
      </c>
      <c r="Q1532" s="182" t="s">
        <v>430</v>
      </c>
      <c r="S1532" s="6">
        <v>109800</v>
      </c>
      <c r="T1532" s="6">
        <v>0</v>
      </c>
      <c r="U1532" s="6">
        <v>0</v>
      </c>
      <c r="V1532" s="6">
        <v>0</v>
      </c>
      <c r="W1532" s="6">
        <f>SUM(Table2[[#This Row],[PE Obligations]:[Paving Obligations]])</f>
        <v>109800</v>
      </c>
    </row>
    <row r="1533" spans="1:23" ht="30" x14ac:dyDescent="0.25">
      <c r="A1533" s="5">
        <v>127892</v>
      </c>
      <c r="B1533" s="4">
        <v>2</v>
      </c>
      <c r="C1533" s="9" t="s">
        <v>278</v>
      </c>
      <c r="D1533" s="65" t="s">
        <v>448</v>
      </c>
      <c r="E1533" s="65" t="s">
        <v>900</v>
      </c>
      <c r="F1533" s="9" t="s">
        <v>5870</v>
      </c>
      <c r="G1533" s="9" t="s">
        <v>5871</v>
      </c>
      <c r="H1533" s="1" t="s">
        <v>158</v>
      </c>
      <c r="I1533" s="1" t="s">
        <v>341</v>
      </c>
      <c r="J1533" s="1" t="str">
        <f>VLOOKUP(A1533,'Resurfacing Data'!A:M,13,FALSE)</f>
        <v>Mill &amp; 411TL @ 132.5 lb/sy</v>
      </c>
      <c r="K1533" s="14" t="s">
        <v>11496</v>
      </c>
      <c r="L1533" s="14" t="s">
        <v>10418</v>
      </c>
      <c r="M1533" s="2">
        <v>4.0999999999999996</v>
      </c>
      <c r="N1533" s="13">
        <v>43595</v>
      </c>
      <c r="O1533" s="1" t="s">
        <v>342</v>
      </c>
      <c r="P1533" s="181" t="s">
        <v>11514</v>
      </c>
      <c r="Q1533" s="182" t="s">
        <v>11</v>
      </c>
      <c r="S1533" s="6">
        <v>0</v>
      </c>
      <c r="T1533" s="6">
        <v>0</v>
      </c>
      <c r="U1533" s="6">
        <v>0</v>
      </c>
      <c r="V1533" s="6">
        <v>109671</v>
      </c>
      <c r="W1533" s="6">
        <f>SUM(Table2[[#This Row],[PE Obligations]:[Paving Obligations]])</f>
        <v>109671</v>
      </c>
    </row>
    <row r="1534" spans="1:23" ht="30" x14ac:dyDescent="0.25">
      <c r="A1534" s="5">
        <v>104591.23</v>
      </c>
      <c r="B1534" s="4">
        <v>6</v>
      </c>
      <c r="C1534" s="9" t="s">
        <v>46</v>
      </c>
      <c r="D1534" s="65"/>
      <c r="E1534" s="65" t="s">
        <v>11500</v>
      </c>
      <c r="F1534" s="9" t="s">
        <v>875</v>
      </c>
      <c r="H1534" s="1" t="s">
        <v>24</v>
      </c>
      <c r="I1534" s="1" t="s">
        <v>869</v>
      </c>
      <c r="K1534" s="14" t="s">
        <v>11500</v>
      </c>
      <c r="L1534" s="14" t="s">
        <v>11500</v>
      </c>
      <c r="M1534" s="1" t="s">
        <v>57</v>
      </c>
      <c r="P1534" s="181" t="s">
        <v>11500</v>
      </c>
      <c r="Q1534" s="182"/>
      <c r="S1534" s="6">
        <v>109552</v>
      </c>
      <c r="T1534" s="6">
        <v>0</v>
      </c>
      <c r="U1534" s="6">
        <v>0</v>
      </c>
      <c r="V1534" s="6">
        <v>0</v>
      </c>
      <c r="W1534" s="6">
        <f>SUM(Table2[[#This Row],[PE Obligations]:[Paving Obligations]])</f>
        <v>109552</v>
      </c>
    </row>
    <row r="1535" spans="1:23" x14ac:dyDescent="0.25">
      <c r="A1535" s="5">
        <v>127340.01</v>
      </c>
      <c r="B1535" s="4">
        <v>4</v>
      </c>
      <c r="C1535" s="9" t="s">
        <v>18</v>
      </c>
      <c r="D1535" s="65" t="s">
        <v>523</v>
      </c>
      <c r="E1535" s="65" t="s">
        <v>900</v>
      </c>
      <c r="F1535" s="9" t="s">
        <v>5443</v>
      </c>
      <c r="G1535" s="9" t="s">
        <v>3213</v>
      </c>
      <c r="H1535" s="1" t="s">
        <v>158</v>
      </c>
      <c r="I1535" s="1" t="s">
        <v>341</v>
      </c>
      <c r="J1535" s="1" t="str">
        <f>VLOOKUP(A1535,'2020'!E:I,5,FALSE)</f>
        <v>Mill &amp; 411d</v>
      </c>
      <c r="K1535" s="14" t="s">
        <v>11496</v>
      </c>
      <c r="L1535" s="14" t="s">
        <v>10418</v>
      </c>
      <c r="M1535" s="2">
        <v>0.12</v>
      </c>
      <c r="N1535" s="13">
        <v>43966</v>
      </c>
      <c r="O1535" s="1" t="s">
        <v>342</v>
      </c>
      <c r="P1535" s="181" t="s">
        <v>11514</v>
      </c>
      <c r="Q1535" s="182" t="s">
        <v>11</v>
      </c>
      <c r="S1535" s="6">
        <v>0</v>
      </c>
      <c r="T1535" s="6">
        <v>0</v>
      </c>
      <c r="U1535" s="6">
        <v>0</v>
      </c>
      <c r="V1535" s="6">
        <v>109455</v>
      </c>
      <c r="W1535" s="6">
        <f>SUM(Table2[[#This Row],[PE Obligations]:[Paving Obligations]])</f>
        <v>109455</v>
      </c>
    </row>
    <row r="1536" spans="1:23" ht="30" x14ac:dyDescent="0.25">
      <c r="A1536" s="5">
        <v>124675</v>
      </c>
      <c r="B1536" s="4">
        <v>3</v>
      </c>
      <c r="C1536" s="9" t="s">
        <v>289</v>
      </c>
      <c r="D1536" s="65" t="s">
        <v>4010</v>
      </c>
      <c r="E1536" s="65" t="s">
        <v>11498</v>
      </c>
      <c r="F1536" s="9" t="s">
        <v>4011</v>
      </c>
      <c r="H1536" s="1" t="s">
        <v>28</v>
      </c>
      <c r="I1536" s="1" t="s">
        <v>29</v>
      </c>
      <c r="K1536" s="14" t="s">
        <v>28</v>
      </c>
      <c r="L1536" s="14" t="s">
        <v>113</v>
      </c>
      <c r="M1536" s="2">
        <v>0.01</v>
      </c>
      <c r="N1536" s="13">
        <v>45058</v>
      </c>
      <c r="P1536" s="181" t="s">
        <v>11517</v>
      </c>
      <c r="Q1536" s="182" t="s">
        <v>24</v>
      </c>
      <c r="R1536" s="9" t="s">
        <v>4012</v>
      </c>
      <c r="S1536" s="6">
        <v>109180</v>
      </c>
      <c r="T1536" s="6">
        <v>0</v>
      </c>
      <c r="U1536" s="6">
        <v>0</v>
      </c>
      <c r="V1536" s="6">
        <v>0</v>
      </c>
      <c r="W1536" s="6">
        <f>SUM(Table2[[#This Row],[PE Obligations]:[Paving Obligations]])</f>
        <v>109180</v>
      </c>
    </row>
    <row r="1537" spans="1:23" ht="90" x14ac:dyDescent="0.25">
      <c r="A1537" s="5">
        <v>120127</v>
      </c>
      <c r="B1537" s="4">
        <v>4</v>
      </c>
      <c r="C1537" s="9" t="s">
        <v>18</v>
      </c>
      <c r="D1537" s="65" t="s">
        <v>2626</v>
      </c>
      <c r="E1537" s="65" t="s">
        <v>11498</v>
      </c>
      <c r="F1537" s="9" t="s">
        <v>2627</v>
      </c>
      <c r="G1537" s="9" t="s">
        <v>2628</v>
      </c>
      <c r="H1537" s="1" t="s">
        <v>24</v>
      </c>
      <c r="I1537" s="1" t="s">
        <v>1070</v>
      </c>
      <c r="K1537" s="14" t="s">
        <v>11500</v>
      </c>
      <c r="L1537" s="14" t="s">
        <v>11500</v>
      </c>
      <c r="M1537" s="2">
        <v>0.01</v>
      </c>
      <c r="P1537" s="181" t="s">
        <v>11517</v>
      </c>
      <c r="Q1537" s="182" t="s">
        <v>30</v>
      </c>
      <c r="S1537" s="6">
        <v>0</v>
      </c>
      <c r="T1537" s="6">
        <v>0</v>
      </c>
      <c r="U1537" s="6">
        <v>109112</v>
      </c>
      <c r="V1537" s="6">
        <v>0</v>
      </c>
      <c r="W1537" s="6">
        <f>SUM(Table2[[#This Row],[PE Obligations]:[Paving Obligations]])</f>
        <v>109112</v>
      </c>
    </row>
    <row r="1538" spans="1:23" x14ac:dyDescent="0.25">
      <c r="A1538" s="5">
        <v>120312</v>
      </c>
      <c r="B1538" s="4">
        <v>1</v>
      </c>
      <c r="C1538" s="9" t="s">
        <v>169</v>
      </c>
      <c r="D1538" s="65" t="s">
        <v>1183</v>
      </c>
      <c r="E1538" s="65" t="s">
        <v>900</v>
      </c>
      <c r="F1538" s="9" t="s">
        <v>2677</v>
      </c>
      <c r="H1538" s="1" t="s">
        <v>52</v>
      </c>
      <c r="I1538" s="1" t="s">
        <v>48</v>
      </c>
      <c r="K1538" s="14" t="s">
        <v>28</v>
      </c>
      <c r="L1538" s="14" t="s">
        <v>11339</v>
      </c>
      <c r="M1538" s="2">
        <v>0</v>
      </c>
      <c r="N1538" s="13">
        <v>43742</v>
      </c>
      <c r="P1538" s="181" t="s">
        <v>11515</v>
      </c>
      <c r="Q1538" s="182" t="s">
        <v>24</v>
      </c>
      <c r="R1538" s="9" t="s">
        <v>2678</v>
      </c>
      <c r="S1538" s="6">
        <v>0</v>
      </c>
      <c r="T1538" s="6">
        <v>0</v>
      </c>
      <c r="U1538" s="6">
        <v>108614</v>
      </c>
      <c r="V1538" s="6">
        <v>0</v>
      </c>
      <c r="W1538" s="6">
        <f>SUM(Table2[[#This Row],[PE Obligations]:[Paving Obligations]])</f>
        <v>108614</v>
      </c>
    </row>
    <row r="1539" spans="1:23" x14ac:dyDescent="0.25">
      <c r="A1539" s="5">
        <v>118257.01</v>
      </c>
      <c r="B1539" s="4">
        <v>3</v>
      </c>
      <c r="C1539" s="9" t="s">
        <v>188</v>
      </c>
      <c r="D1539" s="65"/>
      <c r="E1539" s="65" t="s">
        <v>11498</v>
      </c>
      <c r="F1539" s="9" t="s">
        <v>2242</v>
      </c>
      <c r="G1539" s="9" t="s">
        <v>2243</v>
      </c>
      <c r="H1539" s="1" t="s">
        <v>52</v>
      </c>
      <c r="I1539" s="1" t="s">
        <v>48</v>
      </c>
      <c r="K1539" s="14" t="s">
        <v>28</v>
      </c>
      <c r="L1539" s="14" t="s">
        <v>11339</v>
      </c>
      <c r="M1539" s="2">
        <v>0</v>
      </c>
      <c r="N1539" s="13">
        <v>43553</v>
      </c>
      <c r="P1539" s="181" t="s">
        <v>11517</v>
      </c>
      <c r="Q1539" s="182" t="s">
        <v>30</v>
      </c>
      <c r="S1539" s="6">
        <v>0</v>
      </c>
      <c r="T1539" s="6">
        <v>0</v>
      </c>
      <c r="U1539" s="6">
        <v>108550</v>
      </c>
      <c r="V1539" s="6">
        <v>0</v>
      </c>
      <c r="W1539" s="6">
        <f>SUM(Table2[[#This Row],[PE Obligations]:[Paving Obligations]])</f>
        <v>108550</v>
      </c>
    </row>
    <row r="1540" spans="1:23" ht="30" x14ac:dyDescent="0.25">
      <c r="A1540" s="5">
        <v>127647.01</v>
      </c>
      <c r="B1540" s="4">
        <v>2</v>
      </c>
      <c r="C1540" s="9" t="s">
        <v>284</v>
      </c>
      <c r="D1540" s="65" t="s">
        <v>1816</v>
      </c>
      <c r="E1540" s="65" t="s">
        <v>900</v>
      </c>
      <c r="F1540" s="9" t="s">
        <v>5618</v>
      </c>
      <c r="G1540" s="9" t="s">
        <v>4446</v>
      </c>
      <c r="H1540" s="1" t="s">
        <v>1069</v>
      </c>
      <c r="I1540" s="1" t="s">
        <v>1070</v>
      </c>
      <c r="K1540" s="14" t="s">
        <v>11500</v>
      </c>
      <c r="L1540" s="14" t="s">
        <v>11500</v>
      </c>
      <c r="M1540" s="2">
        <v>0.01</v>
      </c>
      <c r="P1540" s="181" t="s">
        <v>11515</v>
      </c>
      <c r="Q1540" s="182" t="s">
        <v>24</v>
      </c>
      <c r="S1540" s="6">
        <v>0</v>
      </c>
      <c r="T1540" s="6">
        <v>0</v>
      </c>
      <c r="U1540" s="6">
        <v>108521</v>
      </c>
      <c r="V1540" s="6">
        <v>0</v>
      </c>
      <c r="W1540" s="6">
        <f>SUM(Table2[[#This Row],[PE Obligations]:[Paving Obligations]])</f>
        <v>108521</v>
      </c>
    </row>
    <row r="1541" spans="1:23" ht="30" x14ac:dyDescent="0.25">
      <c r="A1541" s="5">
        <v>130198</v>
      </c>
      <c r="B1541" s="4">
        <v>2</v>
      </c>
      <c r="C1541" s="9" t="s">
        <v>212</v>
      </c>
      <c r="D1541" s="65" t="s">
        <v>5195</v>
      </c>
      <c r="E1541" s="65" t="s">
        <v>11498</v>
      </c>
      <c r="F1541" s="9" t="s">
        <v>7534</v>
      </c>
      <c r="H1541" s="1" t="s">
        <v>1098</v>
      </c>
      <c r="I1541" s="1" t="s">
        <v>158</v>
      </c>
      <c r="K1541" s="14" t="s">
        <v>11500</v>
      </c>
      <c r="L1541" s="14" t="s">
        <v>11500</v>
      </c>
      <c r="M1541" s="2">
        <v>0.94599999999999995</v>
      </c>
      <c r="P1541" s="181" t="s">
        <v>11517</v>
      </c>
      <c r="Q1541" s="182" t="s">
        <v>30</v>
      </c>
      <c r="S1541" s="6">
        <v>0</v>
      </c>
      <c r="T1541" s="6">
        <v>0</v>
      </c>
      <c r="U1541" s="6">
        <v>0</v>
      </c>
      <c r="V1541" s="6">
        <v>108283.63</v>
      </c>
      <c r="W1541" s="6">
        <f>SUM(Table2[[#This Row],[PE Obligations]:[Paving Obligations]])</f>
        <v>108283.63</v>
      </c>
    </row>
    <row r="1542" spans="1:23" ht="30" x14ac:dyDescent="0.25">
      <c r="A1542" s="5">
        <v>129285</v>
      </c>
      <c r="B1542" s="4">
        <v>3</v>
      </c>
      <c r="C1542" s="9" t="s">
        <v>54</v>
      </c>
      <c r="D1542" s="65"/>
      <c r="E1542" s="65" t="s">
        <v>11500</v>
      </c>
      <c r="F1542" s="9" t="s">
        <v>6759</v>
      </c>
      <c r="H1542" s="1" t="s">
        <v>1246</v>
      </c>
      <c r="K1542" s="14" t="s">
        <v>11500</v>
      </c>
      <c r="L1542" s="14" t="s">
        <v>11500</v>
      </c>
      <c r="M1542" s="1" t="s">
        <v>57</v>
      </c>
      <c r="P1542" s="181" t="s">
        <v>11500</v>
      </c>
      <c r="Q1542" s="182"/>
      <c r="S1542" s="6">
        <v>0</v>
      </c>
      <c r="T1542" s="6">
        <v>0</v>
      </c>
      <c r="U1542" s="6">
        <v>108160.5</v>
      </c>
      <c r="V1542" s="6">
        <v>0</v>
      </c>
      <c r="W1542" s="6">
        <f>SUM(Table2[[#This Row],[PE Obligations]:[Paving Obligations]])</f>
        <v>108160.5</v>
      </c>
    </row>
    <row r="1543" spans="1:23" ht="30" x14ac:dyDescent="0.25">
      <c r="A1543" s="5">
        <v>130049</v>
      </c>
      <c r="B1543" s="4">
        <v>6</v>
      </c>
      <c r="C1543" s="9" t="s">
        <v>46</v>
      </c>
      <c r="D1543" s="65"/>
      <c r="E1543" s="65" t="s">
        <v>11500</v>
      </c>
      <c r="F1543" s="9" t="s">
        <v>7406</v>
      </c>
      <c r="H1543" s="1" t="s">
        <v>1246</v>
      </c>
      <c r="K1543" s="14" t="s">
        <v>11500</v>
      </c>
      <c r="L1543" s="14" t="s">
        <v>11500</v>
      </c>
      <c r="M1543" s="1" t="s">
        <v>57</v>
      </c>
      <c r="P1543" s="181" t="s">
        <v>11500</v>
      </c>
      <c r="Q1543" s="182"/>
      <c r="S1543" s="6">
        <v>0</v>
      </c>
      <c r="T1543" s="6">
        <v>0</v>
      </c>
      <c r="U1543" s="6">
        <v>108000</v>
      </c>
      <c r="V1543" s="6">
        <v>0</v>
      </c>
      <c r="W1543" s="6">
        <f>SUM(Table2[[#This Row],[PE Obligations]:[Paving Obligations]])</f>
        <v>108000</v>
      </c>
    </row>
    <row r="1544" spans="1:23" ht="225" x14ac:dyDescent="0.25">
      <c r="A1544" s="5">
        <v>118870</v>
      </c>
      <c r="B1544" s="4">
        <v>2</v>
      </c>
      <c r="C1544" s="9" t="s">
        <v>179</v>
      </c>
      <c r="D1544" s="65"/>
      <c r="E1544" s="65" t="s">
        <v>11498</v>
      </c>
      <c r="F1544" s="9" t="s">
        <v>2408</v>
      </c>
      <c r="G1544" s="9" t="s">
        <v>2409</v>
      </c>
      <c r="H1544" s="1" t="s">
        <v>22</v>
      </c>
      <c r="I1544" s="1" t="s">
        <v>63</v>
      </c>
      <c r="K1544" s="14" t="s">
        <v>11496</v>
      </c>
      <c r="L1544" s="14" t="s">
        <v>113</v>
      </c>
      <c r="M1544" s="1" t="s">
        <v>57</v>
      </c>
      <c r="P1544" s="181" t="s">
        <v>11517</v>
      </c>
      <c r="Q1544" s="182" t="s">
        <v>24</v>
      </c>
      <c r="S1544" s="6">
        <v>59898</v>
      </c>
      <c r="T1544" s="6">
        <v>48000</v>
      </c>
      <c r="U1544" s="6">
        <v>0</v>
      </c>
      <c r="V1544" s="6">
        <v>0</v>
      </c>
      <c r="W1544" s="6">
        <f>SUM(Table2[[#This Row],[PE Obligations]:[Paving Obligations]])</f>
        <v>107898</v>
      </c>
    </row>
    <row r="1545" spans="1:23" ht="30" x14ac:dyDescent="0.25">
      <c r="A1545" s="5">
        <v>127620.01</v>
      </c>
      <c r="B1545" s="4">
        <v>2</v>
      </c>
      <c r="C1545" s="9" t="s">
        <v>284</v>
      </c>
      <c r="D1545" s="65" t="s">
        <v>5603</v>
      </c>
      <c r="E1545" s="65" t="s">
        <v>900</v>
      </c>
      <c r="F1545" s="9" t="s">
        <v>5604</v>
      </c>
      <c r="G1545" s="9" t="s">
        <v>3465</v>
      </c>
      <c r="H1545" s="1" t="s">
        <v>1069</v>
      </c>
      <c r="I1545" s="1" t="s">
        <v>1070</v>
      </c>
      <c r="K1545" s="14" t="s">
        <v>11500</v>
      </c>
      <c r="L1545" s="14" t="s">
        <v>11500</v>
      </c>
      <c r="M1545" s="2">
        <v>0.01</v>
      </c>
      <c r="P1545" s="181" t="s">
        <v>11515</v>
      </c>
      <c r="Q1545" s="182" t="s">
        <v>24</v>
      </c>
      <c r="S1545" s="6">
        <v>0</v>
      </c>
      <c r="T1545" s="6">
        <v>0</v>
      </c>
      <c r="U1545" s="6">
        <v>107801</v>
      </c>
      <c r="V1545" s="6">
        <v>0</v>
      </c>
      <c r="W1545" s="6">
        <f>SUM(Table2[[#This Row],[PE Obligations]:[Paving Obligations]])</f>
        <v>107801</v>
      </c>
    </row>
    <row r="1546" spans="1:23" ht="30" x14ac:dyDescent="0.25">
      <c r="A1546" s="5">
        <v>125550</v>
      </c>
      <c r="B1546" s="4">
        <v>3</v>
      </c>
      <c r="C1546" s="9" t="s">
        <v>318</v>
      </c>
      <c r="D1546" s="65" t="s">
        <v>4455</v>
      </c>
      <c r="E1546" s="65" t="s">
        <v>11498</v>
      </c>
      <c r="F1546" s="9" t="s">
        <v>4456</v>
      </c>
      <c r="G1546" s="9" t="s">
        <v>4446</v>
      </c>
      <c r="H1546" s="1" t="s">
        <v>1069</v>
      </c>
      <c r="I1546" s="1" t="s">
        <v>1070</v>
      </c>
      <c r="K1546" s="14" t="s">
        <v>11500</v>
      </c>
      <c r="L1546" s="14" t="s">
        <v>11500</v>
      </c>
      <c r="M1546" s="2">
        <v>0.01</v>
      </c>
      <c r="P1546" s="181" t="s">
        <v>11517</v>
      </c>
      <c r="Q1546" s="182" t="s">
        <v>24</v>
      </c>
      <c r="S1546" s="6">
        <v>0</v>
      </c>
      <c r="T1546" s="6">
        <v>0</v>
      </c>
      <c r="U1546" s="6">
        <v>107483</v>
      </c>
      <c r="V1546" s="6">
        <v>0</v>
      </c>
      <c r="W1546" s="6">
        <f>SUM(Table2[[#This Row],[PE Obligations]:[Paving Obligations]])</f>
        <v>107483</v>
      </c>
    </row>
    <row r="1547" spans="1:23" ht="30" x14ac:dyDescent="0.25">
      <c r="A1547" s="5">
        <v>129437</v>
      </c>
      <c r="B1547" s="4">
        <v>3</v>
      </c>
      <c r="C1547" s="9" t="s">
        <v>318</v>
      </c>
      <c r="D1547" s="65"/>
      <c r="E1547" s="65" t="s">
        <v>11500</v>
      </c>
      <c r="F1547" s="9" t="s">
        <v>6922</v>
      </c>
      <c r="H1547" s="1" t="s">
        <v>1246</v>
      </c>
      <c r="K1547" s="14" t="s">
        <v>11500</v>
      </c>
      <c r="L1547" s="14" t="s">
        <v>11500</v>
      </c>
      <c r="M1547" s="1" t="s">
        <v>57</v>
      </c>
      <c r="P1547" s="181" t="s">
        <v>11500</v>
      </c>
      <c r="Q1547" s="182"/>
      <c r="S1547" s="6">
        <v>0</v>
      </c>
      <c r="T1547" s="6">
        <v>0</v>
      </c>
      <c r="U1547" s="6">
        <v>107286.65</v>
      </c>
      <c r="V1547" s="6">
        <v>0</v>
      </c>
      <c r="W1547" s="6">
        <f>SUM(Table2[[#This Row],[PE Obligations]:[Paving Obligations]])</f>
        <v>107286.65</v>
      </c>
    </row>
    <row r="1548" spans="1:23" ht="30" x14ac:dyDescent="0.25">
      <c r="A1548" s="5">
        <v>129374</v>
      </c>
      <c r="B1548" s="4">
        <v>3</v>
      </c>
      <c r="C1548" s="9" t="s">
        <v>161</v>
      </c>
      <c r="D1548" s="65"/>
      <c r="E1548" s="65" t="s">
        <v>11500</v>
      </c>
      <c r="F1548" s="9" t="s">
        <v>6851</v>
      </c>
      <c r="H1548" s="1" t="s">
        <v>1246</v>
      </c>
      <c r="K1548" s="14" t="s">
        <v>11500</v>
      </c>
      <c r="L1548" s="14" t="s">
        <v>11500</v>
      </c>
      <c r="M1548" s="1" t="s">
        <v>57</v>
      </c>
      <c r="P1548" s="181" t="s">
        <v>11500</v>
      </c>
      <c r="Q1548" s="182"/>
      <c r="S1548" s="6">
        <v>0</v>
      </c>
      <c r="T1548" s="6">
        <v>0</v>
      </c>
      <c r="U1548" s="6">
        <v>107176</v>
      </c>
      <c r="V1548" s="6">
        <v>0</v>
      </c>
      <c r="W1548" s="6">
        <f>SUM(Table2[[#This Row],[PE Obligations]:[Paving Obligations]])</f>
        <v>107176</v>
      </c>
    </row>
    <row r="1549" spans="1:23" ht="30" x14ac:dyDescent="0.25">
      <c r="A1549" s="5">
        <v>126837</v>
      </c>
      <c r="B1549" s="4">
        <v>4</v>
      </c>
      <c r="C1549" s="9" t="s">
        <v>18</v>
      </c>
      <c r="D1549" s="65" t="s">
        <v>5117</v>
      </c>
      <c r="E1549" s="65" t="s">
        <v>11498</v>
      </c>
      <c r="F1549" s="9" t="s">
        <v>5118</v>
      </c>
      <c r="H1549" s="1" t="s">
        <v>1098</v>
      </c>
      <c r="I1549" s="1" t="s">
        <v>158</v>
      </c>
      <c r="K1549" s="14" t="s">
        <v>11500</v>
      </c>
      <c r="L1549" s="14" t="s">
        <v>11500</v>
      </c>
      <c r="M1549" s="2">
        <v>1.03</v>
      </c>
      <c r="P1549" s="181" t="s">
        <v>11517</v>
      </c>
      <c r="Q1549" s="182" t="s">
        <v>24</v>
      </c>
      <c r="S1549" s="6">
        <v>0</v>
      </c>
      <c r="T1549" s="6">
        <v>0</v>
      </c>
      <c r="U1549" s="6">
        <v>0</v>
      </c>
      <c r="V1549" s="6">
        <v>107015.17</v>
      </c>
      <c r="W1549" s="6">
        <f>SUM(Table2[[#This Row],[PE Obligations]:[Paving Obligations]])</f>
        <v>107015.17</v>
      </c>
    </row>
    <row r="1550" spans="1:23" ht="90" x14ac:dyDescent="0.25">
      <c r="A1550" s="5">
        <v>119046</v>
      </c>
      <c r="B1550" s="4">
        <v>1</v>
      </c>
      <c r="C1550" s="9" t="s">
        <v>40</v>
      </c>
      <c r="D1550" s="65" t="s">
        <v>379</v>
      </c>
      <c r="E1550" s="65" t="s">
        <v>900</v>
      </c>
      <c r="F1550" s="9" t="s">
        <v>2438</v>
      </c>
      <c r="G1550" s="9" t="s">
        <v>2439</v>
      </c>
      <c r="H1550" s="1" t="s">
        <v>501</v>
      </c>
      <c r="I1550" s="1" t="s">
        <v>599</v>
      </c>
      <c r="K1550" s="14" t="s">
        <v>11496</v>
      </c>
      <c r="L1550" s="14" t="s">
        <v>113</v>
      </c>
      <c r="M1550" s="2">
        <v>0.32500000000000001</v>
      </c>
      <c r="N1550" s="13">
        <v>43441</v>
      </c>
      <c r="P1550" s="181" t="s">
        <v>11515</v>
      </c>
      <c r="Q1550" s="182" t="s">
        <v>24</v>
      </c>
      <c r="S1550" s="6">
        <v>-34827.230000000003</v>
      </c>
      <c r="T1550" s="6">
        <v>0</v>
      </c>
      <c r="U1550" s="6">
        <v>141503.17000000001</v>
      </c>
      <c r="V1550" s="6">
        <v>0</v>
      </c>
      <c r="W1550" s="6">
        <f>SUM(Table2[[#This Row],[PE Obligations]:[Paving Obligations]])</f>
        <v>106675.94</v>
      </c>
    </row>
    <row r="1551" spans="1:23" ht="30" x14ac:dyDescent="0.25">
      <c r="A1551" s="5">
        <v>130151</v>
      </c>
      <c r="B1551" s="4">
        <v>3</v>
      </c>
      <c r="C1551" s="9" t="s">
        <v>161</v>
      </c>
      <c r="D1551" s="65"/>
      <c r="E1551" s="65" t="s">
        <v>11500</v>
      </c>
      <c r="F1551" s="9" t="s">
        <v>7505</v>
      </c>
      <c r="H1551" s="1" t="s">
        <v>1072</v>
      </c>
      <c r="K1551" s="14" t="s">
        <v>11500</v>
      </c>
      <c r="L1551" s="14" t="s">
        <v>11500</v>
      </c>
      <c r="M1551" s="1" t="s">
        <v>57</v>
      </c>
      <c r="P1551" s="181" t="s">
        <v>11500</v>
      </c>
      <c r="Q1551" s="182"/>
      <c r="S1551" s="6">
        <v>0</v>
      </c>
      <c r="T1551" s="6">
        <v>0</v>
      </c>
      <c r="U1551" s="6">
        <v>106565.58</v>
      </c>
      <c r="V1551" s="6">
        <v>0</v>
      </c>
      <c r="W1551" s="6">
        <f>SUM(Table2[[#This Row],[PE Obligations]:[Paving Obligations]])</f>
        <v>106565.58</v>
      </c>
    </row>
    <row r="1552" spans="1:23" ht="30" x14ac:dyDescent="0.25">
      <c r="A1552" s="5">
        <v>118787</v>
      </c>
      <c r="B1552" s="4">
        <v>3</v>
      </c>
      <c r="C1552" s="9" t="s">
        <v>54</v>
      </c>
      <c r="D1552" s="65" t="s">
        <v>108</v>
      </c>
      <c r="E1552" s="65" t="s">
        <v>10721</v>
      </c>
      <c r="F1552" s="9" t="s">
        <v>2374</v>
      </c>
      <c r="G1552" s="9" t="s">
        <v>2375</v>
      </c>
      <c r="H1552" s="1" t="s">
        <v>501</v>
      </c>
      <c r="I1552" s="1" t="s">
        <v>2375</v>
      </c>
      <c r="K1552" s="14" t="s">
        <v>11496</v>
      </c>
      <c r="L1552" s="14" t="s">
        <v>113</v>
      </c>
      <c r="M1552" s="2">
        <v>0.1</v>
      </c>
      <c r="N1552" s="13">
        <v>42776</v>
      </c>
      <c r="P1552" s="181" t="s">
        <v>11513</v>
      </c>
      <c r="Q1552" s="182" t="s">
        <v>148</v>
      </c>
      <c r="S1552" s="6">
        <v>-14501.16</v>
      </c>
      <c r="T1552" s="6">
        <v>0</v>
      </c>
      <c r="U1552" s="6">
        <v>121004.78</v>
      </c>
      <c r="V1552" s="6">
        <v>0</v>
      </c>
      <c r="W1552" s="6">
        <f>SUM(Table2[[#This Row],[PE Obligations]:[Paving Obligations]])</f>
        <v>106503.62</v>
      </c>
    </row>
    <row r="1553" spans="1:23" ht="30" x14ac:dyDescent="0.25">
      <c r="A1553" s="5">
        <v>128208</v>
      </c>
      <c r="B1553" s="4">
        <v>4</v>
      </c>
      <c r="C1553" s="9" t="s">
        <v>202</v>
      </c>
      <c r="D1553" s="65"/>
      <c r="E1553" s="65" t="s">
        <v>11498</v>
      </c>
      <c r="F1553" s="9" t="s">
        <v>6053</v>
      </c>
      <c r="G1553" s="9" t="s">
        <v>6049</v>
      </c>
      <c r="H1553" s="1" t="s">
        <v>501</v>
      </c>
      <c r="I1553" s="1" t="s">
        <v>600</v>
      </c>
      <c r="K1553" s="14" t="s">
        <v>11500</v>
      </c>
      <c r="L1553" s="14" t="s">
        <v>11500</v>
      </c>
      <c r="M1553" s="2">
        <v>3</v>
      </c>
      <c r="N1553" s="13">
        <v>43868</v>
      </c>
      <c r="P1553" s="181" t="s">
        <v>11517</v>
      </c>
      <c r="Q1553" s="182" t="s">
        <v>30</v>
      </c>
      <c r="S1553" s="6">
        <v>5000</v>
      </c>
      <c r="T1553" s="6">
        <v>0</v>
      </c>
      <c r="U1553" s="6">
        <v>101000</v>
      </c>
      <c r="V1553" s="6">
        <v>0</v>
      </c>
      <c r="W1553" s="6">
        <f>SUM(Table2[[#This Row],[PE Obligations]:[Paving Obligations]])</f>
        <v>106000</v>
      </c>
    </row>
    <row r="1554" spans="1:23" ht="45" x14ac:dyDescent="0.25">
      <c r="A1554" s="5">
        <v>120539</v>
      </c>
      <c r="B1554" s="4">
        <v>1</v>
      </c>
      <c r="C1554" s="9" t="s">
        <v>86</v>
      </c>
      <c r="D1554" s="65" t="s">
        <v>404</v>
      </c>
      <c r="E1554" s="65" t="s">
        <v>900</v>
      </c>
      <c r="F1554" s="9" t="s">
        <v>2756</v>
      </c>
      <c r="G1554" s="9" t="s">
        <v>2757</v>
      </c>
      <c r="H1554" s="1" t="s">
        <v>501</v>
      </c>
      <c r="I1554" s="1" t="s">
        <v>600</v>
      </c>
      <c r="K1554" s="14" t="s">
        <v>11500</v>
      </c>
      <c r="L1554" s="14" t="s">
        <v>11500</v>
      </c>
      <c r="M1554" s="2">
        <v>2.0299999999999998</v>
      </c>
      <c r="N1554" s="13">
        <v>43231</v>
      </c>
      <c r="P1554" s="181" t="s">
        <v>11515</v>
      </c>
      <c r="Q1554" s="182" t="s">
        <v>24</v>
      </c>
      <c r="S1554" s="6">
        <v>1676.29</v>
      </c>
      <c r="T1554" s="6">
        <v>0</v>
      </c>
      <c r="U1554" s="6">
        <v>103806.23</v>
      </c>
      <c r="V1554" s="6">
        <v>0</v>
      </c>
      <c r="W1554" s="6">
        <f>SUM(Table2[[#This Row],[PE Obligations]:[Paving Obligations]])</f>
        <v>105482.51999999999</v>
      </c>
    </row>
    <row r="1555" spans="1:23" x14ac:dyDescent="0.25">
      <c r="A1555" s="5">
        <v>126305</v>
      </c>
      <c r="B1555" s="4">
        <v>4</v>
      </c>
      <c r="C1555" s="9" t="s">
        <v>304</v>
      </c>
      <c r="D1555" s="65" t="s">
        <v>533</v>
      </c>
      <c r="E1555" s="65" t="s">
        <v>900</v>
      </c>
      <c r="F1555" s="9" t="s">
        <v>4808</v>
      </c>
      <c r="G1555" s="9" t="s">
        <v>4809</v>
      </c>
      <c r="H1555" s="1" t="s">
        <v>158</v>
      </c>
      <c r="I1555" s="1" t="s">
        <v>341</v>
      </c>
      <c r="J1555" s="1" t="str">
        <f>VLOOKUP(A1555,'Resurfacing Data'!A:M,13,FALSE)</f>
        <v>Hot Recycle in Place w/ 411TLD</v>
      </c>
      <c r="K1555" s="14" t="s">
        <v>11496</v>
      </c>
      <c r="L1555" s="14" t="s">
        <v>11339</v>
      </c>
      <c r="M1555" s="2">
        <v>2.85</v>
      </c>
      <c r="N1555" s="13">
        <v>43182</v>
      </c>
      <c r="O1555" s="1" t="s">
        <v>3214</v>
      </c>
      <c r="P1555" s="181" t="s">
        <v>11514</v>
      </c>
      <c r="Q1555" s="182" t="s">
        <v>11</v>
      </c>
      <c r="S1555" s="6">
        <v>0</v>
      </c>
      <c r="T1555" s="6">
        <v>0</v>
      </c>
      <c r="U1555" s="6">
        <v>753.78</v>
      </c>
      <c r="V1555" s="6">
        <v>104700.95</v>
      </c>
      <c r="W1555" s="6">
        <f>SUM(Table2[[#This Row],[PE Obligations]:[Paving Obligations]])</f>
        <v>105454.73</v>
      </c>
    </row>
    <row r="1556" spans="1:23" x14ac:dyDescent="0.25">
      <c r="A1556" s="5">
        <v>126039</v>
      </c>
      <c r="B1556" s="4">
        <v>1</v>
      </c>
      <c r="C1556" s="9" t="s">
        <v>186</v>
      </c>
      <c r="D1556" s="65" t="s">
        <v>1222</v>
      </c>
      <c r="E1556" s="65" t="s">
        <v>900</v>
      </c>
      <c r="F1556" s="9" t="s">
        <v>4610</v>
      </c>
      <c r="G1556" s="9" t="s">
        <v>4606</v>
      </c>
      <c r="H1556" s="1" t="s">
        <v>158</v>
      </c>
      <c r="I1556" s="1" t="s">
        <v>341</v>
      </c>
      <c r="J1556" s="1" t="str">
        <f>VLOOKUP(A1556,'Resurfacing Data'!A:M,13,FALSE)</f>
        <v>411 D Overlay</v>
      </c>
      <c r="K1556" s="14" t="s">
        <v>11496</v>
      </c>
      <c r="L1556" s="14" t="s">
        <v>10418</v>
      </c>
      <c r="M1556" s="2">
        <v>2.79</v>
      </c>
      <c r="N1556" s="13">
        <v>43140</v>
      </c>
      <c r="O1556" s="1" t="s">
        <v>342</v>
      </c>
      <c r="P1556" s="181" t="s">
        <v>11514</v>
      </c>
      <c r="Q1556" s="182" t="s">
        <v>11</v>
      </c>
      <c r="R1556" s="9" t="s">
        <v>4611</v>
      </c>
      <c r="S1556" s="6">
        <v>0</v>
      </c>
      <c r="T1556" s="6">
        <v>0</v>
      </c>
      <c r="U1556" s="6">
        <v>21967.7</v>
      </c>
      <c r="V1556" s="6">
        <v>83289.990000000005</v>
      </c>
      <c r="W1556" s="6">
        <f>SUM(Table2[[#This Row],[PE Obligations]:[Paving Obligations]])</f>
        <v>105257.69</v>
      </c>
    </row>
    <row r="1557" spans="1:23" x14ac:dyDescent="0.25">
      <c r="A1557" s="5">
        <v>128745</v>
      </c>
      <c r="B1557" s="4">
        <v>1</v>
      </c>
      <c r="C1557" s="9" t="s">
        <v>186</v>
      </c>
      <c r="D1557" s="65" t="s">
        <v>1222</v>
      </c>
      <c r="E1557" s="65" t="s">
        <v>900</v>
      </c>
      <c r="F1557" s="9" t="s">
        <v>6291</v>
      </c>
      <c r="G1557" s="9" t="s">
        <v>3582</v>
      </c>
      <c r="H1557" s="1" t="s">
        <v>158</v>
      </c>
      <c r="I1557" s="1" t="s">
        <v>501</v>
      </c>
      <c r="K1557" s="14" t="s">
        <v>11496</v>
      </c>
      <c r="L1557" s="14" t="s">
        <v>10418</v>
      </c>
      <c r="M1557" s="2">
        <v>10.16</v>
      </c>
      <c r="N1557" s="13">
        <v>44008</v>
      </c>
      <c r="O1557" s="1" t="s">
        <v>337</v>
      </c>
      <c r="P1557" s="181" t="s">
        <v>11514</v>
      </c>
      <c r="Q1557" s="182" t="s">
        <v>430</v>
      </c>
      <c r="S1557" s="6">
        <v>0</v>
      </c>
      <c r="T1557" s="6">
        <v>0</v>
      </c>
      <c r="U1557" s="6">
        <v>105000</v>
      </c>
      <c r="V1557" s="6">
        <v>0</v>
      </c>
      <c r="W1557" s="6">
        <f>SUM(Table2[[#This Row],[PE Obligations]:[Paving Obligations]])</f>
        <v>105000</v>
      </c>
    </row>
    <row r="1558" spans="1:23" ht="30" x14ac:dyDescent="0.25">
      <c r="A1558" s="5">
        <v>130050</v>
      </c>
      <c r="B1558" s="4">
        <v>6</v>
      </c>
      <c r="C1558" s="9" t="s">
        <v>46</v>
      </c>
      <c r="D1558" s="65"/>
      <c r="E1558" s="65" t="s">
        <v>11500</v>
      </c>
      <c r="F1558" s="9" t="s">
        <v>7407</v>
      </c>
      <c r="H1558" s="1" t="s">
        <v>1246</v>
      </c>
      <c r="K1558" s="14" t="s">
        <v>11500</v>
      </c>
      <c r="L1558" s="14" t="s">
        <v>11500</v>
      </c>
      <c r="M1558" s="1" t="s">
        <v>57</v>
      </c>
      <c r="P1558" s="181" t="s">
        <v>11500</v>
      </c>
      <c r="Q1558" s="182"/>
      <c r="S1558" s="6">
        <v>0</v>
      </c>
      <c r="T1558" s="6">
        <v>0</v>
      </c>
      <c r="U1558" s="6">
        <v>104815</v>
      </c>
      <c r="V1558" s="6">
        <v>0</v>
      </c>
      <c r="W1558" s="6">
        <f>SUM(Table2[[#This Row],[PE Obligations]:[Paving Obligations]])</f>
        <v>104815</v>
      </c>
    </row>
    <row r="1559" spans="1:23" x14ac:dyDescent="0.25">
      <c r="A1559" s="5">
        <v>114936</v>
      </c>
      <c r="B1559" s="4">
        <v>4</v>
      </c>
      <c r="C1559" s="9" t="s">
        <v>18</v>
      </c>
      <c r="D1559" s="65"/>
      <c r="E1559" s="65" t="s">
        <v>11500</v>
      </c>
      <c r="F1559" s="9" t="s">
        <v>1674</v>
      </c>
      <c r="H1559" s="1" t="s">
        <v>878</v>
      </c>
      <c r="I1559" s="1" t="s">
        <v>972</v>
      </c>
      <c r="K1559" s="14" t="s">
        <v>11500</v>
      </c>
      <c r="L1559" s="14" t="s">
        <v>11500</v>
      </c>
      <c r="M1559" s="1" t="s">
        <v>57</v>
      </c>
      <c r="P1559" s="181" t="s">
        <v>11500</v>
      </c>
      <c r="Q1559" s="182"/>
      <c r="S1559" s="6">
        <v>0</v>
      </c>
      <c r="T1559" s="6">
        <v>0</v>
      </c>
      <c r="U1559" s="6">
        <v>104259</v>
      </c>
      <c r="V1559" s="6">
        <v>0</v>
      </c>
      <c r="W1559" s="6">
        <f>SUM(Table2[[#This Row],[PE Obligations]:[Paving Obligations]])</f>
        <v>104259</v>
      </c>
    </row>
    <row r="1560" spans="1:23" x14ac:dyDescent="0.25">
      <c r="A1560" s="5">
        <v>129120</v>
      </c>
      <c r="B1560" s="4">
        <v>4</v>
      </c>
      <c r="C1560" s="9" t="s">
        <v>248</v>
      </c>
      <c r="D1560" s="65"/>
      <c r="E1560" s="65" t="s">
        <v>900</v>
      </c>
      <c r="F1560" s="9" t="s">
        <v>6555</v>
      </c>
      <c r="H1560" s="1" t="s">
        <v>105</v>
      </c>
      <c r="I1560" s="1" t="s">
        <v>171</v>
      </c>
      <c r="K1560" s="14" t="s">
        <v>11500</v>
      </c>
      <c r="L1560" s="14" t="s">
        <v>11500</v>
      </c>
      <c r="M1560" s="1" t="s">
        <v>57</v>
      </c>
      <c r="P1560" s="181" t="s">
        <v>11515</v>
      </c>
      <c r="Q1560" s="182"/>
      <c r="S1560" s="6">
        <v>0</v>
      </c>
      <c r="T1560" s="6">
        <v>0</v>
      </c>
      <c r="U1560" s="6">
        <v>104173.65</v>
      </c>
      <c r="V1560" s="6">
        <v>0</v>
      </c>
      <c r="W1560" s="6">
        <f>SUM(Table2[[#This Row],[PE Obligations]:[Paving Obligations]])</f>
        <v>104173.65</v>
      </c>
    </row>
    <row r="1561" spans="1:23" x14ac:dyDescent="0.25">
      <c r="A1561" s="5">
        <v>130490</v>
      </c>
      <c r="B1561" s="4">
        <v>4</v>
      </c>
      <c r="C1561" s="9" t="s">
        <v>248</v>
      </c>
      <c r="D1561" s="65"/>
      <c r="E1561" s="65" t="s">
        <v>900</v>
      </c>
      <c r="F1561" s="9" t="s">
        <v>7675</v>
      </c>
      <c r="H1561" s="1" t="s">
        <v>105</v>
      </c>
      <c r="I1561" s="1" t="s">
        <v>171</v>
      </c>
      <c r="K1561" s="14" t="s">
        <v>11500</v>
      </c>
      <c r="L1561" s="14" t="s">
        <v>11500</v>
      </c>
      <c r="M1561" s="1" t="s">
        <v>57</v>
      </c>
      <c r="P1561" s="181" t="s">
        <v>11515</v>
      </c>
      <c r="Q1561" s="182"/>
      <c r="S1561" s="6">
        <v>0</v>
      </c>
      <c r="T1561" s="6">
        <v>0</v>
      </c>
      <c r="U1561" s="6">
        <v>104173.65</v>
      </c>
      <c r="V1561" s="6">
        <v>0</v>
      </c>
      <c r="W1561" s="6">
        <f>SUM(Table2[[#This Row],[PE Obligations]:[Paving Obligations]])</f>
        <v>104173.65</v>
      </c>
    </row>
    <row r="1562" spans="1:23" ht="30" x14ac:dyDescent="0.25">
      <c r="A1562" s="5">
        <v>127192</v>
      </c>
      <c r="B1562" s="4">
        <v>2</v>
      </c>
      <c r="C1562" s="9" t="s">
        <v>179</v>
      </c>
      <c r="D1562" s="65" t="s">
        <v>5360</v>
      </c>
      <c r="E1562" s="65" t="s">
        <v>900</v>
      </c>
      <c r="F1562" s="9" t="s">
        <v>5361</v>
      </c>
      <c r="G1562" s="9" t="s">
        <v>5362</v>
      </c>
      <c r="H1562" s="1" t="s">
        <v>158</v>
      </c>
      <c r="I1562" s="1" t="s">
        <v>341</v>
      </c>
      <c r="J1562" s="1" t="str">
        <f>VLOOKUP(A1562,'Resurfacing Data'!A:M,13,FALSE)</f>
        <v>Cape Seal - Chip Seal plus Micro-surfacing</v>
      </c>
      <c r="K1562" s="14" t="s">
        <v>11496</v>
      </c>
      <c r="L1562" s="14" t="s">
        <v>10418</v>
      </c>
      <c r="M1562" s="2">
        <v>3.03</v>
      </c>
      <c r="N1562" s="13">
        <v>43504</v>
      </c>
      <c r="O1562" s="1" t="s">
        <v>3042</v>
      </c>
      <c r="P1562" s="181" t="s">
        <v>11515</v>
      </c>
      <c r="Q1562" s="182" t="s">
        <v>24</v>
      </c>
      <c r="S1562" s="6">
        <v>0</v>
      </c>
      <c r="T1562" s="6">
        <v>0</v>
      </c>
      <c r="U1562" s="6">
        <v>0</v>
      </c>
      <c r="V1562" s="6">
        <v>104025</v>
      </c>
      <c r="W1562" s="6">
        <f>SUM(Table2[[#This Row],[PE Obligations]:[Paving Obligations]])</f>
        <v>104025</v>
      </c>
    </row>
    <row r="1563" spans="1:23" ht="210" x14ac:dyDescent="0.25">
      <c r="A1563" s="5">
        <v>125045</v>
      </c>
      <c r="B1563" s="4">
        <v>1</v>
      </c>
      <c r="C1563" s="9" t="s">
        <v>40</v>
      </c>
      <c r="D1563" s="65"/>
      <c r="E1563" s="65" t="s">
        <v>11498</v>
      </c>
      <c r="F1563" s="9" t="s">
        <v>4149</v>
      </c>
      <c r="G1563" s="9" t="s">
        <v>4150</v>
      </c>
      <c r="H1563" s="1" t="s">
        <v>22</v>
      </c>
      <c r="I1563" s="1" t="s">
        <v>113</v>
      </c>
      <c r="K1563" s="14" t="s">
        <v>11496</v>
      </c>
      <c r="L1563" s="14" t="s">
        <v>113</v>
      </c>
      <c r="M1563" s="1" t="s">
        <v>57</v>
      </c>
      <c r="P1563" s="181" t="s">
        <v>11517</v>
      </c>
      <c r="Q1563" s="182" t="s">
        <v>24</v>
      </c>
      <c r="S1563" s="6">
        <v>104000</v>
      </c>
      <c r="T1563" s="6">
        <v>0</v>
      </c>
      <c r="U1563" s="6">
        <v>0</v>
      </c>
      <c r="V1563" s="6">
        <v>0</v>
      </c>
      <c r="W1563" s="6">
        <f>SUM(Table2[[#This Row],[PE Obligations]:[Paving Obligations]])</f>
        <v>104000</v>
      </c>
    </row>
    <row r="1564" spans="1:23" ht="60" x14ac:dyDescent="0.25">
      <c r="A1564" s="5">
        <v>120521</v>
      </c>
      <c r="B1564" s="4">
        <v>1</v>
      </c>
      <c r="C1564" s="9" t="s">
        <v>181</v>
      </c>
      <c r="D1564" s="65" t="s">
        <v>50</v>
      </c>
      <c r="E1564" s="65" t="s">
        <v>900</v>
      </c>
      <c r="F1564" s="9" t="s">
        <v>2746</v>
      </c>
      <c r="G1564" s="9" t="s">
        <v>2747</v>
      </c>
      <c r="H1564" s="1" t="s">
        <v>501</v>
      </c>
      <c r="I1564" s="1" t="s">
        <v>599</v>
      </c>
      <c r="K1564" s="14" t="s">
        <v>11496</v>
      </c>
      <c r="L1564" s="14" t="s">
        <v>113</v>
      </c>
      <c r="M1564" s="2">
        <v>2.78</v>
      </c>
      <c r="N1564" s="13">
        <v>42706</v>
      </c>
      <c r="P1564" s="181" t="s">
        <v>11514</v>
      </c>
      <c r="Q1564" s="182" t="s">
        <v>11</v>
      </c>
      <c r="S1564" s="6">
        <v>-5196.88</v>
      </c>
      <c r="T1564" s="6">
        <v>0</v>
      </c>
      <c r="U1564" s="6">
        <v>108558.64</v>
      </c>
      <c r="V1564" s="6">
        <v>0</v>
      </c>
      <c r="W1564" s="6">
        <f>SUM(Table2[[#This Row],[PE Obligations]:[Paving Obligations]])</f>
        <v>103361.76</v>
      </c>
    </row>
    <row r="1565" spans="1:23" ht="60" x14ac:dyDescent="0.25">
      <c r="A1565" s="5">
        <v>125734</v>
      </c>
      <c r="B1565" s="4">
        <v>1</v>
      </c>
      <c r="C1565" s="9" t="s">
        <v>40</v>
      </c>
      <c r="D1565" s="65" t="s">
        <v>114</v>
      </c>
      <c r="E1565" s="65" t="s">
        <v>10721</v>
      </c>
      <c r="F1565" s="9" t="s">
        <v>4549</v>
      </c>
      <c r="G1565" s="9" t="s">
        <v>4550</v>
      </c>
      <c r="H1565" s="1" t="s">
        <v>158</v>
      </c>
      <c r="I1565" s="1" t="s">
        <v>158</v>
      </c>
      <c r="J1565" s="1" t="str">
        <f>VLOOKUP(A1565,'Resurfacing Data'!A:M,13,FALSE)</f>
        <v>Mill, BM-2, &amp; 411D</v>
      </c>
      <c r="K1565" s="14" t="s">
        <v>11496</v>
      </c>
      <c r="L1565" s="14" t="s">
        <v>11339</v>
      </c>
      <c r="M1565" s="2">
        <v>3.21</v>
      </c>
      <c r="N1565" s="13">
        <v>43077</v>
      </c>
      <c r="O1565" s="1" t="s">
        <v>342</v>
      </c>
      <c r="P1565" s="181" t="s">
        <v>11513</v>
      </c>
      <c r="Q1565" s="182" t="s">
        <v>148</v>
      </c>
      <c r="R1565" s="9" t="s">
        <v>4551</v>
      </c>
      <c r="S1565" s="6">
        <v>0</v>
      </c>
      <c r="T1565" s="6">
        <v>0</v>
      </c>
      <c r="U1565" s="6">
        <v>103155</v>
      </c>
      <c r="V1565" s="6">
        <v>0</v>
      </c>
      <c r="W1565" s="6">
        <f>SUM(Table2[[#This Row],[PE Obligations]:[Paving Obligations]])</f>
        <v>103155</v>
      </c>
    </row>
    <row r="1566" spans="1:23" x14ac:dyDescent="0.25">
      <c r="A1566" s="5">
        <v>117496.09</v>
      </c>
      <c r="B1566" s="4">
        <v>2</v>
      </c>
      <c r="C1566" s="9" t="s">
        <v>159</v>
      </c>
      <c r="D1566" s="65"/>
      <c r="E1566" s="65" t="s">
        <v>10721</v>
      </c>
      <c r="F1566" s="9" t="s">
        <v>2139</v>
      </c>
      <c r="G1566" s="9" t="s">
        <v>2137</v>
      </c>
      <c r="H1566" s="1" t="s">
        <v>105</v>
      </c>
      <c r="I1566" s="1" t="s">
        <v>467</v>
      </c>
      <c r="K1566" s="14" t="s">
        <v>11500</v>
      </c>
      <c r="L1566" s="14" t="s">
        <v>11500</v>
      </c>
      <c r="M1566" s="1" t="s">
        <v>57</v>
      </c>
      <c r="P1566" s="181" t="s">
        <v>11513</v>
      </c>
      <c r="Q1566" s="182"/>
      <c r="S1566" s="6">
        <v>103151</v>
      </c>
      <c r="T1566" s="6">
        <v>0</v>
      </c>
      <c r="U1566" s="6">
        <v>0</v>
      </c>
      <c r="V1566" s="6">
        <v>0</v>
      </c>
      <c r="W1566" s="6">
        <f>SUM(Table2[[#This Row],[PE Obligations]:[Paving Obligations]])</f>
        <v>103151</v>
      </c>
    </row>
    <row r="1567" spans="1:23" ht="30" x14ac:dyDescent="0.25">
      <c r="A1567" s="5">
        <v>46393</v>
      </c>
      <c r="B1567" s="4">
        <v>3</v>
      </c>
      <c r="C1567" s="9" t="s">
        <v>131</v>
      </c>
      <c r="D1567" s="65" t="s">
        <v>135</v>
      </c>
      <c r="E1567" s="65" t="s">
        <v>11498</v>
      </c>
      <c r="F1567" s="9" t="s">
        <v>136</v>
      </c>
      <c r="H1567" s="1" t="s">
        <v>24</v>
      </c>
      <c r="I1567" s="1" t="s">
        <v>118</v>
      </c>
      <c r="K1567" s="14" t="s">
        <v>11496</v>
      </c>
      <c r="L1567" s="14" t="s">
        <v>11499</v>
      </c>
      <c r="M1567" s="2">
        <v>1.8</v>
      </c>
      <c r="N1567" s="13">
        <v>37421</v>
      </c>
      <c r="P1567" s="181" t="s">
        <v>11517</v>
      </c>
      <c r="Q1567" s="182"/>
      <c r="S1567" s="6">
        <v>0</v>
      </c>
      <c r="T1567" s="6">
        <v>102828</v>
      </c>
      <c r="U1567" s="6">
        <v>0</v>
      </c>
      <c r="V1567" s="6">
        <v>0</v>
      </c>
      <c r="W1567" s="6">
        <f>SUM(Table2[[#This Row],[PE Obligations]:[Paving Obligations]])</f>
        <v>102828</v>
      </c>
    </row>
    <row r="1568" spans="1:23" ht="30" x14ac:dyDescent="0.25">
      <c r="A1568" s="5">
        <v>125199</v>
      </c>
      <c r="B1568" s="4">
        <v>1</v>
      </c>
      <c r="C1568" s="9" t="s">
        <v>271</v>
      </c>
      <c r="D1568" s="65" t="s">
        <v>3693</v>
      </c>
      <c r="E1568" s="65" t="s">
        <v>900</v>
      </c>
      <c r="F1568" s="9" t="s">
        <v>4203</v>
      </c>
      <c r="G1568" s="9" t="s">
        <v>4204</v>
      </c>
      <c r="H1568" s="1" t="s">
        <v>501</v>
      </c>
      <c r="I1568" s="1" t="s">
        <v>501</v>
      </c>
      <c r="K1568" s="14" t="s">
        <v>11496</v>
      </c>
      <c r="L1568" s="14" t="s">
        <v>113</v>
      </c>
      <c r="M1568" s="2">
        <v>0.15</v>
      </c>
      <c r="N1568" s="13">
        <v>44323</v>
      </c>
      <c r="P1568" s="181" t="s">
        <v>11515</v>
      </c>
      <c r="Q1568" s="182" t="s">
        <v>24</v>
      </c>
      <c r="S1568" s="6">
        <v>64000</v>
      </c>
      <c r="T1568" s="6">
        <v>38700</v>
      </c>
      <c r="U1568" s="6">
        <v>0</v>
      </c>
      <c r="V1568" s="6">
        <v>0</v>
      </c>
      <c r="W1568" s="6">
        <f>SUM(Table2[[#This Row],[PE Obligations]:[Paving Obligations]])</f>
        <v>102700</v>
      </c>
    </row>
    <row r="1569" spans="1:23" ht="30" x14ac:dyDescent="0.25">
      <c r="A1569" s="5">
        <v>109696</v>
      </c>
      <c r="B1569" s="4">
        <v>4</v>
      </c>
      <c r="C1569" s="9" t="s">
        <v>18</v>
      </c>
      <c r="D1569" s="65"/>
      <c r="E1569" s="65" t="s">
        <v>11500</v>
      </c>
      <c r="F1569" s="9" t="s">
        <v>1138</v>
      </c>
      <c r="H1569" s="1" t="s">
        <v>1072</v>
      </c>
      <c r="I1569" s="1" t="s">
        <v>1070</v>
      </c>
      <c r="K1569" s="14" t="s">
        <v>11500</v>
      </c>
      <c r="L1569" s="14" t="s">
        <v>11500</v>
      </c>
      <c r="M1569" s="2">
        <v>0.01</v>
      </c>
      <c r="P1569" s="181" t="s">
        <v>11500</v>
      </c>
      <c r="Q1569" s="182" t="s">
        <v>24</v>
      </c>
      <c r="S1569" s="6">
        <v>0</v>
      </c>
      <c r="T1569" s="6">
        <v>101903</v>
      </c>
      <c r="U1569" s="6">
        <v>0</v>
      </c>
      <c r="V1569" s="6">
        <v>0</v>
      </c>
      <c r="W1569" s="6">
        <f>SUM(Table2[[#This Row],[PE Obligations]:[Paving Obligations]])</f>
        <v>101903</v>
      </c>
    </row>
    <row r="1570" spans="1:23" ht="45" x14ac:dyDescent="0.25">
      <c r="A1570" s="5">
        <v>130076</v>
      </c>
      <c r="B1570" s="4">
        <v>3</v>
      </c>
      <c r="C1570" s="9" t="s">
        <v>188</v>
      </c>
      <c r="D1570" s="65" t="s">
        <v>126</v>
      </c>
      <c r="E1570" s="65" t="s">
        <v>900</v>
      </c>
      <c r="F1570" s="9" t="s">
        <v>7432</v>
      </c>
      <c r="G1570" s="9" t="s">
        <v>7433</v>
      </c>
      <c r="H1570" s="1" t="s">
        <v>1079</v>
      </c>
      <c r="I1570" s="1" t="s">
        <v>63</v>
      </c>
      <c r="K1570" s="14" t="s">
        <v>11496</v>
      </c>
      <c r="L1570" s="14" t="s">
        <v>113</v>
      </c>
      <c r="M1570" s="2">
        <v>0.63</v>
      </c>
      <c r="P1570" s="181" t="s">
        <v>11515</v>
      </c>
      <c r="Q1570" s="182" t="s">
        <v>24</v>
      </c>
      <c r="S1570" s="6">
        <v>101900</v>
      </c>
      <c r="T1570" s="6">
        <v>0</v>
      </c>
      <c r="U1570" s="6">
        <v>0</v>
      </c>
      <c r="V1570" s="6">
        <v>0</v>
      </c>
      <c r="W1570" s="6">
        <f>SUM(Table2[[#This Row],[PE Obligations]:[Paving Obligations]])</f>
        <v>101900</v>
      </c>
    </row>
    <row r="1571" spans="1:23" x14ac:dyDescent="0.25">
      <c r="A1571" s="5">
        <v>117496.08</v>
      </c>
      <c r="B1571" s="4">
        <v>2</v>
      </c>
      <c r="C1571" s="9" t="s">
        <v>159</v>
      </c>
      <c r="D1571" s="65"/>
      <c r="E1571" s="65" t="s">
        <v>10721</v>
      </c>
      <c r="F1571" s="9" t="s">
        <v>2138</v>
      </c>
      <c r="G1571" s="9" t="s">
        <v>2137</v>
      </c>
      <c r="H1571" s="1" t="s">
        <v>105</v>
      </c>
      <c r="I1571" s="1" t="s">
        <v>467</v>
      </c>
      <c r="K1571" s="14" t="s">
        <v>11500</v>
      </c>
      <c r="L1571" s="14" t="s">
        <v>11500</v>
      </c>
      <c r="M1571" s="1" t="s">
        <v>57</v>
      </c>
      <c r="P1571" s="181" t="s">
        <v>11513</v>
      </c>
      <c r="Q1571" s="182"/>
      <c r="S1571" s="6">
        <v>101769</v>
      </c>
      <c r="T1571" s="6">
        <v>0</v>
      </c>
      <c r="U1571" s="6">
        <v>0</v>
      </c>
      <c r="V1571" s="6">
        <v>0</v>
      </c>
      <c r="W1571" s="6">
        <f>SUM(Table2[[#This Row],[PE Obligations]:[Paving Obligations]])</f>
        <v>101769</v>
      </c>
    </row>
    <row r="1572" spans="1:23" ht="60" x14ac:dyDescent="0.25">
      <c r="A1572" s="5">
        <v>121765</v>
      </c>
      <c r="B1572" s="4">
        <v>1</v>
      </c>
      <c r="C1572" s="9" t="s">
        <v>181</v>
      </c>
      <c r="D1572" s="65" t="s">
        <v>50</v>
      </c>
      <c r="E1572" s="65" t="s">
        <v>900</v>
      </c>
      <c r="F1572" s="9" t="s">
        <v>2993</v>
      </c>
      <c r="G1572" s="9" t="s">
        <v>2994</v>
      </c>
      <c r="H1572" s="1" t="s">
        <v>501</v>
      </c>
      <c r="I1572" s="1" t="s">
        <v>719</v>
      </c>
      <c r="K1572" s="14" t="s">
        <v>11496</v>
      </c>
      <c r="L1572" s="14" t="s">
        <v>113</v>
      </c>
      <c r="M1572" s="2">
        <v>0.4</v>
      </c>
      <c r="N1572" s="13">
        <v>43231</v>
      </c>
      <c r="P1572" s="181" t="s">
        <v>11514</v>
      </c>
      <c r="Q1572" s="182" t="s">
        <v>11</v>
      </c>
      <c r="S1572" s="6">
        <v>-13743.17</v>
      </c>
      <c r="T1572" s="6">
        <v>0</v>
      </c>
      <c r="U1572" s="6">
        <v>115470</v>
      </c>
      <c r="V1572" s="6">
        <v>0</v>
      </c>
      <c r="W1572" s="6">
        <f>SUM(Table2[[#This Row],[PE Obligations]:[Paving Obligations]])</f>
        <v>101726.83</v>
      </c>
    </row>
    <row r="1573" spans="1:23" ht="30" x14ac:dyDescent="0.25">
      <c r="A1573" s="5">
        <v>125450.7</v>
      </c>
      <c r="B1573" s="4">
        <v>2</v>
      </c>
      <c r="C1573" s="9" t="s">
        <v>308</v>
      </c>
      <c r="D1573" s="65"/>
      <c r="E1573" s="65" t="s">
        <v>11498</v>
      </c>
      <c r="F1573" s="9" t="s">
        <v>4380</v>
      </c>
      <c r="H1573" s="1" t="s">
        <v>501</v>
      </c>
      <c r="I1573" s="1" t="s">
        <v>600</v>
      </c>
      <c r="K1573" s="14" t="s">
        <v>11500</v>
      </c>
      <c r="L1573" s="14" t="s">
        <v>11500</v>
      </c>
      <c r="M1573" s="1" t="s">
        <v>57</v>
      </c>
      <c r="N1573" s="13">
        <v>43742</v>
      </c>
      <c r="P1573" s="181" t="s">
        <v>11517</v>
      </c>
      <c r="Q1573" s="182" t="s">
        <v>30</v>
      </c>
      <c r="S1573" s="6">
        <v>5000</v>
      </c>
      <c r="T1573" s="6">
        <v>0</v>
      </c>
      <c r="U1573" s="6">
        <v>96724</v>
      </c>
      <c r="V1573" s="6">
        <v>0</v>
      </c>
      <c r="W1573" s="6">
        <f>SUM(Table2[[#This Row],[PE Obligations]:[Paving Obligations]])</f>
        <v>101724</v>
      </c>
    </row>
    <row r="1574" spans="1:23" ht="30" x14ac:dyDescent="0.25">
      <c r="A1574" s="5">
        <v>130047</v>
      </c>
      <c r="B1574" s="4">
        <v>1</v>
      </c>
      <c r="C1574" s="9" t="s">
        <v>899</v>
      </c>
      <c r="D1574" s="65"/>
      <c r="E1574" s="65" t="s">
        <v>11500</v>
      </c>
      <c r="F1574" s="9" t="s">
        <v>7404</v>
      </c>
      <c r="H1574" s="1" t="s">
        <v>1246</v>
      </c>
      <c r="K1574" s="14" t="s">
        <v>11500</v>
      </c>
      <c r="L1574" s="14" t="s">
        <v>11500</v>
      </c>
      <c r="M1574" s="1" t="s">
        <v>57</v>
      </c>
      <c r="P1574" s="181" t="s">
        <v>11500</v>
      </c>
      <c r="Q1574" s="182"/>
      <c r="S1574" s="6">
        <v>0</v>
      </c>
      <c r="T1574" s="6">
        <v>0</v>
      </c>
      <c r="U1574" s="6">
        <v>101576</v>
      </c>
      <c r="V1574" s="6">
        <v>0</v>
      </c>
      <c r="W1574" s="6">
        <f>SUM(Table2[[#This Row],[PE Obligations]:[Paving Obligations]])</f>
        <v>101576</v>
      </c>
    </row>
    <row r="1575" spans="1:23" ht="30" x14ac:dyDescent="0.25">
      <c r="A1575" s="5">
        <v>116966</v>
      </c>
      <c r="B1575" s="4">
        <v>1</v>
      </c>
      <c r="C1575" s="9" t="s">
        <v>310</v>
      </c>
      <c r="D1575" s="65" t="s">
        <v>135</v>
      </c>
      <c r="E1575" s="65" t="s">
        <v>11498</v>
      </c>
      <c r="F1575" s="9" t="s">
        <v>2018</v>
      </c>
      <c r="H1575" s="1" t="s">
        <v>1079</v>
      </c>
      <c r="I1575" s="1" t="s">
        <v>118</v>
      </c>
      <c r="K1575" s="14" t="s">
        <v>11496</v>
      </c>
      <c r="L1575" s="14" t="s">
        <v>11499</v>
      </c>
      <c r="M1575" s="2">
        <v>0.40300000000000002</v>
      </c>
      <c r="N1575" s="13">
        <v>43504</v>
      </c>
      <c r="P1575" s="181" t="s">
        <v>11517</v>
      </c>
      <c r="Q1575" s="182" t="s">
        <v>30</v>
      </c>
      <c r="S1575" s="6">
        <v>101100</v>
      </c>
      <c r="T1575" s="6">
        <v>0</v>
      </c>
      <c r="U1575" s="6">
        <v>0</v>
      </c>
      <c r="V1575" s="6">
        <v>0</v>
      </c>
      <c r="W1575" s="6">
        <f>SUM(Table2[[#This Row],[PE Obligations]:[Paving Obligations]])</f>
        <v>101100</v>
      </c>
    </row>
    <row r="1576" spans="1:23" ht="105" x14ac:dyDescent="0.25">
      <c r="A1576" s="5">
        <v>129462</v>
      </c>
      <c r="B1576" s="4">
        <v>4</v>
      </c>
      <c r="C1576" s="9" t="s">
        <v>229</v>
      </c>
      <c r="D1576" s="65"/>
      <c r="E1576" s="65" t="s">
        <v>11498</v>
      </c>
      <c r="F1576" s="9" t="s">
        <v>6952</v>
      </c>
      <c r="G1576" s="9" t="s">
        <v>6953</v>
      </c>
      <c r="H1576" s="1" t="s">
        <v>22</v>
      </c>
      <c r="I1576" s="1" t="s">
        <v>155</v>
      </c>
      <c r="K1576" s="14" t="s">
        <v>11500</v>
      </c>
      <c r="L1576" s="14" t="s">
        <v>11500</v>
      </c>
      <c r="M1576" s="1" t="s">
        <v>57</v>
      </c>
      <c r="P1576" s="181" t="s">
        <v>11517</v>
      </c>
      <c r="Q1576" s="182"/>
      <c r="S1576" s="6">
        <v>101000</v>
      </c>
      <c r="T1576" s="6">
        <v>0</v>
      </c>
      <c r="U1576" s="6">
        <v>0</v>
      </c>
      <c r="V1576" s="6">
        <v>0</v>
      </c>
      <c r="W1576" s="6">
        <f>SUM(Table2[[#This Row],[PE Obligations]:[Paving Obligations]])</f>
        <v>101000</v>
      </c>
    </row>
    <row r="1577" spans="1:23" x14ac:dyDescent="0.25">
      <c r="A1577" s="5">
        <v>130117</v>
      </c>
      <c r="B1577" s="4">
        <v>1</v>
      </c>
      <c r="C1577" s="9" t="s">
        <v>83</v>
      </c>
      <c r="D1577" s="65"/>
      <c r="E1577" s="65" t="s">
        <v>11500</v>
      </c>
      <c r="F1577" s="9" t="s">
        <v>7473</v>
      </c>
      <c r="H1577" s="1" t="s">
        <v>878</v>
      </c>
      <c r="I1577" s="1" t="s">
        <v>972</v>
      </c>
      <c r="K1577" s="14" t="s">
        <v>11500</v>
      </c>
      <c r="L1577" s="14" t="s">
        <v>11500</v>
      </c>
      <c r="M1577" s="1" t="s">
        <v>57</v>
      </c>
      <c r="P1577" s="181" t="s">
        <v>11500</v>
      </c>
      <c r="Q1577" s="182"/>
      <c r="S1577" s="6">
        <v>0</v>
      </c>
      <c r="T1577" s="6">
        <v>0</v>
      </c>
      <c r="U1577" s="6">
        <v>100904</v>
      </c>
      <c r="V1577" s="6">
        <v>0</v>
      </c>
      <c r="W1577" s="6">
        <f>SUM(Table2[[#This Row],[PE Obligations]:[Paving Obligations]])</f>
        <v>100904</v>
      </c>
    </row>
    <row r="1578" spans="1:23" x14ac:dyDescent="0.25">
      <c r="A1578" s="5">
        <v>130375</v>
      </c>
      <c r="B1578" s="4">
        <v>2</v>
      </c>
      <c r="C1578" s="9" t="s">
        <v>199</v>
      </c>
      <c r="D1578" s="65"/>
      <c r="E1578" s="65" t="s">
        <v>10721</v>
      </c>
      <c r="F1578" s="9" t="s">
        <v>7662</v>
      </c>
      <c r="H1578" s="1" t="s">
        <v>105</v>
      </c>
      <c r="I1578" s="1" t="s">
        <v>171</v>
      </c>
      <c r="K1578" s="14" t="s">
        <v>11500</v>
      </c>
      <c r="L1578" s="14" t="s">
        <v>11500</v>
      </c>
      <c r="M1578" s="1" t="s">
        <v>57</v>
      </c>
      <c r="P1578" s="181" t="s">
        <v>11513</v>
      </c>
      <c r="Q1578" s="182"/>
      <c r="S1578" s="6">
        <v>0</v>
      </c>
      <c r="T1578" s="6">
        <v>0</v>
      </c>
      <c r="U1578" s="6">
        <v>100620</v>
      </c>
      <c r="V1578" s="6">
        <v>0</v>
      </c>
      <c r="W1578" s="6">
        <f>SUM(Table2[[#This Row],[PE Obligations]:[Paving Obligations]])</f>
        <v>100620</v>
      </c>
    </row>
    <row r="1579" spans="1:23" x14ac:dyDescent="0.25">
      <c r="A1579" s="5">
        <v>117628</v>
      </c>
      <c r="B1579" s="4">
        <v>6</v>
      </c>
      <c r="C1579" s="9" t="s">
        <v>46</v>
      </c>
      <c r="D1579" s="65"/>
      <c r="E1579" s="65" t="s">
        <v>10721</v>
      </c>
      <c r="F1579" s="9" t="s">
        <v>2171</v>
      </c>
      <c r="H1579" s="1" t="s">
        <v>105</v>
      </c>
      <c r="I1579" s="1" t="s">
        <v>106</v>
      </c>
      <c r="K1579" s="14" t="s">
        <v>11500</v>
      </c>
      <c r="L1579" s="14" t="s">
        <v>11500</v>
      </c>
      <c r="M1579" s="1" t="s">
        <v>57</v>
      </c>
      <c r="P1579" s="181" t="s">
        <v>11513</v>
      </c>
      <c r="Q1579" s="182"/>
      <c r="S1579" s="6">
        <v>0</v>
      </c>
      <c r="T1579" s="6">
        <v>0</v>
      </c>
      <c r="U1579" s="6">
        <v>100617.08</v>
      </c>
      <c r="V1579" s="6">
        <v>0</v>
      </c>
      <c r="W1579" s="6">
        <f>SUM(Table2[[#This Row],[PE Obligations]:[Paving Obligations]])</f>
        <v>100617.08</v>
      </c>
    </row>
    <row r="1580" spans="1:23" x14ac:dyDescent="0.25">
      <c r="A1580" s="5">
        <v>117498.09</v>
      </c>
      <c r="B1580" s="4">
        <v>4</v>
      </c>
      <c r="C1580" s="9" t="s">
        <v>156</v>
      </c>
      <c r="D1580" s="65"/>
      <c r="E1580" s="65" t="s">
        <v>10721</v>
      </c>
      <c r="F1580" s="9" t="s">
        <v>2143</v>
      </c>
      <c r="H1580" s="1" t="s">
        <v>105</v>
      </c>
      <c r="I1580" s="1" t="s">
        <v>467</v>
      </c>
      <c r="K1580" s="14" t="s">
        <v>11500</v>
      </c>
      <c r="L1580" s="14" t="s">
        <v>11500</v>
      </c>
      <c r="M1580" s="1" t="s">
        <v>57</v>
      </c>
      <c r="P1580" s="181" t="s">
        <v>11513</v>
      </c>
      <c r="Q1580" s="182"/>
      <c r="S1580" s="6">
        <v>100601</v>
      </c>
      <c r="T1580" s="6">
        <v>0</v>
      </c>
      <c r="U1580" s="6">
        <v>0</v>
      </c>
      <c r="V1580" s="6">
        <v>0</v>
      </c>
      <c r="W1580" s="6">
        <f>SUM(Table2[[#This Row],[PE Obligations]:[Paving Obligations]])</f>
        <v>100601</v>
      </c>
    </row>
    <row r="1581" spans="1:23" x14ac:dyDescent="0.25">
      <c r="A1581" s="5">
        <v>129573</v>
      </c>
      <c r="B1581" s="4">
        <v>3</v>
      </c>
      <c r="C1581" s="9" t="s">
        <v>131</v>
      </c>
      <c r="D1581" s="65" t="s">
        <v>108</v>
      </c>
      <c r="E1581" s="65" t="s">
        <v>10721</v>
      </c>
      <c r="F1581" s="9" t="s">
        <v>6975</v>
      </c>
      <c r="G1581" s="9" t="s">
        <v>6976</v>
      </c>
      <c r="H1581" s="1" t="s">
        <v>105</v>
      </c>
      <c r="I1581" s="1" t="s">
        <v>1540</v>
      </c>
      <c r="K1581" s="14" t="s">
        <v>11500</v>
      </c>
      <c r="L1581" s="14" t="s">
        <v>11500</v>
      </c>
      <c r="M1581" s="2">
        <v>0.01</v>
      </c>
      <c r="N1581" s="13">
        <v>43742</v>
      </c>
      <c r="P1581" s="181" t="s">
        <v>11513</v>
      </c>
      <c r="Q1581" s="182" t="s">
        <v>148</v>
      </c>
      <c r="S1581" s="6">
        <v>0</v>
      </c>
      <c r="T1581" s="6">
        <v>0</v>
      </c>
      <c r="U1581" s="6">
        <v>100197</v>
      </c>
      <c r="V1581" s="6">
        <v>0</v>
      </c>
      <c r="W1581" s="6">
        <f>SUM(Table2[[#This Row],[PE Obligations]:[Paving Obligations]])</f>
        <v>100197</v>
      </c>
    </row>
    <row r="1582" spans="1:23" ht="30" x14ac:dyDescent="0.25">
      <c r="A1582" s="5">
        <v>128841</v>
      </c>
      <c r="B1582" s="4">
        <v>4</v>
      </c>
      <c r="C1582" s="9" t="s">
        <v>18</v>
      </c>
      <c r="D1582" s="65" t="s">
        <v>6368</v>
      </c>
      <c r="E1582" s="65" t="s">
        <v>11498</v>
      </c>
      <c r="F1582" s="9" t="s">
        <v>6369</v>
      </c>
      <c r="H1582" s="1" t="s">
        <v>52</v>
      </c>
      <c r="I1582" s="1" t="s">
        <v>48</v>
      </c>
      <c r="K1582" s="14" t="s">
        <v>28</v>
      </c>
      <c r="L1582" s="14" t="s">
        <v>11339</v>
      </c>
      <c r="M1582" s="2">
        <v>0</v>
      </c>
      <c r="P1582" s="181" t="s">
        <v>11516</v>
      </c>
      <c r="Q1582" s="182" t="s">
        <v>11</v>
      </c>
      <c r="R1582" s="9" t="s">
        <v>6370</v>
      </c>
      <c r="S1582" s="6">
        <v>0</v>
      </c>
      <c r="T1582" s="6">
        <v>0</v>
      </c>
      <c r="U1582" s="6">
        <v>100000</v>
      </c>
      <c r="V1582" s="6">
        <v>0</v>
      </c>
      <c r="W1582" s="6">
        <f>SUM(Table2[[#This Row],[PE Obligations]:[Paving Obligations]])</f>
        <v>100000</v>
      </c>
    </row>
    <row r="1583" spans="1:23" ht="60" x14ac:dyDescent="0.25">
      <c r="A1583" s="5">
        <v>101414</v>
      </c>
      <c r="B1583" s="4">
        <v>1</v>
      </c>
      <c r="C1583" s="9" t="s">
        <v>292</v>
      </c>
      <c r="D1583" s="65" t="s">
        <v>129</v>
      </c>
      <c r="E1583" s="65" t="s">
        <v>900</v>
      </c>
      <c r="F1583" s="9" t="s">
        <v>641</v>
      </c>
      <c r="G1583" s="9" t="s">
        <v>642</v>
      </c>
      <c r="H1583" s="1" t="s">
        <v>74</v>
      </c>
      <c r="I1583" s="1" t="s">
        <v>467</v>
      </c>
      <c r="K1583" s="14" t="s">
        <v>11496</v>
      </c>
      <c r="L1583" s="14" t="s">
        <v>113</v>
      </c>
      <c r="M1583" s="2">
        <v>9.0500000000000007</v>
      </c>
      <c r="P1583" s="181" t="s">
        <v>11514</v>
      </c>
      <c r="Q1583" s="182" t="s">
        <v>11</v>
      </c>
      <c r="S1583" s="6">
        <v>100000</v>
      </c>
      <c r="T1583" s="6">
        <v>0</v>
      </c>
      <c r="U1583" s="6">
        <v>0</v>
      </c>
      <c r="V1583" s="6">
        <v>0</v>
      </c>
      <c r="W1583" s="6">
        <f>SUM(Table2[[#This Row],[PE Obligations]:[Paving Obligations]])</f>
        <v>100000</v>
      </c>
    </row>
    <row r="1584" spans="1:23" ht="75" x14ac:dyDescent="0.25">
      <c r="A1584" s="5">
        <v>124131</v>
      </c>
      <c r="B1584" s="4">
        <v>1</v>
      </c>
      <c r="C1584" s="9" t="s">
        <v>3719</v>
      </c>
      <c r="D1584" s="65" t="s">
        <v>2503</v>
      </c>
      <c r="E1584" s="65" t="s">
        <v>10721</v>
      </c>
      <c r="F1584" s="9" t="s">
        <v>3720</v>
      </c>
      <c r="G1584" s="9" t="s">
        <v>3721</v>
      </c>
      <c r="H1584" s="1" t="s">
        <v>74</v>
      </c>
      <c r="I1584" s="1" t="s">
        <v>56</v>
      </c>
      <c r="K1584" s="14" t="s">
        <v>11500</v>
      </c>
      <c r="L1584" s="14" t="s">
        <v>11500</v>
      </c>
      <c r="M1584" s="2">
        <v>9.1999999999999993</v>
      </c>
      <c r="N1584" s="13">
        <v>44428</v>
      </c>
      <c r="P1584" s="181" t="s">
        <v>11513</v>
      </c>
      <c r="Q1584" s="182" t="s">
        <v>148</v>
      </c>
      <c r="S1584" s="6">
        <v>100000</v>
      </c>
      <c r="T1584" s="6">
        <v>0</v>
      </c>
      <c r="U1584" s="6">
        <v>0</v>
      </c>
      <c r="V1584" s="6">
        <v>0</v>
      </c>
      <c r="W1584" s="6">
        <f>SUM(Table2[[#This Row],[PE Obligations]:[Paving Obligations]])</f>
        <v>100000</v>
      </c>
    </row>
    <row r="1585" spans="1:23" x14ac:dyDescent="0.25">
      <c r="A1585" s="5">
        <v>125294</v>
      </c>
      <c r="B1585" s="4">
        <v>1</v>
      </c>
      <c r="C1585" s="9" t="s">
        <v>86</v>
      </c>
      <c r="D1585" s="65"/>
      <c r="E1585" s="65" t="s">
        <v>11500</v>
      </c>
      <c r="F1585" s="9" t="s">
        <v>4254</v>
      </c>
      <c r="H1585" s="1" t="s">
        <v>878</v>
      </c>
      <c r="I1585" s="1" t="s">
        <v>972</v>
      </c>
      <c r="K1585" s="14" t="s">
        <v>11500</v>
      </c>
      <c r="L1585" s="14" t="s">
        <v>11500</v>
      </c>
      <c r="M1585" s="1" t="s">
        <v>57</v>
      </c>
      <c r="P1585" s="181" t="s">
        <v>11500</v>
      </c>
      <c r="Q1585" s="182"/>
      <c r="S1585" s="6">
        <v>0</v>
      </c>
      <c r="T1585" s="6">
        <v>0</v>
      </c>
      <c r="U1585" s="6">
        <v>100000</v>
      </c>
      <c r="V1585" s="6">
        <v>0</v>
      </c>
      <c r="W1585" s="6">
        <f>SUM(Table2[[#This Row],[PE Obligations]:[Paving Obligations]])</f>
        <v>100000</v>
      </c>
    </row>
    <row r="1586" spans="1:23" ht="30" x14ac:dyDescent="0.25">
      <c r="A1586" s="5">
        <v>128634.04</v>
      </c>
      <c r="B1586" s="4">
        <v>1</v>
      </c>
      <c r="C1586" s="9" t="s">
        <v>90</v>
      </c>
      <c r="D1586" s="65"/>
      <c r="E1586" s="65" t="s">
        <v>11500</v>
      </c>
      <c r="F1586" s="9" t="s">
        <v>4330</v>
      </c>
      <c r="G1586" s="9" t="s">
        <v>600</v>
      </c>
      <c r="H1586" s="1" t="s">
        <v>501</v>
      </c>
      <c r="I1586" s="1" t="s">
        <v>501</v>
      </c>
      <c r="K1586" s="14" t="s">
        <v>11500</v>
      </c>
      <c r="L1586" s="14" t="s">
        <v>11500</v>
      </c>
      <c r="M1586" s="2">
        <v>0</v>
      </c>
      <c r="P1586" s="181" t="s">
        <v>11500</v>
      </c>
      <c r="Q1586" s="182"/>
      <c r="S1586" s="6">
        <v>100000</v>
      </c>
      <c r="T1586" s="6">
        <v>0</v>
      </c>
      <c r="U1586" s="6">
        <v>0</v>
      </c>
      <c r="V1586" s="6">
        <v>0</v>
      </c>
      <c r="W1586" s="6">
        <f>SUM(Table2[[#This Row],[PE Obligations]:[Paving Obligations]])</f>
        <v>100000</v>
      </c>
    </row>
    <row r="1587" spans="1:23" ht="30" x14ac:dyDescent="0.25">
      <c r="A1587" s="5">
        <v>128634.05</v>
      </c>
      <c r="B1587" s="4">
        <v>2</v>
      </c>
      <c r="C1587" s="9" t="s">
        <v>179</v>
      </c>
      <c r="D1587" s="65"/>
      <c r="E1587" s="65" t="s">
        <v>11500</v>
      </c>
      <c r="F1587" s="9" t="s">
        <v>4337</v>
      </c>
      <c r="G1587" s="9" t="s">
        <v>600</v>
      </c>
      <c r="H1587" s="1" t="s">
        <v>501</v>
      </c>
      <c r="I1587" s="1" t="s">
        <v>501</v>
      </c>
      <c r="K1587" s="14" t="s">
        <v>11500</v>
      </c>
      <c r="L1587" s="14" t="s">
        <v>11500</v>
      </c>
      <c r="M1587" s="1" t="s">
        <v>57</v>
      </c>
      <c r="P1587" s="181" t="s">
        <v>11500</v>
      </c>
      <c r="Q1587" s="182"/>
      <c r="S1587" s="6">
        <v>100000</v>
      </c>
      <c r="T1587" s="6">
        <v>0</v>
      </c>
      <c r="U1587" s="6">
        <v>0</v>
      </c>
      <c r="V1587" s="6">
        <v>0</v>
      </c>
      <c r="W1587" s="6">
        <f>SUM(Table2[[#This Row],[PE Obligations]:[Paving Obligations]])</f>
        <v>100000</v>
      </c>
    </row>
    <row r="1588" spans="1:23" ht="30" x14ac:dyDescent="0.25">
      <c r="A1588" s="5">
        <v>128634.09</v>
      </c>
      <c r="B1588" s="4">
        <v>1</v>
      </c>
      <c r="C1588" s="9" t="s">
        <v>186</v>
      </c>
      <c r="D1588" s="65"/>
      <c r="E1588" s="65" t="s">
        <v>11500</v>
      </c>
      <c r="F1588" s="9" t="s">
        <v>4339</v>
      </c>
      <c r="G1588" s="9" t="s">
        <v>6188</v>
      </c>
      <c r="H1588" s="1" t="s">
        <v>501</v>
      </c>
      <c r="I1588" s="1" t="s">
        <v>501</v>
      </c>
      <c r="K1588" s="14" t="s">
        <v>11500</v>
      </c>
      <c r="L1588" s="14" t="s">
        <v>11500</v>
      </c>
      <c r="M1588" s="2">
        <v>0</v>
      </c>
      <c r="P1588" s="181" t="s">
        <v>11500</v>
      </c>
      <c r="Q1588" s="182"/>
      <c r="S1588" s="6">
        <v>100000</v>
      </c>
      <c r="T1588" s="6">
        <v>0</v>
      </c>
      <c r="U1588" s="6">
        <v>0</v>
      </c>
      <c r="V1588" s="6">
        <v>0</v>
      </c>
      <c r="W1588" s="6">
        <f>SUM(Table2[[#This Row],[PE Obligations]:[Paving Obligations]])</f>
        <v>100000</v>
      </c>
    </row>
    <row r="1589" spans="1:23" ht="30" x14ac:dyDescent="0.25">
      <c r="A1589" s="5">
        <v>128634.1</v>
      </c>
      <c r="B1589" s="4">
        <v>3</v>
      </c>
      <c r="C1589" s="9" t="s">
        <v>188</v>
      </c>
      <c r="D1589" s="65"/>
      <c r="E1589" s="65" t="s">
        <v>11500</v>
      </c>
      <c r="F1589" s="9" t="s">
        <v>4333</v>
      </c>
      <c r="G1589" s="9" t="s">
        <v>600</v>
      </c>
      <c r="H1589" s="1" t="s">
        <v>501</v>
      </c>
      <c r="I1589" s="1" t="s">
        <v>501</v>
      </c>
      <c r="K1589" s="14" t="s">
        <v>11500</v>
      </c>
      <c r="L1589" s="14" t="s">
        <v>11500</v>
      </c>
      <c r="M1589" s="1" t="s">
        <v>57</v>
      </c>
      <c r="P1589" s="181" t="s">
        <v>11500</v>
      </c>
      <c r="Q1589" s="182"/>
      <c r="S1589" s="6">
        <v>100000</v>
      </c>
      <c r="T1589" s="6">
        <v>0</v>
      </c>
      <c r="U1589" s="6">
        <v>0</v>
      </c>
      <c r="V1589" s="6">
        <v>0</v>
      </c>
      <c r="W1589" s="6">
        <f>SUM(Table2[[#This Row],[PE Obligations]:[Paving Obligations]])</f>
        <v>100000</v>
      </c>
    </row>
    <row r="1590" spans="1:23" ht="30" x14ac:dyDescent="0.25">
      <c r="A1590" s="5">
        <v>128634.2</v>
      </c>
      <c r="B1590" s="4">
        <v>3</v>
      </c>
      <c r="C1590" s="9" t="s">
        <v>206</v>
      </c>
      <c r="D1590" s="65"/>
      <c r="E1590" s="65" t="s">
        <v>11500</v>
      </c>
      <c r="F1590" s="9" t="s">
        <v>4341</v>
      </c>
      <c r="G1590" s="9" t="s">
        <v>600</v>
      </c>
      <c r="H1590" s="1" t="s">
        <v>501</v>
      </c>
      <c r="I1590" s="1" t="s">
        <v>501</v>
      </c>
      <c r="K1590" s="14" t="s">
        <v>11500</v>
      </c>
      <c r="L1590" s="14" t="s">
        <v>11500</v>
      </c>
      <c r="M1590" s="1" t="s">
        <v>57</v>
      </c>
      <c r="P1590" s="181" t="s">
        <v>11500</v>
      </c>
      <c r="Q1590" s="182"/>
      <c r="S1590" s="6">
        <v>100000</v>
      </c>
      <c r="T1590" s="6">
        <v>0</v>
      </c>
      <c r="U1590" s="6">
        <v>0</v>
      </c>
      <c r="V1590" s="6">
        <v>0</v>
      </c>
      <c r="W1590" s="6">
        <f>SUM(Table2[[#This Row],[PE Obligations]:[Paving Obligations]])</f>
        <v>100000</v>
      </c>
    </row>
    <row r="1591" spans="1:23" ht="30" x14ac:dyDescent="0.25">
      <c r="A1591" s="5">
        <v>128634.21</v>
      </c>
      <c r="B1591" s="4">
        <v>4</v>
      </c>
      <c r="C1591" s="9" t="s">
        <v>208</v>
      </c>
      <c r="D1591" s="65"/>
      <c r="E1591" s="65" t="s">
        <v>11500</v>
      </c>
      <c r="F1591" s="9" t="s">
        <v>6189</v>
      </c>
      <c r="G1591" s="9" t="s">
        <v>600</v>
      </c>
      <c r="H1591" s="1" t="s">
        <v>501</v>
      </c>
      <c r="I1591" s="1" t="s">
        <v>501</v>
      </c>
      <c r="K1591" s="14" t="s">
        <v>11500</v>
      </c>
      <c r="L1591" s="14" t="s">
        <v>11500</v>
      </c>
      <c r="M1591" s="1" t="s">
        <v>57</v>
      </c>
      <c r="P1591" s="181" t="s">
        <v>11500</v>
      </c>
      <c r="Q1591" s="182"/>
      <c r="S1591" s="6">
        <v>100000</v>
      </c>
      <c r="T1591" s="6">
        <v>0</v>
      </c>
      <c r="U1591" s="6">
        <v>0</v>
      </c>
      <c r="V1591" s="6">
        <v>0</v>
      </c>
      <c r="W1591" s="6">
        <f>SUM(Table2[[#This Row],[PE Obligations]:[Paving Obligations]])</f>
        <v>100000</v>
      </c>
    </row>
    <row r="1592" spans="1:23" ht="30" x14ac:dyDescent="0.25">
      <c r="A1592" s="5">
        <v>128634.29</v>
      </c>
      <c r="B1592" s="4">
        <v>2</v>
      </c>
      <c r="C1592" s="9" t="s">
        <v>107</v>
      </c>
      <c r="D1592" s="65"/>
      <c r="E1592" s="65" t="s">
        <v>11500</v>
      </c>
      <c r="F1592" s="9" t="s">
        <v>4350</v>
      </c>
      <c r="G1592" s="9" t="s">
        <v>600</v>
      </c>
      <c r="H1592" s="1" t="s">
        <v>501</v>
      </c>
      <c r="I1592" s="1" t="s">
        <v>501</v>
      </c>
      <c r="K1592" s="14" t="s">
        <v>11500</v>
      </c>
      <c r="L1592" s="14" t="s">
        <v>11500</v>
      </c>
      <c r="M1592" s="1" t="s">
        <v>57</v>
      </c>
      <c r="P1592" s="181" t="s">
        <v>11500</v>
      </c>
      <c r="Q1592" s="182"/>
      <c r="S1592" s="6">
        <v>100000</v>
      </c>
      <c r="T1592" s="6">
        <v>0</v>
      </c>
      <c r="U1592" s="6">
        <v>0</v>
      </c>
      <c r="V1592" s="6">
        <v>0</v>
      </c>
      <c r="W1592" s="6">
        <f>SUM(Table2[[#This Row],[PE Obligations]:[Paving Obligations]])</f>
        <v>100000</v>
      </c>
    </row>
    <row r="1593" spans="1:23" ht="30" x14ac:dyDescent="0.25">
      <c r="A1593" s="5">
        <v>128634.36</v>
      </c>
      <c r="B1593" s="4">
        <v>4</v>
      </c>
      <c r="C1593" s="9" t="s">
        <v>233</v>
      </c>
      <c r="D1593" s="65"/>
      <c r="E1593" s="65" t="s">
        <v>11500</v>
      </c>
      <c r="F1593" s="9" t="s">
        <v>6190</v>
      </c>
      <c r="G1593" s="9" t="s">
        <v>600</v>
      </c>
      <c r="H1593" s="1" t="s">
        <v>501</v>
      </c>
      <c r="I1593" s="1" t="s">
        <v>501</v>
      </c>
      <c r="K1593" s="14" t="s">
        <v>11500</v>
      </c>
      <c r="L1593" s="14" t="s">
        <v>11500</v>
      </c>
      <c r="M1593" s="1" t="s">
        <v>57</v>
      </c>
      <c r="P1593" s="181" t="s">
        <v>11500</v>
      </c>
      <c r="Q1593" s="182"/>
      <c r="S1593" s="6">
        <v>100000</v>
      </c>
      <c r="T1593" s="6">
        <v>0</v>
      </c>
      <c r="U1593" s="6">
        <v>0</v>
      </c>
      <c r="V1593" s="6">
        <v>0</v>
      </c>
      <c r="W1593" s="6">
        <f>SUM(Table2[[#This Row],[PE Obligations]:[Paving Obligations]])</f>
        <v>100000</v>
      </c>
    </row>
    <row r="1594" spans="1:23" ht="30" x14ac:dyDescent="0.25">
      <c r="A1594" s="5">
        <v>128634.38</v>
      </c>
      <c r="B1594" s="4">
        <v>3</v>
      </c>
      <c r="C1594" s="9" t="s">
        <v>237</v>
      </c>
      <c r="D1594" s="65"/>
      <c r="E1594" s="65" t="s">
        <v>11500</v>
      </c>
      <c r="F1594" s="9" t="s">
        <v>4342</v>
      </c>
      <c r="G1594" s="9" t="s">
        <v>600</v>
      </c>
      <c r="H1594" s="1" t="s">
        <v>501</v>
      </c>
      <c r="I1594" s="1" t="s">
        <v>501</v>
      </c>
      <c r="K1594" s="14" t="s">
        <v>11500</v>
      </c>
      <c r="L1594" s="14" t="s">
        <v>11500</v>
      </c>
      <c r="M1594" s="1" t="s">
        <v>57</v>
      </c>
      <c r="P1594" s="181" t="s">
        <v>11500</v>
      </c>
      <c r="Q1594" s="182"/>
      <c r="S1594" s="6">
        <v>100000</v>
      </c>
      <c r="T1594" s="6">
        <v>0</v>
      </c>
      <c r="U1594" s="6">
        <v>0</v>
      </c>
      <c r="V1594" s="6">
        <v>0</v>
      </c>
      <c r="W1594" s="6">
        <f>SUM(Table2[[#This Row],[PE Obligations]:[Paving Obligations]])</f>
        <v>100000</v>
      </c>
    </row>
    <row r="1595" spans="1:23" ht="30" x14ac:dyDescent="0.25">
      <c r="A1595" s="5">
        <v>128634.41</v>
      </c>
      <c r="B1595" s="4">
        <v>1</v>
      </c>
      <c r="C1595" s="9" t="s">
        <v>49</v>
      </c>
      <c r="D1595" s="65"/>
      <c r="E1595" s="65" t="s">
        <v>11500</v>
      </c>
      <c r="F1595" s="9" t="s">
        <v>4346</v>
      </c>
      <c r="G1595" s="9" t="s">
        <v>600</v>
      </c>
      <c r="H1595" s="1" t="s">
        <v>501</v>
      </c>
      <c r="I1595" s="1" t="s">
        <v>501</v>
      </c>
      <c r="K1595" s="14" t="s">
        <v>11500</v>
      </c>
      <c r="L1595" s="14" t="s">
        <v>11500</v>
      </c>
      <c r="M1595" s="2">
        <v>0</v>
      </c>
      <c r="P1595" s="181" t="s">
        <v>11500</v>
      </c>
      <c r="Q1595" s="182"/>
      <c r="S1595" s="6">
        <v>100000</v>
      </c>
      <c r="T1595" s="6">
        <v>0</v>
      </c>
      <c r="U1595" s="6">
        <v>0</v>
      </c>
      <c r="V1595" s="6">
        <v>0</v>
      </c>
      <c r="W1595" s="6">
        <f>SUM(Table2[[#This Row],[PE Obligations]:[Paving Obligations]])</f>
        <v>100000</v>
      </c>
    </row>
    <row r="1596" spans="1:23" ht="30" x14ac:dyDescent="0.25">
      <c r="A1596" s="5">
        <v>128634.5</v>
      </c>
      <c r="B1596" s="4">
        <v>2</v>
      </c>
      <c r="C1596" s="9" t="s">
        <v>124</v>
      </c>
      <c r="D1596" s="65"/>
      <c r="E1596" s="65" t="s">
        <v>11500</v>
      </c>
      <c r="F1596" s="9" t="s">
        <v>4349</v>
      </c>
      <c r="G1596" s="9" t="s">
        <v>600</v>
      </c>
      <c r="H1596" s="1" t="s">
        <v>501</v>
      </c>
      <c r="I1596" s="1" t="s">
        <v>501</v>
      </c>
      <c r="K1596" s="14" t="s">
        <v>11500</v>
      </c>
      <c r="L1596" s="14" t="s">
        <v>11500</v>
      </c>
      <c r="M1596" s="1" t="s">
        <v>57</v>
      </c>
      <c r="P1596" s="181" t="s">
        <v>11500</v>
      </c>
      <c r="Q1596" s="182"/>
      <c r="S1596" s="6">
        <v>100000</v>
      </c>
      <c r="T1596" s="6">
        <v>0</v>
      </c>
      <c r="U1596" s="6">
        <v>0</v>
      </c>
      <c r="V1596" s="6">
        <v>0</v>
      </c>
      <c r="W1596" s="6">
        <f>SUM(Table2[[#This Row],[PE Obligations]:[Paving Obligations]])</f>
        <v>100000</v>
      </c>
    </row>
    <row r="1597" spans="1:23" ht="30" x14ac:dyDescent="0.25">
      <c r="A1597" s="5">
        <v>128634.52</v>
      </c>
      <c r="B1597" s="4">
        <v>2</v>
      </c>
      <c r="C1597" s="9" t="s">
        <v>121</v>
      </c>
      <c r="D1597" s="65"/>
      <c r="E1597" s="65" t="s">
        <v>11500</v>
      </c>
      <c r="F1597" s="9" t="s">
        <v>4340</v>
      </c>
      <c r="G1597" s="9" t="s">
        <v>600</v>
      </c>
      <c r="H1597" s="1" t="s">
        <v>501</v>
      </c>
      <c r="I1597" s="1" t="s">
        <v>501</v>
      </c>
      <c r="K1597" s="14" t="s">
        <v>11500</v>
      </c>
      <c r="L1597" s="14" t="s">
        <v>11500</v>
      </c>
      <c r="M1597" s="1" t="s">
        <v>57</v>
      </c>
      <c r="P1597" s="181" t="s">
        <v>11500</v>
      </c>
      <c r="Q1597" s="182"/>
      <c r="S1597" s="6">
        <v>100000</v>
      </c>
      <c r="T1597" s="6">
        <v>0</v>
      </c>
      <c r="U1597" s="6">
        <v>0</v>
      </c>
      <c r="V1597" s="6">
        <v>0</v>
      </c>
      <c r="W1597" s="6">
        <f>SUM(Table2[[#This Row],[PE Obligations]:[Paving Obligations]])</f>
        <v>100000</v>
      </c>
    </row>
    <row r="1598" spans="1:23" ht="30" x14ac:dyDescent="0.25">
      <c r="A1598" s="5">
        <v>128634.72</v>
      </c>
      <c r="B1598" s="4">
        <v>4</v>
      </c>
      <c r="C1598" s="9" t="s">
        <v>304</v>
      </c>
      <c r="D1598" s="65"/>
      <c r="E1598" s="65" t="s">
        <v>11500</v>
      </c>
      <c r="F1598" s="9" t="s">
        <v>6191</v>
      </c>
      <c r="G1598" s="9" t="s">
        <v>600</v>
      </c>
      <c r="H1598" s="1" t="s">
        <v>501</v>
      </c>
      <c r="I1598" s="1" t="s">
        <v>501</v>
      </c>
      <c r="K1598" s="14" t="s">
        <v>11500</v>
      </c>
      <c r="L1598" s="14" t="s">
        <v>11500</v>
      </c>
      <c r="M1598" s="1" t="s">
        <v>57</v>
      </c>
      <c r="P1598" s="181" t="s">
        <v>11500</v>
      </c>
      <c r="Q1598" s="182"/>
      <c r="S1598" s="6">
        <v>100000</v>
      </c>
      <c r="T1598" s="6">
        <v>0</v>
      </c>
      <c r="U1598" s="6">
        <v>0</v>
      </c>
      <c r="V1598" s="6">
        <v>0</v>
      </c>
      <c r="W1598" s="6">
        <f>SUM(Table2[[#This Row],[PE Obligations]:[Paving Obligations]])</f>
        <v>100000</v>
      </c>
    </row>
    <row r="1599" spans="1:23" ht="30" x14ac:dyDescent="0.25">
      <c r="A1599" s="5">
        <v>128634.74</v>
      </c>
      <c r="B1599" s="4">
        <v>1</v>
      </c>
      <c r="C1599" s="9" t="s">
        <v>729</v>
      </c>
      <c r="D1599" s="65"/>
      <c r="E1599" s="65" t="s">
        <v>11500</v>
      </c>
      <c r="F1599" s="9" t="s">
        <v>4331</v>
      </c>
      <c r="G1599" s="9" t="s">
        <v>6188</v>
      </c>
      <c r="H1599" s="1" t="s">
        <v>501</v>
      </c>
      <c r="I1599" s="1" t="s">
        <v>501</v>
      </c>
      <c r="K1599" s="14" t="s">
        <v>11500</v>
      </c>
      <c r="L1599" s="14" t="s">
        <v>11500</v>
      </c>
      <c r="M1599" s="2">
        <v>0</v>
      </c>
      <c r="P1599" s="181" t="s">
        <v>11500</v>
      </c>
      <c r="Q1599" s="182"/>
      <c r="S1599" s="6">
        <v>100000</v>
      </c>
      <c r="T1599" s="6">
        <v>0</v>
      </c>
      <c r="U1599" s="6">
        <v>0</v>
      </c>
      <c r="V1599" s="6">
        <v>0</v>
      </c>
      <c r="W1599" s="6">
        <f>SUM(Table2[[#This Row],[PE Obligations]:[Paving Obligations]])</f>
        <v>100000</v>
      </c>
    </row>
    <row r="1600" spans="1:23" ht="30" x14ac:dyDescent="0.25">
      <c r="A1600" s="5">
        <v>128634.79</v>
      </c>
      <c r="B1600" s="4">
        <v>3</v>
      </c>
      <c r="C1600" s="9" t="s">
        <v>312</v>
      </c>
      <c r="D1600" s="65"/>
      <c r="E1600" s="65" t="s">
        <v>11500</v>
      </c>
      <c r="F1600" s="9" t="s">
        <v>4362</v>
      </c>
      <c r="G1600" s="9" t="s">
        <v>600</v>
      </c>
      <c r="H1600" s="1" t="s">
        <v>501</v>
      </c>
      <c r="I1600" s="1" t="s">
        <v>501</v>
      </c>
      <c r="K1600" s="14" t="s">
        <v>11500</v>
      </c>
      <c r="L1600" s="14" t="s">
        <v>11500</v>
      </c>
      <c r="M1600" s="1" t="s">
        <v>57</v>
      </c>
      <c r="P1600" s="181" t="s">
        <v>11500</v>
      </c>
      <c r="Q1600" s="182"/>
      <c r="S1600" s="6">
        <v>100000</v>
      </c>
      <c r="T1600" s="6">
        <v>0</v>
      </c>
      <c r="U1600" s="6">
        <v>0</v>
      </c>
      <c r="V1600" s="6">
        <v>0</v>
      </c>
      <c r="W1600" s="6">
        <f>SUM(Table2[[#This Row],[PE Obligations]:[Paving Obligations]])</f>
        <v>100000</v>
      </c>
    </row>
    <row r="1601" spans="1:23" ht="30" x14ac:dyDescent="0.25">
      <c r="A1601" s="5">
        <v>128634.8</v>
      </c>
      <c r="B1601" s="4">
        <v>4</v>
      </c>
      <c r="C1601" s="9" t="s">
        <v>314</v>
      </c>
      <c r="D1601" s="65"/>
      <c r="E1601" s="65" t="s">
        <v>11500</v>
      </c>
      <c r="F1601" s="9" t="s">
        <v>4356</v>
      </c>
      <c r="G1601" s="9" t="s">
        <v>600</v>
      </c>
      <c r="H1601" s="1" t="s">
        <v>501</v>
      </c>
      <c r="I1601" s="1" t="s">
        <v>501</v>
      </c>
      <c r="K1601" s="14" t="s">
        <v>11500</v>
      </c>
      <c r="L1601" s="14" t="s">
        <v>11500</v>
      </c>
      <c r="M1601" s="1" t="s">
        <v>57</v>
      </c>
      <c r="P1601" s="181" t="s">
        <v>11500</v>
      </c>
      <c r="Q1601" s="182"/>
      <c r="S1601" s="6">
        <v>100000</v>
      </c>
      <c r="T1601" s="6">
        <v>0</v>
      </c>
      <c r="U1601" s="6">
        <v>0</v>
      </c>
      <c r="V1601" s="6">
        <v>0</v>
      </c>
      <c r="W1601" s="6">
        <f>SUM(Table2[[#This Row],[PE Obligations]:[Paving Obligations]])</f>
        <v>100000</v>
      </c>
    </row>
    <row r="1602" spans="1:23" ht="30" x14ac:dyDescent="0.25">
      <c r="A1602" s="5">
        <v>129440</v>
      </c>
      <c r="B1602" s="4">
        <v>3</v>
      </c>
      <c r="C1602" s="9" t="s">
        <v>54</v>
      </c>
      <c r="D1602" s="65"/>
      <c r="E1602" s="65" t="s">
        <v>11500</v>
      </c>
      <c r="F1602" s="9" t="s">
        <v>6925</v>
      </c>
      <c r="G1602" s="9" t="s">
        <v>6926</v>
      </c>
      <c r="H1602" s="1" t="s">
        <v>24</v>
      </c>
      <c r="I1602" s="1" t="s">
        <v>155</v>
      </c>
      <c r="K1602" s="14" t="s">
        <v>11500</v>
      </c>
      <c r="L1602" s="14" t="s">
        <v>11500</v>
      </c>
      <c r="M1602" s="1" t="s">
        <v>57</v>
      </c>
      <c r="P1602" s="181" t="s">
        <v>11500</v>
      </c>
      <c r="Q1602" s="182"/>
      <c r="S1602" s="6">
        <v>100000</v>
      </c>
      <c r="T1602" s="6">
        <v>0</v>
      </c>
      <c r="U1602" s="6">
        <v>0</v>
      </c>
      <c r="V1602" s="6">
        <v>0</v>
      </c>
      <c r="W1602" s="6">
        <f>SUM(Table2[[#This Row],[PE Obligations]:[Paving Obligations]])</f>
        <v>100000</v>
      </c>
    </row>
    <row r="1603" spans="1:23" ht="75" x14ac:dyDescent="0.25">
      <c r="A1603" s="5">
        <v>129469</v>
      </c>
      <c r="B1603" s="4">
        <v>6</v>
      </c>
      <c r="C1603" s="9" t="s">
        <v>46</v>
      </c>
      <c r="D1603" s="65"/>
      <c r="E1603" s="65" t="s">
        <v>11500</v>
      </c>
      <c r="F1603" s="9" t="s">
        <v>6962</v>
      </c>
      <c r="G1603" s="9" t="s">
        <v>6963</v>
      </c>
      <c r="H1603" s="1" t="s">
        <v>878</v>
      </c>
      <c r="K1603" s="14" t="s">
        <v>11500</v>
      </c>
      <c r="L1603" s="14" t="s">
        <v>11500</v>
      </c>
      <c r="M1603" s="1" t="s">
        <v>57</v>
      </c>
      <c r="P1603" s="181" t="s">
        <v>11500</v>
      </c>
      <c r="Q1603" s="182"/>
      <c r="S1603" s="6">
        <v>100000</v>
      </c>
      <c r="T1603" s="6">
        <v>0</v>
      </c>
      <c r="U1603" s="6">
        <v>0</v>
      </c>
      <c r="V1603" s="6">
        <v>0</v>
      </c>
      <c r="W1603" s="6">
        <f>SUM(Table2[[#This Row],[PE Obligations]:[Paving Obligations]])</f>
        <v>100000</v>
      </c>
    </row>
    <row r="1604" spans="1:23" ht="30" x14ac:dyDescent="0.25">
      <c r="A1604" s="5">
        <v>129990</v>
      </c>
      <c r="B1604" s="4">
        <v>3</v>
      </c>
      <c r="C1604" s="9" t="s">
        <v>269</v>
      </c>
      <c r="D1604" s="65" t="s">
        <v>3043</v>
      </c>
      <c r="E1604" s="65" t="s">
        <v>900</v>
      </c>
      <c r="F1604" s="9" t="s">
        <v>7347</v>
      </c>
      <c r="G1604" s="9" t="s">
        <v>7348</v>
      </c>
      <c r="H1604" s="1" t="s">
        <v>105</v>
      </c>
      <c r="I1604" s="1" t="s">
        <v>1540</v>
      </c>
      <c r="K1604" s="14" t="s">
        <v>11500</v>
      </c>
      <c r="L1604" s="14" t="s">
        <v>11500</v>
      </c>
      <c r="M1604" s="2">
        <v>0</v>
      </c>
      <c r="P1604" s="181" t="s">
        <v>11515</v>
      </c>
      <c r="Q1604" s="182" t="s">
        <v>24</v>
      </c>
      <c r="S1604" s="6">
        <v>25000</v>
      </c>
      <c r="T1604" s="6">
        <v>0</v>
      </c>
      <c r="U1604" s="6">
        <v>75000</v>
      </c>
      <c r="V1604" s="6">
        <v>0</v>
      </c>
      <c r="W1604" s="6">
        <f>SUM(Table2[[#This Row],[PE Obligations]:[Paving Obligations]])</f>
        <v>100000</v>
      </c>
    </row>
    <row r="1605" spans="1:23" x14ac:dyDescent="0.25">
      <c r="A1605" s="5">
        <v>123816</v>
      </c>
      <c r="B1605" s="4">
        <v>3</v>
      </c>
      <c r="C1605" s="9" t="s">
        <v>54</v>
      </c>
      <c r="D1605" s="65" t="s">
        <v>555</v>
      </c>
      <c r="E1605" s="65" t="s">
        <v>900</v>
      </c>
      <c r="F1605" s="9" t="s">
        <v>3575</v>
      </c>
      <c r="G1605" s="9" t="s">
        <v>3576</v>
      </c>
      <c r="H1605" s="1" t="s">
        <v>74</v>
      </c>
      <c r="I1605" s="1" t="s">
        <v>23</v>
      </c>
      <c r="K1605" s="14" t="s">
        <v>11496</v>
      </c>
      <c r="L1605" s="14" t="s">
        <v>113</v>
      </c>
      <c r="M1605" s="2">
        <v>1.68</v>
      </c>
      <c r="N1605" s="13">
        <v>46185</v>
      </c>
      <c r="P1605" s="181" t="s">
        <v>11514</v>
      </c>
      <c r="Q1605" s="182" t="s">
        <v>11</v>
      </c>
      <c r="S1605" s="6">
        <v>100000</v>
      </c>
      <c r="T1605" s="6">
        <v>0</v>
      </c>
      <c r="U1605" s="6">
        <v>0</v>
      </c>
      <c r="V1605" s="6">
        <v>0</v>
      </c>
      <c r="W1605" s="6">
        <f>SUM(Table2[[#This Row],[PE Obligations]:[Paving Obligations]])</f>
        <v>100000</v>
      </c>
    </row>
    <row r="1606" spans="1:23" ht="30" x14ac:dyDescent="0.25">
      <c r="A1606" s="5">
        <v>124038</v>
      </c>
      <c r="B1606" s="4">
        <v>2</v>
      </c>
      <c r="C1606" s="9" t="s">
        <v>183</v>
      </c>
      <c r="D1606" s="65" t="s">
        <v>363</v>
      </c>
      <c r="E1606" s="65" t="s">
        <v>900</v>
      </c>
      <c r="F1606" s="9" t="s">
        <v>3642</v>
      </c>
      <c r="G1606" s="9" t="s">
        <v>600</v>
      </c>
      <c r="H1606" s="1" t="s">
        <v>74</v>
      </c>
      <c r="I1606" s="1" t="s">
        <v>600</v>
      </c>
      <c r="K1606" s="14" t="s">
        <v>11496</v>
      </c>
      <c r="L1606" s="14" t="s">
        <v>113</v>
      </c>
      <c r="M1606" s="2">
        <v>5.44</v>
      </c>
      <c r="N1606" s="13">
        <v>45373</v>
      </c>
      <c r="P1606" s="181" t="s">
        <v>11514</v>
      </c>
      <c r="Q1606" s="182" t="s">
        <v>11</v>
      </c>
      <c r="S1606" s="6">
        <v>100000</v>
      </c>
      <c r="T1606" s="6">
        <v>0</v>
      </c>
      <c r="U1606" s="6">
        <v>0</v>
      </c>
      <c r="V1606" s="6">
        <v>0</v>
      </c>
      <c r="W1606" s="6">
        <f>SUM(Table2[[#This Row],[PE Obligations]:[Paving Obligations]])</f>
        <v>100000</v>
      </c>
    </row>
    <row r="1607" spans="1:23" ht="45" x14ac:dyDescent="0.25">
      <c r="A1607" s="5">
        <v>124147</v>
      </c>
      <c r="B1607" s="4">
        <v>1</v>
      </c>
      <c r="C1607" s="9" t="s">
        <v>181</v>
      </c>
      <c r="D1607" s="65" t="s">
        <v>122</v>
      </c>
      <c r="E1607" s="65" t="s">
        <v>10721</v>
      </c>
      <c r="F1607" s="9" t="s">
        <v>3727</v>
      </c>
      <c r="G1607" s="9" t="s">
        <v>23</v>
      </c>
      <c r="H1607" s="1" t="s">
        <v>74</v>
      </c>
      <c r="I1607" s="1" t="s">
        <v>23</v>
      </c>
      <c r="K1607" s="14" t="s">
        <v>11496</v>
      </c>
      <c r="L1607" s="14" t="s">
        <v>113</v>
      </c>
      <c r="M1607" s="2">
        <v>4.8</v>
      </c>
      <c r="N1607" s="13">
        <v>45331</v>
      </c>
      <c r="P1607" s="181" t="s">
        <v>11513</v>
      </c>
      <c r="Q1607" s="182" t="s">
        <v>148</v>
      </c>
      <c r="S1607" s="6">
        <v>100000</v>
      </c>
      <c r="T1607" s="6">
        <v>0</v>
      </c>
      <c r="U1607" s="6">
        <v>0</v>
      </c>
      <c r="V1607" s="6">
        <v>0</v>
      </c>
      <c r="W1607" s="6">
        <f>SUM(Table2[[#This Row],[PE Obligations]:[Paving Obligations]])</f>
        <v>100000</v>
      </c>
    </row>
    <row r="1608" spans="1:23" ht="30" x14ac:dyDescent="0.25">
      <c r="A1608" s="5">
        <v>124160</v>
      </c>
      <c r="B1608" s="4">
        <v>4</v>
      </c>
      <c r="C1608" s="9" t="s">
        <v>190</v>
      </c>
      <c r="D1608" s="65" t="s">
        <v>3730</v>
      </c>
      <c r="E1608" s="65" t="s">
        <v>900</v>
      </c>
      <c r="F1608" s="9" t="s">
        <v>3731</v>
      </c>
      <c r="G1608" s="9" t="s">
        <v>23</v>
      </c>
      <c r="H1608" s="1" t="s">
        <v>74</v>
      </c>
      <c r="I1608" s="1" t="s">
        <v>23</v>
      </c>
      <c r="K1608" s="14" t="s">
        <v>11496</v>
      </c>
      <c r="L1608" s="14" t="s">
        <v>113</v>
      </c>
      <c r="M1608" s="2">
        <v>0.3</v>
      </c>
      <c r="N1608" s="13">
        <v>45058</v>
      </c>
      <c r="P1608" s="181" t="s">
        <v>11515</v>
      </c>
      <c r="Q1608" s="182" t="s">
        <v>24</v>
      </c>
      <c r="S1608" s="6">
        <v>100000</v>
      </c>
      <c r="T1608" s="6">
        <v>0</v>
      </c>
      <c r="U1608" s="6">
        <v>0</v>
      </c>
      <c r="V1608" s="6">
        <v>0</v>
      </c>
      <c r="W1608" s="6">
        <f>SUM(Table2[[#This Row],[PE Obligations]:[Paving Obligations]])</f>
        <v>100000</v>
      </c>
    </row>
    <row r="1609" spans="1:23" ht="45" x14ac:dyDescent="0.25">
      <c r="A1609" s="5">
        <v>124164</v>
      </c>
      <c r="B1609" s="4">
        <v>4</v>
      </c>
      <c r="C1609" s="9" t="s">
        <v>3732</v>
      </c>
      <c r="D1609" s="65" t="s">
        <v>1011</v>
      </c>
      <c r="E1609" s="65" t="s">
        <v>900</v>
      </c>
      <c r="F1609" s="9" t="s">
        <v>3733</v>
      </c>
      <c r="G1609" s="9" t="s">
        <v>3681</v>
      </c>
      <c r="H1609" s="1" t="s">
        <v>74</v>
      </c>
      <c r="I1609" s="1" t="s">
        <v>600</v>
      </c>
      <c r="K1609" s="14" t="s">
        <v>11496</v>
      </c>
      <c r="L1609" s="14" t="s">
        <v>113</v>
      </c>
      <c r="M1609" s="2">
        <v>8.5500000000000007</v>
      </c>
      <c r="N1609" s="13">
        <v>45268</v>
      </c>
      <c r="P1609" s="181" t="s">
        <v>11515</v>
      </c>
      <c r="Q1609" s="182" t="s">
        <v>24</v>
      </c>
      <c r="S1609" s="6">
        <v>100000</v>
      </c>
      <c r="T1609" s="6">
        <v>0</v>
      </c>
      <c r="U1609" s="6">
        <v>0</v>
      </c>
      <c r="V1609" s="6">
        <v>0</v>
      </c>
      <c r="W1609" s="6">
        <f>SUM(Table2[[#This Row],[PE Obligations]:[Paving Obligations]])</f>
        <v>100000</v>
      </c>
    </row>
    <row r="1610" spans="1:23" ht="30" x14ac:dyDescent="0.25">
      <c r="A1610" s="5">
        <v>124169</v>
      </c>
      <c r="B1610" s="4">
        <v>3</v>
      </c>
      <c r="C1610" s="9" t="s">
        <v>54</v>
      </c>
      <c r="D1610" s="65" t="s">
        <v>108</v>
      </c>
      <c r="E1610" s="65" t="s">
        <v>10721</v>
      </c>
      <c r="F1610" s="9" t="s">
        <v>3737</v>
      </c>
      <c r="G1610" s="9" t="s">
        <v>3738</v>
      </c>
      <c r="H1610" s="1" t="s">
        <v>74</v>
      </c>
      <c r="I1610" s="1" t="s">
        <v>728</v>
      </c>
      <c r="K1610" s="14" t="s">
        <v>11496</v>
      </c>
      <c r="L1610" s="14" t="s">
        <v>113</v>
      </c>
      <c r="M1610" s="2">
        <v>0.36</v>
      </c>
      <c r="N1610" s="13">
        <v>46724</v>
      </c>
      <c r="P1610" s="181" t="s">
        <v>11513</v>
      </c>
      <c r="Q1610" s="182" t="s">
        <v>148</v>
      </c>
      <c r="S1610" s="6">
        <v>100000</v>
      </c>
      <c r="T1610" s="6">
        <v>0</v>
      </c>
      <c r="U1610" s="6">
        <v>0</v>
      </c>
      <c r="V1610" s="6">
        <v>0</v>
      </c>
      <c r="W1610" s="6">
        <f>SUM(Table2[[#This Row],[PE Obligations]:[Paving Obligations]])</f>
        <v>100000</v>
      </c>
    </row>
    <row r="1611" spans="1:23" ht="30" x14ac:dyDescent="0.25">
      <c r="A1611" s="5">
        <v>124211</v>
      </c>
      <c r="B1611" s="4">
        <v>3</v>
      </c>
      <c r="C1611" s="9" t="s">
        <v>54</v>
      </c>
      <c r="D1611" s="65" t="s">
        <v>114</v>
      </c>
      <c r="E1611" s="65" t="s">
        <v>10721</v>
      </c>
      <c r="F1611" s="9" t="s">
        <v>3750</v>
      </c>
      <c r="G1611" s="9" t="s">
        <v>3751</v>
      </c>
      <c r="H1611" s="1" t="s">
        <v>74</v>
      </c>
      <c r="I1611" s="1" t="s">
        <v>23</v>
      </c>
      <c r="K1611" s="14" t="s">
        <v>11496</v>
      </c>
      <c r="L1611" s="14" t="s">
        <v>113</v>
      </c>
      <c r="M1611" s="2">
        <v>3.78</v>
      </c>
      <c r="N1611" s="13">
        <v>45156</v>
      </c>
      <c r="P1611" s="181" t="s">
        <v>11513</v>
      </c>
      <c r="Q1611" s="182" t="s">
        <v>148</v>
      </c>
      <c r="S1611" s="6">
        <v>100000</v>
      </c>
      <c r="T1611" s="6">
        <v>0</v>
      </c>
      <c r="U1611" s="6">
        <v>0</v>
      </c>
      <c r="V1611" s="6">
        <v>0</v>
      </c>
      <c r="W1611" s="6">
        <f>SUM(Table2[[#This Row],[PE Obligations]:[Paving Obligations]])</f>
        <v>100000</v>
      </c>
    </row>
    <row r="1612" spans="1:23" ht="30" x14ac:dyDescent="0.25">
      <c r="A1612" s="5">
        <v>124227</v>
      </c>
      <c r="B1612" s="4">
        <v>1</v>
      </c>
      <c r="C1612" s="9" t="s">
        <v>186</v>
      </c>
      <c r="D1612" s="65" t="s">
        <v>3757</v>
      </c>
      <c r="E1612" s="65" t="s">
        <v>11498</v>
      </c>
      <c r="F1612" s="9" t="s">
        <v>3758</v>
      </c>
      <c r="G1612" s="9" t="s">
        <v>29</v>
      </c>
      <c r="H1612" s="1" t="s">
        <v>28</v>
      </c>
      <c r="I1612" s="1" t="s">
        <v>29</v>
      </c>
      <c r="K1612" s="14" t="s">
        <v>28</v>
      </c>
      <c r="L1612" s="14" t="s">
        <v>113</v>
      </c>
      <c r="M1612" s="2">
        <v>0.01</v>
      </c>
      <c r="N1612" s="13">
        <v>44428</v>
      </c>
      <c r="P1612" s="181" t="s">
        <v>11517</v>
      </c>
      <c r="Q1612" s="182" t="s">
        <v>24</v>
      </c>
      <c r="R1612" s="9" t="s">
        <v>3759</v>
      </c>
      <c r="S1612" s="6">
        <v>100000</v>
      </c>
      <c r="T1612" s="6">
        <v>0</v>
      </c>
      <c r="U1612" s="6">
        <v>0</v>
      </c>
      <c r="V1612" s="6">
        <v>0</v>
      </c>
      <c r="W1612" s="6">
        <f>SUM(Table2[[#This Row],[PE Obligations]:[Paving Obligations]])</f>
        <v>100000</v>
      </c>
    </row>
    <row r="1613" spans="1:23" x14ac:dyDescent="0.25">
      <c r="A1613" s="5">
        <v>124284</v>
      </c>
      <c r="B1613" s="4">
        <v>3</v>
      </c>
      <c r="C1613" s="9" t="s">
        <v>206</v>
      </c>
      <c r="D1613" s="65" t="s">
        <v>2944</v>
      </c>
      <c r="E1613" s="65" t="s">
        <v>10721</v>
      </c>
      <c r="F1613" s="9" t="s">
        <v>3792</v>
      </c>
      <c r="G1613" s="9" t="s">
        <v>118</v>
      </c>
      <c r="H1613" s="1" t="s">
        <v>74</v>
      </c>
      <c r="I1613" s="1" t="s">
        <v>118</v>
      </c>
      <c r="K1613" s="14" t="s">
        <v>11496</v>
      </c>
      <c r="L1613" s="14" t="s">
        <v>11499</v>
      </c>
      <c r="M1613" s="2">
        <v>2</v>
      </c>
      <c r="N1613" s="13">
        <v>45331</v>
      </c>
      <c r="P1613" s="181" t="s">
        <v>11513</v>
      </c>
      <c r="Q1613" s="182"/>
      <c r="S1613" s="6">
        <v>100000</v>
      </c>
      <c r="T1613" s="6">
        <v>0</v>
      </c>
      <c r="U1613" s="6">
        <v>0</v>
      </c>
      <c r="V1613" s="6">
        <v>0</v>
      </c>
      <c r="W1613" s="6">
        <f>SUM(Table2[[#This Row],[PE Obligations]:[Paving Obligations]])</f>
        <v>100000</v>
      </c>
    </row>
    <row r="1614" spans="1:23" ht="30" x14ac:dyDescent="0.25">
      <c r="A1614" s="5">
        <v>124480</v>
      </c>
      <c r="B1614" s="4">
        <v>1</v>
      </c>
      <c r="C1614" s="9" t="s">
        <v>256</v>
      </c>
      <c r="D1614" s="65" t="s">
        <v>122</v>
      </c>
      <c r="E1614" s="65" t="s">
        <v>10721</v>
      </c>
      <c r="F1614" s="9" t="s">
        <v>3891</v>
      </c>
      <c r="H1614" s="1" t="s">
        <v>74</v>
      </c>
      <c r="I1614" s="1" t="s">
        <v>23</v>
      </c>
      <c r="K1614" s="14" t="s">
        <v>11496</v>
      </c>
      <c r="L1614" s="14" t="s">
        <v>113</v>
      </c>
      <c r="M1614" s="2">
        <v>16.11</v>
      </c>
      <c r="N1614" s="13">
        <v>45275</v>
      </c>
      <c r="P1614" s="181" t="s">
        <v>11513</v>
      </c>
      <c r="Q1614" s="182" t="s">
        <v>148</v>
      </c>
      <c r="S1614" s="6">
        <v>100000</v>
      </c>
      <c r="T1614" s="6">
        <v>0</v>
      </c>
      <c r="U1614" s="6">
        <v>0</v>
      </c>
      <c r="V1614" s="6">
        <v>0</v>
      </c>
      <c r="W1614" s="6">
        <f>SUM(Table2[[#This Row],[PE Obligations]:[Paving Obligations]])</f>
        <v>100000</v>
      </c>
    </row>
    <row r="1615" spans="1:23" ht="30" x14ac:dyDescent="0.25">
      <c r="A1615" s="5">
        <v>124516.02</v>
      </c>
      <c r="B1615" s="4">
        <v>1</v>
      </c>
      <c r="C1615" s="9" t="s">
        <v>276</v>
      </c>
      <c r="D1615" s="65" t="s">
        <v>119</v>
      </c>
      <c r="E1615" s="65" t="s">
        <v>900</v>
      </c>
      <c r="F1615" s="9" t="s">
        <v>3924</v>
      </c>
      <c r="H1615" s="1" t="s">
        <v>74</v>
      </c>
      <c r="I1615" s="1" t="s">
        <v>23</v>
      </c>
      <c r="K1615" s="14" t="s">
        <v>11496</v>
      </c>
      <c r="L1615" s="14" t="s">
        <v>113</v>
      </c>
      <c r="M1615" s="2">
        <v>3.26</v>
      </c>
      <c r="N1615" s="13">
        <v>45639</v>
      </c>
      <c r="P1615" s="181" t="s">
        <v>11515</v>
      </c>
      <c r="Q1615" s="182" t="s">
        <v>24</v>
      </c>
      <c r="S1615" s="6">
        <v>100000</v>
      </c>
      <c r="T1615" s="6">
        <v>0</v>
      </c>
      <c r="U1615" s="6">
        <v>0</v>
      </c>
      <c r="V1615" s="6">
        <v>0</v>
      </c>
      <c r="W1615" s="6">
        <f>SUM(Table2[[#This Row],[PE Obligations]:[Paving Obligations]])</f>
        <v>100000</v>
      </c>
    </row>
    <row r="1616" spans="1:23" ht="75" x14ac:dyDescent="0.25">
      <c r="A1616" s="5">
        <v>124621</v>
      </c>
      <c r="B1616" s="4">
        <v>1</v>
      </c>
      <c r="C1616" s="9" t="s">
        <v>86</v>
      </c>
      <c r="D1616" s="65"/>
      <c r="E1616" s="65" t="s">
        <v>11498</v>
      </c>
      <c r="F1616" s="9" t="s">
        <v>3981</v>
      </c>
      <c r="G1616" s="9" t="s">
        <v>3982</v>
      </c>
      <c r="H1616" s="1" t="s">
        <v>74</v>
      </c>
      <c r="I1616" s="1" t="s">
        <v>118</v>
      </c>
      <c r="K1616" s="14" t="s">
        <v>11496</v>
      </c>
      <c r="L1616" s="14" t="s">
        <v>11499</v>
      </c>
      <c r="M1616" s="2">
        <v>6</v>
      </c>
      <c r="N1616" s="13">
        <v>45275</v>
      </c>
      <c r="P1616" s="181" t="s">
        <v>11517</v>
      </c>
      <c r="Q1616" s="182" t="s">
        <v>24</v>
      </c>
      <c r="S1616" s="6">
        <v>100000</v>
      </c>
      <c r="T1616" s="6">
        <v>0</v>
      </c>
      <c r="U1616" s="6">
        <v>0</v>
      </c>
      <c r="V1616" s="6">
        <v>0</v>
      </c>
      <c r="W1616" s="6">
        <f>SUM(Table2[[#This Row],[PE Obligations]:[Paving Obligations]])</f>
        <v>100000</v>
      </c>
    </row>
    <row r="1617" spans="1:23" ht="30" x14ac:dyDescent="0.25">
      <c r="A1617" s="5">
        <v>124656</v>
      </c>
      <c r="B1617" s="4">
        <v>3</v>
      </c>
      <c r="C1617" s="9" t="s">
        <v>43</v>
      </c>
      <c r="D1617" s="65" t="s">
        <v>108</v>
      </c>
      <c r="E1617" s="65" t="s">
        <v>10721</v>
      </c>
      <c r="F1617" s="9" t="s">
        <v>4000</v>
      </c>
      <c r="G1617" s="9" t="s">
        <v>4001</v>
      </c>
      <c r="H1617" s="1" t="s">
        <v>74</v>
      </c>
      <c r="I1617" s="1" t="s">
        <v>23</v>
      </c>
      <c r="K1617" s="14" t="s">
        <v>11496</v>
      </c>
      <c r="L1617" s="14" t="s">
        <v>113</v>
      </c>
      <c r="M1617" s="2">
        <v>10.63</v>
      </c>
      <c r="N1617" s="13">
        <v>45324</v>
      </c>
      <c r="P1617" s="181" t="s">
        <v>11513</v>
      </c>
      <c r="Q1617" s="182" t="s">
        <v>148</v>
      </c>
      <c r="S1617" s="6">
        <v>100000</v>
      </c>
      <c r="T1617" s="6">
        <v>0</v>
      </c>
      <c r="U1617" s="6">
        <v>0</v>
      </c>
      <c r="V1617" s="6">
        <v>0</v>
      </c>
      <c r="W1617" s="6">
        <f>SUM(Table2[[#This Row],[PE Obligations]:[Paving Obligations]])</f>
        <v>100000</v>
      </c>
    </row>
    <row r="1618" spans="1:23" ht="30" x14ac:dyDescent="0.25">
      <c r="A1618" s="5">
        <v>124669</v>
      </c>
      <c r="B1618" s="4">
        <v>3</v>
      </c>
      <c r="C1618" s="9" t="s">
        <v>274</v>
      </c>
      <c r="D1618" s="65" t="s">
        <v>676</v>
      </c>
      <c r="E1618" s="65" t="s">
        <v>900</v>
      </c>
      <c r="F1618" s="9" t="s">
        <v>4006</v>
      </c>
      <c r="G1618" s="9" t="s">
        <v>3681</v>
      </c>
      <c r="H1618" s="1" t="s">
        <v>74</v>
      </c>
      <c r="I1618" s="1" t="s">
        <v>600</v>
      </c>
      <c r="K1618" s="14" t="s">
        <v>11496</v>
      </c>
      <c r="L1618" s="14" t="s">
        <v>113</v>
      </c>
      <c r="M1618" s="2">
        <v>1.82</v>
      </c>
      <c r="N1618" s="13">
        <v>45632</v>
      </c>
      <c r="P1618" s="181" t="s">
        <v>11514</v>
      </c>
      <c r="Q1618" s="182" t="s">
        <v>11</v>
      </c>
      <c r="S1618" s="6">
        <v>100000</v>
      </c>
      <c r="T1618" s="6">
        <v>0</v>
      </c>
      <c r="U1618" s="6">
        <v>0</v>
      </c>
      <c r="V1618" s="6">
        <v>0</v>
      </c>
      <c r="W1618" s="6">
        <f>SUM(Table2[[#This Row],[PE Obligations]:[Paving Obligations]])</f>
        <v>100000</v>
      </c>
    </row>
    <row r="1619" spans="1:23" ht="30" x14ac:dyDescent="0.25">
      <c r="A1619" s="5">
        <v>124782</v>
      </c>
      <c r="B1619" s="4">
        <v>2</v>
      </c>
      <c r="C1619" s="9" t="s">
        <v>107</v>
      </c>
      <c r="D1619" s="65" t="s">
        <v>1124</v>
      </c>
      <c r="E1619" s="65" t="s">
        <v>900</v>
      </c>
      <c r="F1619" s="9" t="s">
        <v>4057</v>
      </c>
      <c r="G1619" s="9" t="s">
        <v>23</v>
      </c>
      <c r="H1619" s="1" t="s">
        <v>74</v>
      </c>
      <c r="I1619" s="1" t="s">
        <v>23</v>
      </c>
      <c r="K1619" s="14" t="s">
        <v>11496</v>
      </c>
      <c r="L1619" s="14" t="s">
        <v>113</v>
      </c>
      <c r="M1619" s="2">
        <v>3</v>
      </c>
      <c r="N1619" s="13">
        <v>45373</v>
      </c>
      <c r="P1619" s="181" t="s">
        <v>11515</v>
      </c>
      <c r="Q1619" s="182" t="s">
        <v>24</v>
      </c>
      <c r="S1619" s="6">
        <v>100000</v>
      </c>
      <c r="T1619" s="6">
        <v>0</v>
      </c>
      <c r="U1619" s="6">
        <v>0</v>
      </c>
      <c r="V1619" s="6">
        <v>0</v>
      </c>
      <c r="W1619" s="6">
        <f>SUM(Table2[[#This Row],[PE Obligations]:[Paving Obligations]])</f>
        <v>100000</v>
      </c>
    </row>
    <row r="1620" spans="1:23" ht="30" x14ac:dyDescent="0.25">
      <c r="A1620" s="5">
        <v>124785</v>
      </c>
      <c r="B1620" s="4">
        <v>2</v>
      </c>
      <c r="C1620" s="9" t="s">
        <v>124</v>
      </c>
      <c r="D1620" s="65" t="s">
        <v>1334</v>
      </c>
      <c r="E1620" s="65" t="s">
        <v>900</v>
      </c>
      <c r="F1620" s="9" t="s">
        <v>4058</v>
      </c>
      <c r="G1620" s="9" t="s">
        <v>23</v>
      </c>
      <c r="H1620" s="1" t="s">
        <v>74</v>
      </c>
      <c r="I1620" s="1" t="s">
        <v>23</v>
      </c>
      <c r="K1620" s="14" t="s">
        <v>11496</v>
      </c>
      <c r="L1620" s="14" t="s">
        <v>113</v>
      </c>
      <c r="M1620" s="2">
        <v>1.7</v>
      </c>
      <c r="N1620" s="13">
        <v>45373</v>
      </c>
      <c r="P1620" s="181" t="s">
        <v>11515</v>
      </c>
      <c r="Q1620" s="182" t="s">
        <v>24</v>
      </c>
      <c r="S1620" s="6">
        <v>100000</v>
      </c>
      <c r="T1620" s="6">
        <v>0</v>
      </c>
      <c r="U1620" s="6">
        <v>0</v>
      </c>
      <c r="V1620" s="6">
        <v>0</v>
      </c>
      <c r="W1620" s="6">
        <f>SUM(Table2[[#This Row],[PE Obligations]:[Paving Obligations]])</f>
        <v>100000</v>
      </c>
    </row>
    <row r="1621" spans="1:23" ht="75" x14ac:dyDescent="0.25">
      <c r="A1621" s="5">
        <v>124786</v>
      </c>
      <c r="B1621" s="4">
        <v>3</v>
      </c>
      <c r="C1621" s="9" t="s">
        <v>4059</v>
      </c>
      <c r="D1621" s="65" t="s">
        <v>913</v>
      </c>
      <c r="E1621" s="65" t="s">
        <v>900</v>
      </c>
      <c r="F1621" s="9" t="s">
        <v>4060</v>
      </c>
      <c r="G1621" s="9" t="s">
        <v>4061</v>
      </c>
      <c r="H1621" s="1" t="s">
        <v>74</v>
      </c>
      <c r="I1621" s="1" t="s">
        <v>23</v>
      </c>
      <c r="K1621" s="14" t="s">
        <v>11496</v>
      </c>
      <c r="L1621" s="14" t="s">
        <v>113</v>
      </c>
      <c r="M1621" s="2">
        <v>5.39</v>
      </c>
      <c r="N1621" s="13">
        <v>45009</v>
      </c>
      <c r="P1621" s="181" t="s">
        <v>11514</v>
      </c>
      <c r="Q1621" s="182" t="s">
        <v>11</v>
      </c>
      <c r="S1621" s="6">
        <v>100000</v>
      </c>
      <c r="T1621" s="6">
        <v>0</v>
      </c>
      <c r="U1621" s="6">
        <v>0</v>
      </c>
      <c r="V1621" s="6">
        <v>0</v>
      </c>
      <c r="W1621" s="6">
        <f>SUM(Table2[[#This Row],[PE Obligations]:[Paving Obligations]])</f>
        <v>100000</v>
      </c>
    </row>
    <row r="1622" spans="1:23" ht="30" x14ac:dyDescent="0.25">
      <c r="A1622" s="5">
        <v>124790</v>
      </c>
      <c r="B1622" s="4">
        <v>1</v>
      </c>
      <c r="C1622" s="9" t="s">
        <v>310</v>
      </c>
      <c r="D1622" s="65" t="s">
        <v>4064</v>
      </c>
      <c r="E1622" s="65" t="s">
        <v>11498</v>
      </c>
      <c r="F1622" s="9" t="s">
        <v>4065</v>
      </c>
      <c r="G1622" s="9" t="s">
        <v>4066</v>
      </c>
      <c r="H1622" s="1" t="s">
        <v>74</v>
      </c>
      <c r="I1622" s="1" t="s">
        <v>23</v>
      </c>
      <c r="K1622" s="14" t="s">
        <v>11496</v>
      </c>
      <c r="L1622" s="14" t="s">
        <v>113</v>
      </c>
      <c r="M1622" s="2">
        <v>1.99</v>
      </c>
      <c r="N1622" s="13">
        <v>45422</v>
      </c>
      <c r="P1622" s="181" t="s">
        <v>11517</v>
      </c>
      <c r="Q1622" s="182" t="s">
        <v>24</v>
      </c>
      <c r="S1622" s="6">
        <v>100000</v>
      </c>
      <c r="T1622" s="6">
        <v>0</v>
      </c>
      <c r="U1622" s="6">
        <v>0</v>
      </c>
      <c r="V1622" s="6">
        <v>0</v>
      </c>
      <c r="W1622" s="6">
        <f>SUM(Table2[[#This Row],[PE Obligations]:[Paving Obligations]])</f>
        <v>100000</v>
      </c>
    </row>
    <row r="1623" spans="1:23" ht="30" x14ac:dyDescent="0.25">
      <c r="A1623" s="5">
        <v>124792</v>
      </c>
      <c r="B1623" s="4">
        <v>3</v>
      </c>
      <c r="C1623" s="9" t="s">
        <v>318</v>
      </c>
      <c r="D1623" s="65" t="s">
        <v>913</v>
      </c>
      <c r="E1623" s="65" t="s">
        <v>900</v>
      </c>
      <c r="F1623" s="9" t="s">
        <v>4067</v>
      </c>
      <c r="G1623" s="9" t="s">
        <v>23</v>
      </c>
      <c r="H1623" s="1" t="s">
        <v>74</v>
      </c>
      <c r="I1623" s="1" t="s">
        <v>23</v>
      </c>
      <c r="K1623" s="14" t="s">
        <v>11496</v>
      </c>
      <c r="L1623" s="14" t="s">
        <v>113</v>
      </c>
      <c r="M1623" s="2">
        <v>4.9400000000000004</v>
      </c>
      <c r="N1623" s="13">
        <v>46360</v>
      </c>
      <c r="P1623" s="181" t="s">
        <v>11514</v>
      </c>
      <c r="Q1623" s="182" t="s">
        <v>11</v>
      </c>
      <c r="S1623" s="6">
        <v>100000</v>
      </c>
      <c r="T1623" s="6">
        <v>0</v>
      </c>
      <c r="U1623" s="6">
        <v>0</v>
      </c>
      <c r="V1623" s="6">
        <v>0</v>
      </c>
      <c r="W1623" s="6">
        <f>SUM(Table2[[#This Row],[PE Obligations]:[Paving Obligations]])</f>
        <v>100000</v>
      </c>
    </row>
    <row r="1624" spans="1:23" ht="30" x14ac:dyDescent="0.25">
      <c r="A1624" s="5">
        <v>124868</v>
      </c>
      <c r="B1624" s="4">
        <v>3</v>
      </c>
      <c r="C1624" s="9" t="s">
        <v>318</v>
      </c>
      <c r="D1624" s="65" t="s">
        <v>757</v>
      </c>
      <c r="E1624" s="65" t="s">
        <v>10721</v>
      </c>
      <c r="F1624" s="9" t="s">
        <v>4077</v>
      </c>
      <c r="G1624" s="9" t="s">
        <v>969</v>
      </c>
      <c r="H1624" s="1" t="s">
        <v>74</v>
      </c>
      <c r="I1624" s="1" t="s">
        <v>969</v>
      </c>
      <c r="K1624" s="14" t="s">
        <v>11496</v>
      </c>
      <c r="L1624" s="14" t="s">
        <v>113</v>
      </c>
      <c r="M1624" s="2">
        <v>0.02</v>
      </c>
      <c r="N1624" s="13">
        <v>45639</v>
      </c>
      <c r="P1624" s="181" t="s">
        <v>11513</v>
      </c>
      <c r="Q1624" s="182" t="s">
        <v>148</v>
      </c>
      <c r="S1624" s="6">
        <v>100000</v>
      </c>
      <c r="T1624" s="6">
        <v>0</v>
      </c>
      <c r="U1624" s="6">
        <v>0</v>
      </c>
      <c r="V1624" s="6">
        <v>0</v>
      </c>
      <c r="W1624" s="6">
        <f>SUM(Table2[[#This Row],[PE Obligations]:[Paving Obligations]])</f>
        <v>100000</v>
      </c>
    </row>
    <row r="1625" spans="1:23" ht="30" x14ac:dyDescent="0.25">
      <c r="A1625" s="5">
        <v>124887</v>
      </c>
      <c r="B1625" s="4">
        <v>3</v>
      </c>
      <c r="C1625" s="9" t="s">
        <v>4081</v>
      </c>
      <c r="D1625" s="65" t="s">
        <v>1303</v>
      </c>
      <c r="E1625" s="65" t="s">
        <v>900</v>
      </c>
      <c r="F1625" s="9" t="s">
        <v>4082</v>
      </c>
      <c r="G1625" s="9" t="s">
        <v>4083</v>
      </c>
      <c r="H1625" s="1" t="s">
        <v>74</v>
      </c>
      <c r="I1625" s="1" t="s">
        <v>23</v>
      </c>
      <c r="K1625" s="14" t="s">
        <v>11496</v>
      </c>
      <c r="L1625" s="14" t="s">
        <v>113</v>
      </c>
      <c r="M1625" s="2">
        <v>5.4</v>
      </c>
      <c r="N1625" s="13">
        <v>46360</v>
      </c>
      <c r="P1625" s="181" t="s">
        <v>11515</v>
      </c>
      <c r="Q1625" s="182" t="s">
        <v>24</v>
      </c>
      <c r="S1625" s="6">
        <v>100000</v>
      </c>
      <c r="T1625" s="6">
        <v>0</v>
      </c>
      <c r="U1625" s="6">
        <v>0</v>
      </c>
      <c r="V1625" s="6">
        <v>0</v>
      </c>
      <c r="W1625" s="6">
        <f>SUM(Table2[[#This Row],[PE Obligations]:[Paving Obligations]])</f>
        <v>100000</v>
      </c>
    </row>
    <row r="1626" spans="1:23" ht="30" x14ac:dyDescent="0.25">
      <c r="A1626" s="5">
        <v>125028</v>
      </c>
      <c r="B1626" s="4">
        <v>2</v>
      </c>
      <c r="C1626" s="9" t="s">
        <v>284</v>
      </c>
      <c r="D1626" s="65" t="s">
        <v>2362</v>
      </c>
      <c r="E1626" s="65" t="s">
        <v>900</v>
      </c>
      <c r="F1626" s="9" t="s">
        <v>4138</v>
      </c>
      <c r="G1626" s="9" t="s">
        <v>4139</v>
      </c>
      <c r="H1626" s="1" t="s">
        <v>74</v>
      </c>
      <c r="I1626" s="1" t="s">
        <v>501</v>
      </c>
      <c r="K1626" s="14" t="s">
        <v>11496</v>
      </c>
      <c r="L1626" s="14" t="s">
        <v>113</v>
      </c>
      <c r="M1626" s="2">
        <v>1</v>
      </c>
      <c r="N1626" s="13">
        <v>44323</v>
      </c>
      <c r="P1626" s="181" t="s">
        <v>11515</v>
      </c>
      <c r="Q1626" s="182" t="s">
        <v>24</v>
      </c>
      <c r="S1626" s="6">
        <v>100000</v>
      </c>
      <c r="T1626" s="6">
        <v>0</v>
      </c>
      <c r="U1626" s="6">
        <v>0</v>
      </c>
      <c r="V1626" s="6">
        <v>0</v>
      </c>
      <c r="W1626" s="6">
        <f>SUM(Table2[[#This Row],[PE Obligations]:[Paving Obligations]])</f>
        <v>100000</v>
      </c>
    </row>
    <row r="1627" spans="1:23" x14ac:dyDescent="0.25">
      <c r="A1627" s="5">
        <v>127818.01</v>
      </c>
      <c r="B1627" s="4">
        <v>1</v>
      </c>
      <c r="C1627" s="9" t="s">
        <v>90</v>
      </c>
      <c r="D1627" s="65" t="s">
        <v>5813</v>
      </c>
      <c r="E1627" s="65" t="s">
        <v>900</v>
      </c>
      <c r="F1627" s="9" t="s">
        <v>5816</v>
      </c>
      <c r="G1627" s="9" t="s">
        <v>4654</v>
      </c>
      <c r="H1627" s="1" t="s">
        <v>158</v>
      </c>
      <c r="I1627" s="1" t="s">
        <v>4650</v>
      </c>
      <c r="J1627" s="1" t="str">
        <f>VLOOKUP(A1627,'2020'!E:I,5,FALSE)</f>
        <v>411 Tld Overlay @ 85lb/sy</v>
      </c>
      <c r="K1627" s="14" t="s">
        <v>11496</v>
      </c>
      <c r="L1627" s="14" t="s">
        <v>10418</v>
      </c>
      <c r="M1627" s="2">
        <v>0.12</v>
      </c>
      <c r="O1627" s="1" t="s">
        <v>337</v>
      </c>
      <c r="P1627" s="181" t="s">
        <v>11515</v>
      </c>
      <c r="Q1627" s="182" t="s">
        <v>24</v>
      </c>
      <c r="S1627" s="6">
        <v>0</v>
      </c>
      <c r="T1627" s="6">
        <v>100000</v>
      </c>
      <c r="U1627" s="6">
        <v>0</v>
      </c>
      <c r="V1627" s="6">
        <v>0</v>
      </c>
      <c r="W1627" s="6">
        <f>SUM(Table2[[#This Row],[PE Obligations]:[Paving Obligations]])</f>
        <v>100000</v>
      </c>
    </row>
    <row r="1628" spans="1:23" ht="30" x14ac:dyDescent="0.25">
      <c r="A1628" s="5">
        <v>127134.01</v>
      </c>
      <c r="B1628" s="4">
        <v>1</v>
      </c>
      <c r="C1628" s="9" t="s">
        <v>310</v>
      </c>
      <c r="D1628" s="65" t="s">
        <v>644</v>
      </c>
      <c r="E1628" s="65" t="s">
        <v>900</v>
      </c>
      <c r="F1628" s="9" t="s">
        <v>5314</v>
      </c>
      <c r="G1628" s="9" t="s">
        <v>3213</v>
      </c>
      <c r="H1628" s="1" t="s">
        <v>158</v>
      </c>
      <c r="I1628" s="1" t="s">
        <v>341</v>
      </c>
      <c r="J1628" s="1" t="str">
        <f>VLOOKUP(A1628,'2020'!E:I,5,FALSE)</f>
        <v>Mill &amp; 411d</v>
      </c>
      <c r="K1628" s="14" t="s">
        <v>11496</v>
      </c>
      <c r="L1628" s="14" t="s">
        <v>10418</v>
      </c>
      <c r="M1628" s="2">
        <v>4.72</v>
      </c>
      <c r="O1628" s="1" t="s">
        <v>342</v>
      </c>
      <c r="P1628" s="181" t="s">
        <v>11514</v>
      </c>
      <c r="Q1628" s="182" t="s">
        <v>11</v>
      </c>
      <c r="S1628" s="6">
        <v>0</v>
      </c>
      <c r="T1628" s="6">
        <v>100000</v>
      </c>
      <c r="U1628" s="6">
        <v>0</v>
      </c>
      <c r="V1628" s="6">
        <v>0</v>
      </c>
      <c r="W1628" s="6">
        <f>SUM(Table2[[#This Row],[PE Obligations]:[Paving Obligations]])</f>
        <v>100000</v>
      </c>
    </row>
    <row r="1629" spans="1:23" x14ac:dyDescent="0.25">
      <c r="A1629" s="5">
        <v>127819.01</v>
      </c>
      <c r="B1629" s="4">
        <v>1</v>
      </c>
      <c r="C1629" s="9" t="s">
        <v>397</v>
      </c>
      <c r="D1629" s="65" t="s">
        <v>5817</v>
      </c>
      <c r="E1629" s="65" t="s">
        <v>900</v>
      </c>
      <c r="F1629" s="9" t="s">
        <v>5819</v>
      </c>
      <c r="G1629" s="9" t="s">
        <v>3197</v>
      </c>
      <c r="H1629" s="1" t="s">
        <v>158</v>
      </c>
      <c r="I1629" s="1" t="s">
        <v>158</v>
      </c>
      <c r="J1629" s="1" t="str">
        <f>VLOOKUP(A1629,'2020'!E:I,5,FALSE)</f>
        <v>Profile Mill &amp; 85 Lb/sy Tld</v>
      </c>
      <c r="K1629" s="14" t="s">
        <v>11496</v>
      </c>
      <c r="L1629" s="14" t="s">
        <v>10418</v>
      </c>
      <c r="M1629" s="2">
        <v>8.14</v>
      </c>
      <c r="O1629" s="1" t="s">
        <v>337</v>
      </c>
      <c r="P1629" s="181" t="s">
        <v>11515</v>
      </c>
      <c r="Q1629" s="182" t="s">
        <v>24</v>
      </c>
      <c r="S1629" s="6">
        <v>0</v>
      </c>
      <c r="T1629" s="6">
        <v>100000</v>
      </c>
      <c r="U1629" s="6">
        <v>0</v>
      </c>
      <c r="V1629" s="6">
        <v>0</v>
      </c>
      <c r="W1629" s="6">
        <f>SUM(Table2[[#This Row],[PE Obligations]:[Paving Obligations]])</f>
        <v>100000</v>
      </c>
    </row>
    <row r="1630" spans="1:23" ht="30" x14ac:dyDescent="0.25">
      <c r="A1630" s="5">
        <v>129841</v>
      </c>
      <c r="B1630" s="4">
        <v>4</v>
      </c>
      <c r="C1630" s="9" t="s">
        <v>215</v>
      </c>
      <c r="D1630" s="65" t="s">
        <v>722</v>
      </c>
      <c r="E1630" s="65" t="s">
        <v>900</v>
      </c>
      <c r="F1630" s="9" t="s">
        <v>7192</v>
      </c>
      <c r="H1630" s="1" t="s">
        <v>52</v>
      </c>
      <c r="I1630" s="1" t="s">
        <v>48</v>
      </c>
      <c r="K1630" s="14" t="s">
        <v>28</v>
      </c>
      <c r="L1630" s="14" t="s">
        <v>11339</v>
      </c>
      <c r="M1630" s="1" t="s">
        <v>57</v>
      </c>
      <c r="P1630" s="181" t="s">
        <v>11515</v>
      </c>
      <c r="Q1630" s="182" t="s">
        <v>24</v>
      </c>
      <c r="R1630" s="9" t="s">
        <v>7193</v>
      </c>
      <c r="S1630" s="6">
        <v>0</v>
      </c>
      <c r="T1630" s="6">
        <v>0</v>
      </c>
      <c r="U1630" s="6">
        <v>100000</v>
      </c>
      <c r="V1630" s="6">
        <v>0</v>
      </c>
      <c r="W1630" s="6">
        <f>SUM(Table2[[#This Row],[PE Obligations]:[Paving Obligations]])</f>
        <v>100000</v>
      </c>
    </row>
    <row r="1631" spans="1:23" ht="30" x14ac:dyDescent="0.25">
      <c r="A1631" s="5">
        <v>130123</v>
      </c>
      <c r="B1631" s="4">
        <v>3</v>
      </c>
      <c r="C1631" s="9" t="s">
        <v>320</v>
      </c>
      <c r="D1631" s="65" t="s">
        <v>135</v>
      </c>
      <c r="E1631" s="65" t="s">
        <v>11498</v>
      </c>
      <c r="F1631" s="9" t="s">
        <v>7476</v>
      </c>
      <c r="G1631" s="9" t="s">
        <v>7477</v>
      </c>
      <c r="H1631" s="1" t="s">
        <v>1079</v>
      </c>
      <c r="I1631" s="1" t="s">
        <v>1129</v>
      </c>
      <c r="K1631" s="14" t="s">
        <v>11496</v>
      </c>
      <c r="L1631" s="14" t="s">
        <v>113</v>
      </c>
      <c r="M1631" s="2">
        <v>0</v>
      </c>
      <c r="P1631" s="181" t="s">
        <v>11516</v>
      </c>
      <c r="Q1631" s="182" t="s">
        <v>11</v>
      </c>
      <c r="S1631" s="6">
        <v>100000</v>
      </c>
      <c r="T1631" s="6">
        <v>0</v>
      </c>
      <c r="U1631" s="6">
        <v>0</v>
      </c>
      <c r="V1631" s="6">
        <v>0</v>
      </c>
      <c r="W1631" s="6">
        <f>SUM(Table2[[#This Row],[PE Obligations]:[Paving Obligations]])</f>
        <v>100000</v>
      </c>
    </row>
    <row r="1632" spans="1:23" x14ac:dyDescent="0.25">
      <c r="A1632" s="5">
        <v>129997</v>
      </c>
      <c r="B1632" s="4">
        <v>1</v>
      </c>
      <c r="C1632" s="9" t="s">
        <v>287</v>
      </c>
      <c r="D1632" s="65"/>
      <c r="E1632" s="65" t="s">
        <v>11500</v>
      </c>
      <c r="F1632" s="9" t="s">
        <v>7353</v>
      </c>
      <c r="H1632" s="1" t="s">
        <v>878</v>
      </c>
      <c r="I1632" s="1" t="s">
        <v>972</v>
      </c>
      <c r="K1632" s="14" t="s">
        <v>11500</v>
      </c>
      <c r="L1632" s="14" t="s">
        <v>11500</v>
      </c>
      <c r="M1632" s="1" t="s">
        <v>57</v>
      </c>
      <c r="P1632" s="181" t="s">
        <v>11500</v>
      </c>
      <c r="Q1632" s="182"/>
      <c r="S1632" s="6">
        <v>0</v>
      </c>
      <c r="T1632" s="6">
        <v>0</v>
      </c>
      <c r="U1632" s="6">
        <v>99820</v>
      </c>
      <c r="V1632" s="6">
        <v>0</v>
      </c>
      <c r="W1632" s="6">
        <f>SUM(Table2[[#This Row],[PE Obligations]:[Paving Obligations]])</f>
        <v>99820</v>
      </c>
    </row>
    <row r="1633" spans="1:23" x14ac:dyDescent="0.25">
      <c r="A1633" s="5">
        <v>122637</v>
      </c>
      <c r="B1633" s="4">
        <v>4</v>
      </c>
      <c r="C1633" s="9" t="s">
        <v>304</v>
      </c>
      <c r="D1633" s="65" t="s">
        <v>348</v>
      </c>
      <c r="E1633" s="65" t="s">
        <v>900</v>
      </c>
      <c r="F1633" s="9" t="s">
        <v>3219</v>
      </c>
      <c r="G1633" s="9" t="s">
        <v>3220</v>
      </c>
      <c r="H1633" s="1" t="s">
        <v>158</v>
      </c>
      <c r="I1633" s="1" t="s">
        <v>341</v>
      </c>
      <c r="J1633" s="1" t="str">
        <f>VLOOKUP(A1633,'Resurfacing Data'!A:M,13,FALSE)</f>
        <v>Mill, CS, 85 lbs/sy "D"</v>
      </c>
      <c r="K1633" s="14" t="s">
        <v>11496</v>
      </c>
      <c r="L1633" s="14" t="s">
        <v>10418</v>
      </c>
      <c r="M1633" s="2">
        <v>9.6</v>
      </c>
      <c r="N1633" s="13">
        <v>42412</v>
      </c>
      <c r="O1633" s="1" t="s">
        <v>342</v>
      </c>
      <c r="P1633" s="181" t="s">
        <v>11514</v>
      </c>
      <c r="Q1633" s="182" t="s">
        <v>11</v>
      </c>
      <c r="S1633" s="6">
        <v>0</v>
      </c>
      <c r="T1633" s="6">
        <v>0</v>
      </c>
      <c r="U1633" s="6">
        <v>0</v>
      </c>
      <c r="V1633" s="6">
        <v>99745.71</v>
      </c>
      <c r="W1633" s="6">
        <f>SUM(Table2[[#This Row],[PE Obligations]:[Paving Obligations]])</f>
        <v>99745.71</v>
      </c>
    </row>
    <row r="1634" spans="1:23" x14ac:dyDescent="0.25">
      <c r="A1634" s="5">
        <v>129920</v>
      </c>
      <c r="B1634" s="4">
        <v>3</v>
      </c>
      <c r="C1634" s="9" t="s">
        <v>54</v>
      </c>
      <c r="D1634" s="65" t="s">
        <v>108</v>
      </c>
      <c r="E1634" s="65" t="s">
        <v>10721</v>
      </c>
      <c r="F1634" s="9" t="s">
        <v>7273</v>
      </c>
      <c r="H1634" s="1" t="s">
        <v>105</v>
      </c>
      <c r="I1634" s="1" t="s">
        <v>1540</v>
      </c>
      <c r="K1634" s="14" t="s">
        <v>11500</v>
      </c>
      <c r="L1634" s="14" t="s">
        <v>11500</v>
      </c>
      <c r="M1634" s="2">
        <v>0</v>
      </c>
      <c r="N1634" s="13">
        <v>43868</v>
      </c>
      <c r="P1634" s="181" t="s">
        <v>11513</v>
      </c>
      <c r="Q1634" s="182" t="s">
        <v>148</v>
      </c>
      <c r="S1634" s="6">
        <v>0</v>
      </c>
      <c r="T1634" s="6">
        <v>0</v>
      </c>
      <c r="U1634" s="6">
        <v>99472</v>
      </c>
      <c r="V1634" s="6">
        <v>0</v>
      </c>
      <c r="W1634" s="6">
        <f>SUM(Table2[[#This Row],[PE Obligations]:[Paving Obligations]])</f>
        <v>99472</v>
      </c>
    </row>
    <row r="1635" spans="1:23" ht="45" x14ac:dyDescent="0.25">
      <c r="A1635" s="5">
        <v>125731</v>
      </c>
      <c r="B1635" s="4">
        <v>1</v>
      </c>
      <c r="C1635" s="9" t="s">
        <v>49</v>
      </c>
      <c r="D1635" s="65" t="s">
        <v>114</v>
      </c>
      <c r="E1635" s="65" t="s">
        <v>10721</v>
      </c>
      <c r="F1635" s="9" t="s">
        <v>4541</v>
      </c>
      <c r="G1635" s="9" t="s">
        <v>4542</v>
      </c>
      <c r="H1635" s="1" t="s">
        <v>158</v>
      </c>
      <c r="I1635" s="1" t="s">
        <v>158</v>
      </c>
      <c r="J1635" s="1" t="str">
        <f>VLOOKUP(A1635,'Resurfacing Data'!A:M,13,FALSE)</f>
        <v>Mill, C &amp; OGFC</v>
      </c>
      <c r="K1635" s="14" t="s">
        <v>11496</v>
      </c>
      <c r="L1635" s="14" t="s">
        <v>10418</v>
      </c>
      <c r="M1635" s="2">
        <v>5.45</v>
      </c>
      <c r="N1635" s="13">
        <v>43077</v>
      </c>
      <c r="O1635" s="1" t="s">
        <v>342</v>
      </c>
      <c r="P1635" s="181" t="s">
        <v>11513</v>
      </c>
      <c r="Q1635" s="182" t="s">
        <v>148</v>
      </c>
      <c r="R1635" s="9" t="s">
        <v>4543</v>
      </c>
      <c r="S1635" s="6">
        <v>0</v>
      </c>
      <c r="T1635" s="6">
        <v>0</v>
      </c>
      <c r="U1635" s="6">
        <v>71455.3</v>
      </c>
      <c r="V1635" s="6">
        <v>27986.68</v>
      </c>
      <c r="W1635" s="6">
        <f>SUM(Table2[[#This Row],[PE Obligations]:[Paving Obligations]])</f>
        <v>99441.98000000001</v>
      </c>
    </row>
    <row r="1636" spans="1:23" x14ac:dyDescent="0.25">
      <c r="A1636" s="5">
        <v>117495.09</v>
      </c>
      <c r="B1636" s="4">
        <v>1</v>
      </c>
      <c r="C1636" s="9" t="s">
        <v>899</v>
      </c>
      <c r="D1636" s="65"/>
      <c r="E1636" s="65" t="s">
        <v>10721</v>
      </c>
      <c r="F1636" s="9" t="s">
        <v>2135</v>
      </c>
      <c r="H1636" s="1" t="s">
        <v>105</v>
      </c>
      <c r="I1636" s="1" t="s">
        <v>467</v>
      </c>
      <c r="K1636" s="14" t="s">
        <v>11500</v>
      </c>
      <c r="L1636" s="14" t="s">
        <v>11500</v>
      </c>
      <c r="M1636" s="1" t="s">
        <v>57</v>
      </c>
      <c r="P1636" s="181" t="s">
        <v>11513</v>
      </c>
      <c r="Q1636" s="182"/>
      <c r="S1636" s="6">
        <v>99102</v>
      </c>
      <c r="T1636" s="6">
        <v>0</v>
      </c>
      <c r="U1636" s="6">
        <v>0</v>
      </c>
      <c r="V1636" s="6">
        <v>0</v>
      </c>
      <c r="W1636" s="6">
        <f>SUM(Table2[[#This Row],[PE Obligations]:[Paving Obligations]])</f>
        <v>99102</v>
      </c>
    </row>
    <row r="1637" spans="1:23" ht="30" x14ac:dyDescent="0.25">
      <c r="A1637" s="5">
        <v>124012</v>
      </c>
      <c r="B1637" s="4">
        <v>2</v>
      </c>
      <c r="C1637" s="9" t="s">
        <v>179</v>
      </c>
      <c r="D1637" s="65" t="s">
        <v>3632</v>
      </c>
      <c r="E1637" s="65" t="s">
        <v>11498</v>
      </c>
      <c r="F1637" s="9" t="s">
        <v>3633</v>
      </c>
      <c r="H1637" s="1" t="s">
        <v>28</v>
      </c>
      <c r="I1637" s="1" t="s">
        <v>29</v>
      </c>
      <c r="K1637" s="14" t="s">
        <v>28</v>
      </c>
      <c r="L1637" s="14" t="s">
        <v>113</v>
      </c>
      <c r="M1637" s="2">
        <v>0.01</v>
      </c>
      <c r="N1637" s="13">
        <v>44428</v>
      </c>
      <c r="P1637" s="181" t="s">
        <v>11517</v>
      </c>
      <c r="Q1637" s="182" t="s">
        <v>30</v>
      </c>
      <c r="R1637" s="9" t="s">
        <v>3634</v>
      </c>
      <c r="S1637" s="6">
        <v>99000</v>
      </c>
      <c r="T1637" s="6">
        <v>0</v>
      </c>
      <c r="U1637" s="6">
        <v>0</v>
      </c>
      <c r="V1637" s="6">
        <v>0</v>
      </c>
      <c r="W1637" s="6">
        <f>SUM(Table2[[#This Row],[PE Obligations]:[Paving Obligations]])</f>
        <v>99000</v>
      </c>
    </row>
    <row r="1638" spans="1:23" ht="30" x14ac:dyDescent="0.25">
      <c r="A1638" s="5">
        <v>125743</v>
      </c>
      <c r="B1638" s="4">
        <v>4</v>
      </c>
      <c r="C1638" s="9" t="s">
        <v>18</v>
      </c>
      <c r="D1638" s="65"/>
      <c r="E1638" s="65" t="s">
        <v>11498</v>
      </c>
      <c r="F1638" s="9" t="s">
        <v>4554</v>
      </c>
      <c r="H1638" s="1" t="s">
        <v>52</v>
      </c>
      <c r="I1638" s="1" t="s">
        <v>48</v>
      </c>
      <c r="K1638" s="14" t="s">
        <v>28</v>
      </c>
      <c r="L1638" s="14" t="s">
        <v>11339</v>
      </c>
      <c r="M1638" s="2">
        <v>0.01</v>
      </c>
      <c r="P1638" s="181" t="s">
        <v>11517</v>
      </c>
      <c r="Q1638" s="182" t="s">
        <v>30</v>
      </c>
      <c r="R1638" s="9" t="s">
        <v>4555</v>
      </c>
      <c r="S1638" s="6">
        <v>0</v>
      </c>
      <c r="T1638" s="6">
        <v>0</v>
      </c>
      <c r="U1638" s="6">
        <v>99000</v>
      </c>
      <c r="V1638" s="6">
        <v>0</v>
      </c>
      <c r="W1638" s="6">
        <f>SUM(Table2[[#This Row],[PE Obligations]:[Paving Obligations]])</f>
        <v>99000</v>
      </c>
    </row>
    <row r="1639" spans="1:23" x14ac:dyDescent="0.25">
      <c r="A1639" s="5">
        <v>130241</v>
      </c>
      <c r="B1639" s="4">
        <v>1</v>
      </c>
      <c r="C1639" s="9" t="s">
        <v>86</v>
      </c>
      <c r="D1639" s="65"/>
      <c r="E1639" s="65" t="s">
        <v>11500</v>
      </c>
      <c r="F1639" s="9" t="s">
        <v>7569</v>
      </c>
      <c r="H1639" s="1" t="s">
        <v>878</v>
      </c>
      <c r="I1639" s="1" t="s">
        <v>972</v>
      </c>
      <c r="K1639" s="14" t="s">
        <v>11500</v>
      </c>
      <c r="L1639" s="14" t="s">
        <v>11500</v>
      </c>
      <c r="M1639" s="1" t="s">
        <v>57</v>
      </c>
      <c r="P1639" s="181" t="s">
        <v>11500</v>
      </c>
      <c r="Q1639" s="182"/>
      <c r="S1639" s="6">
        <v>0</v>
      </c>
      <c r="T1639" s="6">
        <v>0</v>
      </c>
      <c r="U1639" s="6">
        <v>98500</v>
      </c>
      <c r="V1639" s="6">
        <v>0</v>
      </c>
      <c r="W1639" s="6">
        <f>SUM(Table2[[#This Row],[PE Obligations]:[Paving Obligations]])</f>
        <v>98500</v>
      </c>
    </row>
    <row r="1640" spans="1:23" ht="30" x14ac:dyDescent="0.25">
      <c r="A1640" s="5">
        <v>129791</v>
      </c>
      <c r="B1640" s="4">
        <v>4</v>
      </c>
      <c r="C1640" s="9" t="s">
        <v>202</v>
      </c>
      <c r="D1640" s="65" t="s">
        <v>7166</v>
      </c>
      <c r="E1640" s="65" t="s">
        <v>11498</v>
      </c>
      <c r="F1640" s="9" t="s">
        <v>7167</v>
      </c>
      <c r="H1640" s="1" t="s">
        <v>1098</v>
      </c>
      <c r="I1640" s="1" t="s">
        <v>158</v>
      </c>
      <c r="K1640" s="14" t="s">
        <v>11500</v>
      </c>
      <c r="L1640" s="14" t="s">
        <v>11500</v>
      </c>
      <c r="M1640" s="2">
        <v>1.036</v>
      </c>
      <c r="P1640" s="181" t="s">
        <v>11517</v>
      </c>
      <c r="Q1640" s="182" t="s">
        <v>30</v>
      </c>
      <c r="S1640" s="6">
        <v>0</v>
      </c>
      <c r="T1640" s="6">
        <v>0</v>
      </c>
      <c r="U1640" s="6">
        <v>0</v>
      </c>
      <c r="V1640" s="6">
        <v>97987.19</v>
      </c>
      <c r="W1640" s="6">
        <f>SUM(Table2[[#This Row],[PE Obligations]:[Paving Obligations]])</f>
        <v>97987.19</v>
      </c>
    </row>
    <row r="1641" spans="1:23" ht="30" x14ac:dyDescent="0.25">
      <c r="A1641" s="5">
        <v>123295</v>
      </c>
      <c r="B1641" s="4">
        <v>2</v>
      </c>
      <c r="C1641" s="9" t="s">
        <v>284</v>
      </c>
      <c r="D1641" s="65" t="s">
        <v>3399</v>
      </c>
      <c r="E1641" s="65" t="s">
        <v>11498</v>
      </c>
      <c r="F1641" s="9" t="s">
        <v>3402</v>
      </c>
      <c r="H1641" s="1" t="s">
        <v>52</v>
      </c>
      <c r="I1641" s="1" t="s">
        <v>48</v>
      </c>
      <c r="K1641" s="14" t="s">
        <v>28</v>
      </c>
      <c r="L1641" s="14" t="s">
        <v>11339</v>
      </c>
      <c r="M1641" s="2">
        <v>0</v>
      </c>
      <c r="N1641" s="13">
        <v>43441</v>
      </c>
      <c r="P1641" s="181" t="s">
        <v>11517</v>
      </c>
      <c r="Q1641" s="182" t="s">
        <v>30</v>
      </c>
      <c r="R1641" s="9" t="s">
        <v>3403</v>
      </c>
      <c r="S1641" s="6">
        <v>0</v>
      </c>
      <c r="T1641" s="6">
        <v>0</v>
      </c>
      <c r="U1641" s="6">
        <v>97800</v>
      </c>
      <c r="V1641" s="6">
        <v>0</v>
      </c>
      <c r="W1641" s="6">
        <f>SUM(Table2[[#This Row],[PE Obligations]:[Paving Obligations]])</f>
        <v>97800</v>
      </c>
    </row>
    <row r="1642" spans="1:23" ht="30" x14ac:dyDescent="0.25">
      <c r="A1642" s="5">
        <v>130013</v>
      </c>
      <c r="B1642" s="4">
        <v>3</v>
      </c>
      <c r="C1642" s="9" t="s">
        <v>262</v>
      </c>
      <c r="D1642" s="65"/>
      <c r="E1642" s="65" t="s">
        <v>11500</v>
      </c>
      <c r="F1642" s="9" t="s">
        <v>7366</v>
      </c>
      <c r="H1642" s="1" t="s">
        <v>878</v>
      </c>
      <c r="I1642" s="1" t="s">
        <v>972</v>
      </c>
      <c r="K1642" s="14" t="s">
        <v>11500</v>
      </c>
      <c r="L1642" s="14" t="s">
        <v>11500</v>
      </c>
      <c r="M1642" s="1" t="s">
        <v>57</v>
      </c>
      <c r="P1642" s="181" t="s">
        <v>11500</v>
      </c>
      <c r="Q1642" s="182"/>
      <c r="S1642" s="6">
        <v>0</v>
      </c>
      <c r="T1642" s="6">
        <v>0</v>
      </c>
      <c r="U1642" s="6">
        <v>97741</v>
      </c>
      <c r="V1642" s="6">
        <v>0</v>
      </c>
      <c r="W1642" s="6">
        <f>SUM(Table2[[#This Row],[PE Obligations]:[Paving Obligations]])</f>
        <v>97741</v>
      </c>
    </row>
    <row r="1643" spans="1:23" ht="75" x14ac:dyDescent="0.25">
      <c r="A1643" s="5">
        <v>121613</v>
      </c>
      <c r="B1643" s="4">
        <v>3</v>
      </c>
      <c r="C1643" s="9" t="s">
        <v>43</v>
      </c>
      <c r="D1643" s="65"/>
      <c r="E1643" s="65" t="s">
        <v>900</v>
      </c>
      <c r="F1643" s="9" t="s">
        <v>2962</v>
      </c>
      <c r="G1643" s="9" t="s">
        <v>2963</v>
      </c>
      <c r="H1643" s="1" t="s">
        <v>24</v>
      </c>
      <c r="I1643" s="1" t="s">
        <v>118</v>
      </c>
      <c r="K1643" s="14" t="s">
        <v>11496</v>
      </c>
      <c r="L1643" s="14" t="s">
        <v>11499</v>
      </c>
      <c r="M1643" s="1" t="s">
        <v>57</v>
      </c>
      <c r="N1643" s="13">
        <v>42412</v>
      </c>
      <c r="P1643" s="181" t="s">
        <v>11515</v>
      </c>
      <c r="Q1643" s="182"/>
      <c r="S1643" s="6">
        <v>60349.51</v>
      </c>
      <c r="T1643" s="6">
        <v>0</v>
      </c>
      <c r="U1643" s="6">
        <v>36622.92</v>
      </c>
      <c r="V1643" s="6">
        <v>0</v>
      </c>
      <c r="W1643" s="6">
        <f>SUM(Table2[[#This Row],[PE Obligations]:[Paving Obligations]])</f>
        <v>96972.43</v>
      </c>
    </row>
    <row r="1644" spans="1:23" ht="60" x14ac:dyDescent="0.25">
      <c r="A1644" s="5">
        <v>122633</v>
      </c>
      <c r="B1644" s="4">
        <v>4</v>
      </c>
      <c r="C1644" s="9" t="s">
        <v>210</v>
      </c>
      <c r="D1644" s="65" t="s">
        <v>503</v>
      </c>
      <c r="E1644" s="65" t="s">
        <v>900</v>
      </c>
      <c r="F1644" s="9" t="s">
        <v>3215</v>
      </c>
      <c r="G1644" s="9" t="s">
        <v>3216</v>
      </c>
      <c r="H1644" s="1" t="s">
        <v>158</v>
      </c>
      <c r="I1644" s="1" t="s">
        <v>341</v>
      </c>
      <c r="J1644" s="1" t="str">
        <f>VLOOKUP(A1644,'Resurfacing Data'!A:M,13,FALSE)</f>
        <v>Mill and "D" Mix</v>
      </c>
      <c r="K1644" s="14" t="s">
        <v>11496</v>
      </c>
      <c r="L1644" s="14" t="s">
        <v>10418</v>
      </c>
      <c r="M1644" s="2">
        <v>2.6</v>
      </c>
      <c r="N1644" s="13">
        <v>42545</v>
      </c>
      <c r="O1644" s="1" t="s">
        <v>342</v>
      </c>
      <c r="P1644" s="181" t="s">
        <v>11514</v>
      </c>
      <c r="Q1644" s="182" t="s">
        <v>11</v>
      </c>
      <c r="S1644" s="6">
        <v>0</v>
      </c>
      <c r="T1644" s="6">
        <v>0</v>
      </c>
      <c r="U1644" s="6">
        <v>151424.82999999999</v>
      </c>
      <c r="V1644" s="6">
        <v>-54583.85</v>
      </c>
      <c r="W1644" s="6">
        <f>SUM(Table2[[#This Row],[PE Obligations]:[Paving Obligations]])</f>
        <v>96840.979999999981</v>
      </c>
    </row>
    <row r="1645" spans="1:23" x14ac:dyDescent="0.25">
      <c r="A1645" s="5">
        <v>130136</v>
      </c>
      <c r="B1645" s="4">
        <v>6</v>
      </c>
      <c r="C1645" s="9" t="s">
        <v>46</v>
      </c>
      <c r="D1645" s="65"/>
      <c r="E1645" s="65" t="s">
        <v>11497</v>
      </c>
      <c r="F1645" s="9" t="s">
        <v>7490</v>
      </c>
      <c r="H1645" s="1" t="s">
        <v>105</v>
      </c>
      <c r="I1645" s="1" t="s">
        <v>467</v>
      </c>
      <c r="K1645" s="14" t="s">
        <v>11501</v>
      </c>
      <c r="L1645" s="14" t="s">
        <v>11507</v>
      </c>
      <c r="M1645" s="1" t="s">
        <v>57</v>
      </c>
      <c r="P1645" s="181" t="s">
        <v>46</v>
      </c>
      <c r="Q1645" s="182"/>
      <c r="S1645" s="6">
        <v>96423.84</v>
      </c>
      <c r="T1645" s="6">
        <v>0</v>
      </c>
      <c r="U1645" s="6">
        <v>0</v>
      </c>
      <c r="V1645" s="6">
        <v>0</v>
      </c>
      <c r="W1645" s="6">
        <f>SUM(Table2[[#This Row],[PE Obligations]:[Paving Obligations]])</f>
        <v>96423.84</v>
      </c>
    </row>
    <row r="1646" spans="1:23" ht="30" x14ac:dyDescent="0.25">
      <c r="A1646" s="5">
        <v>130094</v>
      </c>
      <c r="B1646" s="4">
        <v>1</v>
      </c>
      <c r="C1646" s="9" t="s">
        <v>86</v>
      </c>
      <c r="D1646" s="65"/>
      <c r="E1646" s="65" t="s">
        <v>11500</v>
      </c>
      <c r="F1646" s="9" t="s">
        <v>7445</v>
      </c>
      <c r="H1646" s="1" t="s">
        <v>1246</v>
      </c>
      <c r="K1646" s="14" t="s">
        <v>11500</v>
      </c>
      <c r="L1646" s="14" t="s">
        <v>11500</v>
      </c>
      <c r="M1646" s="1" t="s">
        <v>57</v>
      </c>
      <c r="P1646" s="181" t="s">
        <v>11500</v>
      </c>
      <c r="Q1646" s="182"/>
      <c r="S1646" s="6">
        <v>0</v>
      </c>
      <c r="T1646" s="6">
        <v>0</v>
      </c>
      <c r="U1646" s="6">
        <v>96311</v>
      </c>
      <c r="V1646" s="6">
        <v>0</v>
      </c>
      <c r="W1646" s="6">
        <f>SUM(Table2[[#This Row],[PE Obligations]:[Paving Obligations]])</f>
        <v>96311</v>
      </c>
    </row>
    <row r="1647" spans="1:23" x14ac:dyDescent="0.25">
      <c r="A1647" s="5">
        <v>126229</v>
      </c>
      <c r="B1647" s="4">
        <v>3</v>
      </c>
      <c r="C1647" s="9" t="s">
        <v>269</v>
      </c>
      <c r="D1647" s="65" t="s">
        <v>2861</v>
      </c>
      <c r="E1647" s="65" t="s">
        <v>900</v>
      </c>
      <c r="F1647" s="9" t="s">
        <v>4764</v>
      </c>
      <c r="G1647" s="9" t="s">
        <v>3213</v>
      </c>
      <c r="H1647" s="1" t="s">
        <v>158</v>
      </c>
      <c r="I1647" s="1" t="s">
        <v>341</v>
      </c>
      <c r="J1647" s="1" t="str">
        <f>VLOOKUP(A1647,'Resurfacing Data'!A:M,13,FALSE)</f>
        <v>Mill &amp; 411D</v>
      </c>
      <c r="K1647" s="14" t="s">
        <v>11496</v>
      </c>
      <c r="L1647" s="14" t="s">
        <v>10418</v>
      </c>
      <c r="M1647" s="2">
        <v>5.73</v>
      </c>
      <c r="N1647" s="13">
        <v>43182</v>
      </c>
      <c r="O1647" s="1" t="s">
        <v>342</v>
      </c>
      <c r="P1647" s="181" t="s">
        <v>11515</v>
      </c>
      <c r="Q1647" s="182" t="s">
        <v>24</v>
      </c>
      <c r="S1647" s="6">
        <v>0</v>
      </c>
      <c r="T1647" s="6">
        <v>0</v>
      </c>
      <c r="U1647" s="6">
        <v>-23937.09</v>
      </c>
      <c r="V1647" s="6">
        <v>119992.96000000001</v>
      </c>
      <c r="W1647" s="6">
        <f>SUM(Table2[[#This Row],[PE Obligations]:[Paving Obligations]])</f>
        <v>96055.87000000001</v>
      </c>
    </row>
    <row r="1648" spans="1:23" ht="30" x14ac:dyDescent="0.25">
      <c r="A1648" s="5">
        <v>129419</v>
      </c>
      <c r="B1648" s="4">
        <v>2</v>
      </c>
      <c r="C1648" s="9" t="s">
        <v>194</v>
      </c>
      <c r="D1648" s="65" t="s">
        <v>6904</v>
      </c>
      <c r="E1648" s="65" t="s">
        <v>11498</v>
      </c>
      <c r="F1648" s="9" t="s">
        <v>6905</v>
      </c>
      <c r="H1648" s="1" t="s">
        <v>1098</v>
      </c>
      <c r="I1648" s="1" t="s">
        <v>158</v>
      </c>
      <c r="K1648" s="14" t="s">
        <v>11500</v>
      </c>
      <c r="L1648" s="14" t="s">
        <v>11500</v>
      </c>
      <c r="M1648" s="2">
        <v>3.8719999999999999</v>
      </c>
      <c r="P1648" s="181" t="s">
        <v>11517</v>
      </c>
      <c r="Q1648" s="182" t="s">
        <v>30</v>
      </c>
      <c r="S1648" s="6">
        <v>0</v>
      </c>
      <c r="T1648" s="6">
        <v>0</v>
      </c>
      <c r="U1648" s="6">
        <v>0</v>
      </c>
      <c r="V1648" s="6">
        <v>95830.85</v>
      </c>
      <c r="W1648" s="6">
        <f>SUM(Table2[[#This Row],[PE Obligations]:[Paving Obligations]])</f>
        <v>95830.85</v>
      </c>
    </row>
    <row r="1649" spans="1:23" ht="45" x14ac:dyDescent="0.25">
      <c r="A1649" s="5">
        <v>126920</v>
      </c>
      <c r="B1649" s="4">
        <v>2</v>
      </c>
      <c r="C1649" s="9" t="s">
        <v>124</v>
      </c>
      <c r="D1649" s="65" t="s">
        <v>369</v>
      </c>
      <c r="E1649" s="65" t="s">
        <v>900</v>
      </c>
      <c r="F1649" s="9" t="s">
        <v>5165</v>
      </c>
      <c r="G1649" s="9" t="s">
        <v>5166</v>
      </c>
      <c r="H1649" s="1" t="s">
        <v>105</v>
      </c>
      <c r="I1649" s="1" t="s">
        <v>5167</v>
      </c>
      <c r="K1649" s="14" t="s">
        <v>11500</v>
      </c>
      <c r="L1649" s="14" t="s">
        <v>11500</v>
      </c>
      <c r="M1649" s="2">
        <v>0</v>
      </c>
      <c r="P1649" s="181" t="s">
        <v>11515</v>
      </c>
      <c r="Q1649" s="182" t="s">
        <v>24</v>
      </c>
      <c r="S1649" s="6">
        <v>0</v>
      </c>
      <c r="T1649" s="6">
        <v>95700</v>
      </c>
      <c r="U1649" s="6">
        <v>0</v>
      </c>
      <c r="V1649" s="6">
        <v>0</v>
      </c>
      <c r="W1649" s="6">
        <f>SUM(Table2[[#This Row],[PE Obligations]:[Paving Obligations]])</f>
        <v>95700</v>
      </c>
    </row>
    <row r="1650" spans="1:23" x14ac:dyDescent="0.25">
      <c r="A1650" s="5">
        <v>112368</v>
      </c>
      <c r="B1650" s="4">
        <v>4</v>
      </c>
      <c r="C1650" s="9" t="s">
        <v>227</v>
      </c>
      <c r="D1650" s="65" t="s">
        <v>683</v>
      </c>
      <c r="E1650" s="65" t="s">
        <v>900</v>
      </c>
      <c r="F1650" s="9" t="s">
        <v>1293</v>
      </c>
      <c r="H1650" s="1" t="s">
        <v>28</v>
      </c>
      <c r="I1650" s="1" t="s">
        <v>29</v>
      </c>
      <c r="K1650" s="14" t="s">
        <v>28</v>
      </c>
      <c r="L1650" s="14" t="s">
        <v>113</v>
      </c>
      <c r="M1650" s="2">
        <v>0.23899999999999999</v>
      </c>
      <c r="N1650" s="13">
        <v>41320</v>
      </c>
      <c r="P1650" s="181" t="s">
        <v>11515</v>
      </c>
      <c r="Q1650" s="182" t="s">
        <v>24</v>
      </c>
      <c r="R1650" s="9" t="s">
        <v>1294</v>
      </c>
      <c r="S1650" s="6">
        <v>95589.22</v>
      </c>
      <c r="T1650" s="6">
        <v>0</v>
      </c>
      <c r="U1650" s="6">
        <v>0</v>
      </c>
      <c r="V1650" s="6">
        <v>0</v>
      </c>
      <c r="W1650" s="6">
        <f>SUM(Table2[[#This Row],[PE Obligations]:[Paving Obligations]])</f>
        <v>95589.22</v>
      </c>
    </row>
    <row r="1651" spans="1:23" ht="45" x14ac:dyDescent="0.25">
      <c r="A1651" s="5">
        <v>106940.01</v>
      </c>
      <c r="B1651" s="4">
        <v>3</v>
      </c>
      <c r="C1651" s="9" t="s">
        <v>54</v>
      </c>
      <c r="D1651" s="65" t="s">
        <v>757</v>
      </c>
      <c r="E1651" s="65" t="s">
        <v>10721</v>
      </c>
      <c r="F1651" s="9" t="s">
        <v>983</v>
      </c>
      <c r="G1651" s="9" t="s">
        <v>984</v>
      </c>
      <c r="H1651" s="1" t="s">
        <v>158</v>
      </c>
      <c r="I1651" s="1" t="s">
        <v>158</v>
      </c>
      <c r="J1651" s="1" t="str">
        <f>VLOOKUP(A1651,'Resurfacing Data'!A:M,13,FALSE)</f>
        <v>Mill 1.25", 65 lbs/sy Thin Lift CS, 110 lbs/sy OGFC</v>
      </c>
      <c r="K1651" s="14" t="s">
        <v>11496</v>
      </c>
      <c r="L1651" s="14" t="s">
        <v>10418</v>
      </c>
      <c r="M1651" s="2">
        <v>1.29</v>
      </c>
      <c r="N1651" s="13">
        <v>42342</v>
      </c>
      <c r="O1651" s="1" t="s">
        <v>342</v>
      </c>
      <c r="P1651" s="181" t="s">
        <v>11513</v>
      </c>
      <c r="Q1651" s="182" t="s">
        <v>148</v>
      </c>
      <c r="R1651" s="9" t="s">
        <v>985</v>
      </c>
      <c r="S1651" s="6">
        <v>0</v>
      </c>
      <c r="T1651" s="6">
        <v>0</v>
      </c>
      <c r="U1651" s="6">
        <v>82257.05</v>
      </c>
      <c r="V1651" s="6">
        <v>13037.26</v>
      </c>
      <c r="W1651" s="6">
        <f>SUM(Table2[[#This Row],[PE Obligations]:[Paving Obligations]])</f>
        <v>95294.31</v>
      </c>
    </row>
    <row r="1652" spans="1:23" x14ac:dyDescent="0.25">
      <c r="A1652" s="5">
        <v>117495.08</v>
      </c>
      <c r="B1652" s="4">
        <v>1</v>
      </c>
      <c r="C1652" s="9" t="s">
        <v>899</v>
      </c>
      <c r="D1652" s="65"/>
      <c r="E1652" s="65" t="s">
        <v>10721</v>
      </c>
      <c r="F1652" s="9" t="s">
        <v>2134</v>
      </c>
      <c r="H1652" s="1" t="s">
        <v>105</v>
      </c>
      <c r="I1652" s="1" t="s">
        <v>467</v>
      </c>
      <c r="K1652" s="14" t="s">
        <v>11500</v>
      </c>
      <c r="L1652" s="14" t="s">
        <v>11500</v>
      </c>
      <c r="M1652" s="1" t="s">
        <v>57</v>
      </c>
      <c r="P1652" s="181" t="s">
        <v>11513</v>
      </c>
      <c r="Q1652" s="182"/>
      <c r="S1652" s="6">
        <v>95101</v>
      </c>
      <c r="T1652" s="6">
        <v>0</v>
      </c>
      <c r="U1652" s="6">
        <v>0</v>
      </c>
      <c r="V1652" s="6">
        <v>0</v>
      </c>
      <c r="W1652" s="6">
        <f>SUM(Table2[[#This Row],[PE Obligations]:[Paving Obligations]])</f>
        <v>95101</v>
      </c>
    </row>
    <row r="1653" spans="1:23" ht="30" x14ac:dyDescent="0.25">
      <c r="A1653" s="5">
        <v>126129</v>
      </c>
      <c r="B1653" s="4">
        <v>2</v>
      </c>
      <c r="C1653" s="9" t="s">
        <v>284</v>
      </c>
      <c r="D1653" s="65" t="s">
        <v>119</v>
      </c>
      <c r="E1653" s="65" t="s">
        <v>900</v>
      </c>
      <c r="F1653" s="9" t="s">
        <v>4697</v>
      </c>
      <c r="G1653" s="9" t="s">
        <v>4696</v>
      </c>
      <c r="H1653" s="1" t="s">
        <v>158</v>
      </c>
      <c r="I1653" s="1" t="s">
        <v>341</v>
      </c>
      <c r="J1653" s="1" t="str">
        <f>VLOOKUP(A1653,'Resurfacing Data'!A:M,13,FALSE)</f>
        <v>411TL Overlay @ 85 lb/sy</v>
      </c>
      <c r="K1653" s="14" t="s">
        <v>11496</v>
      </c>
      <c r="L1653" s="14" t="s">
        <v>10418</v>
      </c>
      <c r="M1653" s="2">
        <v>5.12</v>
      </c>
      <c r="N1653" s="13">
        <v>43273</v>
      </c>
      <c r="O1653" s="1" t="s">
        <v>337</v>
      </c>
      <c r="P1653" s="181" t="s">
        <v>11515</v>
      </c>
      <c r="Q1653" s="182" t="s">
        <v>24</v>
      </c>
      <c r="S1653" s="6">
        <v>0</v>
      </c>
      <c r="T1653" s="6">
        <v>0</v>
      </c>
      <c r="U1653" s="6">
        <v>-10078.709999999999</v>
      </c>
      <c r="V1653" s="6">
        <v>104426.06</v>
      </c>
      <c r="W1653" s="6">
        <f>SUM(Table2[[#This Row],[PE Obligations]:[Paving Obligations]])</f>
        <v>94347.35</v>
      </c>
    </row>
    <row r="1654" spans="1:23" x14ac:dyDescent="0.25">
      <c r="A1654" s="5">
        <v>83896.01</v>
      </c>
      <c r="B1654" s="4">
        <v>1</v>
      </c>
      <c r="C1654" s="9" t="s">
        <v>223</v>
      </c>
      <c r="D1654" s="65" t="s">
        <v>390</v>
      </c>
      <c r="E1654" s="65" t="s">
        <v>900</v>
      </c>
      <c r="F1654" s="9" t="s">
        <v>391</v>
      </c>
      <c r="H1654" s="1" t="s">
        <v>52</v>
      </c>
      <c r="I1654" s="1" t="s">
        <v>48</v>
      </c>
      <c r="K1654" s="14" t="s">
        <v>28</v>
      </c>
      <c r="L1654" s="14" t="s">
        <v>11339</v>
      </c>
      <c r="M1654" s="2">
        <v>0</v>
      </c>
      <c r="N1654" s="13">
        <v>43077</v>
      </c>
      <c r="P1654" s="181" t="s">
        <v>11514</v>
      </c>
      <c r="Q1654" s="182" t="s">
        <v>11</v>
      </c>
      <c r="R1654" s="9" t="s">
        <v>392</v>
      </c>
      <c r="S1654" s="6">
        <v>0</v>
      </c>
      <c r="T1654" s="6">
        <v>0</v>
      </c>
      <c r="U1654" s="6">
        <v>93476.74</v>
      </c>
      <c r="V1654" s="6">
        <v>0</v>
      </c>
      <c r="W1654" s="6">
        <f>SUM(Table2[[#This Row],[PE Obligations]:[Paving Obligations]])</f>
        <v>93476.74</v>
      </c>
    </row>
    <row r="1655" spans="1:23" x14ac:dyDescent="0.25">
      <c r="A1655" s="5">
        <v>105189.16</v>
      </c>
      <c r="B1655" s="4">
        <v>3</v>
      </c>
      <c r="C1655" s="9" t="s">
        <v>318</v>
      </c>
      <c r="D1655" s="65"/>
      <c r="E1655" s="65" t="s">
        <v>11498</v>
      </c>
      <c r="F1655" s="9" t="s">
        <v>897</v>
      </c>
      <c r="H1655" s="1" t="s">
        <v>760</v>
      </c>
      <c r="I1655" s="1" t="s">
        <v>761</v>
      </c>
      <c r="K1655" s="14" t="s">
        <v>11500</v>
      </c>
      <c r="L1655" s="14" t="s">
        <v>11500</v>
      </c>
      <c r="M1655" s="1" t="s">
        <v>57</v>
      </c>
      <c r="P1655" s="181" t="s">
        <v>11517</v>
      </c>
      <c r="Q1655" s="182"/>
      <c r="S1655" s="6">
        <v>0</v>
      </c>
      <c r="T1655" s="6">
        <v>0</v>
      </c>
      <c r="U1655" s="6">
        <v>93400</v>
      </c>
      <c r="V1655" s="6">
        <v>0</v>
      </c>
      <c r="W1655" s="6">
        <f>SUM(Table2[[#This Row],[PE Obligations]:[Paving Obligations]])</f>
        <v>93400</v>
      </c>
    </row>
    <row r="1656" spans="1:23" ht="30" x14ac:dyDescent="0.25">
      <c r="A1656" s="5">
        <v>124923</v>
      </c>
      <c r="B1656" s="4">
        <v>2</v>
      </c>
      <c r="C1656" s="9" t="s">
        <v>284</v>
      </c>
      <c r="D1656" s="65" t="s">
        <v>2362</v>
      </c>
      <c r="E1656" s="65" t="s">
        <v>900</v>
      </c>
      <c r="F1656" s="9" t="s">
        <v>4103</v>
      </c>
      <c r="G1656" s="9" t="s">
        <v>3118</v>
      </c>
      <c r="H1656" s="1" t="s">
        <v>158</v>
      </c>
      <c r="I1656" s="1" t="s">
        <v>341</v>
      </c>
      <c r="J1656" s="1" t="str">
        <f>VLOOKUP(A1656,'Resurfacing Data'!A:M,13,FALSE)</f>
        <v>Mill, BM-2, &amp; 411D</v>
      </c>
      <c r="K1656" s="14" t="s">
        <v>11496</v>
      </c>
      <c r="L1656" s="14" t="s">
        <v>11339</v>
      </c>
      <c r="M1656" s="2">
        <v>1.89</v>
      </c>
      <c r="N1656" s="13">
        <v>42867</v>
      </c>
      <c r="O1656" s="1" t="s">
        <v>342</v>
      </c>
      <c r="P1656" s="181" t="s">
        <v>11514</v>
      </c>
      <c r="Q1656" s="182" t="s">
        <v>430</v>
      </c>
      <c r="S1656" s="6">
        <v>0</v>
      </c>
      <c r="T1656" s="6">
        <v>0</v>
      </c>
      <c r="U1656" s="6">
        <v>27357.45</v>
      </c>
      <c r="V1656" s="6">
        <v>66000.34</v>
      </c>
      <c r="W1656" s="6">
        <f>SUM(Table2[[#This Row],[PE Obligations]:[Paving Obligations]])</f>
        <v>93357.79</v>
      </c>
    </row>
    <row r="1657" spans="1:23" x14ac:dyDescent="0.25">
      <c r="A1657" s="5">
        <v>127310</v>
      </c>
      <c r="B1657" s="4">
        <v>3</v>
      </c>
      <c r="C1657" s="9" t="s">
        <v>206</v>
      </c>
      <c r="D1657" s="65" t="s">
        <v>363</v>
      </c>
      <c r="E1657" s="65" t="s">
        <v>900</v>
      </c>
      <c r="F1657" s="9" t="s">
        <v>5430</v>
      </c>
      <c r="G1657" s="9" t="s">
        <v>3582</v>
      </c>
      <c r="H1657" s="1" t="s">
        <v>158</v>
      </c>
      <c r="I1657" s="1" t="s">
        <v>341</v>
      </c>
      <c r="J1657" s="1" t="str">
        <f>VLOOKUP(A1657,'Resurfacing Data'!A:M,13,FALSE)</f>
        <v>411TLD Overlay @ 85 lb/sy</v>
      </c>
      <c r="K1657" s="14" t="s">
        <v>11496</v>
      </c>
      <c r="L1657" s="14" t="s">
        <v>10418</v>
      </c>
      <c r="M1657" s="2">
        <v>7.85</v>
      </c>
      <c r="N1657" s="13">
        <v>43595</v>
      </c>
      <c r="O1657" s="1" t="s">
        <v>342</v>
      </c>
      <c r="P1657" s="181" t="s">
        <v>11515</v>
      </c>
      <c r="Q1657" s="182" t="s">
        <v>24</v>
      </c>
      <c r="S1657" s="6">
        <v>0</v>
      </c>
      <c r="T1657" s="6">
        <v>0</v>
      </c>
      <c r="U1657" s="6">
        <v>34720</v>
      </c>
      <c r="V1657" s="6">
        <v>58602</v>
      </c>
      <c r="W1657" s="6">
        <f>SUM(Table2[[#This Row],[PE Obligations]:[Paving Obligations]])</f>
        <v>93322</v>
      </c>
    </row>
    <row r="1658" spans="1:23" ht="30" x14ac:dyDescent="0.25">
      <c r="A1658" s="5">
        <v>129018</v>
      </c>
      <c r="B1658" s="4">
        <v>1</v>
      </c>
      <c r="C1658" s="9" t="s">
        <v>899</v>
      </c>
      <c r="D1658" s="65"/>
      <c r="E1658" s="65" t="s">
        <v>11500</v>
      </c>
      <c r="F1658" s="9" t="s">
        <v>6455</v>
      </c>
      <c r="H1658" s="1" t="s">
        <v>1246</v>
      </c>
      <c r="K1658" s="14" t="s">
        <v>11500</v>
      </c>
      <c r="L1658" s="14" t="s">
        <v>11500</v>
      </c>
      <c r="M1658" s="1" t="s">
        <v>57</v>
      </c>
      <c r="P1658" s="181" t="s">
        <v>11500</v>
      </c>
      <c r="Q1658" s="182"/>
      <c r="S1658" s="6">
        <v>0</v>
      </c>
      <c r="T1658" s="6">
        <v>0</v>
      </c>
      <c r="U1658" s="6">
        <v>93281.18</v>
      </c>
      <c r="V1658" s="6">
        <v>0</v>
      </c>
      <c r="W1658" s="6">
        <f>SUM(Table2[[#This Row],[PE Obligations]:[Paving Obligations]])</f>
        <v>93281.18</v>
      </c>
    </row>
    <row r="1659" spans="1:23" ht="30" x14ac:dyDescent="0.25">
      <c r="A1659" s="5">
        <v>129884</v>
      </c>
      <c r="B1659" s="4">
        <v>1</v>
      </c>
      <c r="C1659" s="9" t="s">
        <v>40</v>
      </c>
      <c r="D1659" s="65"/>
      <c r="E1659" s="65" t="s">
        <v>11500</v>
      </c>
      <c r="F1659" s="9" t="s">
        <v>7232</v>
      </c>
      <c r="H1659" s="1" t="s">
        <v>1246</v>
      </c>
      <c r="K1659" s="14" t="s">
        <v>11500</v>
      </c>
      <c r="L1659" s="14" t="s">
        <v>11500</v>
      </c>
      <c r="M1659" s="1" t="s">
        <v>57</v>
      </c>
      <c r="P1659" s="181" t="s">
        <v>11500</v>
      </c>
      <c r="Q1659" s="182"/>
      <c r="S1659" s="6">
        <v>0</v>
      </c>
      <c r="T1659" s="6">
        <v>0</v>
      </c>
      <c r="U1659" s="6">
        <v>93112</v>
      </c>
      <c r="V1659" s="6">
        <v>0</v>
      </c>
      <c r="W1659" s="6">
        <f>SUM(Table2[[#This Row],[PE Obligations]:[Paving Obligations]])</f>
        <v>93112</v>
      </c>
    </row>
    <row r="1660" spans="1:23" ht="45" x14ac:dyDescent="0.25">
      <c r="A1660" s="5">
        <v>118773</v>
      </c>
      <c r="B1660" s="4">
        <v>1</v>
      </c>
      <c r="C1660" s="9" t="s">
        <v>310</v>
      </c>
      <c r="D1660" s="65" t="s">
        <v>644</v>
      </c>
      <c r="E1660" s="65" t="s">
        <v>900</v>
      </c>
      <c r="F1660" s="9" t="s">
        <v>2366</v>
      </c>
      <c r="G1660" s="9" t="s">
        <v>2367</v>
      </c>
      <c r="H1660" s="1" t="s">
        <v>501</v>
      </c>
      <c r="I1660" s="1" t="s">
        <v>600</v>
      </c>
      <c r="K1660" s="14" t="s">
        <v>11496</v>
      </c>
      <c r="L1660" s="14" t="s">
        <v>113</v>
      </c>
      <c r="M1660" s="2">
        <v>0.1</v>
      </c>
      <c r="N1660" s="13">
        <v>44176</v>
      </c>
      <c r="P1660" s="181" t="s">
        <v>11514</v>
      </c>
      <c r="Q1660" s="182" t="s">
        <v>11</v>
      </c>
      <c r="S1660" s="6">
        <v>25000</v>
      </c>
      <c r="T1660" s="6">
        <v>68000</v>
      </c>
      <c r="U1660" s="6">
        <v>0</v>
      </c>
      <c r="V1660" s="6">
        <v>0</v>
      </c>
      <c r="W1660" s="6">
        <f>SUM(Table2[[#This Row],[PE Obligations]:[Paving Obligations]])</f>
        <v>93000</v>
      </c>
    </row>
    <row r="1661" spans="1:23" x14ac:dyDescent="0.25">
      <c r="A1661" s="5">
        <v>129922</v>
      </c>
      <c r="B1661" s="4">
        <v>3</v>
      </c>
      <c r="C1661" s="9" t="s">
        <v>254</v>
      </c>
      <c r="D1661" s="65" t="s">
        <v>977</v>
      </c>
      <c r="E1661" s="65" t="s">
        <v>900</v>
      </c>
      <c r="F1661" s="9" t="s">
        <v>7276</v>
      </c>
      <c r="H1661" s="1" t="s">
        <v>52</v>
      </c>
      <c r="I1661" s="1" t="s">
        <v>48</v>
      </c>
      <c r="K1661" s="14" t="s">
        <v>28</v>
      </c>
      <c r="L1661" s="14" t="s">
        <v>11339</v>
      </c>
      <c r="M1661" s="2">
        <v>0</v>
      </c>
      <c r="P1661" s="181" t="s">
        <v>11514</v>
      </c>
      <c r="Q1661" s="182" t="s">
        <v>11</v>
      </c>
      <c r="R1661" s="9" t="s">
        <v>7277</v>
      </c>
      <c r="S1661" s="6">
        <v>0</v>
      </c>
      <c r="T1661" s="6">
        <v>0</v>
      </c>
      <c r="U1661" s="6">
        <v>93000</v>
      </c>
      <c r="V1661" s="6">
        <v>0</v>
      </c>
      <c r="W1661" s="6">
        <f>SUM(Table2[[#This Row],[PE Obligations]:[Paving Obligations]])</f>
        <v>93000</v>
      </c>
    </row>
    <row r="1662" spans="1:23" ht="90" x14ac:dyDescent="0.25">
      <c r="A1662" s="5">
        <v>121356</v>
      </c>
      <c r="B1662" s="4">
        <v>4</v>
      </c>
      <c r="C1662" s="9" t="s">
        <v>264</v>
      </c>
      <c r="D1662" s="65" t="s">
        <v>2836</v>
      </c>
      <c r="E1662" s="65" t="s">
        <v>900</v>
      </c>
      <c r="F1662" s="9" t="s">
        <v>2837</v>
      </c>
      <c r="G1662" s="9" t="s">
        <v>2838</v>
      </c>
      <c r="H1662" s="1" t="s">
        <v>501</v>
      </c>
      <c r="I1662" s="1" t="s">
        <v>912</v>
      </c>
      <c r="K1662" s="14" t="s">
        <v>11496</v>
      </c>
      <c r="L1662" s="14" t="s">
        <v>113</v>
      </c>
      <c r="M1662" s="2">
        <v>0.23</v>
      </c>
      <c r="N1662" s="13">
        <v>43441</v>
      </c>
      <c r="P1662" s="181" t="s">
        <v>11515</v>
      </c>
      <c r="Q1662" s="182" t="s">
        <v>24</v>
      </c>
      <c r="S1662" s="6">
        <v>92718.81</v>
      </c>
      <c r="T1662" s="6">
        <v>0</v>
      </c>
      <c r="U1662" s="6">
        <v>0</v>
      </c>
      <c r="V1662" s="6">
        <v>0</v>
      </c>
      <c r="W1662" s="6">
        <f>SUM(Table2[[#This Row],[PE Obligations]:[Paving Obligations]])</f>
        <v>92718.81</v>
      </c>
    </row>
    <row r="1663" spans="1:23" x14ac:dyDescent="0.25">
      <c r="A1663" s="5">
        <v>129406</v>
      </c>
      <c r="B1663" s="4">
        <v>1</v>
      </c>
      <c r="C1663" s="9" t="s">
        <v>287</v>
      </c>
      <c r="D1663" s="65"/>
      <c r="E1663" s="65" t="s">
        <v>900</v>
      </c>
      <c r="F1663" s="9" t="s">
        <v>6889</v>
      </c>
      <c r="H1663" s="1" t="s">
        <v>105</v>
      </c>
      <c r="I1663" s="1" t="s">
        <v>171</v>
      </c>
      <c r="K1663" s="14" t="s">
        <v>11500</v>
      </c>
      <c r="L1663" s="14" t="s">
        <v>11500</v>
      </c>
      <c r="M1663" s="1" t="s">
        <v>57</v>
      </c>
      <c r="P1663" s="181" t="s">
        <v>11515</v>
      </c>
      <c r="Q1663" s="182"/>
      <c r="S1663" s="6">
        <v>0</v>
      </c>
      <c r="T1663" s="6">
        <v>0</v>
      </c>
      <c r="U1663" s="6">
        <v>92586</v>
      </c>
      <c r="V1663" s="6">
        <v>0</v>
      </c>
      <c r="W1663" s="6">
        <f>SUM(Table2[[#This Row],[PE Obligations]:[Paving Obligations]])</f>
        <v>92586</v>
      </c>
    </row>
    <row r="1664" spans="1:23" ht="30" x14ac:dyDescent="0.25">
      <c r="A1664" s="5">
        <v>128972</v>
      </c>
      <c r="B1664" s="4">
        <v>3</v>
      </c>
      <c r="C1664" s="9" t="s">
        <v>54</v>
      </c>
      <c r="D1664" s="65"/>
      <c r="E1664" s="65" t="s">
        <v>10721</v>
      </c>
      <c r="F1664" s="9" t="s">
        <v>6429</v>
      </c>
      <c r="H1664" s="1" t="s">
        <v>52</v>
      </c>
      <c r="I1664" s="1" t="s">
        <v>48</v>
      </c>
      <c r="K1664" s="14" t="s">
        <v>28</v>
      </c>
      <c r="L1664" s="14" t="s">
        <v>11339</v>
      </c>
      <c r="M1664" s="1" t="s">
        <v>57</v>
      </c>
      <c r="N1664" s="13">
        <v>44057</v>
      </c>
      <c r="P1664" s="181" t="s">
        <v>11513</v>
      </c>
      <c r="Q1664" s="182" t="s">
        <v>383</v>
      </c>
      <c r="R1664" s="9" t="s">
        <v>6430</v>
      </c>
      <c r="S1664" s="6">
        <v>92500</v>
      </c>
      <c r="T1664" s="6">
        <v>0</v>
      </c>
      <c r="U1664" s="6">
        <v>0</v>
      </c>
      <c r="V1664" s="6">
        <v>0</v>
      </c>
      <c r="W1664" s="6">
        <f>SUM(Table2[[#This Row],[PE Obligations]:[Paving Obligations]])</f>
        <v>92500</v>
      </c>
    </row>
    <row r="1665" spans="1:23" ht="30" x14ac:dyDescent="0.25">
      <c r="A1665" s="5">
        <v>130156</v>
      </c>
      <c r="B1665" s="4">
        <v>6</v>
      </c>
      <c r="C1665" s="9" t="s">
        <v>46</v>
      </c>
      <c r="D1665" s="65"/>
      <c r="E1665" s="65" t="s">
        <v>10721</v>
      </c>
      <c r="F1665" s="9" t="s">
        <v>7509</v>
      </c>
      <c r="G1665" s="9" t="s">
        <v>7510</v>
      </c>
      <c r="H1665" s="1" t="s">
        <v>105</v>
      </c>
      <c r="I1665" s="1" t="s">
        <v>467</v>
      </c>
      <c r="K1665" s="14" t="s">
        <v>11505</v>
      </c>
      <c r="L1665" s="14" t="s">
        <v>11339</v>
      </c>
      <c r="M1665" s="1" t="s">
        <v>57</v>
      </c>
      <c r="P1665" s="181" t="s">
        <v>11513</v>
      </c>
      <c r="Q1665" s="182"/>
      <c r="S1665" s="6">
        <v>0</v>
      </c>
      <c r="T1665" s="6">
        <v>0</v>
      </c>
      <c r="U1665" s="6">
        <v>92200.81</v>
      </c>
      <c r="V1665" s="6">
        <v>0</v>
      </c>
      <c r="W1665" s="6">
        <f>SUM(Table2[[#This Row],[PE Obligations]:[Paving Obligations]])</f>
        <v>92200.81</v>
      </c>
    </row>
    <row r="1666" spans="1:23" ht="30" x14ac:dyDescent="0.25">
      <c r="A1666" s="5">
        <v>127916</v>
      </c>
      <c r="B1666" s="4">
        <v>4</v>
      </c>
      <c r="C1666" s="9" t="s">
        <v>190</v>
      </c>
      <c r="D1666" s="65" t="s">
        <v>5894</v>
      </c>
      <c r="E1666" s="65" t="s">
        <v>11498</v>
      </c>
      <c r="F1666" s="9" t="s">
        <v>5895</v>
      </c>
      <c r="H1666" s="1" t="s">
        <v>1098</v>
      </c>
      <c r="I1666" s="1" t="s">
        <v>158</v>
      </c>
      <c r="K1666" s="14" t="s">
        <v>11500</v>
      </c>
      <c r="L1666" s="14" t="s">
        <v>11500</v>
      </c>
      <c r="M1666" s="2">
        <v>1</v>
      </c>
      <c r="P1666" s="181" t="s">
        <v>11517</v>
      </c>
      <c r="Q1666" s="182" t="s">
        <v>30</v>
      </c>
      <c r="S1666" s="6">
        <v>0</v>
      </c>
      <c r="T1666" s="6">
        <v>0</v>
      </c>
      <c r="U1666" s="6">
        <v>0</v>
      </c>
      <c r="V1666" s="6">
        <v>92180.91</v>
      </c>
      <c r="W1666" s="6">
        <f>SUM(Table2[[#This Row],[PE Obligations]:[Paving Obligations]])</f>
        <v>92180.91</v>
      </c>
    </row>
    <row r="1667" spans="1:23" ht="30" x14ac:dyDescent="0.25">
      <c r="A1667" s="5">
        <v>126479</v>
      </c>
      <c r="B1667" s="4">
        <v>1</v>
      </c>
      <c r="C1667" s="9" t="s">
        <v>102</v>
      </c>
      <c r="D1667" s="65" t="s">
        <v>4544</v>
      </c>
      <c r="E1667" s="65" t="s">
        <v>900</v>
      </c>
      <c r="F1667" s="9" t="s">
        <v>4870</v>
      </c>
      <c r="G1667" s="9" t="s">
        <v>3582</v>
      </c>
      <c r="H1667" s="1" t="s">
        <v>158</v>
      </c>
      <c r="I1667" s="1" t="s">
        <v>341</v>
      </c>
      <c r="J1667" s="1" t="str">
        <f>VLOOKUP(A1667,'Resurfacing Data'!A:M,13,FALSE)</f>
        <v>411TLD Overlay @ 85 lb/sy</v>
      </c>
      <c r="K1667" s="14" t="s">
        <v>11496</v>
      </c>
      <c r="L1667" s="14" t="s">
        <v>10418</v>
      </c>
      <c r="M1667" s="2">
        <v>6.42</v>
      </c>
      <c r="N1667" s="13">
        <v>43140</v>
      </c>
      <c r="O1667" s="1" t="s">
        <v>337</v>
      </c>
      <c r="P1667" s="181" t="s">
        <v>11515</v>
      </c>
      <c r="Q1667" s="182" t="s">
        <v>24</v>
      </c>
      <c r="S1667" s="6">
        <v>0</v>
      </c>
      <c r="T1667" s="6">
        <v>0</v>
      </c>
      <c r="U1667" s="6">
        <v>371.22</v>
      </c>
      <c r="V1667" s="6">
        <v>91646.49</v>
      </c>
      <c r="W1667" s="6">
        <f>SUM(Table2[[#This Row],[PE Obligations]:[Paving Obligations]])</f>
        <v>92017.71</v>
      </c>
    </row>
    <row r="1668" spans="1:23" x14ac:dyDescent="0.25">
      <c r="A1668" s="5">
        <v>117498.08</v>
      </c>
      <c r="B1668" s="4">
        <v>4</v>
      </c>
      <c r="C1668" s="9" t="s">
        <v>156</v>
      </c>
      <c r="D1668" s="65"/>
      <c r="E1668" s="65" t="s">
        <v>10721</v>
      </c>
      <c r="F1668" s="9" t="s">
        <v>2142</v>
      </c>
      <c r="G1668" s="9" t="s">
        <v>2137</v>
      </c>
      <c r="H1668" s="1" t="s">
        <v>105</v>
      </c>
      <c r="I1668" s="1" t="s">
        <v>467</v>
      </c>
      <c r="K1668" s="14" t="s">
        <v>11500</v>
      </c>
      <c r="L1668" s="14" t="s">
        <v>11500</v>
      </c>
      <c r="M1668" s="1" t="s">
        <v>57</v>
      </c>
      <c r="P1668" s="181" t="s">
        <v>11513</v>
      </c>
      <c r="Q1668" s="182"/>
      <c r="S1668" s="6">
        <v>91798</v>
      </c>
      <c r="T1668" s="6">
        <v>0</v>
      </c>
      <c r="U1668" s="6">
        <v>0</v>
      </c>
      <c r="V1668" s="6">
        <v>0</v>
      </c>
      <c r="W1668" s="6">
        <f>SUM(Table2[[#This Row],[PE Obligations]:[Paving Obligations]])</f>
        <v>91798</v>
      </c>
    </row>
    <row r="1669" spans="1:23" x14ac:dyDescent="0.25">
      <c r="A1669" s="5">
        <v>129030</v>
      </c>
      <c r="B1669" s="4">
        <v>4</v>
      </c>
      <c r="C1669" s="9" t="s">
        <v>231</v>
      </c>
      <c r="D1669" s="65"/>
      <c r="E1669" s="65" t="s">
        <v>900</v>
      </c>
      <c r="F1669" s="9" t="s">
        <v>6463</v>
      </c>
      <c r="H1669" s="1" t="s">
        <v>105</v>
      </c>
      <c r="I1669" s="1" t="s">
        <v>171</v>
      </c>
      <c r="K1669" s="14" t="s">
        <v>11500</v>
      </c>
      <c r="L1669" s="14" t="s">
        <v>11500</v>
      </c>
      <c r="M1669" s="1" t="s">
        <v>57</v>
      </c>
      <c r="P1669" s="181" t="s">
        <v>11515</v>
      </c>
      <c r="Q1669" s="182"/>
      <c r="S1669" s="6">
        <v>0</v>
      </c>
      <c r="T1669" s="6">
        <v>0</v>
      </c>
      <c r="U1669" s="6">
        <v>91710.15</v>
      </c>
      <c r="V1669" s="6">
        <v>0</v>
      </c>
      <c r="W1669" s="6">
        <f>SUM(Table2[[#This Row],[PE Obligations]:[Paving Obligations]])</f>
        <v>91710.15</v>
      </c>
    </row>
    <row r="1670" spans="1:23" x14ac:dyDescent="0.25">
      <c r="A1670" s="5">
        <v>130235</v>
      </c>
      <c r="B1670" s="4">
        <v>3</v>
      </c>
      <c r="C1670" s="9" t="s">
        <v>54</v>
      </c>
      <c r="D1670" s="65" t="s">
        <v>757</v>
      </c>
      <c r="E1670" s="65" t="s">
        <v>10721</v>
      </c>
      <c r="F1670" s="9" t="s">
        <v>7563</v>
      </c>
      <c r="H1670" s="1" t="s">
        <v>52</v>
      </c>
      <c r="I1670" s="1" t="s">
        <v>48</v>
      </c>
      <c r="K1670" s="14" t="s">
        <v>28</v>
      </c>
      <c r="L1670" s="14" t="s">
        <v>11339</v>
      </c>
      <c r="M1670" s="2">
        <v>0.03</v>
      </c>
      <c r="N1670" s="13">
        <v>44057</v>
      </c>
      <c r="P1670" s="181" t="s">
        <v>11513</v>
      </c>
      <c r="Q1670" s="182" t="s">
        <v>148</v>
      </c>
      <c r="R1670" s="9" t="s">
        <v>7564</v>
      </c>
      <c r="S1670" s="6">
        <v>0</v>
      </c>
      <c r="T1670" s="6">
        <v>0</v>
      </c>
      <c r="U1670" s="6">
        <v>91500</v>
      </c>
      <c r="V1670" s="6">
        <v>0</v>
      </c>
      <c r="W1670" s="6">
        <f>SUM(Table2[[#This Row],[PE Obligations]:[Paving Obligations]])</f>
        <v>91500</v>
      </c>
    </row>
    <row r="1671" spans="1:23" x14ac:dyDescent="0.25">
      <c r="A1671" s="5">
        <v>125234</v>
      </c>
      <c r="B1671" s="4">
        <v>4</v>
      </c>
      <c r="C1671" s="9" t="s">
        <v>18</v>
      </c>
      <c r="D1671" s="65" t="s">
        <v>533</v>
      </c>
      <c r="E1671" s="65" t="s">
        <v>900</v>
      </c>
      <c r="F1671" s="9" t="s">
        <v>4225</v>
      </c>
      <c r="H1671" s="1" t="s">
        <v>52</v>
      </c>
      <c r="I1671" s="1" t="s">
        <v>48</v>
      </c>
      <c r="K1671" s="14" t="s">
        <v>28</v>
      </c>
      <c r="L1671" s="14" t="s">
        <v>11339</v>
      </c>
      <c r="M1671" s="2">
        <v>0.01</v>
      </c>
      <c r="N1671" s="13">
        <v>43273</v>
      </c>
      <c r="P1671" s="181" t="s">
        <v>11514</v>
      </c>
      <c r="Q1671" s="182" t="s">
        <v>11</v>
      </c>
      <c r="R1671" s="9" t="s">
        <v>4226</v>
      </c>
      <c r="S1671" s="6">
        <v>0</v>
      </c>
      <c r="T1671" s="6">
        <v>0</v>
      </c>
      <c r="U1671" s="6">
        <v>91250</v>
      </c>
      <c r="V1671" s="6">
        <v>0</v>
      </c>
      <c r="W1671" s="6">
        <f>SUM(Table2[[#This Row],[PE Obligations]:[Paving Obligations]])</f>
        <v>91250</v>
      </c>
    </row>
    <row r="1672" spans="1:23" x14ac:dyDescent="0.25">
      <c r="A1672" s="5">
        <v>129996</v>
      </c>
      <c r="B1672" s="4">
        <v>1</v>
      </c>
      <c r="C1672" s="9" t="s">
        <v>271</v>
      </c>
      <c r="D1672" s="65"/>
      <c r="E1672" s="65" t="s">
        <v>11500</v>
      </c>
      <c r="F1672" s="9" t="s">
        <v>7352</v>
      </c>
      <c r="H1672" s="1" t="s">
        <v>878</v>
      </c>
      <c r="I1672" s="1" t="s">
        <v>972</v>
      </c>
      <c r="K1672" s="14" t="s">
        <v>11500</v>
      </c>
      <c r="L1672" s="14" t="s">
        <v>11500</v>
      </c>
      <c r="M1672" s="1" t="s">
        <v>57</v>
      </c>
      <c r="P1672" s="181" t="s">
        <v>11500</v>
      </c>
      <c r="Q1672" s="182"/>
      <c r="S1672" s="6">
        <v>0</v>
      </c>
      <c r="T1672" s="6">
        <v>0</v>
      </c>
      <c r="U1672" s="6">
        <v>91000</v>
      </c>
      <c r="V1672" s="6">
        <v>0</v>
      </c>
      <c r="W1672" s="6">
        <f>SUM(Table2[[#This Row],[PE Obligations]:[Paving Obligations]])</f>
        <v>91000</v>
      </c>
    </row>
    <row r="1673" spans="1:23" ht="105" x14ac:dyDescent="0.25">
      <c r="A1673" s="5">
        <v>126461</v>
      </c>
      <c r="B1673" s="4">
        <v>2</v>
      </c>
      <c r="C1673" s="9" t="s">
        <v>284</v>
      </c>
      <c r="D1673" s="65"/>
      <c r="E1673" s="65" t="s">
        <v>11498</v>
      </c>
      <c r="F1673" s="9" t="s">
        <v>4856</v>
      </c>
      <c r="G1673" s="9" t="s">
        <v>4857</v>
      </c>
      <c r="H1673" s="1" t="s">
        <v>22</v>
      </c>
      <c r="I1673" s="1" t="s">
        <v>155</v>
      </c>
      <c r="K1673" s="14" t="s">
        <v>11500</v>
      </c>
      <c r="L1673" s="14" t="s">
        <v>11500</v>
      </c>
      <c r="M1673" s="1" t="s">
        <v>57</v>
      </c>
      <c r="P1673" s="181" t="s">
        <v>11517</v>
      </c>
      <c r="Q1673" s="182"/>
      <c r="S1673" s="6">
        <v>90900</v>
      </c>
      <c r="T1673" s="6">
        <v>0</v>
      </c>
      <c r="U1673" s="6">
        <v>0</v>
      </c>
      <c r="V1673" s="6">
        <v>0</v>
      </c>
      <c r="W1673" s="6">
        <f>SUM(Table2[[#This Row],[PE Obligations]:[Paving Obligations]])</f>
        <v>90900</v>
      </c>
    </row>
    <row r="1674" spans="1:23" ht="120" x14ac:dyDescent="0.25">
      <c r="A1674" s="5">
        <v>127121</v>
      </c>
      <c r="B1674" s="4">
        <v>1</v>
      </c>
      <c r="C1674" s="9" t="s">
        <v>90</v>
      </c>
      <c r="D1674" s="65" t="s">
        <v>139</v>
      </c>
      <c r="E1674" s="65" t="s">
        <v>900</v>
      </c>
      <c r="F1674" s="9" t="s">
        <v>5306</v>
      </c>
      <c r="G1674" s="9" t="s">
        <v>5307</v>
      </c>
      <c r="H1674" s="1" t="s">
        <v>22</v>
      </c>
      <c r="I1674" s="1" t="s">
        <v>39</v>
      </c>
      <c r="K1674" s="14" t="s">
        <v>11500</v>
      </c>
      <c r="L1674" s="14" t="s">
        <v>11500</v>
      </c>
      <c r="M1674" s="2">
        <v>4.47</v>
      </c>
      <c r="P1674" s="181" t="s">
        <v>11514</v>
      </c>
      <c r="Q1674" s="182" t="s">
        <v>11</v>
      </c>
      <c r="S1674" s="6">
        <v>90551</v>
      </c>
      <c r="T1674" s="6">
        <v>0</v>
      </c>
      <c r="U1674" s="6">
        <v>0</v>
      </c>
      <c r="V1674" s="6">
        <v>0</v>
      </c>
      <c r="W1674" s="6">
        <f>SUM(Table2[[#This Row],[PE Obligations]:[Paving Obligations]])</f>
        <v>90551</v>
      </c>
    </row>
    <row r="1675" spans="1:23" x14ac:dyDescent="0.25">
      <c r="A1675" s="5">
        <v>122632</v>
      </c>
      <c r="B1675" s="4">
        <v>4</v>
      </c>
      <c r="C1675" s="9" t="s">
        <v>202</v>
      </c>
      <c r="D1675" s="65" t="s">
        <v>737</v>
      </c>
      <c r="E1675" s="65" t="s">
        <v>900</v>
      </c>
      <c r="F1675" s="9" t="s">
        <v>3212</v>
      </c>
      <c r="G1675" s="9" t="s">
        <v>3213</v>
      </c>
      <c r="H1675" s="1" t="s">
        <v>158</v>
      </c>
      <c r="I1675" s="1" t="s">
        <v>341</v>
      </c>
      <c r="J1675" s="1" t="str">
        <f>VLOOKUP(A1675,'Resurfacing Data'!A:M,13,FALSE)</f>
        <v>Mill &amp; 411D</v>
      </c>
      <c r="K1675" s="14" t="s">
        <v>11496</v>
      </c>
      <c r="L1675" s="14" t="s">
        <v>10418</v>
      </c>
      <c r="M1675" s="2">
        <v>2.0299999999999998</v>
      </c>
      <c r="N1675" s="13">
        <v>42867</v>
      </c>
      <c r="O1675" s="1" t="s">
        <v>3214</v>
      </c>
      <c r="P1675" s="181" t="s">
        <v>11514</v>
      </c>
      <c r="Q1675" s="182" t="s">
        <v>11</v>
      </c>
      <c r="S1675" s="6">
        <v>0</v>
      </c>
      <c r="T1675" s="6">
        <v>0</v>
      </c>
      <c r="U1675" s="6">
        <v>816.15</v>
      </c>
      <c r="V1675" s="6">
        <v>89722.02</v>
      </c>
      <c r="W1675" s="6">
        <f>SUM(Table2[[#This Row],[PE Obligations]:[Paving Obligations]])</f>
        <v>90538.17</v>
      </c>
    </row>
    <row r="1676" spans="1:23" ht="30" x14ac:dyDescent="0.25">
      <c r="A1676" s="5">
        <v>129942</v>
      </c>
      <c r="B1676" s="4">
        <v>4</v>
      </c>
      <c r="C1676" s="9" t="s">
        <v>264</v>
      </c>
      <c r="D1676" s="65" t="s">
        <v>538</v>
      </c>
      <c r="E1676" s="65" t="s">
        <v>900</v>
      </c>
      <c r="F1676" s="9" t="s">
        <v>7296</v>
      </c>
      <c r="G1676" s="9" t="s">
        <v>6408</v>
      </c>
      <c r="H1676" s="1" t="s">
        <v>105</v>
      </c>
      <c r="I1676" s="1" t="s">
        <v>171</v>
      </c>
      <c r="K1676" s="14" t="s">
        <v>11501</v>
      </c>
      <c r="L1676" s="14" t="s">
        <v>11339</v>
      </c>
      <c r="M1676" s="2">
        <v>0</v>
      </c>
      <c r="N1676" s="13">
        <v>43917</v>
      </c>
      <c r="P1676" s="181" t="s">
        <v>11514</v>
      </c>
      <c r="Q1676" s="182" t="s">
        <v>11</v>
      </c>
      <c r="S1676" s="6">
        <v>0</v>
      </c>
      <c r="T1676" s="6">
        <v>0</v>
      </c>
      <c r="U1676" s="6">
        <v>90200</v>
      </c>
      <c r="V1676" s="6">
        <v>0</v>
      </c>
      <c r="W1676" s="6">
        <f>SUM(Table2[[#This Row],[PE Obligations]:[Paving Obligations]])</f>
        <v>90200</v>
      </c>
    </row>
    <row r="1677" spans="1:23" ht="60" x14ac:dyDescent="0.25">
      <c r="A1677" s="5">
        <v>128626</v>
      </c>
      <c r="B1677" s="4">
        <v>3</v>
      </c>
      <c r="C1677" s="9" t="s">
        <v>54</v>
      </c>
      <c r="D1677" s="65" t="s">
        <v>913</v>
      </c>
      <c r="E1677" s="65" t="s">
        <v>900</v>
      </c>
      <c r="F1677" s="9" t="s">
        <v>6181</v>
      </c>
      <c r="G1677" s="9" t="s">
        <v>6182</v>
      </c>
      <c r="H1677" s="1" t="s">
        <v>22</v>
      </c>
      <c r="I1677" s="1" t="s">
        <v>39</v>
      </c>
      <c r="K1677" s="14" t="s">
        <v>11500</v>
      </c>
      <c r="L1677" s="14" t="s">
        <v>11500</v>
      </c>
      <c r="M1677" s="2">
        <v>5.26</v>
      </c>
      <c r="P1677" s="181" t="s">
        <v>11514</v>
      </c>
      <c r="Q1677" s="182" t="s">
        <v>11</v>
      </c>
      <c r="S1677" s="6">
        <v>90000</v>
      </c>
      <c r="T1677" s="6">
        <v>0</v>
      </c>
      <c r="U1677" s="6">
        <v>0</v>
      </c>
      <c r="V1677" s="6">
        <v>0</v>
      </c>
      <c r="W1677" s="6">
        <f>SUM(Table2[[#This Row],[PE Obligations]:[Paving Obligations]])</f>
        <v>90000</v>
      </c>
    </row>
    <row r="1678" spans="1:23" x14ac:dyDescent="0.25">
      <c r="A1678" s="5">
        <v>130000</v>
      </c>
      <c r="B1678" s="4">
        <v>2</v>
      </c>
      <c r="C1678" s="9" t="s">
        <v>803</v>
      </c>
      <c r="D1678" s="65"/>
      <c r="E1678" s="65" t="s">
        <v>11500</v>
      </c>
      <c r="F1678" s="9" t="s">
        <v>7356</v>
      </c>
      <c r="H1678" s="1" t="s">
        <v>878</v>
      </c>
      <c r="I1678" s="1" t="s">
        <v>972</v>
      </c>
      <c r="K1678" s="14" t="s">
        <v>11500</v>
      </c>
      <c r="L1678" s="14" t="s">
        <v>11500</v>
      </c>
      <c r="M1678" s="1" t="s">
        <v>57</v>
      </c>
      <c r="P1678" s="181" t="s">
        <v>11500</v>
      </c>
      <c r="Q1678" s="182"/>
      <c r="S1678" s="6">
        <v>0</v>
      </c>
      <c r="T1678" s="6">
        <v>0</v>
      </c>
      <c r="U1678" s="6">
        <v>90000</v>
      </c>
      <c r="V1678" s="6">
        <v>0</v>
      </c>
      <c r="W1678" s="6">
        <f>SUM(Table2[[#This Row],[PE Obligations]:[Paving Obligations]])</f>
        <v>90000</v>
      </c>
    </row>
    <row r="1679" spans="1:23" ht="30" x14ac:dyDescent="0.25">
      <c r="A1679" s="5">
        <v>128113.05</v>
      </c>
      <c r="B1679" s="4">
        <v>4</v>
      </c>
      <c r="C1679" s="9" t="s">
        <v>248</v>
      </c>
      <c r="D1679" s="65" t="s">
        <v>1480</v>
      </c>
      <c r="E1679" s="65" t="s">
        <v>900</v>
      </c>
      <c r="F1679" s="9" t="s">
        <v>6024</v>
      </c>
      <c r="G1679" s="9" t="s">
        <v>6025</v>
      </c>
      <c r="H1679" s="1" t="s">
        <v>28</v>
      </c>
      <c r="I1679" s="1" t="s">
        <v>29</v>
      </c>
      <c r="K1679" s="14" t="s">
        <v>28</v>
      </c>
      <c r="L1679" s="14" t="s">
        <v>113</v>
      </c>
      <c r="M1679" s="2">
        <v>0.01</v>
      </c>
      <c r="P1679" s="181" t="s">
        <v>11515</v>
      </c>
      <c r="Q1679" s="182" t="s">
        <v>24</v>
      </c>
      <c r="R1679" s="9" t="s">
        <v>6026</v>
      </c>
      <c r="S1679" s="6">
        <v>90000</v>
      </c>
      <c r="T1679" s="6">
        <v>0</v>
      </c>
      <c r="U1679" s="6">
        <v>0</v>
      </c>
      <c r="V1679" s="6">
        <v>0</v>
      </c>
      <c r="W1679" s="6">
        <f>SUM(Table2[[#This Row],[PE Obligations]:[Paving Obligations]])</f>
        <v>90000</v>
      </c>
    </row>
    <row r="1680" spans="1:23" ht="30" x14ac:dyDescent="0.25">
      <c r="A1680" s="5">
        <v>117459</v>
      </c>
      <c r="B1680" s="4">
        <v>3</v>
      </c>
      <c r="C1680" s="9" t="s">
        <v>254</v>
      </c>
      <c r="D1680" s="65" t="s">
        <v>135</v>
      </c>
      <c r="E1680" s="65" t="s">
        <v>11498</v>
      </c>
      <c r="F1680" s="9" t="s">
        <v>2125</v>
      </c>
      <c r="H1680" s="1" t="s">
        <v>24</v>
      </c>
      <c r="I1680" s="1" t="s">
        <v>118</v>
      </c>
      <c r="K1680" s="14" t="s">
        <v>11496</v>
      </c>
      <c r="L1680" s="14" t="s">
        <v>11499</v>
      </c>
      <c r="M1680" s="2">
        <v>0.56399999999999995</v>
      </c>
      <c r="N1680" s="13">
        <v>42139</v>
      </c>
      <c r="P1680" s="181" t="s">
        <v>11517</v>
      </c>
      <c r="Q1680" s="182" t="s">
        <v>24</v>
      </c>
      <c r="S1680" s="6">
        <v>89387.89</v>
      </c>
      <c r="T1680" s="6">
        <v>0</v>
      </c>
      <c r="U1680" s="6">
        <v>0</v>
      </c>
      <c r="V1680" s="6">
        <v>0</v>
      </c>
      <c r="W1680" s="6">
        <f>SUM(Table2[[#This Row],[PE Obligations]:[Paving Obligations]])</f>
        <v>89387.89</v>
      </c>
    </row>
    <row r="1681" spans="1:23" ht="30" x14ac:dyDescent="0.25">
      <c r="A1681" s="5">
        <v>129009</v>
      </c>
      <c r="B1681" s="4">
        <v>4</v>
      </c>
      <c r="C1681" s="9" t="s">
        <v>156</v>
      </c>
      <c r="D1681" s="65"/>
      <c r="E1681" s="65" t="s">
        <v>11500</v>
      </c>
      <c r="F1681" s="9" t="s">
        <v>6446</v>
      </c>
      <c r="H1681" s="1" t="s">
        <v>1246</v>
      </c>
      <c r="K1681" s="14" t="s">
        <v>11500</v>
      </c>
      <c r="L1681" s="14" t="s">
        <v>11500</v>
      </c>
      <c r="M1681" s="1" t="s">
        <v>57</v>
      </c>
      <c r="P1681" s="181" t="s">
        <v>11500</v>
      </c>
      <c r="Q1681" s="182"/>
      <c r="S1681" s="6">
        <v>0</v>
      </c>
      <c r="T1681" s="6">
        <v>0</v>
      </c>
      <c r="U1681" s="6">
        <v>89257</v>
      </c>
      <c r="V1681" s="6">
        <v>0</v>
      </c>
      <c r="W1681" s="6">
        <f>SUM(Table2[[#This Row],[PE Obligations]:[Paving Obligations]])</f>
        <v>89257</v>
      </c>
    </row>
    <row r="1682" spans="1:23" ht="30" x14ac:dyDescent="0.25">
      <c r="A1682" s="5">
        <v>107243.01</v>
      </c>
      <c r="B1682" s="4">
        <v>6</v>
      </c>
      <c r="C1682" s="9" t="s">
        <v>46</v>
      </c>
      <c r="D1682" s="65"/>
      <c r="E1682" s="65" t="s">
        <v>11500</v>
      </c>
      <c r="F1682" s="9" t="s">
        <v>989</v>
      </c>
      <c r="H1682" s="1" t="s">
        <v>24</v>
      </c>
      <c r="I1682" s="1" t="s">
        <v>155</v>
      </c>
      <c r="K1682" s="14" t="s">
        <v>11500</v>
      </c>
      <c r="L1682" s="14" t="s">
        <v>11500</v>
      </c>
      <c r="M1682" s="1" t="s">
        <v>57</v>
      </c>
      <c r="P1682" s="181" t="s">
        <v>11500</v>
      </c>
      <c r="Q1682" s="182"/>
      <c r="S1682" s="6">
        <v>89015</v>
      </c>
      <c r="T1682" s="6">
        <v>0</v>
      </c>
      <c r="U1682" s="6">
        <v>0</v>
      </c>
      <c r="V1682" s="6">
        <v>0</v>
      </c>
      <c r="W1682" s="6">
        <f>SUM(Table2[[#This Row],[PE Obligations]:[Paving Obligations]])</f>
        <v>89015</v>
      </c>
    </row>
    <row r="1683" spans="1:23" x14ac:dyDescent="0.25">
      <c r="A1683" s="5">
        <v>128401</v>
      </c>
      <c r="B1683" s="4">
        <v>4</v>
      </c>
      <c r="C1683" s="9" t="s">
        <v>227</v>
      </c>
      <c r="D1683" s="65"/>
      <c r="E1683" s="65" t="s">
        <v>11502</v>
      </c>
      <c r="F1683" s="9" t="s">
        <v>6095</v>
      </c>
      <c r="H1683" s="1" t="s">
        <v>24</v>
      </c>
      <c r="I1683" s="1" t="s">
        <v>158</v>
      </c>
      <c r="J1683" s="1" t="e">
        <f>VLOOKUP(A1683,'2020'!E:I,5,FALSE)</f>
        <v>#N/A</v>
      </c>
      <c r="K1683" s="14" t="s">
        <v>11496</v>
      </c>
      <c r="L1683" s="14" t="s">
        <v>10418</v>
      </c>
      <c r="M1683" s="1" t="s">
        <v>57</v>
      </c>
      <c r="P1683" s="181" t="s">
        <v>11518</v>
      </c>
      <c r="Q1683" s="182"/>
      <c r="S1683" s="6">
        <v>0</v>
      </c>
      <c r="T1683" s="6">
        <v>0</v>
      </c>
      <c r="U1683" s="6">
        <v>0</v>
      </c>
      <c r="V1683" s="6">
        <v>88869.9</v>
      </c>
      <c r="W1683" s="6">
        <f>SUM(Table2[[#This Row],[PE Obligations]:[Paving Obligations]])</f>
        <v>88869.9</v>
      </c>
    </row>
    <row r="1684" spans="1:23" ht="30" x14ac:dyDescent="0.25">
      <c r="A1684" s="5">
        <v>129757</v>
      </c>
      <c r="B1684" s="4">
        <v>1</v>
      </c>
      <c r="C1684" s="9" t="s">
        <v>40</v>
      </c>
      <c r="D1684" s="65"/>
      <c r="E1684" s="65" t="s">
        <v>11500</v>
      </c>
      <c r="F1684" s="9" t="s">
        <v>7132</v>
      </c>
      <c r="H1684" s="1" t="s">
        <v>1246</v>
      </c>
      <c r="K1684" s="14" t="s">
        <v>11500</v>
      </c>
      <c r="L1684" s="14" t="s">
        <v>11500</v>
      </c>
      <c r="M1684" s="1" t="s">
        <v>57</v>
      </c>
      <c r="P1684" s="181" t="s">
        <v>11500</v>
      </c>
      <c r="Q1684" s="182"/>
      <c r="S1684" s="6">
        <v>0</v>
      </c>
      <c r="T1684" s="6">
        <v>0</v>
      </c>
      <c r="U1684" s="6">
        <v>88500</v>
      </c>
      <c r="V1684" s="6">
        <v>0</v>
      </c>
      <c r="W1684" s="6">
        <f>SUM(Table2[[#This Row],[PE Obligations]:[Paving Obligations]])</f>
        <v>88500</v>
      </c>
    </row>
    <row r="1685" spans="1:23" x14ac:dyDescent="0.25">
      <c r="A1685" s="5">
        <v>130130</v>
      </c>
      <c r="B1685" s="4">
        <v>3</v>
      </c>
      <c r="C1685" s="9" t="s">
        <v>54</v>
      </c>
      <c r="D1685" s="65" t="s">
        <v>363</v>
      </c>
      <c r="E1685" s="65" t="s">
        <v>900</v>
      </c>
      <c r="F1685" s="9" t="s">
        <v>7487</v>
      </c>
      <c r="H1685" s="1" t="s">
        <v>52</v>
      </c>
      <c r="I1685" s="1" t="s">
        <v>48</v>
      </c>
      <c r="K1685" s="14" t="s">
        <v>28</v>
      </c>
      <c r="L1685" s="14" t="s">
        <v>11339</v>
      </c>
      <c r="M1685" s="2">
        <v>0.02</v>
      </c>
      <c r="P1685" s="181" t="s">
        <v>11514</v>
      </c>
      <c r="Q1685" s="182" t="s">
        <v>11</v>
      </c>
      <c r="R1685" s="9" t="s">
        <v>7488</v>
      </c>
      <c r="S1685" s="6">
        <v>0</v>
      </c>
      <c r="T1685" s="6">
        <v>0</v>
      </c>
      <c r="U1685" s="6">
        <v>88500</v>
      </c>
      <c r="V1685" s="6">
        <v>0</v>
      </c>
      <c r="W1685" s="6">
        <f>SUM(Table2[[#This Row],[PE Obligations]:[Paving Obligations]])</f>
        <v>88500</v>
      </c>
    </row>
    <row r="1686" spans="1:23" x14ac:dyDescent="0.25">
      <c r="A1686" s="5">
        <v>129269</v>
      </c>
      <c r="B1686" s="4">
        <v>3</v>
      </c>
      <c r="C1686" s="9" t="s">
        <v>172</v>
      </c>
      <c r="D1686" s="65"/>
      <c r="E1686" s="65" t="s">
        <v>900</v>
      </c>
      <c r="F1686" s="9" t="s">
        <v>6742</v>
      </c>
      <c r="H1686" s="1" t="s">
        <v>105</v>
      </c>
      <c r="I1686" s="1" t="s">
        <v>171</v>
      </c>
      <c r="K1686" s="14" t="s">
        <v>11500</v>
      </c>
      <c r="L1686" s="14" t="s">
        <v>11500</v>
      </c>
      <c r="M1686" s="1" t="s">
        <v>57</v>
      </c>
      <c r="P1686" s="181" t="s">
        <v>11515</v>
      </c>
      <c r="Q1686" s="182"/>
      <c r="S1686" s="6">
        <v>0</v>
      </c>
      <c r="T1686" s="6">
        <v>0</v>
      </c>
      <c r="U1686" s="6">
        <v>88258.8</v>
      </c>
      <c r="V1686" s="6">
        <v>0</v>
      </c>
      <c r="W1686" s="6">
        <f>SUM(Table2[[#This Row],[PE Obligations]:[Paving Obligations]])</f>
        <v>88258.8</v>
      </c>
    </row>
    <row r="1687" spans="1:23" ht="30" x14ac:dyDescent="0.25">
      <c r="A1687" s="5">
        <v>129796</v>
      </c>
      <c r="B1687" s="4">
        <v>1</v>
      </c>
      <c r="C1687" s="9" t="s">
        <v>83</v>
      </c>
      <c r="D1687" s="65"/>
      <c r="E1687" s="65" t="s">
        <v>11500</v>
      </c>
      <c r="F1687" s="9" t="s">
        <v>7171</v>
      </c>
      <c r="H1687" s="1" t="s">
        <v>1246</v>
      </c>
      <c r="K1687" s="14" t="s">
        <v>11500</v>
      </c>
      <c r="L1687" s="14" t="s">
        <v>11500</v>
      </c>
      <c r="M1687" s="1" t="s">
        <v>57</v>
      </c>
      <c r="P1687" s="181" t="s">
        <v>11500</v>
      </c>
      <c r="Q1687" s="182"/>
      <c r="S1687" s="6">
        <v>0</v>
      </c>
      <c r="T1687" s="6">
        <v>0</v>
      </c>
      <c r="U1687" s="6">
        <v>88147</v>
      </c>
      <c r="V1687" s="6">
        <v>0</v>
      </c>
      <c r="W1687" s="6">
        <f>SUM(Table2[[#This Row],[PE Obligations]:[Paving Obligations]])</f>
        <v>88147</v>
      </c>
    </row>
    <row r="1688" spans="1:23" x14ac:dyDescent="0.25">
      <c r="A1688" s="5">
        <v>105667.01</v>
      </c>
      <c r="B1688" s="4">
        <v>4</v>
      </c>
      <c r="C1688" s="9" t="s">
        <v>18</v>
      </c>
      <c r="D1688" s="65" t="s">
        <v>924</v>
      </c>
      <c r="E1688" s="65" t="s">
        <v>900</v>
      </c>
      <c r="F1688" s="9" t="s">
        <v>925</v>
      </c>
      <c r="H1688" s="1" t="s">
        <v>52</v>
      </c>
      <c r="I1688" s="1" t="s">
        <v>48</v>
      </c>
      <c r="K1688" s="14" t="s">
        <v>28</v>
      </c>
      <c r="L1688" s="14" t="s">
        <v>11339</v>
      </c>
      <c r="M1688" s="2">
        <v>0.36</v>
      </c>
      <c r="P1688" s="181" t="s">
        <v>11514</v>
      </c>
      <c r="Q1688" s="182" t="s">
        <v>11</v>
      </c>
      <c r="R1688" s="9" t="s">
        <v>926</v>
      </c>
      <c r="S1688" s="6">
        <v>0</v>
      </c>
      <c r="T1688" s="6">
        <v>0</v>
      </c>
      <c r="U1688" s="6">
        <v>88000</v>
      </c>
      <c r="V1688" s="6">
        <v>0</v>
      </c>
      <c r="W1688" s="6">
        <f>SUM(Table2[[#This Row],[PE Obligations]:[Paving Obligations]])</f>
        <v>88000</v>
      </c>
    </row>
    <row r="1689" spans="1:23" x14ac:dyDescent="0.25">
      <c r="A1689" s="5">
        <v>124242</v>
      </c>
      <c r="B1689" s="4">
        <v>1</v>
      </c>
      <c r="C1689" s="9" t="s">
        <v>192</v>
      </c>
      <c r="D1689" s="65" t="s">
        <v>545</v>
      </c>
      <c r="E1689" s="65" t="s">
        <v>900</v>
      </c>
      <c r="F1689" s="9" t="s">
        <v>3768</v>
      </c>
      <c r="G1689" s="9" t="s">
        <v>29</v>
      </c>
      <c r="H1689" s="1" t="s">
        <v>28</v>
      </c>
      <c r="I1689" s="1" t="s">
        <v>29</v>
      </c>
      <c r="K1689" s="14" t="s">
        <v>28</v>
      </c>
      <c r="L1689" s="14" t="s">
        <v>113</v>
      </c>
      <c r="M1689" s="2">
        <v>1.4999999999999999E-2</v>
      </c>
      <c r="N1689" s="13">
        <v>44428</v>
      </c>
      <c r="P1689" s="181" t="s">
        <v>11515</v>
      </c>
      <c r="Q1689" s="182" t="s">
        <v>24</v>
      </c>
      <c r="R1689" s="9" t="s">
        <v>3769</v>
      </c>
      <c r="S1689" s="6">
        <v>88000</v>
      </c>
      <c r="T1689" s="6">
        <v>0</v>
      </c>
      <c r="U1689" s="6">
        <v>0</v>
      </c>
      <c r="V1689" s="6">
        <v>0</v>
      </c>
      <c r="W1689" s="6">
        <f>SUM(Table2[[#This Row],[PE Obligations]:[Paving Obligations]])</f>
        <v>88000</v>
      </c>
    </row>
    <row r="1690" spans="1:23" ht="60" x14ac:dyDescent="0.25">
      <c r="A1690" s="5">
        <v>125038</v>
      </c>
      <c r="B1690" s="4">
        <v>3</v>
      </c>
      <c r="C1690" s="9" t="s">
        <v>172</v>
      </c>
      <c r="D1690" s="65" t="s">
        <v>4144</v>
      </c>
      <c r="E1690" s="65" t="s">
        <v>11498</v>
      </c>
      <c r="F1690" s="9" t="s">
        <v>4145</v>
      </c>
      <c r="G1690" s="9" t="s">
        <v>4146</v>
      </c>
      <c r="H1690" s="1" t="s">
        <v>22</v>
      </c>
      <c r="I1690" s="1" t="s">
        <v>719</v>
      </c>
      <c r="K1690" s="14" t="s">
        <v>11496</v>
      </c>
      <c r="L1690" s="14" t="s">
        <v>113</v>
      </c>
      <c r="M1690" s="2">
        <v>0</v>
      </c>
      <c r="P1690" s="181" t="s">
        <v>11517</v>
      </c>
      <c r="Q1690" s="182" t="s">
        <v>24</v>
      </c>
      <c r="S1690" s="6">
        <v>88000</v>
      </c>
      <c r="T1690" s="6">
        <v>0</v>
      </c>
      <c r="U1690" s="6">
        <v>0</v>
      </c>
      <c r="V1690" s="6">
        <v>0</v>
      </c>
      <c r="W1690" s="6">
        <f>SUM(Table2[[#This Row],[PE Obligations]:[Paving Obligations]])</f>
        <v>88000</v>
      </c>
    </row>
    <row r="1691" spans="1:23" ht="30" x14ac:dyDescent="0.25">
      <c r="A1691" s="5">
        <v>127193</v>
      </c>
      <c r="B1691" s="4">
        <v>2</v>
      </c>
      <c r="C1691" s="9" t="s">
        <v>366</v>
      </c>
      <c r="D1691" s="65" t="s">
        <v>5360</v>
      </c>
      <c r="E1691" s="65" t="s">
        <v>900</v>
      </c>
      <c r="F1691" s="9" t="s">
        <v>5363</v>
      </c>
      <c r="G1691" s="9" t="s">
        <v>5362</v>
      </c>
      <c r="H1691" s="1" t="s">
        <v>158</v>
      </c>
      <c r="I1691" s="1" t="s">
        <v>341</v>
      </c>
      <c r="J1691" s="1" t="str">
        <f>VLOOKUP(A1691,'Resurfacing Data'!A:M,13,FALSE)</f>
        <v>Cape Seal - Chip Seal plus Micro-surfacing</v>
      </c>
      <c r="K1691" s="14" t="s">
        <v>11496</v>
      </c>
      <c r="L1691" s="14" t="s">
        <v>10418</v>
      </c>
      <c r="M1691" s="2">
        <v>2.5</v>
      </c>
      <c r="N1691" s="13">
        <v>43504</v>
      </c>
      <c r="O1691" s="1" t="s">
        <v>3042</v>
      </c>
      <c r="P1691" s="181" t="s">
        <v>11515</v>
      </c>
      <c r="Q1691" s="182" t="s">
        <v>24</v>
      </c>
      <c r="S1691" s="6">
        <v>0</v>
      </c>
      <c r="T1691" s="6">
        <v>0</v>
      </c>
      <c r="U1691" s="6">
        <v>0</v>
      </c>
      <c r="V1691" s="6">
        <v>87938</v>
      </c>
      <c r="W1691" s="6">
        <f>SUM(Table2[[#This Row],[PE Obligations]:[Paving Obligations]])</f>
        <v>87938</v>
      </c>
    </row>
    <row r="1692" spans="1:23" ht="90" x14ac:dyDescent="0.25">
      <c r="A1692" s="5">
        <v>130223</v>
      </c>
      <c r="B1692" s="4">
        <v>3</v>
      </c>
      <c r="C1692" s="9" t="s">
        <v>235</v>
      </c>
      <c r="D1692" s="65" t="s">
        <v>135</v>
      </c>
      <c r="E1692" s="65" t="s">
        <v>11498</v>
      </c>
      <c r="F1692" s="9" t="s">
        <v>7557</v>
      </c>
      <c r="G1692" s="9" t="s">
        <v>7558</v>
      </c>
      <c r="H1692" s="1" t="s">
        <v>1079</v>
      </c>
      <c r="I1692" s="1" t="s">
        <v>113</v>
      </c>
      <c r="K1692" s="14" t="s">
        <v>11496</v>
      </c>
      <c r="L1692" s="14" t="s">
        <v>113</v>
      </c>
      <c r="M1692" s="1" t="s">
        <v>57</v>
      </c>
      <c r="P1692" s="181" t="s">
        <v>11517</v>
      </c>
      <c r="Q1692" s="182"/>
      <c r="S1692" s="6">
        <v>87800</v>
      </c>
      <c r="T1692" s="6">
        <v>0</v>
      </c>
      <c r="U1692" s="6">
        <v>0</v>
      </c>
      <c r="V1692" s="6">
        <v>0</v>
      </c>
      <c r="W1692" s="6">
        <f>SUM(Table2[[#This Row],[PE Obligations]:[Paving Obligations]])</f>
        <v>87800</v>
      </c>
    </row>
    <row r="1693" spans="1:23" x14ac:dyDescent="0.25">
      <c r="A1693" s="5">
        <v>125455</v>
      </c>
      <c r="B1693" s="4">
        <v>1</v>
      </c>
      <c r="C1693" s="9" t="s">
        <v>256</v>
      </c>
      <c r="D1693" s="65" t="s">
        <v>122</v>
      </c>
      <c r="E1693" s="65" t="s">
        <v>10721</v>
      </c>
      <c r="F1693" s="9" t="s">
        <v>4391</v>
      </c>
      <c r="H1693" s="1" t="s">
        <v>22</v>
      </c>
      <c r="I1693" s="1" t="s">
        <v>1043</v>
      </c>
      <c r="K1693" s="14" t="s">
        <v>11500</v>
      </c>
      <c r="L1693" s="14" t="s">
        <v>11500</v>
      </c>
      <c r="M1693" s="2">
        <v>0</v>
      </c>
      <c r="N1693" s="13">
        <v>44113</v>
      </c>
      <c r="P1693" s="181" t="s">
        <v>11513</v>
      </c>
      <c r="Q1693" s="182" t="s">
        <v>148</v>
      </c>
      <c r="S1693" s="6">
        <v>87558</v>
      </c>
      <c r="T1693" s="6">
        <v>0</v>
      </c>
      <c r="U1693" s="6">
        <v>0</v>
      </c>
      <c r="V1693" s="6">
        <v>0</v>
      </c>
      <c r="W1693" s="6">
        <f>SUM(Table2[[#This Row],[PE Obligations]:[Paving Obligations]])</f>
        <v>87558</v>
      </c>
    </row>
    <row r="1694" spans="1:23" ht="30" x14ac:dyDescent="0.25">
      <c r="A1694" s="5">
        <v>126200</v>
      </c>
      <c r="B1694" s="4">
        <v>3</v>
      </c>
      <c r="C1694" s="9" t="s">
        <v>798</v>
      </c>
      <c r="D1694" s="65" t="s">
        <v>907</v>
      </c>
      <c r="E1694" s="65" t="s">
        <v>900</v>
      </c>
      <c r="F1694" s="9" t="s">
        <v>4732</v>
      </c>
      <c r="G1694" s="9" t="s">
        <v>4733</v>
      </c>
      <c r="H1694" s="1" t="s">
        <v>158</v>
      </c>
      <c r="I1694" s="1" t="s">
        <v>341</v>
      </c>
      <c r="J1694" s="1" t="str">
        <f>VLOOKUP(A1694,'Resurfacing Data'!A:M,13,FALSE)</f>
        <v>Profile Mill &amp; 85 lb/sy TLD</v>
      </c>
      <c r="K1694" s="14" t="s">
        <v>11496</v>
      </c>
      <c r="L1694" s="14" t="s">
        <v>10418</v>
      </c>
      <c r="M1694" s="2">
        <v>6.2</v>
      </c>
      <c r="N1694" s="13">
        <v>43140</v>
      </c>
      <c r="O1694" s="1" t="s">
        <v>337</v>
      </c>
      <c r="P1694" s="181" t="s">
        <v>11515</v>
      </c>
      <c r="Q1694" s="182" t="s">
        <v>24</v>
      </c>
      <c r="S1694" s="6">
        <v>0</v>
      </c>
      <c r="T1694" s="6">
        <v>0</v>
      </c>
      <c r="U1694" s="6">
        <v>13200.23</v>
      </c>
      <c r="V1694" s="6">
        <v>74340.149999999994</v>
      </c>
      <c r="W1694" s="6">
        <f>SUM(Table2[[#This Row],[PE Obligations]:[Paving Obligations]])</f>
        <v>87540.37999999999</v>
      </c>
    </row>
    <row r="1695" spans="1:23" x14ac:dyDescent="0.25">
      <c r="A1695" s="5">
        <v>130326</v>
      </c>
      <c r="B1695" s="4">
        <v>4</v>
      </c>
      <c r="C1695" s="9" t="s">
        <v>156</v>
      </c>
      <c r="D1695" s="65"/>
      <c r="E1695" s="65" t="s">
        <v>11500</v>
      </c>
      <c r="F1695" s="9" t="s">
        <v>7629</v>
      </c>
      <c r="H1695" s="1" t="s">
        <v>1246</v>
      </c>
      <c r="K1695" s="14" t="s">
        <v>11500</v>
      </c>
      <c r="L1695" s="14" t="s">
        <v>11500</v>
      </c>
      <c r="M1695" s="1" t="s">
        <v>57</v>
      </c>
      <c r="P1695" s="181" t="s">
        <v>11500</v>
      </c>
      <c r="Q1695" s="182"/>
      <c r="S1695" s="6">
        <v>0</v>
      </c>
      <c r="T1695" s="6">
        <v>0</v>
      </c>
      <c r="U1695" s="6">
        <v>87390</v>
      </c>
      <c r="V1695" s="6">
        <v>0</v>
      </c>
      <c r="W1695" s="6">
        <f>SUM(Table2[[#This Row],[PE Obligations]:[Paving Obligations]])</f>
        <v>87390</v>
      </c>
    </row>
    <row r="1696" spans="1:23" ht="30" x14ac:dyDescent="0.25">
      <c r="A1696" s="5">
        <v>126510</v>
      </c>
      <c r="B1696" s="4">
        <v>4</v>
      </c>
      <c r="C1696" s="9" t="s">
        <v>264</v>
      </c>
      <c r="D1696" s="65" t="s">
        <v>4880</v>
      </c>
      <c r="E1696" s="65" t="s">
        <v>11498</v>
      </c>
      <c r="F1696" s="9" t="s">
        <v>4897</v>
      </c>
      <c r="H1696" s="1" t="s">
        <v>1098</v>
      </c>
      <c r="I1696" s="1" t="s">
        <v>158</v>
      </c>
      <c r="K1696" s="14" t="s">
        <v>11500</v>
      </c>
      <c r="L1696" s="14" t="s">
        <v>11500</v>
      </c>
      <c r="M1696" s="2">
        <v>0.62</v>
      </c>
      <c r="P1696" s="181" t="s">
        <v>11517</v>
      </c>
      <c r="Q1696" s="182" t="s">
        <v>30</v>
      </c>
      <c r="S1696" s="6">
        <v>0</v>
      </c>
      <c r="T1696" s="6">
        <v>0</v>
      </c>
      <c r="U1696" s="6">
        <v>0</v>
      </c>
      <c r="V1696" s="6">
        <v>87242.5</v>
      </c>
      <c r="W1696" s="6">
        <f>SUM(Table2[[#This Row],[PE Obligations]:[Paving Obligations]])</f>
        <v>87242.5</v>
      </c>
    </row>
    <row r="1697" spans="1:23" ht="45" x14ac:dyDescent="0.25">
      <c r="A1697" s="5">
        <v>125484</v>
      </c>
      <c r="B1697" s="4">
        <v>3</v>
      </c>
      <c r="C1697" s="9" t="s">
        <v>43</v>
      </c>
      <c r="D1697" s="65" t="s">
        <v>4406</v>
      </c>
      <c r="E1697" s="65" t="s">
        <v>900</v>
      </c>
      <c r="F1697" s="9" t="s">
        <v>4407</v>
      </c>
      <c r="G1697" s="9" t="s">
        <v>4408</v>
      </c>
      <c r="H1697" s="1" t="s">
        <v>501</v>
      </c>
      <c r="I1697" s="1" t="s">
        <v>501</v>
      </c>
      <c r="K1697" s="14" t="s">
        <v>11500</v>
      </c>
      <c r="L1697" s="14" t="s">
        <v>11500</v>
      </c>
      <c r="M1697" s="2">
        <v>2.93</v>
      </c>
      <c r="N1697" s="13">
        <v>44428</v>
      </c>
      <c r="P1697" s="181" t="s">
        <v>11515</v>
      </c>
      <c r="Q1697" s="182" t="s">
        <v>24</v>
      </c>
      <c r="S1697" s="6">
        <v>87000</v>
      </c>
      <c r="T1697" s="6">
        <v>0</v>
      </c>
      <c r="U1697" s="6">
        <v>0</v>
      </c>
      <c r="V1697" s="6">
        <v>0</v>
      </c>
      <c r="W1697" s="6">
        <f>SUM(Table2[[#This Row],[PE Obligations]:[Paving Obligations]])</f>
        <v>87000</v>
      </c>
    </row>
    <row r="1698" spans="1:23" ht="30" x14ac:dyDescent="0.25">
      <c r="A1698" s="5">
        <v>128544</v>
      </c>
      <c r="B1698" s="4">
        <v>2</v>
      </c>
      <c r="C1698" s="9" t="s">
        <v>278</v>
      </c>
      <c r="D1698" s="65" t="s">
        <v>6142</v>
      </c>
      <c r="E1698" s="65" t="s">
        <v>11498</v>
      </c>
      <c r="F1698" s="9" t="s">
        <v>6143</v>
      </c>
      <c r="H1698" s="1" t="s">
        <v>1098</v>
      </c>
      <c r="I1698" s="1" t="s">
        <v>158</v>
      </c>
      <c r="K1698" s="14" t="s">
        <v>11500</v>
      </c>
      <c r="L1698" s="14" t="s">
        <v>11500</v>
      </c>
      <c r="M1698" s="2">
        <v>0.35599999999999998</v>
      </c>
      <c r="P1698" s="181" t="s">
        <v>11517</v>
      </c>
      <c r="Q1698" s="182" t="s">
        <v>30</v>
      </c>
      <c r="S1698" s="6">
        <v>0</v>
      </c>
      <c r="T1698" s="6">
        <v>0</v>
      </c>
      <c r="U1698" s="6">
        <v>0</v>
      </c>
      <c r="V1698" s="6">
        <v>86875.17</v>
      </c>
      <c r="W1698" s="6">
        <f>SUM(Table2[[#This Row],[PE Obligations]:[Paving Obligations]])</f>
        <v>86875.17</v>
      </c>
    </row>
    <row r="1699" spans="1:23" x14ac:dyDescent="0.25">
      <c r="A1699" s="5">
        <v>129867</v>
      </c>
      <c r="B1699" s="4">
        <v>1</v>
      </c>
      <c r="C1699" s="9" t="s">
        <v>40</v>
      </c>
      <c r="D1699" s="65"/>
      <c r="E1699" s="65" t="s">
        <v>11500</v>
      </c>
      <c r="F1699" s="9" t="s">
        <v>7215</v>
      </c>
      <c r="H1699" s="1" t="s">
        <v>878</v>
      </c>
      <c r="I1699" s="1" t="s">
        <v>972</v>
      </c>
      <c r="K1699" s="14" t="s">
        <v>11500</v>
      </c>
      <c r="L1699" s="14" t="s">
        <v>11500</v>
      </c>
      <c r="M1699" s="1" t="s">
        <v>57</v>
      </c>
      <c r="P1699" s="181" t="s">
        <v>11500</v>
      </c>
      <c r="Q1699" s="182"/>
      <c r="S1699" s="6">
        <v>0</v>
      </c>
      <c r="T1699" s="6">
        <v>0</v>
      </c>
      <c r="U1699" s="6">
        <v>86735</v>
      </c>
      <c r="V1699" s="6">
        <v>0</v>
      </c>
      <c r="W1699" s="6">
        <f>SUM(Table2[[#This Row],[PE Obligations]:[Paving Obligations]])</f>
        <v>86735</v>
      </c>
    </row>
    <row r="1700" spans="1:23" x14ac:dyDescent="0.25">
      <c r="A1700" s="5">
        <v>130451</v>
      </c>
      <c r="B1700" s="4">
        <v>2</v>
      </c>
      <c r="C1700" s="9" t="s">
        <v>284</v>
      </c>
      <c r="D1700" s="65"/>
      <c r="E1700" s="65" t="s">
        <v>10721</v>
      </c>
      <c r="F1700" s="9" t="s">
        <v>7669</v>
      </c>
      <c r="H1700" s="1" t="s">
        <v>105</v>
      </c>
      <c r="I1700" s="1" t="s">
        <v>171</v>
      </c>
      <c r="K1700" s="14" t="s">
        <v>11500</v>
      </c>
      <c r="L1700" s="14" t="s">
        <v>11500</v>
      </c>
      <c r="M1700" s="1" t="s">
        <v>57</v>
      </c>
      <c r="P1700" s="181" t="s">
        <v>11513</v>
      </c>
      <c r="Q1700" s="182"/>
      <c r="S1700" s="6">
        <v>0</v>
      </c>
      <c r="T1700" s="6">
        <v>0</v>
      </c>
      <c r="U1700" s="6">
        <v>86645</v>
      </c>
      <c r="V1700" s="6">
        <v>0</v>
      </c>
      <c r="W1700" s="6">
        <f>SUM(Table2[[#This Row],[PE Obligations]:[Paving Obligations]])</f>
        <v>86645</v>
      </c>
    </row>
    <row r="1701" spans="1:23" ht="30" x14ac:dyDescent="0.25">
      <c r="A1701" s="5">
        <v>125964</v>
      </c>
      <c r="B1701" s="4">
        <v>2</v>
      </c>
      <c r="C1701" s="9" t="s">
        <v>65</v>
      </c>
      <c r="D1701" s="65"/>
      <c r="E1701" s="65" t="s">
        <v>11498</v>
      </c>
      <c r="F1701" s="9" t="s">
        <v>4597</v>
      </c>
      <c r="H1701" s="1" t="s">
        <v>3266</v>
      </c>
      <c r="K1701" s="14" t="s">
        <v>11500</v>
      </c>
      <c r="L1701" s="14" t="s">
        <v>11500</v>
      </c>
      <c r="M1701" s="1" t="s">
        <v>57</v>
      </c>
      <c r="P1701" s="181" t="s">
        <v>11517</v>
      </c>
      <c r="Q1701" s="182"/>
      <c r="S1701" s="6">
        <v>86610.1</v>
      </c>
      <c r="T1701" s="6">
        <v>0</v>
      </c>
      <c r="U1701" s="6">
        <v>0</v>
      </c>
      <c r="V1701" s="6">
        <v>0</v>
      </c>
      <c r="W1701" s="6">
        <f>SUM(Table2[[#This Row],[PE Obligations]:[Paving Obligations]])</f>
        <v>86610.1</v>
      </c>
    </row>
    <row r="1702" spans="1:23" ht="30" x14ac:dyDescent="0.25">
      <c r="A1702" s="5">
        <v>128898</v>
      </c>
      <c r="B1702" s="4">
        <v>4</v>
      </c>
      <c r="C1702" s="9" t="s">
        <v>210</v>
      </c>
      <c r="D1702" s="65" t="s">
        <v>900</v>
      </c>
      <c r="E1702" s="65" t="s">
        <v>900</v>
      </c>
      <c r="F1702" s="9" t="s">
        <v>6407</v>
      </c>
      <c r="G1702" s="9" t="s">
        <v>6408</v>
      </c>
      <c r="H1702" s="1" t="s">
        <v>24</v>
      </c>
      <c r="I1702" s="1" t="s">
        <v>171</v>
      </c>
      <c r="K1702" s="14" t="s">
        <v>11501</v>
      </c>
      <c r="L1702" s="14" t="s">
        <v>11339</v>
      </c>
      <c r="M1702" s="1" t="s">
        <v>57</v>
      </c>
      <c r="N1702" s="13">
        <v>43812</v>
      </c>
      <c r="P1702" s="181" t="s">
        <v>11515</v>
      </c>
      <c r="Q1702" s="182" t="s">
        <v>24</v>
      </c>
      <c r="S1702" s="6">
        <v>0</v>
      </c>
      <c r="T1702" s="6">
        <v>0</v>
      </c>
      <c r="U1702" s="6">
        <v>86489</v>
      </c>
      <c r="V1702" s="6">
        <v>0</v>
      </c>
      <c r="W1702" s="6">
        <f>SUM(Table2[[#This Row],[PE Obligations]:[Paving Obligations]])</f>
        <v>86489</v>
      </c>
    </row>
    <row r="1703" spans="1:23" ht="30" x14ac:dyDescent="0.25">
      <c r="A1703" s="5">
        <v>126082</v>
      </c>
      <c r="B1703" s="4">
        <v>1</v>
      </c>
      <c r="C1703" s="9" t="s">
        <v>86</v>
      </c>
      <c r="D1703" s="65" t="s">
        <v>644</v>
      </c>
      <c r="E1703" s="65" t="s">
        <v>900</v>
      </c>
      <c r="F1703" s="9" t="s">
        <v>4648</v>
      </c>
      <c r="G1703" s="9" t="s">
        <v>4135</v>
      </c>
      <c r="H1703" s="1" t="s">
        <v>158</v>
      </c>
      <c r="I1703" s="1" t="s">
        <v>341</v>
      </c>
      <c r="J1703" s="1" t="str">
        <f>VLOOKUP(A1703,'Resurfacing Data'!A:M,13,FALSE)</f>
        <v>411 D Overlay</v>
      </c>
      <c r="K1703" s="14" t="s">
        <v>11496</v>
      </c>
      <c r="L1703" s="14" t="s">
        <v>10418</v>
      </c>
      <c r="M1703" s="2">
        <v>7.32</v>
      </c>
      <c r="N1703" s="13">
        <v>43231</v>
      </c>
      <c r="O1703" s="1" t="s">
        <v>342</v>
      </c>
      <c r="P1703" s="181" t="s">
        <v>11515</v>
      </c>
      <c r="Q1703" s="182" t="s">
        <v>24</v>
      </c>
      <c r="S1703" s="6">
        <v>0</v>
      </c>
      <c r="T1703" s="6">
        <v>0</v>
      </c>
      <c r="U1703" s="6">
        <v>0</v>
      </c>
      <c r="V1703" s="6">
        <v>86342.1</v>
      </c>
      <c r="W1703" s="6">
        <f>SUM(Table2[[#This Row],[PE Obligations]:[Paving Obligations]])</f>
        <v>86342.1</v>
      </c>
    </row>
    <row r="1704" spans="1:23" ht="90" x14ac:dyDescent="0.25">
      <c r="A1704" s="5">
        <v>123745</v>
      </c>
      <c r="B1704" s="4">
        <v>1</v>
      </c>
      <c r="C1704" s="9" t="s">
        <v>287</v>
      </c>
      <c r="D1704" s="65"/>
      <c r="E1704" s="65" t="s">
        <v>11498</v>
      </c>
      <c r="F1704" s="9" t="s">
        <v>3545</v>
      </c>
      <c r="G1704" s="9" t="s">
        <v>3546</v>
      </c>
      <c r="H1704" s="1" t="s">
        <v>22</v>
      </c>
      <c r="I1704" s="1" t="s">
        <v>39</v>
      </c>
      <c r="K1704" s="14" t="s">
        <v>11500</v>
      </c>
      <c r="L1704" s="14" t="s">
        <v>11500</v>
      </c>
      <c r="M1704" s="2">
        <v>0</v>
      </c>
      <c r="P1704" s="181" t="s">
        <v>11517</v>
      </c>
      <c r="Q1704" s="182" t="s">
        <v>24</v>
      </c>
      <c r="S1704" s="6">
        <v>0</v>
      </c>
      <c r="T1704" s="6">
        <v>0</v>
      </c>
      <c r="U1704" s="6">
        <v>86185</v>
      </c>
      <c r="V1704" s="6">
        <v>0</v>
      </c>
      <c r="W1704" s="6">
        <f>SUM(Table2[[#This Row],[PE Obligations]:[Paving Obligations]])</f>
        <v>86185</v>
      </c>
    </row>
    <row r="1705" spans="1:23" ht="30" x14ac:dyDescent="0.25">
      <c r="A1705" s="5">
        <v>124501</v>
      </c>
      <c r="B1705" s="4">
        <v>1</v>
      </c>
      <c r="C1705" s="9" t="s">
        <v>276</v>
      </c>
      <c r="D1705" s="65" t="s">
        <v>1602</v>
      </c>
      <c r="E1705" s="65" t="s">
        <v>11498</v>
      </c>
      <c r="F1705" s="9" t="s">
        <v>3910</v>
      </c>
      <c r="H1705" s="1" t="s">
        <v>28</v>
      </c>
      <c r="I1705" s="1" t="s">
        <v>29</v>
      </c>
      <c r="K1705" s="14" t="s">
        <v>28</v>
      </c>
      <c r="L1705" s="14" t="s">
        <v>113</v>
      </c>
      <c r="M1705" s="2">
        <v>0.01</v>
      </c>
      <c r="N1705" s="13">
        <v>44281</v>
      </c>
      <c r="P1705" s="181" t="s">
        <v>11517</v>
      </c>
      <c r="Q1705" s="182" t="s">
        <v>30</v>
      </c>
      <c r="R1705" s="9" t="s">
        <v>3911</v>
      </c>
      <c r="S1705" s="6">
        <v>86030</v>
      </c>
      <c r="T1705" s="6">
        <v>0</v>
      </c>
      <c r="U1705" s="6">
        <v>0</v>
      </c>
      <c r="V1705" s="6">
        <v>0</v>
      </c>
      <c r="W1705" s="6">
        <f>SUM(Table2[[#This Row],[PE Obligations]:[Paving Obligations]])</f>
        <v>86030</v>
      </c>
    </row>
    <row r="1706" spans="1:23" ht="45" x14ac:dyDescent="0.25">
      <c r="A1706" s="5">
        <v>100992</v>
      </c>
      <c r="B1706" s="4">
        <v>1</v>
      </c>
      <c r="C1706" s="9" t="s">
        <v>40</v>
      </c>
      <c r="D1706" s="65" t="s">
        <v>545</v>
      </c>
      <c r="E1706" s="65" t="s">
        <v>900</v>
      </c>
      <c r="F1706" s="9" t="s">
        <v>566</v>
      </c>
      <c r="G1706" s="9" t="s">
        <v>567</v>
      </c>
      <c r="H1706" s="1" t="s">
        <v>28</v>
      </c>
      <c r="I1706" s="1" t="s">
        <v>395</v>
      </c>
      <c r="K1706" s="14" t="s">
        <v>28</v>
      </c>
      <c r="L1706" s="14" t="s">
        <v>11339</v>
      </c>
      <c r="M1706" s="2">
        <v>0.44600000000000001</v>
      </c>
      <c r="N1706" s="13">
        <v>40438</v>
      </c>
      <c r="P1706" s="181" t="s">
        <v>11514</v>
      </c>
      <c r="Q1706" s="182" t="s">
        <v>11</v>
      </c>
      <c r="R1706" s="9" t="s">
        <v>568</v>
      </c>
      <c r="S1706" s="6">
        <v>0</v>
      </c>
      <c r="T1706" s="6">
        <v>0</v>
      </c>
      <c r="U1706" s="6">
        <v>86018.85</v>
      </c>
      <c r="V1706" s="6">
        <v>0</v>
      </c>
      <c r="W1706" s="6">
        <f>SUM(Table2[[#This Row],[PE Obligations]:[Paving Obligations]])</f>
        <v>86018.85</v>
      </c>
    </row>
    <row r="1707" spans="1:23" ht="30" x14ac:dyDescent="0.25">
      <c r="A1707" s="5">
        <v>128607</v>
      </c>
      <c r="B1707" s="4">
        <v>2</v>
      </c>
      <c r="C1707" s="9" t="s">
        <v>803</v>
      </c>
      <c r="D1707" s="65"/>
      <c r="E1707" s="65" t="s">
        <v>11500</v>
      </c>
      <c r="F1707" s="9" t="s">
        <v>6167</v>
      </c>
      <c r="H1707" s="1" t="s">
        <v>878</v>
      </c>
      <c r="I1707" s="1" t="s">
        <v>972</v>
      </c>
      <c r="K1707" s="14" t="s">
        <v>11500</v>
      </c>
      <c r="L1707" s="14" t="s">
        <v>11500</v>
      </c>
      <c r="M1707" s="1" t="s">
        <v>57</v>
      </c>
      <c r="P1707" s="181" t="s">
        <v>11500</v>
      </c>
      <c r="Q1707" s="182"/>
      <c r="S1707" s="6">
        <v>0</v>
      </c>
      <c r="T1707" s="6">
        <v>0</v>
      </c>
      <c r="U1707" s="6">
        <v>86000</v>
      </c>
      <c r="V1707" s="6">
        <v>0</v>
      </c>
      <c r="W1707" s="6">
        <f>SUM(Table2[[#This Row],[PE Obligations]:[Paving Obligations]])</f>
        <v>86000</v>
      </c>
    </row>
    <row r="1708" spans="1:23" x14ac:dyDescent="0.25">
      <c r="A1708" s="5">
        <v>129149</v>
      </c>
      <c r="B1708" s="4">
        <v>1</v>
      </c>
      <c r="C1708" s="9" t="s">
        <v>397</v>
      </c>
      <c r="D1708" s="65"/>
      <c r="E1708" s="65" t="s">
        <v>900</v>
      </c>
      <c r="F1708" s="9" t="s">
        <v>6564</v>
      </c>
      <c r="H1708" s="1" t="s">
        <v>105</v>
      </c>
      <c r="I1708" s="1" t="s">
        <v>171</v>
      </c>
      <c r="K1708" s="14" t="s">
        <v>11500</v>
      </c>
      <c r="L1708" s="14" t="s">
        <v>11500</v>
      </c>
      <c r="M1708" s="1" t="s">
        <v>57</v>
      </c>
      <c r="P1708" s="181" t="s">
        <v>11515</v>
      </c>
      <c r="Q1708" s="182"/>
      <c r="S1708" s="6">
        <v>0</v>
      </c>
      <c r="T1708" s="6">
        <v>0</v>
      </c>
      <c r="U1708" s="6">
        <v>85694.55</v>
      </c>
      <c r="V1708" s="6">
        <v>0</v>
      </c>
      <c r="W1708" s="6">
        <f>SUM(Table2[[#This Row],[PE Obligations]:[Paving Obligations]])</f>
        <v>85694.55</v>
      </c>
    </row>
    <row r="1709" spans="1:23" x14ac:dyDescent="0.25">
      <c r="A1709" s="5">
        <v>127197</v>
      </c>
      <c r="B1709" s="4">
        <v>2</v>
      </c>
      <c r="C1709" s="9" t="s">
        <v>282</v>
      </c>
      <c r="D1709" s="65" t="s">
        <v>752</v>
      </c>
      <c r="E1709" s="65" t="s">
        <v>900</v>
      </c>
      <c r="F1709" s="9" t="s">
        <v>5364</v>
      </c>
      <c r="G1709" s="9" t="s">
        <v>3213</v>
      </c>
      <c r="H1709" s="1" t="s">
        <v>158</v>
      </c>
      <c r="I1709" s="1" t="s">
        <v>341</v>
      </c>
      <c r="J1709" s="1" t="str">
        <f>VLOOKUP(A1709,'Resurfacing Data'!A:M,13,FALSE)</f>
        <v>Mill &amp; 411D</v>
      </c>
      <c r="K1709" s="14" t="s">
        <v>11496</v>
      </c>
      <c r="L1709" s="14" t="s">
        <v>10418</v>
      </c>
      <c r="M1709" s="2">
        <v>3.22</v>
      </c>
      <c r="N1709" s="13">
        <v>43553</v>
      </c>
      <c r="O1709" s="1" t="s">
        <v>342</v>
      </c>
      <c r="P1709" s="181" t="s">
        <v>11514</v>
      </c>
      <c r="Q1709" s="182" t="s">
        <v>11</v>
      </c>
      <c r="S1709" s="6">
        <v>0</v>
      </c>
      <c r="T1709" s="6">
        <v>0</v>
      </c>
      <c r="U1709" s="6">
        <v>16666.72</v>
      </c>
      <c r="V1709" s="6">
        <v>68968.759999999995</v>
      </c>
      <c r="W1709" s="6">
        <f>SUM(Table2[[#This Row],[PE Obligations]:[Paving Obligations]])</f>
        <v>85635.48</v>
      </c>
    </row>
    <row r="1710" spans="1:23" x14ac:dyDescent="0.25">
      <c r="A1710" s="5">
        <v>129252</v>
      </c>
      <c r="B1710" s="4">
        <v>2</v>
      </c>
      <c r="C1710" s="9" t="s">
        <v>194</v>
      </c>
      <c r="D1710" s="65" t="s">
        <v>2026</v>
      </c>
      <c r="E1710" s="65" t="s">
        <v>900</v>
      </c>
      <c r="F1710" s="9" t="s">
        <v>6734</v>
      </c>
      <c r="G1710" s="9" t="s">
        <v>5328</v>
      </c>
      <c r="H1710" s="1" t="s">
        <v>158</v>
      </c>
      <c r="I1710" s="1" t="s">
        <v>158</v>
      </c>
      <c r="J1710" s="1" t="str">
        <f>VLOOKUP(A1710,'2020'!E:I,5,FALSE)</f>
        <v>Scrub Seal</v>
      </c>
      <c r="K1710" s="14" t="s">
        <v>11496</v>
      </c>
      <c r="L1710" s="14" t="s">
        <v>10418</v>
      </c>
      <c r="M1710" s="2">
        <v>1.1299999999999999</v>
      </c>
      <c r="N1710" s="13">
        <v>43917</v>
      </c>
      <c r="O1710" s="1" t="s">
        <v>3042</v>
      </c>
      <c r="P1710" s="181" t="s">
        <v>11515</v>
      </c>
      <c r="Q1710" s="182" t="s">
        <v>24</v>
      </c>
      <c r="S1710" s="6">
        <v>0</v>
      </c>
      <c r="T1710" s="6">
        <v>0</v>
      </c>
      <c r="U1710" s="6">
        <v>0</v>
      </c>
      <c r="V1710" s="6">
        <v>85557</v>
      </c>
      <c r="W1710" s="6">
        <f>SUM(Table2[[#This Row],[PE Obligations]:[Paving Obligations]])</f>
        <v>85557</v>
      </c>
    </row>
    <row r="1711" spans="1:23" x14ac:dyDescent="0.25">
      <c r="A1711" s="5">
        <v>124159</v>
      </c>
      <c r="B1711" s="4">
        <v>4</v>
      </c>
      <c r="C1711" s="9" t="s">
        <v>190</v>
      </c>
      <c r="D1711" s="65" t="s">
        <v>665</v>
      </c>
      <c r="E1711" s="65" t="s">
        <v>900</v>
      </c>
      <c r="F1711" s="9" t="s">
        <v>3728</v>
      </c>
      <c r="H1711" s="1" t="s">
        <v>28</v>
      </c>
      <c r="I1711" s="1" t="s">
        <v>29</v>
      </c>
      <c r="K1711" s="14" t="s">
        <v>28</v>
      </c>
      <c r="L1711" s="14" t="s">
        <v>113</v>
      </c>
      <c r="M1711" s="2">
        <v>0.03</v>
      </c>
      <c r="N1711" s="13">
        <v>44687</v>
      </c>
      <c r="P1711" s="181" t="s">
        <v>11515</v>
      </c>
      <c r="Q1711" s="182" t="s">
        <v>24</v>
      </c>
      <c r="R1711" s="9" t="s">
        <v>3729</v>
      </c>
      <c r="S1711" s="6">
        <v>85000</v>
      </c>
      <c r="T1711" s="6">
        <v>0</v>
      </c>
      <c r="U1711" s="6">
        <v>0</v>
      </c>
      <c r="V1711" s="6">
        <v>0</v>
      </c>
      <c r="W1711" s="6">
        <f>SUM(Table2[[#This Row],[PE Obligations]:[Paving Obligations]])</f>
        <v>85000</v>
      </c>
    </row>
    <row r="1712" spans="1:23" x14ac:dyDescent="0.25">
      <c r="A1712" s="5">
        <v>105003.16</v>
      </c>
      <c r="B1712" s="4">
        <v>1</v>
      </c>
      <c r="C1712" s="9" t="s">
        <v>86</v>
      </c>
      <c r="D1712" s="65"/>
      <c r="E1712" s="65" t="s">
        <v>11500</v>
      </c>
      <c r="F1712" s="9" t="s">
        <v>897</v>
      </c>
      <c r="H1712" s="1" t="s">
        <v>760</v>
      </c>
      <c r="I1712" s="1" t="s">
        <v>761</v>
      </c>
      <c r="K1712" s="14" t="s">
        <v>11500</v>
      </c>
      <c r="L1712" s="14" t="s">
        <v>11500</v>
      </c>
      <c r="M1712" s="1" t="s">
        <v>57</v>
      </c>
      <c r="P1712" s="181" t="s">
        <v>11500</v>
      </c>
      <c r="Q1712" s="182"/>
      <c r="S1712" s="6">
        <v>0</v>
      </c>
      <c r="T1712" s="6">
        <v>0</v>
      </c>
      <c r="U1712" s="6">
        <v>84900</v>
      </c>
      <c r="V1712" s="6">
        <v>0</v>
      </c>
      <c r="W1712" s="6">
        <f>SUM(Table2[[#This Row],[PE Obligations]:[Paving Obligations]])</f>
        <v>84900</v>
      </c>
    </row>
    <row r="1713" spans="1:23" ht="105" x14ac:dyDescent="0.25">
      <c r="A1713" s="5">
        <v>118505.02</v>
      </c>
      <c r="B1713" s="4">
        <v>3</v>
      </c>
      <c r="C1713" s="9" t="s">
        <v>43</v>
      </c>
      <c r="D1713" s="65"/>
      <c r="E1713" s="65" t="s">
        <v>11498</v>
      </c>
      <c r="F1713" s="9" t="s">
        <v>2308</v>
      </c>
      <c r="G1713" s="9" t="s">
        <v>2309</v>
      </c>
      <c r="H1713" s="1" t="s">
        <v>22</v>
      </c>
      <c r="I1713" s="1" t="s">
        <v>39</v>
      </c>
      <c r="K1713" s="14" t="s">
        <v>11500</v>
      </c>
      <c r="L1713" s="14" t="s">
        <v>11500</v>
      </c>
      <c r="M1713" s="1" t="s">
        <v>57</v>
      </c>
      <c r="P1713" s="181" t="s">
        <v>11516</v>
      </c>
      <c r="Q1713" s="182" t="s">
        <v>11</v>
      </c>
      <c r="S1713" s="6">
        <v>0</v>
      </c>
      <c r="T1713" s="6">
        <v>0</v>
      </c>
      <c r="U1713" s="6">
        <v>84863</v>
      </c>
      <c r="V1713" s="6">
        <v>0</v>
      </c>
      <c r="W1713" s="6">
        <f>SUM(Table2[[#This Row],[PE Obligations]:[Paving Obligations]])</f>
        <v>84863</v>
      </c>
    </row>
    <row r="1714" spans="1:23" x14ac:dyDescent="0.25">
      <c r="A1714" s="5">
        <v>126095</v>
      </c>
      <c r="B1714" s="4">
        <v>1</v>
      </c>
      <c r="C1714" s="9" t="s">
        <v>219</v>
      </c>
      <c r="D1714" s="65" t="s">
        <v>363</v>
      </c>
      <c r="E1714" s="65" t="s">
        <v>900</v>
      </c>
      <c r="F1714" s="9" t="s">
        <v>4659</v>
      </c>
      <c r="G1714" s="9" t="s">
        <v>4135</v>
      </c>
      <c r="H1714" s="1" t="s">
        <v>158</v>
      </c>
      <c r="I1714" s="1" t="s">
        <v>341</v>
      </c>
      <c r="J1714" s="1" t="str">
        <f>VLOOKUP(A1714,'Resurfacing Data'!A:M,13,FALSE)</f>
        <v>411 D Overlay</v>
      </c>
      <c r="K1714" s="14" t="s">
        <v>11496</v>
      </c>
      <c r="L1714" s="14" t="s">
        <v>10418</v>
      </c>
      <c r="M1714" s="2">
        <v>6.06</v>
      </c>
      <c r="N1714" s="13">
        <v>43231</v>
      </c>
      <c r="O1714" s="1" t="s">
        <v>342</v>
      </c>
      <c r="P1714" s="181" t="s">
        <v>11515</v>
      </c>
      <c r="Q1714" s="182" t="s">
        <v>24</v>
      </c>
      <c r="S1714" s="6">
        <v>0</v>
      </c>
      <c r="T1714" s="6">
        <v>0</v>
      </c>
      <c r="U1714" s="6">
        <v>41874.230000000003</v>
      </c>
      <c r="V1714" s="6">
        <v>42709.98</v>
      </c>
      <c r="W1714" s="6">
        <f>SUM(Table2[[#This Row],[PE Obligations]:[Paving Obligations]])</f>
        <v>84584.21</v>
      </c>
    </row>
    <row r="1715" spans="1:23" x14ac:dyDescent="0.25">
      <c r="A1715" s="5">
        <v>123487</v>
      </c>
      <c r="B1715" s="4">
        <v>3</v>
      </c>
      <c r="C1715" s="9" t="s">
        <v>206</v>
      </c>
      <c r="D1715" s="65" t="s">
        <v>135</v>
      </c>
      <c r="E1715" s="65" t="s">
        <v>11498</v>
      </c>
      <c r="F1715" s="9" t="s">
        <v>3475</v>
      </c>
      <c r="H1715" s="1" t="s">
        <v>1079</v>
      </c>
      <c r="I1715" s="1" t="s">
        <v>118</v>
      </c>
      <c r="K1715" s="14" t="s">
        <v>11496</v>
      </c>
      <c r="L1715" s="14" t="s">
        <v>11499</v>
      </c>
      <c r="M1715" s="1" t="s">
        <v>57</v>
      </c>
      <c r="N1715" s="13">
        <v>43329</v>
      </c>
      <c r="P1715" s="181" t="s">
        <v>11517</v>
      </c>
      <c r="Q1715" s="182" t="s">
        <v>30</v>
      </c>
      <c r="S1715" s="6">
        <v>58500</v>
      </c>
      <c r="T1715" s="6">
        <v>0</v>
      </c>
      <c r="U1715" s="6">
        <v>26000</v>
      </c>
      <c r="V1715" s="6">
        <v>0</v>
      </c>
      <c r="W1715" s="6">
        <f>SUM(Table2[[#This Row],[PE Obligations]:[Paving Obligations]])</f>
        <v>84500</v>
      </c>
    </row>
    <row r="1716" spans="1:23" x14ac:dyDescent="0.25">
      <c r="A1716" s="5">
        <v>126221</v>
      </c>
      <c r="B1716" s="4">
        <v>3</v>
      </c>
      <c r="C1716" s="9" t="s">
        <v>289</v>
      </c>
      <c r="D1716" s="65" t="s">
        <v>339</v>
      </c>
      <c r="E1716" s="65" t="s">
        <v>900</v>
      </c>
      <c r="F1716" s="9" t="s">
        <v>4755</v>
      </c>
      <c r="G1716" s="9" t="s">
        <v>3213</v>
      </c>
      <c r="H1716" s="1" t="s">
        <v>158</v>
      </c>
      <c r="I1716" s="1" t="s">
        <v>341</v>
      </c>
      <c r="J1716" s="1" t="str">
        <f>VLOOKUP(A1716,'Resurfacing Data'!A:M,13,FALSE)</f>
        <v>Mill &amp; 411D</v>
      </c>
      <c r="K1716" s="14" t="s">
        <v>11496</v>
      </c>
      <c r="L1716" s="14" t="s">
        <v>10418</v>
      </c>
      <c r="M1716" s="2">
        <v>4.33</v>
      </c>
      <c r="N1716" s="13">
        <v>43182</v>
      </c>
      <c r="O1716" s="1" t="s">
        <v>342</v>
      </c>
      <c r="P1716" s="181" t="s">
        <v>11514</v>
      </c>
      <c r="Q1716" s="182" t="s">
        <v>11</v>
      </c>
      <c r="S1716" s="6">
        <v>0</v>
      </c>
      <c r="T1716" s="6">
        <v>0</v>
      </c>
      <c r="U1716" s="6">
        <v>-26379.47</v>
      </c>
      <c r="V1716" s="6">
        <v>110789.96</v>
      </c>
      <c r="W1716" s="6">
        <f>SUM(Table2[[#This Row],[PE Obligations]:[Paving Obligations]])</f>
        <v>84410.49</v>
      </c>
    </row>
    <row r="1717" spans="1:23" ht="30" x14ac:dyDescent="0.25">
      <c r="A1717" s="5">
        <v>129965</v>
      </c>
      <c r="B1717" s="4">
        <v>3</v>
      </c>
      <c r="C1717" s="9" t="s">
        <v>54</v>
      </c>
      <c r="D1717" s="65"/>
      <c r="E1717" s="65" t="s">
        <v>11500</v>
      </c>
      <c r="F1717" s="9" t="s">
        <v>7318</v>
      </c>
      <c r="H1717" s="1" t="s">
        <v>1246</v>
      </c>
      <c r="K1717" s="14" t="s">
        <v>11500</v>
      </c>
      <c r="L1717" s="14" t="s">
        <v>11500</v>
      </c>
      <c r="M1717" s="1" t="s">
        <v>57</v>
      </c>
      <c r="P1717" s="181" t="s">
        <v>11500</v>
      </c>
      <c r="Q1717" s="182"/>
      <c r="S1717" s="6">
        <v>0</v>
      </c>
      <c r="T1717" s="6">
        <v>0</v>
      </c>
      <c r="U1717" s="6">
        <v>84335.5</v>
      </c>
      <c r="V1717" s="6">
        <v>0</v>
      </c>
      <c r="W1717" s="6">
        <f>SUM(Table2[[#This Row],[PE Obligations]:[Paving Obligations]])</f>
        <v>84335.5</v>
      </c>
    </row>
    <row r="1718" spans="1:23" x14ac:dyDescent="0.25">
      <c r="A1718" s="5">
        <v>123882</v>
      </c>
      <c r="B1718" s="4">
        <v>4</v>
      </c>
      <c r="C1718" s="9" t="s">
        <v>607</v>
      </c>
      <c r="D1718" s="65" t="s">
        <v>3597</v>
      </c>
      <c r="E1718" s="65" t="s">
        <v>900</v>
      </c>
      <c r="F1718" s="9" t="s">
        <v>3598</v>
      </c>
      <c r="G1718" s="9" t="s">
        <v>3213</v>
      </c>
      <c r="H1718" s="1" t="s">
        <v>158</v>
      </c>
      <c r="I1718" s="1" t="s">
        <v>341</v>
      </c>
      <c r="J1718" s="1" t="str">
        <f>VLOOKUP(A1718,'Resurfacing Data'!A:M,13,FALSE)</f>
        <v>Mill &amp; 411D</v>
      </c>
      <c r="K1718" s="14" t="s">
        <v>11496</v>
      </c>
      <c r="L1718" s="14" t="s">
        <v>10418</v>
      </c>
      <c r="M1718" s="2">
        <v>0.86</v>
      </c>
      <c r="N1718" s="13">
        <v>42867</v>
      </c>
      <c r="O1718" s="1" t="s">
        <v>342</v>
      </c>
      <c r="P1718" s="181" t="s">
        <v>11515</v>
      </c>
      <c r="Q1718" s="182" t="s">
        <v>24</v>
      </c>
      <c r="S1718" s="6">
        <v>0</v>
      </c>
      <c r="T1718" s="6">
        <v>0</v>
      </c>
      <c r="U1718" s="6">
        <v>518.73</v>
      </c>
      <c r="V1718" s="6">
        <v>83752</v>
      </c>
      <c r="W1718" s="6">
        <f>SUM(Table2[[#This Row],[PE Obligations]:[Paving Obligations]])</f>
        <v>84270.73</v>
      </c>
    </row>
    <row r="1719" spans="1:23" x14ac:dyDescent="0.25">
      <c r="A1719" s="5">
        <v>105195.16</v>
      </c>
      <c r="B1719" s="4">
        <v>3</v>
      </c>
      <c r="C1719" s="9" t="s">
        <v>152</v>
      </c>
      <c r="D1719" s="65"/>
      <c r="E1719" s="65" t="s">
        <v>11498</v>
      </c>
      <c r="F1719" s="9" t="s">
        <v>897</v>
      </c>
      <c r="H1719" s="1" t="s">
        <v>760</v>
      </c>
      <c r="I1719" s="1" t="s">
        <v>761</v>
      </c>
      <c r="K1719" s="14" t="s">
        <v>11500</v>
      </c>
      <c r="L1719" s="14" t="s">
        <v>11500</v>
      </c>
      <c r="M1719" s="1" t="s">
        <v>57</v>
      </c>
      <c r="P1719" s="181" t="s">
        <v>11517</v>
      </c>
      <c r="Q1719" s="182"/>
      <c r="S1719" s="6">
        <v>0</v>
      </c>
      <c r="T1719" s="6">
        <v>0</v>
      </c>
      <c r="U1719" s="6">
        <v>84000</v>
      </c>
      <c r="V1719" s="6">
        <v>0</v>
      </c>
      <c r="W1719" s="6">
        <f>SUM(Table2[[#This Row],[PE Obligations]:[Paving Obligations]])</f>
        <v>84000</v>
      </c>
    </row>
    <row r="1720" spans="1:23" x14ac:dyDescent="0.25">
      <c r="A1720" s="5">
        <v>129857</v>
      </c>
      <c r="B1720" s="4">
        <v>4</v>
      </c>
      <c r="C1720" s="9" t="s">
        <v>314</v>
      </c>
      <c r="D1720" s="65" t="s">
        <v>135</v>
      </c>
      <c r="E1720" s="65" t="s">
        <v>11498</v>
      </c>
      <c r="F1720" s="9" t="s">
        <v>7205</v>
      </c>
      <c r="H1720" s="1" t="s">
        <v>1079</v>
      </c>
      <c r="I1720" s="1" t="s">
        <v>113</v>
      </c>
      <c r="K1720" s="14" t="s">
        <v>11496</v>
      </c>
      <c r="L1720" s="14" t="s">
        <v>113</v>
      </c>
      <c r="M1720" s="1" t="s">
        <v>57</v>
      </c>
      <c r="N1720" s="13">
        <v>44687</v>
      </c>
      <c r="P1720" s="181" t="s">
        <v>11517</v>
      </c>
      <c r="Q1720" s="182" t="s">
        <v>30</v>
      </c>
      <c r="S1720" s="6">
        <v>84000</v>
      </c>
      <c r="T1720" s="6">
        <v>0</v>
      </c>
      <c r="U1720" s="6">
        <v>0</v>
      </c>
      <c r="V1720" s="6">
        <v>0</v>
      </c>
      <c r="W1720" s="6">
        <f>SUM(Table2[[#This Row],[PE Obligations]:[Paving Obligations]])</f>
        <v>84000</v>
      </c>
    </row>
    <row r="1721" spans="1:23" x14ac:dyDescent="0.25">
      <c r="A1721" s="5">
        <v>105205.16</v>
      </c>
      <c r="B1721" s="4">
        <v>3</v>
      </c>
      <c r="C1721" s="9" t="s">
        <v>43</v>
      </c>
      <c r="D1721" s="65"/>
      <c r="E1721" s="65" t="s">
        <v>11498</v>
      </c>
      <c r="F1721" s="9" t="s">
        <v>897</v>
      </c>
      <c r="H1721" s="1" t="s">
        <v>760</v>
      </c>
      <c r="I1721" s="1" t="s">
        <v>761</v>
      </c>
      <c r="K1721" s="14" t="s">
        <v>11500</v>
      </c>
      <c r="L1721" s="14" t="s">
        <v>11500</v>
      </c>
      <c r="M1721" s="1" t="s">
        <v>57</v>
      </c>
      <c r="P1721" s="181" t="s">
        <v>11517</v>
      </c>
      <c r="Q1721" s="182"/>
      <c r="S1721" s="6">
        <v>0</v>
      </c>
      <c r="T1721" s="6">
        <v>0</v>
      </c>
      <c r="U1721" s="6">
        <v>83700</v>
      </c>
      <c r="V1721" s="6">
        <v>0</v>
      </c>
      <c r="W1721" s="6">
        <f>SUM(Table2[[#This Row],[PE Obligations]:[Paving Obligations]])</f>
        <v>83700</v>
      </c>
    </row>
    <row r="1722" spans="1:23" ht="30" x14ac:dyDescent="0.25">
      <c r="A1722" s="5">
        <v>107242.01</v>
      </c>
      <c r="B1722" s="4">
        <v>6</v>
      </c>
      <c r="C1722" s="9" t="s">
        <v>46</v>
      </c>
      <c r="D1722" s="65"/>
      <c r="E1722" s="65" t="s">
        <v>11500</v>
      </c>
      <c r="F1722" s="9" t="s">
        <v>988</v>
      </c>
      <c r="H1722" s="1" t="s">
        <v>24</v>
      </c>
      <c r="I1722" s="1" t="s">
        <v>155</v>
      </c>
      <c r="K1722" s="14" t="s">
        <v>11500</v>
      </c>
      <c r="L1722" s="14" t="s">
        <v>11500</v>
      </c>
      <c r="M1722" s="1" t="s">
        <v>57</v>
      </c>
      <c r="P1722" s="181" t="s">
        <v>11500</v>
      </c>
      <c r="Q1722" s="182"/>
      <c r="S1722" s="6">
        <v>83618</v>
      </c>
      <c r="T1722" s="6">
        <v>0</v>
      </c>
      <c r="U1722" s="6">
        <v>0</v>
      </c>
      <c r="V1722" s="6">
        <v>0</v>
      </c>
      <c r="W1722" s="6">
        <f>SUM(Table2[[#This Row],[PE Obligations]:[Paving Obligations]])</f>
        <v>83618</v>
      </c>
    </row>
    <row r="1723" spans="1:23" ht="30" x14ac:dyDescent="0.25">
      <c r="A1723" s="5">
        <v>114544.07</v>
      </c>
      <c r="B1723" s="4">
        <v>2</v>
      </c>
      <c r="C1723" s="9" t="s">
        <v>159</v>
      </c>
      <c r="D1723" s="65"/>
      <c r="E1723" s="65" t="s">
        <v>10721</v>
      </c>
      <c r="F1723" s="9" t="s">
        <v>1627</v>
      </c>
      <c r="H1723" s="1" t="s">
        <v>105</v>
      </c>
      <c r="I1723" s="1" t="s">
        <v>171</v>
      </c>
      <c r="K1723" s="14" t="s">
        <v>11500</v>
      </c>
      <c r="L1723" s="14" t="s">
        <v>11500</v>
      </c>
      <c r="M1723" s="1" t="s">
        <v>57</v>
      </c>
      <c r="N1723" s="13">
        <v>42965</v>
      </c>
      <c r="P1723" s="181" t="s">
        <v>11513</v>
      </c>
      <c r="Q1723" s="182"/>
      <c r="S1723" s="6">
        <v>0</v>
      </c>
      <c r="T1723" s="6">
        <v>0</v>
      </c>
      <c r="U1723" s="6">
        <v>83600</v>
      </c>
      <c r="V1723" s="6">
        <v>0</v>
      </c>
      <c r="W1723" s="6">
        <f>SUM(Table2[[#This Row],[PE Obligations]:[Paving Obligations]])</f>
        <v>83600</v>
      </c>
    </row>
    <row r="1724" spans="1:23" x14ac:dyDescent="0.25">
      <c r="A1724" s="5">
        <v>129268</v>
      </c>
      <c r="B1724" s="4">
        <v>3</v>
      </c>
      <c r="C1724" s="9" t="s">
        <v>131</v>
      </c>
      <c r="D1724" s="65"/>
      <c r="E1724" s="65" t="s">
        <v>10721</v>
      </c>
      <c r="F1724" s="9" t="s">
        <v>6741</v>
      </c>
      <c r="H1724" s="1" t="s">
        <v>105</v>
      </c>
      <c r="I1724" s="1" t="s">
        <v>171</v>
      </c>
      <c r="K1724" s="14" t="s">
        <v>11500</v>
      </c>
      <c r="L1724" s="14" t="s">
        <v>11500</v>
      </c>
      <c r="M1724" s="1" t="s">
        <v>57</v>
      </c>
      <c r="P1724" s="181" t="s">
        <v>11513</v>
      </c>
      <c r="Q1724" s="182"/>
      <c r="S1724" s="6">
        <v>0</v>
      </c>
      <c r="T1724" s="6">
        <v>0</v>
      </c>
      <c r="U1724" s="6">
        <v>83569.5</v>
      </c>
      <c r="V1724" s="6">
        <v>0</v>
      </c>
      <c r="W1724" s="6">
        <f>SUM(Table2[[#This Row],[PE Obligations]:[Paving Obligations]])</f>
        <v>83569.5</v>
      </c>
    </row>
    <row r="1725" spans="1:23" x14ac:dyDescent="0.25">
      <c r="A1725" s="5">
        <v>129981</v>
      </c>
      <c r="B1725" s="4">
        <v>3</v>
      </c>
      <c r="C1725" s="9" t="s">
        <v>235</v>
      </c>
      <c r="D1725" s="65" t="s">
        <v>114</v>
      </c>
      <c r="E1725" s="65" t="s">
        <v>10721</v>
      </c>
      <c r="F1725" s="9" t="s">
        <v>7334</v>
      </c>
      <c r="H1725" s="1" t="s">
        <v>52</v>
      </c>
      <c r="I1725" s="1" t="s">
        <v>48</v>
      </c>
      <c r="K1725" s="14" t="s">
        <v>28</v>
      </c>
      <c r="L1725" s="14" t="s">
        <v>11339</v>
      </c>
      <c r="M1725" s="2">
        <v>0.03</v>
      </c>
      <c r="P1725" s="181" t="s">
        <v>11513</v>
      </c>
      <c r="Q1725" s="182" t="s">
        <v>148</v>
      </c>
      <c r="R1725" s="9" t="s">
        <v>7335</v>
      </c>
      <c r="S1725" s="6">
        <v>0</v>
      </c>
      <c r="T1725" s="6">
        <v>0</v>
      </c>
      <c r="U1725" s="6">
        <v>83500</v>
      </c>
      <c r="V1725" s="6">
        <v>0</v>
      </c>
      <c r="W1725" s="6">
        <f>SUM(Table2[[#This Row],[PE Obligations]:[Paving Obligations]])</f>
        <v>83500</v>
      </c>
    </row>
    <row r="1726" spans="1:23" ht="30" x14ac:dyDescent="0.25">
      <c r="A1726" s="5">
        <v>128823</v>
      </c>
      <c r="B1726" s="4">
        <v>1</v>
      </c>
      <c r="C1726" s="9" t="s">
        <v>102</v>
      </c>
      <c r="D1726" s="65" t="s">
        <v>6350</v>
      </c>
      <c r="E1726" s="65" t="s">
        <v>11498</v>
      </c>
      <c r="F1726" s="9" t="s">
        <v>6351</v>
      </c>
      <c r="H1726" s="1" t="s">
        <v>1098</v>
      </c>
      <c r="I1726" s="1" t="s">
        <v>158</v>
      </c>
      <c r="K1726" s="14" t="s">
        <v>11500</v>
      </c>
      <c r="L1726" s="14" t="s">
        <v>11500</v>
      </c>
      <c r="M1726" s="2">
        <v>1</v>
      </c>
      <c r="P1726" s="181" t="s">
        <v>11517</v>
      </c>
      <c r="Q1726" s="182" t="s">
        <v>30</v>
      </c>
      <c r="S1726" s="6">
        <v>0</v>
      </c>
      <c r="T1726" s="6">
        <v>0</v>
      </c>
      <c r="U1726" s="6">
        <v>0</v>
      </c>
      <c r="V1726" s="6">
        <v>83088.06</v>
      </c>
      <c r="W1726" s="6">
        <f>SUM(Table2[[#This Row],[PE Obligations]:[Paving Obligations]])</f>
        <v>83088.06</v>
      </c>
    </row>
    <row r="1727" spans="1:23" x14ac:dyDescent="0.25">
      <c r="A1727" s="5">
        <v>118800</v>
      </c>
      <c r="B1727" s="4">
        <v>4</v>
      </c>
      <c r="C1727" s="9" t="s">
        <v>18</v>
      </c>
      <c r="D1727" s="65" t="s">
        <v>2379</v>
      </c>
      <c r="E1727" s="65" t="s">
        <v>11498</v>
      </c>
      <c r="F1727" s="9" t="s">
        <v>2380</v>
      </c>
      <c r="G1727" s="9" t="s">
        <v>2381</v>
      </c>
      <c r="H1727" s="1" t="s">
        <v>501</v>
      </c>
      <c r="I1727" s="1" t="s">
        <v>600</v>
      </c>
      <c r="K1727" s="14" t="s">
        <v>11500</v>
      </c>
      <c r="L1727" s="14" t="s">
        <v>11500</v>
      </c>
      <c r="M1727" s="2">
        <v>0</v>
      </c>
      <c r="N1727" s="13">
        <v>44057</v>
      </c>
      <c r="P1727" s="181" t="s">
        <v>11517</v>
      </c>
      <c r="Q1727" s="182" t="s">
        <v>24</v>
      </c>
      <c r="S1727" s="6">
        <v>38000</v>
      </c>
      <c r="T1727" s="6">
        <v>45000</v>
      </c>
      <c r="U1727" s="6">
        <v>0</v>
      </c>
      <c r="V1727" s="6">
        <v>0</v>
      </c>
      <c r="W1727" s="6">
        <f>SUM(Table2[[#This Row],[PE Obligations]:[Paving Obligations]])</f>
        <v>83000</v>
      </c>
    </row>
    <row r="1728" spans="1:23" ht="30" x14ac:dyDescent="0.25">
      <c r="A1728" s="5">
        <v>128937</v>
      </c>
      <c r="B1728" s="4">
        <v>1</v>
      </c>
      <c r="C1728" s="9" t="s">
        <v>49</v>
      </c>
      <c r="D1728" s="65" t="s">
        <v>6294</v>
      </c>
      <c r="E1728" s="65" t="s">
        <v>900</v>
      </c>
      <c r="F1728" s="9" t="s">
        <v>6419</v>
      </c>
      <c r="G1728" s="9" t="s">
        <v>6420</v>
      </c>
      <c r="H1728" s="1" t="s">
        <v>105</v>
      </c>
      <c r="I1728" s="1" t="s">
        <v>501</v>
      </c>
      <c r="K1728" s="14" t="s">
        <v>11506</v>
      </c>
      <c r="L1728" s="14" t="s">
        <v>11339</v>
      </c>
      <c r="M1728" s="2">
        <v>0.01</v>
      </c>
      <c r="N1728" s="13">
        <v>44113</v>
      </c>
      <c r="P1728" s="181" t="s">
        <v>11515</v>
      </c>
      <c r="Q1728" s="182" t="s">
        <v>24</v>
      </c>
      <c r="S1728" s="6">
        <v>2999</v>
      </c>
      <c r="T1728" s="6">
        <v>79999</v>
      </c>
      <c r="U1728" s="6">
        <v>0</v>
      </c>
      <c r="V1728" s="6">
        <v>0</v>
      </c>
      <c r="W1728" s="6">
        <f>SUM(Table2[[#This Row],[PE Obligations]:[Paving Obligations]])</f>
        <v>82998</v>
      </c>
    </row>
    <row r="1729" spans="1:23" ht="30" x14ac:dyDescent="0.25">
      <c r="A1729" s="5">
        <v>127882</v>
      </c>
      <c r="B1729" s="4">
        <v>2</v>
      </c>
      <c r="C1729" s="9" t="s">
        <v>316</v>
      </c>
      <c r="D1729" s="65" t="s">
        <v>448</v>
      </c>
      <c r="E1729" s="65" t="s">
        <v>900</v>
      </c>
      <c r="F1729" s="9" t="s">
        <v>5866</v>
      </c>
      <c r="G1729" s="9" t="s">
        <v>4674</v>
      </c>
      <c r="H1729" s="1" t="s">
        <v>158</v>
      </c>
      <c r="I1729" s="1" t="s">
        <v>341</v>
      </c>
      <c r="J1729" s="1" t="str">
        <f>VLOOKUP(A1729,'Resurfacing Data'!A:M,13,FALSE)</f>
        <v>Micro-surfacing @ 22 lbs/sy</v>
      </c>
      <c r="K1729" s="14" t="s">
        <v>11496</v>
      </c>
      <c r="L1729" s="14" t="s">
        <v>10418</v>
      </c>
      <c r="M1729" s="2">
        <v>3.11</v>
      </c>
      <c r="N1729" s="13">
        <v>43595</v>
      </c>
      <c r="O1729" s="1" t="s">
        <v>381</v>
      </c>
      <c r="P1729" s="181" t="s">
        <v>11514</v>
      </c>
      <c r="Q1729" s="182" t="s">
        <v>11</v>
      </c>
      <c r="S1729" s="6">
        <v>0</v>
      </c>
      <c r="T1729" s="6">
        <v>0</v>
      </c>
      <c r="U1729" s="6">
        <v>0</v>
      </c>
      <c r="V1729" s="6">
        <v>82956</v>
      </c>
      <c r="W1729" s="6">
        <f>SUM(Table2[[#This Row],[PE Obligations]:[Paving Obligations]])</f>
        <v>82956</v>
      </c>
    </row>
    <row r="1730" spans="1:23" ht="75" x14ac:dyDescent="0.25">
      <c r="A1730" s="5">
        <v>128613</v>
      </c>
      <c r="B1730" s="4">
        <v>2</v>
      </c>
      <c r="C1730" s="9" t="s">
        <v>284</v>
      </c>
      <c r="D1730" s="65" t="s">
        <v>2362</v>
      </c>
      <c r="E1730" s="65" t="s">
        <v>900</v>
      </c>
      <c r="F1730" s="9" t="s">
        <v>6169</v>
      </c>
      <c r="G1730" s="9" t="s">
        <v>6170</v>
      </c>
      <c r="H1730" s="1" t="s">
        <v>22</v>
      </c>
      <c r="I1730" s="1" t="s">
        <v>39</v>
      </c>
      <c r="K1730" s="14" t="s">
        <v>11500</v>
      </c>
      <c r="L1730" s="14" t="s">
        <v>11500</v>
      </c>
      <c r="M1730" s="2">
        <v>0.42699999999999999</v>
      </c>
      <c r="P1730" s="181" t="s">
        <v>11515</v>
      </c>
      <c r="Q1730" s="182" t="s">
        <v>24</v>
      </c>
      <c r="S1730" s="6">
        <v>82884.61</v>
      </c>
      <c r="T1730" s="6">
        <v>0</v>
      </c>
      <c r="U1730" s="6">
        <v>0</v>
      </c>
      <c r="V1730" s="6">
        <v>0</v>
      </c>
      <c r="W1730" s="6">
        <f>SUM(Table2[[#This Row],[PE Obligations]:[Paving Obligations]])</f>
        <v>82884.61</v>
      </c>
    </row>
    <row r="1731" spans="1:23" x14ac:dyDescent="0.25">
      <c r="A1731" s="5">
        <v>129780</v>
      </c>
      <c r="B1731" s="4">
        <v>2</v>
      </c>
      <c r="C1731" s="9" t="s">
        <v>98</v>
      </c>
      <c r="D1731" s="65" t="s">
        <v>1124</v>
      </c>
      <c r="E1731" s="65" t="s">
        <v>900</v>
      </c>
      <c r="F1731" s="9" t="s">
        <v>7153</v>
      </c>
      <c r="G1731" s="9" t="s">
        <v>851</v>
      </c>
      <c r="H1731" s="1" t="s">
        <v>24</v>
      </c>
      <c r="I1731" s="1" t="s">
        <v>851</v>
      </c>
      <c r="K1731" s="14" t="s">
        <v>11501</v>
      </c>
      <c r="L1731" s="14" t="s">
        <v>113</v>
      </c>
      <c r="M1731" s="2">
        <v>0.01</v>
      </c>
      <c r="N1731" s="13">
        <v>44242</v>
      </c>
      <c r="P1731" s="181" t="s">
        <v>11515</v>
      </c>
      <c r="Q1731" s="182" t="s">
        <v>24</v>
      </c>
      <c r="S1731" s="6">
        <v>82501</v>
      </c>
      <c r="T1731" s="6">
        <v>0</v>
      </c>
      <c r="U1731" s="6">
        <v>0</v>
      </c>
      <c r="V1731" s="6">
        <v>0</v>
      </c>
      <c r="W1731" s="6">
        <f>SUM(Table2[[#This Row],[PE Obligations]:[Paving Obligations]])</f>
        <v>82501</v>
      </c>
    </row>
    <row r="1732" spans="1:23" ht="30" x14ac:dyDescent="0.25">
      <c r="A1732" s="5">
        <v>84636.01</v>
      </c>
      <c r="B1732" s="4">
        <v>1</v>
      </c>
      <c r="C1732" s="9" t="s">
        <v>181</v>
      </c>
      <c r="D1732" s="65" t="s">
        <v>332</v>
      </c>
      <c r="E1732" s="65" t="s">
        <v>900</v>
      </c>
      <c r="F1732" s="9" t="s">
        <v>407</v>
      </c>
      <c r="H1732" s="1" t="s">
        <v>52</v>
      </c>
      <c r="I1732" s="1" t="s">
        <v>48</v>
      </c>
      <c r="K1732" s="14" t="s">
        <v>28</v>
      </c>
      <c r="L1732" s="14" t="s">
        <v>11339</v>
      </c>
      <c r="M1732" s="1" t="s">
        <v>57</v>
      </c>
      <c r="P1732" s="181" t="s">
        <v>11515</v>
      </c>
      <c r="Q1732" s="182" t="s">
        <v>24</v>
      </c>
      <c r="R1732" s="9" t="s">
        <v>408</v>
      </c>
      <c r="S1732" s="6">
        <v>0</v>
      </c>
      <c r="T1732" s="6">
        <v>0</v>
      </c>
      <c r="U1732" s="6">
        <v>82500</v>
      </c>
      <c r="V1732" s="6">
        <v>0</v>
      </c>
      <c r="W1732" s="6">
        <f>SUM(Table2[[#This Row],[PE Obligations]:[Paving Obligations]])</f>
        <v>82500</v>
      </c>
    </row>
    <row r="1733" spans="1:23" ht="30" x14ac:dyDescent="0.25">
      <c r="A1733" s="5">
        <v>129842</v>
      </c>
      <c r="B1733" s="4">
        <v>4</v>
      </c>
      <c r="C1733" s="9" t="s">
        <v>18</v>
      </c>
      <c r="D1733" s="65" t="s">
        <v>900</v>
      </c>
      <c r="E1733" s="65" t="s">
        <v>900</v>
      </c>
      <c r="F1733" s="9" t="s">
        <v>7194</v>
      </c>
      <c r="H1733" s="1" t="s">
        <v>52</v>
      </c>
      <c r="I1733" s="1" t="s">
        <v>48</v>
      </c>
      <c r="K1733" s="14" t="s">
        <v>28</v>
      </c>
      <c r="L1733" s="14" t="s">
        <v>11339</v>
      </c>
      <c r="M1733" s="1" t="s">
        <v>57</v>
      </c>
      <c r="P1733" s="181" t="s">
        <v>11514</v>
      </c>
      <c r="Q1733" s="182" t="s">
        <v>11</v>
      </c>
      <c r="R1733" s="9" t="s">
        <v>7195</v>
      </c>
      <c r="S1733" s="6">
        <v>0</v>
      </c>
      <c r="T1733" s="6">
        <v>0</v>
      </c>
      <c r="U1733" s="6">
        <v>82500</v>
      </c>
      <c r="V1733" s="6">
        <v>0</v>
      </c>
      <c r="W1733" s="6">
        <f>SUM(Table2[[#This Row],[PE Obligations]:[Paving Obligations]])</f>
        <v>82500</v>
      </c>
    </row>
    <row r="1734" spans="1:23" ht="30" x14ac:dyDescent="0.25">
      <c r="A1734" s="5">
        <v>130110</v>
      </c>
      <c r="B1734" s="4">
        <v>4</v>
      </c>
      <c r="C1734" s="9" t="s">
        <v>304</v>
      </c>
      <c r="D1734" s="65" t="s">
        <v>7465</v>
      </c>
      <c r="E1734" s="65" t="s">
        <v>11498</v>
      </c>
      <c r="F1734" s="9" t="s">
        <v>7466</v>
      </c>
      <c r="H1734" s="1" t="s">
        <v>1098</v>
      </c>
      <c r="I1734" s="1" t="s">
        <v>158</v>
      </c>
      <c r="K1734" s="14" t="s">
        <v>11500</v>
      </c>
      <c r="L1734" s="14" t="s">
        <v>11500</v>
      </c>
      <c r="M1734" s="2">
        <v>1.105</v>
      </c>
      <c r="P1734" s="181" t="s">
        <v>11517</v>
      </c>
      <c r="Q1734" s="182" t="s">
        <v>30</v>
      </c>
      <c r="S1734" s="6">
        <v>0</v>
      </c>
      <c r="T1734" s="6">
        <v>0</v>
      </c>
      <c r="U1734" s="6">
        <v>0</v>
      </c>
      <c r="V1734" s="6">
        <v>82330.289999999994</v>
      </c>
      <c r="W1734" s="6">
        <f>SUM(Table2[[#This Row],[PE Obligations]:[Paving Obligations]])</f>
        <v>82330.289999999994</v>
      </c>
    </row>
    <row r="1735" spans="1:23" ht="30" x14ac:dyDescent="0.25">
      <c r="A1735" s="5">
        <v>124686</v>
      </c>
      <c r="B1735" s="4">
        <v>3</v>
      </c>
      <c r="C1735" s="9" t="s">
        <v>131</v>
      </c>
      <c r="D1735" s="65" t="s">
        <v>491</v>
      </c>
      <c r="E1735" s="65" t="s">
        <v>900</v>
      </c>
      <c r="F1735" s="9" t="s">
        <v>4015</v>
      </c>
      <c r="H1735" s="1" t="s">
        <v>28</v>
      </c>
      <c r="I1735" s="1" t="s">
        <v>29</v>
      </c>
      <c r="K1735" s="14" t="s">
        <v>28</v>
      </c>
      <c r="L1735" s="14" t="s">
        <v>113</v>
      </c>
      <c r="M1735" s="2">
        <v>0.01</v>
      </c>
      <c r="N1735" s="13">
        <v>45268</v>
      </c>
      <c r="P1735" s="181" t="s">
        <v>11515</v>
      </c>
      <c r="Q1735" s="182" t="s">
        <v>24</v>
      </c>
      <c r="R1735" s="9" t="s">
        <v>4016</v>
      </c>
      <c r="S1735" s="6">
        <v>82200</v>
      </c>
      <c r="T1735" s="6">
        <v>0</v>
      </c>
      <c r="U1735" s="6">
        <v>0</v>
      </c>
      <c r="V1735" s="6">
        <v>0</v>
      </c>
      <c r="W1735" s="6">
        <f>SUM(Table2[[#This Row],[PE Obligations]:[Paving Obligations]])</f>
        <v>82200</v>
      </c>
    </row>
    <row r="1736" spans="1:23" ht="60" x14ac:dyDescent="0.25">
      <c r="A1736" s="5">
        <v>120048</v>
      </c>
      <c r="B1736" s="4">
        <v>1</v>
      </c>
      <c r="C1736" s="9" t="s">
        <v>256</v>
      </c>
      <c r="D1736" s="65" t="s">
        <v>2599</v>
      </c>
      <c r="E1736" s="65" t="s">
        <v>11498</v>
      </c>
      <c r="F1736" s="9" t="s">
        <v>2600</v>
      </c>
      <c r="G1736" s="9" t="s">
        <v>2601</v>
      </c>
      <c r="H1736" s="1" t="s">
        <v>501</v>
      </c>
      <c r="I1736" s="1" t="s">
        <v>600</v>
      </c>
      <c r="K1736" s="14" t="s">
        <v>11496</v>
      </c>
      <c r="L1736" s="14" t="s">
        <v>113</v>
      </c>
      <c r="M1736" s="2">
        <v>0</v>
      </c>
      <c r="N1736" s="13">
        <v>44176</v>
      </c>
      <c r="P1736" s="181" t="s">
        <v>11517</v>
      </c>
      <c r="Q1736" s="182" t="s">
        <v>24</v>
      </c>
      <c r="S1736" s="6">
        <v>0</v>
      </c>
      <c r="T1736" s="6">
        <v>82000</v>
      </c>
      <c r="U1736" s="6">
        <v>0</v>
      </c>
      <c r="V1736" s="6">
        <v>0</v>
      </c>
      <c r="W1736" s="6">
        <f>SUM(Table2[[#This Row],[PE Obligations]:[Paving Obligations]])</f>
        <v>82000</v>
      </c>
    </row>
    <row r="1737" spans="1:23" ht="180" x14ac:dyDescent="0.25">
      <c r="A1737" s="5">
        <v>127895</v>
      </c>
      <c r="B1737" s="4">
        <v>3</v>
      </c>
      <c r="C1737" s="9" t="s">
        <v>320</v>
      </c>
      <c r="D1737" s="65" t="s">
        <v>5873</v>
      </c>
      <c r="E1737" s="65" t="s">
        <v>900</v>
      </c>
      <c r="F1737" s="9" t="s">
        <v>5874</v>
      </c>
      <c r="G1737" s="9" t="s">
        <v>5875</v>
      </c>
      <c r="H1737" s="1" t="s">
        <v>22</v>
      </c>
      <c r="I1737" s="1" t="s">
        <v>56</v>
      </c>
      <c r="K1737" s="14" t="s">
        <v>11500</v>
      </c>
      <c r="L1737" s="14" t="s">
        <v>11500</v>
      </c>
      <c r="M1737" s="2">
        <v>3.66</v>
      </c>
      <c r="P1737" s="181" t="s">
        <v>11515</v>
      </c>
      <c r="Q1737" s="182" t="s">
        <v>24</v>
      </c>
      <c r="S1737" s="6">
        <v>82000</v>
      </c>
      <c r="T1737" s="6">
        <v>0</v>
      </c>
      <c r="U1737" s="6">
        <v>0</v>
      </c>
      <c r="V1737" s="6">
        <v>0</v>
      </c>
      <c r="W1737" s="6">
        <f>SUM(Table2[[#This Row],[PE Obligations]:[Paving Obligations]])</f>
        <v>82000</v>
      </c>
    </row>
    <row r="1738" spans="1:23" x14ac:dyDescent="0.25">
      <c r="A1738" s="5">
        <v>129072</v>
      </c>
      <c r="B1738" s="4">
        <v>2</v>
      </c>
      <c r="C1738" s="9" t="s">
        <v>197</v>
      </c>
      <c r="D1738" s="65"/>
      <c r="E1738" s="65" t="s">
        <v>900</v>
      </c>
      <c r="F1738" s="9" t="s">
        <v>6507</v>
      </c>
      <c r="H1738" s="1" t="s">
        <v>105</v>
      </c>
      <c r="I1738" s="1" t="s">
        <v>171</v>
      </c>
      <c r="K1738" s="14" t="s">
        <v>11500</v>
      </c>
      <c r="L1738" s="14" t="s">
        <v>11500</v>
      </c>
      <c r="M1738" s="1" t="s">
        <v>57</v>
      </c>
      <c r="P1738" s="181" t="s">
        <v>11515</v>
      </c>
      <c r="Q1738" s="182"/>
      <c r="S1738" s="6">
        <v>0</v>
      </c>
      <c r="T1738" s="6">
        <v>0</v>
      </c>
      <c r="U1738" s="6">
        <v>81715.8</v>
      </c>
      <c r="V1738" s="6">
        <v>0</v>
      </c>
      <c r="W1738" s="6">
        <f>SUM(Table2[[#This Row],[PE Obligations]:[Paving Obligations]])</f>
        <v>81715.8</v>
      </c>
    </row>
    <row r="1739" spans="1:23" x14ac:dyDescent="0.25">
      <c r="A1739" s="5">
        <v>126090</v>
      </c>
      <c r="B1739" s="4">
        <v>1</v>
      </c>
      <c r="C1739" s="9" t="s">
        <v>271</v>
      </c>
      <c r="D1739" s="65" t="s">
        <v>1463</v>
      </c>
      <c r="E1739" s="65" t="s">
        <v>900</v>
      </c>
      <c r="F1739" s="9" t="s">
        <v>4656</v>
      </c>
      <c r="G1739" s="9" t="s">
        <v>4654</v>
      </c>
      <c r="H1739" s="1" t="s">
        <v>158</v>
      </c>
      <c r="I1739" s="1" t="s">
        <v>341</v>
      </c>
      <c r="J1739" s="1" t="str">
        <f>VLOOKUP(A1739,'2015 to 2019'!D:F,3,FALSE)</f>
        <v>411TLD Overlay @ 85 lb/sy</v>
      </c>
      <c r="K1739" s="14" t="s">
        <v>11496</v>
      </c>
      <c r="L1739" s="14" t="s">
        <v>10418</v>
      </c>
      <c r="M1739" s="2">
        <v>5.45</v>
      </c>
      <c r="N1739" s="13">
        <v>43231</v>
      </c>
      <c r="O1739" s="1" t="s">
        <v>337</v>
      </c>
      <c r="P1739" s="181" t="s">
        <v>11515</v>
      </c>
      <c r="Q1739" s="182" t="s">
        <v>24</v>
      </c>
      <c r="S1739" s="6">
        <v>0</v>
      </c>
      <c r="T1739" s="6">
        <v>0</v>
      </c>
      <c r="U1739" s="6">
        <v>0</v>
      </c>
      <c r="V1739" s="6">
        <v>81497.94</v>
      </c>
      <c r="W1739" s="6">
        <f>SUM(Table2[[#This Row],[PE Obligations]:[Paving Obligations]])</f>
        <v>81497.94</v>
      </c>
    </row>
    <row r="1740" spans="1:23" x14ac:dyDescent="0.25">
      <c r="A1740" s="5">
        <v>124507</v>
      </c>
      <c r="B1740" s="4">
        <v>1</v>
      </c>
      <c r="C1740" s="9" t="s">
        <v>276</v>
      </c>
      <c r="D1740" s="65" t="s">
        <v>3914</v>
      </c>
      <c r="E1740" s="65" t="s">
        <v>11498</v>
      </c>
      <c r="F1740" s="9" t="s">
        <v>3915</v>
      </c>
      <c r="H1740" s="1" t="s">
        <v>28</v>
      </c>
      <c r="I1740" s="1" t="s">
        <v>29</v>
      </c>
      <c r="K1740" s="14" t="s">
        <v>28</v>
      </c>
      <c r="L1740" s="14" t="s">
        <v>113</v>
      </c>
      <c r="M1740" s="2">
        <v>2.1000000000000001E-2</v>
      </c>
      <c r="N1740" s="13">
        <v>44323</v>
      </c>
      <c r="P1740" s="181" t="s">
        <v>11517</v>
      </c>
      <c r="Q1740" s="182" t="s">
        <v>30</v>
      </c>
      <c r="R1740" s="9" t="s">
        <v>3916</v>
      </c>
      <c r="S1740" s="6">
        <v>81415</v>
      </c>
      <c r="T1740" s="6">
        <v>0</v>
      </c>
      <c r="U1740" s="6">
        <v>0</v>
      </c>
      <c r="V1740" s="6">
        <v>0</v>
      </c>
      <c r="W1740" s="6">
        <f>SUM(Table2[[#This Row],[PE Obligations]:[Paving Obligations]])</f>
        <v>81415</v>
      </c>
    </row>
    <row r="1741" spans="1:23" x14ac:dyDescent="0.25">
      <c r="A1741" s="5">
        <v>126348</v>
      </c>
      <c r="B1741" s="4">
        <v>3</v>
      </c>
      <c r="C1741" s="9" t="s">
        <v>54</v>
      </c>
      <c r="D1741" s="65" t="s">
        <v>796</v>
      </c>
      <c r="E1741" s="65" t="s">
        <v>900</v>
      </c>
      <c r="F1741" s="9" t="s">
        <v>4833</v>
      </c>
      <c r="G1741" s="9" t="s">
        <v>4834</v>
      </c>
      <c r="H1741" s="1" t="s">
        <v>105</v>
      </c>
      <c r="I1741" s="1" t="s">
        <v>171</v>
      </c>
      <c r="K1741" s="14" t="s">
        <v>11500</v>
      </c>
      <c r="L1741" s="14" t="s">
        <v>11500</v>
      </c>
      <c r="M1741" s="2">
        <v>0</v>
      </c>
      <c r="N1741" s="13">
        <v>43077</v>
      </c>
      <c r="P1741" s="181" t="s">
        <v>11514</v>
      </c>
      <c r="Q1741" s="182" t="s">
        <v>11</v>
      </c>
      <c r="S1741" s="6">
        <v>0</v>
      </c>
      <c r="T1741" s="6">
        <v>0</v>
      </c>
      <c r="U1741" s="6">
        <v>81399.73</v>
      </c>
      <c r="V1741" s="6">
        <v>0</v>
      </c>
      <c r="W1741" s="6">
        <f>SUM(Table2[[#This Row],[PE Obligations]:[Paving Obligations]])</f>
        <v>81399.73</v>
      </c>
    </row>
    <row r="1742" spans="1:23" ht="30" x14ac:dyDescent="0.25">
      <c r="A1742" s="5">
        <v>127285</v>
      </c>
      <c r="B1742" s="4">
        <v>3</v>
      </c>
      <c r="C1742" s="9" t="s">
        <v>289</v>
      </c>
      <c r="D1742" s="65" t="s">
        <v>339</v>
      </c>
      <c r="E1742" s="65" t="s">
        <v>900</v>
      </c>
      <c r="F1742" s="9" t="s">
        <v>5411</v>
      </c>
      <c r="G1742" s="9" t="s">
        <v>3213</v>
      </c>
      <c r="H1742" s="1" t="s">
        <v>158</v>
      </c>
      <c r="I1742" s="1" t="s">
        <v>341</v>
      </c>
      <c r="J1742" s="1" t="str">
        <f>VLOOKUP(A1742,'Resurfacing Data'!A:M,13,FALSE)</f>
        <v>Mill &amp; 411D</v>
      </c>
      <c r="K1742" s="14" t="s">
        <v>11496</v>
      </c>
      <c r="L1742" s="14" t="s">
        <v>10418</v>
      </c>
      <c r="M1742" s="2">
        <v>5.0199999999999996</v>
      </c>
      <c r="N1742" s="13">
        <v>43595</v>
      </c>
      <c r="O1742" s="1" t="s">
        <v>342</v>
      </c>
      <c r="P1742" s="181" t="s">
        <v>11514</v>
      </c>
      <c r="Q1742" s="182" t="s">
        <v>11</v>
      </c>
      <c r="S1742" s="6">
        <v>0</v>
      </c>
      <c r="T1742" s="6">
        <v>0</v>
      </c>
      <c r="U1742" s="6">
        <v>-21165</v>
      </c>
      <c r="V1742" s="6">
        <v>102536</v>
      </c>
      <c r="W1742" s="6">
        <f>SUM(Table2[[#This Row],[PE Obligations]:[Paving Obligations]])</f>
        <v>81371</v>
      </c>
    </row>
    <row r="1743" spans="1:23" x14ac:dyDescent="0.25">
      <c r="A1743" s="5">
        <v>124506.01</v>
      </c>
      <c r="B1743" s="4">
        <v>3</v>
      </c>
      <c r="C1743" s="9" t="s">
        <v>267</v>
      </c>
      <c r="D1743" s="65" t="s">
        <v>1834</v>
      </c>
      <c r="E1743" s="65" t="s">
        <v>900</v>
      </c>
      <c r="F1743" s="9" t="s">
        <v>3912</v>
      </c>
      <c r="H1743" s="1" t="s">
        <v>52</v>
      </c>
      <c r="I1743" s="1" t="s">
        <v>48</v>
      </c>
      <c r="K1743" s="14" t="s">
        <v>28</v>
      </c>
      <c r="L1743" s="14" t="s">
        <v>11339</v>
      </c>
      <c r="M1743" s="2">
        <v>0</v>
      </c>
      <c r="N1743" s="13">
        <v>43273</v>
      </c>
      <c r="P1743" s="181" t="s">
        <v>11515</v>
      </c>
      <c r="Q1743" s="182" t="s">
        <v>24</v>
      </c>
      <c r="R1743" s="9" t="s">
        <v>3913</v>
      </c>
      <c r="S1743" s="6">
        <v>0</v>
      </c>
      <c r="T1743" s="6">
        <v>0</v>
      </c>
      <c r="U1743" s="6">
        <v>81323.39</v>
      </c>
      <c r="V1743" s="6">
        <v>0</v>
      </c>
      <c r="W1743" s="6">
        <f>SUM(Table2[[#This Row],[PE Obligations]:[Paving Obligations]])</f>
        <v>81323.39</v>
      </c>
    </row>
    <row r="1744" spans="1:23" x14ac:dyDescent="0.25">
      <c r="A1744" s="5">
        <v>125768</v>
      </c>
      <c r="B1744" s="4">
        <v>2</v>
      </c>
      <c r="C1744" s="9" t="s">
        <v>241</v>
      </c>
      <c r="D1744" s="65"/>
      <c r="E1744" s="65" t="s">
        <v>11500</v>
      </c>
      <c r="F1744" s="9" t="s">
        <v>4564</v>
      </c>
      <c r="H1744" s="1" t="s">
        <v>878</v>
      </c>
      <c r="I1744" s="1" t="s">
        <v>972</v>
      </c>
      <c r="K1744" s="14" t="s">
        <v>11500</v>
      </c>
      <c r="L1744" s="14" t="s">
        <v>11500</v>
      </c>
      <c r="M1744" s="1" t="s">
        <v>57</v>
      </c>
      <c r="P1744" s="181" t="s">
        <v>11500</v>
      </c>
      <c r="Q1744" s="182"/>
      <c r="S1744" s="6">
        <v>0</v>
      </c>
      <c r="T1744" s="6">
        <v>0</v>
      </c>
      <c r="U1744" s="6">
        <v>81141.100000000006</v>
      </c>
      <c r="V1744" s="6">
        <v>0</v>
      </c>
      <c r="W1744" s="6">
        <f>SUM(Table2[[#This Row],[PE Obligations]:[Paving Obligations]])</f>
        <v>81141.100000000006</v>
      </c>
    </row>
    <row r="1745" spans="1:23" ht="255" x14ac:dyDescent="0.25">
      <c r="A1745" s="5">
        <v>126732</v>
      </c>
      <c r="B1745" s="4">
        <v>1</v>
      </c>
      <c r="C1745" s="9" t="s">
        <v>256</v>
      </c>
      <c r="D1745" s="65"/>
      <c r="E1745" s="65" t="s">
        <v>11498</v>
      </c>
      <c r="F1745" s="9" t="s">
        <v>5100</v>
      </c>
      <c r="G1745" s="9" t="s">
        <v>5101</v>
      </c>
      <c r="H1745" s="1" t="s">
        <v>22</v>
      </c>
      <c r="I1745" s="1" t="s">
        <v>158</v>
      </c>
      <c r="J1745" s="1" t="e">
        <f>VLOOKUP(A1745,'Resurfacing Data'!A:M,13,FALSE)</f>
        <v>#N/A</v>
      </c>
      <c r="K1745" s="14" t="s">
        <v>11496</v>
      </c>
      <c r="L1745" s="14" t="s">
        <v>10418</v>
      </c>
      <c r="M1745" s="2">
        <v>0</v>
      </c>
      <c r="P1745" s="181" t="s">
        <v>11517</v>
      </c>
      <c r="Q1745" s="182" t="s">
        <v>24</v>
      </c>
      <c r="S1745" s="6">
        <v>81000</v>
      </c>
      <c r="T1745" s="6">
        <v>0</v>
      </c>
      <c r="U1745" s="6">
        <v>0</v>
      </c>
      <c r="V1745" s="6">
        <v>0</v>
      </c>
      <c r="W1745" s="6">
        <f>SUM(Table2[[#This Row],[PE Obligations]:[Paving Obligations]])</f>
        <v>81000</v>
      </c>
    </row>
    <row r="1746" spans="1:23" ht="30" x14ac:dyDescent="0.25">
      <c r="A1746" s="5">
        <v>124689.01</v>
      </c>
      <c r="B1746" s="4">
        <v>3</v>
      </c>
      <c r="C1746" s="9" t="s">
        <v>131</v>
      </c>
      <c r="D1746" s="65" t="s">
        <v>99</v>
      </c>
      <c r="E1746" s="65" t="s">
        <v>900</v>
      </c>
      <c r="F1746" s="9" t="s">
        <v>4019</v>
      </c>
      <c r="G1746" s="9" t="s">
        <v>4020</v>
      </c>
      <c r="H1746" s="1" t="s">
        <v>52</v>
      </c>
      <c r="I1746" s="1" t="s">
        <v>48</v>
      </c>
      <c r="K1746" s="14" t="s">
        <v>28</v>
      </c>
      <c r="L1746" s="14" t="s">
        <v>11339</v>
      </c>
      <c r="M1746" s="2">
        <v>0.01</v>
      </c>
      <c r="N1746" s="13">
        <v>43329</v>
      </c>
      <c r="P1746" s="181" t="s">
        <v>11515</v>
      </c>
      <c r="Q1746" s="182" t="s">
        <v>24</v>
      </c>
      <c r="R1746" s="9" t="s">
        <v>4021</v>
      </c>
      <c r="S1746" s="6">
        <v>0</v>
      </c>
      <c r="T1746" s="6">
        <v>0</v>
      </c>
      <c r="U1746" s="6">
        <v>80500</v>
      </c>
      <c r="V1746" s="6">
        <v>0</v>
      </c>
      <c r="W1746" s="6">
        <f>SUM(Table2[[#This Row],[PE Obligations]:[Paving Obligations]])</f>
        <v>80500</v>
      </c>
    </row>
    <row r="1747" spans="1:23" x14ac:dyDescent="0.25">
      <c r="A1747" s="5">
        <v>130320</v>
      </c>
      <c r="B1747" s="4">
        <v>1</v>
      </c>
      <c r="C1747" s="9" t="s">
        <v>287</v>
      </c>
      <c r="D1747" s="65"/>
      <c r="E1747" s="65" t="s">
        <v>900</v>
      </c>
      <c r="F1747" s="9" t="s">
        <v>7623</v>
      </c>
      <c r="H1747" s="1" t="s">
        <v>105</v>
      </c>
      <c r="I1747" s="1" t="s">
        <v>171</v>
      </c>
      <c r="K1747" s="14" t="s">
        <v>11500</v>
      </c>
      <c r="L1747" s="14" t="s">
        <v>11500</v>
      </c>
      <c r="M1747" s="1" t="s">
        <v>57</v>
      </c>
      <c r="P1747" s="181" t="s">
        <v>11515</v>
      </c>
      <c r="Q1747" s="182"/>
      <c r="S1747" s="6">
        <v>0</v>
      </c>
      <c r="T1747" s="6">
        <v>0</v>
      </c>
      <c r="U1747" s="6">
        <v>80484</v>
      </c>
      <c r="V1747" s="6">
        <v>0</v>
      </c>
      <c r="W1747" s="6">
        <f>SUM(Table2[[#This Row],[PE Obligations]:[Paving Obligations]])</f>
        <v>80484</v>
      </c>
    </row>
    <row r="1748" spans="1:23" ht="30" x14ac:dyDescent="0.25">
      <c r="A1748" s="5">
        <v>127089</v>
      </c>
      <c r="B1748" s="4">
        <v>1</v>
      </c>
      <c r="C1748" s="9" t="s">
        <v>169</v>
      </c>
      <c r="D1748" s="65" t="s">
        <v>1183</v>
      </c>
      <c r="E1748" s="65" t="s">
        <v>900</v>
      </c>
      <c r="F1748" s="9" t="s">
        <v>5286</v>
      </c>
      <c r="G1748" s="9" t="s">
        <v>5287</v>
      </c>
      <c r="H1748" s="1" t="s">
        <v>158</v>
      </c>
      <c r="I1748" s="1" t="s">
        <v>341</v>
      </c>
      <c r="J1748" s="1" t="str">
        <f>VLOOKUP(A1748,'2020'!E:I,5,FALSE)</f>
        <v>411tld Overlay @ 85 Lb/sy / 411tld Overlay@65 Lb/sy</v>
      </c>
      <c r="K1748" s="14" t="s">
        <v>11496</v>
      </c>
      <c r="L1748" s="14" t="s">
        <v>10418</v>
      </c>
      <c r="M1748" s="2">
        <v>8.15</v>
      </c>
      <c r="N1748" s="13">
        <v>44008</v>
      </c>
      <c r="O1748" s="1" t="s">
        <v>337</v>
      </c>
      <c r="P1748" s="181" t="s">
        <v>11515</v>
      </c>
      <c r="Q1748" s="182" t="s">
        <v>24</v>
      </c>
      <c r="S1748" s="6">
        <v>0</v>
      </c>
      <c r="T1748" s="6">
        <v>0</v>
      </c>
      <c r="U1748" s="6">
        <v>80300</v>
      </c>
      <c r="V1748" s="6">
        <v>0</v>
      </c>
      <c r="W1748" s="6">
        <f>SUM(Table2[[#This Row],[PE Obligations]:[Paving Obligations]])</f>
        <v>80300</v>
      </c>
    </row>
    <row r="1749" spans="1:23" x14ac:dyDescent="0.25">
      <c r="A1749" s="5">
        <v>84230.01</v>
      </c>
      <c r="B1749" s="4">
        <v>1</v>
      </c>
      <c r="C1749" s="9" t="s">
        <v>292</v>
      </c>
      <c r="D1749" s="65" t="s">
        <v>401</v>
      </c>
      <c r="E1749" s="65" t="s">
        <v>900</v>
      </c>
      <c r="F1749" s="9" t="s">
        <v>402</v>
      </c>
      <c r="H1749" s="1" t="s">
        <v>52</v>
      </c>
      <c r="I1749" s="1" t="s">
        <v>48</v>
      </c>
      <c r="K1749" s="14" t="s">
        <v>28</v>
      </c>
      <c r="L1749" s="14" t="s">
        <v>11339</v>
      </c>
      <c r="M1749" s="2">
        <v>0.01</v>
      </c>
      <c r="N1749" s="13">
        <v>44057</v>
      </c>
      <c r="P1749" s="181" t="s">
        <v>11515</v>
      </c>
      <c r="Q1749" s="182" t="s">
        <v>24</v>
      </c>
      <c r="R1749" s="9" t="s">
        <v>403</v>
      </c>
      <c r="S1749" s="6">
        <v>0</v>
      </c>
      <c r="T1749" s="6">
        <v>0</v>
      </c>
      <c r="U1749" s="6">
        <v>80000</v>
      </c>
      <c r="V1749" s="6">
        <v>0</v>
      </c>
      <c r="W1749" s="6">
        <f>SUM(Table2[[#This Row],[PE Obligations]:[Paving Obligations]])</f>
        <v>80000</v>
      </c>
    </row>
    <row r="1750" spans="1:23" x14ac:dyDescent="0.25">
      <c r="A1750" s="5">
        <v>129048</v>
      </c>
      <c r="B1750" s="4">
        <v>2</v>
      </c>
      <c r="C1750" s="9" t="s">
        <v>179</v>
      </c>
      <c r="D1750" s="65"/>
      <c r="E1750" s="65" t="s">
        <v>11500</v>
      </c>
      <c r="F1750" s="9" t="s">
        <v>6479</v>
      </c>
      <c r="H1750" s="1" t="s">
        <v>878</v>
      </c>
      <c r="I1750" s="1" t="s">
        <v>972</v>
      </c>
      <c r="K1750" s="14" t="s">
        <v>11500</v>
      </c>
      <c r="L1750" s="14" t="s">
        <v>11500</v>
      </c>
      <c r="M1750" s="1" t="s">
        <v>57</v>
      </c>
      <c r="P1750" s="181" t="s">
        <v>11500</v>
      </c>
      <c r="Q1750" s="182"/>
      <c r="S1750" s="6">
        <v>0</v>
      </c>
      <c r="T1750" s="6">
        <v>0</v>
      </c>
      <c r="U1750" s="6">
        <v>80000</v>
      </c>
      <c r="V1750" s="6">
        <v>0</v>
      </c>
      <c r="W1750" s="6">
        <f>SUM(Table2[[#This Row],[PE Obligations]:[Paving Obligations]])</f>
        <v>80000</v>
      </c>
    </row>
    <row r="1751" spans="1:23" x14ac:dyDescent="0.25">
      <c r="A1751" s="5">
        <v>129272</v>
      </c>
      <c r="B1751" s="4">
        <v>4</v>
      </c>
      <c r="C1751" s="9" t="s">
        <v>231</v>
      </c>
      <c r="D1751" s="65"/>
      <c r="E1751" s="65" t="s">
        <v>11500</v>
      </c>
      <c r="F1751" s="9" t="s">
        <v>6745</v>
      </c>
      <c r="H1751" s="1" t="s">
        <v>878</v>
      </c>
      <c r="I1751" s="1" t="s">
        <v>972</v>
      </c>
      <c r="K1751" s="14" t="s">
        <v>11500</v>
      </c>
      <c r="L1751" s="14" t="s">
        <v>11500</v>
      </c>
      <c r="M1751" s="1" t="s">
        <v>57</v>
      </c>
      <c r="P1751" s="181" t="s">
        <v>11500</v>
      </c>
      <c r="Q1751" s="182"/>
      <c r="S1751" s="6">
        <v>0</v>
      </c>
      <c r="T1751" s="6">
        <v>0</v>
      </c>
      <c r="U1751" s="6">
        <v>80000</v>
      </c>
      <c r="V1751" s="6">
        <v>0</v>
      </c>
      <c r="W1751" s="6">
        <f>SUM(Table2[[#This Row],[PE Obligations]:[Paving Obligations]])</f>
        <v>80000</v>
      </c>
    </row>
    <row r="1752" spans="1:23" x14ac:dyDescent="0.25">
      <c r="A1752" s="5">
        <v>130020</v>
      </c>
      <c r="B1752" s="4">
        <v>3</v>
      </c>
      <c r="C1752" s="9" t="s">
        <v>43</v>
      </c>
      <c r="D1752" s="65"/>
      <c r="E1752" s="65" t="s">
        <v>11500</v>
      </c>
      <c r="F1752" s="9" t="s">
        <v>7373</v>
      </c>
      <c r="H1752" s="1" t="s">
        <v>878</v>
      </c>
      <c r="I1752" s="1" t="s">
        <v>972</v>
      </c>
      <c r="K1752" s="14" t="s">
        <v>11500</v>
      </c>
      <c r="L1752" s="14" t="s">
        <v>11500</v>
      </c>
      <c r="M1752" s="1" t="s">
        <v>57</v>
      </c>
      <c r="P1752" s="181" t="s">
        <v>11500</v>
      </c>
      <c r="Q1752" s="182"/>
      <c r="S1752" s="6">
        <v>0</v>
      </c>
      <c r="T1752" s="6">
        <v>0</v>
      </c>
      <c r="U1752" s="6">
        <v>80000</v>
      </c>
      <c r="V1752" s="6">
        <v>0</v>
      </c>
      <c r="W1752" s="6">
        <f>SUM(Table2[[#This Row],[PE Obligations]:[Paving Obligations]])</f>
        <v>80000</v>
      </c>
    </row>
    <row r="1753" spans="1:23" x14ac:dyDescent="0.25">
      <c r="A1753" s="5">
        <v>130338</v>
      </c>
      <c r="B1753" s="4">
        <v>4</v>
      </c>
      <c r="C1753" s="9" t="s">
        <v>607</v>
      </c>
      <c r="D1753" s="65"/>
      <c r="E1753" s="65" t="s">
        <v>11500</v>
      </c>
      <c r="F1753" s="9" t="s">
        <v>7638</v>
      </c>
      <c r="H1753" s="1" t="s">
        <v>878</v>
      </c>
      <c r="I1753" s="1" t="s">
        <v>972</v>
      </c>
      <c r="K1753" s="14" t="s">
        <v>11500</v>
      </c>
      <c r="L1753" s="14" t="s">
        <v>11500</v>
      </c>
      <c r="M1753" s="1" t="s">
        <v>57</v>
      </c>
      <c r="P1753" s="181" t="s">
        <v>11500</v>
      </c>
      <c r="Q1753" s="182"/>
      <c r="S1753" s="6">
        <v>0</v>
      </c>
      <c r="T1753" s="6">
        <v>0</v>
      </c>
      <c r="U1753" s="6">
        <v>80000</v>
      </c>
      <c r="V1753" s="6">
        <v>0</v>
      </c>
      <c r="W1753" s="6">
        <f>SUM(Table2[[#This Row],[PE Obligations]:[Paving Obligations]])</f>
        <v>80000</v>
      </c>
    </row>
    <row r="1754" spans="1:23" ht="45" x14ac:dyDescent="0.25">
      <c r="A1754" s="5">
        <v>124360</v>
      </c>
      <c r="B1754" s="4">
        <v>1</v>
      </c>
      <c r="C1754" s="9" t="s">
        <v>3833</v>
      </c>
      <c r="D1754" s="65" t="s">
        <v>644</v>
      </c>
      <c r="E1754" s="65" t="s">
        <v>900</v>
      </c>
      <c r="F1754" s="9" t="s">
        <v>3834</v>
      </c>
      <c r="G1754" s="9" t="s">
        <v>23</v>
      </c>
      <c r="H1754" s="1" t="s">
        <v>74</v>
      </c>
      <c r="I1754" s="1" t="s">
        <v>23</v>
      </c>
      <c r="K1754" s="14" t="s">
        <v>11496</v>
      </c>
      <c r="L1754" s="14" t="s">
        <v>113</v>
      </c>
      <c r="M1754" s="2">
        <v>5.14</v>
      </c>
      <c r="N1754" s="13">
        <v>46003</v>
      </c>
      <c r="P1754" s="181" t="s">
        <v>11515</v>
      </c>
      <c r="Q1754" s="182" t="s">
        <v>24</v>
      </c>
      <c r="S1754" s="6">
        <v>80000</v>
      </c>
      <c r="T1754" s="6">
        <v>0</v>
      </c>
      <c r="U1754" s="6">
        <v>0</v>
      </c>
      <c r="V1754" s="6">
        <v>0</v>
      </c>
      <c r="W1754" s="6">
        <f>SUM(Table2[[#This Row],[PE Obligations]:[Paving Obligations]])</f>
        <v>80000</v>
      </c>
    </row>
    <row r="1755" spans="1:23" ht="30" x14ac:dyDescent="0.25">
      <c r="A1755" s="5">
        <v>121634</v>
      </c>
      <c r="B1755" s="4">
        <v>1</v>
      </c>
      <c r="C1755" s="9" t="s">
        <v>83</v>
      </c>
      <c r="D1755" s="65" t="s">
        <v>132</v>
      </c>
      <c r="E1755" s="65" t="s">
        <v>11498</v>
      </c>
      <c r="F1755" s="9" t="s">
        <v>2971</v>
      </c>
      <c r="H1755" s="1" t="s">
        <v>22</v>
      </c>
      <c r="I1755" s="1" t="s">
        <v>728</v>
      </c>
      <c r="K1755" s="14" t="s">
        <v>11496</v>
      </c>
      <c r="L1755" s="14" t="s">
        <v>113</v>
      </c>
      <c r="M1755" s="2">
        <v>0.4</v>
      </c>
      <c r="N1755" s="13">
        <v>43182</v>
      </c>
      <c r="P1755" s="181" t="s">
        <v>11517</v>
      </c>
      <c r="Q1755" s="182" t="s">
        <v>1369</v>
      </c>
      <c r="S1755" s="6">
        <v>0</v>
      </c>
      <c r="T1755" s="6">
        <v>0</v>
      </c>
      <c r="U1755" s="6">
        <v>79750</v>
      </c>
      <c r="V1755" s="6">
        <v>0</v>
      </c>
      <c r="W1755" s="6">
        <f>SUM(Table2[[#This Row],[PE Obligations]:[Paving Obligations]])</f>
        <v>79750</v>
      </c>
    </row>
    <row r="1756" spans="1:23" x14ac:dyDescent="0.25">
      <c r="A1756" s="5">
        <v>129977</v>
      </c>
      <c r="B1756" s="4">
        <v>2</v>
      </c>
      <c r="C1756" s="9" t="s">
        <v>65</v>
      </c>
      <c r="D1756" s="65"/>
      <c r="E1756" s="65" t="s">
        <v>11500</v>
      </c>
      <c r="F1756" s="9" t="s">
        <v>7329</v>
      </c>
      <c r="H1756" s="1" t="s">
        <v>1246</v>
      </c>
      <c r="K1756" s="14" t="s">
        <v>11500</v>
      </c>
      <c r="L1756" s="14" t="s">
        <v>11500</v>
      </c>
      <c r="M1756" s="1" t="s">
        <v>57</v>
      </c>
      <c r="P1756" s="181" t="s">
        <v>11500</v>
      </c>
      <c r="Q1756" s="182"/>
      <c r="S1756" s="6">
        <v>0</v>
      </c>
      <c r="T1756" s="6">
        <v>0</v>
      </c>
      <c r="U1756" s="6">
        <v>79489.240000000005</v>
      </c>
      <c r="V1756" s="6">
        <v>0</v>
      </c>
      <c r="W1756" s="6">
        <f>SUM(Table2[[#This Row],[PE Obligations]:[Paving Obligations]])</f>
        <v>79489.240000000005</v>
      </c>
    </row>
    <row r="1757" spans="1:23" ht="30" x14ac:dyDescent="0.25">
      <c r="A1757" s="5">
        <v>114547.07</v>
      </c>
      <c r="B1757" s="4">
        <v>3</v>
      </c>
      <c r="C1757" s="9" t="s">
        <v>161</v>
      </c>
      <c r="D1757" s="65"/>
      <c r="E1757" s="65" t="s">
        <v>10721</v>
      </c>
      <c r="F1757" s="9" t="s">
        <v>1635</v>
      </c>
      <c r="H1757" s="1" t="s">
        <v>105</v>
      </c>
      <c r="I1757" s="1" t="s">
        <v>171</v>
      </c>
      <c r="K1757" s="14" t="s">
        <v>11500</v>
      </c>
      <c r="L1757" s="14" t="s">
        <v>11500</v>
      </c>
      <c r="M1757" s="1" t="s">
        <v>57</v>
      </c>
      <c r="N1757" s="13">
        <v>42965</v>
      </c>
      <c r="P1757" s="181" t="s">
        <v>11513</v>
      </c>
      <c r="Q1757" s="182"/>
      <c r="S1757" s="6">
        <v>0</v>
      </c>
      <c r="T1757" s="6">
        <v>0</v>
      </c>
      <c r="U1757" s="6">
        <v>78968.78</v>
      </c>
      <c r="V1757" s="6">
        <v>0</v>
      </c>
      <c r="W1757" s="6">
        <f>SUM(Table2[[#This Row],[PE Obligations]:[Paving Obligations]])</f>
        <v>78968.78</v>
      </c>
    </row>
    <row r="1758" spans="1:23" ht="30" x14ac:dyDescent="0.25">
      <c r="A1758" s="5">
        <v>127296</v>
      </c>
      <c r="B1758" s="4">
        <v>3</v>
      </c>
      <c r="C1758" s="9" t="s">
        <v>152</v>
      </c>
      <c r="D1758" s="65" t="s">
        <v>2349</v>
      </c>
      <c r="E1758" s="65" t="s">
        <v>900</v>
      </c>
      <c r="F1758" s="9" t="s">
        <v>5417</v>
      </c>
      <c r="G1758" s="9" t="s">
        <v>3213</v>
      </c>
      <c r="H1758" s="1" t="s">
        <v>158</v>
      </c>
      <c r="I1758" s="1" t="s">
        <v>341</v>
      </c>
      <c r="J1758" s="1" t="str">
        <f>VLOOKUP(A1758,'Resurfacing Data'!A:M,13,FALSE)</f>
        <v>Mill &amp; 411D</v>
      </c>
      <c r="K1758" s="14" t="s">
        <v>11496</v>
      </c>
      <c r="L1758" s="14" t="s">
        <v>10418</v>
      </c>
      <c r="M1758" s="2">
        <v>3.03</v>
      </c>
      <c r="N1758" s="13">
        <v>43595</v>
      </c>
      <c r="O1758" s="1" t="s">
        <v>342</v>
      </c>
      <c r="P1758" s="181" t="s">
        <v>11515</v>
      </c>
      <c r="Q1758" s="182" t="s">
        <v>24</v>
      </c>
      <c r="S1758" s="6">
        <v>0</v>
      </c>
      <c r="T1758" s="6">
        <v>0</v>
      </c>
      <c r="U1758" s="6">
        <v>-32517</v>
      </c>
      <c r="V1758" s="6">
        <v>111281</v>
      </c>
      <c r="W1758" s="6">
        <f>SUM(Table2[[#This Row],[PE Obligations]:[Paving Obligations]])</f>
        <v>78764</v>
      </c>
    </row>
    <row r="1759" spans="1:23" ht="30" x14ac:dyDescent="0.25">
      <c r="A1759" s="5">
        <v>123973</v>
      </c>
      <c r="B1759" s="4">
        <v>1</v>
      </c>
      <c r="C1759" s="9" t="s">
        <v>181</v>
      </c>
      <c r="D1759" s="65" t="s">
        <v>1772</v>
      </c>
      <c r="E1759" s="65" t="s">
        <v>900</v>
      </c>
      <c r="F1759" s="9" t="s">
        <v>3622</v>
      </c>
      <c r="G1759" s="9" t="s">
        <v>3213</v>
      </c>
      <c r="H1759" s="1" t="s">
        <v>158</v>
      </c>
      <c r="I1759" s="1" t="s">
        <v>341</v>
      </c>
      <c r="J1759" s="1" t="str">
        <f>VLOOKUP(A1759,'Resurfacing Data'!A:M,13,FALSE)</f>
        <v>Mill &amp; 411D</v>
      </c>
      <c r="K1759" s="14" t="s">
        <v>11496</v>
      </c>
      <c r="L1759" s="14" t="s">
        <v>10418</v>
      </c>
      <c r="M1759" s="2">
        <v>5.0199999999999996</v>
      </c>
      <c r="N1759" s="13">
        <v>42825</v>
      </c>
      <c r="O1759" s="1" t="s">
        <v>342</v>
      </c>
      <c r="P1759" s="181" t="s">
        <v>11515</v>
      </c>
      <c r="Q1759" s="182" t="s">
        <v>24</v>
      </c>
      <c r="S1759" s="6">
        <v>0</v>
      </c>
      <c r="T1759" s="6">
        <v>0</v>
      </c>
      <c r="U1759" s="6">
        <v>21701.59</v>
      </c>
      <c r="V1759" s="6">
        <v>56697.69</v>
      </c>
      <c r="W1759" s="6">
        <f>SUM(Table2[[#This Row],[PE Obligations]:[Paving Obligations]])</f>
        <v>78399.28</v>
      </c>
    </row>
    <row r="1760" spans="1:23" ht="45" x14ac:dyDescent="0.25">
      <c r="A1760" s="5">
        <v>123515</v>
      </c>
      <c r="B1760" s="4">
        <v>2</v>
      </c>
      <c r="C1760" s="9" t="s">
        <v>98</v>
      </c>
      <c r="D1760" s="65"/>
      <c r="E1760" s="65" t="s">
        <v>11498</v>
      </c>
      <c r="F1760" s="9" t="s">
        <v>3484</v>
      </c>
      <c r="G1760" s="9" t="s">
        <v>3485</v>
      </c>
      <c r="H1760" s="1" t="s">
        <v>22</v>
      </c>
      <c r="I1760" s="1" t="s">
        <v>158</v>
      </c>
      <c r="J1760" s="1" t="e">
        <f>VLOOKUP(A1760,'Resurfacing Data'!A:M,13,FALSE)</f>
        <v>#N/A</v>
      </c>
      <c r="K1760" s="14" t="s">
        <v>11496</v>
      </c>
      <c r="L1760" s="14" t="s">
        <v>10418</v>
      </c>
      <c r="M1760" s="1" t="s">
        <v>57</v>
      </c>
      <c r="P1760" s="181" t="s">
        <v>11517</v>
      </c>
      <c r="Q1760" s="182" t="s">
        <v>24</v>
      </c>
      <c r="S1760" s="6">
        <v>0</v>
      </c>
      <c r="T1760" s="6">
        <v>0</v>
      </c>
      <c r="U1760" s="6">
        <v>78339</v>
      </c>
      <c r="V1760" s="6">
        <v>0</v>
      </c>
      <c r="W1760" s="6">
        <f>SUM(Table2[[#This Row],[PE Obligations]:[Paving Obligations]])</f>
        <v>78339</v>
      </c>
    </row>
    <row r="1761" spans="1:23" ht="30" x14ac:dyDescent="0.25">
      <c r="A1761" s="5">
        <v>123032</v>
      </c>
      <c r="B1761" s="4">
        <v>1</v>
      </c>
      <c r="C1761" s="9" t="s">
        <v>86</v>
      </c>
      <c r="D1761" s="65" t="s">
        <v>135</v>
      </c>
      <c r="E1761" s="65" t="s">
        <v>11498</v>
      </c>
      <c r="F1761" s="9" t="s">
        <v>3293</v>
      </c>
      <c r="G1761" s="9" t="s">
        <v>3294</v>
      </c>
      <c r="H1761" s="1" t="s">
        <v>1079</v>
      </c>
      <c r="I1761" s="1" t="s">
        <v>118</v>
      </c>
      <c r="K1761" s="14" t="s">
        <v>11496</v>
      </c>
      <c r="L1761" s="14" t="s">
        <v>11499</v>
      </c>
      <c r="M1761" s="2">
        <v>0.3</v>
      </c>
      <c r="N1761" s="13">
        <v>43014</v>
      </c>
      <c r="P1761" s="181" t="s">
        <v>11517</v>
      </c>
      <c r="Q1761" s="182" t="s">
        <v>30</v>
      </c>
      <c r="S1761" s="6">
        <v>0</v>
      </c>
      <c r="T1761" s="6">
        <v>0</v>
      </c>
      <c r="U1761" s="6">
        <v>78134.759999999995</v>
      </c>
      <c r="V1761" s="6">
        <v>0</v>
      </c>
      <c r="W1761" s="6">
        <f>SUM(Table2[[#This Row],[PE Obligations]:[Paving Obligations]])</f>
        <v>78134.759999999995</v>
      </c>
    </row>
    <row r="1762" spans="1:23" ht="30" x14ac:dyDescent="0.25">
      <c r="A1762" s="5">
        <v>124747</v>
      </c>
      <c r="B1762" s="4">
        <v>4</v>
      </c>
      <c r="C1762" s="9" t="s">
        <v>18</v>
      </c>
      <c r="D1762" s="65" t="s">
        <v>533</v>
      </c>
      <c r="E1762" s="65" t="s">
        <v>900</v>
      </c>
      <c r="F1762" s="9" t="s">
        <v>4041</v>
      </c>
      <c r="H1762" s="1" t="s">
        <v>28</v>
      </c>
      <c r="I1762" s="1" t="s">
        <v>29</v>
      </c>
      <c r="K1762" s="14" t="s">
        <v>28</v>
      </c>
      <c r="L1762" s="14" t="s">
        <v>113</v>
      </c>
      <c r="M1762" s="2">
        <v>0.02</v>
      </c>
      <c r="N1762" s="13">
        <v>44596</v>
      </c>
      <c r="P1762" s="181" t="s">
        <v>11514</v>
      </c>
      <c r="Q1762" s="182" t="s">
        <v>11</v>
      </c>
      <c r="R1762" s="9" t="s">
        <v>4042</v>
      </c>
      <c r="S1762" s="6">
        <v>78000</v>
      </c>
      <c r="T1762" s="6">
        <v>0</v>
      </c>
      <c r="U1762" s="6">
        <v>0</v>
      </c>
      <c r="V1762" s="6">
        <v>0</v>
      </c>
      <c r="W1762" s="6">
        <f>SUM(Table2[[#This Row],[PE Obligations]:[Paving Obligations]])</f>
        <v>78000</v>
      </c>
    </row>
    <row r="1763" spans="1:23" x14ac:dyDescent="0.25">
      <c r="A1763" s="5">
        <v>130041</v>
      </c>
      <c r="B1763" s="4">
        <v>1</v>
      </c>
      <c r="C1763" s="9" t="s">
        <v>40</v>
      </c>
      <c r="D1763" s="65"/>
      <c r="E1763" s="65" t="s">
        <v>11500</v>
      </c>
      <c r="F1763" s="9" t="s">
        <v>7397</v>
      </c>
      <c r="H1763" s="1" t="s">
        <v>878</v>
      </c>
      <c r="I1763" s="1" t="s">
        <v>972</v>
      </c>
      <c r="K1763" s="14" t="s">
        <v>11500</v>
      </c>
      <c r="L1763" s="14" t="s">
        <v>11500</v>
      </c>
      <c r="M1763" s="1" t="s">
        <v>57</v>
      </c>
      <c r="P1763" s="181" t="s">
        <v>11500</v>
      </c>
      <c r="Q1763" s="182"/>
      <c r="S1763" s="6">
        <v>0</v>
      </c>
      <c r="T1763" s="6">
        <v>0</v>
      </c>
      <c r="U1763" s="6">
        <v>77665</v>
      </c>
      <c r="V1763" s="6">
        <v>0</v>
      </c>
      <c r="W1763" s="6">
        <f>SUM(Table2[[#This Row],[PE Obligations]:[Paving Obligations]])</f>
        <v>77665</v>
      </c>
    </row>
    <row r="1764" spans="1:23" x14ac:dyDescent="0.25">
      <c r="A1764" s="5">
        <v>106448</v>
      </c>
      <c r="B1764" s="4">
        <v>6</v>
      </c>
      <c r="C1764" s="9" t="s">
        <v>46</v>
      </c>
      <c r="D1764" s="65"/>
      <c r="E1764" s="65" t="s">
        <v>11500</v>
      </c>
      <c r="F1764" s="9" t="s">
        <v>960</v>
      </c>
      <c r="H1764" s="1" t="s">
        <v>24</v>
      </c>
      <c r="K1764" s="14" t="s">
        <v>11500</v>
      </c>
      <c r="L1764" s="14" t="s">
        <v>11500</v>
      </c>
      <c r="M1764" s="1" t="s">
        <v>57</v>
      </c>
      <c r="P1764" s="181" t="s">
        <v>11500</v>
      </c>
      <c r="Q1764" s="182"/>
      <c r="S1764" s="6">
        <v>77650</v>
      </c>
      <c r="T1764" s="6">
        <v>0</v>
      </c>
      <c r="U1764" s="6">
        <v>0</v>
      </c>
      <c r="V1764" s="6">
        <v>0</v>
      </c>
      <c r="W1764" s="6">
        <f>SUM(Table2[[#This Row],[PE Obligations]:[Paving Obligations]])</f>
        <v>77650</v>
      </c>
    </row>
    <row r="1765" spans="1:23" x14ac:dyDescent="0.25">
      <c r="A1765" s="5">
        <v>126248</v>
      </c>
      <c r="B1765" s="4">
        <v>3</v>
      </c>
      <c r="C1765" s="9" t="s">
        <v>131</v>
      </c>
      <c r="D1765" s="65" t="s">
        <v>3185</v>
      </c>
      <c r="E1765" s="65" t="s">
        <v>900</v>
      </c>
      <c r="F1765" s="9" t="s">
        <v>4787</v>
      </c>
      <c r="G1765" s="9" t="s">
        <v>3213</v>
      </c>
      <c r="H1765" s="1" t="s">
        <v>158</v>
      </c>
      <c r="I1765" s="1" t="s">
        <v>341</v>
      </c>
      <c r="J1765" s="1" t="str">
        <f>VLOOKUP(A1765,'Resurfacing Data'!A:M,13,FALSE)</f>
        <v>Mill &amp; 411D</v>
      </c>
      <c r="K1765" s="14" t="s">
        <v>11496</v>
      </c>
      <c r="L1765" s="14" t="s">
        <v>10418</v>
      </c>
      <c r="M1765" s="2">
        <v>3.33</v>
      </c>
      <c r="N1765" s="13">
        <v>43140</v>
      </c>
      <c r="O1765" s="1" t="s">
        <v>342</v>
      </c>
      <c r="P1765" s="181" t="s">
        <v>11515</v>
      </c>
      <c r="Q1765" s="182" t="s">
        <v>24</v>
      </c>
      <c r="S1765" s="6">
        <v>0</v>
      </c>
      <c r="T1765" s="6">
        <v>0</v>
      </c>
      <c r="U1765" s="6">
        <v>942.22</v>
      </c>
      <c r="V1765" s="6">
        <v>76577.429999999993</v>
      </c>
      <c r="W1765" s="6">
        <f>SUM(Table2[[#This Row],[PE Obligations]:[Paving Obligations]])</f>
        <v>77519.649999999994</v>
      </c>
    </row>
    <row r="1766" spans="1:23" x14ac:dyDescent="0.25">
      <c r="A1766" s="5">
        <v>130220</v>
      </c>
      <c r="B1766" s="4">
        <v>1</v>
      </c>
      <c r="C1766" s="9" t="s">
        <v>223</v>
      </c>
      <c r="D1766" s="65" t="s">
        <v>7552</v>
      </c>
      <c r="E1766" s="65" t="s">
        <v>11498</v>
      </c>
      <c r="F1766" s="9" t="s">
        <v>7553</v>
      </c>
      <c r="H1766" s="1" t="s">
        <v>1098</v>
      </c>
      <c r="I1766" s="1" t="s">
        <v>158</v>
      </c>
      <c r="K1766" s="14" t="s">
        <v>11500</v>
      </c>
      <c r="L1766" s="14" t="s">
        <v>11500</v>
      </c>
      <c r="M1766" s="2">
        <v>0.77</v>
      </c>
      <c r="P1766" s="181" t="s">
        <v>11517</v>
      </c>
      <c r="Q1766" s="182" t="s">
        <v>24</v>
      </c>
      <c r="S1766" s="6">
        <v>0</v>
      </c>
      <c r="T1766" s="6">
        <v>0</v>
      </c>
      <c r="U1766" s="6">
        <v>0</v>
      </c>
      <c r="V1766" s="6">
        <v>77322</v>
      </c>
      <c r="W1766" s="6">
        <f>SUM(Table2[[#This Row],[PE Obligations]:[Paving Obligations]])</f>
        <v>77322</v>
      </c>
    </row>
    <row r="1767" spans="1:23" x14ac:dyDescent="0.25">
      <c r="A1767" s="5">
        <v>120310</v>
      </c>
      <c r="B1767" s="4">
        <v>1</v>
      </c>
      <c r="C1767" s="9" t="s">
        <v>181</v>
      </c>
      <c r="D1767" s="65" t="s">
        <v>332</v>
      </c>
      <c r="E1767" s="65" t="s">
        <v>900</v>
      </c>
      <c r="F1767" s="9" t="s">
        <v>2675</v>
      </c>
      <c r="H1767" s="1" t="s">
        <v>52</v>
      </c>
      <c r="I1767" s="1" t="s">
        <v>48</v>
      </c>
      <c r="K1767" s="14" t="s">
        <v>28</v>
      </c>
      <c r="L1767" s="14" t="s">
        <v>11339</v>
      </c>
      <c r="M1767" s="2">
        <v>0</v>
      </c>
      <c r="N1767" s="13">
        <v>43140</v>
      </c>
      <c r="P1767" s="181" t="s">
        <v>11515</v>
      </c>
      <c r="Q1767" s="182" t="s">
        <v>24</v>
      </c>
      <c r="R1767" s="9" t="s">
        <v>2676</v>
      </c>
      <c r="S1767" s="6">
        <v>0</v>
      </c>
      <c r="T1767" s="6">
        <v>0</v>
      </c>
      <c r="U1767" s="6">
        <v>77272.59</v>
      </c>
      <c r="V1767" s="6">
        <v>0</v>
      </c>
      <c r="W1767" s="6">
        <f>SUM(Table2[[#This Row],[PE Obligations]:[Paving Obligations]])</f>
        <v>77272.59</v>
      </c>
    </row>
    <row r="1768" spans="1:23" x14ac:dyDescent="0.25">
      <c r="A1768" s="5">
        <v>128776</v>
      </c>
      <c r="B1768" s="4">
        <v>2</v>
      </c>
      <c r="C1768" s="9" t="s">
        <v>65</v>
      </c>
      <c r="D1768" s="65" t="s">
        <v>122</v>
      </c>
      <c r="E1768" s="65" t="s">
        <v>10721</v>
      </c>
      <c r="F1768" s="9" t="s">
        <v>6314</v>
      </c>
      <c r="H1768" s="1" t="s">
        <v>105</v>
      </c>
      <c r="K1768" s="14" t="s">
        <v>28</v>
      </c>
      <c r="L1768" s="14" t="s">
        <v>11339</v>
      </c>
      <c r="M1768" s="1" t="s">
        <v>57</v>
      </c>
      <c r="P1768" s="181" t="s">
        <v>11513</v>
      </c>
      <c r="Q1768" s="182" t="s">
        <v>148</v>
      </c>
      <c r="R1768" s="9" t="s">
        <v>6315</v>
      </c>
      <c r="S1768" s="6">
        <v>0</v>
      </c>
      <c r="T1768" s="6">
        <v>0</v>
      </c>
      <c r="U1768" s="6">
        <v>77150</v>
      </c>
      <c r="V1768" s="6">
        <v>0</v>
      </c>
      <c r="W1768" s="6">
        <f>SUM(Table2[[#This Row],[PE Obligations]:[Paving Obligations]])</f>
        <v>77150</v>
      </c>
    </row>
    <row r="1769" spans="1:23" ht="45" x14ac:dyDescent="0.25">
      <c r="A1769" s="5">
        <v>111211.02</v>
      </c>
      <c r="B1769" s="4">
        <v>2</v>
      </c>
      <c r="C1769" s="9" t="s">
        <v>204</v>
      </c>
      <c r="D1769" s="65" t="s">
        <v>1228</v>
      </c>
      <c r="E1769" s="65" t="s">
        <v>11498</v>
      </c>
      <c r="F1769" s="9" t="s">
        <v>1229</v>
      </c>
      <c r="H1769" s="1" t="s">
        <v>52</v>
      </c>
      <c r="I1769" s="1" t="s">
        <v>48</v>
      </c>
      <c r="K1769" s="14" t="s">
        <v>28</v>
      </c>
      <c r="L1769" s="14" t="s">
        <v>11339</v>
      </c>
      <c r="M1769" s="2">
        <v>0</v>
      </c>
      <c r="N1769" s="13">
        <v>42867</v>
      </c>
      <c r="P1769" s="181" t="s">
        <v>11517</v>
      </c>
      <c r="Q1769" s="182" t="s">
        <v>30</v>
      </c>
      <c r="S1769" s="6">
        <v>0</v>
      </c>
      <c r="T1769" s="6">
        <v>0</v>
      </c>
      <c r="U1769" s="6">
        <v>77028</v>
      </c>
      <c r="V1769" s="6">
        <v>0</v>
      </c>
      <c r="W1769" s="6">
        <f>SUM(Table2[[#This Row],[PE Obligations]:[Paving Obligations]])</f>
        <v>77028</v>
      </c>
    </row>
    <row r="1770" spans="1:23" x14ac:dyDescent="0.25">
      <c r="A1770" s="5">
        <v>130450</v>
      </c>
      <c r="B1770" s="4">
        <v>2</v>
      </c>
      <c r="C1770" s="9" t="s">
        <v>204</v>
      </c>
      <c r="D1770" s="65"/>
      <c r="E1770" s="65" t="s">
        <v>900</v>
      </c>
      <c r="F1770" s="9" t="s">
        <v>7668</v>
      </c>
      <c r="H1770" s="1" t="s">
        <v>105</v>
      </c>
      <c r="I1770" s="1" t="s">
        <v>171</v>
      </c>
      <c r="K1770" s="14" t="s">
        <v>11500</v>
      </c>
      <c r="L1770" s="14" t="s">
        <v>11500</v>
      </c>
      <c r="M1770" s="1" t="s">
        <v>57</v>
      </c>
      <c r="P1770" s="181" t="s">
        <v>11515</v>
      </c>
      <c r="Q1770" s="182"/>
      <c r="S1770" s="6">
        <v>0</v>
      </c>
      <c r="T1770" s="6">
        <v>0</v>
      </c>
      <c r="U1770" s="6">
        <v>76378.75</v>
      </c>
      <c r="V1770" s="6">
        <v>0</v>
      </c>
      <c r="W1770" s="6">
        <f>SUM(Table2[[#This Row],[PE Obligations]:[Paving Obligations]])</f>
        <v>76378.75</v>
      </c>
    </row>
    <row r="1771" spans="1:23" ht="30" x14ac:dyDescent="0.25">
      <c r="A1771" s="5">
        <v>125523</v>
      </c>
      <c r="B1771" s="4">
        <v>3</v>
      </c>
      <c r="C1771" s="9" t="s">
        <v>254</v>
      </c>
      <c r="D1771" s="65" t="s">
        <v>4423</v>
      </c>
      <c r="E1771" s="65" t="s">
        <v>11498</v>
      </c>
      <c r="F1771" s="9" t="s">
        <v>4424</v>
      </c>
      <c r="H1771" s="1" t="s">
        <v>35</v>
      </c>
      <c r="I1771" s="1" t="s">
        <v>29</v>
      </c>
      <c r="K1771" s="14" t="s">
        <v>28</v>
      </c>
      <c r="L1771" s="14" t="s">
        <v>113</v>
      </c>
      <c r="M1771" s="2">
        <v>0.01</v>
      </c>
      <c r="P1771" s="181" t="s">
        <v>11517</v>
      </c>
      <c r="Q1771" s="182" t="s">
        <v>30</v>
      </c>
      <c r="R1771" s="9" t="s">
        <v>4425</v>
      </c>
      <c r="S1771" s="6">
        <v>0</v>
      </c>
      <c r="T1771" s="6">
        <v>0</v>
      </c>
      <c r="U1771" s="6">
        <v>76354.039999999994</v>
      </c>
      <c r="V1771" s="6">
        <v>0</v>
      </c>
      <c r="W1771" s="6">
        <f>SUM(Table2[[#This Row],[PE Obligations]:[Paving Obligations]])</f>
        <v>76354.039999999994</v>
      </c>
    </row>
    <row r="1772" spans="1:23" x14ac:dyDescent="0.25">
      <c r="A1772" s="5">
        <v>105190.16</v>
      </c>
      <c r="B1772" s="4">
        <v>3</v>
      </c>
      <c r="C1772" s="9" t="s">
        <v>320</v>
      </c>
      <c r="D1772" s="65"/>
      <c r="E1772" s="65" t="s">
        <v>11498</v>
      </c>
      <c r="F1772" s="9" t="s">
        <v>897</v>
      </c>
      <c r="H1772" s="1" t="s">
        <v>760</v>
      </c>
      <c r="I1772" s="1" t="s">
        <v>761</v>
      </c>
      <c r="K1772" s="14" t="s">
        <v>11500</v>
      </c>
      <c r="L1772" s="14" t="s">
        <v>11500</v>
      </c>
      <c r="M1772" s="1" t="s">
        <v>57</v>
      </c>
      <c r="P1772" s="181" t="s">
        <v>11517</v>
      </c>
      <c r="Q1772" s="182"/>
      <c r="S1772" s="6">
        <v>0</v>
      </c>
      <c r="T1772" s="6">
        <v>0</v>
      </c>
      <c r="U1772" s="6">
        <v>76000</v>
      </c>
      <c r="V1772" s="6">
        <v>0</v>
      </c>
      <c r="W1772" s="6">
        <f>SUM(Table2[[#This Row],[PE Obligations]:[Paving Obligations]])</f>
        <v>76000</v>
      </c>
    </row>
    <row r="1773" spans="1:23" ht="45" x14ac:dyDescent="0.25">
      <c r="A1773" s="5">
        <v>126586</v>
      </c>
      <c r="B1773" s="4">
        <v>3</v>
      </c>
      <c r="C1773" s="9" t="s">
        <v>54</v>
      </c>
      <c r="D1773" s="65" t="s">
        <v>913</v>
      </c>
      <c r="E1773" s="65" t="s">
        <v>900</v>
      </c>
      <c r="F1773" s="9" t="s">
        <v>4945</v>
      </c>
      <c r="G1773" s="9" t="s">
        <v>1814</v>
      </c>
      <c r="H1773" s="1" t="s">
        <v>52</v>
      </c>
      <c r="I1773" s="1" t="s">
        <v>48</v>
      </c>
      <c r="K1773" s="14" t="s">
        <v>28</v>
      </c>
      <c r="L1773" s="14" t="s">
        <v>11339</v>
      </c>
      <c r="M1773" s="2">
        <v>0</v>
      </c>
      <c r="P1773" s="181" t="s">
        <v>11514</v>
      </c>
      <c r="Q1773" s="182" t="s">
        <v>11</v>
      </c>
      <c r="R1773" s="9" t="s">
        <v>4946</v>
      </c>
      <c r="S1773" s="6">
        <v>76000</v>
      </c>
      <c r="T1773" s="6">
        <v>0</v>
      </c>
      <c r="U1773" s="6">
        <v>0</v>
      </c>
      <c r="V1773" s="6">
        <v>0</v>
      </c>
      <c r="W1773" s="6">
        <f>SUM(Table2[[#This Row],[PE Obligations]:[Paving Obligations]])</f>
        <v>76000</v>
      </c>
    </row>
    <row r="1774" spans="1:23" ht="105" x14ac:dyDescent="0.25">
      <c r="A1774" s="5">
        <v>116765.01</v>
      </c>
      <c r="B1774" s="4">
        <v>1</v>
      </c>
      <c r="C1774" s="9" t="s">
        <v>192</v>
      </c>
      <c r="D1774" s="65"/>
      <c r="E1774" s="65" t="s">
        <v>11498</v>
      </c>
      <c r="F1774" s="9" t="s">
        <v>1979</v>
      </c>
      <c r="G1774" s="9" t="s">
        <v>1980</v>
      </c>
      <c r="H1774" s="1" t="s">
        <v>22</v>
      </c>
      <c r="I1774" s="1" t="s">
        <v>39</v>
      </c>
      <c r="K1774" s="14" t="s">
        <v>11500</v>
      </c>
      <c r="L1774" s="14" t="s">
        <v>11500</v>
      </c>
      <c r="M1774" s="2">
        <v>0</v>
      </c>
      <c r="P1774" s="181" t="s">
        <v>11517</v>
      </c>
      <c r="Q1774" s="182" t="s">
        <v>30</v>
      </c>
      <c r="S1774" s="6">
        <v>0</v>
      </c>
      <c r="T1774" s="6">
        <v>0</v>
      </c>
      <c r="U1774" s="6">
        <v>75947</v>
      </c>
      <c r="V1774" s="6">
        <v>0</v>
      </c>
      <c r="W1774" s="6">
        <f>SUM(Table2[[#This Row],[PE Obligations]:[Paving Obligations]])</f>
        <v>75947</v>
      </c>
    </row>
    <row r="1775" spans="1:23" x14ac:dyDescent="0.25">
      <c r="A1775" s="5">
        <v>115241.05</v>
      </c>
      <c r="B1775" s="4">
        <v>4</v>
      </c>
      <c r="C1775" s="9" t="s">
        <v>18</v>
      </c>
      <c r="D1775" s="65"/>
      <c r="E1775" s="65" t="s">
        <v>11498</v>
      </c>
      <c r="F1775" s="9" t="s">
        <v>1699</v>
      </c>
      <c r="G1775" s="9" t="s">
        <v>1700</v>
      </c>
      <c r="H1775" s="1" t="s">
        <v>22</v>
      </c>
      <c r="I1775" s="1" t="s">
        <v>1129</v>
      </c>
      <c r="K1775" s="14" t="s">
        <v>11500</v>
      </c>
      <c r="L1775" s="14" t="s">
        <v>11500</v>
      </c>
      <c r="M1775" s="2">
        <v>0</v>
      </c>
      <c r="P1775" s="181" t="s">
        <v>11517</v>
      </c>
      <c r="Q1775" s="182"/>
      <c r="S1775" s="6">
        <v>-1260</v>
      </c>
      <c r="T1775" s="6">
        <v>0</v>
      </c>
      <c r="U1775" s="6">
        <v>77074.850000000006</v>
      </c>
      <c r="V1775" s="6">
        <v>0</v>
      </c>
      <c r="W1775" s="6">
        <f>SUM(Table2[[#This Row],[PE Obligations]:[Paving Obligations]])</f>
        <v>75814.850000000006</v>
      </c>
    </row>
    <row r="1776" spans="1:23" x14ac:dyDescent="0.25">
      <c r="A1776" s="5">
        <v>129310.01</v>
      </c>
      <c r="B1776" s="4">
        <v>3</v>
      </c>
      <c r="C1776" s="9" t="s">
        <v>318</v>
      </c>
      <c r="D1776" s="65" t="s">
        <v>2861</v>
      </c>
      <c r="E1776" s="65" t="s">
        <v>900</v>
      </c>
      <c r="F1776" s="9" t="s">
        <v>6788</v>
      </c>
      <c r="H1776" s="1" t="s">
        <v>52</v>
      </c>
      <c r="I1776" s="1" t="s">
        <v>48</v>
      </c>
      <c r="K1776" s="14" t="s">
        <v>28</v>
      </c>
      <c r="L1776" s="14" t="s">
        <v>11339</v>
      </c>
      <c r="M1776" s="2">
        <v>0.05</v>
      </c>
      <c r="P1776" s="181" t="s">
        <v>11515</v>
      </c>
      <c r="Q1776" s="182" t="s">
        <v>24</v>
      </c>
      <c r="R1776" s="9" t="s">
        <v>6787</v>
      </c>
      <c r="S1776" s="6">
        <v>0</v>
      </c>
      <c r="T1776" s="6">
        <v>0</v>
      </c>
      <c r="U1776" s="6">
        <v>75500</v>
      </c>
      <c r="V1776" s="6">
        <v>0</v>
      </c>
      <c r="W1776" s="6">
        <f>SUM(Table2[[#This Row],[PE Obligations]:[Paving Obligations]])</f>
        <v>75500</v>
      </c>
    </row>
    <row r="1777" spans="1:23" x14ac:dyDescent="0.25">
      <c r="A1777" s="5">
        <v>130001</v>
      </c>
      <c r="B1777" s="4">
        <v>1</v>
      </c>
      <c r="C1777" s="9" t="s">
        <v>271</v>
      </c>
      <c r="D1777" s="65" t="s">
        <v>1463</v>
      </c>
      <c r="E1777" s="65" t="s">
        <v>900</v>
      </c>
      <c r="F1777" s="9" t="s">
        <v>7358</v>
      </c>
      <c r="H1777" s="1" t="s">
        <v>52</v>
      </c>
      <c r="I1777" s="1" t="s">
        <v>48</v>
      </c>
      <c r="K1777" s="14" t="s">
        <v>28</v>
      </c>
      <c r="L1777" s="14" t="s">
        <v>11339</v>
      </c>
      <c r="M1777" s="2">
        <v>0.05</v>
      </c>
      <c r="P1777" s="181" t="s">
        <v>11515</v>
      </c>
      <c r="Q1777" s="182" t="s">
        <v>24</v>
      </c>
      <c r="R1777" s="9" t="s">
        <v>7357</v>
      </c>
      <c r="S1777" s="6">
        <v>0</v>
      </c>
      <c r="T1777" s="6">
        <v>0</v>
      </c>
      <c r="U1777" s="6">
        <v>75500</v>
      </c>
      <c r="V1777" s="6">
        <v>0</v>
      </c>
      <c r="W1777" s="6">
        <f>SUM(Table2[[#This Row],[PE Obligations]:[Paving Obligations]])</f>
        <v>75500</v>
      </c>
    </row>
    <row r="1778" spans="1:23" ht="30" x14ac:dyDescent="0.25">
      <c r="A1778" s="5">
        <v>128827</v>
      </c>
      <c r="B1778" s="4">
        <v>2</v>
      </c>
      <c r="C1778" s="9" t="s">
        <v>204</v>
      </c>
      <c r="D1778" s="65" t="s">
        <v>6358</v>
      </c>
      <c r="E1778" s="65" t="s">
        <v>11498</v>
      </c>
      <c r="F1778" s="9" t="s">
        <v>6359</v>
      </c>
      <c r="H1778" s="1" t="s">
        <v>1098</v>
      </c>
      <c r="I1778" s="1" t="s">
        <v>158</v>
      </c>
      <c r="K1778" s="14" t="s">
        <v>11500</v>
      </c>
      <c r="L1778" s="14" t="s">
        <v>11500</v>
      </c>
      <c r="M1778" s="2">
        <v>1.054</v>
      </c>
      <c r="P1778" s="181" t="s">
        <v>11517</v>
      </c>
      <c r="Q1778" s="182" t="s">
        <v>30</v>
      </c>
      <c r="S1778" s="6">
        <v>0</v>
      </c>
      <c r="T1778" s="6">
        <v>0</v>
      </c>
      <c r="U1778" s="6">
        <v>0</v>
      </c>
      <c r="V1778" s="6">
        <v>75232.72</v>
      </c>
      <c r="W1778" s="6">
        <f>SUM(Table2[[#This Row],[PE Obligations]:[Paving Obligations]])</f>
        <v>75232.72</v>
      </c>
    </row>
    <row r="1779" spans="1:23" ht="30" x14ac:dyDescent="0.25">
      <c r="A1779" s="5">
        <v>129961</v>
      </c>
      <c r="B1779" s="4">
        <v>6</v>
      </c>
      <c r="C1779" s="9" t="s">
        <v>46</v>
      </c>
      <c r="D1779" s="65"/>
      <c r="E1779" s="65" t="s">
        <v>11500</v>
      </c>
      <c r="F1779" s="9" t="s">
        <v>7314</v>
      </c>
      <c r="H1779" s="1" t="s">
        <v>1246</v>
      </c>
      <c r="K1779" s="14" t="s">
        <v>11500</v>
      </c>
      <c r="L1779" s="14" t="s">
        <v>11500</v>
      </c>
      <c r="M1779" s="1" t="s">
        <v>57</v>
      </c>
      <c r="P1779" s="181" t="s">
        <v>11500</v>
      </c>
      <c r="Q1779" s="182"/>
      <c r="S1779" s="6">
        <v>0</v>
      </c>
      <c r="T1779" s="6">
        <v>0</v>
      </c>
      <c r="U1779" s="6">
        <v>75185</v>
      </c>
      <c r="V1779" s="6">
        <v>0</v>
      </c>
      <c r="W1779" s="6">
        <f>SUM(Table2[[#This Row],[PE Obligations]:[Paving Obligations]])</f>
        <v>75185</v>
      </c>
    </row>
    <row r="1780" spans="1:23" x14ac:dyDescent="0.25">
      <c r="A1780" s="5">
        <v>130330</v>
      </c>
      <c r="B1780" s="4">
        <v>2</v>
      </c>
      <c r="C1780" s="9" t="s">
        <v>98</v>
      </c>
      <c r="D1780" s="65"/>
      <c r="E1780" s="65" t="s">
        <v>900</v>
      </c>
      <c r="F1780" s="9" t="s">
        <v>7633</v>
      </c>
      <c r="H1780" s="1" t="s">
        <v>105</v>
      </c>
      <c r="I1780" s="1" t="s">
        <v>171</v>
      </c>
      <c r="K1780" s="14" t="s">
        <v>11500</v>
      </c>
      <c r="L1780" s="14" t="s">
        <v>11500</v>
      </c>
      <c r="M1780" s="1" t="s">
        <v>57</v>
      </c>
      <c r="P1780" s="181" t="s">
        <v>11515</v>
      </c>
      <c r="Q1780" s="182"/>
      <c r="S1780" s="6">
        <v>0</v>
      </c>
      <c r="T1780" s="6">
        <v>0</v>
      </c>
      <c r="U1780" s="6">
        <v>75050.5</v>
      </c>
      <c r="V1780" s="6">
        <v>0</v>
      </c>
      <c r="W1780" s="6">
        <f>SUM(Table2[[#This Row],[PE Obligations]:[Paving Obligations]])</f>
        <v>75050.5</v>
      </c>
    </row>
    <row r="1781" spans="1:23" x14ac:dyDescent="0.25">
      <c r="A1781" s="5">
        <v>114044</v>
      </c>
      <c r="B1781" s="4">
        <v>1</v>
      </c>
      <c r="C1781" s="9" t="s">
        <v>40</v>
      </c>
      <c r="D1781" s="65" t="s">
        <v>122</v>
      </c>
      <c r="E1781" s="65" t="s">
        <v>10721</v>
      </c>
      <c r="F1781" s="9" t="s">
        <v>1517</v>
      </c>
      <c r="H1781" s="1" t="s">
        <v>105</v>
      </c>
      <c r="I1781" s="1" t="s">
        <v>501</v>
      </c>
      <c r="K1781" s="14" t="s">
        <v>11503</v>
      </c>
      <c r="L1781" s="14" t="s">
        <v>11504</v>
      </c>
      <c r="M1781" s="2">
        <v>0</v>
      </c>
      <c r="N1781" s="13">
        <v>42965</v>
      </c>
      <c r="P1781" s="181" t="s">
        <v>11513</v>
      </c>
      <c r="Q1781" s="182" t="s">
        <v>148</v>
      </c>
      <c r="S1781" s="6">
        <v>0</v>
      </c>
      <c r="T1781" s="6">
        <v>0</v>
      </c>
      <c r="U1781" s="6">
        <v>75004.850000000006</v>
      </c>
      <c r="V1781" s="6">
        <v>0</v>
      </c>
      <c r="W1781" s="6">
        <f>SUM(Table2[[#This Row],[PE Obligations]:[Paving Obligations]])</f>
        <v>75004.850000000006</v>
      </c>
    </row>
    <row r="1782" spans="1:23" x14ac:dyDescent="0.25">
      <c r="A1782" s="5">
        <v>117015</v>
      </c>
      <c r="B1782" s="4">
        <v>6</v>
      </c>
      <c r="C1782" s="9" t="s">
        <v>46</v>
      </c>
      <c r="D1782" s="65"/>
      <c r="E1782" s="65" t="s">
        <v>11498</v>
      </c>
      <c r="F1782" s="9" t="s">
        <v>2031</v>
      </c>
      <c r="H1782" s="1" t="s">
        <v>28</v>
      </c>
      <c r="I1782" s="1" t="s">
        <v>467</v>
      </c>
      <c r="K1782" s="14" t="s">
        <v>28</v>
      </c>
      <c r="L1782" s="14" t="s">
        <v>11339</v>
      </c>
      <c r="M1782" s="1" t="s">
        <v>57</v>
      </c>
      <c r="P1782" s="181" t="s">
        <v>11517</v>
      </c>
      <c r="Q1782" s="182"/>
      <c r="S1782" s="6">
        <v>75000</v>
      </c>
      <c r="T1782" s="6">
        <v>0</v>
      </c>
      <c r="U1782" s="6">
        <v>0</v>
      </c>
      <c r="V1782" s="6">
        <v>0</v>
      </c>
      <c r="W1782" s="6">
        <f>SUM(Table2[[#This Row],[PE Obligations]:[Paving Obligations]])</f>
        <v>75000</v>
      </c>
    </row>
    <row r="1783" spans="1:23" x14ac:dyDescent="0.25">
      <c r="A1783" s="5">
        <v>129115</v>
      </c>
      <c r="B1783" s="4">
        <v>6</v>
      </c>
      <c r="C1783" s="9" t="s">
        <v>46</v>
      </c>
      <c r="D1783" s="65"/>
      <c r="E1783" s="65" t="s">
        <v>900</v>
      </c>
      <c r="F1783" s="9" t="s">
        <v>6544</v>
      </c>
      <c r="H1783" s="1" t="s">
        <v>105</v>
      </c>
      <c r="K1783" s="14" t="s">
        <v>11500</v>
      </c>
      <c r="L1783" s="14" t="s">
        <v>11500</v>
      </c>
      <c r="M1783" s="1" t="s">
        <v>57</v>
      </c>
      <c r="P1783" s="181" t="s">
        <v>11515</v>
      </c>
      <c r="Q1783" s="182"/>
      <c r="S1783" s="6">
        <v>75000</v>
      </c>
      <c r="T1783" s="6">
        <v>0</v>
      </c>
      <c r="U1783" s="6">
        <v>0</v>
      </c>
      <c r="V1783" s="6">
        <v>0</v>
      </c>
      <c r="W1783" s="6">
        <f>SUM(Table2[[#This Row],[PE Obligations]:[Paving Obligations]])</f>
        <v>75000</v>
      </c>
    </row>
    <row r="1784" spans="1:23" ht="75" x14ac:dyDescent="0.25">
      <c r="A1784" s="5">
        <v>127990</v>
      </c>
      <c r="B1784" s="4">
        <v>4</v>
      </c>
      <c r="C1784" s="9" t="s">
        <v>18</v>
      </c>
      <c r="D1784" s="65"/>
      <c r="E1784" s="65" t="s">
        <v>11498</v>
      </c>
      <c r="F1784" s="9" t="s">
        <v>5960</v>
      </c>
      <c r="G1784" s="9" t="s">
        <v>5961</v>
      </c>
      <c r="H1784" s="1" t="s">
        <v>22</v>
      </c>
      <c r="I1784" s="1" t="s">
        <v>158</v>
      </c>
      <c r="J1784" s="1" t="e">
        <f>VLOOKUP(A1784,'Resurfacing Data'!A:M,13,FALSE)</f>
        <v>#N/A</v>
      </c>
      <c r="K1784" s="14" t="s">
        <v>11496</v>
      </c>
      <c r="L1784" s="14" t="s">
        <v>10418</v>
      </c>
      <c r="M1784" s="2">
        <v>3.31</v>
      </c>
      <c r="P1784" s="181" t="s">
        <v>11517</v>
      </c>
      <c r="Q1784" s="182" t="s">
        <v>24</v>
      </c>
      <c r="S1784" s="6">
        <v>75000</v>
      </c>
      <c r="T1784" s="6">
        <v>0</v>
      </c>
      <c r="U1784" s="6">
        <v>0</v>
      </c>
      <c r="V1784" s="6">
        <v>0</v>
      </c>
      <c r="W1784" s="6">
        <f>SUM(Table2[[#This Row],[PE Obligations]:[Paving Obligations]])</f>
        <v>75000</v>
      </c>
    </row>
    <row r="1785" spans="1:23" ht="30" x14ac:dyDescent="0.25">
      <c r="A1785" s="5">
        <v>128559.01</v>
      </c>
      <c r="B1785" s="4">
        <v>3</v>
      </c>
      <c r="C1785" s="9" t="s">
        <v>188</v>
      </c>
      <c r="D1785" s="65" t="s">
        <v>135</v>
      </c>
      <c r="E1785" s="65" t="s">
        <v>11498</v>
      </c>
      <c r="F1785" s="9" t="s">
        <v>6150</v>
      </c>
      <c r="G1785" s="9" t="s">
        <v>6151</v>
      </c>
      <c r="H1785" s="1" t="s">
        <v>1079</v>
      </c>
      <c r="I1785" s="1" t="s">
        <v>93</v>
      </c>
      <c r="K1785" s="14" t="s">
        <v>11496</v>
      </c>
      <c r="L1785" s="14" t="s">
        <v>113</v>
      </c>
      <c r="M1785" s="1" t="s">
        <v>57</v>
      </c>
      <c r="P1785" s="181" t="s">
        <v>11517</v>
      </c>
      <c r="Q1785" s="182"/>
      <c r="S1785" s="6">
        <v>0</v>
      </c>
      <c r="T1785" s="6">
        <v>0</v>
      </c>
      <c r="U1785" s="6">
        <v>0</v>
      </c>
      <c r="V1785" s="6">
        <v>75000</v>
      </c>
      <c r="W1785" s="6">
        <f>SUM(Table2[[#This Row],[PE Obligations]:[Paving Obligations]])</f>
        <v>75000</v>
      </c>
    </row>
    <row r="1786" spans="1:23" ht="45" x14ac:dyDescent="0.25">
      <c r="A1786" s="5">
        <v>120852</v>
      </c>
      <c r="B1786" s="4">
        <v>3</v>
      </c>
      <c r="C1786" s="9" t="s">
        <v>152</v>
      </c>
      <c r="D1786" s="65" t="s">
        <v>135</v>
      </c>
      <c r="E1786" s="65" t="s">
        <v>11498</v>
      </c>
      <c r="F1786" s="9" t="s">
        <v>2793</v>
      </c>
      <c r="G1786" s="9" t="s">
        <v>2794</v>
      </c>
      <c r="H1786" s="1" t="s">
        <v>1079</v>
      </c>
      <c r="I1786" s="1" t="s">
        <v>118</v>
      </c>
      <c r="K1786" s="14" t="s">
        <v>11496</v>
      </c>
      <c r="L1786" s="14" t="s">
        <v>11499</v>
      </c>
      <c r="M1786" s="2">
        <v>0.53</v>
      </c>
      <c r="N1786" s="13">
        <v>42706</v>
      </c>
      <c r="P1786" s="181" t="s">
        <v>11517</v>
      </c>
      <c r="Q1786" s="182" t="s">
        <v>30</v>
      </c>
      <c r="S1786" s="6">
        <v>62384.32</v>
      </c>
      <c r="T1786" s="6">
        <v>12345.9</v>
      </c>
      <c r="U1786" s="6">
        <v>0</v>
      </c>
      <c r="V1786" s="6">
        <v>0</v>
      </c>
      <c r="W1786" s="6">
        <f>SUM(Table2[[#This Row],[PE Obligations]:[Paving Obligations]])</f>
        <v>74730.22</v>
      </c>
    </row>
    <row r="1787" spans="1:23" ht="30" x14ac:dyDescent="0.25">
      <c r="A1787" s="5">
        <v>127547</v>
      </c>
      <c r="B1787" s="4">
        <v>3</v>
      </c>
      <c r="C1787" s="9" t="s">
        <v>43</v>
      </c>
      <c r="D1787" s="65" t="s">
        <v>5575</v>
      </c>
      <c r="E1787" s="65" t="s">
        <v>11498</v>
      </c>
      <c r="F1787" s="9" t="s">
        <v>5576</v>
      </c>
      <c r="G1787" s="9" t="s">
        <v>4446</v>
      </c>
      <c r="H1787" s="1" t="s">
        <v>1069</v>
      </c>
      <c r="I1787" s="1" t="s">
        <v>1070</v>
      </c>
      <c r="K1787" s="14" t="s">
        <v>11500</v>
      </c>
      <c r="L1787" s="14" t="s">
        <v>11500</v>
      </c>
      <c r="M1787" s="2">
        <v>0.01</v>
      </c>
      <c r="P1787" s="181" t="s">
        <v>11517</v>
      </c>
      <c r="Q1787" s="182" t="s">
        <v>24</v>
      </c>
      <c r="S1787" s="6">
        <v>0</v>
      </c>
      <c r="T1787" s="6">
        <v>0</v>
      </c>
      <c r="U1787" s="6">
        <v>74333</v>
      </c>
      <c r="V1787" s="6">
        <v>0</v>
      </c>
      <c r="W1787" s="6">
        <f>SUM(Table2[[#This Row],[PE Obligations]:[Paving Obligations]])</f>
        <v>74333</v>
      </c>
    </row>
    <row r="1788" spans="1:23" x14ac:dyDescent="0.25">
      <c r="A1788" s="5">
        <v>105043.16</v>
      </c>
      <c r="B1788" s="4">
        <v>1</v>
      </c>
      <c r="C1788" s="9" t="s">
        <v>90</v>
      </c>
      <c r="D1788" s="65"/>
      <c r="E1788" s="65" t="s">
        <v>11498</v>
      </c>
      <c r="F1788" s="9" t="s">
        <v>897</v>
      </c>
      <c r="H1788" s="1" t="s">
        <v>760</v>
      </c>
      <c r="I1788" s="1" t="s">
        <v>761</v>
      </c>
      <c r="K1788" s="14" t="s">
        <v>11500</v>
      </c>
      <c r="L1788" s="14" t="s">
        <v>11500</v>
      </c>
      <c r="M1788" s="1" t="s">
        <v>57</v>
      </c>
      <c r="P1788" s="181" t="s">
        <v>11517</v>
      </c>
      <c r="Q1788" s="182"/>
      <c r="S1788" s="6">
        <v>0</v>
      </c>
      <c r="T1788" s="6">
        <v>0</v>
      </c>
      <c r="U1788" s="6">
        <v>74300</v>
      </c>
      <c r="V1788" s="6">
        <v>0</v>
      </c>
      <c r="W1788" s="6">
        <f>SUM(Table2[[#This Row],[PE Obligations]:[Paving Obligations]])</f>
        <v>74300</v>
      </c>
    </row>
    <row r="1789" spans="1:23" ht="30" x14ac:dyDescent="0.25">
      <c r="A1789" s="5">
        <v>130021</v>
      </c>
      <c r="B1789" s="4">
        <v>6</v>
      </c>
      <c r="C1789" s="9" t="s">
        <v>46</v>
      </c>
      <c r="D1789" s="65"/>
      <c r="E1789" s="65" t="s">
        <v>11500</v>
      </c>
      <c r="F1789" s="9" t="s">
        <v>7374</v>
      </c>
      <c r="H1789" s="1" t="s">
        <v>1246</v>
      </c>
      <c r="K1789" s="14" t="s">
        <v>11500</v>
      </c>
      <c r="L1789" s="14" t="s">
        <v>11500</v>
      </c>
      <c r="M1789" s="1" t="s">
        <v>57</v>
      </c>
      <c r="P1789" s="181" t="s">
        <v>11500</v>
      </c>
      <c r="Q1789" s="182"/>
      <c r="S1789" s="6">
        <v>0</v>
      </c>
      <c r="T1789" s="6">
        <v>0</v>
      </c>
      <c r="U1789" s="6">
        <v>74128</v>
      </c>
      <c r="V1789" s="6">
        <v>0</v>
      </c>
      <c r="W1789" s="6">
        <f>SUM(Table2[[#This Row],[PE Obligations]:[Paving Obligations]])</f>
        <v>74128</v>
      </c>
    </row>
    <row r="1790" spans="1:23" x14ac:dyDescent="0.25">
      <c r="A1790" s="5">
        <v>117533</v>
      </c>
      <c r="B1790" s="4">
        <v>2</v>
      </c>
      <c r="C1790" s="9" t="s">
        <v>284</v>
      </c>
      <c r="D1790" s="65" t="s">
        <v>555</v>
      </c>
      <c r="E1790" s="65" t="s">
        <v>900</v>
      </c>
      <c r="F1790" s="9" t="s">
        <v>2151</v>
      </c>
      <c r="H1790" s="1" t="s">
        <v>105</v>
      </c>
      <c r="I1790" s="1" t="s">
        <v>1818</v>
      </c>
      <c r="K1790" s="14" t="s">
        <v>11505</v>
      </c>
      <c r="L1790" s="14" t="s">
        <v>11339</v>
      </c>
      <c r="M1790" s="2">
        <v>0</v>
      </c>
      <c r="N1790" s="13">
        <v>44176</v>
      </c>
      <c r="P1790" s="181" t="s">
        <v>11515</v>
      </c>
      <c r="Q1790" s="182" t="s">
        <v>24</v>
      </c>
      <c r="S1790" s="6">
        <v>74000</v>
      </c>
      <c r="T1790" s="6">
        <v>0</v>
      </c>
      <c r="U1790" s="6">
        <v>0</v>
      </c>
      <c r="V1790" s="6">
        <v>0</v>
      </c>
      <c r="W1790" s="6">
        <f>SUM(Table2[[#This Row],[PE Obligations]:[Paving Obligations]])</f>
        <v>74000</v>
      </c>
    </row>
    <row r="1791" spans="1:23" ht="30" x14ac:dyDescent="0.25">
      <c r="A1791" s="5">
        <v>127877</v>
      </c>
      <c r="B1791" s="4">
        <v>1</v>
      </c>
      <c r="C1791" s="9" t="s">
        <v>397</v>
      </c>
      <c r="D1791" s="65" t="s">
        <v>363</v>
      </c>
      <c r="E1791" s="65" t="s">
        <v>900</v>
      </c>
      <c r="F1791" s="9" t="s">
        <v>5862</v>
      </c>
      <c r="G1791" s="9" t="s">
        <v>600</v>
      </c>
      <c r="H1791" s="1" t="s">
        <v>501</v>
      </c>
      <c r="I1791" s="1" t="s">
        <v>600</v>
      </c>
      <c r="K1791" s="14" t="s">
        <v>11500</v>
      </c>
      <c r="L1791" s="14" t="s">
        <v>11500</v>
      </c>
      <c r="M1791" s="2">
        <v>4.5</v>
      </c>
      <c r="N1791" s="13">
        <v>44057</v>
      </c>
      <c r="P1791" s="181" t="s">
        <v>11514</v>
      </c>
      <c r="Q1791" s="182" t="s">
        <v>11</v>
      </c>
      <c r="S1791" s="6">
        <v>5000</v>
      </c>
      <c r="T1791" s="6">
        <v>0</v>
      </c>
      <c r="U1791" s="6">
        <v>69000</v>
      </c>
      <c r="V1791" s="6">
        <v>0</v>
      </c>
      <c r="W1791" s="6">
        <f>SUM(Table2[[#This Row],[PE Obligations]:[Paving Obligations]])</f>
        <v>74000</v>
      </c>
    </row>
    <row r="1792" spans="1:23" ht="30" x14ac:dyDescent="0.25">
      <c r="A1792" s="5">
        <v>100282</v>
      </c>
      <c r="B1792" s="4">
        <v>3</v>
      </c>
      <c r="C1792" s="9" t="s">
        <v>473</v>
      </c>
      <c r="D1792" s="65" t="s">
        <v>474</v>
      </c>
      <c r="E1792" s="65" t="s">
        <v>900</v>
      </c>
      <c r="F1792" s="9" t="s">
        <v>475</v>
      </c>
      <c r="G1792" s="9" t="s">
        <v>476</v>
      </c>
      <c r="H1792" s="1" t="s">
        <v>74</v>
      </c>
      <c r="I1792" s="1" t="s">
        <v>467</v>
      </c>
      <c r="K1792" s="14" t="s">
        <v>11496</v>
      </c>
      <c r="L1792" s="14" t="s">
        <v>113</v>
      </c>
      <c r="M1792" s="2">
        <v>7.2</v>
      </c>
      <c r="P1792" s="181" t="s">
        <v>11514</v>
      </c>
      <c r="Q1792" s="182" t="s">
        <v>11</v>
      </c>
      <c r="S1792" s="6">
        <v>73800</v>
      </c>
      <c r="T1792" s="6">
        <v>0</v>
      </c>
      <c r="U1792" s="6">
        <v>0</v>
      </c>
      <c r="V1792" s="6">
        <v>0</v>
      </c>
      <c r="W1792" s="6">
        <f>SUM(Table2[[#This Row],[PE Obligations]:[Paving Obligations]])</f>
        <v>73800</v>
      </c>
    </row>
    <row r="1793" spans="1:23" ht="45" x14ac:dyDescent="0.25">
      <c r="A1793" s="5">
        <v>122088</v>
      </c>
      <c r="B1793" s="4">
        <v>2</v>
      </c>
      <c r="C1793" s="9" t="s">
        <v>65</v>
      </c>
      <c r="D1793" s="65" t="s">
        <v>3103</v>
      </c>
      <c r="E1793" s="65" t="s">
        <v>900</v>
      </c>
      <c r="F1793" s="9" t="s">
        <v>3104</v>
      </c>
      <c r="G1793" s="9" t="s">
        <v>3105</v>
      </c>
      <c r="H1793" s="1" t="s">
        <v>158</v>
      </c>
      <c r="I1793" s="1" t="s">
        <v>341</v>
      </c>
      <c r="J1793" s="1" t="str">
        <f>VLOOKUP(A1793,'Resurfacing Data'!A:M,13,FALSE)</f>
        <v>Cold Plane @ 1.25" &amp; "D" Mix @ 132.5#/sy (Roadway &amp; Shoulders) - Shuttle Buggy</v>
      </c>
      <c r="K1793" s="14" t="s">
        <v>11496</v>
      </c>
      <c r="L1793" s="14" t="s">
        <v>10418</v>
      </c>
      <c r="M1793" s="2">
        <v>1.96</v>
      </c>
      <c r="N1793" s="13">
        <v>42545</v>
      </c>
      <c r="O1793" s="1" t="s">
        <v>342</v>
      </c>
      <c r="P1793" s="181" t="s">
        <v>11514</v>
      </c>
      <c r="Q1793" s="182" t="s">
        <v>11</v>
      </c>
      <c r="S1793" s="6">
        <v>0</v>
      </c>
      <c r="T1793" s="6">
        <v>0</v>
      </c>
      <c r="U1793" s="6">
        <v>14956.56</v>
      </c>
      <c r="V1793" s="6">
        <v>58418.13</v>
      </c>
      <c r="W1793" s="6">
        <f>SUM(Table2[[#This Row],[PE Obligations]:[Paving Obligations]])</f>
        <v>73374.69</v>
      </c>
    </row>
    <row r="1794" spans="1:23" x14ac:dyDescent="0.25">
      <c r="A1794" s="5">
        <v>129275</v>
      </c>
      <c r="B1794" s="4">
        <v>1</v>
      </c>
      <c r="C1794" s="9" t="s">
        <v>186</v>
      </c>
      <c r="D1794" s="65"/>
      <c r="E1794" s="65" t="s">
        <v>900</v>
      </c>
      <c r="F1794" s="9" t="s">
        <v>6748</v>
      </c>
      <c r="H1794" s="1" t="s">
        <v>105</v>
      </c>
      <c r="I1794" s="1" t="s">
        <v>171</v>
      </c>
      <c r="K1794" s="14" t="s">
        <v>11500</v>
      </c>
      <c r="L1794" s="14" t="s">
        <v>11500</v>
      </c>
      <c r="M1794" s="1" t="s">
        <v>57</v>
      </c>
      <c r="P1794" s="181" t="s">
        <v>11515</v>
      </c>
      <c r="Q1794" s="182"/>
      <c r="S1794" s="6">
        <v>0</v>
      </c>
      <c r="T1794" s="6">
        <v>0</v>
      </c>
      <c r="U1794" s="6">
        <v>73088.25</v>
      </c>
      <c r="V1794" s="6">
        <v>0</v>
      </c>
      <c r="W1794" s="6">
        <f>SUM(Table2[[#This Row],[PE Obligations]:[Paving Obligations]])</f>
        <v>73088.25</v>
      </c>
    </row>
    <row r="1795" spans="1:23" x14ac:dyDescent="0.25">
      <c r="A1795" s="5">
        <v>126439</v>
      </c>
      <c r="B1795" s="4">
        <v>4</v>
      </c>
      <c r="C1795" s="9" t="s">
        <v>174</v>
      </c>
      <c r="D1795" s="65"/>
      <c r="E1795" s="65" t="s">
        <v>900</v>
      </c>
      <c r="F1795" s="9" t="s">
        <v>4853</v>
      </c>
      <c r="G1795" s="9" t="s">
        <v>4854</v>
      </c>
      <c r="H1795" s="1" t="s">
        <v>105</v>
      </c>
      <c r="I1795" s="1" t="s">
        <v>171</v>
      </c>
      <c r="K1795" s="14" t="s">
        <v>11500</v>
      </c>
      <c r="L1795" s="14" t="s">
        <v>11500</v>
      </c>
      <c r="M1795" s="1" t="s">
        <v>57</v>
      </c>
      <c r="P1795" s="181" t="s">
        <v>11515</v>
      </c>
      <c r="Q1795" s="182"/>
      <c r="S1795" s="6">
        <v>0</v>
      </c>
      <c r="T1795" s="6">
        <v>0</v>
      </c>
      <c r="U1795" s="6">
        <v>73012.14</v>
      </c>
      <c r="V1795" s="6">
        <v>0</v>
      </c>
      <c r="W1795" s="6">
        <f>SUM(Table2[[#This Row],[PE Obligations]:[Paving Obligations]])</f>
        <v>73012.14</v>
      </c>
    </row>
    <row r="1796" spans="1:23" x14ac:dyDescent="0.25">
      <c r="A1796" s="5">
        <v>129740</v>
      </c>
      <c r="B1796" s="4">
        <v>4</v>
      </c>
      <c r="C1796" s="9" t="s">
        <v>248</v>
      </c>
      <c r="D1796" s="65"/>
      <c r="E1796" s="65" t="s">
        <v>11500</v>
      </c>
      <c r="F1796" s="9" t="s">
        <v>7118</v>
      </c>
      <c r="H1796" s="1" t="s">
        <v>878</v>
      </c>
      <c r="I1796" s="1" t="s">
        <v>972</v>
      </c>
      <c r="K1796" s="14" t="s">
        <v>11500</v>
      </c>
      <c r="L1796" s="14" t="s">
        <v>11500</v>
      </c>
      <c r="M1796" s="1" t="s">
        <v>57</v>
      </c>
      <c r="P1796" s="181" t="s">
        <v>11500</v>
      </c>
      <c r="Q1796" s="182"/>
      <c r="S1796" s="6">
        <v>0</v>
      </c>
      <c r="T1796" s="6">
        <v>0</v>
      </c>
      <c r="U1796" s="6">
        <v>73000</v>
      </c>
      <c r="V1796" s="6">
        <v>0</v>
      </c>
      <c r="W1796" s="6">
        <f>SUM(Table2[[#This Row],[PE Obligations]:[Paving Obligations]])</f>
        <v>73000</v>
      </c>
    </row>
    <row r="1797" spans="1:23" ht="30" x14ac:dyDescent="0.25">
      <c r="A1797" s="5">
        <v>122843</v>
      </c>
      <c r="B1797" s="4">
        <v>2</v>
      </c>
      <c r="C1797" s="9" t="s">
        <v>65</v>
      </c>
      <c r="D1797" s="65" t="s">
        <v>653</v>
      </c>
      <c r="E1797" s="65" t="s">
        <v>900</v>
      </c>
      <c r="F1797" s="9" t="s">
        <v>3262</v>
      </c>
      <c r="G1797" s="9" t="s">
        <v>3118</v>
      </c>
      <c r="H1797" s="1" t="s">
        <v>158</v>
      </c>
      <c r="I1797" s="1" t="s">
        <v>341</v>
      </c>
      <c r="J1797" s="1" t="str">
        <f>VLOOKUP(A1797,'Resurfacing Data'!A:M,13,FALSE)</f>
        <v>Cold Plane @ 1.25" &amp; "D" Mix @ 132.5#/sy (Roadway &amp; Shoulders) - Shuttle Buggy(Mill &amp; TLD)</v>
      </c>
      <c r="K1797" s="14" t="s">
        <v>11496</v>
      </c>
      <c r="L1797" s="14" t="s">
        <v>10418</v>
      </c>
      <c r="M1797" s="2">
        <v>1.99</v>
      </c>
      <c r="N1797" s="13">
        <v>42545</v>
      </c>
      <c r="O1797" s="1" t="s">
        <v>342</v>
      </c>
      <c r="P1797" s="181" t="s">
        <v>11514</v>
      </c>
      <c r="Q1797" s="182" t="s">
        <v>11</v>
      </c>
      <c r="S1797" s="6">
        <v>0</v>
      </c>
      <c r="T1797" s="6">
        <v>0</v>
      </c>
      <c r="U1797" s="6">
        <v>17164.5</v>
      </c>
      <c r="V1797" s="6">
        <v>55590.02</v>
      </c>
      <c r="W1797" s="6">
        <f>SUM(Table2[[#This Row],[PE Obligations]:[Paving Obligations]])</f>
        <v>72754.51999999999</v>
      </c>
    </row>
    <row r="1798" spans="1:23" ht="30" x14ac:dyDescent="0.25">
      <c r="A1798" s="5">
        <v>129293</v>
      </c>
      <c r="B1798" s="4">
        <v>3</v>
      </c>
      <c r="C1798" s="9" t="s">
        <v>54</v>
      </c>
      <c r="D1798" s="65"/>
      <c r="E1798" s="65" t="s">
        <v>11500</v>
      </c>
      <c r="F1798" s="9" t="s">
        <v>6767</v>
      </c>
      <c r="H1798" s="1" t="s">
        <v>1246</v>
      </c>
      <c r="K1798" s="14" t="s">
        <v>11500</v>
      </c>
      <c r="L1798" s="14" t="s">
        <v>11500</v>
      </c>
      <c r="M1798" s="1" t="s">
        <v>57</v>
      </c>
      <c r="P1798" s="181" t="s">
        <v>11500</v>
      </c>
      <c r="Q1798" s="182"/>
      <c r="S1798" s="6">
        <v>0</v>
      </c>
      <c r="T1798" s="6">
        <v>0</v>
      </c>
      <c r="U1798" s="6">
        <v>72402</v>
      </c>
      <c r="V1798" s="6">
        <v>0</v>
      </c>
      <c r="W1798" s="6">
        <f>SUM(Table2[[#This Row],[PE Obligations]:[Paving Obligations]])</f>
        <v>72402</v>
      </c>
    </row>
    <row r="1799" spans="1:23" ht="30" x14ac:dyDescent="0.25">
      <c r="A1799" s="5">
        <v>129941</v>
      </c>
      <c r="B1799" s="4">
        <v>4</v>
      </c>
      <c r="C1799" s="9" t="s">
        <v>264</v>
      </c>
      <c r="D1799" s="65"/>
      <c r="E1799" s="65" t="s">
        <v>11500</v>
      </c>
      <c r="F1799" s="9" t="s">
        <v>7295</v>
      </c>
      <c r="H1799" s="1" t="s">
        <v>1246</v>
      </c>
      <c r="K1799" s="14" t="s">
        <v>11500</v>
      </c>
      <c r="L1799" s="14" t="s">
        <v>11500</v>
      </c>
      <c r="M1799" s="1" t="s">
        <v>57</v>
      </c>
      <c r="P1799" s="181" t="s">
        <v>11500</v>
      </c>
      <c r="Q1799" s="182"/>
      <c r="S1799" s="6">
        <v>0</v>
      </c>
      <c r="T1799" s="6">
        <v>0</v>
      </c>
      <c r="U1799" s="6">
        <v>72394</v>
      </c>
      <c r="V1799" s="6">
        <v>0</v>
      </c>
      <c r="W1799" s="6">
        <f>SUM(Table2[[#This Row],[PE Obligations]:[Paving Obligations]])</f>
        <v>72394</v>
      </c>
    </row>
    <row r="1800" spans="1:23" ht="135" x14ac:dyDescent="0.25">
      <c r="A1800" s="5">
        <v>125182.01</v>
      </c>
      <c r="B1800" s="4">
        <v>2</v>
      </c>
      <c r="C1800" s="9" t="s">
        <v>179</v>
      </c>
      <c r="D1800" s="65"/>
      <c r="E1800" s="65" t="s">
        <v>11498</v>
      </c>
      <c r="F1800" s="9" t="s">
        <v>3328</v>
      </c>
      <c r="G1800" s="9" t="s">
        <v>4188</v>
      </c>
      <c r="H1800" s="1" t="s">
        <v>22</v>
      </c>
      <c r="I1800" s="1" t="s">
        <v>39</v>
      </c>
      <c r="K1800" s="14" t="s">
        <v>11500</v>
      </c>
      <c r="L1800" s="14" t="s">
        <v>11500</v>
      </c>
      <c r="M1800" s="1" t="s">
        <v>57</v>
      </c>
      <c r="P1800" s="181" t="s">
        <v>11516</v>
      </c>
      <c r="Q1800" s="182" t="s">
        <v>430</v>
      </c>
      <c r="S1800" s="6">
        <v>72143</v>
      </c>
      <c r="T1800" s="6">
        <v>0</v>
      </c>
      <c r="U1800" s="6">
        <v>0</v>
      </c>
      <c r="V1800" s="6">
        <v>0</v>
      </c>
      <c r="W1800" s="6">
        <f>SUM(Table2[[#This Row],[PE Obligations]:[Paving Obligations]])</f>
        <v>72143</v>
      </c>
    </row>
    <row r="1801" spans="1:23" ht="30" x14ac:dyDescent="0.25">
      <c r="A1801" s="5">
        <v>129416</v>
      </c>
      <c r="B1801" s="4">
        <v>2</v>
      </c>
      <c r="C1801" s="9" t="s">
        <v>124</v>
      </c>
      <c r="D1801" s="65" t="s">
        <v>6899</v>
      </c>
      <c r="E1801" s="65" t="s">
        <v>11498</v>
      </c>
      <c r="F1801" s="9" t="s">
        <v>6900</v>
      </c>
      <c r="G1801" s="9" t="s">
        <v>6010</v>
      </c>
      <c r="H1801" s="1" t="s">
        <v>1069</v>
      </c>
      <c r="I1801" s="1" t="s">
        <v>1070</v>
      </c>
      <c r="K1801" s="14" t="s">
        <v>11500</v>
      </c>
      <c r="L1801" s="14" t="s">
        <v>11500</v>
      </c>
      <c r="M1801" s="2">
        <v>0.01</v>
      </c>
      <c r="P1801" s="181" t="s">
        <v>11517</v>
      </c>
      <c r="Q1801" s="182" t="s">
        <v>30</v>
      </c>
      <c r="S1801" s="6">
        <v>15000</v>
      </c>
      <c r="T1801" s="6">
        <v>0</v>
      </c>
      <c r="U1801" s="6">
        <v>57022</v>
      </c>
      <c r="V1801" s="6">
        <v>0</v>
      </c>
      <c r="W1801" s="6">
        <f>SUM(Table2[[#This Row],[PE Obligations]:[Paving Obligations]])</f>
        <v>72022</v>
      </c>
    </row>
    <row r="1802" spans="1:23" x14ac:dyDescent="0.25">
      <c r="A1802" s="5">
        <v>104998.16</v>
      </c>
      <c r="B1802" s="4">
        <v>1</v>
      </c>
      <c r="C1802" s="9" t="s">
        <v>310</v>
      </c>
      <c r="D1802" s="65"/>
      <c r="E1802" s="65" t="s">
        <v>11500</v>
      </c>
      <c r="F1802" s="9" t="s">
        <v>897</v>
      </c>
      <c r="H1802" s="1" t="s">
        <v>760</v>
      </c>
      <c r="I1802" s="1" t="s">
        <v>761</v>
      </c>
      <c r="K1802" s="14" t="s">
        <v>11500</v>
      </c>
      <c r="L1802" s="14" t="s">
        <v>11500</v>
      </c>
      <c r="M1802" s="1" t="s">
        <v>57</v>
      </c>
      <c r="P1802" s="181" t="s">
        <v>11500</v>
      </c>
      <c r="Q1802" s="182"/>
      <c r="S1802" s="6">
        <v>0</v>
      </c>
      <c r="T1802" s="6">
        <v>0</v>
      </c>
      <c r="U1802" s="6">
        <v>72000</v>
      </c>
      <c r="V1802" s="6">
        <v>0</v>
      </c>
      <c r="W1802" s="6">
        <f>SUM(Table2[[#This Row],[PE Obligations]:[Paving Obligations]])</f>
        <v>72000</v>
      </c>
    </row>
    <row r="1803" spans="1:23" ht="30" x14ac:dyDescent="0.25">
      <c r="A1803" s="5">
        <v>130056</v>
      </c>
      <c r="B1803" s="4">
        <v>6</v>
      </c>
      <c r="C1803" s="9" t="s">
        <v>46</v>
      </c>
      <c r="D1803" s="65"/>
      <c r="E1803" s="65" t="s">
        <v>11500</v>
      </c>
      <c r="F1803" s="9" t="s">
        <v>7413</v>
      </c>
      <c r="H1803" s="1" t="s">
        <v>1246</v>
      </c>
      <c r="K1803" s="14" t="s">
        <v>11500</v>
      </c>
      <c r="L1803" s="14" t="s">
        <v>11500</v>
      </c>
      <c r="M1803" s="1" t="s">
        <v>57</v>
      </c>
      <c r="P1803" s="181" t="s">
        <v>11500</v>
      </c>
      <c r="Q1803" s="182"/>
      <c r="S1803" s="6">
        <v>0</v>
      </c>
      <c r="T1803" s="6">
        <v>0</v>
      </c>
      <c r="U1803" s="6">
        <v>72000</v>
      </c>
      <c r="V1803" s="6">
        <v>0</v>
      </c>
      <c r="W1803" s="6">
        <f>SUM(Table2[[#This Row],[PE Obligations]:[Paving Obligations]])</f>
        <v>72000</v>
      </c>
    </row>
    <row r="1804" spans="1:23" ht="30" x14ac:dyDescent="0.25">
      <c r="A1804" s="5">
        <v>130065</v>
      </c>
      <c r="B1804" s="4">
        <v>6</v>
      </c>
      <c r="C1804" s="9" t="s">
        <v>46</v>
      </c>
      <c r="D1804" s="65"/>
      <c r="E1804" s="65" t="s">
        <v>11500</v>
      </c>
      <c r="F1804" s="9" t="s">
        <v>7422</v>
      </c>
      <c r="H1804" s="1" t="s">
        <v>1246</v>
      </c>
      <c r="K1804" s="14" t="s">
        <v>11500</v>
      </c>
      <c r="L1804" s="14" t="s">
        <v>11500</v>
      </c>
      <c r="M1804" s="1" t="s">
        <v>57</v>
      </c>
      <c r="P1804" s="181" t="s">
        <v>11500</v>
      </c>
      <c r="Q1804" s="182"/>
      <c r="S1804" s="6">
        <v>0</v>
      </c>
      <c r="T1804" s="6">
        <v>0</v>
      </c>
      <c r="U1804" s="6">
        <v>72000</v>
      </c>
      <c r="V1804" s="6">
        <v>0</v>
      </c>
      <c r="W1804" s="6">
        <f>SUM(Table2[[#This Row],[PE Obligations]:[Paving Obligations]])</f>
        <v>72000</v>
      </c>
    </row>
    <row r="1805" spans="1:23" x14ac:dyDescent="0.25">
      <c r="A1805" s="5">
        <v>130042</v>
      </c>
      <c r="B1805" s="4">
        <v>2</v>
      </c>
      <c r="C1805" s="9" t="s">
        <v>176</v>
      </c>
      <c r="D1805" s="65" t="s">
        <v>999</v>
      </c>
      <c r="E1805" s="65" t="s">
        <v>900</v>
      </c>
      <c r="F1805" s="9" t="s">
        <v>7398</v>
      </c>
      <c r="H1805" s="1" t="s">
        <v>52</v>
      </c>
      <c r="I1805" s="1" t="s">
        <v>48</v>
      </c>
      <c r="K1805" s="14" t="s">
        <v>28</v>
      </c>
      <c r="L1805" s="14" t="s">
        <v>11339</v>
      </c>
      <c r="M1805" s="2">
        <v>0.14000000000000001</v>
      </c>
      <c r="P1805" s="181" t="s">
        <v>11515</v>
      </c>
      <c r="Q1805" s="182" t="s">
        <v>24</v>
      </c>
      <c r="R1805" s="9" t="s">
        <v>7399</v>
      </c>
      <c r="S1805" s="6">
        <v>0</v>
      </c>
      <c r="T1805" s="6">
        <v>0</v>
      </c>
      <c r="U1805" s="6">
        <v>72000</v>
      </c>
      <c r="V1805" s="6">
        <v>0</v>
      </c>
      <c r="W1805" s="6">
        <f>SUM(Table2[[#This Row],[PE Obligations]:[Paving Obligations]])</f>
        <v>72000</v>
      </c>
    </row>
    <row r="1806" spans="1:23" ht="30" x14ac:dyDescent="0.25">
      <c r="A1806" s="5">
        <v>129877</v>
      </c>
      <c r="B1806" s="4">
        <v>2</v>
      </c>
      <c r="C1806" s="9" t="s">
        <v>65</v>
      </c>
      <c r="D1806" s="65"/>
      <c r="E1806" s="65" t="s">
        <v>11500</v>
      </c>
      <c r="F1806" s="9" t="s">
        <v>7225</v>
      </c>
      <c r="H1806" s="1" t="s">
        <v>1246</v>
      </c>
      <c r="K1806" s="14" t="s">
        <v>11500</v>
      </c>
      <c r="L1806" s="14" t="s">
        <v>11500</v>
      </c>
      <c r="M1806" s="1" t="s">
        <v>57</v>
      </c>
      <c r="P1806" s="181" t="s">
        <v>11500</v>
      </c>
      <c r="Q1806" s="182"/>
      <c r="S1806" s="6">
        <v>0</v>
      </c>
      <c r="T1806" s="6">
        <v>0</v>
      </c>
      <c r="U1806" s="6">
        <v>71882.759999999995</v>
      </c>
      <c r="V1806" s="6">
        <v>0</v>
      </c>
      <c r="W1806" s="6">
        <f>SUM(Table2[[#This Row],[PE Obligations]:[Paving Obligations]])</f>
        <v>71882.759999999995</v>
      </c>
    </row>
    <row r="1807" spans="1:23" x14ac:dyDescent="0.25">
      <c r="A1807" s="5">
        <v>70004</v>
      </c>
      <c r="B1807" s="4">
        <v>2</v>
      </c>
      <c r="C1807" s="9" t="s">
        <v>176</v>
      </c>
      <c r="D1807" s="65"/>
      <c r="E1807" s="65" t="s">
        <v>900</v>
      </c>
      <c r="F1807" s="9" t="s">
        <v>177</v>
      </c>
      <c r="H1807" s="1" t="s">
        <v>105</v>
      </c>
      <c r="I1807" s="1" t="s">
        <v>171</v>
      </c>
      <c r="K1807" s="14" t="s">
        <v>11500</v>
      </c>
      <c r="L1807" s="14" t="s">
        <v>11500</v>
      </c>
      <c r="M1807" s="1" t="s">
        <v>57</v>
      </c>
      <c r="P1807" s="181" t="s">
        <v>11515</v>
      </c>
      <c r="Q1807" s="182"/>
      <c r="S1807" s="6">
        <v>0</v>
      </c>
      <c r="T1807" s="6">
        <v>0</v>
      </c>
      <c r="U1807" s="6">
        <v>71770.86</v>
      </c>
      <c r="V1807" s="6">
        <v>0</v>
      </c>
      <c r="W1807" s="6">
        <f>SUM(Table2[[#This Row],[PE Obligations]:[Paving Obligations]])</f>
        <v>71770.86</v>
      </c>
    </row>
    <row r="1808" spans="1:23" x14ac:dyDescent="0.25">
      <c r="A1808" s="5">
        <v>120314</v>
      </c>
      <c r="B1808" s="4">
        <v>1</v>
      </c>
      <c r="C1808" s="9" t="s">
        <v>90</v>
      </c>
      <c r="D1808" s="65" t="s">
        <v>2679</v>
      </c>
      <c r="E1808" s="65" t="s">
        <v>900</v>
      </c>
      <c r="F1808" s="9" t="s">
        <v>2680</v>
      </c>
      <c r="H1808" s="1" t="s">
        <v>52</v>
      </c>
      <c r="I1808" s="1" t="s">
        <v>48</v>
      </c>
      <c r="K1808" s="14" t="s">
        <v>28</v>
      </c>
      <c r="L1808" s="14" t="s">
        <v>11339</v>
      </c>
      <c r="M1808" s="2">
        <v>0</v>
      </c>
      <c r="N1808" s="13">
        <v>44232</v>
      </c>
      <c r="P1808" s="181" t="s">
        <v>11515</v>
      </c>
      <c r="Q1808" s="182" t="s">
        <v>24</v>
      </c>
      <c r="R1808" s="9" t="s">
        <v>2681</v>
      </c>
      <c r="S1808" s="6">
        <v>0</v>
      </c>
      <c r="T1808" s="6">
        <v>25000</v>
      </c>
      <c r="U1808" s="6">
        <v>46000</v>
      </c>
      <c r="V1808" s="6">
        <v>0</v>
      </c>
      <c r="W1808" s="6">
        <f>SUM(Table2[[#This Row],[PE Obligations]:[Paving Obligations]])</f>
        <v>71000</v>
      </c>
    </row>
    <row r="1809" spans="1:23" x14ac:dyDescent="0.25">
      <c r="A1809" s="5">
        <v>124061</v>
      </c>
      <c r="B1809" s="4">
        <v>2</v>
      </c>
      <c r="C1809" s="9" t="s">
        <v>212</v>
      </c>
      <c r="D1809" s="65" t="s">
        <v>322</v>
      </c>
      <c r="E1809" s="65" t="s">
        <v>900</v>
      </c>
      <c r="F1809" s="9" t="s">
        <v>3661</v>
      </c>
      <c r="H1809" s="1" t="s">
        <v>28</v>
      </c>
      <c r="I1809" s="1" t="s">
        <v>29</v>
      </c>
      <c r="K1809" s="14" t="s">
        <v>28</v>
      </c>
      <c r="L1809" s="14" t="s">
        <v>113</v>
      </c>
      <c r="M1809" s="2">
        <v>7.4999999999999997E-2</v>
      </c>
      <c r="N1809" s="13">
        <v>44645</v>
      </c>
      <c r="P1809" s="181" t="s">
        <v>11515</v>
      </c>
      <c r="Q1809" s="182" t="s">
        <v>24</v>
      </c>
      <c r="R1809" s="9" t="s">
        <v>324</v>
      </c>
      <c r="S1809" s="6">
        <v>71000</v>
      </c>
      <c r="T1809" s="6">
        <v>0</v>
      </c>
      <c r="U1809" s="6">
        <v>0</v>
      </c>
      <c r="V1809" s="6">
        <v>0</v>
      </c>
      <c r="W1809" s="6">
        <f>SUM(Table2[[#This Row],[PE Obligations]:[Paving Obligations]])</f>
        <v>71000</v>
      </c>
    </row>
    <row r="1810" spans="1:23" ht="45" x14ac:dyDescent="0.25">
      <c r="A1810" s="5">
        <v>130331</v>
      </c>
      <c r="B1810" s="4">
        <v>4</v>
      </c>
      <c r="C1810" s="9" t="s">
        <v>156</v>
      </c>
      <c r="D1810" s="65" t="s">
        <v>329</v>
      </c>
      <c r="E1810" s="65" t="s">
        <v>900</v>
      </c>
      <c r="F1810" s="9" t="s">
        <v>7634</v>
      </c>
      <c r="H1810" s="1" t="s">
        <v>52</v>
      </c>
      <c r="I1810" s="1" t="s">
        <v>48</v>
      </c>
      <c r="K1810" s="14" t="s">
        <v>28</v>
      </c>
      <c r="L1810" s="14" t="s">
        <v>11339</v>
      </c>
      <c r="M1810" s="1" t="s">
        <v>57</v>
      </c>
      <c r="P1810" s="181" t="s">
        <v>11515</v>
      </c>
      <c r="Q1810" s="182" t="s">
        <v>24</v>
      </c>
      <c r="R1810" s="9" t="s">
        <v>7635</v>
      </c>
      <c r="S1810" s="6">
        <v>0</v>
      </c>
      <c r="T1810" s="6">
        <v>0</v>
      </c>
      <c r="U1810" s="6">
        <v>71000</v>
      </c>
      <c r="V1810" s="6">
        <v>0</v>
      </c>
      <c r="W1810" s="6">
        <f>SUM(Table2[[#This Row],[PE Obligations]:[Paving Obligations]])</f>
        <v>71000</v>
      </c>
    </row>
    <row r="1811" spans="1:23" x14ac:dyDescent="0.25">
      <c r="A1811" s="5">
        <v>130052</v>
      </c>
      <c r="B1811" s="4">
        <v>1</v>
      </c>
      <c r="C1811" s="9" t="s">
        <v>292</v>
      </c>
      <c r="D1811" s="65"/>
      <c r="E1811" s="65" t="s">
        <v>11500</v>
      </c>
      <c r="F1811" s="9" t="s">
        <v>7409</v>
      </c>
      <c r="H1811" s="1" t="s">
        <v>878</v>
      </c>
      <c r="I1811" s="1" t="s">
        <v>972</v>
      </c>
      <c r="K1811" s="14" t="s">
        <v>11500</v>
      </c>
      <c r="L1811" s="14" t="s">
        <v>11500</v>
      </c>
      <c r="M1811" s="1" t="s">
        <v>57</v>
      </c>
      <c r="P1811" s="181" t="s">
        <v>11500</v>
      </c>
      <c r="Q1811" s="182"/>
      <c r="S1811" s="6">
        <v>0</v>
      </c>
      <c r="T1811" s="6">
        <v>0</v>
      </c>
      <c r="U1811" s="6">
        <v>70851</v>
      </c>
      <c r="V1811" s="6">
        <v>0</v>
      </c>
      <c r="W1811" s="6">
        <f>SUM(Table2[[#This Row],[PE Obligations]:[Paving Obligations]])</f>
        <v>70851</v>
      </c>
    </row>
    <row r="1812" spans="1:23" x14ac:dyDescent="0.25">
      <c r="A1812" s="5">
        <v>129412</v>
      </c>
      <c r="B1812" s="4">
        <v>2</v>
      </c>
      <c r="C1812" s="9" t="s">
        <v>65</v>
      </c>
      <c r="D1812" s="65"/>
      <c r="E1812" s="65" t="s">
        <v>11500</v>
      </c>
      <c r="F1812" s="9" t="s">
        <v>6895</v>
      </c>
      <c r="H1812" s="1" t="s">
        <v>878</v>
      </c>
      <c r="I1812" s="1" t="s">
        <v>972</v>
      </c>
      <c r="K1812" s="14" t="s">
        <v>11500</v>
      </c>
      <c r="L1812" s="14" t="s">
        <v>11500</v>
      </c>
      <c r="M1812" s="1" t="s">
        <v>57</v>
      </c>
      <c r="P1812" s="181" t="s">
        <v>11500</v>
      </c>
      <c r="Q1812" s="182"/>
      <c r="S1812" s="6">
        <v>0</v>
      </c>
      <c r="T1812" s="6">
        <v>0</v>
      </c>
      <c r="U1812" s="6">
        <v>70771</v>
      </c>
      <c r="V1812" s="6">
        <v>0</v>
      </c>
      <c r="W1812" s="6">
        <f>SUM(Table2[[#This Row],[PE Obligations]:[Paving Obligations]])</f>
        <v>70771</v>
      </c>
    </row>
    <row r="1813" spans="1:23" ht="30" x14ac:dyDescent="0.25">
      <c r="A1813" s="5">
        <v>103641.14</v>
      </c>
      <c r="B1813" s="4">
        <v>3</v>
      </c>
      <c r="C1813" s="9" t="s">
        <v>54</v>
      </c>
      <c r="D1813" s="65" t="s">
        <v>796</v>
      </c>
      <c r="E1813" s="65" t="s">
        <v>900</v>
      </c>
      <c r="F1813" s="9" t="s">
        <v>797</v>
      </c>
      <c r="H1813" s="1" t="s">
        <v>105</v>
      </c>
      <c r="I1813" s="1" t="s">
        <v>171</v>
      </c>
      <c r="K1813" s="14" t="s">
        <v>11500</v>
      </c>
      <c r="L1813" s="14" t="s">
        <v>11500</v>
      </c>
      <c r="M1813" s="1" t="s">
        <v>57</v>
      </c>
      <c r="N1813" s="13">
        <v>43595</v>
      </c>
      <c r="P1813" s="181" t="s">
        <v>11515</v>
      </c>
      <c r="Q1813" s="182"/>
      <c r="S1813" s="6">
        <v>0</v>
      </c>
      <c r="T1813" s="6">
        <v>0</v>
      </c>
      <c r="U1813" s="6">
        <v>70665</v>
      </c>
      <c r="V1813" s="6">
        <v>0</v>
      </c>
      <c r="W1813" s="6">
        <f>SUM(Table2[[#This Row],[PE Obligations]:[Paving Obligations]])</f>
        <v>70665</v>
      </c>
    </row>
    <row r="1814" spans="1:23" ht="255" x14ac:dyDescent="0.25">
      <c r="A1814" s="5">
        <v>119539</v>
      </c>
      <c r="B1814" s="4">
        <v>4</v>
      </c>
      <c r="C1814" s="9" t="s">
        <v>18</v>
      </c>
      <c r="D1814" s="65"/>
      <c r="E1814" s="65" t="s">
        <v>11498</v>
      </c>
      <c r="F1814" s="9" t="s">
        <v>2459</v>
      </c>
      <c r="G1814" s="9" t="s">
        <v>2460</v>
      </c>
      <c r="H1814" s="1" t="s">
        <v>22</v>
      </c>
      <c r="I1814" s="1" t="s">
        <v>341</v>
      </c>
      <c r="J1814" s="1" t="e">
        <f>VLOOKUP(A1814,'Resurfacing Data'!A:M,13,FALSE)</f>
        <v>#N/A</v>
      </c>
      <c r="K1814" s="14" t="s">
        <v>11496</v>
      </c>
      <c r="L1814" s="14" t="s">
        <v>10418</v>
      </c>
      <c r="M1814" s="2">
        <v>7</v>
      </c>
      <c r="P1814" s="181" t="s">
        <v>11516</v>
      </c>
      <c r="Q1814" s="182" t="s">
        <v>430</v>
      </c>
      <c r="S1814" s="6">
        <v>0</v>
      </c>
      <c r="T1814" s="6">
        <v>0</v>
      </c>
      <c r="U1814" s="6">
        <v>70619</v>
      </c>
      <c r="V1814" s="6">
        <v>0</v>
      </c>
      <c r="W1814" s="6">
        <f>SUM(Table2[[#This Row],[PE Obligations]:[Paving Obligations]])</f>
        <v>70619</v>
      </c>
    </row>
    <row r="1815" spans="1:23" ht="30" x14ac:dyDescent="0.25">
      <c r="A1815" s="5">
        <v>121552</v>
      </c>
      <c r="B1815" s="4">
        <v>3</v>
      </c>
      <c r="C1815" s="9" t="s">
        <v>235</v>
      </c>
      <c r="D1815" s="65" t="s">
        <v>660</v>
      </c>
      <c r="E1815" s="65" t="s">
        <v>900</v>
      </c>
      <c r="F1815" s="9" t="s">
        <v>2948</v>
      </c>
      <c r="H1815" s="1" t="s">
        <v>501</v>
      </c>
      <c r="I1815" s="1" t="s">
        <v>2404</v>
      </c>
      <c r="K1815" s="14" t="s">
        <v>11500</v>
      </c>
      <c r="L1815" s="14" t="s">
        <v>11500</v>
      </c>
      <c r="M1815" s="2">
        <v>0</v>
      </c>
      <c r="P1815" s="181" t="s">
        <v>11515</v>
      </c>
      <c r="Q1815" s="182" t="s">
        <v>24</v>
      </c>
      <c r="S1815" s="6">
        <v>70496.649999999994</v>
      </c>
      <c r="T1815" s="6">
        <v>0</v>
      </c>
      <c r="U1815" s="6">
        <v>0</v>
      </c>
      <c r="V1815" s="6">
        <v>0</v>
      </c>
      <c r="W1815" s="6">
        <f>SUM(Table2[[#This Row],[PE Obligations]:[Paving Obligations]])</f>
        <v>70496.649999999994</v>
      </c>
    </row>
    <row r="1816" spans="1:23" ht="165" x14ac:dyDescent="0.25">
      <c r="A1816" s="5">
        <v>124081</v>
      </c>
      <c r="B1816" s="4">
        <v>2</v>
      </c>
      <c r="C1816" s="9" t="s">
        <v>3676</v>
      </c>
      <c r="D1816" s="65" t="s">
        <v>122</v>
      </c>
      <c r="E1816" s="65" t="s">
        <v>10721</v>
      </c>
      <c r="F1816" s="9" t="s">
        <v>3677</v>
      </c>
      <c r="G1816" s="9" t="s">
        <v>3678</v>
      </c>
      <c r="H1816" s="1" t="s">
        <v>74</v>
      </c>
      <c r="I1816" s="1" t="s">
        <v>23</v>
      </c>
      <c r="K1816" s="14" t="s">
        <v>11496</v>
      </c>
      <c r="L1816" s="14" t="s">
        <v>113</v>
      </c>
      <c r="M1816" s="2">
        <v>8.5299999999999994</v>
      </c>
      <c r="N1816" s="13">
        <v>45156</v>
      </c>
      <c r="P1816" s="181" t="s">
        <v>11513</v>
      </c>
      <c r="Q1816" s="182" t="s">
        <v>148</v>
      </c>
      <c r="S1816" s="6">
        <v>70300</v>
      </c>
      <c r="T1816" s="6">
        <v>0</v>
      </c>
      <c r="U1816" s="6">
        <v>0</v>
      </c>
      <c r="V1816" s="6">
        <v>0</v>
      </c>
      <c r="W1816" s="6">
        <f>SUM(Table2[[#This Row],[PE Obligations]:[Paving Obligations]])</f>
        <v>70300</v>
      </c>
    </row>
    <row r="1817" spans="1:23" x14ac:dyDescent="0.25">
      <c r="A1817" s="5">
        <v>129016</v>
      </c>
      <c r="B1817" s="4">
        <v>2</v>
      </c>
      <c r="C1817" s="9" t="s">
        <v>199</v>
      </c>
      <c r="D1817" s="65"/>
      <c r="E1817" s="65" t="s">
        <v>10721</v>
      </c>
      <c r="F1817" s="9" t="s">
        <v>6453</v>
      </c>
      <c r="H1817" s="1" t="s">
        <v>105</v>
      </c>
      <c r="I1817" s="1" t="s">
        <v>171</v>
      </c>
      <c r="K1817" s="14" t="s">
        <v>11500</v>
      </c>
      <c r="L1817" s="14" t="s">
        <v>11500</v>
      </c>
      <c r="M1817" s="1" t="s">
        <v>57</v>
      </c>
      <c r="P1817" s="181" t="s">
        <v>11513</v>
      </c>
      <c r="Q1817" s="182"/>
      <c r="S1817" s="6">
        <v>0</v>
      </c>
      <c r="T1817" s="6">
        <v>0</v>
      </c>
      <c r="U1817" s="6">
        <v>70174</v>
      </c>
      <c r="V1817" s="6">
        <v>0</v>
      </c>
      <c r="W1817" s="6">
        <f>SUM(Table2[[#This Row],[PE Obligations]:[Paving Obligations]])</f>
        <v>70174</v>
      </c>
    </row>
    <row r="1818" spans="1:23" ht="30" x14ac:dyDescent="0.25">
      <c r="A1818" s="5">
        <v>125679</v>
      </c>
      <c r="B1818" s="4">
        <v>1</v>
      </c>
      <c r="C1818" s="9" t="s">
        <v>86</v>
      </c>
      <c r="D1818" s="65"/>
      <c r="E1818" s="65" t="s">
        <v>11498</v>
      </c>
      <c r="F1818" s="9" t="s">
        <v>4518</v>
      </c>
      <c r="H1818" s="1" t="s">
        <v>501</v>
      </c>
      <c r="I1818" s="1" t="s">
        <v>600</v>
      </c>
      <c r="K1818" s="14" t="s">
        <v>11500</v>
      </c>
      <c r="L1818" s="14" t="s">
        <v>11500</v>
      </c>
      <c r="M1818" s="2">
        <v>4.55</v>
      </c>
      <c r="N1818" s="13">
        <v>43742</v>
      </c>
      <c r="P1818" s="181" t="s">
        <v>11517</v>
      </c>
      <c r="Q1818" s="182" t="s">
        <v>1369</v>
      </c>
      <c r="S1818" s="6">
        <v>9000</v>
      </c>
      <c r="T1818" s="6">
        <v>0</v>
      </c>
      <c r="U1818" s="6">
        <v>61100</v>
      </c>
      <c r="V1818" s="6">
        <v>0</v>
      </c>
      <c r="W1818" s="6">
        <f>SUM(Table2[[#This Row],[PE Obligations]:[Paving Obligations]])</f>
        <v>70100</v>
      </c>
    </row>
    <row r="1819" spans="1:23" ht="135" x14ac:dyDescent="0.25">
      <c r="A1819" s="5">
        <v>123030.03</v>
      </c>
      <c r="B1819" s="4">
        <v>4</v>
      </c>
      <c r="C1819" s="9" t="s">
        <v>18</v>
      </c>
      <c r="D1819" s="65"/>
      <c r="E1819" s="65" t="s">
        <v>11498</v>
      </c>
      <c r="F1819" s="9" t="s">
        <v>3291</v>
      </c>
      <c r="G1819" s="9" t="s">
        <v>3292</v>
      </c>
      <c r="H1819" s="1" t="s">
        <v>22</v>
      </c>
      <c r="I1819" s="1" t="s">
        <v>56</v>
      </c>
      <c r="K1819" s="14" t="s">
        <v>11500</v>
      </c>
      <c r="L1819" s="14" t="s">
        <v>11500</v>
      </c>
      <c r="M1819" s="2">
        <v>0</v>
      </c>
      <c r="P1819" s="181" t="s">
        <v>11517</v>
      </c>
      <c r="Q1819" s="182" t="s">
        <v>24</v>
      </c>
      <c r="S1819" s="6">
        <v>70000</v>
      </c>
      <c r="T1819" s="6">
        <v>0</v>
      </c>
      <c r="U1819" s="6">
        <v>0</v>
      </c>
      <c r="V1819" s="6">
        <v>0</v>
      </c>
      <c r="W1819" s="6">
        <f>SUM(Table2[[#This Row],[PE Obligations]:[Paving Obligations]])</f>
        <v>70000</v>
      </c>
    </row>
    <row r="1820" spans="1:23" x14ac:dyDescent="0.25">
      <c r="A1820" s="5">
        <v>120364</v>
      </c>
      <c r="B1820" s="4">
        <v>4</v>
      </c>
      <c r="C1820" s="9" t="s">
        <v>156</v>
      </c>
      <c r="D1820" s="65"/>
      <c r="E1820" s="65" t="s">
        <v>900</v>
      </c>
      <c r="F1820" s="9" t="s">
        <v>1867</v>
      </c>
      <c r="H1820" s="1" t="s">
        <v>158</v>
      </c>
      <c r="I1820" s="1" t="s">
        <v>467</v>
      </c>
      <c r="K1820" s="14" t="s">
        <v>11496</v>
      </c>
      <c r="L1820" s="14" t="s">
        <v>10418</v>
      </c>
      <c r="M1820" s="1" t="s">
        <v>57</v>
      </c>
      <c r="P1820" s="181" t="s">
        <v>11515</v>
      </c>
      <c r="Q1820" s="182"/>
      <c r="S1820" s="6">
        <v>70000</v>
      </c>
      <c r="T1820" s="6">
        <v>0</v>
      </c>
      <c r="U1820" s="6">
        <v>0</v>
      </c>
      <c r="V1820" s="6">
        <v>0</v>
      </c>
      <c r="W1820" s="6">
        <f>SUM(Table2[[#This Row],[PE Obligations]:[Paving Obligations]])</f>
        <v>70000</v>
      </c>
    </row>
    <row r="1821" spans="1:23" ht="150" x14ac:dyDescent="0.25">
      <c r="A1821" s="5">
        <v>125680</v>
      </c>
      <c r="B1821" s="4">
        <v>3</v>
      </c>
      <c r="C1821" s="9" t="s">
        <v>254</v>
      </c>
      <c r="D1821" s="65" t="s">
        <v>135</v>
      </c>
      <c r="E1821" s="65" t="s">
        <v>11498</v>
      </c>
      <c r="F1821" s="9" t="s">
        <v>4519</v>
      </c>
      <c r="G1821" s="9" t="s">
        <v>4520</v>
      </c>
      <c r="H1821" s="1" t="s">
        <v>1079</v>
      </c>
      <c r="I1821" s="1" t="s">
        <v>113</v>
      </c>
      <c r="K1821" s="14" t="s">
        <v>11496</v>
      </c>
      <c r="L1821" s="14" t="s">
        <v>113</v>
      </c>
      <c r="M1821" s="1" t="s">
        <v>57</v>
      </c>
      <c r="N1821" s="13">
        <v>43441</v>
      </c>
      <c r="P1821" s="181" t="s">
        <v>11517</v>
      </c>
      <c r="Q1821" s="182" t="s">
        <v>30</v>
      </c>
      <c r="S1821" s="6">
        <v>70000</v>
      </c>
      <c r="T1821" s="6">
        <v>0</v>
      </c>
      <c r="U1821" s="6">
        <v>0</v>
      </c>
      <c r="V1821" s="6">
        <v>0</v>
      </c>
      <c r="W1821" s="6">
        <f>SUM(Table2[[#This Row],[PE Obligations]:[Paving Obligations]])</f>
        <v>70000</v>
      </c>
    </row>
    <row r="1822" spans="1:23" ht="30" x14ac:dyDescent="0.25">
      <c r="A1822" s="5">
        <v>123431</v>
      </c>
      <c r="B1822" s="4">
        <v>3</v>
      </c>
      <c r="C1822" s="9" t="s">
        <v>152</v>
      </c>
      <c r="D1822" s="65" t="s">
        <v>2349</v>
      </c>
      <c r="E1822" s="65" t="s">
        <v>900</v>
      </c>
      <c r="F1822" s="9" t="s">
        <v>3459</v>
      </c>
      <c r="G1822" s="9" t="s">
        <v>2658</v>
      </c>
      <c r="H1822" s="1" t="s">
        <v>1069</v>
      </c>
      <c r="I1822" s="1" t="s">
        <v>1070</v>
      </c>
      <c r="K1822" s="14" t="s">
        <v>11500</v>
      </c>
      <c r="L1822" s="14" t="s">
        <v>11500</v>
      </c>
      <c r="M1822" s="2">
        <v>0.01</v>
      </c>
      <c r="P1822" s="181" t="s">
        <v>11515</v>
      </c>
      <c r="Q1822" s="182" t="s">
        <v>24</v>
      </c>
      <c r="S1822" s="6">
        <v>0</v>
      </c>
      <c r="T1822" s="6">
        <v>0</v>
      </c>
      <c r="U1822" s="6">
        <v>69905</v>
      </c>
      <c r="V1822" s="6">
        <v>0</v>
      </c>
      <c r="W1822" s="6">
        <f>SUM(Table2[[#This Row],[PE Obligations]:[Paving Obligations]])</f>
        <v>69905</v>
      </c>
    </row>
    <row r="1823" spans="1:23" ht="30" x14ac:dyDescent="0.25">
      <c r="A1823" s="5">
        <v>129433</v>
      </c>
      <c r="B1823" s="4">
        <v>2</v>
      </c>
      <c r="C1823" s="9" t="s">
        <v>159</v>
      </c>
      <c r="D1823" s="65"/>
      <c r="E1823" s="65" t="s">
        <v>11500</v>
      </c>
      <c r="F1823" s="9" t="s">
        <v>6918</v>
      </c>
      <c r="H1823" s="1" t="s">
        <v>1246</v>
      </c>
      <c r="K1823" s="14" t="s">
        <v>11500</v>
      </c>
      <c r="L1823" s="14" t="s">
        <v>11500</v>
      </c>
      <c r="M1823" s="1" t="s">
        <v>57</v>
      </c>
      <c r="P1823" s="181" t="s">
        <v>11500</v>
      </c>
      <c r="Q1823" s="182"/>
      <c r="S1823" s="6">
        <v>0</v>
      </c>
      <c r="T1823" s="6">
        <v>0</v>
      </c>
      <c r="U1823" s="6">
        <v>69733</v>
      </c>
      <c r="V1823" s="6">
        <v>0</v>
      </c>
      <c r="W1823" s="6">
        <f>SUM(Table2[[#This Row],[PE Obligations]:[Paving Obligations]])</f>
        <v>69733</v>
      </c>
    </row>
    <row r="1824" spans="1:23" ht="30" x14ac:dyDescent="0.25">
      <c r="A1824" s="5">
        <v>122695</v>
      </c>
      <c r="B1824" s="4">
        <v>3</v>
      </c>
      <c r="C1824" s="9" t="s">
        <v>235</v>
      </c>
      <c r="D1824" s="65" t="s">
        <v>3244</v>
      </c>
      <c r="E1824" s="65" t="s">
        <v>11498</v>
      </c>
      <c r="F1824" s="9" t="s">
        <v>3245</v>
      </c>
      <c r="H1824" s="1" t="s">
        <v>35</v>
      </c>
      <c r="I1824" s="1" t="s">
        <v>29</v>
      </c>
      <c r="K1824" s="14" t="s">
        <v>28</v>
      </c>
      <c r="L1824" s="14" t="s">
        <v>113</v>
      </c>
      <c r="M1824" s="2">
        <v>0</v>
      </c>
      <c r="P1824" s="181" t="s">
        <v>11517</v>
      </c>
      <c r="Q1824" s="182" t="s">
        <v>30</v>
      </c>
      <c r="R1824" s="9" t="s">
        <v>3246</v>
      </c>
      <c r="S1824" s="6">
        <v>0</v>
      </c>
      <c r="T1824" s="6">
        <v>0</v>
      </c>
      <c r="U1824" s="6">
        <v>69627.14</v>
      </c>
      <c r="V1824" s="6">
        <v>0</v>
      </c>
      <c r="W1824" s="6">
        <f>SUM(Table2[[#This Row],[PE Obligations]:[Paving Obligations]])</f>
        <v>69627.14</v>
      </c>
    </row>
    <row r="1825" spans="1:23" ht="30" x14ac:dyDescent="0.25">
      <c r="A1825" s="5">
        <v>126360</v>
      </c>
      <c r="B1825" s="4">
        <v>2</v>
      </c>
      <c r="C1825" s="9" t="s">
        <v>803</v>
      </c>
      <c r="D1825" s="65" t="s">
        <v>4839</v>
      </c>
      <c r="E1825" s="65" t="s">
        <v>11498</v>
      </c>
      <c r="F1825" s="9" t="s">
        <v>4840</v>
      </c>
      <c r="H1825" s="1" t="s">
        <v>1098</v>
      </c>
      <c r="I1825" s="1" t="s">
        <v>158</v>
      </c>
      <c r="K1825" s="14" t="s">
        <v>11500</v>
      </c>
      <c r="L1825" s="14" t="s">
        <v>11500</v>
      </c>
      <c r="M1825" s="2">
        <v>3.37</v>
      </c>
      <c r="P1825" s="181" t="s">
        <v>11517</v>
      </c>
      <c r="Q1825" s="182" t="s">
        <v>30</v>
      </c>
      <c r="S1825" s="6">
        <v>0</v>
      </c>
      <c r="T1825" s="6">
        <v>0</v>
      </c>
      <c r="U1825" s="6">
        <v>0</v>
      </c>
      <c r="V1825" s="6">
        <v>69301.97</v>
      </c>
      <c r="W1825" s="6">
        <f>SUM(Table2[[#This Row],[PE Obligations]:[Paving Obligations]])</f>
        <v>69301.97</v>
      </c>
    </row>
    <row r="1826" spans="1:23" ht="30" x14ac:dyDescent="0.25">
      <c r="A1826" s="5">
        <v>129034</v>
      </c>
      <c r="B1826" s="4">
        <v>2</v>
      </c>
      <c r="C1826" s="9" t="s">
        <v>176</v>
      </c>
      <c r="D1826" s="65" t="s">
        <v>6174</v>
      </c>
      <c r="E1826" s="65" t="s">
        <v>11498</v>
      </c>
      <c r="F1826" s="9" t="s">
        <v>6468</v>
      </c>
      <c r="H1826" s="1" t="s">
        <v>1098</v>
      </c>
      <c r="I1826" s="1" t="s">
        <v>158</v>
      </c>
      <c r="K1826" s="14" t="s">
        <v>11500</v>
      </c>
      <c r="L1826" s="14" t="s">
        <v>11500</v>
      </c>
      <c r="M1826" s="2">
        <v>0.29799999999999999</v>
      </c>
      <c r="P1826" s="181" t="s">
        <v>11517</v>
      </c>
      <c r="Q1826" s="182" t="s">
        <v>30</v>
      </c>
      <c r="S1826" s="6">
        <v>0</v>
      </c>
      <c r="T1826" s="6">
        <v>0</v>
      </c>
      <c r="U1826" s="6">
        <v>0</v>
      </c>
      <c r="V1826" s="6">
        <v>69267.56</v>
      </c>
      <c r="W1826" s="6">
        <f>SUM(Table2[[#This Row],[PE Obligations]:[Paving Obligations]])</f>
        <v>69267.56</v>
      </c>
    </row>
    <row r="1827" spans="1:23" x14ac:dyDescent="0.25">
      <c r="A1827" s="5">
        <v>105004.16</v>
      </c>
      <c r="B1827" s="4">
        <v>1</v>
      </c>
      <c r="C1827" s="9" t="s">
        <v>83</v>
      </c>
      <c r="D1827" s="65"/>
      <c r="E1827" s="65" t="s">
        <v>11500</v>
      </c>
      <c r="F1827" s="9" t="s">
        <v>897</v>
      </c>
      <c r="H1827" s="1" t="s">
        <v>760</v>
      </c>
      <c r="I1827" s="1" t="s">
        <v>761</v>
      </c>
      <c r="K1827" s="14" t="s">
        <v>11500</v>
      </c>
      <c r="L1827" s="14" t="s">
        <v>11500</v>
      </c>
      <c r="M1827" s="1" t="s">
        <v>57</v>
      </c>
      <c r="P1827" s="181" t="s">
        <v>11500</v>
      </c>
      <c r="Q1827" s="182"/>
      <c r="S1827" s="6">
        <v>0</v>
      </c>
      <c r="T1827" s="6">
        <v>0</v>
      </c>
      <c r="U1827" s="6">
        <v>69200</v>
      </c>
      <c r="V1827" s="6">
        <v>0</v>
      </c>
      <c r="W1827" s="6">
        <f>SUM(Table2[[#This Row],[PE Obligations]:[Paving Obligations]])</f>
        <v>69200</v>
      </c>
    </row>
    <row r="1828" spans="1:23" ht="30" x14ac:dyDescent="0.25">
      <c r="A1828" s="5">
        <v>129843</v>
      </c>
      <c r="B1828" s="4">
        <v>4</v>
      </c>
      <c r="C1828" s="9" t="s">
        <v>314</v>
      </c>
      <c r="D1828" s="65" t="s">
        <v>900</v>
      </c>
      <c r="E1828" s="65" t="s">
        <v>900</v>
      </c>
      <c r="F1828" s="9" t="s">
        <v>7196</v>
      </c>
      <c r="H1828" s="1" t="s">
        <v>52</v>
      </c>
      <c r="I1828" s="1" t="s">
        <v>48</v>
      </c>
      <c r="K1828" s="14" t="s">
        <v>28</v>
      </c>
      <c r="L1828" s="14" t="s">
        <v>11339</v>
      </c>
      <c r="M1828" s="1" t="s">
        <v>57</v>
      </c>
      <c r="P1828" s="181" t="s">
        <v>11515</v>
      </c>
      <c r="Q1828" s="182" t="s">
        <v>24</v>
      </c>
      <c r="R1828" s="9" t="s">
        <v>7197</v>
      </c>
      <c r="S1828" s="6">
        <v>0</v>
      </c>
      <c r="T1828" s="6">
        <v>0</v>
      </c>
      <c r="U1828" s="6">
        <v>69000</v>
      </c>
      <c r="V1828" s="6">
        <v>0</v>
      </c>
      <c r="W1828" s="6">
        <f>SUM(Table2[[#This Row],[PE Obligations]:[Paving Obligations]])</f>
        <v>69000</v>
      </c>
    </row>
    <row r="1829" spans="1:23" x14ac:dyDescent="0.25">
      <c r="A1829" s="5">
        <v>129919</v>
      </c>
      <c r="B1829" s="4">
        <v>3</v>
      </c>
      <c r="C1829" s="9" t="s">
        <v>320</v>
      </c>
      <c r="D1829" s="65" t="s">
        <v>114</v>
      </c>
      <c r="E1829" s="65" t="s">
        <v>10721</v>
      </c>
      <c r="F1829" s="9" t="s">
        <v>7271</v>
      </c>
      <c r="H1829" s="1" t="s">
        <v>52</v>
      </c>
      <c r="I1829" s="1" t="s">
        <v>48</v>
      </c>
      <c r="K1829" s="14" t="s">
        <v>28</v>
      </c>
      <c r="L1829" s="14" t="s">
        <v>11339</v>
      </c>
      <c r="M1829" s="2">
        <v>0.01</v>
      </c>
      <c r="N1829" s="13">
        <v>44008</v>
      </c>
      <c r="P1829" s="181" t="s">
        <v>11513</v>
      </c>
      <c r="Q1829" s="182" t="s">
        <v>148</v>
      </c>
      <c r="R1829" s="9" t="s">
        <v>7272</v>
      </c>
      <c r="S1829" s="6">
        <v>0</v>
      </c>
      <c r="T1829" s="6">
        <v>0</v>
      </c>
      <c r="U1829" s="6">
        <v>69000</v>
      </c>
      <c r="V1829" s="6">
        <v>0</v>
      </c>
      <c r="W1829" s="6">
        <f>SUM(Table2[[#This Row],[PE Obligations]:[Paving Obligations]])</f>
        <v>69000</v>
      </c>
    </row>
    <row r="1830" spans="1:23" ht="105" x14ac:dyDescent="0.25">
      <c r="A1830" s="5">
        <v>100281.03</v>
      </c>
      <c r="B1830" s="4">
        <v>3</v>
      </c>
      <c r="C1830" s="9" t="s">
        <v>320</v>
      </c>
      <c r="D1830" s="65" t="s">
        <v>153</v>
      </c>
      <c r="E1830" s="65" t="s">
        <v>900</v>
      </c>
      <c r="F1830" s="9" t="s">
        <v>471</v>
      </c>
      <c r="G1830" s="9" t="s">
        <v>472</v>
      </c>
      <c r="H1830" s="1" t="s">
        <v>74</v>
      </c>
      <c r="I1830" s="1" t="s">
        <v>113</v>
      </c>
      <c r="K1830" s="14" t="s">
        <v>11496</v>
      </c>
      <c r="L1830" s="14" t="s">
        <v>113</v>
      </c>
      <c r="M1830" s="2">
        <v>3.7269999999999999</v>
      </c>
      <c r="N1830" s="13">
        <v>43077</v>
      </c>
      <c r="P1830" s="181" t="s">
        <v>11514</v>
      </c>
      <c r="Q1830" s="182" t="s">
        <v>11</v>
      </c>
      <c r="S1830" s="6">
        <v>0</v>
      </c>
      <c r="T1830" s="6">
        <v>68787.5</v>
      </c>
      <c r="U1830" s="6">
        <v>0</v>
      </c>
      <c r="V1830" s="6">
        <v>0</v>
      </c>
      <c r="W1830" s="6">
        <f>SUM(Table2[[#This Row],[PE Obligations]:[Paving Obligations]])</f>
        <v>68787.5</v>
      </c>
    </row>
    <row r="1831" spans="1:23" ht="135" x14ac:dyDescent="0.25">
      <c r="A1831" s="5">
        <v>108701.01</v>
      </c>
      <c r="B1831" s="4">
        <v>4</v>
      </c>
      <c r="C1831" s="9" t="s">
        <v>18</v>
      </c>
      <c r="D1831" s="65"/>
      <c r="E1831" s="65" t="s">
        <v>11498</v>
      </c>
      <c r="F1831" s="9" t="s">
        <v>1076</v>
      </c>
      <c r="G1831" s="9" t="s">
        <v>1077</v>
      </c>
      <c r="H1831" s="1" t="s">
        <v>22</v>
      </c>
      <c r="I1831" s="1" t="s">
        <v>828</v>
      </c>
      <c r="K1831" s="14" t="s">
        <v>11500</v>
      </c>
      <c r="L1831" s="14" t="s">
        <v>11500</v>
      </c>
      <c r="M1831" s="1" t="s">
        <v>57</v>
      </c>
      <c r="P1831" s="181" t="s">
        <v>11517</v>
      </c>
      <c r="Q1831" s="182"/>
      <c r="S1831" s="6">
        <v>68662</v>
      </c>
      <c r="T1831" s="6">
        <v>0</v>
      </c>
      <c r="U1831" s="6">
        <v>0</v>
      </c>
      <c r="V1831" s="6">
        <v>0</v>
      </c>
      <c r="W1831" s="6">
        <f>SUM(Table2[[#This Row],[PE Obligations]:[Paving Obligations]])</f>
        <v>68662</v>
      </c>
    </row>
    <row r="1832" spans="1:23" ht="90" x14ac:dyDescent="0.25">
      <c r="A1832" s="5">
        <v>107015</v>
      </c>
      <c r="B1832" s="4">
        <v>1</v>
      </c>
      <c r="C1832" s="9" t="s">
        <v>40</v>
      </c>
      <c r="D1832" s="65"/>
      <c r="E1832" s="65" t="s">
        <v>11498</v>
      </c>
      <c r="F1832" s="9" t="s">
        <v>986</v>
      </c>
      <c r="G1832" s="9" t="s">
        <v>987</v>
      </c>
      <c r="H1832" s="1" t="s">
        <v>22</v>
      </c>
      <c r="I1832" s="1" t="s">
        <v>23</v>
      </c>
      <c r="K1832" s="14" t="s">
        <v>11496</v>
      </c>
      <c r="L1832" s="14" t="s">
        <v>113</v>
      </c>
      <c r="M1832" s="2">
        <v>0.68899999999999995</v>
      </c>
      <c r="N1832" s="13">
        <v>41250</v>
      </c>
      <c r="P1832" s="181" t="s">
        <v>11516</v>
      </c>
      <c r="Q1832" s="182" t="s">
        <v>11</v>
      </c>
      <c r="S1832" s="6">
        <v>-22670.3</v>
      </c>
      <c r="T1832" s="6">
        <v>-70566.5</v>
      </c>
      <c r="U1832" s="6">
        <v>161863.34</v>
      </c>
      <c r="V1832" s="6">
        <v>0</v>
      </c>
      <c r="W1832" s="6">
        <f>SUM(Table2[[#This Row],[PE Obligations]:[Paving Obligations]])</f>
        <v>68626.539999999994</v>
      </c>
    </row>
    <row r="1833" spans="1:23" x14ac:dyDescent="0.25">
      <c r="A1833" s="5">
        <v>130373</v>
      </c>
      <c r="B1833" s="4">
        <v>2</v>
      </c>
      <c r="C1833" s="9" t="s">
        <v>278</v>
      </c>
      <c r="D1833" s="65"/>
      <c r="E1833" s="65" t="s">
        <v>900</v>
      </c>
      <c r="F1833" s="9" t="s">
        <v>7660</v>
      </c>
      <c r="H1833" s="1" t="s">
        <v>105</v>
      </c>
      <c r="I1833" s="1" t="s">
        <v>171</v>
      </c>
      <c r="K1833" s="14" t="s">
        <v>11500</v>
      </c>
      <c r="L1833" s="14" t="s">
        <v>11500</v>
      </c>
      <c r="M1833" s="1" t="s">
        <v>57</v>
      </c>
      <c r="P1833" s="181" t="s">
        <v>11515</v>
      </c>
      <c r="Q1833" s="182"/>
      <c r="S1833" s="6">
        <v>0</v>
      </c>
      <c r="T1833" s="6">
        <v>0</v>
      </c>
      <c r="U1833" s="6">
        <v>68513</v>
      </c>
      <c r="V1833" s="6">
        <v>0</v>
      </c>
      <c r="W1833" s="6">
        <f>SUM(Table2[[#This Row],[PE Obligations]:[Paving Obligations]])</f>
        <v>68513</v>
      </c>
    </row>
    <row r="1834" spans="1:23" x14ac:dyDescent="0.25">
      <c r="A1834" s="5">
        <v>105028.16</v>
      </c>
      <c r="B1834" s="4">
        <v>1</v>
      </c>
      <c r="C1834" s="9" t="s">
        <v>102</v>
      </c>
      <c r="D1834" s="65"/>
      <c r="E1834" s="65" t="s">
        <v>11500</v>
      </c>
      <c r="F1834" s="9" t="s">
        <v>897</v>
      </c>
      <c r="H1834" s="1" t="s">
        <v>760</v>
      </c>
      <c r="I1834" s="1" t="s">
        <v>761</v>
      </c>
      <c r="K1834" s="14" t="s">
        <v>11500</v>
      </c>
      <c r="L1834" s="14" t="s">
        <v>11500</v>
      </c>
      <c r="M1834" s="1" t="s">
        <v>57</v>
      </c>
      <c r="P1834" s="181" t="s">
        <v>11500</v>
      </c>
      <c r="Q1834" s="182"/>
      <c r="S1834" s="6">
        <v>0</v>
      </c>
      <c r="T1834" s="6">
        <v>0</v>
      </c>
      <c r="U1834" s="6">
        <v>68400</v>
      </c>
      <c r="V1834" s="6">
        <v>0</v>
      </c>
      <c r="W1834" s="6">
        <f>SUM(Table2[[#This Row],[PE Obligations]:[Paving Obligations]])</f>
        <v>68400</v>
      </c>
    </row>
    <row r="1835" spans="1:23" x14ac:dyDescent="0.25">
      <c r="A1835" s="5">
        <v>129017</v>
      </c>
      <c r="B1835" s="4">
        <v>1</v>
      </c>
      <c r="C1835" s="9" t="s">
        <v>397</v>
      </c>
      <c r="D1835" s="65"/>
      <c r="E1835" s="65" t="s">
        <v>900</v>
      </c>
      <c r="F1835" s="9" t="s">
        <v>6454</v>
      </c>
      <c r="H1835" s="1" t="s">
        <v>105</v>
      </c>
      <c r="I1835" s="1" t="s">
        <v>171</v>
      </c>
      <c r="K1835" s="14" t="s">
        <v>11500</v>
      </c>
      <c r="L1835" s="14" t="s">
        <v>11500</v>
      </c>
      <c r="M1835" s="1" t="s">
        <v>57</v>
      </c>
      <c r="P1835" s="181" t="s">
        <v>11515</v>
      </c>
      <c r="Q1835" s="182"/>
      <c r="S1835" s="6">
        <v>0</v>
      </c>
      <c r="T1835" s="6">
        <v>0</v>
      </c>
      <c r="U1835" s="6">
        <v>67992.899999999994</v>
      </c>
      <c r="V1835" s="6">
        <v>0</v>
      </c>
      <c r="W1835" s="6">
        <f>SUM(Table2[[#This Row],[PE Obligations]:[Paving Obligations]])</f>
        <v>67992.899999999994</v>
      </c>
    </row>
    <row r="1836" spans="1:23" ht="60" x14ac:dyDescent="0.25">
      <c r="A1836" s="5">
        <v>123751</v>
      </c>
      <c r="B1836" s="4">
        <v>3</v>
      </c>
      <c r="C1836" s="9" t="s">
        <v>250</v>
      </c>
      <c r="D1836" s="65" t="s">
        <v>3556</v>
      </c>
      <c r="E1836" s="65" t="s">
        <v>11498</v>
      </c>
      <c r="F1836" s="9" t="s">
        <v>3557</v>
      </c>
      <c r="G1836" s="9" t="s">
        <v>3558</v>
      </c>
      <c r="H1836" s="1" t="s">
        <v>22</v>
      </c>
      <c r="I1836" s="1" t="s">
        <v>39</v>
      </c>
      <c r="K1836" s="14" t="s">
        <v>11500</v>
      </c>
      <c r="L1836" s="14" t="s">
        <v>11500</v>
      </c>
      <c r="M1836" s="2">
        <v>0.3</v>
      </c>
      <c r="P1836" s="181" t="s">
        <v>11517</v>
      </c>
      <c r="Q1836" s="182" t="s">
        <v>30</v>
      </c>
      <c r="S1836" s="6">
        <v>0</v>
      </c>
      <c r="T1836" s="6">
        <v>0</v>
      </c>
      <c r="U1836" s="6">
        <v>67933</v>
      </c>
      <c r="V1836" s="6">
        <v>0</v>
      </c>
      <c r="W1836" s="6">
        <f>SUM(Table2[[#This Row],[PE Obligations]:[Paving Obligations]])</f>
        <v>67933</v>
      </c>
    </row>
    <row r="1837" spans="1:23" ht="30" x14ac:dyDescent="0.25">
      <c r="A1837" s="5">
        <v>129755</v>
      </c>
      <c r="B1837" s="4">
        <v>2</v>
      </c>
      <c r="C1837" s="9" t="s">
        <v>65</v>
      </c>
      <c r="D1837" s="65"/>
      <c r="E1837" s="65" t="s">
        <v>11500</v>
      </c>
      <c r="F1837" s="9" t="s">
        <v>7130</v>
      </c>
      <c r="H1837" s="1" t="s">
        <v>1246</v>
      </c>
      <c r="K1837" s="14" t="s">
        <v>11500</v>
      </c>
      <c r="L1837" s="14" t="s">
        <v>11500</v>
      </c>
      <c r="M1837" s="1" t="s">
        <v>57</v>
      </c>
      <c r="P1837" s="181" t="s">
        <v>11500</v>
      </c>
      <c r="Q1837" s="182"/>
      <c r="S1837" s="6">
        <v>0</v>
      </c>
      <c r="T1837" s="6">
        <v>0</v>
      </c>
      <c r="U1837" s="6">
        <v>67500</v>
      </c>
      <c r="V1837" s="6">
        <v>0</v>
      </c>
      <c r="W1837" s="6">
        <f>SUM(Table2[[#This Row],[PE Obligations]:[Paving Obligations]])</f>
        <v>67500</v>
      </c>
    </row>
    <row r="1838" spans="1:23" x14ac:dyDescent="0.25">
      <c r="A1838" s="5">
        <v>122983</v>
      </c>
      <c r="B1838" s="4">
        <v>4</v>
      </c>
      <c r="C1838" s="9" t="s">
        <v>227</v>
      </c>
      <c r="D1838" s="65" t="s">
        <v>665</v>
      </c>
      <c r="E1838" s="65" t="s">
        <v>900</v>
      </c>
      <c r="F1838" s="9" t="s">
        <v>3276</v>
      </c>
      <c r="H1838" s="1" t="s">
        <v>52</v>
      </c>
      <c r="I1838" s="1" t="s">
        <v>48</v>
      </c>
      <c r="K1838" s="14" t="s">
        <v>28</v>
      </c>
      <c r="L1838" s="14" t="s">
        <v>11339</v>
      </c>
      <c r="M1838" s="2">
        <v>0</v>
      </c>
      <c r="N1838" s="13">
        <v>42965</v>
      </c>
      <c r="P1838" s="181" t="s">
        <v>11515</v>
      </c>
      <c r="Q1838" s="182" t="s">
        <v>24</v>
      </c>
      <c r="R1838" s="9" t="s">
        <v>3277</v>
      </c>
      <c r="S1838" s="6">
        <v>0</v>
      </c>
      <c r="T1838" s="6">
        <v>0</v>
      </c>
      <c r="U1838" s="6">
        <v>67250</v>
      </c>
      <c r="V1838" s="6">
        <v>0</v>
      </c>
      <c r="W1838" s="6">
        <f>SUM(Table2[[#This Row],[PE Obligations]:[Paving Obligations]])</f>
        <v>67250</v>
      </c>
    </row>
    <row r="1839" spans="1:23" x14ac:dyDescent="0.25">
      <c r="A1839" s="5">
        <v>120008.05</v>
      </c>
      <c r="B1839" s="4">
        <v>3</v>
      </c>
      <c r="C1839" s="9" t="s">
        <v>161</v>
      </c>
      <c r="D1839" s="65"/>
      <c r="E1839" s="65" t="s">
        <v>10721</v>
      </c>
      <c r="F1839" s="9" t="s">
        <v>2585</v>
      </c>
      <c r="H1839" s="1" t="s">
        <v>105</v>
      </c>
      <c r="I1839" s="1" t="s">
        <v>761</v>
      </c>
      <c r="K1839" s="14" t="s">
        <v>11500</v>
      </c>
      <c r="L1839" s="14" t="s">
        <v>11500</v>
      </c>
      <c r="M1839" s="1" t="s">
        <v>57</v>
      </c>
      <c r="N1839" s="13">
        <v>43406</v>
      </c>
      <c r="P1839" s="181" t="s">
        <v>11513</v>
      </c>
      <c r="Q1839" s="182"/>
      <c r="S1839" s="6">
        <v>0</v>
      </c>
      <c r="T1839" s="6">
        <v>0</v>
      </c>
      <c r="U1839" s="6">
        <v>67200</v>
      </c>
      <c r="V1839" s="6">
        <v>0</v>
      </c>
      <c r="W1839" s="6">
        <f>SUM(Table2[[#This Row],[PE Obligations]:[Paving Obligations]])</f>
        <v>67200</v>
      </c>
    </row>
    <row r="1840" spans="1:23" x14ac:dyDescent="0.25">
      <c r="A1840" s="5">
        <v>105206.16</v>
      </c>
      <c r="B1840" s="4">
        <v>3</v>
      </c>
      <c r="C1840" s="9" t="s">
        <v>269</v>
      </c>
      <c r="D1840" s="65"/>
      <c r="E1840" s="65" t="s">
        <v>11498</v>
      </c>
      <c r="F1840" s="9" t="s">
        <v>897</v>
      </c>
      <c r="H1840" s="1" t="s">
        <v>760</v>
      </c>
      <c r="I1840" s="1" t="s">
        <v>761</v>
      </c>
      <c r="K1840" s="14" t="s">
        <v>11500</v>
      </c>
      <c r="L1840" s="14" t="s">
        <v>11500</v>
      </c>
      <c r="M1840" s="1" t="s">
        <v>57</v>
      </c>
      <c r="P1840" s="181" t="s">
        <v>11517</v>
      </c>
      <c r="Q1840" s="182"/>
      <c r="S1840" s="6">
        <v>0</v>
      </c>
      <c r="T1840" s="6">
        <v>0</v>
      </c>
      <c r="U1840" s="6">
        <v>67100</v>
      </c>
      <c r="V1840" s="6">
        <v>0</v>
      </c>
      <c r="W1840" s="6">
        <f>SUM(Table2[[#This Row],[PE Obligations]:[Paving Obligations]])</f>
        <v>67100</v>
      </c>
    </row>
    <row r="1841" spans="1:23" ht="30" x14ac:dyDescent="0.25">
      <c r="A1841" s="5">
        <v>128490</v>
      </c>
      <c r="B1841" s="4">
        <v>2</v>
      </c>
      <c r="C1841" s="9" t="s">
        <v>124</v>
      </c>
      <c r="D1841" s="65" t="s">
        <v>6126</v>
      </c>
      <c r="E1841" s="65" t="s">
        <v>11498</v>
      </c>
      <c r="F1841" s="9" t="s">
        <v>6127</v>
      </c>
      <c r="G1841" s="9" t="s">
        <v>2658</v>
      </c>
      <c r="H1841" s="1" t="s">
        <v>1069</v>
      </c>
      <c r="I1841" s="1" t="s">
        <v>1070</v>
      </c>
      <c r="K1841" s="14" t="s">
        <v>11500</v>
      </c>
      <c r="L1841" s="14" t="s">
        <v>11500</v>
      </c>
      <c r="M1841" s="2">
        <v>0.01</v>
      </c>
      <c r="P1841" s="181" t="s">
        <v>11517</v>
      </c>
      <c r="Q1841" s="182" t="s">
        <v>30</v>
      </c>
      <c r="S1841" s="6">
        <v>0</v>
      </c>
      <c r="T1841" s="6">
        <v>0</v>
      </c>
      <c r="U1841" s="6">
        <v>67025</v>
      </c>
      <c r="V1841" s="6">
        <v>0</v>
      </c>
      <c r="W1841" s="6">
        <f>SUM(Table2[[#This Row],[PE Obligations]:[Paving Obligations]])</f>
        <v>67025</v>
      </c>
    </row>
    <row r="1842" spans="1:23" ht="30" x14ac:dyDescent="0.25">
      <c r="A1842" s="5">
        <v>120268</v>
      </c>
      <c r="B1842" s="4">
        <v>4</v>
      </c>
      <c r="C1842" s="9" t="s">
        <v>18</v>
      </c>
      <c r="D1842" s="65" t="s">
        <v>414</v>
      </c>
      <c r="E1842" s="65" t="s">
        <v>900</v>
      </c>
      <c r="F1842" s="9" t="s">
        <v>2661</v>
      </c>
      <c r="H1842" s="1" t="s">
        <v>28</v>
      </c>
      <c r="I1842" s="1" t="s">
        <v>29</v>
      </c>
      <c r="K1842" s="14" t="s">
        <v>28</v>
      </c>
      <c r="L1842" s="14" t="s">
        <v>113</v>
      </c>
      <c r="M1842" s="2">
        <v>0.02</v>
      </c>
      <c r="N1842" s="13">
        <v>44477</v>
      </c>
      <c r="P1842" s="181" t="s">
        <v>11515</v>
      </c>
      <c r="Q1842" s="182" t="s">
        <v>24</v>
      </c>
      <c r="R1842" s="9" t="s">
        <v>2662</v>
      </c>
      <c r="S1842" s="6">
        <v>67000</v>
      </c>
      <c r="T1842" s="6">
        <v>0</v>
      </c>
      <c r="U1842" s="6">
        <v>0</v>
      </c>
      <c r="V1842" s="6">
        <v>0</v>
      </c>
      <c r="W1842" s="6">
        <f>SUM(Table2[[#This Row],[PE Obligations]:[Paving Obligations]])</f>
        <v>67000</v>
      </c>
    </row>
    <row r="1843" spans="1:23" ht="30" x14ac:dyDescent="0.25">
      <c r="A1843" s="5">
        <v>129904</v>
      </c>
      <c r="B1843" s="4">
        <v>1</v>
      </c>
      <c r="C1843" s="9" t="s">
        <v>192</v>
      </c>
      <c r="D1843" s="65"/>
      <c r="E1843" s="65" t="s">
        <v>11500</v>
      </c>
      <c r="F1843" s="9" t="s">
        <v>7253</v>
      </c>
      <c r="H1843" s="1" t="s">
        <v>878</v>
      </c>
      <c r="I1843" s="1" t="s">
        <v>972</v>
      </c>
      <c r="K1843" s="14" t="s">
        <v>11500</v>
      </c>
      <c r="L1843" s="14" t="s">
        <v>11500</v>
      </c>
      <c r="M1843" s="1" t="s">
        <v>57</v>
      </c>
      <c r="P1843" s="181" t="s">
        <v>11500</v>
      </c>
      <c r="Q1843" s="182"/>
      <c r="S1843" s="6">
        <v>0</v>
      </c>
      <c r="T1843" s="6">
        <v>0</v>
      </c>
      <c r="U1843" s="6">
        <v>67000</v>
      </c>
      <c r="V1843" s="6">
        <v>0</v>
      </c>
      <c r="W1843" s="6">
        <f>SUM(Table2[[#This Row],[PE Obligations]:[Paving Obligations]])</f>
        <v>67000</v>
      </c>
    </row>
    <row r="1844" spans="1:23" ht="45" x14ac:dyDescent="0.25">
      <c r="A1844" s="5">
        <v>128229</v>
      </c>
      <c r="B1844" s="4">
        <v>4</v>
      </c>
      <c r="C1844" s="9" t="s">
        <v>18</v>
      </c>
      <c r="D1844" s="65"/>
      <c r="E1844" s="65" t="s">
        <v>11498</v>
      </c>
      <c r="F1844" s="9" t="s">
        <v>6066</v>
      </c>
      <c r="G1844" s="9" t="s">
        <v>6067</v>
      </c>
      <c r="H1844" s="1" t="s">
        <v>22</v>
      </c>
      <c r="I1844" s="1" t="s">
        <v>158</v>
      </c>
      <c r="J1844" s="1" t="e">
        <f>VLOOKUP(A1844,'Resurfacing Data'!A:M,13,FALSE)</f>
        <v>#N/A</v>
      </c>
      <c r="K1844" s="14" t="s">
        <v>11496</v>
      </c>
      <c r="L1844" s="14" t="s">
        <v>10418</v>
      </c>
      <c r="M1844" s="2">
        <v>1.85</v>
      </c>
      <c r="P1844" s="181" t="s">
        <v>11517</v>
      </c>
      <c r="Q1844" s="182" t="s">
        <v>24</v>
      </c>
      <c r="S1844" s="6">
        <v>67000</v>
      </c>
      <c r="T1844" s="6">
        <v>0</v>
      </c>
      <c r="U1844" s="6">
        <v>0</v>
      </c>
      <c r="V1844" s="6">
        <v>0</v>
      </c>
      <c r="W1844" s="6">
        <f>SUM(Table2[[#This Row],[PE Obligations]:[Paving Obligations]])</f>
        <v>67000</v>
      </c>
    </row>
    <row r="1845" spans="1:23" ht="30" x14ac:dyDescent="0.25">
      <c r="A1845" s="5">
        <v>126917</v>
      </c>
      <c r="B1845" s="4">
        <v>4</v>
      </c>
      <c r="C1845" s="9" t="s">
        <v>248</v>
      </c>
      <c r="D1845" s="65" t="s">
        <v>5159</v>
      </c>
      <c r="E1845" s="65" t="s">
        <v>11498</v>
      </c>
      <c r="F1845" s="9" t="s">
        <v>5160</v>
      </c>
      <c r="G1845" s="9" t="s">
        <v>5161</v>
      </c>
      <c r="H1845" s="1" t="s">
        <v>28</v>
      </c>
      <c r="I1845" s="1" t="s">
        <v>29</v>
      </c>
      <c r="K1845" s="14" t="s">
        <v>28</v>
      </c>
      <c r="L1845" s="14" t="s">
        <v>113</v>
      </c>
      <c r="M1845" s="2">
        <v>0.01</v>
      </c>
      <c r="P1845" s="181" t="s">
        <v>11517</v>
      </c>
      <c r="Q1845" s="182" t="s">
        <v>30</v>
      </c>
      <c r="R1845" s="9" t="s">
        <v>5162</v>
      </c>
      <c r="S1845" s="6">
        <v>67000</v>
      </c>
      <c r="T1845" s="6">
        <v>0</v>
      </c>
      <c r="U1845" s="6">
        <v>0</v>
      </c>
      <c r="V1845" s="6">
        <v>0</v>
      </c>
      <c r="W1845" s="6">
        <f>SUM(Table2[[#This Row],[PE Obligations]:[Paving Obligations]])</f>
        <v>67000</v>
      </c>
    </row>
    <row r="1846" spans="1:23" ht="75" x14ac:dyDescent="0.25">
      <c r="A1846" s="5">
        <v>117347</v>
      </c>
      <c r="B1846" s="4">
        <v>3</v>
      </c>
      <c r="C1846" s="9" t="s">
        <v>318</v>
      </c>
      <c r="D1846" s="65"/>
      <c r="E1846" s="65" t="s">
        <v>11498</v>
      </c>
      <c r="F1846" s="9" t="s">
        <v>2098</v>
      </c>
      <c r="G1846" s="9" t="s">
        <v>2099</v>
      </c>
      <c r="H1846" s="1" t="s">
        <v>22</v>
      </c>
      <c r="I1846" s="1" t="s">
        <v>39</v>
      </c>
      <c r="K1846" s="14" t="s">
        <v>11500</v>
      </c>
      <c r="L1846" s="14" t="s">
        <v>11500</v>
      </c>
      <c r="M1846" s="2">
        <v>0</v>
      </c>
      <c r="P1846" s="181" t="s">
        <v>11517</v>
      </c>
      <c r="Q1846" s="182" t="s">
        <v>30</v>
      </c>
      <c r="S1846" s="6">
        <v>0</v>
      </c>
      <c r="T1846" s="6">
        <v>0</v>
      </c>
      <c r="U1846" s="6">
        <v>66700</v>
      </c>
      <c r="V1846" s="6">
        <v>0</v>
      </c>
      <c r="W1846" s="6">
        <f>SUM(Table2[[#This Row],[PE Obligations]:[Paving Obligations]])</f>
        <v>66700</v>
      </c>
    </row>
    <row r="1847" spans="1:23" x14ac:dyDescent="0.25">
      <c r="A1847" s="5">
        <v>126038</v>
      </c>
      <c r="B1847" s="4">
        <v>1</v>
      </c>
      <c r="C1847" s="9" t="s">
        <v>310</v>
      </c>
      <c r="D1847" s="65" t="s">
        <v>1222</v>
      </c>
      <c r="E1847" s="65" t="s">
        <v>900</v>
      </c>
      <c r="F1847" s="9" t="s">
        <v>4609</v>
      </c>
      <c r="G1847" s="9" t="s">
        <v>3213</v>
      </c>
      <c r="H1847" s="1" t="s">
        <v>158</v>
      </c>
      <c r="I1847" s="1" t="s">
        <v>341</v>
      </c>
      <c r="J1847" s="1" t="str">
        <f>VLOOKUP(A1847,'Resurfacing Data'!A:M,13,FALSE)</f>
        <v>Mill &amp; 411D</v>
      </c>
      <c r="K1847" s="14" t="s">
        <v>11496</v>
      </c>
      <c r="L1847" s="14" t="s">
        <v>10418</v>
      </c>
      <c r="M1847" s="2">
        <v>2.02</v>
      </c>
      <c r="N1847" s="13">
        <v>43140</v>
      </c>
      <c r="O1847" s="1" t="s">
        <v>342</v>
      </c>
      <c r="P1847" s="181" t="s">
        <v>11514</v>
      </c>
      <c r="Q1847" s="182" t="s">
        <v>11</v>
      </c>
      <c r="S1847" s="6">
        <v>0</v>
      </c>
      <c r="T1847" s="6">
        <v>0</v>
      </c>
      <c r="U1847" s="6">
        <v>19728.240000000002</v>
      </c>
      <c r="V1847" s="6">
        <v>46863.72</v>
      </c>
      <c r="W1847" s="6">
        <f>SUM(Table2[[#This Row],[PE Obligations]:[Paving Obligations]])</f>
        <v>66591.960000000006</v>
      </c>
    </row>
    <row r="1848" spans="1:23" x14ac:dyDescent="0.25">
      <c r="A1848" s="5">
        <v>128193</v>
      </c>
      <c r="B1848" s="4">
        <v>4</v>
      </c>
      <c r="C1848" s="9" t="s">
        <v>210</v>
      </c>
      <c r="D1848" s="65"/>
      <c r="E1848" s="65" t="s">
        <v>11500</v>
      </c>
      <c r="F1848" s="9" t="s">
        <v>6041</v>
      </c>
      <c r="H1848" s="1" t="s">
        <v>878</v>
      </c>
      <c r="I1848" s="1" t="s">
        <v>972</v>
      </c>
      <c r="K1848" s="14" t="s">
        <v>11500</v>
      </c>
      <c r="L1848" s="14" t="s">
        <v>11500</v>
      </c>
      <c r="M1848" s="1" t="s">
        <v>57</v>
      </c>
      <c r="P1848" s="181" t="s">
        <v>11500</v>
      </c>
      <c r="Q1848" s="182"/>
      <c r="S1848" s="6">
        <v>0</v>
      </c>
      <c r="T1848" s="6">
        <v>0</v>
      </c>
      <c r="U1848" s="6">
        <v>66300</v>
      </c>
      <c r="V1848" s="6">
        <v>0</v>
      </c>
      <c r="W1848" s="6">
        <f>SUM(Table2[[#This Row],[PE Obligations]:[Paving Obligations]])</f>
        <v>66300</v>
      </c>
    </row>
    <row r="1849" spans="1:23" ht="45" x14ac:dyDescent="0.25">
      <c r="A1849" s="5">
        <v>120298</v>
      </c>
      <c r="B1849" s="4">
        <v>2</v>
      </c>
      <c r="C1849" s="9" t="s">
        <v>98</v>
      </c>
      <c r="D1849" s="65" t="s">
        <v>503</v>
      </c>
      <c r="E1849" s="65" t="s">
        <v>900</v>
      </c>
      <c r="F1849" s="9" t="s">
        <v>2673</v>
      </c>
      <c r="G1849" s="9" t="s">
        <v>2674</v>
      </c>
      <c r="H1849" s="1" t="s">
        <v>501</v>
      </c>
      <c r="I1849" s="1" t="s">
        <v>969</v>
      </c>
      <c r="K1849" s="14" t="s">
        <v>11496</v>
      </c>
      <c r="L1849" s="14" t="s">
        <v>113</v>
      </c>
      <c r="M1849" s="2">
        <v>0.57999999999999996</v>
      </c>
      <c r="N1849" s="13">
        <v>44113</v>
      </c>
      <c r="P1849" s="181" t="s">
        <v>11514</v>
      </c>
      <c r="Q1849" s="182" t="s">
        <v>11</v>
      </c>
      <c r="S1849" s="6">
        <v>0</v>
      </c>
      <c r="T1849" s="6">
        <v>66250</v>
      </c>
      <c r="U1849" s="6">
        <v>0</v>
      </c>
      <c r="V1849" s="6">
        <v>0</v>
      </c>
      <c r="W1849" s="6">
        <f>SUM(Table2[[#This Row],[PE Obligations]:[Paving Obligations]])</f>
        <v>66250</v>
      </c>
    </row>
    <row r="1850" spans="1:23" ht="45" x14ac:dyDescent="0.25">
      <c r="A1850" s="5">
        <v>129117</v>
      </c>
      <c r="B1850" s="4">
        <v>2</v>
      </c>
      <c r="C1850" s="9" t="s">
        <v>212</v>
      </c>
      <c r="D1850" s="65" t="s">
        <v>6547</v>
      </c>
      <c r="E1850" s="65" t="s">
        <v>11498</v>
      </c>
      <c r="F1850" s="9" t="s">
        <v>6548</v>
      </c>
      <c r="G1850" s="9" t="s">
        <v>6549</v>
      </c>
      <c r="H1850" s="1" t="s">
        <v>1098</v>
      </c>
      <c r="I1850" s="1" t="s">
        <v>158</v>
      </c>
      <c r="K1850" s="14" t="s">
        <v>11500</v>
      </c>
      <c r="L1850" s="14" t="s">
        <v>11500</v>
      </c>
      <c r="M1850" s="2">
        <v>2.54</v>
      </c>
      <c r="P1850" s="181" t="s">
        <v>11517</v>
      </c>
      <c r="Q1850" s="182" t="s">
        <v>30</v>
      </c>
      <c r="S1850" s="6">
        <v>0</v>
      </c>
      <c r="T1850" s="6">
        <v>0</v>
      </c>
      <c r="U1850" s="6">
        <v>0</v>
      </c>
      <c r="V1850" s="6">
        <v>66200.12</v>
      </c>
      <c r="W1850" s="6">
        <f>SUM(Table2[[#This Row],[PE Obligations]:[Paving Obligations]])</f>
        <v>66200.12</v>
      </c>
    </row>
    <row r="1851" spans="1:23" ht="30" x14ac:dyDescent="0.25">
      <c r="A1851" s="5">
        <v>112412</v>
      </c>
      <c r="B1851" s="4">
        <v>3</v>
      </c>
      <c r="C1851" s="9" t="s">
        <v>254</v>
      </c>
      <c r="D1851" s="65" t="s">
        <v>1298</v>
      </c>
      <c r="E1851" s="65" t="s">
        <v>900</v>
      </c>
      <c r="F1851" s="9" t="s">
        <v>1299</v>
      </c>
      <c r="H1851" s="1" t="s">
        <v>28</v>
      </c>
      <c r="I1851" s="1" t="s">
        <v>467</v>
      </c>
      <c r="K1851" s="14" t="s">
        <v>28</v>
      </c>
      <c r="L1851" s="14" t="s">
        <v>11339</v>
      </c>
      <c r="M1851" s="2">
        <v>0.01</v>
      </c>
      <c r="P1851" s="181" t="s">
        <v>11515</v>
      </c>
      <c r="Q1851" s="182" t="s">
        <v>24</v>
      </c>
      <c r="R1851" s="9" t="s">
        <v>1300</v>
      </c>
      <c r="S1851" s="6">
        <v>66200</v>
      </c>
      <c r="T1851" s="6">
        <v>0</v>
      </c>
      <c r="U1851" s="6">
        <v>0</v>
      </c>
      <c r="V1851" s="6">
        <v>0</v>
      </c>
      <c r="W1851" s="6">
        <f>SUM(Table2[[#This Row],[PE Obligations]:[Paving Obligations]])</f>
        <v>66200</v>
      </c>
    </row>
    <row r="1852" spans="1:23" x14ac:dyDescent="0.25">
      <c r="A1852" s="5">
        <v>129277</v>
      </c>
      <c r="B1852" s="4">
        <v>4</v>
      </c>
      <c r="C1852" s="9" t="s">
        <v>304</v>
      </c>
      <c r="D1852" s="65"/>
      <c r="E1852" s="65" t="s">
        <v>900</v>
      </c>
      <c r="F1852" s="9" t="s">
        <v>6751</v>
      </c>
      <c r="H1852" s="1" t="s">
        <v>105</v>
      </c>
      <c r="I1852" s="1" t="s">
        <v>171</v>
      </c>
      <c r="K1852" s="14" t="s">
        <v>11500</v>
      </c>
      <c r="L1852" s="14" t="s">
        <v>11500</v>
      </c>
      <c r="M1852" s="1" t="s">
        <v>57</v>
      </c>
      <c r="P1852" s="181" t="s">
        <v>11515</v>
      </c>
      <c r="Q1852" s="182"/>
      <c r="S1852" s="6">
        <v>0</v>
      </c>
      <c r="T1852" s="6">
        <v>0</v>
      </c>
      <c r="U1852" s="6">
        <v>65520</v>
      </c>
      <c r="V1852" s="6">
        <v>0</v>
      </c>
      <c r="W1852" s="6">
        <f>SUM(Table2[[#This Row],[PE Obligations]:[Paving Obligations]])</f>
        <v>65520</v>
      </c>
    </row>
    <row r="1853" spans="1:23" x14ac:dyDescent="0.25">
      <c r="A1853" s="5">
        <v>130440</v>
      </c>
      <c r="B1853" s="4">
        <v>4</v>
      </c>
      <c r="C1853" s="9" t="s">
        <v>304</v>
      </c>
      <c r="D1853" s="65"/>
      <c r="E1853" s="65" t="s">
        <v>900</v>
      </c>
      <c r="F1853" s="9" t="s">
        <v>7663</v>
      </c>
      <c r="H1853" s="1" t="s">
        <v>105</v>
      </c>
      <c r="I1853" s="1" t="s">
        <v>171</v>
      </c>
      <c r="K1853" s="14" t="s">
        <v>11500</v>
      </c>
      <c r="L1853" s="14" t="s">
        <v>11500</v>
      </c>
      <c r="M1853" s="1" t="s">
        <v>57</v>
      </c>
      <c r="P1853" s="181" t="s">
        <v>11515</v>
      </c>
      <c r="Q1853" s="182"/>
      <c r="S1853" s="6">
        <v>0</v>
      </c>
      <c r="T1853" s="6">
        <v>0</v>
      </c>
      <c r="U1853" s="6">
        <v>65520</v>
      </c>
      <c r="V1853" s="6">
        <v>0</v>
      </c>
      <c r="W1853" s="6">
        <f>SUM(Table2[[#This Row],[PE Obligations]:[Paving Obligations]])</f>
        <v>65520</v>
      </c>
    </row>
    <row r="1854" spans="1:23" x14ac:dyDescent="0.25">
      <c r="A1854" s="5">
        <v>130300</v>
      </c>
      <c r="B1854" s="4">
        <v>1</v>
      </c>
      <c r="C1854" s="9" t="s">
        <v>287</v>
      </c>
      <c r="D1854" s="65"/>
      <c r="E1854" s="65" t="s">
        <v>900</v>
      </c>
      <c r="F1854" s="9" t="s">
        <v>7609</v>
      </c>
      <c r="H1854" s="1" t="s">
        <v>105</v>
      </c>
      <c r="I1854" s="1" t="s">
        <v>171</v>
      </c>
      <c r="K1854" s="14" t="s">
        <v>11500</v>
      </c>
      <c r="L1854" s="14" t="s">
        <v>11500</v>
      </c>
      <c r="M1854" s="1" t="s">
        <v>57</v>
      </c>
      <c r="P1854" s="181" t="s">
        <v>11515</v>
      </c>
      <c r="Q1854" s="182"/>
      <c r="S1854" s="6">
        <v>0</v>
      </c>
      <c r="T1854" s="6">
        <v>0</v>
      </c>
      <c r="U1854" s="6">
        <v>65361.599999999999</v>
      </c>
      <c r="V1854" s="6">
        <v>0</v>
      </c>
      <c r="W1854" s="6">
        <f>SUM(Table2[[#This Row],[PE Obligations]:[Paving Obligations]])</f>
        <v>65361.599999999999</v>
      </c>
    </row>
    <row r="1855" spans="1:23" x14ac:dyDescent="0.25">
      <c r="A1855" s="5">
        <v>101597</v>
      </c>
      <c r="B1855" s="4">
        <v>4</v>
      </c>
      <c r="C1855" s="9" t="s">
        <v>227</v>
      </c>
      <c r="D1855" s="65" t="s">
        <v>683</v>
      </c>
      <c r="E1855" s="65" t="s">
        <v>900</v>
      </c>
      <c r="F1855" s="9" t="s">
        <v>684</v>
      </c>
      <c r="G1855" s="9" t="s">
        <v>685</v>
      </c>
      <c r="H1855" s="1" t="s">
        <v>74</v>
      </c>
      <c r="I1855" s="1" t="s">
        <v>23</v>
      </c>
      <c r="K1855" s="14" t="s">
        <v>11496</v>
      </c>
      <c r="L1855" s="14" t="s">
        <v>113</v>
      </c>
      <c r="M1855" s="2">
        <v>8.8000000000000007</v>
      </c>
      <c r="P1855" s="181" t="s">
        <v>11514</v>
      </c>
      <c r="Q1855" s="182" t="s">
        <v>430</v>
      </c>
      <c r="S1855" s="6">
        <v>65200</v>
      </c>
      <c r="T1855" s="6">
        <v>0</v>
      </c>
      <c r="U1855" s="6">
        <v>0</v>
      </c>
      <c r="V1855" s="6">
        <v>0</v>
      </c>
      <c r="W1855" s="6">
        <f>SUM(Table2[[#This Row],[PE Obligations]:[Paving Obligations]])</f>
        <v>65200</v>
      </c>
    </row>
    <row r="1856" spans="1:23" x14ac:dyDescent="0.25">
      <c r="A1856" s="5">
        <v>130191</v>
      </c>
      <c r="B1856" s="4">
        <v>2</v>
      </c>
      <c r="C1856" s="9" t="s">
        <v>241</v>
      </c>
      <c r="D1856" s="65"/>
      <c r="E1856" s="65" t="s">
        <v>11500</v>
      </c>
      <c r="F1856" s="9" t="s">
        <v>7527</v>
      </c>
      <c r="H1856" s="1" t="s">
        <v>878</v>
      </c>
      <c r="I1856" s="1" t="s">
        <v>972</v>
      </c>
      <c r="K1856" s="14" t="s">
        <v>11500</v>
      </c>
      <c r="L1856" s="14" t="s">
        <v>11500</v>
      </c>
      <c r="M1856" s="1" t="s">
        <v>57</v>
      </c>
      <c r="P1856" s="181" t="s">
        <v>11500</v>
      </c>
      <c r="Q1856" s="182"/>
      <c r="S1856" s="6">
        <v>0</v>
      </c>
      <c r="T1856" s="6">
        <v>0</v>
      </c>
      <c r="U1856" s="6">
        <v>65182</v>
      </c>
      <c r="V1856" s="6">
        <v>0</v>
      </c>
      <c r="W1856" s="6">
        <f>SUM(Table2[[#This Row],[PE Obligations]:[Paving Obligations]])</f>
        <v>65182</v>
      </c>
    </row>
    <row r="1857" spans="1:23" x14ac:dyDescent="0.25">
      <c r="A1857" s="5">
        <v>129434</v>
      </c>
      <c r="B1857" s="4">
        <v>4</v>
      </c>
      <c r="C1857" s="9" t="s">
        <v>18</v>
      </c>
      <c r="D1857" s="65"/>
      <c r="E1857" s="65" t="s">
        <v>11500</v>
      </c>
      <c r="F1857" s="9" t="s">
        <v>6919</v>
      </c>
      <c r="H1857" s="1" t="s">
        <v>878</v>
      </c>
      <c r="I1857" s="1" t="s">
        <v>972</v>
      </c>
      <c r="K1857" s="14" t="s">
        <v>11500</v>
      </c>
      <c r="L1857" s="14" t="s">
        <v>11500</v>
      </c>
      <c r="M1857" s="1" t="s">
        <v>57</v>
      </c>
      <c r="P1857" s="181" t="s">
        <v>11500</v>
      </c>
      <c r="Q1857" s="182"/>
      <c r="S1857" s="6">
        <v>0</v>
      </c>
      <c r="T1857" s="6">
        <v>0</v>
      </c>
      <c r="U1857" s="6">
        <v>65000</v>
      </c>
      <c r="V1857" s="6">
        <v>0</v>
      </c>
      <c r="W1857" s="6">
        <f>SUM(Table2[[#This Row],[PE Obligations]:[Paving Obligations]])</f>
        <v>65000</v>
      </c>
    </row>
    <row r="1858" spans="1:23" ht="30" x14ac:dyDescent="0.25">
      <c r="A1858" s="5">
        <v>124428</v>
      </c>
      <c r="B1858" s="4">
        <v>1</v>
      </c>
      <c r="C1858" s="9" t="s">
        <v>25</v>
      </c>
      <c r="D1858" s="65" t="s">
        <v>3856</v>
      </c>
      <c r="E1858" s="65" t="s">
        <v>11498</v>
      </c>
      <c r="F1858" s="9" t="s">
        <v>3857</v>
      </c>
      <c r="H1858" s="1" t="s">
        <v>28</v>
      </c>
      <c r="I1858" s="1" t="s">
        <v>29</v>
      </c>
      <c r="K1858" s="14" t="s">
        <v>28</v>
      </c>
      <c r="L1858" s="14" t="s">
        <v>113</v>
      </c>
      <c r="M1858" s="2">
        <v>0.02</v>
      </c>
      <c r="N1858" s="13">
        <v>44596</v>
      </c>
      <c r="P1858" s="181" t="s">
        <v>11517</v>
      </c>
      <c r="Q1858" s="182" t="s">
        <v>30</v>
      </c>
      <c r="R1858" s="9" t="s">
        <v>3858</v>
      </c>
      <c r="S1858" s="6">
        <v>65000</v>
      </c>
      <c r="T1858" s="6">
        <v>0</v>
      </c>
      <c r="U1858" s="6">
        <v>0</v>
      </c>
      <c r="V1858" s="6">
        <v>0</v>
      </c>
      <c r="W1858" s="6">
        <f>SUM(Table2[[#This Row],[PE Obligations]:[Paving Obligations]])</f>
        <v>65000</v>
      </c>
    </row>
    <row r="1859" spans="1:23" ht="45" x14ac:dyDescent="0.25">
      <c r="A1859" s="5">
        <v>126684</v>
      </c>
      <c r="B1859" s="4">
        <v>6</v>
      </c>
      <c r="C1859" s="9" t="s">
        <v>46</v>
      </c>
      <c r="D1859" s="65"/>
      <c r="E1859" s="65" t="s">
        <v>900</v>
      </c>
      <c r="F1859" s="9" t="s">
        <v>4984</v>
      </c>
      <c r="G1859" s="9" t="s">
        <v>4985</v>
      </c>
      <c r="H1859" s="1" t="s">
        <v>52</v>
      </c>
      <c r="I1859" s="1" t="s">
        <v>467</v>
      </c>
      <c r="K1859" s="14" t="s">
        <v>28</v>
      </c>
      <c r="L1859" s="14" t="s">
        <v>11339</v>
      </c>
      <c r="M1859" s="1" t="s">
        <v>57</v>
      </c>
      <c r="P1859" s="181" t="s">
        <v>11515</v>
      </c>
      <c r="Q1859" s="182"/>
      <c r="S1859" s="6">
        <v>65000</v>
      </c>
      <c r="T1859" s="6">
        <v>0</v>
      </c>
      <c r="U1859" s="6">
        <v>0</v>
      </c>
      <c r="V1859" s="6">
        <v>0</v>
      </c>
      <c r="W1859" s="6">
        <f>SUM(Table2[[#This Row],[PE Obligations]:[Paving Obligations]])</f>
        <v>65000</v>
      </c>
    </row>
    <row r="1860" spans="1:23" ht="30" x14ac:dyDescent="0.25">
      <c r="A1860" s="5">
        <v>129758</v>
      </c>
      <c r="B1860" s="4">
        <v>1</v>
      </c>
      <c r="C1860" s="9" t="s">
        <v>223</v>
      </c>
      <c r="D1860" s="65" t="s">
        <v>644</v>
      </c>
      <c r="E1860" s="65" t="s">
        <v>900</v>
      </c>
      <c r="F1860" s="9" t="s">
        <v>7133</v>
      </c>
      <c r="H1860" s="1" t="s">
        <v>24</v>
      </c>
      <c r="I1860" s="1" t="s">
        <v>969</v>
      </c>
      <c r="K1860" s="14" t="s">
        <v>11496</v>
      </c>
      <c r="L1860" s="14" t="s">
        <v>113</v>
      </c>
      <c r="M1860" s="2">
        <v>0.01</v>
      </c>
      <c r="P1860" s="181" t="s">
        <v>11514</v>
      </c>
      <c r="Q1860" s="182" t="s">
        <v>11</v>
      </c>
      <c r="S1860" s="6">
        <v>65000</v>
      </c>
      <c r="T1860" s="6">
        <v>0</v>
      </c>
      <c r="U1860" s="6">
        <v>0</v>
      </c>
      <c r="V1860" s="6">
        <v>0</v>
      </c>
      <c r="W1860" s="6">
        <f>SUM(Table2[[#This Row],[PE Obligations]:[Paving Obligations]])</f>
        <v>65000</v>
      </c>
    </row>
    <row r="1861" spans="1:23" x14ac:dyDescent="0.25">
      <c r="A1861" s="5">
        <v>105042.16</v>
      </c>
      <c r="B1861" s="4">
        <v>2</v>
      </c>
      <c r="C1861" s="9" t="s">
        <v>179</v>
      </c>
      <c r="D1861" s="65"/>
      <c r="E1861" s="65" t="s">
        <v>11498</v>
      </c>
      <c r="F1861" s="9" t="s">
        <v>897</v>
      </c>
      <c r="H1861" s="1" t="s">
        <v>760</v>
      </c>
      <c r="I1861" s="1" t="s">
        <v>761</v>
      </c>
      <c r="K1861" s="14" t="s">
        <v>11500</v>
      </c>
      <c r="L1861" s="14" t="s">
        <v>11500</v>
      </c>
      <c r="M1861" s="1" t="s">
        <v>57</v>
      </c>
      <c r="P1861" s="181" t="s">
        <v>11517</v>
      </c>
      <c r="Q1861" s="182"/>
      <c r="S1861" s="6">
        <v>0</v>
      </c>
      <c r="T1861" s="6">
        <v>0</v>
      </c>
      <c r="U1861" s="6">
        <v>64900</v>
      </c>
      <c r="V1861" s="6">
        <v>0</v>
      </c>
      <c r="W1861" s="6">
        <f>SUM(Table2[[#This Row],[PE Obligations]:[Paving Obligations]])</f>
        <v>64900</v>
      </c>
    </row>
    <row r="1862" spans="1:23" x14ac:dyDescent="0.25">
      <c r="A1862" s="5">
        <v>105208.16</v>
      </c>
      <c r="B1862" s="4">
        <v>4</v>
      </c>
      <c r="C1862" s="9" t="s">
        <v>264</v>
      </c>
      <c r="D1862" s="65"/>
      <c r="E1862" s="65" t="s">
        <v>11498</v>
      </c>
      <c r="F1862" s="9" t="s">
        <v>897</v>
      </c>
      <c r="H1862" s="1" t="s">
        <v>760</v>
      </c>
      <c r="I1862" s="1" t="s">
        <v>761</v>
      </c>
      <c r="K1862" s="14" t="s">
        <v>11500</v>
      </c>
      <c r="L1862" s="14" t="s">
        <v>11500</v>
      </c>
      <c r="M1862" s="1" t="s">
        <v>57</v>
      </c>
      <c r="P1862" s="181" t="s">
        <v>11517</v>
      </c>
      <c r="Q1862" s="182"/>
      <c r="S1862" s="6">
        <v>0</v>
      </c>
      <c r="T1862" s="6">
        <v>0</v>
      </c>
      <c r="U1862" s="6">
        <v>64800</v>
      </c>
      <c r="V1862" s="6">
        <v>0</v>
      </c>
      <c r="W1862" s="6">
        <f>SUM(Table2[[#This Row],[PE Obligations]:[Paving Obligations]])</f>
        <v>64800</v>
      </c>
    </row>
    <row r="1863" spans="1:23" ht="30" x14ac:dyDescent="0.25">
      <c r="A1863" s="5">
        <v>129745</v>
      </c>
      <c r="B1863" s="4">
        <v>1</v>
      </c>
      <c r="C1863" s="9" t="s">
        <v>40</v>
      </c>
      <c r="D1863" s="65"/>
      <c r="E1863" s="65" t="s">
        <v>11500</v>
      </c>
      <c r="F1863" s="9" t="s">
        <v>7122</v>
      </c>
      <c r="H1863" s="1" t="s">
        <v>1246</v>
      </c>
      <c r="K1863" s="14" t="s">
        <v>11500</v>
      </c>
      <c r="L1863" s="14" t="s">
        <v>11500</v>
      </c>
      <c r="M1863" s="1" t="s">
        <v>57</v>
      </c>
      <c r="P1863" s="181" t="s">
        <v>11500</v>
      </c>
      <c r="Q1863" s="182"/>
      <c r="S1863" s="6">
        <v>0</v>
      </c>
      <c r="T1863" s="6">
        <v>0</v>
      </c>
      <c r="U1863" s="6">
        <v>64687</v>
      </c>
      <c r="V1863" s="6">
        <v>0</v>
      </c>
      <c r="W1863" s="6">
        <f>SUM(Table2[[#This Row],[PE Obligations]:[Paving Obligations]])</f>
        <v>64687</v>
      </c>
    </row>
    <row r="1864" spans="1:23" ht="30" x14ac:dyDescent="0.25">
      <c r="A1864" s="5">
        <v>123532</v>
      </c>
      <c r="B1864" s="4">
        <v>4</v>
      </c>
      <c r="C1864" s="9" t="s">
        <v>18</v>
      </c>
      <c r="D1864" s="65" t="s">
        <v>3492</v>
      </c>
      <c r="E1864" s="65" t="s">
        <v>11498</v>
      </c>
      <c r="F1864" s="9" t="s">
        <v>3493</v>
      </c>
      <c r="H1864" s="1" t="s">
        <v>1098</v>
      </c>
      <c r="I1864" s="1" t="s">
        <v>158</v>
      </c>
      <c r="K1864" s="14" t="s">
        <v>11500</v>
      </c>
      <c r="L1864" s="14" t="s">
        <v>11500</v>
      </c>
      <c r="M1864" s="2">
        <v>3.1629999999999998</v>
      </c>
      <c r="P1864" s="181" t="s">
        <v>11517</v>
      </c>
      <c r="Q1864" s="182" t="s">
        <v>30</v>
      </c>
      <c r="S1864" s="6">
        <v>0</v>
      </c>
      <c r="T1864" s="6">
        <v>0</v>
      </c>
      <c r="U1864" s="6">
        <v>0</v>
      </c>
      <c r="V1864" s="6">
        <v>64483.27</v>
      </c>
      <c r="W1864" s="6">
        <f>SUM(Table2[[#This Row],[PE Obligations]:[Paving Obligations]])</f>
        <v>64483.27</v>
      </c>
    </row>
    <row r="1865" spans="1:23" ht="30" x14ac:dyDescent="0.25">
      <c r="A1865" s="5">
        <v>123507</v>
      </c>
      <c r="B1865" s="4">
        <v>2</v>
      </c>
      <c r="C1865" s="9" t="s">
        <v>124</v>
      </c>
      <c r="D1865" s="65" t="s">
        <v>108</v>
      </c>
      <c r="E1865" s="65" t="s">
        <v>10721</v>
      </c>
      <c r="F1865" s="9" t="s">
        <v>3480</v>
      </c>
      <c r="G1865" s="9" t="s">
        <v>3481</v>
      </c>
      <c r="H1865" s="1" t="s">
        <v>158</v>
      </c>
      <c r="I1865" s="1" t="s">
        <v>158</v>
      </c>
      <c r="J1865" s="1" t="str">
        <f>VLOOKUP(A1865,'Resurfacing Data'!A:M,13,FALSE)</f>
        <v>Mill, BM2, D</v>
      </c>
      <c r="K1865" s="14" t="s">
        <v>11496</v>
      </c>
      <c r="L1865" s="14" t="s">
        <v>10418</v>
      </c>
      <c r="M1865" s="2">
        <v>6.36</v>
      </c>
      <c r="N1865" s="13">
        <v>42706</v>
      </c>
      <c r="O1865" s="1" t="s">
        <v>342</v>
      </c>
      <c r="P1865" s="181" t="s">
        <v>11513</v>
      </c>
      <c r="Q1865" s="182" t="s">
        <v>148</v>
      </c>
      <c r="S1865" s="6">
        <v>0</v>
      </c>
      <c r="T1865" s="6">
        <v>0</v>
      </c>
      <c r="U1865" s="6">
        <v>0</v>
      </c>
      <c r="V1865" s="6">
        <v>64478.53</v>
      </c>
      <c r="W1865" s="6">
        <f>SUM(Table2[[#This Row],[PE Obligations]:[Paving Obligations]])</f>
        <v>64478.53</v>
      </c>
    </row>
    <row r="1866" spans="1:23" ht="30" x14ac:dyDescent="0.25">
      <c r="A1866" s="5">
        <v>127148</v>
      </c>
      <c r="B1866" s="4">
        <v>4</v>
      </c>
      <c r="C1866" s="9" t="s">
        <v>233</v>
      </c>
      <c r="D1866" s="65" t="s">
        <v>5317</v>
      </c>
      <c r="E1866" s="65" t="s">
        <v>11498</v>
      </c>
      <c r="F1866" s="9" t="s">
        <v>5318</v>
      </c>
      <c r="G1866" s="9" t="s">
        <v>5319</v>
      </c>
      <c r="H1866" s="1" t="s">
        <v>28</v>
      </c>
      <c r="I1866" s="1" t="s">
        <v>29</v>
      </c>
      <c r="K1866" s="14" t="s">
        <v>28</v>
      </c>
      <c r="L1866" s="14" t="s">
        <v>113</v>
      </c>
      <c r="M1866" s="2">
        <v>0.01</v>
      </c>
      <c r="P1866" s="181" t="s">
        <v>11517</v>
      </c>
      <c r="Q1866" s="182" t="s">
        <v>30</v>
      </c>
      <c r="R1866" s="9" t="s">
        <v>5320</v>
      </c>
      <c r="S1866" s="6">
        <v>64300</v>
      </c>
      <c r="T1866" s="6">
        <v>0</v>
      </c>
      <c r="U1866" s="6">
        <v>0</v>
      </c>
      <c r="V1866" s="6">
        <v>0</v>
      </c>
      <c r="W1866" s="6">
        <f>SUM(Table2[[#This Row],[PE Obligations]:[Paving Obligations]])</f>
        <v>64300</v>
      </c>
    </row>
    <row r="1867" spans="1:23" x14ac:dyDescent="0.25">
      <c r="A1867" s="5">
        <v>123767</v>
      </c>
      <c r="B1867" s="4">
        <v>2</v>
      </c>
      <c r="C1867" s="9" t="s">
        <v>282</v>
      </c>
      <c r="D1867" s="65" t="s">
        <v>3566</v>
      </c>
      <c r="E1867" s="65" t="s">
        <v>11498</v>
      </c>
      <c r="F1867" s="9" t="s">
        <v>3568</v>
      </c>
      <c r="H1867" s="1" t="s">
        <v>1098</v>
      </c>
      <c r="I1867" s="1" t="s">
        <v>158</v>
      </c>
      <c r="K1867" s="14" t="s">
        <v>11500</v>
      </c>
      <c r="L1867" s="14" t="s">
        <v>11500</v>
      </c>
      <c r="M1867" s="2">
        <v>0.55000000000000004</v>
      </c>
      <c r="P1867" s="181" t="s">
        <v>11517</v>
      </c>
      <c r="Q1867" s="182" t="s">
        <v>30</v>
      </c>
      <c r="S1867" s="6">
        <v>0</v>
      </c>
      <c r="T1867" s="6">
        <v>0</v>
      </c>
      <c r="U1867" s="6">
        <v>0</v>
      </c>
      <c r="V1867" s="6">
        <v>63698.95</v>
      </c>
      <c r="W1867" s="6">
        <f>SUM(Table2[[#This Row],[PE Obligations]:[Paving Obligations]])</f>
        <v>63698.95</v>
      </c>
    </row>
    <row r="1868" spans="1:23" ht="30" x14ac:dyDescent="0.25">
      <c r="A1868" s="5">
        <v>107298.01</v>
      </c>
      <c r="B1868" s="4">
        <v>4</v>
      </c>
      <c r="C1868" s="9" t="s">
        <v>208</v>
      </c>
      <c r="D1868" s="65" t="s">
        <v>992</v>
      </c>
      <c r="E1868" s="65" t="s">
        <v>10721</v>
      </c>
      <c r="F1868" s="9" t="s">
        <v>993</v>
      </c>
      <c r="G1868" s="9" t="s">
        <v>994</v>
      </c>
      <c r="H1868" s="1" t="s">
        <v>52</v>
      </c>
      <c r="I1868" s="1" t="s">
        <v>48</v>
      </c>
      <c r="K1868" s="14" t="s">
        <v>28</v>
      </c>
      <c r="L1868" s="14" t="s">
        <v>11339</v>
      </c>
      <c r="M1868" s="2">
        <v>0.14000000000000001</v>
      </c>
      <c r="N1868" s="13">
        <v>42090</v>
      </c>
      <c r="P1868" s="181" t="s">
        <v>11513</v>
      </c>
      <c r="Q1868" s="182" t="s">
        <v>148</v>
      </c>
      <c r="R1868" s="9" t="s">
        <v>995</v>
      </c>
      <c r="S1868" s="6">
        <v>63346.21</v>
      </c>
      <c r="T1868" s="6">
        <v>0</v>
      </c>
      <c r="U1868" s="6">
        <v>0</v>
      </c>
      <c r="V1868" s="6">
        <v>0</v>
      </c>
      <c r="W1868" s="6">
        <f>SUM(Table2[[#This Row],[PE Obligations]:[Paving Obligations]])</f>
        <v>63346.21</v>
      </c>
    </row>
    <row r="1869" spans="1:23" x14ac:dyDescent="0.25">
      <c r="A1869" s="5">
        <v>129073</v>
      </c>
      <c r="B1869" s="4">
        <v>1</v>
      </c>
      <c r="C1869" s="9" t="s">
        <v>271</v>
      </c>
      <c r="D1869" s="65"/>
      <c r="E1869" s="65" t="s">
        <v>900</v>
      </c>
      <c r="F1869" s="9" t="s">
        <v>6508</v>
      </c>
      <c r="H1869" s="1" t="s">
        <v>105</v>
      </c>
      <c r="I1869" s="1" t="s">
        <v>171</v>
      </c>
      <c r="K1869" s="14" t="s">
        <v>11500</v>
      </c>
      <c r="L1869" s="14" t="s">
        <v>11500</v>
      </c>
      <c r="M1869" s="1" t="s">
        <v>57</v>
      </c>
      <c r="P1869" s="181" t="s">
        <v>11515</v>
      </c>
      <c r="Q1869" s="182"/>
      <c r="S1869" s="6">
        <v>0</v>
      </c>
      <c r="T1869" s="6">
        <v>0</v>
      </c>
      <c r="U1869" s="6">
        <v>63228</v>
      </c>
      <c r="V1869" s="6">
        <v>0</v>
      </c>
      <c r="W1869" s="6">
        <f>SUM(Table2[[#This Row],[PE Obligations]:[Paving Obligations]])</f>
        <v>63228</v>
      </c>
    </row>
    <row r="1870" spans="1:23" ht="90" x14ac:dyDescent="0.25">
      <c r="A1870" s="5">
        <v>121490</v>
      </c>
      <c r="B1870" s="4">
        <v>1</v>
      </c>
      <c r="C1870" s="9" t="s">
        <v>83</v>
      </c>
      <c r="D1870" s="65"/>
      <c r="E1870" s="65" t="s">
        <v>11498</v>
      </c>
      <c r="F1870" s="9" t="s">
        <v>2920</v>
      </c>
      <c r="G1870" s="9" t="s">
        <v>2921</v>
      </c>
      <c r="H1870" s="1" t="s">
        <v>22</v>
      </c>
      <c r="I1870" s="1" t="s">
        <v>39</v>
      </c>
      <c r="K1870" s="14" t="s">
        <v>11500</v>
      </c>
      <c r="L1870" s="14" t="s">
        <v>11500</v>
      </c>
      <c r="M1870" s="2">
        <v>0</v>
      </c>
      <c r="P1870" s="181" t="s">
        <v>11516</v>
      </c>
      <c r="Q1870" s="182" t="s">
        <v>11</v>
      </c>
      <c r="S1870" s="6">
        <v>0</v>
      </c>
      <c r="T1870" s="6">
        <v>0</v>
      </c>
      <c r="U1870" s="6">
        <v>63119</v>
      </c>
      <c r="V1870" s="6">
        <v>0</v>
      </c>
      <c r="W1870" s="6">
        <f>SUM(Table2[[#This Row],[PE Obligations]:[Paving Obligations]])</f>
        <v>63119</v>
      </c>
    </row>
    <row r="1871" spans="1:23" x14ac:dyDescent="0.25">
      <c r="A1871" s="5">
        <v>105034.16</v>
      </c>
      <c r="B1871" s="4">
        <v>2</v>
      </c>
      <c r="C1871" s="9" t="s">
        <v>199</v>
      </c>
      <c r="D1871" s="65"/>
      <c r="E1871" s="65" t="s">
        <v>11500</v>
      </c>
      <c r="F1871" s="9" t="s">
        <v>897</v>
      </c>
      <c r="H1871" s="1" t="s">
        <v>760</v>
      </c>
      <c r="I1871" s="1" t="s">
        <v>761</v>
      </c>
      <c r="K1871" s="14" t="s">
        <v>11500</v>
      </c>
      <c r="L1871" s="14" t="s">
        <v>11500</v>
      </c>
      <c r="M1871" s="1" t="s">
        <v>57</v>
      </c>
      <c r="P1871" s="181" t="s">
        <v>11500</v>
      </c>
      <c r="Q1871" s="182"/>
      <c r="S1871" s="6">
        <v>0</v>
      </c>
      <c r="T1871" s="6">
        <v>0</v>
      </c>
      <c r="U1871" s="6">
        <v>63100</v>
      </c>
      <c r="V1871" s="6">
        <v>0</v>
      </c>
      <c r="W1871" s="6">
        <f>SUM(Table2[[#This Row],[PE Obligations]:[Paving Obligations]])</f>
        <v>63100</v>
      </c>
    </row>
    <row r="1872" spans="1:23" x14ac:dyDescent="0.25">
      <c r="A1872" s="5">
        <v>129068</v>
      </c>
      <c r="B1872" s="4">
        <v>1</v>
      </c>
      <c r="C1872" s="9" t="s">
        <v>186</v>
      </c>
      <c r="D1872" s="65"/>
      <c r="E1872" s="65" t="s">
        <v>11500</v>
      </c>
      <c r="F1872" s="9" t="s">
        <v>6503</v>
      </c>
      <c r="H1872" s="1" t="s">
        <v>878</v>
      </c>
      <c r="I1872" s="1" t="s">
        <v>972</v>
      </c>
      <c r="K1872" s="14" t="s">
        <v>11500</v>
      </c>
      <c r="L1872" s="14" t="s">
        <v>11500</v>
      </c>
      <c r="M1872" s="1" t="s">
        <v>57</v>
      </c>
      <c r="P1872" s="181" t="s">
        <v>11500</v>
      </c>
      <c r="Q1872" s="182"/>
      <c r="S1872" s="6">
        <v>0</v>
      </c>
      <c r="T1872" s="6">
        <v>0</v>
      </c>
      <c r="U1872" s="6">
        <v>63000</v>
      </c>
      <c r="V1872" s="6">
        <v>0</v>
      </c>
      <c r="W1872" s="6">
        <f>SUM(Table2[[#This Row],[PE Obligations]:[Paving Obligations]])</f>
        <v>63000</v>
      </c>
    </row>
    <row r="1873" spans="1:23" x14ac:dyDescent="0.25">
      <c r="A1873" s="5">
        <v>130244</v>
      </c>
      <c r="B1873" s="4">
        <v>4</v>
      </c>
      <c r="C1873" s="9" t="s">
        <v>215</v>
      </c>
      <c r="D1873" s="65"/>
      <c r="E1873" s="65" t="s">
        <v>11500</v>
      </c>
      <c r="F1873" s="9" t="s">
        <v>7572</v>
      </c>
      <c r="H1873" s="1" t="s">
        <v>878</v>
      </c>
      <c r="I1873" s="1" t="s">
        <v>972</v>
      </c>
      <c r="K1873" s="14" t="s">
        <v>11500</v>
      </c>
      <c r="L1873" s="14" t="s">
        <v>11500</v>
      </c>
      <c r="M1873" s="1" t="s">
        <v>57</v>
      </c>
      <c r="P1873" s="181" t="s">
        <v>11500</v>
      </c>
      <c r="Q1873" s="182"/>
      <c r="S1873" s="6">
        <v>0</v>
      </c>
      <c r="T1873" s="6">
        <v>0</v>
      </c>
      <c r="U1873" s="6">
        <v>62750</v>
      </c>
      <c r="V1873" s="6">
        <v>0</v>
      </c>
      <c r="W1873" s="6">
        <f>SUM(Table2[[#This Row],[PE Obligations]:[Paving Obligations]])</f>
        <v>62750</v>
      </c>
    </row>
    <row r="1874" spans="1:23" x14ac:dyDescent="0.25">
      <c r="A1874" s="5">
        <v>121826</v>
      </c>
      <c r="B1874" s="4">
        <v>4</v>
      </c>
      <c r="C1874" s="9" t="s">
        <v>304</v>
      </c>
      <c r="D1874" s="65" t="s">
        <v>348</v>
      </c>
      <c r="E1874" s="65" t="s">
        <v>900</v>
      </c>
      <c r="F1874" s="9" t="s">
        <v>3019</v>
      </c>
      <c r="G1874" s="9" t="s">
        <v>3020</v>
      </c>
      <c r="H1874" s="1" t="s">
        <v>501</v>
      </c>
      <c r="I1874" s="1" t="s">
        <v>2375</v>
      </c>
      <c r="K1874" s="14" t="s">
        <v>11496</v>
      </c>
      <c r="L1874" s="14" t="s">
        <v>113</v>
      </c>
      <c r="M1874" s="2">
        <v>0.47199999999999998</v>
      </c>
      <c r="N1874" s="13">
        <v>43329</v>
      </c>
      <c r="P1874" s="181" t="s">
        <v>11514</v>
      </c>
      <c r="Q1874" s="182" t="s">
        <v>11</v>
      </c>
      <c r="S1874" s="6">
        <v>62417.38</v>
      </c>
      <c r="T1874" s="6">
        <v>0</v>
      </c>
      <c r="U1874" s="6">
        <v>0</v>
      </c>
      <c r="V1874" s="6">
        <v>0</v>
      </c>
      <c r="W1874" s="6">
        <f>SUM(Table2[[#This Row],[PE Obligations]:[Paving Obligations]])</f>
        <v>62417.38</v>
      </c>
    </row>
    <row r="1875" spans="1:23" ht="45" x14ac:dyDescent="0.25">
      <c r="A1875" s="5">
        <v>130143</v>
      </c>
      <c r="B1875" s="4">
        <v>4</v>
      </c>
      <c r="C1875" s="9" t="s">
        <v>607</v>
      </c>
      <c r="D1875" s="65"/>
      <c r="E1875" s="65" t="s">
        <v>11498</v>
      </c>
      <c r="F1875" s="9" t="s">
        <v>7495</v>
      </c>
      <c r="G1875" s="9" t="s">
        <v>7496</v>
      </c>
      <c r="H1875" s="1" t="s">
        <v>22</v>
      </c>
      <c r="I1875" s="1" t="s">
        <v>341</v>
      </c>
      <c r="J1875" s="1" t="e">
        <f>VLOOKUP(A1875,'Resurfacing Data'!A:M,13,FALSE)</f>
        <v>#N/A</v>
      </c>
      <c r="K1875" s="14" t="s">
        <v>11496</v>
      </c>
      <c r="L1875" s="14" t="s">
        <v>10418</v>
      </c>
      <c r="M1875" s="2">
        <v>0.4</v>
      </c>
      <c r="P1875" s="181" t="s">
        <v>11517</v>
      </c>
      <c r="Q1875" s="182" t="s">
        <v>24</v>
      </c>
      <c r="S1875" s="6">
        <v>62405</v>
      </c>
      <c r="T1875" s="6">
        <v>0</v>
      </c>
      <c r="U1875" s="6">
        <v>0</v>
      </c>
      <c r="V1875" s="6">
        <v>0</v>
      </c>
      <c r="W1875" s="6">
        <f>SUM(Table2[[#This Row],[PE Obligations]:[Paving Obligations]])</f>
        <v>62405</v>
      </c>
    </row>
    <row r="1876" spans="1:23" x14ac:dyDescent="0.25">
      <c r="A1876" s="5">
        <v>126088</v>
      </c>
      <c r="B1876" s="4">
        <v>1</v>
      </c>
      <c r="C1876" s="9" t="s">
        <v>271</v>
      </c>
      <c r="D1876" s="65" t="s">
        <v>1463</v>
      </c>
      <c r="E1876" s="65" t="s">
        <v>900</v>
      </c>
      <c r="F1876" s="9" t="s">
        <v>4653</v>
      </c>
      <c r="G1876" s="9" t="s">
        <v>4654</v>
      </c>
      <c r="H1876" s="1" t="s">
        <v>158</v>
      </c>
      <c r="I1876" s="1" t="s">
        <v>4650</v>
      </c>
      <c r="J1876" s="1" t="str">
        <f>VLOOKUP(A1876,'2015 to 2019'!D:F,3,FALSE)</f>
        <v>411TLD Overlay @ 85 lb/sy</v>
      </c>
      <c r="K1876" s="14" t="s">
        <v>11496</v>
      </c>
      <c r="L1876" s="14" t="s">
        <v>10418</v>
      </c>
      <c r="M1876" s="2">
        <v>2.0499999999999998</v>
      </c>
      <c r="N1876" s="13">
        <v>43231</v>
      </c>
      <c r="O1876" s="1" t="s">
        <v>337</v>
      </c>
      <c r="P1876" s="181" t="s">
        <v>11515</v>
      </c>
      <c r="Q1876" s="182" t="s">
        <v>24</v>
      </c>
      <c r="S1876" s="6">
        <v>0</v>
      </c>
      <c r="T1876" s="6">
        <v>0</v>
      </c>
      <c r="U1876" s="6">
        <v>42824.79</v>
      </c>
      <c r="V1876" s="6">
        <v>19483.43</v>
      </c>
      <c r="W1876" s="6">
        <f>SUM(Table2[[#This Row],[PE Obligations]:[Paving Obligations]])</f>
        <v>62308.22</v>
      </c>
    </row>
    <row r="1877" spans="1:23" x14ac:dyDescent="0.25">
      <c r="A1877" s="5">
        <v>126223</v>
      </c>
      <c r="B1877" s="4">
        <v>3</v>
      </c>
      <c r="C1877" s="9" t="s">
        <v>318</v>
      </c>
      <c r="D1877" s="65" t="s">
        <v>335</v>
      </c>
      <c r="E1877" s="65" t="s">
        <v>900</v>
      </c>
      <c r="F1877" s="9" t="s">
        <v>4758</v>
      </c>
      <c r="G1877" s="9" t="s">
        <v>3213</v>
      </c>
      <c r="H1877" s="1" t="s">
        <v>158</v>
      </c>
      <c r="I1877" s="1" t="s">
        <v>341</v>
      </c>
      <c r="J1877" s="1" t="str">
        <f>VLOOKUP(A1877,'Resurfacing Data'!A:M,13,FALSE)</f>
        <v>Mill &amp; 411D</v>
      </c>
      <c r="K1877" s="14" t="s">
        <v>11496</v>
      </c>
      <c r="L1877" s="14" t="s">
        <v>10418</v>
      </c>
      <c r="M1877" s="2">
        <v>5.64</v>
      </c>
      <c r="N1877" s="13">
        <v>43182</v>
      </c>
      <c r="O1877" s="1" t="s">
        <v>342</v>
      </c>
      <c r="P1877" s="181" t="s">
        <v>11515</v>
      </c>
      <c r="Q1877" s="182" t="s">
        <v>24</v>
      </c>
      <c r="S1877" s="6">
        <v>0</v>
      </c>
      <c r="T1877" s="6">
        <v>0</v>
      </c>
      <c r="U1877" s="6">
        <v>0</v>
      </c>
      <c r="V1877" s="6">
        <v>62306.27</v>
      </c>
      <c r="W1877" s="6">
        <f>SUM(Table2[[#This Row],[PE Obligations]:[Paving Obligations]])</f>
        <v>62306.27</v>
      </c>
    </row>
    <row r="1878" spans="1:23" x14ac:dyDescent="0.25">
      <c r="A1878" s="5">
        <v>126161</v>
      </c>
      <c r="B1878" s="4">
        <v>2</v>
      </c>
      <c r="C1878" s="9" t="s">
        <v>316</v>
      </c>
      <c r="D1878" s="65" t="s">
        <v>448</v>
      </c>
      <c r="E1878" s="65" t="s">
        <v>900</v>
      </c>
      <c r="F1878" s="9" t="s">
        <v>4721</v>
      </c>
      <c r="G1878" s="9" t="s">
        <v>3213</v>
      </c>
      <c r="H1878" s="1" t="s">
        <v>158</v>
      </c>
      <c r="I1878" s="1" t="s">
        <v>341</v>
      </c>
      <c r="J1878" s="1" t="str">
        <f>VLOOKUP(A1878,'Resurfacing Data'!A:M,13,FALSE)</f>
        <v>Mill &amp; 411D</v>
      </c>
      <c r="K1878" s="14" t="s">
        <v>11496</v>
      </c>
      <c r="L1878" s="14" t="s">
        <v>10418</v>
      </c>
      <c r="M1878" s="2">
        <v>4.2</v>
      </c>
      <c r="N1878" s="13">
        <v>43273</v>
      </c>
      <c r="O1878" s="1" t="s">
        <v>3214</v>
      </c>
      <c r="P1878" s="181" t="s">
        <v>11514</v>
      </c>
      <c r="Q1878" s="182" t="s">
        <v>11</v>
      </c>
      <c r="S1878" s="6">
        <v>0</v>
      </c>
      <c r="T1878" s="6">
        <v>0</v>
      </c>
      <c r="U1878" s="6">
        <v>0</v>
      </c>
      <c r="V1878" s="6">
        <v>62195.15</v>
      </c>
      <c r="W1878" s="6">
        <f>SUM(Table2[[#This Row],[PE Obligations]:[Paving Obligations]])</f>
        <v>62195.15</v>
      </c>
    </row>
    <row r="1879" spans="1:23" ht="30" x14ac:dyDescent="0.25">
      <c r="A1879" s="5">
        <v>120267</v>
      </c>
      <c r="B1879" s="4">
        <v>4</v>
      </c>
      <c r="C1879" s="9" t="s">
        <v>202</v>
      </c>
      <c r="D1879" s="65" t="s">
        <v>900</v>
      </c>
      <c r="E1879" s="65" t="s">
        <v>900</v>
      </c>
      <c r="F1879" s="9" t="s">
        <v>2659</v>
      </c>
      <c r="H1879" s="1" t="s">
        <v>52</v>
      </c>
      <c r="I1879" s="1" t="s">
        <v>48</v>
      </c>
      <c r="K1879" s="14" t="s">
        <v>28</v>
      </c>
      <c r="L1879" s="14" t="s">
        <v>11339</v>
      </c>
      <c r="M1879" s="1" t="s">
        <v>57</v>
      </c>
      <c r="N1879" s="13">
        <v>43077</v>
      </c>
      <c r="P1879" s="181" t="s">
        <v>11514</v>
      </c>
      <c r="Q1879" s="182" t="s">
        <v>11</v>
      </c>
      <c r="R1879" s="9" t="s">
        <v>2660</v>
      </c>
      <c r="S1879" s="6">
        <v>0</v>
      </c>
      <c r="T1879" s="6">
        <v>0</v>
      </c>
      <c r="U1879" s="6">
        <v>62000</v>
      </c>
      <c r="V1879" s="6">
        <v>0</v>
      </c>
      <c r="W1879" s="6">
        <f>SUM(Table2[[#This Row],[PE Obligations]:[Paving Obligations]])</f>
        <v>62000</v>
      </c>
    </row>
    <row r="1880" spans="1:23" x14ac:dyDescent="0.25">
      <c r="A1880" s="5">
        <v>129921</v>
      </c>
      <c r="B1880" s="4">
        <v>3</v>
      </c>
      <c r="C1880" s="9" t="s">
        <v>188</v>
      </c>
      <c r="D1880" s="65" t="s">
        <v>3724</v>
      </c>
      <c r="E1880" s="65" t="s">
        <v>900</v>
      </c>
      <c r="F1880" s="9" t="s">
        <v>7274</v>
      </c>
      <c r="H1880" s="1" t="s">
        <v>52</v>
      </c>
      <c r="I1880" s="1" t="s">
        <v>48</v>
      </c>
      <c r="K1880" s="14" t="s">
        <v>28</v>
      </c>
      <c r="L1880" s="14" t="s">
        <v>11339</v>
      </c>
      <c r="M1880" s="1" t="s">
        <v>57</v>
      </c>
      <c r="P1880" s="181" t="s">
        <v>11515</v>
      </c>
      <c r="Q1880" s="182" t="s">
        <v>24</v>
      </c>
      <c r="R1880" s="9" t="s">
        <v>7275</v>
      </c>
      <c r="S1880" s="6">
        <v>0</v>
      </c>
      <c r="T1880" s="6">
        <v>0</v>
      </c>
      <c r="U1880" s="6">
        <v>62000</v>
      </c>
      <c r="V1880" s="6">
        <v>0</v>
      </c>
      <c r="W1880" s="6">
        <f>SUM(Table2[[#This Row],[PE Obligations]:[Paving Obligations]])</f>
        <v>62000</v>
      </c>
    </row>
    <row r="1881" spans="1:23" ht="30" x14ac:dyDescent="0.25">
      <c r="A1881" s="5">
        <v>112362</v>
      </c>
      <c r="B1881" s="4">
        <v>3</v>
      </c>
      <c r="C1881" s="9" t="s">
        <v>217</v>
      </c>
      <c r="D1881" s="65" t="s">
        <v>135</v>
      </c>
      <c r="E1881" s="65" t="s">
        <v>11498</v>
      </c>
      <c r="F1881" s="9" t="s">
        <v>1289</v>
      </c>
      <c r="H1881" s="1" t="s">
        <v>1079</v>
      </c>
      <c r="I1881" s="1" t="s">
        <v>118</v>
      </c>
      <c r="K1881" s="14" t="s">
        <v>11496</v>
      </c>
      <c r="L1881" s="14" t="s">
        <v>11499</v>
      </c>
      <c r="M1881" s="1" t="s">
        <v>57</v>
      </c>
      <c r="N1881" s="13">
        <v>42342</v>
      </c>
      <c r="P1881" s="181" t="s">
        <v>11517</v>
      </c>
      <c r="Q1881" s="182" t="s">
        <v>30</v>
      </c>
      <c r="S1881" s="6">
        <v>0</v>
      </c>
      <c r="T1881" s="6">
        <v>0</v>
      </c>
      <c r="U1881" s="6">
        <v>61600</v>
      </c>
      <c r="V1881" s="6">
        <v>0</v>
      </c>
      <c r="W1881" s="6">
        <f>SUM(Table2[[#This Row],[PE Obligations]:[Paving Obligations]])</f>
        <v>61600</v>
      </c>
    </row>
    <row r="1882" spans="1:23" ht="75" x14ac:dyDescent="0.25">
      <c r="A1882" s="5">
        <v>125154</v>
      </c>
      <c r="B1882" s="4">
        <v>4</v>
      </c>
      <c r="C1882" s="9" t="s">
        <v>18</v>
      </c>
      <c r="D1882" s="65"/>
      <c r="E1882" s="65" t="s">
        <v>11498</v>
      </c>
      <c r="F1882" s="9" t="s">
        <v>4177</v>
      </c>
      <c r="G1882" s="9" t="s">
        <v>4178</v>
      </c>
      <c r="H1882" s="1" t="s">
        <v>22</v>
      </c>
      <c r="I1882" s="1" t="s">
        <v>1129</v>
      </c>
      <c r="K1882" s="14" t="s">
        <v>11500</v>
      </c>
      <c r="L1882" s="14" t="s">
        <v>11500</v>
      </c>
      <c r="M1882" s="2">
        <v>0</v>
      </c>
      <c r="P1882" s="181" t="s">
        <v>11517</v>
      </c>
      <c r="Q1882" s="182" t="s">
        <v>24</v>
      </c>
      <c r="S1882" s="6">
        <v>0</v>
      </c>
      <c r="T1882" s="6">
        <v>0</v>
      </c>
      <c r="U1882" s="6">
        <v>61547</v>
      </c>
      <c r="V1882" s="6">
        <v>0</v>
      </c>
      <c r="W1882" s="6">
        <f>SUM(Table2[[#This Row],[PE Obligations]:[Paving Obligations]])</f>
        <v>61547</v>
      </c>
    </row>
    <row r="1883" spans="1:23" x14ac:dyDescent="0.25">
      <c r="A1883" s="5">
        <v>129006</v>
      </c>
      <c r="B1883" s="4">
        <v>3</v>
      </c>
      <c r="C1883" s="9" t="s">
        <v>250</v>
      </c>
      <c r="D1883" s="65"/>
      <c r="E1883" s="65" t="s">
        <v>900</v>
      </c>
      <c r="F1883" s="9" t="s">
        <v>6443</v>
      </c>
      <c r="H1883" s="1" t="s">
        <v>105</v>
      </c>
      <c r="I1883" s="1" t="s">
        <v>171</v>
      </c>
      <c r="K1883" s="14" t="s">
        <v>11500</v>
      </c>
      <c r="L1883" s="14" t="s">
        <v>11500</v>
      </c>
      <c r="M1883" s="1" t="s">
        <v>57</v>
      </c>
      <c r="P1883" s="181" t="s">
        <v>11515</v>
      </c>
      <c r="Q1883" s="182"/>
      <c r="S1883" s="6">
        <v>0</v>
      </c>
      <c r="T1883" s="6">
        <v>0</v>
      </c>
      <c r="U1883" s="6">
        <v>61045.65</v>
      </c>
      <c r="V1883" s="6">
        <v>0</v>
      </c>
      <c r="W1883" s="6">
        <f>SUM(Table2[[#This Row],[PE Obligations]:[Paving Obligations]])</f>
        <v>61045.65</v>
      </c>
    </row>
    <row r="1884" spans="1:23" x14ac:dyDescent="0.25">
      <c r="A1884" s="5">
        <v>129946</v>
      </c>
      <c r="B1884" s="4">
        <v>2</v>
      </c>
      <c r="C1884" s="9" t="s">
        <v>65</v>
      </c>
      <c r="D1884" s="65"/>
      <c r="E1884" s="65" t="s">
        <v>11500</v>
      </c>
      <c r="F1884" s="9" t="s">
        <v>7299</v>
      </c>
      <c r="H1884" s="1" t="s">
        <v>1246</v>
      </c>
      <c r="K1884" s="14" t="s">
        <v>11500</v>
      </c>
      <c r="L1884" s="14" t="s">
        <v>11500</v>
      </c>
      <c r="M1884" s="1" t="s">
        <v>57</v>
      </c>
      <c r="P1884" s="181" t="s">
        <v>11500</v>
      </c>
      <c r="Q1884" s="182"/>
      <c r="S1884" s="6">
        <v>0</v>
      </c>
      <c r="T1884" s="6">
        <v>0</v>
      </c>
      <c r="U1884" s="6">
        <v>60942</v>
      </c>
      <c r="V1884" s="6">
        <v>0</v>
      </c>
      <c r="W1884" s="6">
        <f>SUM(Table2[[#This Row],[PE Obligations]:[Paving Obligations]])</f>
        <v>60942</v>
      </c>
    </row>
    <row r="1885" spans="1:23" x14ac:dyDescent="0.25">
      <c r="A1885" s="5">
        <v>80341.009999999995</v>
      </c>
      <c r="B1885" s="4">
        <v>4</v>
      </c>
      <c r="C1885" s="9" t="s">
        <v>248</v>
      </c>
      <c r="D1885" s="65" t="s">
        <v>325</v>
      </c>
      <c r="E1885" s="65" t="s">
        <v>900</v>
      </c>
      <c r="F1885" s="9" t="s">
        <v>326</v>
      </c>
      <c r="H1885" s="1" t="s">
        <v>52</v>
      </c>
      <c r="I1885" s="1" t="s">
        <v>48</v>
      </c>
      <c r="K1885" s="14" t="s">
        <v>28</v>
      </c>
      <c r="L1885" s="14" t="s">
        <v>11339</v>
      </c>
      <c r="M1885" s="2">
        <v>0.01</v>
      </c>
      <c r="N1885" s="13">
        <v>43378</v>
      </c>
      <c r="P1885" s="181" t="s">
        <v>11515</v>
      </c>
      <c r="Q1885" s="182" t="s">
        <v>24</v>
      </c>
      <c r="S1885" s="6">
        <v>0</v>
      </c>
      <c r="T1885" s="6">
        <v>0</v>
      </c>
      <c r="U1885" s="6">
        <v>60913</v>
      </c>
      <c r="V1885" s="6">
        <v>0</v>
      </c>
      <c r="W1885" s="6">
        <f>SUM(Table2[[#This Row],[PE Obligations]:[Paving Obligations]])</f>
        <v>60913</v>
      </c>
    </row>
    <row r="1886" spans="1:23" ht="30" x14ac:dyDescent="0.25">
      <c r="A1886" s="5">
        <v>115241.12</v>
      </c>
      <c r="B1886" s="4">
        <v>4</v>
      </c>
      <c r="C1886" s="9" t="s">
        <v>18</v>
      </c>
      <c r="D1886" s="65" t="s">
        <v>348</v>
      </c>
      <c r="E1886" s="65" t="s">
        <v>900</v>
      </c>
      <c r="F1886" s="9" t="s">
        <v>1708</v>
      </c>
      <c r="G1886" s="9" t="s">
        <v>1709</v>
      </c>
      <c r="H1886" s="1" t="s">
        <v>22</v>
      </c>
      <c r="I1886" s="1" t="s">
        <v>1129</v>
      </c>
      <c r="K1886" s="14" t="s">
        <v>11500</v>
      </c>
      <c r="L1886" s="14" t="s">
        <v>11500</v>
      </c>
      <c r="M1886" s="2">
        <v>3.82</v>
      </c>
      <c r="P1886" s="181" t="s">
        <v>11515</v>
      </c>
      <c r="Q1886" s="182"/>
      <c r="S1886" s="6">
        <v>0</v>
      </c>
      <c r="T1886" s="6">
        <v>0</v>
      </c>
      <c r="U1886" s="6">
        <v>60821.29</v>
      </c>
      <c r="V1886" s="6">
        <v>0</v>
      </c>
      <c r="W1886" s="6">
        <f>SUM(Table2[[#This Row],[PE Obligations]:[Paving Obligations]])</f>
        <v>60821.29</v>
      </c>
    </row>
    <row r="1887" spans="1:23" x14ac:dyDescent="0.25">
      <c r="A1887" s="5">
        <v>129012</v>
      </c>
      <c r="B1887" s="4">
        <v>2</v>
      </c>
      <c r="C1887" s="9" t="s">
        <v>284</v>
      </c>
      <c r="D1887" s="65"/>
      <c r="E1887" s="65" t="s">
        <v>10721</v>
      </c>
      <c r="F1887" s="9" t="s">
        <v>6449</v>
      </c>
      <c r="H1887" s="1" t="s">
        <v>105</v>
      </c>
      <c r="I1887" s="1" t="s">
        <v>171</v>
      </c>
      <c r="K1887" s="14" t="s">
        <v>11500</v>
      </c>
      <c r="L1887" s="14" t="s">
        <v>11500</v>
      </c>
      <c r="M1887" s="1" t="s">
        <v>57</v>
      </c>
      <c r="P1887" s="181" t="s">
        <v>11513</v>
      </c>
      <c r="Q1887" s="182"/>
      <c r="S1887" s="6">
        <v>0</v>
      </c>
      <c r="T1887" s="6">
        <v>0</v>
      </c>
      <c r="U1887" s="6">
        <v>60701</v>
      </c>
      <c r="V1887" s="6">
        <v>0</v>
      </c>
      <c r="W1887" s="6">
        <f>SUM(Table2[[#This Row],[PE Obligations]:[Paving Obligations]])</f>
        <v>60701</v>
      </c>
    </row>
    <row r="1888" spans="1:23" ht="30" x14ac:dyDescent="0.25">
      <c r="A1888" s="5">
        <v>130148</v>
      </c>
      <c r="B1888" s="4">
        <v>2</v>
      </c>
      <c r="C1888" s="9" t="s">
        <v>159</v>
      </c>
      <c r="D1888" s="65"/>
      <c r="E1888" s="65" t="s">
        <v>11500</v>
      </c>
      <c r="F1888" s="9" t="s">
        <v>7502</v>
      </c>
      <c r="H1888" s="1" t="s">
        <v>1246</v>
      </c>
      <c r="K1888" s="14" t="s">
        <v>11500</v>
      </c>
      <c r="L1888" s="14" t="s">
        <v>11500</v>
      </c>
      <c r="M1888" s="1" t="s">
        <v>57</v>
      </c>
      <c r="P1888" s="181" t="s">
        <v>11500</v>
      </c>
      <c r="Q1888" s="182"/>
      <c r="S1888" s="6">
        <v>0</v>
      </c>
      <c r="T1888" s="6">
        <v>0</v>
      </c>
      <c r="U1888" s="6">
        <v>60640.800000000003</v>
      </c>
      <c r="V1888" s="6">
        <v>0</v>
      </c>
      <c r="W1888" s="6">
        <f>SUM(Table2[[#This Row],[PE Obligations]:[Paving Obligations]])</f>
        <v>60640.800000000003</v>
      </c>
    </row>
    <row r="1889" spans="1:23" x14ac:dyDescent="0.25">
      <c r="A1889" s="5">
        <v>130323</v>
      </c>
      <c r="B1889" s="4">
        <v>4</v>
      </c>
      <c r="C1889" s="9" t="s">
        <v>156</v>
      </c>
      <c r="D1889" s="65"/>
      <c r="E1889" s="65" t="s">
        <v>11500</v>
      </c>
      <c r="F1889" s="9" t="s">
        <v>7626</v>
      </c>
      <c r="H1889" s="1" t="s">
        <v>1246</v>
      </c>
      <c r="K1889" s="14" t="s">
        <v>11500</v>
      </c>
      <c r="L1889" s="14" t="s">
        <v>11500</v>
      </c>
      <c r="M1889" s="1" t="s">
        <v>57</v>
      </c>
      <c r="P1889" s="181" t="s">
        <v>11500</v>
      </c>
      <c r="Q1889" s="182"/>
      <c r="S1889" s="6">
        <v>0</v>
      </c>
      <c r="T1889" s="6">
        <v>0</v>
      </c>
      <c r="U1889" s="6">
        <v>60467</v>
      </c>
      <c r="V1889" s="6">
        <v>0</v>
      </c>
      <c r="W1889" s="6">
        <f>SUM(Table2[[#This Row],[PE Obligations]:[Paving Obligations]])</f>
        <v>60467</v>
      </c>
    </row>
    <row r="1890" spans="1:23" x14ac:dyDescent="0.25">
      <c r="A1890" s="5">
        <v>129962</v>
      </c>
      <c r="B1890" s="4">
        <v>1</v>
      </c>
      <c r="C1890" s="9" t="s">
        <v>899</v>
      </c>
      <c r="D1890" s="65"/>
      <c r="E1890" s="65" t="s">
        <v>11500</v>
      </c>
      <c r="F1890" s="9" t="s">
        <v>7315</v>
      </c>
      <c r="H1890" s="1" t="s">
        <v>1246</v>
      </c>
      <c r="K1890" s="14" t="s">
        <v>11500</v>
      </c>
      <c r="L1890" s="14" t="s">
        <v>11500</v>
      </c>
      <c r="M1890" s="1" t="s">
        <v>57</v>
      </c>
      <c r="P1890" s="181" t="s">
        <v>11500</v>
      </c>
      <c r="Q1890" s="182"/>
      <c r="S1890" s="6">
        <v>0</v>
      </c>
      <c r="T1890" s="6">
        <v>0</v>
      </c>
      <c r="U1890" s="6">
        <v>60424</v>
      </c>
      <c r="V1890" s="6">
        <v>0</v>
      </c>
      <c r="W1890" s="6">
        <f>SUM(Table2[[#This Row],[PE Obligations]:[Paving Obligations]])</f>
        <v>60424</v>
      </c>
    </row>
    <row r="1891" spans="1:23" x14ac:dyDescent="0.25">
      <c r="A1891" s="5">
        <v>127281</v>
      </c>
      <c r="B1891" s="4">
        <v>3</v>
      </c>
      <c r="C1891" s="9" t="s">
        <v>262</v>
      </c>
      <c r="D1891" s="65" t="s">
        <v>977</v>
      </c>
      <c r="E1891" s="65" t="s">
        <v>900</v>
      </c>
      <c r="F1891" s="9" t="s">
        <v>5409</v>
      </c>
      <c r="G1891" s="9" t="s">
        <v>4135</v>
      </c>
      <c r="H1891" s="1" t="s">
        <v>158</v>
      </c>
      <c r="I1891" s="1" t="s">
        <v>158</v>
      </c>
      <c r="J1891" s="1" t="str">
        <f>VLOOKUP(A1891,'Resurfacing Data'!A:M,13,FALSE)</f>
        <v>411 D Overlay</v>
      </c>
      <c r="K1891" s="14" t="s">
        <v>11496</v>
      </c>
      <c r="L1891" s="14" t="s">
        <v>10418</v>
      </c>
      <c r="M1891" s="2">
        <v>8.01</v>
      </c>
      <c r="N1891" s="13">
        <v>43553</v>
      </c>
      <c r="O1891" s="1" t="s">
        <v>342</v>
      </c>
      <c r="P1891" s="181" t="s">
        <v>11515</v>
      </c>
      <c r="Q1891" s="182" t="s">
        <v>24</v>
      </c>
      <c r="S1891" s="6">
        <v>0</v>
      </c>
      <c r="T1891" s="6">
        <v>0</v>
      </c>
      <c r="U1891" s="6">
        <v>0</v>
      </c>
      <c r="V1891" s="6">
        <v>60343</v>
      </c>
      <c r="W1891" s="6">
        <f>SUM(Table2[[#This Row],[PE Obligations]:[Paving Obligations]])</f>
        <v>60343</v>
      </c>
    </row>
    <row r="1892" spans="1:23" ht="60" x14ac:dyDescent="0.25">
      <c r="A1892" s="5">
        <v>125200</v>
      </c>
      <c r="B1892" s="4">
        <v>1</v>
      </c>
      <c r="C1892" s="9" t="s">
        <v>256</v>
      </c>
      <c r="D1892" s="65" t="s">
        <v>369</v>
      </c>
      <c r="E1892" s="65" t="s">
        <v>900</v>
      </c>
      <c r="F1892" s="9" t="s">
        <v>4205</v>
      </c>
      <c r="G1892" s="9" t="s">
        <v>4206</v>
      </c>
      <c r="H1892" s="1" t="s">
        <v>501</v>
      </c>
      <c r="I1892" s="1" t="s">
        <v>23</v>
      </c>
      <c r="K1892" s="14" t="s">
        <v>11496</v>
      </c>
      <c r="L1892" s="14" t="s">
        <v>113</v>
      </c>
      <c r="M1892" s="2">
        <v>0.54</v>
      </c>
      <c r="N1892" s="13">
        <v>44057</v>
      </c>
      <c r="P1892" s="181" t="s">
        <v>11515</v>
      </c>
      <c r="Q1892" s="182" t="s">
        <v>24</v>
      </c>
      <c r="S1892" s="6">
        <v>60105</v>
      </c>
      <c r="T1892" s="6">
        <v>0</v>
      </c>
      <c r="U1892" s="6">
        <v>0</v>
      </c>
      <c r="V1892" s="6">
        <v>0</v>
      </c>
      <c r="W1892" s="6">
        <f>SUM(Table2[[#This Row],[PE Obligations]:[Paving Obligations]])</f>
        <v>60105</v>
      </c>
    </row>
    <row r="1893" spans="1:23" x14ac:dyDescent="0.25">
      <c r="A1893" s="5">
        <v>127831.01</v>
      </c>
      <c r="B1893" s="4">
        <v>1</v>
      </c>
      <c r="C1893" s="9" t="s">
        <v>169</v>
      </c>
      <c r="D1893" s="65" t="s">
        <v>3919</v>
      </c>
      <c r="E1893" s="65" t="s">
        <v>900</v>
      </c>
      <c r="F1893" s="9" t="s">
        <v>5831</v>
      </c>
      <c r="G1893" s="9" t="s">
        <v>3582</v>
      </c>
      <c r="H1893" s="1" t="s">
        <v>158</v>
      </c>
      <c r="I1893" s="1" t="s">
        <v>4650</v>
      </c>
      <c r="J1893" s="1" t="str">
        <f>VLOOKUP(A1893,'2020'!E:I,5,FALSE)</f>
        <v>411tld Overlay @ 85 Lb/sy</v>
      </c>
      <c r="K1893" s="14" t="s">
        <v>11496</v>
      </c>
      <c r="L1893" s="14" t="s">
        <v>10418</v>
      </c>
      <c r="M1893" s="2">
        <v>0.17</v>
      </c>
      <c r="O1893" s="1" t="s">
        <v>337</v>
      </c>
      <c r="P1893" s="181" t="s">
        <v>11515</v>
      </c>
      <c r="Q1893" s="182" t="s">
        <v>24</v>
      </c>
      <c r="S1893" s="6">
        <v>0</v>
      </c>
      <c r="T1893" s="6">
        <v>60000</v>
      </c>
      <c r="U1893" s="6">
        <v>0</v>
      </c>
      <c r="V1893" s="6">
        <v>0</v>
      </c>
      <c r="W1893" s="6">
        <f>SUM(Table2[[#This Row],[PE Obligations]:[Paving Obligations]])</f>
        <v>60000</v>
      </c>
    </row>
    <row r="1894" spans="1:23" x14ac:dyDescent="0.25">
      <c r="A1894" s="5">
        <v>127515</v>
      </c>
      <c r="B1894" s="4">
        <v>3</v>
      </c>
      <c r="C1894" s="9" t="s">
        <v>206</v>
      </c>
      <c r="D1894" s="65" t="s">
        <v>5547</v>
      </c>
      <c r="E1894" s="65" t="s">
        <v>900</v>
      </c>
      <c r="F1894" s="9" t="s">
        <v>5548</v>
      </c>
      <c r="H1894" s="1" t="s">
        <v>28</v>
      </c>
      <c r="I1894" s="1" t="s">
        <v>851</v>
      </c>
      <c r="K1894" s="14" t="s">
        <v>28</v>
      </c>
      <c r="L1894" s="14" t="s">
        <v>113</v>
      </c>
      <c r="M1894" s="2">
        <v>0</v>
      </c>
      <c r="P1894" s="181" t="s">
        <v>11515</v>
      </c>
      <c r="Q1894" s="182" t="s">
        <v>24</v>
      </c>
      <c r="S1894" s="6">
        <v>0</v>
      </c>
      <c r="T1894" s="6">
        <v>0</v>
      </c>
      <c r="U1894" s="6">
        <v>60000</v>
      </c>
      <c r="V1894" s="6">
        <v>0</v>
      </c>
      <c r="W1894" s="6">
        <f>SUM(Table2[[#This Row],[PE Obligations]:[Paving Obligations]])</f>
        <v>60000</v>
      </c>
    </row>
    <row r="1895" spans="1:23" x14ac:dyDescent="0.25">
      <c r="A1895" s="5">
        <v>130023</v>
      </c>
      <c r="B1895" s="4">
        <v>2</v>
      </c>
      <c r="C1895" s="9" t="s">
        <v>65</v>
      </c>
      <c r="D1895" s="65" t="s">
        <v>7375</v>
      </c>
      <c r="E1895" s="65" t="s">
        <v>900</v>
      </c>
      <c r="F1895" s="9" t="s">
        <v>7376</v>
      </c>
      <c r="H1895" s="1" t="s">
        <v>52</v>
      </c>
      <c r="I1895" s="1" t="s">
        <v>48</v>
      </c>
      <c r="K1895" s="14" t="s">
        <v>28</v>
      </c>
      <c r="L1895" s="14" t="s">
        <v>11339</v>
      </c>
      <c r="M1895" s="2">
        <v>0.01</v>
      </c>
      <c r="P1895" s="181" t="s">
        <v>11514</v>
      </c>
      <c r="Q1895" s="182" t="s">
        <v>11</v>
      </c>
      <c r="R1895" s="9" t="s">
        <v>7377</v>
      </c>
      <c r="S1895" s="6">
        <v>0</v>
      </c>
      <c r="T1895" s="6">
        <v>0</v>
      </c>
      <c r="U1895" s="6">
        <v>60000</v>
      </c>
      <c r="V1895" s="6">
        <v>0</v>
      </c>
      <c r="W1895" s="6">
        <f>SUM(Table2[[#This Row],[PE Obligations]:[Paving Obligations]])</f>
        <v>60000</v>
      </c>
    </row>
    <row r="1896" spans="1:23" ht="45" x14ac:dyDescent="0.25">
      <c r="A1896" s="5">
        <v>130090</v>
      </c>
      <c r="B1896" s="4">
        <v>6</v>
      </c>
      <c r="C1896" s="9" t="s">
        <v>46</v>
      </c>
      <c r="D1896" s="65"/>
      <c r="E1896" s="65" t="s">
        <v>11497</v>
      </c>
      <c r="F1896" s="9" t="s">
        <v>7440</v>
      </c>
      <c r="G1896" s="9" t="s">
        <v>7441</v>
      </c>
      <c r="H1896" s="1" t="s">
        <v>105</v>
      </c>
      <c r="I1896" s="1" t="s">
        <v>467</v>
      </c>
      <c r="K1896" s="14" t="s">
        <v>11496</v>
      </c>
      <c r="L1896" s="14" t="s">
        <v>11507</v>
      </c>
      <c r="M1896" s="1" t="s">
        <v>57</v>
      </c>
      <c r="P1896" s="181" t="s">
        <v>46</v>
      </c>
      <c r="Q1896" s="182"/>
      <c r="S1896" s="6">
        <v>0</v>
      </c>
      <c r="T1896" s="6">
        <v>0</v>
      </c>
      <c r="U1896" s="6">
        <v>60000</v>
      </c>
      <c r="V1896" s="6">
        <v>0</v>
      </c>
      <c r="W1896" s="6">
        <f>SUM(Table2[[#This Row],[PE Obligations]:[Paving Obligations]])</f>
        <v>60000</v>
      </c>
    </row>
    <row r="1897" spans="1:23" x14ac:dyDescent="0.25">
      <c r="A1897" s="5">
        <v>129025</v>
      </c>
      <c r="B1897" s="4">
        <v>1</v>
      </c>
      <c r="C1897" s="9" t="s">
        <v>310</v>
      </c>
      <c r="D1897" s="65"/>
      <c r="E1897" s="65" t="s">
        <v>10721</v>
      </c>
      <c r="F1897" s="9" t="s">
        <v>6460</v>
      </c>
      <c r="H1897" s="1" t="s">
        <v>105</v>
      </c>
      <c r="I1897" s="1" t="s">
        <v>171</v>
      </c>
      <c r="K1897" s="14" t="s">
        <v>11500</v>
      </c>
      <c r="L1897" s="14" t="s">
        <v>11500</v>
      </c>
      <c r="M1897" s="1" t="s">
        <v>57</v>
      </c>
      <c r="P1897" s="181" t="s">
        <v>11513</v>
      </c>
      <c r="Q1897" s="182"/>
      <c r="S1897" s="6">
        <v>0</v>
      </c>
      <c r="T1897" s="6">
        <v>0</v>
      </c>
      <c r="U1897" s="6">
        <v>59580</v>
      </c>
      <c r="V1897" s="6">
        <v>0</v>
      </c>
      <c r="W1897" s="6">
        <f>SUM(Table2[[#This Row],[PE Obligations]:[Paving Obligations]])</f>
        <v>59580</v>
      </c>
    </row>
    <row r="1898" spans="1:23" ht="30" x14ac:dyDescent="0.25">
      <c r="A1898" s="5">
        <v>129283</v>
      </c>
      <c r="B1898" s="4">
        <v>3</v>
      </c>
      <c r="C1898" s="9" t="s">
        <v>54</v>
      </c>
      <c r="D1898" s="65"/>
      <c r="E1898" s="65" t="s">
        <v>11500</v>
      </c>
      <c r="F1898" s="9" t="s">
        <v>6757</v>
      </c>
      <c r="H1898" s="1" t="s">
        <v>1246</v>
      </c>
      <c r="K1898" s="14" t="s">
        <v>11500</v>
      </c>
      <c r="L1898" s="14" t="s">
        <v>11500</v>
      </c>
      <c r="M1898" s="1" t="s">
        <v>57</v>
      </c>
      <c r="P1898" s="181" t="s">
        <v>11500</v>
      </c>
      <c r="Q1898" s="182"/>
      <c r="S1898" s="6">
        <v>0</v>
      </c>
      <c r="T1898" s="6">
        <v>0</v>
      </c>
      <c r="U1898" s="6">
        <v>59536</v>
      </c>
      <c r="V1898" s="6">
        <v>0</v>
      </c>
      <c r="W1898" s="6">
        <f>SUM(Table2[[#This Row],[PE Obligations]:[Paving Obligations]])</f>
        <v>59536</v>
      </c>
    </row>
    <row r="1899" spans="1:23" x14ac:dyDescent="0.25">
      <c r="A1899" s="5">
        <v>112409</v>
      </c>
      <c r="B1899" s="4">
        <v>3</v>
      </c>
      <c r="C1899" s="9" t="s">
        <v>54</v>
      </c>
      <c r="D1899" s="65" t="s">
        <v>363</v>
      </c>
      <c r="E1899" s="65" t="s">
        <v>900</v>
      </c>
      <c r="F1899" s="9" t="s">
        <v>1295</v>
      </c>
      <c r="H1899" s="1" t="s">
        <v>52</v>
      </c>
      <c r="I1899" s="1" t="s">
        <v>48</v>
      </c>
      <c r="K1899" s="14" t="s">
        <v>28</v>
      </c>
      <c r="L1899" s="14" t="s">
        <v>11339</v>
      </c>
      <c r="M1899" s="2">
        <v>0</v>
      </c>
      <c r="P1899" s="181" t="s">
        <v>11514</v>
      </c>
      <c r="Q1899" s="182" t="s">
        <v>11</v>
      </c>
      <c r="R1899" s="9" t="s">
        <v>1296</v>
      </c>
      <c r="S1899" s="6">
        <v>0</v>
      </c>
      <c r="T1899" s="6">
        <v>0</v>
      </c>
      <c r="U1899" s="6">
        <v>59500</v>
      </c>
      <c r="V1899" s="6">
        <v>0</v>
      </c>
      <c r="W1899" s="6">
        <f>SUM(Table2[[#This Row],[PE Obligations]:[Paving Obligations]])</f>
        <v>59500</v>
      </c>
    </row>
    <row r="1900" spans="1:23" ht="30" x14ac:dyDescent="0.25">
      <c r="A1900" s="5">
        <v>124238</v>
      </c>
      <c r="B1900" s="4">
        <v>3</v>
      </c>
      <c r="C1900" s="9" t="s">
        <v>54</v>
      </c>
      <c r="D1900" s="65" t="s">
        <v>363</v>
      </c>
      <c r="E1900" s="65" t="s">
        <v>900</v>
      </c>
      <c r="F1900" s="9" t="s">
        <v>3766</v>
      </c>
      <c r="H1900" s="1" t="s">
        <v>28</v>
      </c>
      <c r="I1900" s="1" t="s">
        <v>29</v>
      </c>
      <c r="K1900" s="14" t="s">
        <v>28</v>
      </c>
      <c r="L1900" s="14" t="s">
        <v>113</v>
      </c>
      <c r="M1900" s="2">
        <v>0.13</v>
      </c>
      <c r="N1900" s="13">
        <v>44588</v>
      </c>
      <c r="P1900" s="181" t="s">
        <v>11514</v>
      </c>
      <c r="Q1900" s="182" t="s">
        <v>11</v>
      </c>
      <c r="R1900" s="9" t="s">
        <v>3767</v>
      </c>
      <c r="S1900" s="6">
        <v>59400</v>
      </c>
      <c r="T1900" s="6">
        <v>0</v>
      </c>
      <c r="U1900" s="6">
        <v>0</v>
      </c>
      <c r="V1900" s="6">
        <v>0</v>
      </c>
      <c r="W1900" s="6">
        <f>SUM(Table2[[#This Row],[PE Obligations]:[Paving Obligations]])</f>
        <v>59400</v>
      </c>
    </row>
    <row r="1901" spans="1:23" x14ac:dyDescent="0.25">
      <c r="A1901" s="5">
        <v>105009.16</v>
      </c>
      <c r="B1901" s="4">
        <v>2</v>
      </c>
      <c r="C1901" s="9" t="s">
        <v>284</v>
      </c>
      <c r="D1901" s="65"/>
      <c r="E1901" s="65" t="s">
        <v>11500</v>
      </c>
      <c r="F1901" s="9" t="s">
        <v>897</v>
      </c>
      <c r="H1901" s="1" t="s">
        <v>760</v>
      </c>
      <c r="I1901" s="1" t="s">
        <v>761</v>
      </c>
      <c r="K1901" s="14" t="s">
        <v>11500</v>
      </c>
      <c r="L1901" s="14" t="s">
        <v>11500</v>
      </c>
      <c r="M1901" s="1" t="s">
        <v>57</v>
      </c>
      <c r="P1901" s="181" t="s">
        <v>11500</v>
      </c>
      <c r="Q1901" s="182"/>
      <c r="S1901" s="6">
        <v>0</v>
      </c>
      <c r="T1901" s="6">
        <v>0</v>
      </c>
      <c r="U1901" s="6">
        <v>59300</v>
      </c>
      <c r="V1901" s="6">
        <v>0</v>
      </c>
      <c r="W1901" s="6">
        <f>SUM(Table2[[#This Row],[PE Obligations]:[Paving Obligations]])</f>
        <v>59300</v>
      </c>
    </row>
    <row r="1902" spans="1:23" x14ac:dyDescent="0.25">
      <c r="A1902" s="5">
        <v>129300</v>
      </c>
      <c r="B1902" s="4">
        <v>4</v>
      </c>
      <c r="C1902" s="9" t="s">
        <v>208</v>
      </c>
      <c r="D1902" s="65" t="s">
        <v>5151</v>
      </c>
      <c r="E1902" s="65" t="s">
        <v>900</v>
      </c>
      <c r="F1902" s="9" t="s">
        <v>6776</v>
      </c>
      <c r="G1902" s="9" t="s">
        <v>3213</v>
      </c>
      <c r="H1902" s="1" t="s">
        <v>158</v>
      </c>
      <c r="I1902" s="1" t="s">
        <v>341</v>
      </c>
      <c r="J1902" s="1" t="str">
        <f>VLOOKUP(A1902,'2020'!E:I,5,FALSE)</f>
        <v>Mill &amp; 411d</v>
      </c>
      <c r="K1902" s="14" t="s">
        <v>11496</v>
      </c>
      <c r="L1902" s="14" t="s">
        <v>10418</v>
      </c>
      <c r="M1902" s="2">
        <v>4.0599999999999996</v>
      </c>
      <c r="N1902" s="13">
        <v>44008</v>
      </c>
      <c r="O1902" s="1" t="s">
        <v>342</v>
      </c>
      <c r="P1902" s="181" t="s">
        <v>11515</v>
      </c>
      <c r="Q1902" s="182" t="s">
        <v>24</v>
      </c>
      <c r="S1902" s="6">
        <v>0</v>
      </c>
      <c r="T1902" s="6">
        <v>0</v>
      </c>
      <c r="U1902" s="6">
        <v>59300</v>
      </c>
      <c r="V1902" s="6">
        <v>0</v>
      </c>
      <c r="W1902" s="6">
        <f>SUM(Table2[[#This Row],[PE Obligations]:[Paving Obligations]])</f>
        <v>59300</v>
      </c>
    </row>
    <row r="1903" spans="1:23" ht="135" x14ac:dyDescent="0.25">
      <c r="A1903" s="5">
        <v>117211</v>
      </c>
      <c r="B1903" s="4">
        <v>3</v>
      </c>
      <c r="C1903" s="9" t="s">
        <v>254</v>
      </c>
      <c r="D1903" s="65" t="s">
        <v>135</v>
      </c>
      <c r="E1903" s="65" t="s">
        <v>11498</v>
      </c>
      <c r="F1903" s="9" t="s">
        <v>2067</v>
      </c>
      <c r="G1903" s="9" t="s">
        <v>2068</v>
      </c>
      <c r="H1903" s="1" t="s">
        <v>1079</v>
      </c>
      <c r="I1903" s="1" t="s">
        <v>118</v>
      </c>
      <c r="K1903" s="14" t="s">
        <v>11496</v>
      </c>
      <c r="L1903" s="14" t="s">
        <v>11499</v>
      </c>
      <c r="M1903" s="2">
        <v>0.75</v>
      </c>
      <c r="N1903" s="13">
        <v>42545</v>
      </c>
      <c r="P1903" s="181" t="s">
        <v>11517</v>
      </c>
      <c r="Q1903" s="182" t="s">
        <v>30</v>
      </c>
      <c r="S1903" s="6">
        <v>58964.58</v>
      </c>
      <c r="T1903" s="6">
        <v>0</v>
      </c>
      <c r="U1903" s="6">
        <v>0</v>
      </c>
      <c r="V1903" s="6">
        <v>0</v>
      </c>
      <c r="W1903" s="6">
        <f>SUM(Table2[[#This Row],[PE Obligations]:[Paving Obligations]])</f>
        <v>58964.58</v>
      </c>
    </row>
    <row r="1904" spans="1:23" x14ac:dyDescent="0.25">
      <c r="A1904" s="5">
        <v>126243</v>
      </c>
      <c r="B1904" s="4">
        <v>3</v>
      </c>
      <c r="C1904" s="9" t="s">
        <v>43</v>
      </c>
      <c r="D1904" s="65" t="s">
        <v>660</v>
      </c>
      <c r="E1904" s="65" t="s">
        <v>900</v>
      </c>
      <c r="F1904" s="9" t="s">
        <v>4783</v>
      </c>
      <c r="G1904" s="9" t="s">
        <v>4733</v>
      </c>
      <c r="H1904" s="1" t="s">
        <v>158</v>
      </c>
      <c r="I1904" s="1" t="s">
        <v>341</v>
      </c>
      <c r="J1904" s="1" t="str">
        <f>VLOOKUP(A1904,'Resurfacing Data'!A:M,13,FALSE)</f>
        <v>Profile Mill &amp; 85 lb/sy TLD</v>
      </c>
      <c r="K1904" s="14" t="s">
        <v>11496</v>
      </c>
      <c r="L1904" s="14" t="s">
        <v>10418</v>
      </c>
      <c r="M1904" s="2">
        <v>2.7</v>
      </c>
      <c r="N1904" s="13">
        <v>43231</v>
      </c>
      <c r="O1904" s="1" t="s">
        <v>337</v>
      </c>
      <c r="P1904" s="181" t="s">
        <v>11515</v>
      </c>
      <c r="Q1904" s="182" t="s">
        <v>24</v>
      </c>
      <c r="S1904" s="6">
        <v>0</v>
      </c>
      <c r="T1904" s="6">
        <v>0</v>
      </c>
      <c r="U1904" s="6">
        <v>-13968.12</v>
      </c>
      <c r="V1904" s="6">
        <v>72925.600000000006</v>
      </c>
      <c r="W1904" s="6">
        <f>SUM(Table2[[#This Row],[PE Obligations]:[Paving Obligations]])</f>
        <v>58957.48</v>
      </c>
    </row>
    <row r="1905" spans="1:23" ht="75" x14ac:dyDescent="0.25">
      <c r="A1905" s="5">
        <v>118974</v>
      </c>
      <c r="B1905" s="4">
        <v>3</v>
      </c>
      <c r="C1905" s="9" t="s">
        <v>312</v>
      </c>
      <c r="D1905" s="65"/>
      <c r="E1905" s="65" t="s">
        <v>11498</v>
      </c>
      <c r="F1905" s="9" t="s">
        <v>2429</v>
      </c>
      <c r="G1905" s="9" t="s">
        <v>2430</v>
      </c>
      <c r="H1905" s="1" t="s">
        <v>22</v>
      </c>
      <c r="I1905" s="1" t="s">
        <v>39</v>
      </c>
      <c r="K1905" s="14" t="s">
        <v>11500</v>
      </c>
      <c r="L1905" s="14" t="s">
        <v>11500</v>
      </c>
      <c r="M1905" s="2">
        <v>0.46200000000000002</v>
      </c>
      <c r="P1905" s="181" t="s">
        <v>11517</v>
      </c>
      <c r="Q1905" s="182" t="s">
        <v>30</v>
      </c>
      <c r="S1905" s="6">
        <v>0</v>
      </c>
      <c r="T1905" s="6">
        <v>0</v>
      </c>
      <c r="U1905" s="6">
        <v>58838</v>
      </c>
      <c r="V1905" s="6">
        <v>0</v>
      </c>
      <c r="W1905" s="6">
        <f>SUM(Table2[[#This Row],[PE Obligations]:[Paving Obligations]])</f>
        <v>58838</v>
      </c>
    </row>
    <row r="1906" spans="1:23" x14ac:dyDescent="0.25">
      <c r="A1906" s="5">
        <v>116368.07</v>
      </c>
      <c r="B1906" s="4">
        <v>4</v>
      </c>
      <c r="C1906" s="9" t="s">
        <v>156</v>
      </c>
      <c r="D1906" s="65"/>
      <c r="E1906" s="65" t="s">
        <v>10721</v>
      </c>
      <c r="F1906" s="9" t="s">
        <v>1961</v>
      </c>
      <c r="H1906" s="1" t="s">
        <v>105</v>
      </c>
      <c r="I1906" s="1" t="s">
        <v>761</v>
      </c>
      <c r="K1906" s="14" t="s">
        <v>11500</v>
      </c>
      <c r="L1906" s="14" t="s">
        <v>11500</v>
      </c>
      <c r="M1906" s="1" t="s">
        <v>57</v>
      </c>
      <c r="N1906" s="13">
        <v>43441</v>
      </c>
      <c r="P1906" s="181" t="s">
        <v>11513</v>
      </c>
      <c r="Q1906" s="182"/>
      <c r="S1906" s="6">
        <v>0</v>
      </c>
      <c r="T1906" s="6">
        <v>0</v>
      </c>
      <c r="U1906" s="6">
        <v>58800</v>
      </c>
      <c r="V1906" s="6">
        <v>0</v>
      </c>
      <c r="W1906" s="6">
        <f>SUM(Table2[[#This Row],[PE Obligations]:[Paving Obligations]])</f>
        <v>58800</v>
      </c>
    </row>
    <row r="1907" spans="1:23" x14ac:dyDescent="0.25">
      <c r="A1907" s="5">
        <v>105234.16</v>
      </c>
      <c r="B1907" s="4">
        <v>4</v>
      </c>
      <c r="C1907" s="9" t="s">
        <v>215</v>
      </c>
      <c r="D1907" s="65"/>
      <c r="E1907" s="65" t="s">
        <v>11498</v>
      </c>
      <c r="F1907" s="9" t="s">
        <v>897</v>
      </c>
      <c r="H1907" s="1" t="s">
        <v>760</v>
      </c>
      <c r="I1907" s="1" t="s">
        <v>761</v>
      </c>
      <c r="K1907" s="14" t="s">
        <v>11500</v>
      </c>
      <c r="L1907" s="14" t="s">
        <v>11500</v>
      </c>
      <c r="M1907" s="1" t="s">
        <v>57</v>
      </c>
      <c r="P1907" s="181" t="s">
        <v>11517</v>
      </c>
      <c r="Q1907" s="182"/>
      <c r="S1907" s="6">
        <v>0</v>
      </c>
      <c r="T1907" s="6">
        <v>0</v>
      </c>
      <c r="U1907" s="6">
        <v>58700</v>
      </c>
      <c r="V1907" s="6">
        <v>0</v>
      </c>
      <c r="W1907" s="6">
        <f>SUM(Table2[[#This Row],[PE Obligations]:[Paving Obligations]])</f>
        <v>58700</v>
      </c>
    </row>
    <row r="1908" spans="1:23" ht="30" x14ac:dyDescent="0.25">
      <c r="A1908" s="5">
        <v>127303</v>
      </c>
      <c r="B1908" s="4">
        <v>3</v>
      </c>
      <c r="C1908" s="9" t="s">
        <v>152</v>
      </c>
      <c r="D1908" s="65" t="s">
        <v>2234</v>
      </c>
      <c r="E1908" s="65" t="s">
        <v>900</v>
      </c>
      <c r="F1908" s="9" t="s">
        <v>5423</v>
      </c>
      <c r="G1908" s="9" t="s">
        <v>3213</v>
      </c>
      <c r="H1908" s="1" t="s">
        <v>158</v>
      </c>
      <c r="I1908" s="1" t="s">
        <v>4650</v>
      </c>
      <c r="J1908" s="1" t="str">
        <f>VLOOKUP(A1908,'Resurfacing Data'!A:M,13,FALSE)</f>
        <v>Mill &amp; 411D</v>
      </c>
      <c r="K1908" s="14" t="s">
        <v>11496</v>
      </c>
      <c r="L1908" s="14" t="s">
        <v>10418</v>
      </c>
      <c r="M1908" s="2">
        <v>4.4400000000000004</v>
      </c>
      <c r="N1908" s="13">
        <v>43595</v>
      </c>
      <c r="O1908" s="1" t="s">
        <v>342</v>
      </c>
      <c r="P1908" s="181" t="s">
        <v>11514</v>
      </c>
      <c r="Q1908" s="182" t="s">
        <v>11</v>
      </c>
      <c r="R1908" s="9" t="s">
        <v>5424</v>
      </c>
      <c r="S1908" s="6">
        <v>0</v>
      </c>
      <c r="T1908" s="6">
        <v>0</v>
      </c>
      <c r="U1908" s="6">
        <v>8442</v>
      </c>
      <c r="V1908" s="6">
        <v>50110</v>
      </c>
      <c r="W1908" s="6">
        <f>SUM(Table2[[#This Row],[PE Obligations]:[Paving Obligations]])</f>
        <v>58552</v>
      </c>
    </row>
    <row r="1909" spans="1:23" x14ac:dyDescent="0.25">
      <c r="A1909" s="5">
        <v>105213.16</v>
      </c>
      <c r="B1909" s="4">
        <v>3</v>
      </c>
      <c r="C1909" s="9" t="s">
        <v>250</v>
      </c>
      <c r="D1909" s="65"/>
      <c r="E1909" s="65" t="s">
        <v>11498</v>
      </c>
      <c r="F1909" s="9" t="s">
        <v>897</v>
      </c>
      <c r="H1909" s="1" t="s">
        <v>760</v>
      </c>
      <c r="I1909" s="1" t="s">
        <v>761</v>
      </c>
      <c r="K1909" s="14" t="s">
        <v>11500</v>
      </c>
      <c r="L1909" s="14" t="s">
        <v>11500</v>
      </c>
      <c r="M1909" s="1" t="s">
        <v>57</v>
      </c>
      <c r="P1909" s="181" t="s">
        <v>11517</v>
      </c>
      <c r="Q1909" s="182"/>
      <c r="S1909" s="6">
        <v>0</v>
      </c>
      <c r="T1909" s="6">
        <v>0</v>
      </c>
      <c r="U1909" s="6">
        <v>58500</v>
      </c>
      <c r="V1909" s="6">
        <v>0</v>
      </c>
      <c r="W1909" s="6">
        <f>SUM(Table2[[#This Row],[PE Obligations]:[Paving Obligations]])</f>
        <v>58500</v>
      </c>
    </row>
    <row r="1910" spans="1:23" x14ac:dyDescent="0.25">
      <c r="A1910" s="5">
        <v>130474</v>
      </c>
      <c r="B1910" s="4">
        <v>2</v>
      </c>
      <c r="C1910" s="9" t="s">
        <v>212</v>
      </c>
      <c r="D1910" s="65"/>
      <c r="E1910" s="65" t="s">
        <v>900</v>
      </c>
      <c r="F1910" s="9" t="s">
        <v>7673</v>
      </c>
      <c r="H1910" s="1" t="s">
        <v>105</v>
      </c>
      <c r="I1910" s="1" t="s">
        <v>171</v>
      </c>
      <c r="K1910" s="14" t="s">
        <v>11500</v>
      </c>
      <c r="L1910" s="14" t="s">
        <v>11500</v>
      </c>
      <c r="M1910" s="1" t="s">
        <v>57</v>
      </c>
      <c r="P1910" s="181" t="s">
        <v>11515</v>
      </c>
      <c r="Q1910" s="182"/>
      <c r="S1910" s="6">
        <v>0</v>
      </c>
      <c r="T1910" s="6">
        <v>0</v>
      </c>
      <c r="U1910" s="6">
        <v>58492.5</v>
      </c>
      <c r="V1910" s="6">
        <v>0</v>
      </c>
      <c r="W1910" s="6">
        <f>SUM(Table2[[#This Row],[PE Obligations]:[Paving Obligations]])</f>
        <v>58492.5</v>
      </c>
    </row>
    <row r="1911" spans="1:23" x14ac:dyDescent="0.25">
      <c r="A1911" s="5">
        <v>123742</v>
      </c>
      <c r="B1911" s="4">
        <v>4</v>
      </c>
      <c r="C1911" s="9" t="s">
        <v>18</v>
      </c>
      <c r="D1911" s="65"/>
      <c r="E1911" s="65" t="s">
        <v>11500</v>
      </c>
      <c r="F1911" s="9" t="s">
        <v>3544</v>
      </c>
      <c r="H1911" s="1" t="s">
        <v>1246</v>
      </c>
      <c r="K1911" s="14" t="s">
        <v>11500</v>
      </c>
      <c r="L1911" s="14" t="s">
        <v>11500</v>
      </c>
      <c r="M1911" s="1" t="s">
        <v>57</v>
      </c>
      <c r="P1911" s="181" t="s">
        <v>11500</v>
      </c>
      <c r="Q1911" s="182"/>
      <c r="S1911" s="6">
        <v>0</v>
      </c>
      <c r="T1911" s="6">
        <v>0</v>
      </c>
      <c r="U1911" s="6">
        <v>58320</v>
      </c>
      <c r="V1911" s="6">
        <v>0</v>
      </c>
      <c r="W1911" s="6">
        <f>SUM(Table2[[#This Row],[PE Obligations]:[Paving Obligations]])</f>
        <v>58320</v>
      </c>
    </row>
    <row r="1912" spans="1:23" ht="75" x14ac:dyDescent="0.25">
      <c r="A1912" s="5">
        <v>125319</v>
      </c>
      <c r="B1912" s="4">
        <v>4</v>
      </c>
      <c r="C1912" s="9" t="s">
        <v>259</v>
      </c>
      <c r="D1912" s="65" t="s">
        <v>4262</v>
      </c>
      <c r="E1912" s="65" t="s">
        <v>11498</v>
      </c>
      <c r="F1912" s="9" t="s">
        <v>4263</v>
      </c>
      <c r="G1912" s="9" t="s">
        <v>4264</v>
      </c>
      <c r="H1912" s="1" t="s">
        <v>1098</v>
      </c>
      <c r="I1912" s="1" t="s">
        <v>158</v>
      </c>
      <c r="K1912" s="14" t="s">
        <v>11500</v>
      </c>
      <c r="L1912" s="14" t="s">
        <v>11500</v>
      </c>
      <c r="M1912" s="2">
        <v>8.67</v>
      </c>
      <c r="P1912" s="181" t="s">
        <v>11517</v>
      </c>
      <c r="Q1912" s="182" t="s">
        <v>30</v>
      </c>
      <c r="S1912" s="6">
        <v>0</v>
      </c>
      <c r="T1912" s="6">
        <v>0</v>
      </c>
      <c r="U1912" s="6">
        <v>0</v>
      </c>
      <c r="V1912" s="6">
        <v>58024.78</v>
      </c>
      <c r="W1912" s="6">
        <f>SUM(Table2[[#This Row],[PE Obligations]:[Paving Obligations]])</f>
        <v>58024.78</v>
      </c>
    </row>
    <row r="1913" spans="1:23" ht="30" x14ac:dyDescent="0.25">
      <c r="A1913" s="5">
        <v>129948</v>
      </c>
      <c r="B1913" s="4">
        <v>3</v>
      </c>
      <c r="C1913" s="9" t="s">
        <v>54</v>
      </c>
      <c r="D1913" s="65"/>
      <c r="E1913" s="65" t="s">
        <v>11500</v>
      </c>
      <c r="F1913" s="9" t="s">
        <v>7301</v>
      </c>
      <c r="H1913" s="1" t="s">
        <v>1246</v>
      </c>
      <c r="K1913" s="14" t="s">
        <v>11500</v>
      </c>
      <c r="L1913" s="14" t="s">
        <v>11500</v>
      </c>
      <c r="M1913" s="1" t="s">
        <v>57</v>
      </c>
      <c r="P1913" s="181" t="s">
        <v>11500</v>
      </c>
      <c r="Q1913" s="182"/>
      <c r="S1913" s="6">
        <v>0</v>
      </c>
      <c r="T1913" s="6">
        <v>0</v>
      </c>
      <c r="U1913" s="6">
        <v>57783.5</v>
      </c>
      <c r="V1913" s="6">
        <v>0</v>
      </c>
      <c r="W1913" s="6">
        <f>SUM(Table2[[#This Row],[PE Obligations]:[Paving Obligations]])</f>
        <v>57783.5</v>
      </c>
    </row>
    <row r="1914" spans="1:23" ht="30" x14ac:dyDescent="0.25">
      <c r="A1914" s="5">
        <v>121615.01</v>
      </c>
      <c r="B1914" s="4">
        <v>2</v>
      </c>
      <c r="C1914" s="9" t="s">
        <v>179</v>
      </c>
      <c r="D1914" s="65" t="s">
        <v>2964</v>
      </c>
      <c r="E1914" s="65" t="s">
        <v>900</v>
      </c>
      <c r="F1914" s="9" t="s">
        <v>2965</v>
      </c>
      <c r="G1914" s="9" t="s">
        <v>2967</v>
      </c>
      <c r="H1914" s="1" t="s">
        <v>501</v>
      </c>
      <c r="I1914" s="1" t="s">
        <v>1129</v>
      </c>
      <c r="K1914" s="14" t="s">
        <v>11500</v>
      </c>
      <c r="L1914" s="14" t="s">
        <v>11500</v>
      </c>
      <c r="M1914" s="2">
        <v>0.01</v>
      </c>
      <c r="N1914" s="13">
        <v>43686</v>
      </c>
      <c r="P1914" s="181" t="s">
        <v>11515</v>
      </c>
      <c r="Q1914" s="182" t="s">
        <v>24</v>
      </c>
      <c r="S1914" s="6">
        <v>0</v>
      </c>
      <c r="T1914" s="6">
        <v>0</v>
      </c>
      <c r="U1914" s="6">
        <v>57722</v>
      </c>
      <c r="V1914" s="6">
        <v>0</v>
      </c>
      <c r="W1914" s="6">
        <f>SUM(Table2[[#This Row],[PE Obligations]:[Paving Obligations]])</f>
        <v>57722</v>
      </c>
    </row>
    <row r="1915" spans="1:23" ht="45" x14ac:dyDescent="0.25">
      <c r="A1915" s="5">
        <v>120068</v>
      </c>
      <c r="B1915" s="4">
        <v>3</v>
      </c>
      <c r="C1915" s="9" t="s">
        <v>320</v>
      </c>
      <c r="D1915" s="65" t="s">
        <v>977</v>
      </c>
      <c r="E1915" s="65" t="s">
        <v>900</v>
      </c>
      <c r="F1915" s="9" t="s">
        <v>2609</v>
      </c>
      <c r="G1915" s="9" t="s">
        <v>2610</v>
      </c>
      <c r="H1915" s="1" t="s">
        <v>501</v>
      </c>
      <c r="I1915" s="1" t="s">
        <v>719</v>
      </c>
      <c r="K1915" s="14" t="s">
        <v>11496</v>
      </c>
      <c r="L1915" s="14" t="s">
        <v>113</v>
      </c>
      <c r="M1915" s="2">
        <v>0.18</v>
      </c>
      <c r="N1915" s="13">
        <v>42601</v>
      </c>
      <c r="P1915" s="181" t="s">
        <v>11514</v>
      </c>
      <c r="Q1915" s="182" t="s">
        <v>11</v>
      </c>
      <c r="S1915" s="6">
        <v>0</v>
      </c>
      <c r="T1915" s="6">
        <v>0</v>
      </c>
      <c r="U1915" s="6">
        <v>57638.47</v>
      </c>
      <c r="V1915" s="6">
        <v>0</v>
      </c>
      <c r="W1915" s="6">
        <f>SUM(Table2[[#This Row],[PE Obligations]:[Paving Obligations]])</f>
        <v>57638.47</v>
      </c>
    </row>
    <row r="1916" spans="1:23" ht="45" x14ac:dyDescent="0.25">
      <c r="A1916" s="5">
        <v>115370.77</v>
      </c>
      <c r="B1916" s="4">
        <v>2</v>
      </c>
      <c r="C1916" s="9" t="s">
        <v>280</v>
      </c>
      <c r="D1916" s="65"/>
      <c r="E1916" s="65" t="s">
        <v>11498</v>
      </c>
      <c r="F1916" s="9" t="s">
        <v>1737</v>
      </c>
      <c r="G1916" s="9" t="s">
        <v>1738</v>
      </c>
      <c r="H1916" s="1" t="s">
        <v>24</v>
      </c>
      <c r="I1916" s="1" t="s">
        <v>600</v>
      </c>
      <c r="K1916" s="14" t="s">
        <v>11500</v>
      </c>
      <c r="L1916" s="14" t="s">
        <v>11500</v>
      </c>
      <c r="M1916" s="2">
        <v>0</v>
      </c>
      <c r="N1916" s="13">
        <v>42601</v>
      </c>
      <c r="P1916" s="181" t="s">
        <v>11517</v>
      </c>
      <c r="Q1916" s="182" t="s">
        <v>30</v>
      </c>
      <c r="S1916" s="6">
        <v>-1703.15</v>
      </c>
      <c r="T1916" s="6">
        <v>0</v>
      </c>
      <c r="U1916" s="6">
        <v>59242.86</v>
      </c>
      <c r="V1916" s="6">
        <v>0</v>
      </c>
      <c r="W1916" s="6">
        <f>SUM(Table2[[#This Row],[PE Obligations]:[Paving Obligations]])</f>
        <v>57539.71</v>
      </c>
    </row>
    <row r="1917" spans="1:23" ht="30" x14ac:dyDescent="0.25">
      <c r="A1917" s="5">
        <v>125544</v>
      </c>
      <c r="B1917" s="4">
        <v>4</v>
      </c>
      <c r="C1917" s="9" t="s">
        <v>215</v>
      </c>
      <c r="D1917" s="65" t="s">
        <v>4449</v>
      </c>
      <c r="E1917" s="65" t="s">
        <v>11498</v>
      </c>
      <c r="F1917" s="9" t="s">
        <v>4450</v>
      </c>
      <c r="G1917" s="9" t="s">
        <v>4446</v>
      </c>
      <c r="H1917" s="1" t="s">
        <v>1069</v>
      </c>
      <c r="I1917" s="1" t="s">
        <v>1070</v>
      </c>
      <c r="K1917" s="14" t="s">
        <v>11500</v>
      </c>
      <c r="L1917" s="14" t="s">
        <v>11500</v>
      </c>
      <c r="M1917" s="2">
        <v>0.01</v>
      </c>
      <c r="P1917" s="181" t="s">
        <v>11517</v>
      </c>
      <c r="Q1917" s="182" t="s">
        <v>30</v>
      </c>
      <c r="S1917" s="6">
        <v>0</v>
      </c>
      <c r="T1917" s="6">
        <v>0</v>
      </c>
      <c r="U1917" s="6">
        <v>57400</v>
      </c>
      <c r="V1917" s="6">
        <v>0</v>
      </c>
      <c r="W1917" s="6">
        <f>SUM(Table2[[#This Row],[PE Obligations]:[Paving Obligations]])</f>
        <v>57400</v>
      </c>
    </row>
    <row r="1918" spans="1:23" x14ac:dyDescent="0.25">
      <c r="A1918" s="5">
        <v>113010</v>
      </c>
      <c r="B1918" s="4">
        <v>4</v>
      </c>
      <c r="C1918" s="9" t="s">
        <v>18</v>
      </c>
      <c r="D1918" s="65" t="s">
        <v>516</v>
      </c>
      <c r="E1918" s="65" t="s">
        <v>10721</v>
      </c>
      <c r="F1918" s="9" t="s">
        <v>1399</v>
      </c>
      <c r="H1918" s="1" t="s">
        <v>52</v>
      </c>
      <c r="I1918" s="1" t="s">
        <v>48</v>
      </c>
      <c r="K1918" s="14" t="s">
        <v>28</v>
      </c>
      <c r="L1918" s="14" t="s">
        <v>11339</v>
      </c>
      <c r="M1918" s="2">
        <v>0</v>
      </c>
      <c r="P1918" s="181" t="s">
        <v>11513</v>
      </c>
      <c r="Q1918" s="182" t="s">
        <v>148</v>
      </c>
      <c r="R1918" s="9" t="s">
        <v>1400</v>
      </c>
      <c r="S1918" s="6">
        <v>0</v>
      </c>
      <c r="T1918" s="6">
        <v>0</v>
      </c>
      <c r="U1918" s="6">
        <v>57362.76</v>
      </c>
      <c r="V1918" s="6">
        <v>0</v>
      </c>
      <c r="W1918" s="6">
        <f>SUM(Table2[[#This Row],[PE Obligations]:[Paving Obligations]])</f>
        <v>57362.76</v>
      </c>
    </row>
    <row r="1919" spans="1:23" x14ac:dyDescent="0.25">
      <c r="A1919" s="5">
        <v>129769</v>
      </c>
      <c r="B1919" s="4">
        <v>1</v>
      </c>
      <c r="C1919" s="9" t="s">
        <v>102</v>
      </c>
      <c r="D1919" s="65" t="s">
        <v>644</v>
      </c>
      <c r="E1919" s="65" t="s">
        <v>900</v>
      </c>
      <c r="F1919" s="9" t="s">
        <v>7140</v>
      </c>
      <c r="H1919" s="1" t="s">
        <v>52</v>
      </c>
      <c r="I1919" s="1" t="s">
        <v>48</v>
      </c>
      <c r="K1919" s="14" t="s">
        <v>28</v>
      </c>
      <c r="L1919" s="14" t="s">
        <v>11339</v>
      </c>
      <c r="M1919" s="2">
        <v>9.5000000000000001E-2</v>
      </c>
      <c r="P1919" s="181" t="s">
        <v>11514</v>
      </c>
      <c r="Q1919" s="182" t="s">
        <v>11</v>
      </c>
      <c r="R1919" s="9" t="s">
        <v>7141</v>
      </c>
      <c r="S1919" s="6">
        <v>0</v>
      </c>
      <c r="T1919" s="6">
        <v>0</v>
      </c>
      <c r="U1919" s="6">
        <v>57000</v>
      </c>
      <c r="V1919" s="6">
        <v>0</v>
      </c>
      <c r="W1919" s="6">
        <f>SUM(Table2[[#This Row],[PE Obligations]:[Paving Obligations]])</f>
        <v>57000</v>
      </c>
    </row>
    <row r="1920" spans="1:23" ht="30" x14ac:dyDescent="0.25">
      <c r="A1920" s="5">
        <v>120028</v>
      </c>
      <c r="B1920" s="4">
        <v>3</v>
      </c>
      <c r="C1920" s="9" t="s">
        <v>298</v>
      </c>
      <c r="D1920" s="65" t="s">
        <v>114</v>
      </c>
      <c r="E1920" s="65" t="s">
        <v>10721</v>
      </c>
      <c r="F1920" s="9" t="s">
        <v>2595</v>
      </c>
      <c r="H1920" s="1" t="s">
        <v>52</v>
      </c>
      <c r="I1920" s="1" t="s">
        <v>48</v>
      </c>
      <c r="K1920" s="14" t="s">
        <v>28</v>
      </c>
      <c r="L1920" s="14" t="s">
        <v>11339</v>
      </c>
      <c r="M1920" s="1" t="s">
        <v>57</v>
      </c>
      <c r="N1920" s="13">
        <v>42776</v>
      </c>
      <c r="P1920" s="181" t="s">
        <v>11513</v>
      </c>
      <c r="Q1920" s="182" t="s">
        <v>148</v>
      </c>
      <c r="R1920" s="9" t="s">
        <v>2596</v>
      </c>
      <c r="S1920" s="6">
        <v>0</v>
      </c>
      <c r="T1920" s="6">
        <v>0</v>
      </c>
      <c r="U1920" s="6">
        <v>56925.36</v>
      </c>
      <c r="V1920" s="6">
        <v>0</v>
      </c>
      <c r="W1920" s="6">
        <f>SUM(Table2[[#This Row],[PE Obligations]:[Paving Obligations]])</f>
        <v>56925.36</v>
      </c>
    </row>
    <row r="1921" spans="1:23" ht="30" x14ac:dyDescent="0.25">
      <c r="A1921" s="5">
        <v>124077</v>
      </c>
      <c r="B1921" s="4">
        <v>2</v>
      </c>
      <c r="C1921" s="9" t="s">
        <v>65</v>
      </c>
      <c r="D1921" s="65" t="s">
        <v>656</v>
      </c>
      <c r="E1921" s="65" t="s">
        <v>900</v>
      </c>
      <c r="F1921" s="9" t="s">
        <v>3669</v>
      </c>
      <c r="G1921" s="9" t="s">
        <v>3670</v>
      </c>
      <c r="H1921" s="1" t="s">
        <v>74</v>
      </c>
      <c r="I1921" s="1" t="s">
        <v>23</v>
      </c>
      <c r="K1921" s="14" t="s">
        <v>11496</v>
      </c>
      <c r="L1921" s="14" t="s">
        <v>113</v>
      </c>
      <c r="M1921" s="2">
        <v>1.51</v>
      </c>
      <c r="N1921" s="13">
        <v>44960</v>
      </c>
      <c r="P1921" s="181" t="s">
        <v>11515</v>
      </c>
      <c r="Q1921" s="182" t="s">
        <v>24</v>
      </c>
      <c r="S1921" s="6">
        <v>56900</v>
      </c>
      <c r="T1921" s="6">
        <v>0</v>
      </c>
      <c r="U1921" s="6">
        <v>0</v>
      </c>
      <c r="V1921" s="6">
        <v>0</v>
      </c>
      <c r="W1921" s="6">
        <f>SUM(Table2[[#This Row],[PE Obligations]:[Paving Obligations]])</f>
        <v>56900</v>
      </c>
    </row>
    <row r="1922" spans="1:23" x14ac:dyDescent="0.25">
      <c r="A1922" s="5">
        <v>129052</v>
      </c>
      <c r="B1922" s="4">
        <v>2</v>
      </c>
      <c r="C1922" s="9" t="s">
        <v>316</v>
      </c>
      <c r="D1922" s="65"/>
      <c r="E1922" s="65" t="s">
        <v>11500</v>
      </c>
      <c r="F1922" s="9" t="s">
        <v>6483</v>
      </c>
      <c r="H1922" s="1" t="s">
        <v>878</v>
      </c>
      <c r="I1922" s="1" t="s">
        <v>972</v>
      </c>
      <c r="K1922" s="14" t="s">
        <v>11500</v>
      </c>
      <c r="L1922" s="14" t="s">
        <v>11500</v>
      </c>
      <c r="M1922" s="1" t="s">
        <v>57</v>
      </c>
      <c r="P1922" s="181" t="s">
        <v>11500</v>
      </c>
      <c r="Q1922" s="182"/>
      <c r="S1922" s="6">
        <v>0</v>
      </c>
      <c r="T1922" s="6">
        <v>0</v>
      </c>
      <c r="U1922" s="6">
        <v>56750</v>
      </c>
      <c r="V1922" s="6">
        <v>0</v>
      </c>
      <c r="W1922" s="6">
        <f>SUM(Table2[[#This Row],[PE Obligations]:[Paving Obligations]])</f>
        <v>56750</v>
      </c>
    </row>
    <row r="1923" spans="1:23" x14ac:dyDescent="0.25">
      <c r="A1923" s="5">
        <v>105023.16</v>
      </c>
      <c r="B1923" s="4">
        <v>1</v>
      </c>
      <c r="C1923" s="9" t="s">
        <v>397</v>
      </c>
      <c r="D1923" s="65"/>
      <c r="E1923" s="65" t="s">
        <v>11500</v>
      </c>
      <c r="F1923" s="9" t="s">
        <v>897</v>
      </c>
      <c r="H1923" s="1" t="s">
        <v>760</v>
      </c>
      <c r="I1923" s="1" t="s">
        <v>761</v>
      </c>
      <c r="K1923" s="14" t="s">
        <v>11500</v>
      </c>
      <c r="L1923" s="14" t="s">
        <v>11500</v>
      </c>
      <c r="M1923" s="1" t="s">
        <v>57</v>
      </c>
      <c r="P1923" s="181" t="s">
        <v>11500</v>
      </c>
      <c r="Q1923" s="182"/>
      <c r="S1923" s="6">
        <v>0</v>
      </c>
      <c r="T1923" s="6">
        <v>0</v>
      </c>
      <c r="U1923" s="6">
        <v>56700</v>
      </c>
      <c r="V1923" s="6">
        <v>0</v>
      </c>
      <c r="W1923" s="6">
        <f>SUM(Table2[[#This Row],[PE Obligations]:[Paving Obligations]])</f>
        <v>56700</v>
      </c>
    </row>
    <row r="1924" spans="1:23" x14ac:dyDescent="0.25">
      <c r="A1924" s="5">
        <v>128334</v>
      </c>
      <c r="B1924" s="4">
        <v>3</v>
      </c>
      <c r="C1924" s="9" t="s">
        <v>152</v>
      </c>
      <c r="D1924" s="65"/>
      <c r="E1924" s="65" t="s">
        <v>11500</v>
      </c>
      <c r="F1924" s="9" t="s">
        <v>6089</v>
      </c>
      <c r="H1924" s="1" t="s">
        <v>878</v>
      </c>
      <c r="I1924" s="1" t="s">
        <v>972</v>
      </c>
      <c r="K1924" s="14" t="s">
        <v>11500</v>
      </c>
      <c r="L1924" s="14" t="s">
        <v>11500</v>
      </c>
      <c r="M1924" s="1" t="s">
        <v>57</v>
      </c>
      <c r="P1924" s="181" t="s">
        <v>11500</v>
      </c>
      <c r="Q1924" s="182"/>
      <c r="S1924" s="6">
        <v>0</v>
      </c>
      <c r="T1924" s="6">
        <v>0</v>
      </c>
      <c r="U1924" s="6">
        <v>56620</v>
      </c>
      <c r="V1924" s="6">
        <v>0</v>
      </c>
      <c r="W1924" s="6">
        <f>SUM(Table2[[#This Row],[PE Obligations]:[Paving Obligations]])</f>
        <v>56620</v>
      </c>
    </row>
    <row r="1925" spans="1:23" ht="75" x14ac:dyDescent="0.25">
      <c r="A1925" s="5">
        <v>126345</v>
      </c>
      <c r="B1925" s="4">
        <v>4</v>
      </c>
      <c r="C1925" s="9" t="s">
        <v>18</v>
      </c>
      <c r="D1925" s="65"/>
      <c r="E1925" s="65" t="s">
        <v>11498</v>
      </c>
      <c r="F1925" s="9" t="s">
        <v>4831</v>
      </c>
      <c r="G1925" s="9" t="s">
        <v>4832</v>
      </c>
      <c r="H1925" s="1" t="s">
        <v>22</v>
      </c>
      <c r="I1925" s="1" t="s">
        <v>341</v>
      </c>
      <c r="J1925" s="1" t="e">
        <f>VLOOKUP(A1925,'Resurfacing Data'!A:M,13,FALSE)</f>
        <v>#N/A</v>
      </c>
      <c r="K1925" s="14" t="s">
        <v>11496</v>
      </c>
      <c r="L1925" s="14" t="s">
        <v>11339</v>
      </c>
      <c r="M1925" s="2">
        <v>0.98</v>
      </c>
      <c r="P1925" s="181" t="s">
        <v>11517</v>
      </c>
      <c r="Q1925" s="182" t="s">
        <v>24</v>
      </c>
      <c r="S1925" s="6">
        <v>56600</v>
      </c>
      <c r="T1925" s="6">
        <v>0</v>
      </c>
      <c r="U1925" s="6">
        <v>0</v>
      </c>
      <c r="V1925" s="6">
        <v>0</v>
      </c>
      <c r="W1925" s="6">
        <f>SUM(Table2[[#This Row],[PE Obligations]:[Paving Obligations]])</f>
        <v>56600</v>
      </c>
    </row>
    <row r="1926" spans="1:23" ht="45" x14ac:dyDescent="0.25">
      <c r="A1926" s="5">
        <v>118777</v>
      </c>
      <c r="B1926" s="4">
        <v>1</v>
      </c>
      <c r="C1926" s="9" t="s">
        <v>86</v>
      </c>
      <c r="D1926" s="65" t="s">
        <v>644</v>
      </c>
      <c r="E1926" s="65" t="s">
        <v>900</v>
      </c>
      <c r="F1926" s="9" t="s">
        <v>2371</v>
      </c>
      <c r="G1926" s="9" t="s">
        <v>2372</v>
      </c>
      <c r="H1926" s="1" t="s">
        <v>501</v>
      </c>
      <c r="I1926" s="1" t="s">
        <v>600</v>
      </c>
      <c r="K1926" s="14" t="s">
        <v>11496</v>
      </c>
      <c r="L1926" s="14" t="s">
        <v>113</v>
      </c>
      <c r="M1926" s="2">
        <v>0</v>
      </c>
      <c r="N1926" s="13">
        <v>43077</v>
      </c>
      <c r="P1926" s="181" t="s">
        <v>11514</v>
      </c>
      <c r="Q1926" s="182" t="s">
        <v>11</v>
      </c>
      <c r="S1926" s="6">
        <v>-4744.12</v>
      </c>
      <c r="T1926" s="6">
        <v>0</v>
      </c>
      <c r="U1926" s="6">
        <v>61271.17</v>
      </c>
      <c r="V1926" s="6">
        <v>0</v>
      </c>
      <c r="W1926" s="6">
        <f>SUM(Table2[[#This Row],[PE Obligations]:[Paving Obligations]])</f>
        <v>56527.049999999996</v>
      </c>
    </row>
    <row r="1927" spans="1:23" x14ac:dyDescent="0.25">
      <c r="A1927" s="5">
        <v>105200.16</v>
      </c>
      <c r="B1927" s="4">
        <v>3</v>
      </c>
      <c r="C1927" s="9" t="s">
        <v>289</v>
      </c>
      <c r="D1927" s="65"/>
      <c r="E1927" s="65" t="s">
        <v>11498</v>
      </c>
      <c r="F1927" s="9" t="s">
        <v>897</v>
      </c>
      <c r="H1927" s="1" t="s">
        <v>760</v>
      </c>
      <c r="I1927" s="1" t="s">
        <v>761</v>
      </c>
      <c r="K1927" s="14" t="s">
        <v>11500</v>
      </c>
      <c r="L1927" s="14" t="s">
        <v>11500</v>
      </c>
      <c r="M1927" s="1" t="s">
        <v>57</v>
      </c>
      <c r="P1927" s="181" t="s">
        <v>11517</v>
      </c>
      <c r="Q1927" s="182"/>
      <c r="S1927" s="6">
        <v>0</v>
      </c>
      <c r="T1927" s="6">
        <v>0</v>
      </c>
      <c r="U1927" s="6">
        <v>56300</v>
      </c>
      <c r="V1927" s="6">
        <v>0</v>
      </c>
      <c r="W1927" s="6">
        <f>SUM(Table2[[#This Row],[PE Obligations]:[Paving Obligations]])</f>
        <v>56300</v>
      </c>
    </row>
    <row r="1928" spans="1:23" ht="30" x14ac:dyDescent="0.25">
      <c r="A1928" s="5">
        <v>126292</v>
      </c>
      <c r="B1928" s="4">
        <v>3</v>
      </c>
      <c r="C1928" s="9" t="s">
        <v>54</v>
      </c>
      <c r="D1928" s="65"/>
      <c r="E1928" s="65" t="s">
        <v>10721</v>
      </c>
      <c r="F1928" s="9" t="s">
        <v>4799</v>
      </c>
      <c r="G1928" s="9" t="s">
        <v>4800</v>
      </c>
      <c r="H1928" s="1" t="s">
        <v>105</v>
      </c>
      <c r="I1928" s="1" t="s">
        <v>4801</v>
      </c>
      <c r="K1928" s="14" t="s">
        <v>11500</v>
      </c>
      <c r="L1928" s="14" t="s">
        <v>11500</v>
      </c>
      <c r="M1928" s="1" t="s">
        <v>57</v>
      </c>
      <c r="N1928" s="13">
        <v>43014</v>
      </c>
      <c r="P1928" s="181" t="s">
        <v>11513</v>
      </c>
      <c r="Q1928" s="182"/>
      <c r="S1928" s="6">
        <v>0</v>
      </c>
      <c r="T1928" s="6">
        <v>0</v>
      </c>
      <c r="U1928" s="6">
        <v>56189.82</v>
      </c>
      <c r="V1928" s="6">
        <v>0</v>
      </c>
      <c r="W1928" s="6">
        <f>SUM(Table2[[#This Row],[PE Obligations]:[Paving Obligations]])</f>
        <v>56189.82</v>
      </c>
    </row>
    <row r="1929" spans="1:23" ht="45" x14ac:dyDescent="0.25">
      <c r="A1929" s="5">
        <v>122476</v>
      </c>
      <c r="B1929" s="4">
        <v>3</v>
      </c>
      <c r="C1929" s="9" t="s">
        <v>188</v>
      </c>
      <c r="D1929" s="65" t="s">
        <v>126</v>
      </c>
      <c r="E1929" s="65" t="s">
        <v>900</v>
      </c>
      <c r="F1929" s="9" t="s">
        <v>3181</v>
      </c>
      <c r="G1929" s="9" t="s">
        <v>3182</v>
      </c>
      <c r="H1929" s="1" t="s">
        <v>158</v>
      </c>
      <c r="I1929" s="1" t="s">
        <v>341</v>
      </c>
      <c r="J1929" s="1" t="str">
        <f>VLOOKUP(A1929,'Resurfacing Data'!A:M,13,FALSE)</f>
        <v>Profile Mill &amp; 85 LB/SY</v>
      </c>
      <c r="K1929" s="14" t="s">
        <v>11496</v>
      </c>
      <c r="L1929" s="14" t="s">
        <v>10418</v>
      </c>
      <c r="M1929" s="2">
        <v>6.65</v>
      </c>
      <c r="N1929" s="13">
        <v>42545</v>
      </c>
      <c r="O1929" s="1" t="s">
        <v>337</v>
      </c>
      <c r="P1929" s="181" t="s">
        <v>11515</v>
      </c>
      <c r="Q1929" s="182" t="s">
        <v>24</v>
      </c>
      <c r="S1929" s="6">
        <v>0</v>
      </c>
      <c r="T1929" s="6">
        <v>0</v>
      </c>
      <c r="U1929" s="6">
        <v>24657.21</v>
      </c>
      <c r="V1929" s="6">
        <v>31477.599999999999</v>
      </c>
      <c r="W1929" s="6">
        <f>SUM(Table2[[#This Row],[PE Obligations]:[Paving Obligations]])</f>
        <v>56134.81</v>
      </c>
    </row>
    <row r="1930" spans="1:23" x14ac:dyDescent="0.25">
      <c r="A1930" s="5">
        <v>127207</v>
      </c>
      <c r="B1930" s="4">
        <v>2</v>
      </c>
      <c r="C1930" s="9" t="s">
        <v>241</v>
      </c>
      <c r="D1930" s="65" t="s">
        <v>460</v>
      </c>
      <c r="E1930" s="65" t="s">
        <v>900</v>
      </c>
      <c r="F1930" s="9" t="s">
        <v>5370</v>
      </c>
      <c r="G1930" s="9" t="s">
        <v>4674</v>
      </c>
      <c r="H1930" s="1" t="s">
        <v>158</v>
      </c>
      <c r="I1930" s="1" t="s">
        <v>341</v>
      </c>
      <c r="J1930" s="1" t="str">
        <f>VLOOKUP(A1930,'Resurfacing Data'!A:M,13,FALSE)</f>
        <v>Micro-surfacing @ 22 lbs/sy</v>
      </c>
      <c r="K1930" s="14" t="s">
        <v>11496</v>
      </c>
      <c r="L1930" s="14" t="s">
        <v>10418</v>
      </c>
      <c r="M1930" s="2">
        <v>10.08</v>
      </c>
      <c r="N1930" s="13">
        <v>43504</v>
      </c>
      <c r="O1930" s="1" t="s">
        <v>381</v>
      </c>
      <c r="P1930" s="181" t="s">
        <v>11515</v>
      </c>
      <c r="Q1930" s="182" t="s">
        <v>24</v>
      </c>
      <c r="S1930" s="6">
        <v>0</v>
      </c>
      <c r="T1930" s="6">
        <v>0</v>
      </c>
      <c r="U1930" s="6">
        <v>0</v>
      </c>
      <c r="V1930" s="6">
        <v>56078</v>
      </c>
      <c r="W1930" s="6">
        <f>SUM(Table2[[#This Row],[PE Obligations]:[Paving Obligations]])</f>
        <v>56078</v>
      </c>
    </row>
    <row r="1931" spans="1:23" x14ac:dyDescent="0.25">
      <c r="A1931" s="5">
        <v>124085</v>
      </c>
      <c r="B1931" s="4">
        <v>2</v>
      </c>
      <c r="C1931" s="9" t="s">
        <v>124</v>
      </c>
      <c r="D1931" s="65" t="s">
        <v>3682</v>
      </c>
      <c r="E1931" s="65" t="s">
        <v>11498</v>
      </c>
      <c r="F1931" s="9" t="s">
        <v>3683</v>
      </c>
      <c r="H1931" s="1" t="s">
        <v>28</v>
      </c>
      <c r="I1931" s="1" t="s">
        <v>29</v>
      </c>
      <c r="K1931" s="14" t="s">
        <v>28</v>
      </c>
      <c r="L1931" s="14" t="s">
        <v>113</v>
      </c>
      <c r="M1931" s="2">
        <v>0.01</v>
      </c>
      <c r="N1931" s="13">
        <v>44904</v>
      </c>
      <c r="P1931" s="181" t="s">
        <v>11517</v>
      </c>
      <c r="Q1931" s="182" t="s">
        <v>30</v>
      </c>
      <c r="R1931" s="9" t="s">
        <v>3684</v>
      </c>
      <c r="S1931" s="6">
        <v>56000</v>
      </c>
      <c r="T1931" s="6">
        <v>0</v>
      </c>
      <c r="U1931" s="6">
        <v>0</v>
      </c>
      <c r="V1931" s="6">
        <v>0</v>
      </c>
      <c r="W1931" s="6">
        <f>SUM(Table2[[#This Row],[PE Obligations]:[Paving Obligations]])</f>
        <v>56000</v>
      </c>
    </row>
    <row r="1932" spans="1:23" x14ac:dyDescent="0.25">
      <c r="A1932" s="5">
        <v>117229.04</v>
      </c>
      <c r="B1932" s="4">
        <v>1</v>
      </c>
      <c r="C1932" s="9" t="s">
        <v>899</v>
      </c>
      <c r="D1932" s="65"/>
      <c r="E1932" s="65" t="s">
        <v>10721</v>
      </c>
      <c r="F1932" s="9" t="s">
        <v>2071</v>
      </c>
      <c r="H1932" s="1" t="s">
        <v>105</v>
      </c>
      <c r="I1932" s="1" t="s">
        <v>922</v>
      </c>
      <c r="K1932" s="14" t="s">
        <v>11500</v>
      </c>
      <c r="L1932" s="14" t="s">
        <v>11500</v>
      </c>
      <c r="M1932" s="2">
        <v>287.13</v>
      </c>
      <c r="N1932" s="13">
        <v>42776</v>
      </c>
      <c r="P1932" s="181" t="s">
        <v>11513</v>
      </c>
      <c r="Q1932" s="182"/>
      <c r="S1932" s="6">
        <v>0</v>
      </c>
      <c r="T1932" s="6">
        <v>0</v>
      </c>
      <c r="U1932" s="6">
        <v>55854.74</v>
      </c>
      <c r="V1932" s="6">
        <v>0</v>
      </c>
      <c r="W1932" s="6">
        <f>SUM(Table2[[#This Row],[PE Obligations]:[Paving Obligations]])</f>
        <v>55854.74</v>
      </c>
    </row>
    <row r="1933" spans="1:23" ht="30" x14ac:dyDescent="0.25">
      <c r="A1933" s="5">
        <v>126893</v>
      </c>
      <c r="B1933" s="4">
        <v>2</v>
      </c>
      <c r="C1933" s="9" t="s">
        <v>65</v>
      </c>
      <c r="D1933" s="65"/>
      <c r="E1933" s="65" t="s">
        <v>11500</v>
      </c>
      <c r="F1933" s="9" t="s">
        <v>5129</v>
      </c>
      <c r="G1933" s="9" t="s">
        <v>5130</v>
      </c>
      <c r="H1933" s="1" t="s">
        <v>24</v>
      </c>
      <c r="I1933" s="1" t="s">
        <v>63</v>
      </c>
      <c r="K1933" s="14" t="s">
        <v>11500</v>
      </c>
      <c r="L1933" s="14" t="s">
        <v>11500</v>
      </c>
      <c r="M1933" s="1" t="s">
        <v>57</v>
      </c>
      <c r="P1933" s="181" t="s">
        <v>11500</v>
      </c>
      <c r="Q1933" s="182"/>
      <c r="S1933" s="6">
        <v>0</v>
      </c>
      <c r="T1933" s="6">
        <v>0</v>
      </c>
      <c r="U1933" s="6">
        <v>55759.75</v>
      </c>
      <c r="V1933" s="6">
        <v>0</v>
      </c>
      <c r="W1933" s="6">
        <f>SUM(Table2[[#This Row],[PE Obligations]:[Paving Obligations]])</f>
        <v>55759.75</v>
      </c>
    </row>
    <row r="1934" spans="1:23" x14ac:dyDescent="0.25">
      <c r="A1934" s="5">
        <v>105017.16</v>
      </c>
      <c r="B1934" s="4">
        <v>2</v>
      </c>
      <c r="C1934" s="9" t="s">
        <v>121</v>
      </c>
      <c r="D1934" s="65"/>
      <c r="E1934" s="65" t="s">
        <v>11500</v>
      </c>
      <c r="F1934" s="9" t="s">
        <v>897</v>
      </c>
      <c r="H1934" s="1" t="s">
        <v>760</v>
      </c>
      <c r="I1934" s="1" t="s">
        <v>761</v>
      </c>
      <c r="K1934" s="14" t="s">
        <v>11500</v>
      </c>
      <c r="L1934" s="14" t="s">
        <v>11500</v>
      </c>
      <c r="M1934" s="1" t="s">
        <v>57</v>
      </c>
      <c r="P1934" s="181" t="s">
        <v>11500</v>
      </c>
      <c r="Q1934" s="182"/>
      <c r="S1934" s="6">
        <v>0</v>
      </c>
      <c r="T1934" s="6">
        <v>0</v>
      </c>
      <c r="U1934" s="6">
        <v>55700</v>
      </c>
      <c r="V1934" s="6">
        <v>0</v>
      </c>
      <c r="W1934" s="6">
        <f>SUM(Table2[[#This Row],[PE Obligations]:[Paving Obligations]])</f>
        <v>55700</v>
      </c>
    </row>
    <row r="1935" spans="1:23" x14ac:dyDescent="0.25">
      <c r="A1935" s="5">
        <v>126480</v>
      </c>
      <c r="B1935" s="4">
        <v>1</v>
      </c>
      <c r="C1935" s="9" t="s">
        <v>397</v>
      </c>
      <c r="D1935" s="65" t="s">
        <v>4871</v>
      </c>
      <c r="E1935" s="65" t="s">
        <v>900</v>
      </c>
      <c r="F1935" s="9" t="s">
        <v>4872</v>
      </c>
      <c r="G1935" s="9" t="s">
        <v>3582</v>
      </c>
      <c r="H1935" s="1" t="s">
        <v>158</v>
      </c>
      <c r="I1935" s="1" t="s">
        <v>341</v>
      </c>
      <c r="J1935" s="1" t="str">
        <f>VLOOKUP(A1935,'2015 to 2019'!D:F,3,FALSE)</f>
        <v>411TLD Overlay @ 85 lb/sy</v>
      </c>
      <c r="K1935" s="14" t="s">
        <v>11496</v>
      </c>
      <c r="L1935" s="14" t="s">
        <v>10418</v>
      </c>
      <c r="M1935" s="2">
        <v>8.02</v>
      </c>
      <c r="N1935" s="13">
        <v>43231</v>
      </c>
      <c r="O1935" s="1" t="s">
        <v>337</v>
      </c>
      <c r="P1935" s="181" t="s">
        <v>11515</v>
      </c>
      <c r="Q1935" s="182" t="s">
        <v>24</v>
      </c>
      <c r="S1935" s="6">
        <v>0</v>
      </c>
      <c r="T1935" s="6">
        <v>0</v>
      </c>
      <c r="U1935" s="6">
        <v>0</v>
      </c>
      <c r="V1935" s="6">
        <v>55663.88</v>
      </c>
      <c r="W1935" s="6">
        <f>SUM(Table2[[#This Row],[PE Obligations]:[Paving Obligations]])</f>
        <v>55663.88</v>
      </c>
    </row>
    <row r="1936" spans="1:23" x14ac:dyDescent="0.25">
      <c r="A1936" s="5">
        <v>123737</v>
      </c>
      <c r="B1936" s="4">
        <v>2</v>
      </c>
      <c r="C1936" s="9" t="s">
        <v>282</v>
      </c>
      <c r="D1936" s="65" t="s">
        <v>752</v>
      </c>
      <c r="E1936" s="65" t="s">
        <v>900</v>
      </c>
      <c r="F1936" s="9" t="s">
        <v>3539</v>
      </c>
      <c r="H1936" s="1" t="s">
        <v>52</v>
      </c>
      <c r="I1936" s="1" t="s">
        <v>48</v>
      </c>
      <c r="K1936" s="14" t="s">
        <v>28</v>
      </c>
      <c r="L1936" s="14" t="s">
        <v>11339</v>
      </c>
      <c r="M1936" s="2">
        <v>0.01</v>
      </c>
      <c r="P1936" s="181" t="s">
        <v>11514</v>
      </c>
      <c r="Q1936" s="182" t="s">
        <v>11</v>
      </c>
      <c r="R1936" s="9" t="s">
        <v>3540</v>
      </c>
      <c r="S1936" s="6">
        <v>0</v>
      </c>
      <c r="T1936" s="6">
        <v>0</v>
      </c>
      <c r="U1936" s="6">
        <v>55500</v>
      </c>
      <c r="V1936" s="6">
        <v>0</v>
      </c>
      <c r="W1936" s="6">
        <f>SUM(Table2[[#This Row],[PE Obligations]:[Paving Obligations]])</f>
        <v>55500</v>
      </c>
    </row>
    <row r="1937" spans="1:23" ht="30" x14ac:dyDescent="0.25">
      <c r="A1937" s="5">
        <v>126975</v>
      </c>
      <c r="B1937" s="4">
        <v>4</v>
      </c>
      <c r="C1937" s="9" t="s">
        <v>248</v>
      </c>
      <c r="D1937" s="65" t="s">
        <v>5209</v>
      </c>
      <c r="E1937" s="65" t="s">
        <v>11498</v>
      </c>
      <c r="F1937" s="9" t="s">
        <v>5210</v>
      </c>
      <c r="H1937" s="1" t="s">
        <v>1098</v>
      </c>
      <c r="I1937" s="1" t="s">
        <v>158</v>
      </c>
      <c r="K1937" s="14" t="s">
        <v>11500</v>
      </c>
      <c r="L1937" s="14" t="s">
        <v>11500</v>
      </c>
      <c r="M1937" s="2">
        <v>0.59</v>
      </c>
      <c r="P1937" s="181" t="s">
        <v>11517</v>
      </c>
      <c r="Q1937" s="182" t="s">
        <v>30</v>
      </c>
      <c r="S1937" s="6">
        <v>0</v>
      </c>
      <c r="T1937" s="6">
        <v>0</v>
      </c>
      <c r="U1937" s="6">
        <v>0</v>
      </c>
      <c r="V1937" s="6">
        <v>55425.09</v>
      </c>
      <c r="W1937" s="6">
        <f>SUM(Table2[[#This Row],[PE Obligations]:[Paving Obligations]])</f>
        <v>55425.09</v>
      </c>
    </row>
    <row r="1938" spans="1:23" ht="120" x14ac:dyDescent="0.25">
      <c r="A1938" s="5">
        <v>119545</v>
      </c>
      <c r="B1938" s="4">
        <v>4</v>
      </c>
      <c r="C1938" s="9" t="s">
        <v>18</v>
      </c>
      <c r="D1938" s="65"/>
      <c r="E1938" s="65" t="s">
        <v>11498</v>
      </c>
      <c r="F1938" s="9" t="s">
        <v>2467</v>
      </c>
      <c r="G1938" s="9" t="s">
        <v>2468</v>
      </c>
      <c r="H1938" s="1" t="s">
        <v>22</v>
      </c>
      <c r="I1938" s="1" t="s">
        <v>39</v>
      </c>
      <c r="K1938" s="14" t="s">
        <v>11500</v>
      </c>
      <c r="L1938" s="14" t="s">
        <v>11500</v>
      </c>
      <c r="M1938" s="2">
        <v>0</v>
      </c>
      <c r="P1938" s="181" t="s">
        <v>11517</v>
      </c>
      <c r="Q1938" s="182"/>
      <c r="S1938" s="6">
        <v>0</v>
      </c>
      <c r="T1938" s="6">
        <v>0</v>
      </c>
      <c r="U1938" s="6">
        <v>55192</v>
      </c>
      <c r="V1938" s="6">
        <v>0</v>
      </c>
      <c r="W1938" s="6">
        <f>SUM(Table2[[#This Row],[PE Obligations]:[Paving Obligations]])</f>
        <v>55192</v>
      </c>
    </row>
    <row r="1939" spans="1:23" x14ac:dyDescent="0.25">
      <c r="A1939" s="5">
        <v>126213</v>
      </c>
      <c r="B1939" s="4">
        <v>3</v>
      </c>
      <c r="C1939" s="9" t="s">
        <v>320</v>
      </c>
      <c r="D1939" s="65" t="s">
        <v>344</v>
      </c>
      <c r="E1939" s="65" t="s">
        <v>900</v>
      </c>
      <c r="F1939" s="9" t="s">
        <v>4745</v>
      </c>
      <c r="G1939" s="9" t="s">
        <v>3582</v>
      </c>
      <c r="H1939" s="1" t="s">
        <v>158</v>
      </c>
      <c r="I1939" s="1" t="s">
        <v>341</v>
      </c>
      <c r="J1939" s="1" t="str">
        <f>VLOOKUP(A1939,'2015 to 2019'!D:F,3,FALSE)</f>
        <v>411TLD Overlay @ 85 lb/sy</v>
      </c>
      <c r="K1939" s="14" t="s">
        <v>11496</v>
      </c>
      <c r="L1939" s="14" t="s">
        <v>10418</v>
      </c>
      <c r="M1939" s="2">
        <v>6.55</v>
      </c>
      <c r="N1939" s="13">
        <v>43140</v>
      </c>
      <c r="O1939" s="1" t="s">
        <v>337</v>
      </c>
      <c r="P1939" s="181" t="s">
        <v>11515</v>
      </c>
      <c r="Q1939" s="182" t="s">
        <v>24</v>
      </c>
      <c r="S1939" s="6">
        <v>0</v>
      </c>
      <c r="T1939" s="6">
        <v>0</v>
      </c>
      <c r="U1939" s="6">
        <v>0</v>
      </c>
      <c r="V1939" s="6">
        <v>55161.5</v>
      </c>
      <c r="W1939" s="6">
        <f>SUM(Table2[[#This Row],[PE Obligations]:[Paving Obligations]])</f>
        <v>55161.5</v>
      </c>
    </row>
    <row r="1940" spans="1:23" ht="285" x14ac:dyDescent="0.25">
      <c r="A1940" s="5">
        <v>128833</v>
      </c>
      <c r="B1940" s="4">
        <v>1</v>
      </c>
      <c r="C1940" s="9" t="s">
        <v>40</v>
      </c>
      <c r="D1940" s="65"/>
      <c r="E1940" s="65" t="s">
        <v>11498</v>
      </c>
      <c r="F1940" s="9" t="s">
        <v>6362</v>
      </c>
      <c r="G1940" s="9" t="s">
        <v>6363</v>
      </c>
      <c r="H1940" s="1" t="s">
        <v>22</v>
      </c>
      <c r="I1940" s="1" t="s">
        <v>56</v>
      </c>
      <c r="K1940" s="14" t="s">
        <v>11500</v>
      </c>
      <c r="L1940" s="14" t="s">
        <v>11500</v>
      </c>
      <c r="M1940" s="2">
        <v>0</v>
      </c>
      <c r="P1940" s="181" t="s">
        <v>11516</v>
      </c>
      <c r="Q1940" s="182" t="s">
        <v>430</v>
      </c>
      <c r="S1940" s="6">
        <v>55000</v>
      </c>
      <c r="T1940" s="6">
        <v>0</v>
      </c>
      <c r="U1940" s="6">
        <v>0</v>
      </c>
      <c r="V1940" s="6">
        <v>0</v>
      </c>
      <c r="W1940" s="6">
        <f>SUM(Table2[[#This Row],[PE Obligations]:[Paving Obligations]])</f>
        <v>55000</v>
      </c>
    </row>
    <row r="1941" spans="1:23" ht="30" x14ac:dyDescent="0.25">
      <c r="A1941" s="5">
        <v>128735</v>
      </c>
      <c r="B1941" s="4">
        <v>2</v>
      </c>
      <c r="C1941" s="9" t="s">
        <v>194</v>
      </c>
      <c r="D1941" s="65" t="s">
        <v>3089</v>
      </c>
      <c r="E1941" s="65" t="s">
        <v>900</v>
      </c>
      <c r="F1941" s="9" t="s">
        <v>6277</v>
      </c>
      <c r="H1941" s="1" t="s">
        <v>52</v>
      </c>
      <c r="I1941" s="1" t="s">
        <v>48</v>
      </c>
      <c r="K1941" s="14" t="s">
        <v>28</v>
      </c>
      <c r="L1941" s="14" t="s">
        <v>11339</v>
      </c>
      <c r="M1941" s="2">
        <v>0</v>
      </c>
      <c r="N1941" s="13">
        <v>44057</v>
      </c>
      <c r="P1941" s="181" t="s">
        <v>11515</v>
      </c>
      <c r="Q1941" s="182" t="s">
        <v>24</v>
      </c>
      <c r="R1941" s="9" t="s">
        <v>6278</v>
      </c>
      <c r="S1941" s="6">
        <v>55000</v>
      </c>
      <c r="T1941" s="6">
        <v>0</v>
      </c>
      <c r="U1941" s="6">
        <v>0</v>
      </c>
      <c r="V1941" s="6">
        <v>0</v>
      </c>
      <c r="W1941" s="6">
        <f>SUM(Table2[[#This Row],[PE Obligations]:[Paving Obligations]])</f>
        <v>55000</v>
      </c>
    </row>
    <row r="1942" spans="1:23" x14ac:dyDescent="0.25">
      <c r="A1942" s="5">
        <v>129744</v>
      </c>
      <c r="B1942" s="4">
        <v>3</v>
      </c>
      <c r="C1942" s="9" t="s">
        <v>300</v>
      </c>
      <c r="D1942" s="65" t="s">
        <v>6609</v>
      </c>
      <c r="E1942" s="65" t="s">
        <v>900</v>
      </c>
      <c r="F1942" s="9" t="s">
        <v>7121</v>
      </c>
      <c r="H1942" s="1" t="s">
        <v>24</v>
      </c>
      <c r="I1942" s="1" t="s">
        <v>969</v>
      </c>
      <c r="K1942" s="14" t="s">
        <v>11496</v>
      </c>
      <c r="L1942" s="14" t="s">
        <v>113</v>
      </c>
      <c r="M1942" s="2">
        <v>0.01</v>
      </c>
      <c r="N1942" s="13">
        <v>44428</v>
      </c>
      <c r="P1942" s="181" t="s">
        <v>11515</v>
      </c>
      <c r="Q1942" s="182" t="s">
        <v>24</v>
      </c>
      <c r="S1942" s="6">
        <v>55000</v>
      </c>
      <c r="T1942" s="6">
        <v>0</v>
      </c>
      <c r="U1942" s="6">
        <v>0</v>
      </c>
      <c r="V1942" s="6">
        <v>0</v>
      </c>
      <c r="W1942" s="6">
        <f>SUM(Table2[[#This Row],[PE Obligations]:[Paving Obligations]])</f>
        <v>55000</v>
      </c>
    </row>
    <row r="1943" spans="1:23" x14ac:dyDescent="0.25">
      <c r="A1943" s="5">
        <v>130045</v>
      </c>
      <c r="B1943" s="4">
        <v>2</v>
      </c>
      <c r="C1943" s="9" t="s">
        <v>803</v>
      </c>
      <c r="D1943" s="65" t="s">
        <v>3366</v>
      </c>
      <c r="E1943" s="65" t="s">
        <v>900</v>
      </c>
      <c r="F1943" s="9" t="s">
        <v>7402</v>
      </c>
      <c r="H1943" s="1" t="s">
        <v>52</v>
      </c>
      <c r="I1943" s="1" t="s">
        <v>48</v>
      </c>
      <c r="K1943" s="14" t="s">
        <v>28</v>
      </c>
      <c r="L1943" s="14" t="s">
        <v>11339</v>
      </c>
      <c r="M1943" s="2">
        <v>0.16</v>
      </c>
      <c r="P1943" s="181" t="s">
        <v>11515</v>
      </c>
      <c r="Q1943" s="182" t="s">
        <v>24</v>
      </c>
      <c r="R1943" s="9" t="s">
        <v>7403</v>
      </c>
      <c r="S1943" s="6">
        <v>0</v>
      </c>
      <c r="T1943" s="6">
        <v>0</v>
      </c>
      <c r="U1943" s="6">
        <v>55000</v>
      </c>
      <c r="V1943" s="6">
        <v>0</v>
      </c>
      <c r="W1943" s="6">
        <f>SUM(Table2[[#This Row],[PE Obligations]:[Paving Obligations]])</f>
        <v>55000</v>
      </c>
    </row>
    <row r="1944" spans="1:23" x14ac:dyDescent="0.25">
      <c r="A1944" s="5">
        <v>126303</v>
      </c>
      <c r="B1944" s="4">
        <v>4</v>
      </c>
      <c r="C1944" s="9" t="s">
        <v>607</v>
      </c>
      <c r="D1944" s="65" t="s">
        <v>2447</v>
      </c>
      <c r="E1944" s="65" t="s">
        <v>900</v>
      </c>
      <c r="F1944" s="9" t="s">
        <v>4806</v>
      </c>
      <c r="G1944" s="9" t="s">
        <v>4807</v>
      </c>
      <c r="H1944" s="1" t="s">
        <v>158</v>
      </c>
      <c r="I1944" s="1" t="s">
        <v>341</v>
      </c>
      <c r="J1944" s="1" t="str">
        <f>VLOOKUP(A1944,'Resurfacing Data'!A:M,13,FALSE)</f>
        <v>Profile Mill &amp; 411D</v>
      </c>
      <c r="K1944" s="14" t="s">
        <v>11496</v>
      </c>
      <c r="L1944" s="14" t="s">
        <v>10418</v>
      </c>
      <c r="M1944" s="2">
        <v>6.35</v>
      </c>
      <c r="N1944" s="13">
        <v>43140</v>
      </c>
      <c r="O1944" s="1" t="s">
        <v>337</v>
      </c>
      <c r="P1944" s="181" t="s">
        <v>11514</v>
      </c>
      <c r="Q1944" s="182" t="s">
        <v>430</v>
      </c>
      <c r="S1944" s="6">
        <v>0</v>
      </c>
      <c r="T1944" s="6">
        <v>0</v>
      </c>
      <c r="U1944" s="6">
        <v>-22229.71</v>
      </c>
      <c r="V1944" s="6">
        <v>76901.59</v>
      </c>
      <c r="W1944" s="6">
        <f>SUM(Table2[[#This Row],[PE Obligations]:[Paving Obligations]])</f>
        <v>54671.88</v>
      </c>
    </row>
    <row r="1945" spans="1:23" ht="30" x14ac:dyDescent="0.25">
      <c r="A1945" s="5">
        <v>127491</v>
      </c>
      <c r="B1945" s="4">
        <v>2</v>
      </c>
      <c r="C1945" s="9" t="s">
        <v>194</v>
      </c>
      <c r="D1945" s="65" t="s">
        <v>442</v>
      </c>
      <c r="E1945" s="65" t="s">
        <v>900</v>
      </c>
      <c r="F1945" s="9" t="s">
        <v>5527</v>
      </c>
      <c r="G1945" s="9" t="s">
        <v>5528</v>
      </c>
      <c r="H1945" s="1" t="s">
        <v>74</v>
      </c>
      <c r="I1945" s="1" t="s">
        <v>118</v>
      </c>
      <c r="K1945" s="14" t="s">
        <v>11496</v>
      </c>
      <c r="L1945" s="14" t="s">
        <v>11499</v>
      </c>
      <c r="M1945" s="2">
        <v>0.86</v>
      </c>
      <c r="N1945" s="13">
        <v>45334</v>
      </c>
      <c r="P1945" s="181" t="s">
        <v>11514</v>
      </c>
      <c r="Q1945" s="182" t="s">
        <v>11</v>
      </c>
      <c r="S1945" s="6">
        <v>54600</v>
      </c>
      <c r="T1945" s="6">
        <v>0</v>
      </c>
      <c r="U1945" s="6">
        <v>0</v>
      </c>
      <c r="V1945" s="6">
        <v>0</v>
      </c>
      <c r="W1945" s="6">
        <f>SUM(Table2[[#This Row],[PE Obligations]:[Paving Obligations]])</f>
        <v>54600</v>
      </c>
    </row>
    <row r="1946" spans="1:23" ht="30" x14ac:dyDescent="0.25">
      <c r="A1946" s="5">
        <v>127490</v>
      </c>
      <c r="B1946" s="4">
        <v>1</v>
      </c>
      <c r="C1946" s="9" t="s">
        <v>256</v>
      </c>
      <c r="D1946" s="65"/>
      <c r="E1946" s="65" t="s">
        <v>11498</v>
      </c>
      <c r="F1946" s="9" t="s">
        <v>5526</v>
      </c>
      <c r="H1946" s="1" t="s">
        <v>3266</v>
      </c>
      <c r="I1946" s="1" t="s">
        <v>77</v>
      </c>
      <c r="K1946" s="14" t="s">
        <v>11500</v>
      </c>
      <c r="L1946" s="14" t="s">
        <v>11500</v>
      </c>
      <c r="M1946" s="2">
        <v>0</v>
      </c>
      <c r="P1946" s="181" t="s">
        <v>11517</v>
      </c>
      <c r="Q1946" s="182"/>
      <c r="S1946" s="6">
        <v>0</v>
      </c>
      <c r="T1946" s="6">
        <v>0</v>
      </c>
      <c r="U1946" s="6">
        <v>54370</v>
      </c>
      <c r="V1946" s="6">
        <v>0</v>
      </c>
      <c r="W1946" s="6">
        <f>SUM(Table2[[#This Row],[PE Obligations]:[Paving Obligations]])</f>
        <v>54370</v>
      </c>
    </row>
    <row r="1947" spans="1:23" ht="75" x14ac:dyDescent="0.25">
      <c r="A1947" s="5">
        <v>123325</v>
      </c>
      <c r="B1947" s="4">
        <v>1</v>
      </c>
      <c r="C1947" s="9" t="s">
        <v>86</v>
      </c>
      <c r="D1947" s="65"/>
      <c r="E1947" s="65" t="s">
        <v>11498</v>
      </c>
      <c r="F1947" s="9" t="s">
        <v>3424</v>
      </c>
      <c r="G1947" s="9" t="s">
        <v>3425</v>
      </c>
      <c r="H1947" s="1" t="s">
        <v>22</v>
      </c>
      <c r="I1947" s="1" t="s">
        <v>158</v>
      </c>
      <c r="J1947" s="1" t="e">
        <f>VLOOKUP(A1947,'Resurfacing Data'!A:M,13,FALSE)</f>
        <v>#N/A</v>
      </c>
      <c r="K1947" s="14" t="s">
        <v>11496</v>
      </c>
      <c r="L1947" s="14" t="s">
        <v>10418</v>
      </c>
      <c r="M1947" s="2">
        <v>1.07</v>
      </c>
      <c r="P1947" s="181" t="s">
        <v>11517</v>
      </c>
      <c r="Q1947" s="182" t="s">
        <v>24</v>
      </c>
      <c r="S1947" s="6">
        <v>32800</v>
      </c>
      <c r="T1947" s="6">
        <v>21500</v>
      </c>
      <c r="U1947" s="6">
        <v>0</v>
      </c>
      <c r="V1947" s="6">
        <v>0</v>
      </c>
      <c r="W1947" s="6">
        <f>SUM(Table2[[#This Row],[PE Obligations]:[Paving Obligations]])</f>
        <v>54300</v>
      </c>
    </row>
    <row r="1948" spans="1:23" ht="30" x14ac:dyDescent="0.25">
      <c r="A1948" s="5">
        <v>125258.01</v>
      </c>
      <c r="B1948" s="4">
        <v>2</v>
      </c>
      <c r="C1948" s="9" t="s">
        <v>124</v>
      </c>
      <c r="D1948" s="65" t="s">
        <v>108</v>
      </c>
      <c r="E1948" s="65" t="s">
        <v>10721</v>
      </c>
      <c r="F1948" s="9" t="s">
        <v>4235</v>
      </c>
      <c r="G1948" s="9" t="s">
        <v>4236</v>
      </c>
      <c r="H1948" s="1" t="s">
        <v>105</v>
      </c>
      <c r="I1948" s="1" t="s">
        <v>4232</v>
      </c>
      <c r="K1948" s="14" t="s">
        <v>11505</v>
      </c>
      <c r="L1948" s="14" t="s">
        <v>11339</v>
      </c>
      <c r="M1948" s="2">
        <v>0.01</v>
      </c>
      <c r="P1948" s="181" t="s">
        <v>11513</v>
      </c>
      <c r="Q1948" s="182" t="s">
        <v>148</v>
      </c>
      <c r="S1948" s="6">
        <v>0</v>
      </c>
      <c r="T1948" s="6">
        <v>0</v>
      </c>
      <c r="U1948" s="6">
        <v>54293</v>
      </c>
      <c r="V1948" s="6">
        <v>0</v>
      </c>
      <c r="W1948" s="6">
        <f>SUM(Table2[[#This Row],[PE Obligations]:[Paving Obligations]])</f>
        <v>54293</v>
      </c>
    </row>
    <row r="1949" spans="1:23" x14ac:dyDescent="0.25">
      <c r="A1949" s="5">
        <v>105237.16</v>
      </c>
      <c r="B1949" s="4">
        <v>3</v>
      </c>
      <c r="C1949" s="9" t="s">
        <v>206</v>
      </c>
      <c r="D1949" s="65"/>
      <c r="E1949" s="65" t="s">
        <v>11498</v>
      </c>
      <c r="F1949" s="9" t="s">
        <v>897</v>
      </c>
      <c r="H1949" s="1" t="s">
        <v>760</v>
      </c>
      <c r="I1949" s="1" t="s">
        <v>761</v>
      </c>
      <c r="K1949" s="14" t="s">
        <v>11500</v>
      </c>
      <c r="L1949" s="14" t="s">
        <v>11500</v>
      </c>
      <c r="M1949" s="1" t="s">
        <v>57</v>
      </c>
      <c r="P1949" s="181" t="s">
        <v>11517</v>
      </c>
      <c r="Q1949" s="182"/>
      <c r="S1949" s="6">
        <v>0</v>
      </c>
      <c r="T1949" s="6">
        <v>0</v>
      </c>
      <c r="U1949" s="6">
        <v>54200</v>
      </c>
      <c r="V1949" s="6">
        <v>0</v>
      </c>
      <c r="W1949" s="6">
        <f>SUM(Table2[[#This Row],[PE Obligations]:[Paving Obligations]])</f>
        <v>54200</v>
      </c>
    </row>
    <row r="1950" spans="1:23" ht="30" x14ac:dyDescent="0.25">
      <c r="A1950" s="5">
        <v>128616</v>
      </c>
      <c r="B1950" s="4">
        <v>2</v>
      </c>
      <c r="C1950" s="9" t="s">
        <v>199</v>
      </c>
      <c r="D1950" s="65" t="s">
        <v>6172</v>
      </c>
      <c r="E1950" s="65" t="s">
        <v>11498</v>
      </c>
      <c r="F1950" s="9" t="s">
        <v>6173</v>
      </c>
      <c r="H1950" s="1" t="s">
        <v>1098</v>
      </c>
      <c r="I1950" s="1" t="s">
        <v>158</v>
      </c>
      <c r="K1950" s="14" t="s">
        <v>11500</v>
      </c>
      <c r="L1950" s="14" t="s">
        <v>11500</v>
      </c>
      <c r="M1950" s="2">
        <v>4</v>
      </c>
      <c r="P1950" s="181" t="s">
        <v>11517</v>
      </c>
      <c r="Q1950" s="182" t="s">
        <v>30</v>
      </c>
      <c r="S1950" s="6">
        <v>0</v>
      </c>
      <c r="T1950" s="6">
        <v>0</v>
      </c>
      <c r="U1950" s="6">
        <v>0</v>
      </c>
      <c r="V1950" s="6">
        <v>54053.11</v>
      </c>
      <c r="W1950" s="6">
        <f>SUM(Table2[[#This Row],[PE Obligations]:[Paving Obligations]])</f>
        <v>54053.11</v>
      </c>
    </row>
    <row r="1951" spans="1:23" x14ac:dyDescent="0.25">
      <c r="A1951" s="5">
        <v>129880</v>
      </c>
      <c r="B1951" s="4">
        <v>1</v>
      </c>
      <c r="C1951" s="9" t="s">
        <v>310</v>
      </c>
      <c r="D1951" s="65"/>
      <c r="E1951" s="65" t="s">
        <v>11500</v>
      </c>
      <c r="F1951" s="9" t="s">
        <v>7227</v>
      </c>
      <c r="H1951" s="1" t="s">
        <v>1246</v>
      </c>
      <c r="K1951" s="14" t="s">
        <v>11500</v>
      </c>
      <c r="L1951" s="14" t="s">
        <v>11500</v>
      </c>
      <c r="M1951" s="1" t="s">
        <v>57</v>
      </c>
      <c r="P1951" s="181" t="s">
        <v>11500</v>
      </c>
      <c r="Q1951" s="182"/>
      <c r="S1951" s="6">
        <v>0</v>
      </c>
      <c r="T1951" s="6">
        <v>0</v>
      </c>
      <c r="U1951" s="6">
        <v>54002.5</v>
      </c>
      <c r="V1951" s="6">
        <v>0</v>
      </c>
      <c r="W1951" s="6">
        <f>SUM(Table2[[#This Row],[PE Obligations]:[Paving Obligations]])</f>
        <v>54002.5</v>
      </c>
    </row>
    <row r="1952" spans="1:23" x14ac:dyDescent="0.25">
      <c r="A1952" s="5">
        <v>116358.07</v>
      </c>
      <c r="B1952" s="4">
        <v>4</v>
      </c>
      <c r="C1952" s="9" t="s">
        <v>156</v>
      </c>
      <c r="D1952" s="65"/>
      <c r="E1952" s="65" t="s">
        <v>10721</v>
      </c>
      <c r="F1952" s="9" t="s">
        <v>1949</v>
      </c>
      <c r="H1952" s="1" t="s">
        <v>105</v>
      </c>
      <c r="I1952" s="1" t="s">
        <v>761</v>
      </c>
      <c r="K1952" s="14" t="s">
        <v>11500</v>
      </c>
      <c r="L1952" s="14" t="s">
        <v>11500</v>
      </c>
      <c r="M1952" s="1" t="s">
        <v>57</v>
      </c>
      <c r="N1952" s="13">
        <v>43406</v>
      </c>
      <c r="P1952" s="181" t="s">
        <v>11513</v>
      </c>
      <c r="Q1952" s="182"/>
      <c r="S1952" s="6">
        <v>0</v>
      </c>
      <c r="T1952" s="6">
        <v>0</v>
      </c>
      <c r="U1952" s="6">
        <v>53950</v>
      </c>
      <c r="V1952" s="6">
        <v>0</v>
      </c>
      <c r="W1952" s="6">
        <f>SUM(Table2[[#This Row],[PE Obligations]:[Paving Obligations]])</f>
        <v>53950</v>
      </c>
    </row>
    <row r="1953" spans="1:23" x14ac:dyDescent="0.25">
      <c r="A1953" s="5">
        <v>105191.16</v>
      </c>
      <c r="B1953" s="4">
        <v>4</v>
      </c>
      <c r="C1953" s="9" t="s">
        <v>314</v>
      </c>
      <c r="D1953" s="65"/>
      <c r="E1953" s="65" t="s">
        <v>11498</v>
      </c>
      <c r="F1953" s="9" t="s">
        <v>897</v>
      </c>
      <c r="H1953" s="1" t="s">
        <v>760</v>
      </c>
      <c r="I1953" s="1" t="s">
        <v>761</v>
      </c>
      <c r="K1953" s="14" t="s">
        <v>11500</v>
      </c>
      <c r="L1953" s="14" t="s">
        <v>11500</v>
      </c>
      <c r="M1953" s="1" t="s">
        <v>57</v>
      </c>
      <c r="P1953" s="181" t="s">
        <v>11517</v>
      </c>
      <c r="Q1953" s="182"/>
      <c r="S1953" s="6">
        <v>0</v>
      </c>
      <c r="T1953" s="6">
        <v>0</v>
      </c>
      <c r="U1953" s="6">
        <v>53900</v>
      </c>
      <c r="V1953" s="6">
        <v>0</v>
      </c>
      <c r="W1953" s="6">
        <f>SUM(Table2[[#This Row],[PE Obligations]:[Paving Obligations]])</f>
        <v>53900</v>
      </c>
    </row>
    <row r="1954" spans="1:23" x14ac:dyDescent="0.25">
      <c r="A1954" s="5">
        <v>129749</v>
      </c>
      <c r="B1954" s="4">
        <v>4</v>
      </c>
      <c r="C1954" s="9" t="s">
        <v>174</v>
      </c>
      <c r="D1954" s="65"/>
      <c r="E1954" s="65" t="s">
        <v>11500</v>
      </c>
      <c r="F1954" s="9" t="s">
        <v>7125</v>
      </c>
      <c r="H1954" s="1" t="s">
        <v>878</v>
      </c>
      <c r="I1954" s="1" t="s">
        <v>972</v>
      </c>
      <c r="K1954" s="14" t="s">
        <v>11500</v>
      </c>
      <c r="L1954" s="14" t="s">
        <v>11500</v>
      </c>
      <c r="M1954" s="1" t="s">
        <v>57</v>
      </c>
      <c r="P1954" s="181" t="s">
        <v>11500</v>
      </c>
      <c r="Q1954" s="182"/>
      <c r="S1954" s="6">
        <v>0</v>
      </c>
      <c r="T1954" s="6">
        <v>0</v>
      </c>
      <c r="U1954" s="6">
        <v>53700</v>
      </c>
      <c r="V1954" s="6">
        <v>0</v>
      </c>
      <c r="W1954" s="6">
        <f>SUM(Table2[[#This Row],[PE Obligations]:[Paving Obligations]])</f>
        <v>53700</v>
      </c>
    </row>
    <row r="1955" spans="1:23" x14ac:dyDescent="0.25">
      <c r="A1955" s="5">
        <v>105014.16</v>
      </c>
      <c r="B1955" s="4">
        <v>1</v>
      </c>
      <c r="C1955" s="9" t="s">
        <v>271</v>
      </c>
      <c r="D1955" s="65"/>
      <c r="E1955" s="65" t="s">
        <v>11500</v>
      </c>
      <c r="F1955" s="9" t="s">
        <v>897</v>
      </c>
      <c r="H1955" s="1" t="s">
        <v>760</v>
      </c>
      <c r="I1955" s="1" t="s">
        <v>761</v>
      </c>
      <c r="K1955" s="14" t="s">
        <v>11500</v>
      </c>
      <c r="L1955" s="14" t="s">
        <v>11500</v>
      </c>
      <c r="M1955" s="1" t="s">
        <v>57</v>
      </c>
      <c r="P1955" s="181" t="s">
        <v>11500</v>
      </c>
      <c r="Q1955" s="182"/>
      <c r="S1955" s="6">
        <v>0</v>
      </c>
      <c r="T1955" s="6">
        <v>0</v>
      </c>
      <c r="U1955" s="6">
        <v>53600</v>
      </c>
      <c r="V1955" s="6">
        <v>0</v>
      </c>
      <c r="W1955" s="6">
        <f>SUM(Table2[[#This Row],[PE Obligations]:[Paving Obligations]])</f>
        <v>53600</v>
      </c>
    </row>
    <row r="1956" spans="1:23" x14ac:dyDescent="0.25">
      <c r="A1956" s="5">
        <v>105194.16</v>
      </c>
      <c r="B1956" s="4">
        <v>4</v>
      </c>
      <c r="C1956" s="9" t="s">
        <v>304</v>
      </c>
      <c r="D1956" s="65"/>
      <c r="E1956" s="65" t="s">
        <v>11498</v>
      </c>
      <c r="F1956" s="9" t="s">
        <v>897</v>
      </c>
      <c r="H1956" s="1" t="s">
        <v>760</v>
      </c>
      <c r="I1956" s="1" t="s">
        <v>761</v>
      </c>
      <c r="K1956" s="14" t="s">
        <v>11500</v>
      </c>
      <c r="L1956" s="14" t="s">
        <v>11500</v>
      </c>
      <c r="M1956" s="1" t="s">
        <v>57</v>
      </c>
      <c r="P1956" s="181" t="s">
        <v>11517</v>
      </c>
      <c r="Q1956" s="182"/>
      <c r="S1956" s="6">
        <v>0</v>
      </c>
      <c r="T1956" s="6">
        <v>0</v>
      </c>
      <c r="U1956" s="6">
        <v>53600</v>
      </c>
      <c r="V1956" s="6">
        <v>0</v>
      </c>
      <c r="W1956" s="6">
        <f>SUM(Table2[[#This Row],[PE Obligations]:[Paving Obligations]])</f>
        <v>53600</v>
      </c>
    </row>
    <row r="1957" spans="1:23" x14ac:dyDescent="0.25">
      <c r="A1957" s="5">
        <v>83031.009999999995</v>
      </c>
      <c r="B1957" s="4">
        <v>2</v>
      </c>
      <c r="C1957" s="9" t="s">
        <v>197</v>
      </c>
      <c r="D1957" s="65" t="s">
        <v>369</v>
      </c>
      <c r="E1957" s="65" t="s">
        <v>900</v>
      </c>
      <c r="F1957" s="9" t="s">
        <v>370</v>
      </c>
      <c r="H1957" s="1" t="s">
        <v>52</v>
      </c>
      <c r="I1957" s="1" t="s">
        <v>48</v>
      </c>
      <c r="K1957" s="14" t="s">
        <v>28</v>
      </c>
      <c r="L1957" s="14" t="s">
        <v>11339</v>
      </c>
      <c r="M1957" s="2">
        <v>0.01</v>
      </c>
      <c r="P1957" s="181" t="s">
        <v>11515</v>
      </c>
      <c r="Q1957" s="182" t="s">
        <v>24</v>
      </c>
      <c r="R1957" s="9" t="s">
        <v>371</v>
      </c>
      <c r="S1957" s="6">
        <v>0</v>
      </c>
      <c r="T1957" s="6">
        <v>0</v>
      </c>
      <c r="U1957" s="6">
        <v>53500</v>
      </c>
      <c r="V1957" s="6">
        <v>0</v>
      </c>
      <c r="W1957" s="6">
        <f>SUM(Table2[[#This Row],[PE Obligations]:[Paving Obligations]])</f>
        <v>53500</v>
      </c>
    </row>
    <row r="1958" spans="1:23" ht="30" x14ac:dyDescent="0.25">
      <c r="A1958" s="5">
        <v>114119.08</v>
      </c>
      <c r="B1958" s="4">
        <v>4</v>
      </c>
      <c r="C1958" s="9" t="s">
        <v>156</v>
      </c>
      <c r="D1958" s="65"/>
      <c r="E1958" s="65" t="s">
        <v>10721</v>
      </c>
      <c r="F1958" s="9" t="s">
        <v>1548</v>
      </c>
      <c r="H1958" s="1" t="s">
        <v>105</v>
      </c>
      <c r="I1958" s="1" t="s">
        <v>1540</v>
      </c>
      <c r="K1958" s="14" t="s">
        <v>11500</v>
      </c>
      <c r="L1958" s="14" t="s">
        <v>11500</v>
      </c>
      <c r="M1958" s="1" t="s">
        <v>57</v>
      </c>
      <c r="N1958" s="13">
        <v>43231</v>
      </c>
      <c r="P1958" s="181" t="s">
        <v>11513</v>
      </c>
      <c r="Q1958" s="182"/>
      <c r="S1958" s="6">
        <v>0</v>
      </c>
      <c r="T1958" s="6">
        <v>0</v>
      </c>
      <c r="U1958" s="6">
        <v>53400</v>
      </c>
      <c r="V1958" s="6">
        <v>0</v>
      </c>
      <c r="W1958" s="6">
        <f>SUM(Table2[[#This Row],[PE Obligations]:[Paving Obligations]])</f>
        <v>53400</v>
      </c>
    </row>
    <row r="1959" spans="1:23" x14ac:dyDescent="0.25">
      <c r="A1959" s="5">
        <v>126111</v>
      </c>
      <c r="B1959" s="4">
        <v>2</v>
      </c>
      <c r="C1959" s="9" t="s">
        <v>159</v>
      </c>
      <c r="D1959" s="65"/>
      <c r="E1959" s="65" t="s">
        <v>900</v>
      </c>
      <c r="F1959" s="9" t="s">
        <v>4671</v>
      </c>
      <c r="G1959" s="65" t="s">
        <v>4672</v>
      </c>
      <c r="H1959" s="1" t="s">
        <v>158</v>
      </c>
      <c r="I1959" s="1" t="s">
        <v>158</v>
      </c>
      <c r="J1959" s="1" t="e">
        <f>VLOOKUP(A1959,'2015 to 2019'!D:F,3,FALSE)</f>
        <v>#N/A</v>
      </c>
      <c r="K1959" s="14" t="s">
        <v>11496</v>
      </c>
      <c r="L1959" s="14" t="s">
        <v>10418</v>
      </c>
      <c r="M1959" s="2">
        <v>0</v>
      </c>
      <c r="N1959" s="13">
        <v>43140</v>
      </c>
      <c r="O1959" s="1" t="s">
        <v>3042</v>
      </c>
      <c r="P1959" s="181" t="s">
        <v>11515</v>
      </c>
      <c r="Q1959" s="182"/>
      <c r="S1959" s="6">
        <v>0</v>
      </c>
      <c r="T1959" s="6">
        <v>0</v>
      </c>
      <c r="U1959" s="6">
        <v>0</v>
      </c>
      <c r="V1959" s="6">
        <v>53350.71</v>
      </c>
      <c r="W1959" s="6">
        <f>SUM(Table2[[#This Row],[PE Obligations]:[Paving Obligations]])</f>
        <v>53350.71</v>
      </c>
    </row>
    <row r="1960" spans="1:23" ht="30" x14ac:dyDescent="0.25">
      <c r="A1960" s="5">
        <v>119901.01</v>
      </c>
      <c r="B1960" s="4">
        <v>2</v>
      </c>
      <c r="C1960" s="9" t="s">
        <v>128</v>
      </c>
      <c r="D1960" s="65" t="s">
        <v>999</v>
      </c>
      <c r="E1960" s="65" t="s">
        <v>900</v>
      </c>
      <c r="F1960" s="9" t="s">
        <v>2548</v>
      </c>
      <c r="G1960" s="9" t="s">
        <v>2549</v>
      </c>
      <c r="H1960" s="1" t="s">
        <v>501</v>
      </c>
      <c r="I1960" s="1" t="s">
        <v>969</v>
      </c>
      <c r="K1960" s="14" t="s">
        <v>11496</v>
      </c>
      <c r="L1960" s="14" t="s">
        <v>113</v>
      </c>
      <c r="M1960" s="2">
        <v>0</v>
      </c>
      <c r="N1960" s="13">
        <v>43742</v>
      </c>
      <c r="P1960" s="181" t="s">
        <v>11515</v>
      </c>
      <c r="Q1960" s="182" t="s">
        <v>24</v>
      </c>
      <c r="S1960" s="6">
        <v>0</v>
      </c>
      <c r="T1960" s="6">
        <v>0</v>
      </c>
      <c r="U1960" s="6">
        <v>53233</v>
      </c>
      <c r="V1960" s="6">
        <v>0</v>
      </c>
      <c r="W1960" s="6">
        <f>SUM(Table2[[#This Row],[PE Obligations]:[Paving Obligations]])</f>
        <v>53233</v>
      </c>
    </row>
    <row r="1961" spans="1:23" x14ac:dyDescent="0.25">
      <c r="A1961" s="5">
        <v>115738.01</v>
      </c>
      <c r="B1961" s="4">
        <v>3</v>
      </c>
      <c r="C1961" s="9" t="s">
        <v>343</v>
      </c>
      <c r="D1961" s="65" t="s">
        <v>344</v>
      </c>
      <c r="E1961" s="65" t="s">
        <v>900</v>
      </c>
      <c r="F1961" s="9" t="s">
        <v>1806</v>
      </c>
      <c r="H1961" s="1" t="s">
        <v>52</v>
      </c>
      <c r="I1961" s="1" t="s">
        <v>48</v>
      </c>
      <c r="K1961" s="14" t="s">
        <v>28</v>
      </c>
      <c r="L1961" s="14" t="s">
        <v>11339</v>
      </c>
      <c r="M1961" s="2">
        <v>0.15</v>
      </c>
      <c r="N1961" s="13">
        <v>43966</v>
      </c>
      <c r="P1961" s="181" t="s">
        <v>11515</v>
      </c>
      <c r="Q1961" s="182" t="s">
        <v>24</v>
      </c>
      <c r="R1961" s="9" t="s">
        <v>1807</v>
      </c>
      <c r="S1961" s="6">
        <v>53000</v>
      </c>
      <c r="T1961" s="6">
        <v>0</v>
      </c>
      <c r="U1961" s="6">
        <v>0</v>
      </c>
      <c r="V1961" s="6">
        <v>0</v>
      </c>
      <c r="W1961" s="6">
        <f>SUM(Table2[[#This Row],[PE Obligations]:[Paving Obligations]])</f>
        <v>53000</v>
      </c>
    </row>
    <row r="1962" spans="1:23" x14ac:dyDescent="0.25">
      <c r="A1962" s="5">
        <v>105021.16</v>
      </c>
      <c r="B1962" s="4">
        <v>1</v>
      </c>
      <c r="C1962" s="9" t="s">
        <v>49</v>
      </c>
      <c r="D1962" s="65"/>
      <c r="E1962" s="65" t="s">
        <v>11500</v>
      </c>
      <c r="F1962" s="9" t="s">
        <v>897</v>
      </c>
      <c r="H1962" s="1" t="s">
        <v>760</v>
      </c>
      <c r="I1962" s="1" t="s">
        <v>761</v>
      </c>
      <c r="K1962" s="14" t="s">
        <v>11500</v>
      </c>
      <c r="L1962" s="14" t="s">
        <v>11500</v>
      </c>
      <c r="M1962" s="1" t="s">
        <v>57</v>
      </c>
      <c r="P1962" s="181" t="s">
        <v>11500</v>
      </c>
      <c r="Q1962" s="182"/>
      <c r="S1962" s="6">
        <v>0</v>
      </c>
      <c r="T1962" s="6">
        <v>0</v>
      </c>
      <c r="U1962" s="6">
        <v>53000</v>
      </c>
      <c r="V1962" s="6">
        <v>0</v>
      </c>
      <c r="W1962" s="6">
        <f>SUM(Table2[[#This Row],[PE Obligations]:[Paving Obligations]])</f>
        <v>53000</v>
      </c>
    </row>
    <row r="1963" spans="1:23" x14ac:dyDescent="0.25">
      <c r="A1963" s="5">
        <v>105045.16</v>
      </c>
      <c r="B1963" s="4">
        <v>1</v>
      </c>
      <c r="C1963" s="9" t="s">
        <v>169</v>
      </c>
      <c r="D1963" s="65"/>
      <c r="E1963" s="65" t="s">
        <v>11498</v>
      </c>
      <c r="F1963" s="9" t="s">
        <v>897</v>
      </c>
      <c r="H1963" s="1" t="s">
        <v>760</v>
      </c>
      <c r="I1963" s="1" t="s">
        <v>761</v>
      </c>
      <c r="K1963" s="14" t="s">
        <v>11500</v>
      </c>
      <c r="L1963" s="14" t="s">
        <v>11500</v>
      </c>
      <c r="M1963" s="1" t="s">
        <v>57</v>
      </c>
      <c r="P1963" s="181" t="s">
        <v>11517</v>
      </c>
      <c r="Q1963" s="182"/>
      <c r="S1963" s="6">
        <v>0</v>
      </c>
      <c r="T1963" s="6">
        <v>0</v>
      </c>
      <c r="U1963" s="6">
        <v>53000</v>
      </c>
      <c r="V1963" s="6">
        <v>0</v>
      </c>
      <c r="W1963" s="6">
        <f>SUM(Table2[[#This Row],[PE Obligations]:[Paving Obligations]])</f>
        <v>53000</v>
      </c>
    </row>
    <row r="1964" spans="1:23" x14ac:dyDescent="0.25">
      <c r="A1964" s="5">
        <v>105007.16</v>
      </c>
      <c r="B1964" s="4">
        <v>1</v>
      </c>
      <c r="C1964" s="9" t="s">
        <v>287</v>
      </c>
      <c r="D1964" s="65"/>
      <c r="E1964" s="65" t="s">
        <v>11500</v>
      </c>
      <c r="F1964" s="9" t="s">
        <v>897</v>
      </c>
      <c r="H1964" s="1" t="s">
        <v>760</v>
      </c>
      <c r="I1964" s="1" t="s">
        <v>761</v>
      </c>
      <c r="K1964" s="14" t="s">
        <v>11500</v>
      </c>
      <c r="L1964" s="14" t="s">
        <v>11500</v>
      </c>
      <c r="M1964" s="1" t="s">
        <v>57</v>
      </c>
      <c r="P1964" s="181" t="s">
        <v>11500</v>
      </c>
      <c r="Q1964" s="182"/>
      <c r="S1964" s="6">
        <v>0</v>
      </c>
      <c r="T1964" s="6">
        <v>0</v>
      </c>
      <c r="U1964" s="6">
        <v>52900</v>
      </c>
      <c r="V1964" s="6">
        <v>0</v>
      </c>
      <c r="W1964" s="6">
        <f>SUM(Table2[[#This Row],[PE Obligations]:[Paving Obligations]])</f>
        <v>52900</v>
      </c>
    </row>
    <row r="1965" spans="1:23" ht="210" x14ac:dyDescent="0.25">
      <c r="A1965" s="5">
        <v>123116.01</v>
      </c>
      <c r="B1965" s="4">
        <v>2</v>
      </c>
      <c r="C1965" s="9" t="s">
        <v>179</v>
      </c>
      <c r="D1965" s="65" t="s">
        <v>3327</v>
      </c>
      <c r="E1965" s="65" t="s">
        <v>11498</v>
      </c>
      <c r="F1965" s="9" t="s">
        <v>3328</v>
      </c>
      <c r="G1965" s="9" t="s">
        <v>3329</v>
      </c>
      <c r="H1965" s="1" t="s">
        <v>22</v>
      </c>
      <c r="I1965" s="1" t="s">
        <v>39</v>
      </c>
      <c r="K1965" s="14" t="s">
        <v>11500</v>
      </c>
      <c r="L1965" s="14" t="s">
        <v>11500</v>
      </c>
      <c r="M1965" s="2">
        <v>0.18</v>
      </c>
      <c r="P1965" s="181" t="s">
        <v>11517</v>
      </c>
      <c r="Q1965" s="182" t="s">
        <v>30</v>
      </c>
      <c r="S1965" s="6">
        <v>0</v>
      </c>
      <c r="T1965" s="6">
        <v>52500</v>
      </c>
      <c r="U1965" s="6">
        <v>0</v>
      </c>
      <c r="V1965" s="6">
        <v>0</v>
      </c>
      <c r="W1965" s="6">
        <f>SUM(Table2[[#This Row],[PE Obligations]:[Paving Obligations]])</f>
        <v>52500</v>
      </c>
    </row>
    <row r="1966" spans="1:23" x14ac:dyDescent="0.25">
      <c r="A1966" s="5">
        <v>105233.16</v>
      </c>
      <c r="B1966" s="4">
        <v>3</v>
      </c>
      <c r="C1966" s="9" t="s">
        <v>217</v>
      </c>
      <c r="D1966" s="65"/>
      <c r="E1966" s="65" t="s">
        <v>11498</v>
      </c>
      <c r="F1966" s="9" t="s">
        <v>897</v>
      </c>
      <c r="H1966" s="1" t="s">
        <v>760</v>
      </c>
      <c r="I1966" s="1" t="s">
        <v>761</v>
      </c>
      <c r="K1966" s="14" t="s">
        <v>11500</v>
      </c>
      <c r="L1966" s="14" t="s">
        <v>11500</v>
      </c>
      <c r="M1966" s="1" t="s">
        <v>57</v>
      </c>
      <c r="P1966" s="181" t="s">
        <v>11517</v>
      </c>
      <c r="Q1966" s="182"/>
      <c r="S1966" s="6">
        <v>0</v>
      </c>
      <c r="T1966" s="6">
        <v>0</v>
      </c>
      <c r="U1966" s="6">
        <v>52500</v>
      </c>
      <c r="V1966" s="6">
        <v>0</v>
      </c>
      <c r="W1966" s="6">
        <f>SUM(Table2[[#This Row],[PE Obligations]:[Paving Obligations]])</f>
        <v>52500</v>
      </c>
    </row>
    <row r="1967" spans="1:23" ht="30" x14ac:dyDescent="0.25">
      <c r="A1967" s="5">
        <v>124133.01</v>
      </c>
      <c r="B1967" s="4">
        <v>1</v>
      </c>
      <c r="C1967" s="9" t="s">
        <v>3719</v>
      </c>
      <c r="D1967" s="65" t="s">
        <v>435</v>
      </c>
      <c r="E1967" s="65" t="s">
        <v>900</v>
      </c>
      <c r="F1967" s="9" t="s">
        <v>3722</v>
      </c>
      <c r="G1967" s="9" t="s">
        <v>3723</v>
      </c>
      <c r="H1967" s="1" t="s">
        <v>74</v>
      </c>
      <c r="I1967" s="1" t="s">
        <v>56</v>
      </c>
      <c r="K1967" s="14" t="s">
        <v>11500</v>
      </c>
      <c r="L1967" s="14" t="s">
        <v>11500</v>
      </c>
      <c r="M1967" s="2">
        <v>5.5575000000000001</v>
      </c>
      <c r="N1967" s="13">
        <v>44428</v>
      </c>
      <c r="P1967" s="181" t="s">
        <v>11514</v>
      </c>
      <c r="Q1967" s="182" t="s">
        <v>11</v>
      </c>
      <c r="S1967" s="6">
        <v>52500</v>
      </c>
      <c r="T1967" s="6">
        <v>0</v>
      </c>
      <c r="U1967" s="6">
        <v>0</v>
      </c>
      <c r="V1967" s="6">
        <v>0</v>
      </c>
      <c r="W1967" s="6">
        <f>SUM(Table2[[#This Row],[PE Obligations]:[Paving Obligations]])</f>
        <v>52500</v>
      </c>
    </row>
    <row r="1968" spans="1:23" x14ac:dyDescent="0.25">
      <c r="A1968" s="5">
        <v>130322</v>
      </c>
      <c r="B1968" s="4">
        <v>4</v>
      </c>
      <c r="C1968" s="9" t="s">
        <v>156</v>
      </c>
      <c r="D1968" s="65"/>
      <c r="E1968" s="65" t="s">
        <v>11500</v>
      </c>
      <c r="F1968" s="9" t="s">
        <v>7625</v>
      </c>
      <c r="H1968" s="1" t="s">
        <v>1246</v>
      </c>
      <c r="K1968" s="14" t="s">
        <v>11500</v>
      </c>
      <c r="L1968" s="14" t="s">
        <v>11500</v>
      </c>
      <c r="M1968" s="1" t="s">
        <v>57</v>
      </c>
      <c r="P1968" s="181" t="s">
        <v>11500</v>
      </c>
      <c r="Q1968" s="182"/>
      <c r="S1968" s="6">
        <v>0</v>
      </c>
      <c r="T1968" s="6">
        <v>0</v>
      </c>
      <c r="U1968" s="6">
        <v>52500</v>
      </c>
      <c r="V1968" s="6">
        <v>0</v>
      </c>
      <c r="W1968" s="6">
        <f>SUM(Table2[[#This Row],[PE Obligations]:[Paving Obligations]])</f>
        <v>52500</v>
      </c>
    </row>
    <row r="1969" spans="1:23" x14ac:dyDescent="0.25">
      <c r="A1969" s="5">
        <v>105035.16</v>
      </c>
      <c r="B1969" s="4">
        <v>2</v>
      </c>
      <c r="C1969" s="9" t="s">
        <v>197</v>
      </c>
      <c r="D1969" s="65"/>
      <c r="E1969" s="65" t="s">
        <v>11498</v>
      </c>
      <c r="F1969" s="9" t="s">
        <v>897</v>
      </c>
      <c r="H1969" s="1" t="s">
        <v>760</v>
      </c>
      <c r="I1969" s="1" t="s">
        <v>761</v>
      </c>
      <c r="K1969" s="14" t="s">
        <v>11500</v>
      </c>
      <c r="L1969" s="14" t="s">
        <v>11500</v>
      </c>
      <c r="M1969" s="1" t="s">
        <v>57</v>
      </c>
      <c r="P1969" s="181" t="s">
        <v>11517</v>
      </c>
      <c r="Q1969" s="182"/>
      <c r="S1969" s="6">
        <v>0</v>
      </c>
      <c r="T1969" s="6">
        <v>0</v>
      </c>
      <c r="U1969" s="6">
        <v>52300</v>
      </c>
      <c r="V1969" s="6">
        <v>0</v>
      </c>
      <c r="W1969" s="6">
        <f>SUM(Table2[[#This Row],[PE Obligations]:[Paving Obligations]])</f>
        <v>52300</v>
      </c>
    </row>
    <row r="1970" spans="1:23" x14ac:dyDescent="0.25">
      <c r="A1970" s="5">
        <v>105211.16</v>
      </c>
      <c r="B1970" s="4">
        <v>3</v>
      </c>
      <c r="C1970" s="9" t="s">
        <v>254</v>
      </c>
      <c r="D1970" s="65"/>
      <c r="E1970" s="65" t="s">
        <v>11498</v>
      </c>
      <c r="F1970" s="9" t="s">
        <v>897</v>
      </c>
      <c r="H1970" s="1" t="s">
        <v>760</v>
      </c>
      <c r="I1970" s="1" t="s">
        <v>761</v>
      </c>
      <c r="K1970" s="14" t="s">
        <v>11500</v>
      </c>
      <c r="L1970" s="14" t="s">
        <v>11500</v>
      </c>
      <c r="M1970" s="1" t="s">
        <v>57</v>
      </c>
      <c r="P1970" s="181" t="s">
        <v>11517</v>
      </c>
      <c r="Q1970" s="182"/>
      <c r="S1970" s="6">
        <v>0</v>
      </c>
      <c r="T1970" s="6">
        <v>0</v>
      </c>
      <c r="U1970" s="6">
        <v>52200</v>
      </c>
      <c r="V1970" s="6">
        <v>0</v>
      </c>
      <c r="W1970" s="6">
        <f>SUM(Table2[[#This Row],[PE Obligations]:[Paving Obligations]])</f>
        <v>52200</v>
      </c>
    </row>
    <row r="1971" spans="1:23" x14ac:dyDescent="0.25">
      <c r="A1971" s="5">
        <v>129022</v>
      </c>
      <c r="B1971" s="4">
        <v>1</v>
      </c>
      <c r="C1971" s="9" t="s">
        <v>86</v>
      </c>
      <c r="D1971" s="65"/>
      <c r="E1971" s="65" t="s">
        <v>900</v>
      </c>
      <c r="F1971" s="9" t="s">
        <v>6458</v>
      </c>
      <c r="H1971" s="1" t="s">
        <v>105</v>
      </c>
      <c r="I1971" s="1" t="s">
        <v>171</v>
      </c>
      <c r="K1971" s="14" t="s">
        <v>11500</v>
      </c>
      <c r="L1971" s="14" t="s">
        <v>11500</v>
      </c>
      <c r="M1971" s="1" t="s">
        <v>57</v>
      </c>
      <c r="P1971" s="181" t="s">
        <v>11515</v>
      </c>
      <c r="Q1971" s="182"/>
      <c r="S1971" s="6">
        <v>0</v>
      </c>
      <c r="T1971" s="6">
        <v>0</v>
      </c>
      <c r="U1971" s="6">
        <v>52137</v>
      </c>
      <c r="V1971" s="6">
        <v>0</v>
      </c>
      <c r="W1971" s="6">
        <f>SUM(Table2[[#This Row],[PE Obligations]:[Paving Obligations]])</f>
        <v>52137</v>
      </c>
    </row>
    <row r="1972" spans="1:23" x14ac:dyDescent="0.25">
      <c r="A1972" s="5">
        <v>105228.16</v>
      </c>
      <c r="B1972" s="4">
        <v>4</v>
      </c>
      <c r="C1972" s="9" t="s">
        <v>233</v>
      </c>
      <c r="D1972" s="65"/>
      <c r="E1972" s="65" t="s">
        <v>11498</v>
      </c>
      <c r="F1972" s="9" t="s">
        <v>897</v>
      </c>
      <c r="H1972" s="1" t="s">
        <v>760</v>
      </c>
      <c r="I1972" s="1" t="s">
        <v>761</v>
      </c>
      <c r="K1972" s="14" t="s">
        <v>11500</v>
      </c>
      <c r="L1972" s="14" t="s">
        <v>11500</v>
      </c>
      <c r="M1972" s="1" t="s">
        <v>57</v>
      </c>
      <c r="P1972" s="181" t="s">
        <v>11517</v>
      </c>
      <c r="Q1972" s="182"/>
      <c r="S1972" s="6">
        <v>0</v>
      </c>
      <c r="T1972" s="6">
        <v>0</v>
      </c>
      <c r="U1972" s="6">
        <v>52000</v>
      </c>
      <c r="V1972" s="6">
        <v>0</v>
      </c>
      <c r="W1972" s="6">
        <f>SUM(Table2[[#This Row],[PE Obligations]:[Paving Obligations]])</f>
        <v>52000</v>
      </c>
    </row>
    <row r="1973" spans="1:23" x14ac:dyDescent="0.25">
      <c r="A1973" s="5">
        <v>130145</v>
      </c>
      <c r="B1973" s="4">
        <v>3</v>
      </c>
      <c r="C1973" s="9" t="s">
        <v>320</v>
      </c>
      <c r="D1973" s="65" t="s">
        <v>114</v>
      </c>
      <c r="E1973" s="65" t="s">
        <v>10721</v>
      </c>
      <c r="F1973" s="9" t="s">
        <v>7498</v>
      </c>
      <c r="H1973" s="1" t="s">
        <v>52</v>
      </c>
      <c r="I1973" s="1" t="s">
        <v>48</v>
      </c>
      <c r="K1973" s="14" t="s">
        <v>28</v>
      </c>
      <c r="L1973" s="14" t="s">
        <v>11339</v>
      </c>
      <c r="M1973" s="2">
        <v>0.03</v>
      </c>
      <c r="N1973" s="13">
        <v>44113</v>
      </c>
      <c r="P1973" s="181" t="s">
        <v>11513</v>
      </c>
      <c r="Q1973" s="182" t="s">
        <v>148</v>
      </c>
      <c r="R1973" s="9" t="s">
        <v>7499</v>
      </c>
      <c r="S1973" s="6">
        <v>0</v>
      </c>
      <c r="T1973" s="6">
        <v>0</v>
      </c>
      <c r="U1973" s="6">
        <v>52000</v>
      </c>
      <c r="V1973" s="6">
        <v>0</v>
      </c>
      <c r="W1973" s="6">
        <f>SUM(Table2[[#This Row],[PE Obligations]:[Paving Obligations]])</f>
        <v>52000</v>
      </c>
    </row>
    <row r="1974" spans="1:23" ht="30" x14ac:dyDescent="0.25">
      <c r="A1974" s="5">
        <v>118303.05</v>
      </c>
      <c r="B1974" s="4">
        <v>2</v>
      </c>
      <c r="C1974" s="9" t="s">
        <v>159</v>
      </c>
      <c r="D1974" s="65"/>
      <c r="E1974" s="65" t="s">
        <v>10721</v>
      </c>
      <c r="F1974" s="9" t="s">
        <v>2252</v>
      </c>
      <c r="G1974" s="9" t="s">
        <v>2249</v>
      </c>
      <c r="H1974" s="1" t="s">
        <v>105</v>
      </c>
      <c r="I1974" s="1" t="s">
        <v>922</v>
      </c>
      <c r="K1974" s="14" t="s">
        <v>11500</v>
      </c>
      <c r="L1974" s="14" t="s">
        <v>11500</v>
      </c>
      <c r="M1974" s="1" t="s">
        <v>57</v>
      </c>
      <c r="N1974" s="13">
        <v>43140</v>
      </c>
      <c r="P1974" s="181" t="s">
        <v>11513</v>
      </c>
      <c r="Q1974" s="182"/>
      <c r="S1974" s="6">
        <v>0</v>
      </c>
      <c r="T1974" s="6">
        <v>0</v>
      </c>
      <c r="U1974" s="6">
        <v>51957.02</v>
      </c>
      <c r="V1974" s="6">
        <v>0</v>
      </c>
      <c r="W1974" s="6">
        <f>SUM(Table2[[#This Row],[PE Obligations]:[Paving Obligations]])</f>
        <v>51957.02</v>
      </c>
    </row>
    <row r="1975" spans="1:23" x14ac:dyDescent="0.25">
      <c r="A1975" s="5">
        <v>126478</v>
      </c>
      <c r="B1975" s="4">
        <v>1</v>
      </c>
      <c r="C1975" s="9" t="s">
        <v>40</v>
      </c>
      <c r="D1975" s="65" t="s">
        <v>363</v>
      </c>
      <c r="E1975" s="65" t="s">
        <v>900</v>
      </c>
      <c r="F1975" s="9" t="s">
        <v>4868</v>
      </c>
      <c r="G1975" s="9" t="s">
        <v>3582</v>
      </c>
      <c r="H1975" s="1" t="s">
        <v>158</v>
      </c>
      <c r="I1975" s="1" t="s">
        <v>4650</v>
      </c>
      <c r="J1975" s="1" t="str">
        <f>VLOOKUP(A1975,'2015 to 2019'!D:F,3,FALSE)</f>
        <v>411TLD Overlay @ 85 lb/sy</v>
      </c>
      <c r="K1975" s="14" t="s">
        <v>11496</v>
      </c>
      <c r="L1975" s="14" t="s">
        <v>10418</v>
      </c>
      <c r="M1975" s="2">
        <v>3.2</v>
      </c>
      <c r="N1975" s="13">
        <v>43231</v>
      </c>
      <c r="O1975" s="1" t="s">
        <v>337</v>
      </c>
      <c r="P1975" s="181" t="s">
        <v>11515</v>
      </c>
      <c r="Q1975" s="182" t="s">
        <v>24</v>
      </c>
      <c r="R1975" s="9" t="s">
        <v>4869</v>
      </c>
      <c r="S1975" s="6">
        <v>0</v>
      </c>
      <c r="T1975" s="6">
        <v>0</v>
      </c>
      <c r="U1975" s="6">
        <v>-31781.81</v>
      </c>
      <c r="V1975" s="6">
        <v>83720.41</v>
      </c>
      <c r="W1975" s="6">
        <f>SUM(Table2[[#This Row],[PE Obligations]:[Paving Obligations]])</f>
        <v>51938.600000000006</v>
      </c>
    </row>
    <row r="1976" spans="1:23" ht="75" x14ac:dyDescent="0.25">
      <c r="A1976" s="5">
        <v>119592</v>
      </c>
      <c r="B1976" s="4">
        <v>3</v>
      </c>
      <c r="C1976" s="9" t="s">
        <v>152</v>
      </c>
      <c r="D1976" s="65" t="s">
        <v>135</v>
      </c>
      <c r="E1976" s="65" t="s">
        <v>11498</v>
      </c>
      <c r="F1976" s="9" t="s">
        <v>2469</v>
      </c>
      <c r="G1976" s="9" t="s">
        <v>2470</v>
      </c>
      <c r="H1976" s="1" t="s">
        <v>1079</v>
      </c>
      <c r="I1976" s="1" t="s">
        <v>912</v>
      </c>
      <c r="K1976" s="14" t="s">
        <v>11496</v>
      </c>
      <c r="L1976" s="14" t="s">
        <v>113</v>
      </c>
      <c r="M1976" s="2">
        <v>1.17</v>
      </c>
      <c r="N1976" s="13">
        <v>42706</v>
      </c>
      <c r="P1976" s="181" t="s">
        <v>11517</v>
      </c>
      <c r="Q1976" s="182" t="s">
        <v>24</v>
      </c>
      <c r="S1976" s="6">
        <v>51900</v>
      </c>
      <c r="T1976" s="6">
        <v>0</v>
      </c>
      <c r="U1976" s="6">
        <v>0</v>
      </c>
      <c r="V1976" s="6">
        <v>0</v>
      </c>
      <c r="W1976" s="6">
        <f>SUM(Table2[[#This Row],[PE Obligations]:[Paving Obligations]])</f>
        <v>51900</v>
      </c>
    </row>
    <row r="1977" spans="1:23" x14ac:dyDescent="0.25">
      <c r="A1977" s="5">
        <v>105235.16</v>
      </c>
      <c r="B1977" s="4">
        <v>4</v>
      </c>
      <c r="C1977" s="9" t="s">
        <v>210</v>
      </c>
      <c r="D1977" s="65"/>
      <c r="E1977" s="65" t="s">
        <v>11498</v>
      </c>
      <c r="F1977" s="9" t="s">
        <v>897</v>
      </c>
      <c r="H1977" s="1" t="s">
        <v>760</v>
      </c>
      <c r="I1977" s="1" t="s">
        <v>761</v>
      </c>
      <c r="K1977" s="14" t="s">
        <v>11500</v>
      </c>
      <c r="L1977" s="14" t="s">
        <v>11500</v>
      </c>
      <c r="M1977" s="1" t="s">
        <v>57</v>
      </c>
      <c r="P1977" s="181" t="s">
        <v>11517</v>
      </c>
      <c r="Q1977" s="182"/>
      <c r="S1977" s="6">
        <v>0</v>
      </c>
      <c r="T1977" s="6">
        <v>0</v>
      </c>
      <c r="U1977" s="6">
        <v>51600</v>
      </c>
      <c r="V1977" s="6">
        <v>0</v>
      </c>
      <c r="W1977" s="6">
        <f>SUM(Table2[[#This Row],[PE Obligations]:[Paving Obligations]])</f>
        <v>51600</v>
      </c>
    </row>
    <row r="1978" spans="1:23" x14ac:dyDescent="0.25">
      <c r="A1978" s="5">
        <v>126240</v>
      </c>
      <c r="B1978" s="4">
        <v>3</v>
      </c>
      <c r="C1978" s="9" t="s">
        <v>217</v>
      </c>
      <c r="D1978" s="65" t="s">
        <v>4779</v>
      </c>
      <c r="E1978" s="65" t="s">
        <v>900</v>
      </c>
      <c r="F1978" s="9" t="s">
        <v>4780</v>
      </c>
      <c r="G1978" s="9" t="s">
        <v>4135</v>
      </c>
      <c r="H1978" s="1" t="s">
        <v>158</v>
      </c>
      <c r="I1978" s="1" t="s">
        <v>341</v>
      </c>
      <c r="J1978" s="1" t="str">
        <f>VLOOKUP(A1978,'Resurfacing Data'!A:M,13,FALSE)</f>
        <v>411 D Overlay</v>
      </c>
      <c r="K1978" s="14" t="s">
        <v>11496</v>
      </c>
      <c r="L1978" s="14" t="s">
        <v>10418</v>
      </c>
      <c r="M1978" s="2">
        <v>6.67</v>
      </c>
      <c r="N1978" s="13">
        <v>43231</v>
      </c>
      <c r="O1978" s="1" t="s">
        <v>342</v>
      </c>
      <c r="P1978" s="181" t="s">
        <v>11515</v>
      </c>
      <c r="Q1978" s="182" t="s">
        <v>24</v>
      </c>
      <c r="S1978" s="6">
        <v>0</v>
      </c>
      <c r="T1978" s="6">
        <v>0</v>
      </c>
      <c r="U1978" s="6">
        <v>-12342.43</v>
      </c>
      <c r="V1978" s="6">
        <v>63928.88</v>
      </c>
      <c r="W1978" s="6">
        <f>SUM(Table2[[#This Row],[PE Obligations]:[Paving Obligations]])</f>
        <v>51586.45</v>
      </c>
    </row>
    <row r="1979" spans="1:23" x14ac:dyDescent="0.25">
      <c r="A1979" s="5">
        <v>105246.16</v>
      </c>
      <c r="B1979" s="4">
        <v>3</v>
      </c>
      <c r="C1979" s="9" t="s">
        <v>172</v>
      </c>
      <c r="D1979" s="65"/>
      <c r="E1979" s="65" t="s">
        <v>11498</v>
      </c>
      <c r="F1979" s="9" t="s">
        <v>897</v>
      </c>
      <c r="H1979" s="1" t="s">
        <v>760</v>
      </c>
      <c r="I1979" s="1" t="s">
        <v>761</v>
      </c>
      <c r="K1979" s="14" t="s">
        <v>11500</v>
      </c>
      <c r="L1979" s="14" t="s">
        <v>11500</v>
      </c>
      <c r="M1979" s="1" t="s">
        <v>57</v>
      </c>
      <c r="P1979" s="181" t="s">
        <v>11517</v>
      </c>
      <c r="Q1979" s="182"/>
      <c r="S1979" s="6">
        <v>0</v>
      </c>
      <c r="T1979" s="6">
        <v>0</v>
      </c>
      <c r="U1979" s="6">
        <v>51500</v>
      </c>
      <c r="V1979" s="6">
        <v>0</v>
      </c>
      <c r="W1979" s="6">
        <f>SUM(Table2[[#This Row],[PE Obligations]:[Paving Obligations]])</f>
        <v>51500</v>
      </c>
    </row>
    <row r="1980" spans="1:23" ht="45" x14ac:dyDescent="0.25">
      <c r="A1980" s="5">
        <v>120444</v>
      </c>
      <c r="B1980" s="4">
        <v>4</v>
      </c>
      <c r="C1980" s="9" t="s">
        <v>18</v>
      </c>
      <c r="D1980" s="65" t="s">
        <v>363</v>
      </c>
      <c r="E1980" s="65" t="s">
        <v>11498</v>
      </c>
      <c r="F1980" s="9" t="s">
        <v>2734</v>
      </c>
      <c r="G1980" s="9" t="s">
        <v>2735</v>
      </c>
      <c r="H1980" s="1" t="s">
        <v>22</v>
      </c>
      <c r="I1980" s="1" t="s">
        <v>23</v>
      </c>
      <c r="K1980" s="14" t="s">
        <v>11496</v>
      </c>
      <c r="L1980" s="14" t="s">
        <v>113</v>
      </c>
      <c r="M1980" s="2">
        <v>0.7</v>
      </c>
      <c r="P1980" s="181" t="s">
        <v>11516</v>
      </c>
      <c r="Q1980" s="182" t="s">
        <v>11</v>
      </c>
      <c r="S1980" s="6">
        <v>0</v>
      </c>
      <c r="T1980" s="6">
        <v>0</v>
      </c>
      <c r="U1980" s="6">
        <v>51217</v>
      </c>
      <c r="V1980" s="6">
        <v>0</v>
      </c>
      <c r="W1980" s="6">
        <f>SUM(Table2[[#This Row],[PE Obligations]:[Paving Obligations]])</f>
        <v>51217</v>
      </c>
    </row>
    <row r="1981" spans="1:23" ht="120" x14ac:dyDescent="0.25">
      <c r="A1981" s="5">
        <v>128777</v>
      </c>
      <c r="B1981" s="4">
        <v>1</v>
      </c>
      <c r="C1981" s="9" t="s">
        <v>40</v>
      </c>
      <c r="D1981" s="65"/>
      <c r="E1981" s="65" t="s">
        <v>11498</v>
      </c>
      <c r="F1981" s="9" t="s">
        <v>6316</v>
      </c>
      <c r="G1981" s="9" t="s">
        <v>6317</v>
      </c>
      <c r="H1981" s="1" t="s">
        <v>22</v>
      </c>
      <c r="I1981" s="1" t="s">
        <v>39</v>
      </c>
      <c r="K1981" s="14" t="s">
        <v>11500</v>
      </c>
      <c r="L1981" s="14" t="s">
        <v>11500</v>
      </c>
      <c r="M1981" s="2">
        <v>0</v>
      </c>
      <c r="P1981" s="181" t="s">
        <v>11517</v>
      </c>
      <c r="Q1981" s="182"/>
      <c r="S1981" s="6">
        <v>51000</v>
      </c>
      <c r="T1981" s="6">
        <v>0</v>
      </c>
      <c r="U1981" s="6">
        <v>0</v>
      </c>
      <c r="V1981" s="6">
        <v>0</v>
      </c>
      <c r="W1981" s="6">
        <f>SUM(Table2[[#This Row],[PE Obligations]:[Paving Obligations]])</f>
        <v>51000</v>
      </c>
    </row>
    <row r="1982" spans="1:23" x14ac:dyDescent="0.25">
      <c r="A1982" s="5">
        <v>129572</v>
      </c>
      <c r="B1982" s="4">
        <v>3</v>
      </c>
      <c r="C1982" s="9" t="s">
        <v>320</v>
      </c>
      <c r="D1982" s="65" t="s">
        <v>3185</v>
      </c>
      <c r="E1982" s="65" t="s">
        <v>900</v>
      </c>
      <c r="F1982" s="9" t="s">
        <v>6972</v>
      </c>
      <c r="G1982" s="9" t="s">
        <v>6973</v>
      </c>
      <c r="H1982" s="1" t="s">
        <v>52</v>
      </c>
      <c r="I1982" s="1" t="s">
        <v>48</v>
      </c>
      <c r="K1982" s="14" t="s">
        <v>28</v>
      </c>
      <c r="L1982" s="14" t="s">
        <v>11339</v>
      </c>
      <c r="M1982" s="2">
        <v>0.01</v>
      </c>
      <c r="N1982" s="13">
        <v>44057</v>
      </c>
      <c r="P1982" s="181" t="s">
        <v>11515</v>
      </c>
      <c r="Q1982" s="182" t="s">
        <v>24</v>
      </c>
      <c r="R1982" s="9" t="s">
        <v>6974</v>
      </c>
      <c r="S1982" s="6">
        <v>0</v>
      </c>
      <c r="T1982" s="6">
        <v>0</v>
      </c>
      <c r="U1982" s="6">
        <v>51000</v>
      </c>
      <c r="V1982" s="6">
        <v>0</v>
      </c>
      <c r="W1982" s="6">
        <f>SUM(Table2[[#This Row],[PE Obligations]:[Paving Obligations]])</f>
        <v>51000</v>
      </c>
    </row>
    <row r="1983" spans="1:23" x14ac:dyDescent="0.25">
      <c r="A1983" s="5">
        <v>105039.16</v>
      </c>
      <c r="B1983" s="4">
        <v>1</v>
      </c>
      <c r="C1983" s="9" t="s">
        <v>186</v>
      </c>
      <c r="D1983" s="65"/>
      <c r="E1983" s="65" t="s">
        <v>11498</v>
      </c>
      <c r="F1983" s="9" t="s">
        <v>897</v>
      </c>
      <c r="H1983" s="1" t="s">
        <v>760</v>
      </c>
      <c r="I1983" s="1" t="s">
        <v>761</v>
      </c>
      <c r="K1983" s="14" t="s">
        <v>11500</v>
      </c>
      <c r="L1983" s="14" t="s">
        <v>11500</v>
      </c>
      <c r="M1983" s="1" t="s">
        <v>57</v>
      </c>
      <c r="P1983" s="181" t="s">
        <v>11517</v>
      </c>
      <c r="Q1983" s="182"/>
      <c r="S1983" s="6">
        <v>0</v>
      </c>
      <c r="T1983" s="6">
        <v>0</v>
      </c>
      <c r="U1983" s="6">
        <v>50800</v>
      </c>
      <c r="V1983" s="6">
        <v>0</v>
      </c>
      <c r="W1983" s="6">
        <f>SUM(Table2[[#This Row],[PE Obligations]:[Paving Obligations]])</f>
        <v>50800</v>
      </c>
    </row>
    <row r="1984" spans="1:23" ht="30" x14ac:dyDescent="0.25">
      <c r="A1984" s="5">
        <v>128406</v>
      </c>
      <c r="B1984" s="4">
        <v>2</v>
      </c>
      <c r="C1984" s="9" t="s">
        <v>98</v>
      </c>
      <c r="D1984" s="65" t="s">
        <v>6099</v>
      </c>
      <c r="E1984" s="65" t="s">
        <v>11498</v>
      </c>
      <c r="F1984" s="9" t="s">
        <v>6100</v>
      </c>
      <c r="H1984" s="1" t="s">
        <v>1098</v>
      </c>
      <c r="I1984" s="1" t="s">
        <v>158</v>
      </c>
      <c r="K1984" s="14" t="s">
        <v>11500</v>
      </c>
      <c r="L1984" s="14" t="s">
        <v>11500</v>
      </c>
      <c r="M1984" s="2">
        <v>0.54400000000000004</v>
      </c>
      <c r="P1984" s="181" t="s">
        <v>11517</v>
      </c>
      <c r="Q1984" s="182" t="s">
        <v>30</v>
      </c>
      <c r="S1984" s="6">
        <v>0</v>
      </c>
      <c r="T1984" s="6">
        <v>0</v>
      </c>
      <c r="U1984" s="6">
        <v>0</v>
      </c>
      <c r="V1984" s="6">
        <v>50712.95</v>
      </c>
      <c r="W1984" s="6">
        <f>SUM(Table2[[#This Row],[PE Obligations]:[Paving Obligations]])</f>
        <v>50712.95</v>
      </c>
    </row>
    <row r="1985" spans="1:23" x14ac:dyDescent="0.25">
      <c r="A1985" s="5">
        <v>105030.16</v>
      </c>
      <c r="B1985" s="4">
        <v>2</v>
      </c>
      <c r="C1985" s="9" t="s">
        <v>98</v>
      </c>
      <c r="D1985" s="65"/>
      <c r="E1985" s="65" t="s">
        <v>11500</v>
      </c>
      <c r="F1985" s="9" t="s">
        <v>897</v>
      </c>
      <c r="H1985" s="1" t="s">
        <v>760</v>
      </c>
      <c r="I1985" s="1" t="s">
        <v>761</v>
      </c>
      <c r="K1985" s="14" t="s">
        <v>11500</v>
      </c>
      <c r="L1985" s="14" t="s">
        <v>11500</v>
      </c>
      <c r="M1985" s="1" t="s">
        <v>57</v>
      </c>
      <c r="P1985" s="181" t="s">
        <v>11500</v>
      </c>
      <c r="Q1985" s="182"/>
      <c r="S1985" s="6">
        <v>0</v>
      </c>
      <c r="T1985" s="6">
        <v>0</v>
      </c>
      <c r="U1985" s="6">
        <v>50600</v>
      </c>
      <c r="V1985" s="6">
        <v>0</v>
      </c>
      <c r="W1985" s="6">
        <f>SUM(Table2[[#This Row],[PE Obligations]:[Paving Obligations]])</f>
        <v>50600</v>
      </c>
    </row>
    <row r="1986" spans="1:23" x14ac:dyDescent="0.25">
      <c r="A1986" s="5">
        <v>109199</v>
      </c>
      <c r="B1986" s="4">
        <v>3</v>
      </c>
      <c r="C1986" s="9" t="s">
        <v>43</v>
      </c>
      <c r="D1986" s="65" t="s">
        <v>126</v>
      </c>
      <c r="E1986" s="65" t="s">
        <v>900</v>
      </c>
      <c r="F1986" s="9" t="s">
        <v>1103</v>
      </c>
      <c r="H1986" s="1" t="s">
        <v>105</v>
      </c>
      <c r="I1986" s="1" t="s">
        <v>969</v>
      </c>
      <c r="K1986" s="14" t="s">
        <v>11496</v>
      </c>
      <c r="L1986" s="14" t="s">
        <v>113</v>
      </c>
      <c r="M1986" s="2">
        <v>0.13900000000000001</v>
      </c>
      <c r="N1986" s="13">
        <v>39976</v>
      </c>
      <c r="P1986" s="181" t="s">
        <v>11514</v>
      </c>
      <c r="Q1986" s="182" t="s">
        <v>11</v>
      </c>
      <c r="S1986" s="6">
        <v>0</v>
      </c>
      <c r="T1986" s="6">
        <v>49940.800000000003</v>
      </c>
      <c r="U1986" s="6">
        <v>531.34</v>
      </c>
      <c r="V1986" s="6">
        <v>0</v>
      </c>
      <c r="W1986" s="6">
        <f>SUM(Table2[[#This Row],[PE Obligations]:[Paving Obligations]])</f>
        <v>50472.14</v>
      </c>
    </row>
    <row r="1987" spans="1:23" x14ac:dyDescent="0.25">
      <c r="A1987" s="5">
        <v>104999.16</v>
      </c>
      <c r="B1987" s="4">
        <v>2</v>
      </c>
      <c r="C1987" s="9" t="s">
        <v>803</v>
      </c>
      <c r="D1987" s="65"/>
      <c r="E1987" s="65" t="s">
        <v>11500</v>
      </c>
      <c r="F1987" s="9" t="s">
        <v>897</v>
      </c>
      <c r="H1987" s="1" t="s">
        <v>760</v>
      </c>
      <c r="I1987" s="1" t="s">
        <v>761</v>
      </c>
      <c r="K1987" s="14" t="s">
        <v>11500</v>
      </c>
      <c r="L1987" s="14" t="s">
        <v>11500</v>
      </c>
      <c r="M1987" s="1" t="s">
        <v>57</v>
      </c>
      <c r="P1987" s="181" t="s">
        <v>11500</v>
      </c>
      <c r="Q1987" s="182"/>
      <c r="S1987" s="6">
        <v>0</v>
      </c>
      <c r="T1987" s="6">
        <v>0</v>
      </c>
      <c r="U1987" s="6">
        <v>50300</v>
      </c>
      <c r="V1987" s="6">
        <v>0</v>
      </c>
      <c r="W1987" s="6">
        <f>SUM(Table2[[#This Row],[PE Obligations]:[Paving Obligations]])</f>
        <v>50300</v>
      </c>
    </row>
    <row r="1988" spans="1:23" x14ac:dyDescent="0.25">
      <c r="A1988" s="5">
        <v>105202.16</v>
      </c>
      <c r="B1988" s="4">
        <v>4</v>
      </c>
      <c r="C1988" s="9" t="s">
        <v>607</v>
      </c>
      <c r="D1988" s="65"/>
      <c r="E1988" s="65" t="s">
        <v>11498</v>
      </c>
      <c r="F1988" s="9" t="s">
        <v>897</v>
      </c>
      <c r="H1988" s="1" t="s">
        <v>760</v>
      </c>
      <c r="I1988" s="1" t="s">
        <v>761</v>
      </c>
      <c r="K1988" s="14" t="s">
        <v>11500</v>
      </c>
      <c r="L1988" s="14" t="s">
        <v>11500</v>
      </c>
      <c r="M1988" s="1" t="s">
        <v>57</v>
      </c>
      <c r="P1988" s="181" t="s">
        <v>11517</v>
      </c>
      <c r="Q1988" s="182"/>
      <c r="S1988" s="6">
        <v>0</v>
      </c>
      <c r="T1988" s="6">
        <v>0</v>
      </c>
      <c r="U1988" s="6">
        <v>50200</v>
      </c>
      <c r="V1988" s="6">
        <v>0</v>
      </c>
      <c r="W1988" s="6">
        <f>SUM(Table2[[#This Row],[PE Obligations]:[Paving Obligations]])</f>
        <v>50200</v>
      </c>
    </row>
    <row r="1989" spans="1:23" ht="30" x14ac:dyDescent="0.25">
      <c r="A1989" s="5">
        <v>129418</v>
      </c>
      <c r="B1989" s="4">
        <v>2</v>
      </c>
      <c r="C1989" s="9" t="s">
        <v>197</v>
      </c>
      <c r="D1989" s="65"/>
      <c r="E1989" s="65" t="s">
        <v>11500</v>
      </c>
      <c r="F1989" s="9" t="s">
        <v>6903</v>
      </c>
      <c r="G1989" s="9" t="s">
        <v>2658</v>
      </c>
      <c r="H1989" s="1" t="s">
        <v>1069</v>
      </c>
      <c r="K1989" s="14" t="s">
        <v>11500</v>
      </c>
      <c r="L1989" s="14" t="s">
        <v>11500</v>
      </c>
      <c r="M1989" s="2">
        <v>0.01</v>
      </c>
      <c r="P1989" s="181" t="s">
        <v>11500</v>
      </c>
      <c r="Q1989" s="182" t="s">
        <v>24</v>
      </c>
      <c r="S1989" s="6">
        <v>15000</v>
      </c>
      <c r="T1989" s="6">
        <v>0</v>
      </c>
      <c r="U1989" s="6">
        <v>35100</v>
      </c>
      <c r="V1989" s="6">
        <v>0</v>
      </c>
      <c r="W1989" s="6">
        <f>SUM(Table2[[#This Row],[PE Obligations]:[Paving Obligations]])</f>
        <v>50100</v>
      </c>
    </row>
    <row r="1990" spans="1:23" x14ac:dyDescent="0.25">
      <c r="A1990" s="5">
        <v>129235</v>
      </c>
      <c r="B1990" s="4">
        <v>1</v>
      </c>
      <c r="C1990" s="9" t="s">
        <v>287</v>
      </c>
      <c r="D1990" s="65"/>
      <c r="E1990" s="65" t="s">
        <v>900</v>
      </c>
      <c r="F1990" s="9" t="s">
        <v>6717</v>
      </c>
      <c r="H1990" s="1" t="s">
        <v>105</v>
      </c>
      <c r="I1990" s="1" t="s">
        <v>171</v>
      </c>
      <c r="K1990" s="14" t="s">
        <v>11500</v>
      </c>
      <c r="L1990" s="14" t="s">
        <v>11500</v>
      </c>
      <c r="M1990" s="1" t="s">
        <v>57</v>
      </c>
      <c r="P1990" s="181" t="s">
        <v>11515</v>
      </c>
      <c r="Q1990" s="182"/>
      <c r="S1990" s="6">
        <v>0</v>
      </c>
      <c r="T1990" s="6">
        <v>0</v>
      </c>
      <c r="U1990" s="6">
        <v>50018.55</v>
      </c>
      <c r="V1990" s="6">
        <v>0</v>
      </c>
      <c r="W1990" s="6">
        <f>SUM(Table2[[#This Row],[PE Obligations]:[Paving Obligations]])</f>
        <v>50018.55</v>
      </c>
    </row>
    <row r="1991" spans="1:23" x14ac:dyDescent="0.25">
      <c r="A1991" s="5">
        <v>130363</v>
      </c>
      <c r="B1991" s="4">
        <v>1</v>
      </c>
      <c r="C1991" s="9" t="s">
        <v>287</v>
      </c>
      <c r="D1991" s="65"/>
      <c r="E1991" s="65" t="s">
        <v>900</v>
      </c>
      <c r="F1991" s="9" t="s">
        <v>7652</v>
      </c>
      <c r="H1991" s="1" t="s">
        <v>105</v>
      </c>
      <c r="I1991" s="1" t="s">
        <v>171</v>
      </c>
      <c r="K1991" s="14" t="s">
        <v>11500</v>
      </c>
      <c r="L1991" s="14" t="s">
        <v>11500</v>
      </c>
      <c r="M1991" s="1" t="s">
        <v>57</v>
      </c>
      <c r="P1991" s="181" t="s">
        <v>11515</v>
      </c>
      <c r="Q1991" s="182"/>
      <c r="S1991" s="6">
        <v>0</v>
      </c>
      <c r="T1991" s="6">
        <v>0</v>
      </c>
      <c r="U1991" s="6">
        <v>50018.55</v>
      </c>
      <c r="V1991" s="6">
        <v>0</v>
      </c>
      <c r="W1991" s="6">
        <f>SUM(Table2[[#This Row],[PE Obligations]:[Paving Obligations]])</f>
        <v>50018.55</v>
      </c>
    </row>
    <row r="1992" spans="1:23" ht="30" x14ac:dyDescent="0.25">
      <c r="A1992" s="5">
        <v>101659.01</v>
      </c>
      <c r="B1992" s="4">
        <v>2</v>
      </c>
      <c r="C1992" s="9" t="s">
        <v>199</v>
      </c>
      <c r="D1992" s="65" t="s">
        <v>711</v>
      </c>
      <c r="E1992" s="65" t="s">
        <v>11498</v>
      </c>
      <c r="F1992" s="9" t="s">
        <v>712</v>
      </c>
      <c r="G1992" s="9" t="s">
        <v>713</v>
      </c>
      <c r="H1992" s="1" t="s">
        <v>28</v>
      </c>
      <c r="I1992" s="1" t="s">
        <v>29</v>
      </c>
      <c r="K1992" s="14" t="s">
        <v>28</v>
      </c>
      <c r="L1992" s="14" t="s">
        <v>113</v>
      </c>
      <c r="M1992" s="2">
        <v>0.03</v>
      </c>
      <c r="P1992" s="181" t="s">
        <v>11517</v>
      </c>
      <c r="Q1992" s="182"/>
      <c r="R1992" s="9" t="s">
        <v>714</v>
      </c>
      <c r="S1992" s="6">
        <v>50000</v>
      </c>
      <c r="T1992" s="6">
        <v>0</v>
      </c>
      <c r="U1992" s="6">
        <v>0</v>
      </c>
      <c r="V1992" s="6">
        <v>0</v>
      </c>
      <c r="W1992" s="6">
        <f>SUM(Table2[[#This Row],[PE Obligations]:[Paving Obligations]])</f>
        <v>50000</v>
      </c>
    </row>
    <row r="1993" spans="1:23" x14ac:dyDescent="0.25">
      <c r="A1993" s="5">
        <v>106628</v>
      </c>
      <c r="B1993" s="4">
        <v>6</v>
      </c>
      <c r="C1993" s="9" t="s">
        <v>46</v>
      </c>
      <c r="D1993" s="65"/>
      <c r="E1993" s="65" t="s">
        <v>11500</v>
      </c>
      <c r="F1993" s="9" t="s">
        <v>970</v>
      </c>
      <c r="H1993" s="1" t="s">
        <v>971</v>
      </c>
      <c r="I1993" s="1" t="s">
        <v>972</v>
      </c>
      <c r="K1993" s="14" t="s">
        <v>11500</v>
      </c>
      <c r="L1993" s="14" t="s">
        <v>11500</v>
      </c>
      <c r="M1993" s="1" t="s">
        <v>57</v>
      </c>
      <c r="P1993" s="181" t="s">
        <v>11500</v>
      </c>
      <c r="Q1993" s="182"/>
      <c r="S1993" s="6">
        <v>0</v>
      </c>
      <c r="T1993" s="6">
        <v>0</v>
      </c>
      <c r="U1993" s="6">
        <v>50000</v>
      </c>
      <c r="V1993" s="6">
        <v>0</v>
      </c>
      <c r="W1993" s="6">
        <f>SUM(Table2[[#This Row],[PE Obligations]:[Paving Obligations]])</f>
        <v>50000</v>
      </c>
    </row>
    <row r="1994" spans="1:23" ht="30" x14ac:dyDescent="0.25">
      <c r="A1994" s="5">
        <v>118486</v>
      </c>
      <c r="B1994" s="4">
        <v>2</v>
      </c>
      <c r="C1994" s="9" t="s">
        <v>197</v>
      </c>
      <c r="D1994" s="65" t="s">
        <v>676</v>
      </c>
      <c r="E1994" s="65" t="s">
        <v>900</v>
      </c>
      <c r="F1994" s="9" t="s">
        <v>2298</v>
      </c>
      <c r="G1994" s="9" t="s">
        <v>600</v>
      </c>
      <c r="H1994" s="1" t="s">
        <v>501</v>
      </c>
      <c r="I1994" s="1" t="s">
        <v>600</v>
      </c>
      <c r="K1994" s="14" t="s">
        <v>11500</v>
      </c>
      <c r="L1994" s="14" t="s">
        <v>11500</v>
      </c>
      <c r="M1994" s="2">
        <v>0.26</v>
      </c>
      <c r="N1994" s="13">
        <v>44113</v>
      </c>
      <c r="P1994" s="181" t="s">
        <v>11514</v>
      </c>
      <c r="Q1994" s="182" t="s">
        <v>11</v>
      </c>
      <c r="S1994" s="6">
        <v>0</v>
      </c>
      <c r="T1994" s="6">
        <v>50000</v>
      </c>
      <c r="U1994" s="6">
        <v>0</v>
      </c>
      <c r="V1994" s="6">
        <v>0</v>
      </c>
      <c r="W1994" s="6">
        <f>SUM(Table2[[#This Row],[PE Obligations]:[Paving Obligations]])</f>
        <v>50000</v>
      </c>
    </row>
    <row r="1995" spans="1:23" ht="30" x14ac:dyDescent="0.25">
      <c r="A1995" s="5">
        <v>124054</v>
      </c>
      <c r="B1995" s="4">
        <v>2</v>
      </c>
      <c r="C1995" s="9" t="s">
        <v>3658</v>
      </c>
      <c r="D1995" s="65" t="s">
        <v>114</v>
      </c>
      <c r="E1995" s="65" t="s">
        <v>10721</v>
      </c>
      <c r="F1995" s="9" t="s">
        <v>3659</v>
      </c>
      <c r="G1995" s="9" t="s">
        <v>3660</v>
      </c>
      <c r="H1995" s="1" t="s">
        <v>74</v>
      </c>
      <c r="I1995" s="1" t="s">
        <v>56</v>
      </c>
      <c r="K1995" s="14" t="s">
        <v>11500</v>
      </c>
      <c r="L1995" s="14" t="s">
        <v>11500</v>
      </c>
      <c r="M1995" s="2">
        <v>53.2</v>
      </c>
      <c r="N1995" s="13">
        <v>44904</v>
      </c>
      <c r="P1995" s="181" t="s">
        <v>11513</v>
      </c>
      <c r="Q1995" s="182" t="s">
        <v>148</v>
      </c>
      <c r="S1995" s="6">
        <v>50000</v>
      </c>
      <c r="T1995" s="6">
        <v>0</v>
      </c>
      <c r="U1995" s="6">
        <v>0</v>
      </c>
      <c r="V1995" s="6">
        <v>0</v>
      </c>
      <c r="W1995" s="6">
        <f>SUM(Table2[[#This Row],[PE Obligations]:[Paving Obligations]])</f>
        <v>50000</v>
      </c>
    </row>
    <row r="1996" spans="1:23" ht="90" x14ac:dyDescent="0.25">
      <c r="A1996" s="5">
        <v>123030.02</v>
      </c>
      <c r="B1996" s="4">
        <v>4</v>
      </c>
      <c r="C1996" s="9" t="s">
        <v>18</v>
      </c>
      <c r="D1996" s="65"/>
      <c r="E1996" s="65" t="s">
        <v>11498</v>
      </c>
      <c r="F1996" s="9" t="s">
        <v>3289</v>
      </c>
      <c r="G1996" s="9" t="s">
        <v>3290</v>
      </c>
      <c r="H1996" s="1" t="s">
        <v>22</v>
      </c>
      <c r="I1996" s="1" t="s">
        <v>1129</v>
      </c>
      <c r="K1996" s="14" t="s">
        <v>11500</v>
      </c>
      <c r="L1996" s="14" t="s">
        <v>11500</v>
      </c>
      <c r="M1996" s="1" t="s">
        <v>57</v>
      </c>
      <c r="P1996" s="181" t="s">
        <v>11517</v>
      </c>
      <c r="Q1996" s="182"/>
      <c r="S1996" s="6">
        <v>50000</v>
      </c>
      <c r="T1996" s="6">
        <v>0</v>
      </c>
      <c r="U1996" s="6">
        <v>0</v>
      </c>
      <c r="V1996" s="6">
        <v>0</v>
      </c>
      <c r="W1996" s="6">
        <f>SUM(Table2[[#This Row],[PE Obligations]:[Paving Obligations]])</f>
        <v>50000</v>
      </c>
    </row>
    <row r="1997" spans="1:23" x14ac:dyDescent="0.25">
      <c r="A1997" s="5">
        <v>125425</v>
      </c>
      <c r="B1997" s="4">
        <v>4</v>
      </c>
      <c r="C1997" s="9" t="s">
        <v>156</v>
      </c>
      <c r="D1997" s="65"/>
      <c r="E1997" s="65" t="s">
        <v>10721</v>
      </c>
      <c r="F1997" s="9" t="s">
        <v>4319</v>
      </c>
      <c r="G1997" s="9" t="s">
        <v>2153</v>
      </c>
      <c r="H1997" s="1" t="s">
        <v>105</v>
      </c>
      <c r="I1997" s="1" t="s">
        <v>1149</v>
      </c>
      <c r="K1997" s="14" t="s">
        <v>11500</v>
      </c>
      <c r="L1997" s="14" t="s">
        <v>11500</v>
      </c>
      <c r="M1997" s="1" t="s">
        <v>57</v>
      </c>
      <c r="N1997" s="13">
        <v>42825</v>
      </c>
      <c r="P1997" s="181" t="s">
        <v>11513</v>
      </c>
      <c r="Q1997" s="182"/>
      <c r="S1997" s="6">
        <v>0</v>
      </c>
      <c r="T1997" s="6">
        <v>0</v>
      </c>
      <c r="U1997" s="6">
        <v>50000</v>
      </c>
      <c r="V1997" s="6">
        <v>0</v>
      </c>
      <c r="W1997" s="6">
        <f>SUM(Table2[[#This Row],[PE Obligations]:[Paving Obligations]])</f>
        <v>50000</v>
      </c>
    </row>
    <row r="1998" spans="1:23" ht="45" x14ac:dyDescent="0.25">
      <c r="A1998" s="5">
        <v>126787</v>
      </c>
      <c r="B1998" s="4">
        <v>4</v>
      </c>
      <c r="C1998" s="9" t="s">
        <v>18</v>
      </c>
      <c r="D1998" s="65"/>
      <c r="E1998" s="65" t="s">
        <v>11498</v>
      </c>
      <c r="F1998" s="9" t="s">
        <v>5106</v>
      </c>
      <c r="G1998" s="9" t="s">
        <v>5107</v>
      </c>
      <c r="H1998" s="1" t="s">
        <v>22</v>
      </c>
      <c r="I1998" s="1" t="s">
        <v>39</v>
      </c>
      <c r="K1998" s="14" t="s">
        <v>11500</v>
      </c>
      <c r="L1998" s="14" t="s">
        <v>11500</v>
      </c>
      <c r="M1998" s="2">
        <v>0</v>
      </c>
      <c r="P1998" s="181" t="s">
        <v>11517</v>
      </c>
      <c r="Q1998" s="182"/>
      <c r="S1998" s="6">
        <v>50000</v>
      </c>
      <c r="T1998" s="6">
        <v>0</v>
      </c>
      <c r="U1998" s="6">
        <v>0</v>
      </c>
      <c r="V1998" s="6">
        <v>0</v>
      </c>
      <c r="W1998" s="6">
        <f>SUM(Table2[[#This Row],[PE Obligations]:[Paving Obligations]])</f>
        <v>50000</v>
      </c>
    </row>
    <row r="1999" spans="1:23" x14ac:dyDescent="0.25">
      <c r="A1999" s="5">
        <v>129903</v>
      </c>
      <c r="B1999" s="4">
        <v>4</v>
      </c>
      <c r="C1999" s="9" t="s">
        <v>208</v>
      </c>
      <c r="D1999" s="65"/>
      <c r="E1999" s="65" t="s">
        <v>11500</v>
      </c>
      <c r="F1999" s="9" t="s">
        <v>7252</v>
      </c>
      <c r="H1999" s="1" t="s">
        <v>878</v>
      </c>
      <c r="I1999" s="1" t="s">
        <v>972</v>
      </c>
      <c r="K1999" s="14" t="s">
        <v>11500</v>
      </c>
      <c r="L1999" s="14" t="s">
        <v>11500</v>
      </c>
      <c r="M1999" s="1" t="s">
        <v>57</v>
      </c>
      <c r="P1999" s="181" t="s">
        <v>11500</v>
      </c>
      <c r="Q1999" s="182"/>
      <c r="S1999" s="6">
        <v>0</v>
      </c>
      <c r="T1999" s="6">
        <v>0</v>
      </c>
      <c r="U1999" s="6">
        <v>50000</v>
      </c>
      <c r="V1999" s="6">
        <v>0</v>
      </c>
      <c r="W1999" s="6">
        <f>SUM(Table2[[#This Row],[PE Obligations]:[Paving Obligations]])</f>
        <v>50000</v>
      </c>
    </row>
    <row r="2000" spans="1:23" x14ac:dyDescent="0.25">
      <c r="A2000" s="5">
        <v>130336</v>
      </c>
      <c r="B2000" s="4">
        <v>3</v>
      </c>
      <c r="C2000" s="9" t="s">
        <v>206</v>
      </c>
      <c r="D2000" s="65"/>
      <c r="E2000" s="65" t="s">
        <v>11500</v>
      </c>
      <c r="F2000" s="9" t="s">
        <v>7636</v>
      </c>
      <c r="H2000" s="1" t="s">
        <v>878</v>
      </c>
      <c r="I2000" s="1" t="s">
        <v>972</v>
      </c>
      <c r="K2000" s="14" t="s">
        <v>11500</v>
      </c>
      <c r="L2000" s="14" t="s">
        <v>11500</v>
      </c>
      <c r="M2000" s="1" t="s">
        <v>57</v>
      </c>
      <c r="P2000" s="181" t="s">
        <v>11500</v>
      </c>
      <c r="Q2000" s="182"/>
      <c r="S2000" s="6">
        <v>0</v>
      </c>
      <c r="T2000" s="6">
        <v>0</v>
      </c>
      <c r="U2000" s="6">
        <v>50000</v>
      </c>
      <c r="V2000" s="6">
        <v>0</v>
      </c>
      <c r="W2000" s="6">
        <f>SUM(Table2[[#This Row],[PE Obligations]:[Paving Obligations]])</f>
        <v>50000</v>
      </c>
    </row>
    <row r="2001" spans="1:23" ht="30" x14ac:dyDescent="0.25">
      <c r="A2001" s="5">
        <v>124083</v>
      </c>
      <c r="B2001" s="4">
        <v>2</v>
      </c>
      <c r="C2001" s="9" t="s">
        <v>3679</v>
      </c>
      <c r="D2001" s="65" t="s">
        <v>474</v>
      </c>
      <c r="E2001" s="65" t="s">
        <v>900</v>
      </c>
      <c r="F2001" s="9" t="s">
        <v>3680</v>
      </c>
      <c r="G2001" s="9" t="s">
        <v>3681</v>
      </c>
      <c r="H2001" s="1" t="s">
        <v>74</v>
      </c>
      <c r="I2001" s="1" t="s">
        <v>600</v>
      </c>
      <c r="K2001" s="14" t="s">
        <v>11496</v>
      </c>
      <c r="L2001" s="14" t="s">
        <v>113</v>
      </c>
      <c r="M2001" s="2">
        <v>2.23</v>
      </c>
      <c r="N2001" s="13">
        <v>44540</v>
      </c>
      <c r="P2001" s="181" t="s">
        <v>11515</v>
      </c>
      <c r="Q2001" s="182" t="s">
        <v>24</v>
      </c>
      <c r="S2001" s="6">
        <v>50000</v>
      </c>
      <c r="T2001" s="6">
        <v>0</v>
      </c>
      <c r="U2001" s="6">
        <v>0</v>
      </c>
      <c r="V2001" s="6">
        <v>0</v>
      </c>
      <c r="W2001" s="6">
        <f>SUM(Table2[[#This Row],[PE Obligations]:[Paving Obligations]])</f>
        <v>50000</v>
      </c>
    </row>
    <row r="2002" spans="1:23" ht="30" x14ac:dyDescent="0.25">
      <c r="A2002" s="5">
        <v>124518</v>
      </c>
      <c r="B2002" s="4">
        <v>1</v>
      </c>
      <c r="C2002" s="9" t="s">
        <v>287</v>
      </c>
      <c r="D2002" s="65" t="s">
        <v>3925</v>
      </c>
      <c r="E2002" s="65" t="s">
        <v>11498</v>
      </c>
      <c r="F2002" s="9" t="s">
        <v>3926</v>
      </c>
      <c r="H2002" s="1" t="s">
        <v>28</v>
      </c>
      <c r="I2002" s="1" t="s">
        <v>29</v>
      </c>
      <c r="K2002" s="14" t="s">
        <v>28</v>
      </c>
      <c r="L2002" s="14" t="s">
        <v>113</v>
      </c>
      <c r="M2002" s="2">
        <v>0.15</v>
      </c>
      <c r="P2002" s="181" t="s">
        <v>11517</v>
      </c>
      <c r="Q2002" s="182" t="s">
        <v>24</v>
      </c>
      <c r="R2002" s="9" t="s">
        <v>3927</v>
      </c>
      <c r="S2002" s="6">
        <v>50000</v>
      </c>
      <c r="T2002" s="6">
        <v>0</v>
      </c>
      <c r="U2002" s="6">
        <v>0</v>
      </c>
      <c r="V2002" s="6">
        <v>0</v>
      </c>
      <c r="W2002" s="6">
        <f>SUM(Table2[[#This Row],[PE Obligations]:[Paving Obligations]])</f>
        <v>50000</v>
      </c>
    </row>
    <row r="2003" spans="1:23" ht="45" x14ac:dyDescent="0.25">
      <c r="A2003" s="5">
        <v>126690.01</v>
      </c>
      <c r="B2003" s="4">
        <v>4</v>
      </c>
      <c r="C2003" s="9" t="s">
        <v>215</v>
      </c>
      <c r="D2003" s="65" t="s">
        <v>135</v>
      </c>
      <c r="E2003" s="65" t="s">
        <v>11498</v>
      </c>
      <c r="F2003" s="9" t="s">
        <v>5078</v>
      </c>
      <c r="G2003" s="9" t="s">
        <v>5079</v>
      </c>
      <c r="H2003" s="1" t="s">
        <v>1079</v>
      </c>
      <c r="I2003" s="1" t="s">
        <v>118</v>
      </c>
      <c r="K2003" s="14" t="s">
        <v>11496</v>
      </c>
      <c r="L2003" s="14" t="s">
        <v>11499</v>
      </c>
      <c r="M2003" s="1" t="s">
        <v>57</v>
      </c>
      <c r="N2003" s="13">
        <v>44176</v>
      </c>
      <c r="P2003" s="181" t="s">
        <v>11517</v>
      </c>
      <c r="Q2003" s="182"/>
      <c r="S2003" s="6">
        <v>0</v>
      </c>
      <c r="T2003" s="6">
        <v>50000</v>
      </c>
      <c r="U2003" s="6">
        <v>0</v>
      </c>
      <c r="V2003" s="6">
        <v>0</v>
      </c>
      <c r="W2003" s="6">
        <f>SUM(Table2[[#This Row],[PE Obligations]:[Paving Obligations]])</f>
        <v>50000</v>
      </c>
    </row>
    <row r="2004" spans="1:23" ht="75" x14ac:dyDescent="0.25">
      <c r="A2004" s="5">
        <v>128581</v>
      </c>
      <c r="B2004" s="4">
        <v>1</v>
      </c>
      <c r="C2004" s="9" t="s">
        <v>83</v>
      </c>
      <c r="D2004" s="65" t="s">
        <v>2477</v>
      </c>
      <c r="E2004" s="65" t="s">
        <v>900</v>
      </c>
      <c r="F2004" s="9" t="s">
        <v>6160</v>
      </c>
      <c r="G2004" s="9" t="s">
        <v>6161</v>
      </c>
      <c r="H2004" s="1" t="s">
        <v>22</v>
      </c>
      <c r="I2004" s="1" t="s">
        <v>599</v>
      </c>
      <c r="K2004" s="14" t="s">
        <v>11496</v>
      </c>
      <c r="L2004" s="14" t="s">
        <v>113</v>
      </c>
      <c r="M2004" s="2">
        <v>0</v>
      </c>
      <c r="P2004" s="181" t="s">
        <v>11515</v>
      </c>
      <c r="Q2004" s="182" t="s">
        <v>24</v>
      </c>
      <c r="S2004" s="6">
        <v>50000</v>
      </c>
      <c r="T2004" s="6">
        <v>0</v>
      </c>
      <c r="U2004" s="6">
        <v>0</v>
      </c>
      <c r="V2004" s="6">
        <v>0</v>
      </c>
      <c r="W2004" s="6">
        <f>SUM(Table2[[#This Row],[PE Obligations]:[Paving Obligations]])</f>
        <v>50000</v>
      </c>
    </row>
    <row r="2005" spans="1:23" ht="30" x14ac:dyDescent="0.25">
      <c r="A2005" s="5">
        <v>126252</v>
      </c>
      <c r="B2005" s="4">
        <v>3</v>
      </c>
      <c r="C2005" s="9" t="s">
        <v>131</v>
      </c>
      <c r="D2005" s="65" t="s">
        <v>491</v>
      </c>
      <c r="E2005" s="65" t="s">
        <v>900</v>
      </c>
      <c r="F2005" s="9" t="s">
        <v>4790</v>
      </c>
      <c r="G2005" s="9" t="s">
        <v>4135</v>
      </c>
      <c r="H2005" s="1" t="s">
        <v>158</v>
      </c>
      <c r="I2005" s="1" t="s">
        <v>341</v>
      </c>
      <c r="J2005" s="1" t="str">
        <f>VLOOKUP(A2005,'Resurfacing Data'!A:M,13,FALSE)</f>
        <v>411 D Overlay</v>
      </c>
      <c r="K2005" s="14" t="s">
        <v>11496</v>
      </c>
      <c r="L2005" s="14" t="s">
        <v>10418</v>
      </c>
      <c r="M2005" s="2">
        <v>2.91</v>
      </c>
      <c r="N2005" s="13">
        <v>43231</v>
      </c>
      <c r="O2005" s="1" t="s">
        <v>342</v>
      </c>
      <c r="P2005" s="181" t="s">
        <v>11515</v>
      </c>
      <c r="Q2005" s="182" t="s">
        <v>24</v>
      </c>
      <c r="S2005" s="6">
        <v>0</v>
      </c>
      <c r="T2005" s="6">
        <v>0</v>
      </c>
      <c r="U2005" s="6">
        <v>2017.6</v>
      </c>
      <c r="V2005" s="6">
        <v>47901.73</v>
      </c>
      <c r="W2005" s="6">
        <f>SUM(Table2[[#This Row],[PE Obligations]:[Paving Obligations]])</f>
        <v>49919.33</v>
      </c>
    </row>
    <row r="2006" spans="1:23" ht="60" x14ac:dyDescent="0.25">
      <c r="A2006" s="5">
        <v>119698</v>
      </c>
      <c r="B2006" s="4">
        <v>2</v>
      </c>
      <c r="C2006" s="9" t="s">
        <v>65</v>
      </c>
      <c r="D2006" s="65" t="s">
        <v>108</v>
      </c>
      <c r="E2006" s="65" t="s">
        <v>10721</v>
      </c>
      <c r="F2006" s="9" t="s">
        <v>2486</v>
      </c>
      <c r="G2006" s="9" t="s">
        <v>2487</v>
      </c>
      <c r="H2006" s="1" t="s">
        <v>501</v>
      </c>
      <c r="I2006" s="1" t="s">
        <v>600</v>
      </c>
      <c r="K2006" s="14" t="s">
        <v>28</v>
      </c>
      <c r="L2006" s="14" t="s">
        <v>10418</v>
      </c>
      <c r="M2006" s="2">
        <v>1.63</v>
      </c>
      <c r="N2006" s="13">
        <v>42909</v>
      </c>
      <c r="P2006" s="181" t="s">
        <v>11513</v>
      </c>
      <c r="Q2006" s="182" t="s">
        <v>148</v>
      </c>
      <c r="S2006" s="6">
        <v>1918.93</v>
      </c>
      <c r="T2006" s="6">
        <v>0</v>
      </c>
      <c r="U2006" s="6">
        <v>47931.360000000001</v>
      </c>
      <c r="V2006" s="6">
        <v>0</v>
      </c>
      <c r="W2006" s="6">
        <f>SUM(Table2[[#This Row],[PE Obligations]:[Paving Obligations]])</f>
        <v>49850.29</v>
      </c>
    </row>
    <row r="2007" spans="1:23" ht="45" x14ac:dyDescent="0.25">
      <c r="A2007" s="5">
        <v>123387</v>
      </c>
      <c r="B2007" s="4">
        <v>6</v>
      </c>
      <c r="C2007" s="9" t="s">
        <v>46</v>
      </c>
      <c r="D2007" s="65"/>
      <c r="E2007" s="65" t="s">
        <v>11500</v>
      </c>
      <c r="F2007" s="9" t="s">
        <v>3447</v>
      </c>
      <c r="G2007" s="9" t="s">
        <v>3448</v>
      </c>
      <c r="H2007" s="1" t="s">
        <v>24</v>
      </c>
      <c r="I2007" s="1" t="s">
        <v>24</v>
      </c>
      <c r="K2007" s="14" t="s">
        <v>11500</v>
      </c>
      <c r="L2007" s="14" t="s">
        <v>11500</v>
      </c>
      <c r="M2007" s="1" t="s">
        <v>57</v>
      </c>
      <c r="P2007" s="181" t="s">
        <v>11500</v>
      </c>
      <c r="Q2007" s="182"/>
      <c r="S2007" s="6">
        <v>49400</v>
      </c>
      <c r="T2007" s="6">
        <v>0</v>
      </c>
      <c r="U2007" s="6">
        <v>0</v>
      </c>
      <c r="V2007" s="6">
        <v>0</v>
      </c>
      <c r="W2007" s="6">
        <f>SUM(Table2[[#This Row],[PE Obligations]:[Paving Obligations]])</f>
        <v>49400</v>
      </c>
    </row>
    <row r="2008" spans="1:23" x14ac:dyDescent="0.25">
      <c r="A2008" s="5">
        <v>105036.16</v>
      </c>
      <c r="B2008" s="4">
        <v>1</v>
      </c>
      <c r="C2008" s="9" t="s">
        <v>32</v>
      </c>
      <c r="D2008" s="65"/>
      <c r="E2008" s="65" t="s">
        <v>11498</v>
      </c>
      <c r="F2008" s="9" t="s">
        <v>897</v>
      </c>
      <c r="H2008" s="1" t="s">
        <v>760</v>
      </c>
      <c r="I2008" s="1" t="s">
        <v>761</v>
      </c>
      <c r="K2008" s="14" t="s">
        <v>11500</v>
      </c>
      <c r="L2008" s="14" t="s">
        <v>11500</v>
      </c>
      <c r="M2008" s="1" t="s">
        <v>57</v>
      </c>
      <c r="P2008" s="181" t="s">
        <v>11517</v>
      </c>
      <c r="Q2008" s="182"/>
      <c r="S2008" s="6">
        <v>0</v>
      </c>
      <c r="T2008" s="6">
        <v>0</v>
      </c>
      <c r="U2008" s="6">
        <v>49300</v>
      </c>
      <c r="V2008" s="6">
        <v>0</v>
      </c>
      <c r="W2008" s="6">
        <f>SUM(Table2[[#This Row],[PE Obligations]:[Paving Obligations]])</f>
        <v>49300</v>
      </c>
    </row>
    <row r="2009" spans="1:23" x14ac:dyDescent="0.25">
      <c r="A2009" s="5">
        <v>105227.16</v>
      </c>
      <c r="B2009" s="4">
        <v>3</v>
      </c>
      <c r="C2009" s="9" t="s">
        <v>235</v>
      </c>
      <c r="D2009" s="65"/>
      <c r="E2009" s="65" t="s">
        <v>11498</v>
      </c>
      <c r="F2009" s="9" t="s">
        <v>897</v>
      </c>
      <c r="H2009" s="1" t="s">
        <v>760</v>
      </c>
      <c r="I2009" s="1" t="s">
        <v>761</v>
      </c>
      <c r="K2009" s="14" t="s">
        <v>11500</v>
      </c>
      <c r="L2009" s="14" t="s">
        <v>11500</v>
      </c>
      <c r="M2009" s="1" t="s">
        <v>57</v>
      </c>
      <c r="P2009" s="181" t="s">
        <v>11517</v>
      </c>
      <c r="Q2009" s="182"/>
      <c r="S2009" s="6">
        <v>0</v>
      </c>
      <c r="T2009" s="6">
        <v>0</v>
      </c>
      <c r="U2009" s="6">
        <v>49300</v>
      </c>
      <c r="V2009" s="6">
        <v>0</v>
      </c>
      <c r="W2009" s="6">
        <f>SUM(Table2[[#This Row],[PE Obligations]:[Paving Obligations]])</f>
        <v>49300</v>
      </c>
    </row>
    <row r="2010" spans="1:23" x14ac:dyDescent="0.25">
      <c r="A2010" s="5">
        <v>105244.16</v>
      </c>
      <c r="B2010" s="4">
        <v>4</v>
      </c>
      <c r="C2010" s="9" t="s">
        <v>94</v>
      </c>
      <c r="D2010" s="65"/>
      <c r="E2010" s="65" t="s">
        <v>11498</v>
      </c>
      <c r="F2010" s="9" t="s">
        <v>897</v>
      </c>
      <c r="H2010" s="1" t="s">
        <v>760</v>
      </c>
      <c r="I2010" s="1" t="s">
        <v>761</v>
      </c>
      <c r="K2010" s="14" t="s">
        <v>11500</v>
      </c>
      <c r="L2010" s="14" t="s">
        <v>11500</v>
      </c>
      <c r="M2010" s="1" t="s">
        <v>57</v>
      </c>
      <c r="P2010" s="181" t="s">
        <v>11517</v>
      </c>
      <c r="Q2010" s="182"/>
      <c r="S2010" s="6">
        <v>0</v>
      </c>
      <c r="T2010" s="6">
        <v>0</v>
      </c>
      <c r="U2010" s="6">
        <v>49300</v>
      </c>
      <c r="V2010" s="6">
        <v>0</v>
      </c>
      <c r="W2010" s="6">
        <f>SUM(Table2[[#This Row],[PE Obligations]:[Paving Obligations]])</f>
        <v>49300</v>
      </c>
    </row>
    <row r="2011" spans="1:23" x14ac:dyDescent="0.25">
      <c r="A2011" s="5">
        <v>105229.16</v>
      </c>
      <c r="B2011" s="4">
        <v>4</v>
      </c>
      <c r="C2011" s="9" t="s">
        <v>231</v>
      </c>
      <c r="D2011" s="65"/>
      <c r="E2011" s="65" t="s">
        <v>11498</v>
      </c>
      <c r="F2011" s="9" t="s">
        <v>897</v>
      </c>
      <c r="H2011" s="1" t="s">
        <v>760</v>
      </c>
      <c r="I2011" s="1" t="s">
        <v>761</v>
      </c>
      <c r="K2011" s="14" t="s">
        <v>11500</v>
      </c>
      <c r="L2011" s="14" t="s">
        <v>11500</v>
      </c>
      <c r="M2011" s="1" t="s">
        <v>57</v>
      </c>
      <c r="P2011" s="181" t="s">
        <v>11517</v>
      </c>
      <c r="Q2011" s="182"/>
      <c r="S2011" s="6">
        <v>0</v>
      </c>
      <c r="T2011" s="6">
        <v>0</v>
      </c>
      <c r="U2011" s="6">
        <v>49200</v>
      </c>
      <c r="V2011" s="6">
        <v>0</v>
      </c>
      <c r="W2011" s="6">
        <f>SUM(Table2[[#This Row],[PE Obligations]:[Paving Obligations]])</f>
        <v>49200</v>
      </c>
    </row>
    <row r="2012" spans="1:23" x14ac:dyDescent="0.25">
      <c r="A2012" s="5">
        <v>105018.16</v>
      </c>
      <c r="B2012" s="4">
        <v>1</v>
      </c>
      <c r="C2012" s="9" t="s">
        <v>256</v>
      </c>
      <c r="D2012" s="65"/>
      <c r="E2012" s="65" t="s">
        <v>11500</v>
      </c>
      <c r="F2012" s="9" t="s">
        <v>897</v>
      </c>
      <c r="H2012" s="1" t="s">
        <v>760</v>
      </c>
      <c r="I2012" s="1" t="s">
        <v>761</v>
      </c>
      <c r="K2012" s="14" t="s">
        <v>11500</v>
      </c>
      <c r="L2012" s="14" t="s">
        <v>11500</v>
      </c>
      <c r="M2012" s="1" t="s">
        <v>57</v>
      </c>
      <c r="P2012" s="181" t="s">
        <v>11500</v>
      </c>
      <c r="Q2012" s="182"/>
      <c r="S2012" s="6">
        <v>0</v>
      </c>
      <c r="T2012" s="6">
        <v>0</v>
      </c>
      <c r="U2012" s="6">
        <v>49100</v>
      </c>
      <c r="V2012" s="6">
        <v>0</v>
      </c>
      <c r="W2012" s="6">
        <f>SUM(Table2[[#This Row],[PE Obligations]:[Paving Obligations]])</f>
        <v>49100</v>
      </c>
    </row>
    <row r="2013" spans="1:23" x14ac:dyDescent="0.25">
      <c r="A2013" s="5">
        <v>105038.16</v>
      </c>
      <c r="B2013" s="4">
        <v>1</v>
      </c>
      <c r="C2013" s="9" t="s">
        <v>192</v>
      </c>
      <c r="D2013" s="65"/>
      <c r="E2013" s="65" t="s">
        <v>11498</v>
      </c>
      <c r="F2013" s="9" t="s">
        <v>897</v>
      </c>
      <c r="H2013" s="1" t="s">
        <v>760</v>
      </c>
      <c r="I2013" s="1" t="s">
        <v>761</v>
      </c>
      <c r="K2013" s="14" t="s">
        <v>11500</v>
      </c>
      <c r="L2013" s="14" t="s">
        <v>11500</v>
      </c>
      <c r="M2013" s="1" t="s">
        <v>57</v>
      </c>
      <c r="P2013" s="181" t="s">
        <v>11517</v>
      </c>
      <c r="Q2013" s="182"/>
      <c r="S2013" s="6">
        <v>0</v>
      </c>
      <c r="T2013" s="6">
        <v>0</v>
      </c>
      <c r="U2013" s="6">
        <v>49100</v>
      </c>
      <c r="V2013" s="6">
        <v>0</v>
      </c>
      <c r="W2013" s="6">
        <f>SUM(Table2[[#This Row],[PE Obligations]:[Paving Obligations]])</f>
        <v>49100</v>
      </c>
    </row>
    <row r="2014" spans="1:23" x14ac:dyDescent="0.25">
      <c r="A2014" s="5">
        <v>128993</v>
      </c>
      <c r="B2014" s="4">
        <v>1</v>
      </c>
      <c r="C2014" s="9" t="s">
        <v>729</v>
      </c>
      <c r="D2014" s="65"/>
      <c r="E2014" s="65" t="s">
        <v>10721</v>
      </c>
      <c r="F2014" s="9" t="s">
        <v>6437</v>
      </c>
      <c r="H2014" s="1" t="s">
        <v>105</v>
      </c>
      <c r="I2014" s="1" t="s">
        <v>171</v>
      </c>
      <c r="K2014" s="14" t="s">
        <v>11500</v>
      </c>
      <c r="L2014" s="14" t="s">
        <v>11500</v>
      </c>
      <c r="M2014" s="1" t="s">
        <v>57</v>
      </c>
      <c r="P2014" s="181" t="s">
        <v>11513</v>
      </c>
      <c r="Q2014" s="182"/>
      <c r="S2014" s="6">
        <v>0</v>
      </c>
      <c r="T2014" s="6">
        <v>0</v>
      </c>
      <c r="U2014" s="6">
        <v>49005</v>
      </c>
      <c r="V2014" s="6">
        <v>0</v>
      </c>
      <c r="W2014" s="6">
        <f>SUM(Table2[[#This Row],[PE Obligations]:[Paving Obligations]])</f>
        <v>49005</v>
      </c>
    </row>
    <row r="2015" spans="1:23" x14ac:dyDescent="0.25">
      <c r="A2015" s="5">
        <v>105041.16</v>
      </c>
      <c r="B2015" s="4">
        <v>1</v>
      </c>
      <c r="C2015" s="9" t="s">
        <v>181</v>
      </c>
      <c r="D2015" s="65"/>
      <c r="E2015" s="65" t="s">
        <v>11498</v>
      </c>
      <c r="F2015" s="9" t="s">
        <v>897</v>
      </c>
      <c r="H2015" s="1" t="s">
        <v>760</v>
      </c>
      <c r="I2015" s="1" t="s">
        <v>761</v>
      </c>
      <c r="K2015" s="14" t="s">
        <v>11500</v>
      </c>
      <c r="L2015" s="14" t="s">
        <v>11500</v>
      </c>
      <c r="M2015" s="1" t="s">
        <v>57</v>
      </c>
      <c r="P2015" s="181" t="s">
        <v>11517</v>
      </c>
      <c r="Q2015" s="182"/>
      <c r="S2015" s="6">
        <v>0</v>
      </c>
      <c r="T2015" s="6">
        <v>0</v>
      </c>
      <c r="U2015" s="6">
        <v>48700</v>
      </c>
      <c r="V2015" s="6">
        <v>0</v>
      </c>
      <c r="W2015" s="6">
        <f>SUM(Table2[[#This Row],[PE Obligations]:[Paving Obligations]])</f>
        <v>48700</v>
      </c>
    </row>
    <row r="2016" spans="1:23" x14ac:dyDescent="0.25">
      <c r="A2016" s="5">
        <v>105231.16</v>
      </c>
      <c r="B2016" s="4">
        <v>4</v>
      </c>
      <c r="C2016" s="9" t="s">
        <v>355</v>
      </c>
      <c r="D2016" s="65"/>
      <c r="E2016" s="65" t="s">
        <v>11498</v>
      </c>
      <c r="F2016" s="9" t="s">
        <v>897</v>
      </c>
      <c r="H2016" s="1" t="s">
        <v>760</v>
      </c>
      <c r="I2016" s="1" t="s">
        <v>761</v>
      </c>
      <c r="K2016" s="14" t="s">
        <v>11500</v>
      </c>
      <c r="L2016" s="14" t="s">
        <v>11500</v>
      </c>
      <c r="M2016" s="1" t="s">
        <v>57</v>
      </c>
      <c r="P2016" s="181" t="s">
        <v>11517</v>
      </c>
      <c r="Q2016" s="182"/>
      <c r="S2016" s="6">
        <v>0</v>
      </c>
      <c r="T2016" s="6">
        <v>0</v>
      </c>
      <c r="U2016" s="6">
        <v>48600</v>
      </c>
      <c r="V2016" s="6">
        <v>0</v>
      </c>
      <c r="W2016" s="6">
        <f>SUM(Table2[[#This Row],[PE Obligations]:[Paving Obligations]])</f>
        <v>48600</v>
      </c>
    </row>
    <row r="2017" spans="1:23" x14ac:dyDescent="0.25">
      <c r="A2017" s="5">
        <v>105026.16</v>
      </c>
      <c r="B2017" s="4">
        <v>1</v>
      </c>
      <c r="C2017" s="9" t="s">
        <v>223</v>
      </c>
      <c r="D2017" s="65"/>
      <c r="E2017" s="65" t="s">
        <v>11500</v>
      </c>
      <c r="F2017" s="9" t="s">
        <v>897</v>
      </c>
      <c r="H2017" s="1" t="s">
        <v>760</v>
      </c>
      <c r="I2017" s="1" t="s">
        <v>761</v>
      </c>
      <c r="K2017" s="14" t="s">
        <v>11500</v>
      </c>
      <c r="L2017" s="14" t="s">
        <v>11500</v>
      </c>
      <c r="M2017" s="1" t="s">
        <v>57</v>
      </c>
      <c r="P2017" s="181" t="s">
        <v>11500</v>
      </c>
      <c r="Q2017" s="182"/>
      <c r="S2017" s="6">
        <v>0</v>
      </c>
      <c r="T2017" s="6">
        <v>0</v>
      </c>
      <c r="U2017" s="6">
        <v>48300</v>
      </c>
      <c r="V2017" s="6">
        <v>0</v>
      </c>
      <c r="W2017" s="6">
        <f>SUM(Table2[[#This Row],[PE Obligations]:[Paving Obligations]])</f>
        <v>48300</v>
      </c>
    </row>
    <row r="2018" spans="1:23" x14ac:dyDescent="0.25">
      <c r="A2018" s="5">
        <v>105236.16</v>
      </c>
      <c r="B2018" s="4">
        <v>4</v>
      </c>
      <c r="C2018" s="9" t="s">
        <v>208</v>
      </c>
      <c r="D2018" s="65"/>
      <c r="E2018" s="65" t="s">
        <v>11498</v>
      </c>
      <c r="F2018" s="9" t="s">
        <v>897</v>
      </c>
      <c r="H2018" s="1" t="s">
        <v>760</v>
      </c>
      <c r="I2018" s="1" t="s">
        <v>761</v>
      </c>
      <c r="K2018" s="14" t="s">
        <v>11500</v>
      </c>
      <c r="L2018" s="14" t="s">
        <v>11500</v>
      </c>
      <c r="M2018" s="1" t="s">
        <v>57</v>
      </c>
      <c r="P2018" s="181" t="s">
        <v>11517</v>
      </c>
      <c r="Q2018" s="182"/>
      <c r="S2018" s="6">
        <v>0</v>
      </c>
      <c r="T2018" s="6">
        <v>0</v>
      </c>
      <c r="U2018" s="6">
        <v>48200</v>
      </c>
      <c r="V2018" s="6">
        <v>0</v>
      </c>
      <c r="W2018" s="6">
        <f>SUM(Table2[[#This Row],[PE Obligations]:[Paving Obligations]])</f>
        <v>48200</v>
      </c>
    </row>
    <row r="2019" spans="1:23" ht="30" x14ac:dyDescent="0.25">
      <c r="A2019" s="5">
        <v>129367</v>
      </c>
      <c r="B2019" s="4">
        <v>1</v>
      </c>
      <c r="C2019" s="9" t="s">
        <v>899</v>
      </c>
      <c r="D2019" s="65"/>
      <c r="E2019" s="65" t="s">
        <v>11500</v>
      </c>
      <c r="F2019" s="9" t="s">
        <v>6843</v>
      </c>
      <c r="H2019" s="1" t="s">
        <v>1246</v>
      </c>
      <c r="K2019" s="14" t="s">
        <v>11500</v>
      </c>
      <c r="L2019" s="14" t="s">
        <v>11500</v>
      </c>
      <c r="M2019" s="1" t="s">
        <v>57</v>
      </c>
      <c r="P2019" s="181" t="s">
        <v>11500</v>
      </c>
      <c r="Q2019" s="182"/>
      <c r="S2019" s="6">
        <v>0</v>
      </c>
      <c r="T2019" s="6">
        <v>0</v>
      </c>
      <c r="U2019" s="6">
        <v>47977</v>
      </c>
      <c r="V2019" s="6">
        <v>0</v>
      </c>
      <c r="W2019" s="6">
        <f>SUM(Table2[[#This Row],[PE Obligations]:[Paving Obligations]])</f>
        <v>47977</v>
      </c>
    </row>
    <row r="2020" spans="1:23" ht="45" x14ac:dyDescent="0.25">
      <c r="A2020" s="5">
        <v>129898</v>
      </c>
      <c r="B2020" s="4">
        <v>6</v>
      </c>
      <c r="C2020" s="9" t="s">
        <v>46</v>
      </c>
      <c r="D2020" s="65"/>
      <c r="E2020" s="65" t="s">
        <v>11500</v>
      </c>
      <c r="F2020" s="9" t="s">
        <v>7249</v>
      </c>
      <c r="H2020" s="1" t="s">
        <v>1246</v>
      </c>
      <c r="K2020" s="14" t="s">
        <v>11500</v>
      </c>
      <c r="L2020" s="14" t="s">
        <v>11500</v>
      </c>
      <c r="M2020" s="1" t="s">
        <v>57</v>
      </c>
      <c r="P2020" s="181" t="s">
        <v>11500</v>
      </c>
      <c r="Q2020" s="182"/>
      <c r="S2020" s="6">
        <v>0</v>
      </c>
      <c r="T2020" s="6">
        <v>0</v>
      </c>
      <c r="U2020" s="6">
        <v>47936</v>
      </c>
      <c r="V2020" s="6">
        <v>0</v>
      </c>
      <c r="W2020" s="6">
        <f>SUM(Table2[[#This Row],[PE Obligations]:[Paving Obligations]])</f>
        <v>47936</v>
      </c>
    </row>
    <row r="2021" spans="1:23" ht="30" x14ac:dyDescent="0.25">
      <c r="A2021" s="5">
        <v>130004</v>
      </c>
      <c r="B2021" s="4">
        <v>3</v>
      </c>
      <c r="C2021" s="9" t="s">
        <v>54</v>
      </c>
      <c r="D2021" s="65"/>
      <c r="E2021" s="65" t="s">
        <v>11500</v>
      </c>
      <c r="F2021" s="9" t="s">
        <v>7361</v>
      </c>
      <c r="H2021" s="1" t="s">
        <v>1246</v>
      </c>
      <c r="K2021" s="14" t="s">
        <v>11500</v>
      </c>
      <c r="L2021" s="14" t="s">
        <v>11500</v>
      </c>
      <c r="M2021" s="1" t="s">
        <v>57</v>
      </c>
      <c r="P2021" s="181" t="s">
        <v>11500</v>
      </c>
      <c r="Q2021" s="182"/>
      <c r="S2021" s="6">
        <v>0</v>
      </c>
      <c r="T2021" s="6">
        <v>0</v>
      </c>
      <c r="U2021" s="6">
        <v>47929</v>
      </c>
      <c r="V2021" s="6">
        <v>0</v>
      </c>
      <c r="W2021" s="6">
        <f>SUM(Table2[[#This Row],[PE Obligations]:[Paving Obligations]])</f>
        <v>47929</v>
      </c>
    </row>
    <row r="2022" spans="1:23" x14ac:dyDescent="0.25">
      <c r="A2022" s="5">
        <v>129041</v>
      </c>
      <c r="B2022" s="4">
        <v>4</v>
      </c>
      <c r="C2022" s="9" t="s">
        <v>264</v>
      </c>
      <c r="D2022" s="65"/>
      <c r="E2022" s="65" t="s">
        <v>10721</v>
      </c>
      <c r="F2022" s="9" t="s">
        <v>6473</v>
      </c>
      <c r="H2022" s="1" t="s">
        <v>105</v>
      </c>
      <c r="I2022" s="1" t="s">
        <v>171</v>
      </c>
      <c r="K2022" s="14" t="s">
        <v>11500</v>
      </c>
      <c r="L2022" s="14" t="s">
        <v>11500</v>
      </c>
      <c r="M2022" s="1" t="s">
        <v>57</v>
      </c>
      <c r="P2022" s="181" t="s">
        <v>11513</v>
      </c>
      <c r="Q2022" s="182"/>
      <c r="S2022" s="6">
        <v>0</v>
      </c>
      <c r="T2022" s="6">
        <v>0</v>
      </c>
      <c r="U2022" s="6">
        <v>47928.6</v>
      </c>
      <c r="V2022" s="6">
        <v>0</v>
      </c>
      <c r="W2022" s="6">
        <f>SUM(Table2[[#This Row],[PE Obligations]:[Paving Obligations]])</f>
        <v>47928.6</v>
      </c>
    </row>
    <row r="2023" spans="1:23" ht="45" x14ac:dyDescent="0.25">
      <c r="A2023" s="5">
        <v>122802</v>
      </c>
      <c r="B2023" s="4">
        <v>1</v>
      </c>
      <c r="C2023" s="9" t="s">
        <v>32</v>
      </c>
      <c r="D2023" s="65" t="s">
        <v>135</v>
      </c>
      <c r="E2023" s="65" t="s">
        <v>11498</v>
      </c>
      <c r="F2023" s="9" t="s">
        <v>3253</v>
      </c>
      <c r="G2023" s="9" t="s">
        <v>3254</v>
      </c>
      <c r="H2023" s="1" t="s">
        <v>1079</v>
      </c>
      <c r="I2023" s="1" t="s">
        <v>113</v>
      </c>
      <c r="K2023" s="14" t="s">
        <v>11496</v>
      </c>
      <c r="L2023" s="14" t="s">
        <v>113</v>
      </c>
      <c r="M2023" s="1" t="s">
        <v>57</v>
      </c>
      <c r="N2023" s="13">
        <v>43553</v>
      </c>
      <c r="P2023" s="181" t="s">
        <v>11517</v>
      </c>
      <c r="Q2023" s="182" t="s">
        <v>30</v>
      </c>
      <c r="S2023" s="6">
        <v>47900</v>
      </c>
      <c r="T2023" s="6">
        <v>0</v>
      </c>
      <c r="U2023" s="6">
        <v>0</v>
      </c>
      <c r="V2023" s="6">
        <v>0</v>
      </c>
      <c r="W2023" s="6">
        <f>SUM(Table2[[#This Row],[PE Obligations]:[Paving Obligations]])</f>
        <v>47900</v>
      </c>
    </row>
    <row r="2024" spans="1:23" x14ac:dyDescent="0.25">
      <c r="A2024" s="5">
        <v>105210.16</v>
      </c>
      <c r="B2024" s="4">
        <v>4</v>
      </c>
      <c r="C2024" s="9" t="s">
        <v>259</v>
      </c>
      <c r="D2024" s="65"/>
      <c r="E2024" s="65" t="s">
        <v>11498</v>
      </c>
      <c r="F2024" s="9" t="s">
        <v>897</v>
      </c>
      <c r="H2024" s="1" t="s">
        <v>760</v>
      </c>
      <c r="I2024" s="1" t="s">
        <v>761</v>
      </c>
      <c r="K2024" s="14" t="s">
        <v>11500</v>
      </c>
      <c r="L2024" s="14" t="s">
        <v>11500</v>
      </c>
      <c r="M2024" s="1" t="s">
        <v>57</v>
      </c>
      <c r="P2024" s="181" t="s">
        <v>11517</v>
      </c>
      <c r="Q2024" s="182"/>
      <c r="S2024" s="6">
        <v>0</v>
      </c>
      <c r="T2024" s="6">
        <v>0</v>
      </c>
      <c r="U2024" s="6">
        <v>47900</v>
      </c>
      <c r="V2024" s="6">
        <v>0</v>
      </c>
      <c r="W2024" s="6">
        <f>SUM(Table2[[#This Row],[PE Obligations]:[Paving Obligations]])</f>
        <v>47900</v>
      </c>
    </row>
    <row r="2025" spans="1:23" ht="30" x14ac:dyDescent="0.25">
      <c r="A2025" s="5">
        <v>130346</v>
      </c>
      <c r="B2025" s="4">
        <v>3</v>
      </c>
      <c r="C2025" s="9" t="s">
        <v>254</v>
      </c>
      <c r="D2025" s="65"/>
      <c r="E2025" s="65" t="s">
        <v>11500</v>
      </c>
      <c r="F2025" s="9" t="s">
        <v>7641</v>
      </c>
      <c r="H2025" s="1" t="s">
        <v>878</v>
      </c>
      <c r="I2025" s="1" t="s">
        <v>972</v>
      </c>
      <c r="K2025" s="14" t="s">
        <v>11500</v>
      </c>
      <c r="L2025" s="14" t="s">
        <v>11500</v>
      </c>
      <c r="M2025" s="1" t="s">
        <v>57</v>
      </c>
      <c r="P2025" s="181" t="s">
        <v>11500</v>
      </c>
      <c r="Q2025" s="182"/>
      <c r="S2025" s="6">
        <v>0</v>
      </c>
      <c r="T2025" s="6">
        <v>0</v>
      </c>
      <c r="U2025" s="6">
        <v>47865</v>
      </c>
      <c r="V2025" s="6">
        <v>0</v>
      </c>
      <c r="W2025" s="6">
        <f>SUM(Table2[[#This Row],[PE Obligations]:[Paving Obligations]])</f>
        <v>47865</v>
      </c>
    </row>
    <row r="2026" spans="1:23" x14ac:dyDescent="0.25">
      <c r="A2026" s="5">
        <v>110264</v>
      </c>
      <c r="B2026" s="4">
        <v>3</v>
      </c>
      <c r="C2026" s="9" t="s">
        <v>206</v>
      </c>
      <c r="D2026" s="65"/>
      <c r="E2026" s="65" t="s">
        <v>11502</v>
      </c>
      <c r="F2026" s="9" t="s">
        <v>1162</v>
      </c>
      <c r="H2026" s="1" t="s">
        <v>105</v>
      </c>
      <c r="I2026" s="1" t="s">
        <v>158</v>
      </c>
      <c r="J2026" s="1" t="e">
        <f>VLOOKUP(A2026,'2020'!E:I,5,FALSE)</f>
        <v>#N/A</v>
      </c>
      <c r="K2026" s="14" t="s">
        <v>11496</v>
      </c>
      <c r="L2026" s="14" t="s">
        <v>10418</v>
      </c>
      <c r="M2026" s="1" t="s">
        <v>57</v>
      </c>
      <c r="P2026" s="181" t="s">
        <v>11518</v>
      </c>
      <c r="Q2026" s="182"/>
      <c r="S2026" s="6">
        <v>0</v>
      </c>
      <c r="T2026" s="6">
        <v>0</v>
      </c>
      <c r="U2026" s="6">
        <v>0</v>
      </c>
      <c r="V2026" s="6">
        <v>47864.43</v>
      </c>
      <c r="W2026" s="6">
        <f>SUM(Table2[[#This Row],[PE Obligations]:[Paving Obligations]])</f>
        <v>47864.43</v>
      </c>
    </row>
    <row r="2027" spans="1:23" x14ac:dyDescent="0.25">
      <c r="A2027" s="5">
        <v>126215</v>
      </c>
      <c r="B2027" s="4">
        <v>3</v>
      </c>
      <c r="C2027" s="9" t="s">
        <v>206</v>
      </c>
      <c r="D2027" s="65" t="s">
        <v>1049</v>
      </c>
      <c r="E2027" s="65" t="s">
        <v>900</v>
      </c>
      <c r="F2027" s="9" t="s">
        <v>4747</v>
      </c>
      <c r="G2027" s="9" t="s">
        <v>3582</v>
      </c>
      <c r="H2027" s="1" t="s">
        <v>158</v>
      </c>
      <c r="I2027" s="1" t="s">
        <v>341</v>
      </c>
      <c r="J2027" s="1" t="str">
        <f>VLOOKUP(A2027,'Resurfacing Data'!A:M,13,FALSE)</f>
        <v>411TLD Overlay @ 85 lb/sy</v>
      </c>
      <c r="K2027" s="14" t="s">
        <v>11496</v>
      </c>
      <c r="L2027" s="14" t="s">
        <v>10418</v>
      </c>
      <c r="M2027" s="2">
        <v>7.85</v>
      </c>
      <c r="N2027" s="13">
        <v>43182</v>
      </c>
      <c r="O2027" s="1" t="s">
        <v>337</v>
      </c>
      <c r="P2027" s="181" t="s">
        <v>11515</v>
      </c>
      <c r="Q2027" s="182" t="s">
        <v>24</v>
      </c>
      <c r="S2027" s="6">
        <v>0</v>
      </c>
      <c r="T2027" s="6">
        <v>0</v>
      </c>
      <c r="U2027" s="6">
        <v>-395.81</v>
      </c>
      <c r="V2027" s="6">
        <v>48068.92</v>
      </c>
      <c r="W2027" s="6">
        <f>SUM(Table2[[#This Row],[PE Obligations]:[Paving Obligations]])</f>
        <v>47673.11</v>
      </c>
    </row>
    <row r="2028" spans="1:23" x14ac:dyDescent="0.25">
      <c r="A2028" s="5">
        <v>130302</v>
      </c>
      <c r="B2028" s="4">
        <v>1</v>
      </c>
      <c r="C2028" s="9" t="s">
        <v>181</v>
      </c>
      <c r="D2028" s="65"/>
      <c r="E2028" s="65" t="s">
        <v>900</v>
      </c>
      <c r="F2028" s="9" t="s">
        <v>7610</v>
      </c>
      <c r="H2028" s="1" t="s">
        <v>105</v>
      </c>
      <c r="I2028" s="1" t="s">
        <v>171</v>
      </c>
      <c r="K2028" s="14" t="s">
        <v>11500</v>
      </c>
      <c r="L2028" s="14" t="s">
        <v>11500</v>
      </c>
      <c r="M2028" s="1" t="s">
        <v>57</v>
      </c>
      <c r="P2028" s="181" t="s">
        <v>11515</v>
      </c>
      <c r="Q2028" s="182"/>
      <c r="S2028" s="6">
        <v>0</v>
      </c>
      <c r="T2028" s="6">
        <v>0</v>
      </c>
      <c r="U2028" s="6">
        <v>47422.35</v>
      </c>
      <c r="V2028" s="6">
        <v>0</v>
      </c>
      <c r="W2028" s="6">
        <f>SUM(Table2[[#This Row],[PE Obligations]:[Paving Obligations]])</f>
        <v>47422.35</v>
      </c>
    </row>
    <row r="2029" spans="1:23" ht="45" x14ac:dyDescent="0.25">
      <c r="A2029" s="5">
        <v>129376</v>
      </c>
      <c r="B2029" s="4">
        <v>4</v>
      </c>
      <c r="C2029" s="9" t="s">
        <v>231</v>
      </c>
      <c r="D2029" s="65" t="s">
        <v>6853</v>
      </c>
      <c r="E2029" s="65" t="s">
        <v>11498</v>
      </c>
      <c r="F2029" s="9" t="s">
        <v>6854</v>
      </c>
      <c r="H2029" s="1" t="s">
        <v>1098</v>
      </c>
      <c r="I2029" s="1" t="s">
        <v>158</v>
      </c>
      <c r="K2029" s="14" t="s">
        <v>11500</v>
      </c>
      <c r="L2029" s="14" t="s">
        <v>11500</v>
      </c>
      <c r="M2029" s="2">
        <v>0.60099999999999998</v>
      </c>
      <c r="P2029" s="181" t="s">
        <v>11517</v>
      </c>
      <c r="Q2029" s="182" t="s">
        <v>30</v>
      </c>
      <c r="S2029" s="6">
        <v>0</v>
      </c>
      <c r="T2029" s="6">
        <v>0</v>
      </c>
      <c r="U2029" s="6">
        <v>0</v>
      </c>
      <c r="V2029" s="6">
        <v>47362.3</v>
      </c>
      <c r="W2029" s="6">
        <f>SUM(Table2[[#This Row],[PE Obligations]:[Paving Obligations]])</f>
        <v>47362.3</v>
      </c>
    </row>
    <row r="2030" spans="1:23" ht="30" x14ac:dyDescent="0.25">
      <c r="A2030" s="5">
        <v>130059</v>
      </c>
      <c r="B2030" s="4">
        <v>6</v>
      </c>
      <c r="C2030" s="9" t="s">
        <v>46</v>
      </c>
      <c r="D2030" s="65"/>
      <c r="E2030" s="65" t="s">
        <v>11500</v>
      </c>
      <c r="F2030" s="9" t="s">
        <v>7416</v>
      </c>
      <c r="H2030" s="1" t="s">
        <v>1246</v>
      </c>
      <c r="K2030" s="14" t="s">
        <v>11500</v>
      </c>
      <c r="L2030" s="14" t="s">
        <v>11500</v>
      </c>
      <c r="M2030" s="1" t="s">
        <v>57</v>
      </c>
      <c r="P2030" s="181" t="s">
        <v>11500</v>
      </c>
      <c r="Q2030" s="182"/>
      <c r="S2030" s="6">
        <v>0</v>
      </c>
      <c r="T2030" s="6">
        <v>0</v>
      </c>
      <c r="U2030" s="6">
        <v>47282</v>
      </c>
      <c r="V2030" s="6">
        <v>0</v>
      </c>
      <c r="W2030" s="6">
        <f>SUM(Table2[[#This Row],[PE Obligations]:[Paving Obligations]])</f>
        <v>47282</v>
      </c>
    </row>
    <row r="2031" spans="1:23" ht="30" x14ac:dyDescent="0.25">
      <c r="A2031" s="5">
        <v>130066</v>
      </c>
      <c r="B2031" s="4">
        <v>6</v>
      </c>
      <c r="C2031" s="9" t="s">
        <v>46</v>
      </c>
      <c r="D2031" s="65"/>
      <c r="E2031" s="65" t="s">
        <v>11500</v>
      </c>
      <c r="F2031" s="9" t="s">
        <v>7423</v>
      </c>
      <c r="H2031" s="1" t="s">
        <v>1246</v>
      </c>
      <c r="K2031" s="14" t="s">
        <v>11500</v>
      </c>
      <c r="L2031" s="14" t="s">
        <v>11500</v>
      </c>
      <c r="M2031" s="1" t="s">
        <v>57</v>
      </c>
      <c r="P2031" s="181" t="s">
        <v>11500</v>
      </c>
      <c r="Q2031" s="182"/>
      <c r="S2031" s="6">
        <v>0</v>
      </c>
      <c r="T2031" s="6">
        <v>0</v>
      </c>
      <c r="U2031" s="6">
        <v>47282</v>
      </c>
      <c r="V2031" s="6">
        <v>0</v>
      </c>
      <c r="W2031" s="6">
        <f>SUM(Table2[[#This Row],[PE Obligations]:[Paving Obligations]])</f>
        <v>47282</v>
      </c>
    </row>
    <row r="2032" spans="1:23" ht="60" x14ac:dyDescent="0.25">
      <c r="A2032" s="5">
        <v>128307</v>
      </c>
      <c r="B2032" s="4">
        <v>1</v>
      </c>
      <c r="C2032" s="9" t="s">
        <v>32</v>
      </c>
      <c r="D2032" s="65" t="s">
        <v>114</v>
      </c>
      <c r="E2032" s="65" t="s">
        <v>10721</v>
      </c>
      <c r="F2032" s="9" t="s">
        <v>6076</v>
      </c>
      <c r="G2032" s="9" t="s">
        <v>6077</v>
      </c>
      <c r="H2032" s="1" t="s">
        <v>105</v>
      </c>
      <c r="I2032" s="1" t="s">
        <v>171</v>
      </c>
      <c r="K2032" s="14" t="s">
        <v>11501</v>
      </c>
      <c r="L2032" s="14" t="s">
        <v>11339</v>
      </c>
      <c r="M2032" s="1" t="s">
        <v>57</v>
      </c>
      <c r="N2032" s="13">
        <v>43553</v>
      </c>
      <c r="P2032" s="181" t="s">
        <v>11513</v>
      </c>
      <c r="Q2032" s="182" t="s">
        <v>148</v>
      </c>
      <c r="S2032" s="6">
        <v>0</v>
      </c>
      <c r="T2032" s="6">
        <v>0</v>
      </c>
      <c r="U2032" s="6">
        <v>47030.93</v>
      </c>
      <c r="V2032" s="6">
        <v>0</v>
      </c>
      <c r="W2032" s="6">
        <f>SUM(Table2[[#This Row],[PE Obligations]:[Paving Obligations]])</f>
        <v>47030.93</v>
      </c>
    </row>
    <row r="2033" spans="1:23" ht="90" x14ac:dyDescent="0.25">
      <c r="A2033" s="5">
        <v>129890</v>
      </c>
      <c r="B2033" s="4">
        <v>3</v>
      </c>
      <c r="C2033" s="9" t="s">
        <v>161</v>
      </c>
      <c r="D2033" s="65"/>
      <c r="E2033" s="65" t="s">
        <v>11500</v>
      </c>
      <c r="F2033" s="9" t="s">
        <v>7238</v>
      </c>
      <c r="G2033" s="9" t="s">
        <v>7239</v>
      </c>
      <c r="H2033" s="1" t="s">
        <v>1069</v>
      </c>
      <c r="I2033" s="1" t="s">
        <v>1070</v>
      </c>
      <c r="K2033" s="14" t="s">
        <v>11500</v>
      </c>
      <c r="L2033" s="14" t="s">
        <v>11500</v>
      </c>
      <c r="M2033" s="1" t="s">
        <v>57</v>
      </c>
      <c r="P2033" s="181" t="s">
        <v>11500</v>
      </c>
      <c r="Q2033" s="182"/>
      <c r="S2033" s="6">
        <v>46900</v>
      </c>
      <c r="T2033" s="6">
        <v>0</v>
      </c>
      <c r="U2033" s="6">
        <v>0</v>
      </c>
      <c r="V2033" s="6">
        <v>0</v>
      </c>
      <c r="W2033" s="6">
        <f>SUM(Table2[[#This Row],[PE Obligations]:[Paving Obligations]])</f>
        <v>46900</v>
      </c>
    </row>
    <row r="2034" spans="1:23" ht="105" x14ac:dyDescent="0.25">
      <c r="A2034" s="5">
        <v>129891</v>
      </c>
      <c r="B2034" s="4">
        <v>2</v>
      </c>
      <c r="C2034" s="9" t="s">
        <v>159</v>
      </c>
      <c r="D2034" s="65"/>
      <c r="E2034" s="65" t="s">
        <v>11500</v>
      </c>
      <c r="F2034" s="9" t="s">
        <v>7240</v>
      </c>
      <c r="G2034" s="9" t="s">
        <v>7241</v>
      </c>
      <c r="H2034" s="1" t="s">
        <v>1069</v>
      </c>
      <c r="I2034" s="1" t="s">
        <v>1070</v>
      </c>
      <c r="K2034" s="14" t="s">
        <v>11500</v>
      </c>
      <c r="L2034" s="14" t="s">
        <v>11500</v>
      </c>
      <c r="M2034" s="1" t="s">
        <v>57</v>
      </c>
      <c r="P2034" s="181" t="s">
        <v>11500</v>
      </c>
      <c r="Q2034" s="182"/>
      <c r="S2034" s="6">
        <v>46900</v>
      </c>
      <c r="T2034" s="6">
        <v>0</v>
      </c>
      <c r="U2034" s="6">
        <v>0</v>
      </c>
      <c r="V2034" s="6">
        <v>0</v>
      </c>
      <c r="W2034" s="6">
        <f>SUM(Table2[[#This Row],[PE Obligations]:[Paving Obligations]])</f>
        <v>46900</v>
      </c>
    </row>
    <row r="2035" spans="1:23" ht="165" x14ac:dyDescent="0.25">
      <c r="A2035" s="5">
        <v>128971</v>
      </c>
      <c r="B2035" s="4">
        <v>3</v>
      </c>
      <c r="C2035" s="9" t="s">
        <v>152</v>
      </c>
      <c r="D2035" s="65" t="s">
        <v>1454</v>
      </c>
      <c r="E2035" s="65" t="s">
        <v>900</v>
      </c>
      <c r="F2035" s="9" t="s">
        <v>6427</v>
      </c>
      <c r="G2035" s="9" t="s">
        <v>6428</v>
      </c>
      <c r="H2035" s="1" t="s">
        <v>22</v>
      </c>
      <c r="I2035" s="1" t="s">
        <v>969</v>
      </c>
      <c r="K2035" s="14" t="s">
        <v>11496</v>
      </c>
      <c r="L2035" s="14" t="s">
        <v>113</v>
      </c>
      <c r="M2035" s="2">
        <v>0.02</v>
      </c>
      <c r="N2035" s="13">
        <v>44540</v>
      </c>
      <c r="P2035" s="181" t="s">
        <v>11515</v>
      </c>
      <c r="Q2035" s="182" t="s">
        <v>24</v>
      </c>
      <c r="S2035" s="6">
        <v>46583</v>
      </c>
      <c r="T2035" s="6">
        <v>0</v>
      </c>
      <c r="U2035" s="6">
        <v>0</v>
      </c>
      <c r="V2035" s="6">
        <v>0</v>
      </c>
      <c r="W2035" s="6">
        <f>SUM(Table2[[#This Row],[PE Obligations]:[Paving Obligations]])</f>
        <v>46583</v>
      </c>
    </row>
    <row r="2036" spans="1:23" ht="30" x14ac:dyDescent="0.25">
      <c r="A2036" s="5">
        <v>100988.01</v>
      </c>
      <c r="B2036" s="4">
        <v>1</v>
      </c>
      <c r="C2036" s="9" t="s">
        <v>276</v>
      </c>
      <c r="D2036" s="65" t="s">
        <v>119</v>
      </c>
      <c r="E2036" s="65" t="s">
        <v>900</v>
      </c>
      <c r="F2036" s="9" t="s">
        <v>560</v>
      </c>
      <c r="G2036" s="9" t="s">
        <v>561</v>
      </c>
      <c r="H2036" s="1" t="s">
        <v>74</v>
      </c>
      <c r="I2036" s="1" t="s">
        <v>23</v>
      </c>
      <c r="K2036" s="14" t="s">
        <v>11496</v>
      </c>
      <c r="L2036" s="14" t="s">
        <v>113</v>
      </c>
      <c r="M2036" s="2">
        <v>4.7</v>
      </c>
      <c r="N2036" s="13">
        <v>39493</v>
      </c>
      <c r="P2036" s="181" t="s">
        <v>11515</v>
      </c>
      <c r="Q2036" s="182" t="s">
        <v>24</v>
      </c>
      <c r="R2036" s="9" t="s">
        <v>562</v>
      </c>
      <c r="S2036" s="6">
        <v>0</v>
      </c>
      <c r="T2036" s="6">
        <v>0</v>
      </c>
      <c r="U2036" s="6">
        <v>46544.54</v>
      </c>
      <c r="V2036" s="6">
        <v>0</v>
      </c>
      <c r="W2036" s="6">
        <f>SUM(Table2[[#This Row],[PE Obligations]:[Paving Obligations]])</f>
        <v>46544.54</v>
      </c>
    </row>
    <row r="2037" spans="1:23" ht="30" x14ac:dyDescent="0.25">
      <c r="A2037" s="5">
        <v>128405</v>
      </c>
      <c r="B2037" s="4">
        <v>2</v>
      </c>
      <c r="C2037" s="9" t="s">
        <v>98</v>
      </c>
      <c r="D2037" s="65" t="s">
        <v>6097</v>
      </c>
      <c r="E2037" s="65" t="s">
        <v>11498</v>
      </c>
      <c r="F2037" s="9" t="s">
        <v>6098</v>
      </c>
      <c r="H2037" s="1" t="s">
        <v>1098</v>
      </c>
      <c r="I2037" s="1" t="s">
        <v>158</v>
      </c>
      <c r="K2037" s="14" t="s">
        <v>11500</v>
      </c>
      <c r="L2037" s="14" t="s">
        <v>11500</v>
      </c>
      <c r="M2037" s="2">
        <v>0.52600000000000002</v>
      </c>
      <c r="P2037" s="181" t="s">
        <v>11517</v>
      </c>
      <c r="Q2037" s="182" t="s">
        <v>30</v>
      </c>
      <c r="S2037" s="6">
        <v>0</v>
      </c>
      <c r="T2037" s="6">
        <v>0</v>
      </c>
      <c r="U2037" s="6">
        <v>0</v>
      </c>
      <c r="V2037" s="6">
        <v>46530.61</v>
      </c>
      <c r="W2037" s="6">
        <f>SUM(Table2[[#This Row],[PE Obligations]:[Paving Obligations]])</f>
        <v>46530.61</v>
      </c>
    </row>
    <row r="2038" spans="1:23" x14ac:dyDescent="0.25">
      <c r="A2038" s="5">
        <v>105232.16</v>
      </c>
      <c r="B2038" s="4">
        <v>4</v>
      </c>
      <c r="C2038" s="9" t="s">
        <v>227</v>
      </c>
      <c r="D2038" s="65"/>
      <c r="E2038" s="65" t="s">
        <v>11498</v>
      </c>
      <c r="F2038" s="9" t="s">
        <v>897</v>
      </c>
      <c r="H2038" s="1" t="s">
        <v>760</v>
      </c>
      <c r="I2038" s="1" t="s">
        <v>761</v>
      </c>
      <c r="K2038" s="14" t="s">
        <v>11500</v>
      </c>
      <c r="L2038" s="14" t="s">
        <v>11500</v>
      </c>
      <c r="M2038" s="1" t="s">
        <v>57</v>
      </c>
      <c r="P2038" s="181" t="s">
        <v>11517</v>
      </c>
      <c r="Q2038" s="182"/>
      <c r="S2038" s="6">
        <v>0</v>
      </c>
      <c r="T2038" s="6">
        <v>0</v>
      </c>
      <c r="U2038" s="6">
        <v>46500</v>
      </c>
      <c r="V2038" s="6">
        <v>0</v>
      </c>
      <c r="W2038" s="6">
        <f>SUM(Table2[[#This Row],[PE Obligations]:[Paving Obligations]])</f>
        <v>46500</v>
      </c>
    </row>
    <row r="2039" spans="1:23" x14ac:dyDescent="0.25">
      <c r="A2039" s="5">
        <v>117388</v>
      </c>
      <c r="B2039" s="4">
        <v>4</v>
      </c>
      <c r="C2039" s="9" t="s">
        <v>355</v>
      </c>
      <c r="D2039" s="65" t="s">
        <v>2105</v>
      </c>
      <c r="E2039" s="65" t="s">
        <v>11498</v>
      </c>
      <c r="F2039" s="9" t="s">
        <v>2106</v>
      </c>
      <c r="H2039" s="1" t="s">
        <v>35</v>
      </c>
      <c r="I2039" s="1" t="s">
        <v>395</v>
      </c>
      <c r="K2039" s="14" t="s">
        <v>28</v>
      </c>
      <c r="L2039" s="14" t="s">
        <v>113</v>
      </c>
      <c r="M2039" s="2">
        <v>0</v>
      </c>
      <c r="P2039" s="181" t="s">
        <v>11517</v>
      </c>
      <c r="Q2039" s="182" t="s">
        <v>30</v>
      </c>
      <c r="S2039" s="6">
        <v>0</v>
      </c>
      <c r="T2039" s="6">
        <v>0</v>
      </c>
      <c r="U2039" s="6">
        <v>46046.879999999997</v>
      </c>
      <c r="V2039" s="6">
        <v>0</v>
      </c>
      <c r="W2039" s="6">
        <f>SUM(Table2[[#This Row],[PE Obligations]:[Paving Obligations]])</f>
        <v>46046.879999999997</v>
      </c>
    </row>
    <row r="2040" spans="1:23" x14ac:dyDescent="0.25">
      <c r="A2040" s="5">
        <v>130446</v>
      </c>
      <c r="B2040" s="4">
        <v>2</v>
      </c>
      <c r="C2040" s="9" t="s">
        <v>241</v>
      </c>
      <c r="D2040" s="65"/>
      <c r="E2040" s="65" t="s">
        <v>900</v>
      </c>
      <c r="F2040" s="9" t="s">
        <v>7666</v>
      </c>
      <c r="H2040" s="1" t="s">
        <v>105</v>
      </c>
      <c r="I2040" s="1" t="s">
        <v>171</v>
      </c>
      <c r="K2040" s="14" t="s">
        <v>11500</v>
      </c>
      <c r="L2040" s="14" t="s">
        <v>11500</v>
      </c>
      <c r="M2040" s="1" t="s">
        <v>57</v>
      </c>
      <c r="P2040" s="181" t="s">
        <v>11515</v>
      </c>
      <c r="Q2040" s="182"/>
      <c r="S2040" s="6">
        <v>0</v>
      </c>
      <c r="T2040" s="6">
        <v>0</v>
      </c>
      <c r="U2040" s="6">
        <v>46030.6</v>
      </c>
      <c r="V2040" s="6">
        <v>0</v>
      </c>
      <c r="W2040" s="6">
        <f>SUM(Table2[[#This Row],[PE Obligations]:[Paving Obligations]])</f>
        <v>46030.6</v>
      </c>
    </row>
    <row r="2041" spans="1:23" ht="30" x14ac:dyDescent="0.25">
      <c r="A2041" s="5">
        <v>127759</v>
      </c>
      <c r="B2041" s="4">
        <v>1</v>
      </c>
      <c r="C2041" s="9" t="s">
        <v>271</v>
      </c>
      <c r="D2041" s="65" t="s">
        <v>5679</v>
      </c>
      <c r="E2041" s="65" t="s">
        <v>11498</v>
      </c>
      <c r="F2041" s="9" t="s">
        <v>5680</v>
      </c>
      <c r="G2041" s="9" t="s">
        <v>2658</v>
      </c>
      <c r="H2041" s="1" t="s">
        <v>1069</v>
      </c>
      <c r="I2041" s="1" t="s">
        <v>1070</v>
      </c>
      <c r="K2041" s="14" t="s">
        <v>11500</v>
      </c>
      <c r="L2041" s="14" t="s">
        <v>11500</v>
      </c>
      <c r="M2041" s="2">
        <v>0.01</v>
      </c>
      <c r="P2041" s="181" t="s">
        <v>11517</v>
      </c>
      <c r="Q2041" s="182" t="s">
        <v>30</v>
      </c>
      <c r="S2041" s="6">
        <v>2000</v>
      </c>
      <c r="T2041" s="6">
        <v>0</v>
      </c>
      <c r="U2041" s="6">
        <v>44000</v>
      </c>
      <c r="V2041" s="6">
        <v>0</v>
      </c>
      <c r="W2041" s="6">
        <f>SUM(Table2[[#This Row],[PE Obligations]:[Paving Obligations]])</f>
        <v>46000</v>
      </c>
    </row>
    <row r="2042" spans="1:23" x14ac:dyDescent="0.25">
      <c r="A2042" s="5">
        <v>105192.16</v>
      </c>
      <c r="B2042" s="4">
        <v>3</v>
      </c>
      <c r="C2042" s="9" t="s">
        <v>312</v>
      </c>
      <c r="D2042" s="65"/>
      <c r="E2042" s="65" t="s">
        <v>11498</v>
      </c>
      <c r="F2042" s="9" t="s">
        <v>897</v>
      </c>
      <c r="H2042" s="1" t="s">
        <v>760</v>
      </c>
      <c r="I2042" s="1" t="s">
        <v>761</v>
      </c>
      <c r="K2042" s="14" t="s">
        <v>11500</v>
      </c>
      <c r="L2042" s="14" t="s">
        <v>11500</v>
      </c>
      <c r="M2042" s="1" t="s">
        <v>57</v>
      </c>
      <c r="P2042" s="181" t="s">
        <v>11517</v>
      </c>
      <c r="Q2042" s="182"/>
      <c r="S2042" s="6">
        <v>0</v>
      </c>
      <c r="T2042" s="6">
        <v>0</v>
      </c>
      <c r="U2042" s="6">
        <v>46000</v>
      </c>
      <c r="V2042" s="6">
        <v>0</v>
      </c>
      <c r="W2042" s="6">
        <f>SUM(Table2[[#This Row],[PE Obligations]:[Paving Obligations]])</f>
        <v>46000</v>
      </c>
    </row>
    <row r="2043" spans="1:23" ht="45" x14ac:dyDescent="0.25">
      <c r="A2043" s="5">
        <v>129113</v>
      </c>
      <c r="B2043" s="4">
        <v>3</v>
      </c>
      <c r="C2043" s="9" t="s">
        <v>217</v>
      </c>
      <c r="D2043" s="65" t="s">
        <v>2533</v>
      </c>
      <c r="E2043" s="65" t="s">
        <v>900</v>
      </c>
      <c r="F2043" s="9" t="s">
        <v>6541</v>
      </c>
      <c r="G2043" s="9" t="s">
        <v>6542</v>
      </c>
      <c r="H2043" s="1" t="s">
        <v>501</v>
      </c>
      <c r="I2043" s="1" t="s">
        <v>2404</v>
      </c>
      <c r="K2043" s="14" t="s">
        <v>11496</v>
      </c>
      <c r="L2043" s="14" t="s">
        <v>113</v>
      </c>
      <c r="M2043" s="2">
        <v>10.15</v>
      </c>
      <c r="N2043" s="13">
        <v>44113</v>
      </c>
      <c r="P2043" s="181" t="s">
        <v>11515</v>
      </c>
      <c r="Q2043" s="182" t="s">
        <v>24</v>
      </c>
      <c r="S2043" s="6">
        <v>46000</v>
      </c>
      <c r="T2043" s="6">
        <v>0</v>
      </c>
      <c r="U2043" s="6">
        <v>0</v>
      </c>
      <c r="V2043" s="6">
        <v>0</v>
      </c>
      <c r="W2043" s="6">
        <f>SUM(Table2[[#This Row],[PE Obligations]:[Paving Obligations]])</f>
        <v>46000</v>
      </c>
    </row>
    <row r="2044" spans="1:23" x14ac:dyDescent="0.25">
      <c r="A2044" s="5">
        <v>129013</v>
      </c>
      <c r="B2044" s="4">
        <v>2</v>
      </c>
      <c r="C2044" s="9" t="s">
        <v>204</v>
      </c>
      <c r="D2044" s="65"/>
      <c r="E2044" s="65" t="s">
        <v>900</v>
      </c>
      <c r="F2044" s="9" t="s">
        <v>6450</v>
      </c>
      <c r="H2044" s="1" t="s">
        <v>105</v>
      </c>
      <c r="I2044" s="1" t="s">
        <v>171</v>
      </c>
      <c r="K2044" s="14" t="s">
        <v>11500</v>
      </c>
      <c r="L2044" s="14" t="s">
        <v>11500</v>
      </c>
      <c r="M2044" s="1" t="s">
        <v>57</v>
      </c>
      <c r="P2044" s="181" t="s">
        <v>11515</v>
      </c>
      <c r="Q2044" s="182"/>
      <c r="S2044" s="6">
        <v>0</v>
      </c>
      <c r="T2044" s="6">
        <v>0</v>
      </c>
      <c r="U2044" s="6">
        <v>45827.25</v>
      </c>
      <c r="V2044" s="6">
        <v>0</v>
      </c>
      <c r="W2044" s="6">
        <f>SUM(Table2[[#This Row],[PE Obligations]:[Paving Obligations]])</f>
        <v>45827.25</v>
      </c>
    </row>
    <row r="2045" spans="1:23" ht="30" x14ac:dyDescent="0.25">
      <c r="A2045" s="5">
        <v>128749</v>
      </c>
      <c r="B2045" s="4">
        <v>1</v>
      </c>
      <c r="C2045" s="9" t="s">
        <v>49</v>
      </c>
      <c r="D2045" s="65" t="s">
        <v>6294</v>
      </c>
      <c r="E2045" s="65" t="s">
        <v>900</v>
      </c>
      <c r="F2045" s="9" t="s">
        <v>6295</v>
      </c>
      <c r="G2045" s="9" t="s">
        <v>6227</v>
      </c>
      <c r="H2045" s="1" t="s">
        <v>105</v>
      </c>
      <c r="I2045" s="1" t="s">
        <v>501</v>
      </c>
      <c r="K2045" s="14" t="s">
        <v>11506</v>
      </c>
      <c r="L2045" s="14" t="s">
        <v>11339</v>
      </c>
      <c r="M2045" s="2">
        <v>0.01</v>
      </c>
      <c r="N2045" s="13">
        <v>43595</v>
      </c>
      <c r="P2045" s="181" t="s">
        <v>11515</v>
      </c>
      <c r="Q2045" s="182" t="s">
        <v>24</v>
      </c>
      <c r="S2045" s="6">
        <v>1800</v>
      </c>
      <c r="T2045" s="6">
        <v>0</v>
      </c>
      <c r="U2045" s="6">
        <v>44025</v>
      </c>
      <c r="V2045" s="6">
        <v>0</v>
      </c>
      <c r="W2045" s="6">
        <f>SUM(Table2[[#This Row],[PE Obligations]:[Paving Obligations]])</f>
        <v>45825</v>
      </c>
    </row>
    <row r="2046" spans="1:23" x14ac:dyDescent="0.25">
      <c r="A2046" s="5">
        <v>129738</v>
      </c>
      <c r="B2046" s="4">
        <v>3</v>
      </c>
      <c r="C2046" s="9" t="s">
        <v>320</v>
      </c>
      <c r="D2046" s="65"/>
      <c r="E2046" s="65" t="s">
        <v>11500</v>
      </c>
      <c r="F2046" s="9" t="s">
        <v>7116</v>
      </c>
      <c r="H2046" s="1" t="s">
        <v>878</v>
      </c>
      <c r="I2046" s="1" t="s">
        <v>972</v>
      </c>
      <c r="K2046" s="14" t="s">
        <v>11500</v>
      </c>
      <c r="L2046" s="14" t="s">
        <v>11500</v>
      </c>
      <c r="M2046" s="1" t="s">
        <v>57</v>
      </c>
      <c r="P2046" s="181" t="s">
        <v>11500</v>
      </c>
      <c r="Q2046" s="182"/>
      <c r="S2046" s="6">
        <v>0</v>
      </c>
      <c r="T2046" s="6">
        <v>0</v>
      </c>
      <c r="U2046" s="6">
        <v>45655</v>
      </c>
      <c r="V2046" s="6">
        <v>0</v>
      </c>
      <c r="W2046" s="6">
        <f>SUM(Table2[[#This Row],[PE Obligations]:[Paving Obligations]])</f>
        <v>45655</v>
      </c>
    </row>
    <row r="2047" spans="1:23" x14ac:dyDescent="0.25">
      <c r="A2047" s="5">
        <v>122173</v>
      </c>
      <c r="B2047" s="4">
        <v>2</v>
      </c>
      <c r="C2047" s="9" t="s">
        <v>241</v>
      </c>
      <c r="D2047" s="65" t="s">
        <v>3089</v>
      </c>
      <c r="E2047" s="65" t="s">
        <v>900</v>
      </c>
      <c r="F2047" s="9" t="s">
        <v>3133</v>
      </c>
      <c r="H2047" s="1" t="s">
        <v>52</v>
      </c>
      <c r="I2047" s="1" t="s">
        <v>48</v>
      </c>
      <c r="K2047" s="14" t="s">
        <v>28</v>
      </c>
      <c r="L2047" s="14" t="s">
        <v>11339</v>
      </c>
      <c r="M2047" s="2">
        <v>3.5000000000000003E-2</v>
      </c>
      <c r="N2047" s="13">
        <v>43504</v>
      </c>
      <c r="P2047" s="181" t="s">
        <v>11515</v>
      </c>
      <c r="Q2047" s="182" t="s">
        <v>24</v>
      </c>
      <c r="R2047" s="9" t="s">
        <v>3134</v>
      </c>
      <c r="S2047" s="6">
        <v>0</v>
      </c>
      <c r="T2047" s="6">
        <v>0</v>
      </c>
      <c r="U2047" s="6">
        <v>45626</v>
      </c>
      <c r="V2047" s="6">
        <v>0</v>
      </c>
      <c r="W2047" s="6">
        <f>SUM(Table2[[#This Row],[PE Obligations]:[Paving Obligations]])</f>
        <v>45626</v>
      </c>
    </row>
    <row r="2048" spans="1:23" x14ac:dyDescent="0.25">
      <c r="A2048" s="5">
        <v>127176</v>
      </c>
      <c r="B2048" s="4">
        <v>2</v>
      </c>
      <c r="C2048" s="9" t="s">
        <v>183</v>
      </c>
      <c r="D2048" s="65" t="s">
        <v>474</v>
      </c>
      <c r="E2048" s="65" t="s">
        <v>900</v>
      </c>
      <c r="F2048" s="9" t="s">
        <v>5339</v>
      </c>
      <c r="G2048" s="9" t="s">
        <v>5340</v>
      </c>
      <c r="H2048" s="1" t="s">
        <v>158</v>
      </c>
      <c r="I2048" s="1" t="s">
        <v>341</v>
      </c>
      <c r="J2048" s="1" t="str">
        <f>VLOOKUP(A2048,'Resurfacing Data'!A:M,13,FALSE)</f>
        <v>Micro-surfacing @ 32 lbs/sy</v>
      </c>
      <c r="K2048" s="14" t="s">
        <v>11496</v>
      </c>
      <c r="L2048" s="14" t="s">
        <v>10418</v>
      </c>
      <c r="M2048" s="2">
        <v>4.96</v>
      </c>
      <c r="N2048" s="13">
        <v>43595</v>
      </c>
      <c r="O2048" s="1" t="s">
        <v>381</v>
      </c>
      <c r="P2048" s="181" t="s">
        <v>11515</v>
      </c>
      <c r="Q2048" s="182" t="s">
        <v>24</v>
      </c>
      <c r="S2048" s="6">
        <v>0</v>
      </c>
      <c r="T2048" s="6">
        <v>0</v>
      </c>
      <c r="U2048" s="6">
        <v>0</v>
      </c>
      <c r="V2048" s="6">
        <v>45534</v>
      </c>
      <c r="W2048" s="6">
        <f>SUM(Table2[[#This Row],[PE Obligations]:[Paving Obligations]])</f>
        <v>45534</v>
      </c>
    </row>
    <row r="2049" spans="1:23" ht="60" x14ac:dyDescent="0.25">
      <c r="A2049" s="5">
        <v>124086</v>
      </c>
      <c r="B2049" s="4">
        <v>2</v>
      </c>
      <c r="C2049" s="9" t="s">
        <v>124</v>
      </c>
      <c r="D2049" s="65" t="s">
        <v>369</v>
      </c>
      <c r="E2049" s="65" t="s">
        <v>900</v>
      </c>
      <c r="F2049" s="9" t="s">
        <v>3685</v>
      </c>
      <c r="G2049" s="9" t="s">
        <v>3686</v>
      </c>
      <c r="H2049" s="1" t="s">
        <v>74</v>
      </c>
      <c r="I2049" s="1" t="s">
        <v>23</v>
      </c>
      <c r="K2049" s="14" t="s">
        <v>11496</v>
      </c>
      <c r="L2049" s="14" t="s">
        <v>113</v>
      </c>
      <c r="M2049" s="2">
        <v>3.54</v>
      </c>
      <c r="N2049" s="13">
        <v>45639</v>
      </c>
      <c r="P2049" s="181" t="s">
        <v>11515</v>
      </c>
      <c r="Q2049" s="182" t="s">
        <v>24</v>
      </c>
      <c r="S2049" s="6">
        <v>45250</v>
      </c>
      <c r="T2049" s="6">
        <v>0</v>
      </c>
      <c r="U2049" s="6">
        <v>0</v>
      </c>
      <c r="V2049" s="6">
        <v>0</v>
      </c>
      <c r="W2049" s="6">
        <f>SUM(Table2[[#This Row],[PE Obligations]:[Paving Obligations]])</f>
        <v>45250</v>
      </c>
    </row>
    <row r="2050" spans="1:23" x14ac:dyDescent="0.25">
      <c r="A2050" s="5">
        <v>128990</v>
      </c>
      <c r="B2050" s="4">
        <v>1</v>
      </c>
      <c r="C2050" s="9" t="s">
        <v>729</v>
      </c>
      <c r="D2050" s="65"/>
      <c r="E2050" s="65" t="s">
        <v>10721</v>
      </c>
      <c r="F2050" s="9" t="s">
        <v>6435</v>
      </c>
      <c r="H2050" s="1" t="s">
        <v>105</v>
      </c>
      <c r="I2050" s="1" t="s">
        <v>171</v>
      </c>
      <c r="K2050" s="14" t="s">
        <v>11500</v>
      </c>
      <c r="L2050" s="14" t="s">
        <v>11500</v>
      </c>
      <c r="M2050" s="1" t="s">
        <v>57</v>
      </c>
      <c r="P2050" s="181" t="s">
        <v>11513</v>
      </c>
      <c r="Q2050" s="182"/>
      <c r="S2050" s="6">
        <v>0</v>
      </c>
      <c r="T2050" s="6">
        <v>0</v>
      </c>
      <c r="U2050" s="6">
        <v>45099</v>
      </c>
      <c r="V2050" s="6">
        <v>0</v>
      </c>
      <c r="W2050" s="6">
        <f>SUM(Table2[[#This Row],[PE Obligations]:[Paving Obligations]])</f>
        <v>45099</v>
      </c>
    </row>
    <row r="2051" spans="1:23" x14ac:dyDescent="0.25">
      <c r="A2051" s="5">
        <v>129278</v>
      </c>
      <c r="B2051" s="4">
        <v>2</v>
      </c>
      <c r="C2051" s="9" t="s">
        <v>98</v>
      </c>
      <c r="D2051" s="65"/>
      <c r="E2051" s="65" t="s">
        <v>900</v>
      </c>
      <c r="F2051" s="9" t="s">
        <v>6752</v>
      </c>
      <c r="H2051" s="1" t="s">
        <v>105</v>
      </c>
      <c r="I2051" s="1" t="s">
        <v>171</v>
      </c>
      <c r="K2051" s="14" t="s">
        <v>11500</v>
      </c>
      <c r="L2051" s="14" t="s">
        <v>11500</v>
      </c>
      <c r="M2051" s="1" t="s">
        <v>57</v>
      </c>
      <c r="P2051" s="181" t="s">
        <v>11515</v>
      </c>
      <c r="Q2051" s="182"/>
      <c r="S2051" s="6">
        <v>0</v>
      </c>
      <c r="T2051" s="6">
        <v>0</v>
      </c>
      <c r="U2051" s="6">
        <v>45030.3</v>
      </c>
      <c r="V2051" s="6">
        <v>0</v>
      </c>
      <c r="W2051" s="6">
        <f>SUM(Table2[[#This Row],[PE Obligations]:[Paving Obligations]])</f>
        <v>45030.3</v>
      </c>
    </row>
    <row r="2052" spans="1:23" x14ac:dyDescent="0.25">
      <c r="A2052" s="5">
        <v>129984</v>
      </c>
      <c r="B2052" s="4">
        <v>2</v>
      </c>
      <c r="C2052" s="9" t="s">
        <v>65</v>
      </c>
      <c r="D2052" s="65"/>
      <c r="E2052" s="65" t="s">
        <v>11500</v>
      </c>
      <c r="F2052" s="9" t="s">
        <v>7339</v>
      </c>
      <c r="H2052" s="1" t="s">
        <v>24</v>
      </c>
      <c r="I2052" s="1" t="s">
        <v>24</v>
      </c>
      <c r="K2052" s="14" t="s">
        <v>11500</v>
      </c>
      <c r="L2052" s="14" t="s">
        <v>11500</v>
      </c>
      <c r="M2052" s="1" t="s">
        <v>57</v>
      </c>
      <c r="P2052" s="181" t="s">
        <v>11500</v>
      </c>
      <c r="Q2052" s="182"/>
      <c r="S2052" s="6">
        <v>0</v>
      </c>
      <c r="T2052" s="6">
        <v>0</v>
      </c>
      <c r="U2052" s="6">
        <v>45000</v>
      </c>
      <c r="V2052" s="6">
        <v>0</v>
      </c>
      <c r="W2052" s="6">
        <f>SUM(Table2[[#This Row],[PE Obligations]:[Paving Obligations]])</f>
        <v>45000</v>
      </c>
    </row>
    <row r="2053" spans="1:23" ht="30" x14ac:dyDescent="0.25">
      <c r="A2053" s="5">
        <v>100257</v>
      </c>
      <c r="B2053" s="4">
        <v>2</v>
      </c>
      <c r="C2053" s="9" t="s">
        <v>308</v>
      </c>
      <c r="D2053" s="65" t="s">
        <v>448</v>
      </c>
      <c r="E2053" s="65" t="s">
        <v>900</v>
      </c>
      <c r="F2053" s="9" t="s">
        <v>449</v>
      </c>
      <c r="H2053" s="1" t="s">
        <v>74</v>
      </c>
      <c r="I2053" s="1" t="s">
        <v>113</v>
      </c>
      <c r="K2053" s="14" t="s">
        <v>11496</v>
      </c>
      <c r="L2053" s="14" t="s">
        <v>113</v>
      </c>
      <c r="M2053" s="2">
        <v>2.5760000000000001</v>
      </c>
      <c r="N2053" s="13">
        <v>40480</v>
      </c>
      <c r="P2053" s="181" t="s">
        <v>11514</v>
      </c>
      <c r="Q2053" s="182" t="s">
        <v>11</v>
      </c>
      <c r="S2053" s="6">
        <v>44995.31</v>
      </c>
      <c r="T2053" s="6">
        <v>0</v>
      </c>
      <c r="U2053" s="6">
        <v>0</v>
      </c>
      <c r="V2053" s="6">
        <v>0</v>
      </c>
      <c r="W2053" s="6">
        <f>SUM(Table2[[#This Row],[PE Obligations]:[Paving Obligations]])</f>
        <v>44995.31</v>
      </c>
    </row>
    <row r="2054" spans="1:23" x14ac:dyDescent="0.25">
      <c r="A2054" s="5">
        <v>105012.16</v>
      </c>
      <c r="B2054" s="4">
        <v>2</v>
      </c>
      <c r="C2054" s="9" t="s">
        <v>278</v>
      </c>
      <c r="D2054" s="65"/>
      <c r="E2054" s="65" t="s">
        <v>11500</v>
      </c>
      <c r="F2054" s="9" t="s">
        <v>897</v>
      </c>
      <c r="H2054" s="1" t="s">
        <v>760</v>
      </c>
      <c r="I2054" s="1" t="s">
        <v>761</v>
      </c>
      <c r="K2054" s="14" t="s">
        <v>11500</v>
      </c>
      <c r="L2054" s="14" t="s">
        <v>11500</v>
      </c>
      <c r="M2054" s="1" t="s">
        <v>57</v>
      </c>
      <c r="P2054" s="181" t="s">
        <v>11500</v>
      </c>
      <c r="Q2054" s="182"/>
      <c r="S2054" s="6">
        <v>0</v>
      </c>
      <c r="T2054" s="6">
        <v>0</v>
      </c>
      <c r="U2054" s="6">
        <v>44800</v>
      </c>
      <c r="V2054" s="6">
        <v>0</v>
      </c>
      <c r="W2054" s="6">
        <f>SUM(Table2[[#This Row],[PE Obligations]:[Paving Obligations]])</f>
        <v>44800</v>
      </c>
    </row>
    <row r="2055" spans="1:23" ht="45" x14ac:dyDescent="0.25">
      <c r="A2055" s="5">
        <v>126104</v>
      </c>
      <c r="B2055" s="4">
        <v>1</v>
      </c>
      <c r="C2055" s="9" t="s">
        <v>223</v>
      </c>
      <c r="D2055" s="65" t="s">
        <v>398</v>
      </c>
      <c r="E2055" s="65" t="s">
        <v>900</v>
      </c>
      <c r="F2055" s="9" t="s">
        <v>4663</v>
      </c>
      <c r="G2055" s="65" t="s">
        <v>4664</v>
      </c>
      <c r="H2055" s="1" t="s">
        <v>158</v>
      </c>
      <c r="I2055" s="1" t="s">
        <v>341</v>
      </c>
      <c r="J2055" s="1" t="e">
        <f>VLOOKUP(A2055,'2015 to 2019'!D:F,3,FALSE)</f>
        <v>#N/A</v>
      </c>
      <c r="K2055" s="14" t="s">
        <v>11496</v>
      </c>
      <c r="L2055" s="14" t="s">
        <v>10418</v>
      </c>
      <c r="M2055" s="2">
        <v>4.28</v>
      </c>
      <c r="N2055" s="13">
        <v>43231</v>
      </c>
      <c r="O2055" s="1" t="s">
        <v>4665</v>
      </c>
      <c r="P2055" s="181" t="s">
        <v>11515</v>
      </c>
      <c r="Q2055" s="182" t="s">
        <v>24</v>
      </c>
      <c r="S2055" s="6">
        <v>0</v>
      </c>
      <c r="T2055" s="6">
        <v>0</v>
      </c>
      <c r="U2055" s="6">
        <v>0</v>
      </c>
      <c r="V2055" s="6">
        <v>44781.04</v>
      </c>
      <c r="W2055" s="6">
        <f>SUM(Table2[[#This Row],[PE Obligations]:[Paving Obligations]])</f>
        <v>44781.04</v>
      </c>
    </row>
    <row r="2056" spans="1:23" x14ac:dyDescent="0.25">
      <c r="A2056" s="5">
        <v>105207.16</v>
      </c>
      <c r="B2056" s="4">
        <v>3</v>
      </c>
      <c r="C2056" s="9" t="s">
        <v>267</v>
      </c>
      <c r="D2056" s="65"/>
      <c r="E2056" s="65" t="s">
        <v>11498</v>
      </c>
      <c r="F2056" s="9" t="s">
        <v>897</v>
      </c>
      <c r="H2056" s="1" t="s">
        <v>760</v>
      </c>
      <c r="I2056" s="1" t="s">
        <v>761</v>
      </c>
      <c r="K2056" s="14" t="s">
        <v>11500</v>
      </c>
      <c r="L2056" s="14" t="s">
        <v>11500</v>
      </c>
      <c r="M2056" s="1" t="s">
        <v>57</v>
      </c>
      <c r="P2056" s="181" t="s">
        <v>11517</v>
      </c>
      <c r="Q2056" s="182"/>
      <c r="S2056" s="6">
        <v>0</v>
      </c>
      <c r="T2056" s="6">
        <v>0</v>
      </c>
      <c r="U2056" s="6">
        <v>44700</v>
      </c>
      <c r="V2056" s="6">
        <v>0</v>
      </c>
      <c r="W2056" s="6">
        <f>SUM(Table2[[#This Row],[PE Obligations]:[Paving Obligations]])</f>
        <v>44700</v>
      </c>
    </row>
    <row r="2057" spans="1:23" x14ac:dyDescent="0.25">
      <c r="A2057" s="5">
        <v>127161</v>
      </c>
      <c r="B2057" s="4">
        <v>2</v>
      </c>
      <c r="C2057" s="9" t="s">
        <v>241</v>
      </c>
      <c r="D2057" s="65" t="s">
        <v>3089</v>
      </c>
      <c r="E2057" s="65" t="s">
        <v>900</v>
      </c>
      <c r="F2057" s="9" t="s">
        <v>5326</v>
      </c>
      <c r="G2057" s="9" t="s">
        <v>4674</v>
      </c>
      <c r="H2057" s="1" t="s">
        <v>158</v>
      </c>
      <c r="I2057" s="1" t="s">
        <v>341</v>
      </c>
      <c r="J2057" s="1" t="str">
        <f>VLOOKUP(A2057,'Resurfacing Data'!A:M,13,FALSE)</f>
        <v>Micro-surfacing @ 22 lbs/sy</v>
      </c>
      <c r="K2057" s="14" t="s">
        <v>11496</v>
      </c>
      <c r="L2057" s="14" t="s">
        <v>10418</v>
      </c>
      <c r="M2057" s="2">
        <v>9.58</v>
      </c>
      <c r="N2057" s="13">
        <v>43504</v>
      </c>
      <c r="O2057" s="1" t="s">
        <v>3042</v>
      </c>
      <c r="P2057" s="181" t="s">
        <v>11515</v>
      </c>
      <c r="Q2057" s="182" t="s">
        <v>24</v>
      </c>
      <c r="S2057" s="6">
        <v>0</v>
      </c>
      <c r="T2057" s="6">
        <v>0</v>
      </c>
      <c r="U2057" s="6">
        <v>963</v>
      </c>
      <c r="V2057" s="6">
        <v>43624</v>
      </c>
      <c r="W2057" s="6">
        <f>SUM(Table2[[#This Row],[PE Obligations]:[Paving Obligations]])</f>
        <v>44587</v>
      </c>
    </row>
    <row r="2058" spans="1:23" x14ac:dyDescent="0.25">
      <c r="A2058" s="5">
        <v>128994</v>
      </c>
      <c r="B2058" s="4">
        <v>1</v>
      </c>
      <c r="C2058" s="9" t="s">
        <v>256</v>
      </c>
      <c r="D2058" s="65"/>
      <c r="E2058" s="65" t="s">
        <v>900</v>
      </c>
      <c r="F2058" s="9" t="s">
        <v>6438</v>
      </c>
      <c r="H2058" s="1" t="s">
        <v>105</v>
      </c>
      <c r="I2058" s="1" t="s">
        <v>171</v>
      </c>
      <c r="K2058" s="14" t="s">
        <v>11500</v>
      </c>
      <c r="L2058" s="14" t="s">
        <v>11500</v>
      </c>
      <c r="M2058" s="1" t="s">
        <v>57</v>
      </c>
      <c r="P2058" s="181" t="s">
        <v>11515</v>
      </c>
      <c r="Q2058" s="182"/>
      <c r="S2058" s="6">
        <v>0</v>
      </c>
      <c r="T2058" s="6">
        <v>0</v>
      </c>
      <c r="U2058" s="6">
        <v>44456.1</v>
      </c>
      <c r="V2058" s="6">
        <v>0</v>
      </c>
      <c r="W2058" s="6">
        <f>SUM(Table2[[#This Row],[PE Obligations]:[Paving Obligations]])</f>
        <v>44456.1</v>
      </c>
    </row>
    <row r="2059" spans="1:23" ht="30" x14ac:dyDescent="0.25">
      <c r="A2059" s="5">
        <v>130060</v>
      </c>
      <c r="B2059" s="4">
        <v>6</v>
      </c>
      <c r="C2059" s="9" t="s">
        <v>46</v>
      </c>
      <c r="D2059" s="65"/>
      <c r="E2059" s="65" t="s">
        <v>11500</v>
      </c>
      <c r="F2059" s="9" t="s">
        <v>7417</v>
      </c>
      <c r="H2059" s="1" t="s">
        <v>1246</v>
      </c>
      <c r="K2059" s="14" t="s">
        <v>11500</v>
      </c>
      <c r="L2059" s="14" t="s">
        <v>11500</v>
      </c>
      <c r="M2059" s="1" t="s">
        <v>57</v>
      </c>
      <c r="P2059" s="181" t="s">
        <v>11500</v>
      </c>
      <c r="Q2059" s="182"/>
      <c r="S2059" s="6">
        <v>0</v>
      </c>
      <c r="T2059" s="6">
        <v>0</v>
      </c>
      <c r="U2059" s="6">
        <v>44432</v>
      </c>
      <c r="V2059" s="6">
        <v>0</v>
      </c>
      <c r="W2059" s="6">
        <f>SUM(Table2[[#This Row],[PE Obligations]:[Paving Obligations]])</f>
        <v>44432</v>
      </c>
    </row>
    <row r="2060" spans="1:23" ht="30" x14ac:dyDescent="0.25">
      <c r="A2060" s="5">
        <v>130073</v>
      </c>
      <c r="B2060" s="4">
        <v>6</v>
      </c>
      <c r="C2060" s="9" t="s">
        <v>46</v>
      </c>
      <c r="D2060" s="65"/>
      <c r="E2060" s="65" t="s">
        <v>11500</v>
      </c>
      <c r="F2060" s="9" t="s">
        <v>7429</v>
      </c>
      <c r="H2060" s="1" t="s">
        <v>1246</v>
      </c>
      <c r="K2060" s="14" t="s">
        <v>11500</v>
      </c>
      <c r="L2060" s="14" t="s">
        <v>11500</v>
      </c>
      <c r="M2060" s="1" t="s">
        <v>57</v>
      </c>
      <c r="P2060" s="181" t="s">
        <v>11500</v>
      </c>
      <c r="Q2060" s="182"/>
      <c r="S2060" s="6">
        <v>0</v>
      </c>
      <c r="T2060" s="6">
        <v>0</v>
      </c>
      <c r="U2060" s="6">
        <v>44432</v>
      </c>
      <c r="V2060" s="6">
        <v>0</v>
      </c>
      <c r="W2060" s="6">
        <f>SUM(Table2[[#This Row],[PE Obligations]:[Paving Obligations]])</f>
        <v>44432</v>
      </c>
    </row>
    <row r="2061" spans="1:23" ht="30" x14ac:dyDescent="0.25">
      <c r="A2061" s="5">
        <v>118494</v>
      </c>
      <c r="B2061" s="4">
        <v>3</v>
      </c>
      <c r="C2061" s="9" t="s">
        <v>131</v>
      </c>
      <c r="D2061" s="65" t="s">
        <v>135</v>
      </c>
      <c r="E2061" s="65" t="s">
        <v>11498</v>
      </c>
      <c r="F2061" s="9" t="s">
        <v>2304</v>
      </c>
      <c r="H2061" s="1" t="s">
        <v>24</v>
      </c>
      <c r="I2061" s="1" t="s">
        <v>113</v>
      </c>
      <c r="K2061" s="14" t="s">
        <v>11496</v>
      </c>
      <c r="L2061" s="14" t="s">
        <v>113</v>
      </c>
      <c r="M2061" s="1" t="s">
        <v>57</v>
      </c>
      <c r="N2061" s="13">
        <v>42342</v>
      </c>
      <c r="P2061" s="181" t="s">
        <v>11516</v>
      </c>
      <c r="Q2061" s="182" t="s">
        <v>11</v>
      </c>
      <c r="S2061" s="6">
        <v>8883.57</v>
      </c>
      <c r="T2061" s="6">
        <v>18500</v>
      </c>
      <c r="U2061" s="6">
        <v>17018.740000000002</v>
      </c>
      <c r="V2061" s="6">
        <v>0</v>
      </c>
      <c r="W2061" s="6">
        <f>SUM(Table2[[#This Row],[PE Obligations]:[Paving Obligations]])</f>
        <v>44402.31</v>
      </c>
    </row>
    <row r="2062" spans="1:23" x14ac:dyDescent="0.25">
      <c r="A2062" s="5">
        <v>104997.16</v>
      </c>
      <c r="B2062" s="4">
        <v>2</v>
      </c>
      <c r="C2062" s="9" t="s">
        <v>316</v>
      </c>
      <c r="D2062" s="65"/>
      <c r="E2062" s="65" t="s">
        <v>11500</v>
      </c>
      <c r="F2062" s="9" t="s">
        <v>897</v>
      </c>
      <c r="H2062" s="1" t="s">
        <v>760</v>
      </c>
      <c r="I2062" s="1" t="s">
        <v>761</v>
      </c>
      <c r="K2062" s="14" t="s">
        <v>11500</v>
      </c>
      <c r="L2062" s="14" t="s">
        <v>11500</v>
      </c>
      <c r="M2062" s="1" t="s">
        <v>57</v>
      </c>
      <c r="P2062" s="181" t="s">
        <v>11500</v>
      </c>
      <c r="Q2062" s="182"/>
      <c r="S2062" s="6">
        <v>0</v>
      </c>
      <c r="T2062" s="6">
        <v>0</v>
      </c>
      <c r="U2062" s="6">
        <v>44200</v>
      </c>
      <c r="V2062" s="6">
        <v>0</v>
      </c>
      <c r="W2062" s="6">
        <f>SUM(Table2[[#This Row],[PE Obligations]:[Paving Obligations]])</f>
        <v>44200</v>
      </c>
    </row>
    <row r="2063" spans="1:23" x14ac:dyDescent="0.25">
      <c r="A2063" s="5">
        <v>105000.16</v>
      </c>
      <c r="B2063" s="4">
        <v>2</v>
      </c>
      <c r="C2063" s="9" t="s">
        <v>308</v>
      </c>
      <c r="D2063" s="65"/>
      <c r="E2063" s="65" t="s">
        <v>11500</v>
      </c>
      <c r="F2063" s="9" t="s">
        <v>897</v>
      </c>
      <c r="H2063" s="1" t="s">
        <v>760</v>
      </c>
      <c r="I2063" s="1" t="s">
        <v>761</v>
      </c>
      <c r="K2063" s="14" t="s">
        <v>11500</v>
      </c>
      <c r="L2063" s="14" t="s">
        <v>11500</v>
      </c>
      <c r="M2063" s="1" t="s">
        <v>57</v>
      </c>
      <c r="P2063" s="181" t="s">
        <v>11500</v>
      </c>
      <c r="Q2063" s="182"/>
      <c r="S2063" s="6">
        <v>0</v>
      </c>
      <c r="T2063" s="6">
        <v>0</v>
      </c>
      <c r="U2063" s="6">
        <v>44200</v>
      </c>
      <c r="V2063" s="6">
        <v>0</v>
      </c>
      <c r="W2063" s="6">
        <f>SUM(Table2[[#This Row],[PE Obligations]:[Paving Obligations]])</f>
        <v>44200</v>
      </c>
    </row>
    <row r="2064" spans="1:23" x14ac:dyDescent="0.25">
      <c r="A2064" s="5">
        <v>105001.16</v>
      </c>
      <c r="B2064" s="4">
        <v>1</v>
      </c>
      <c r="C2064" s="9" t="s">
        <v>306</v>
      </c>
      <c r="D2064" s="65"/>
      <c r="E2064" s="65" t="s">
        <v>11500</v>
      </c>
      <c r="F2064" s="9" t="s">
        <v>897</v>
      </c>
      <c r="H2064" s="1" t="s">
        <v>760</v>
      </c>
      <c r="I2064" s="1" t="s">
        <v>761</v>
      </c>
      <c r="K2064" s="14" t="s">
        <v>11500</v>
      </c>
      <c r="L2064" s="14" t="s">
        <v>11500</v>
      </c>
      <c r="M2064" s="1" t="s">
        <v>57</v>
      </c>
      <c r="P2064" s="181" t="s">
        <v>11500</v>
      </c>
      <c r="Q2064" s="182"/>
      <c r="S2064" s="6">
        <v>0</v>
      </c>
      <c r="T2064" s="6">
        <v>0</v>
      </c>
      <c r="U2064" s="6">
        <v>44200</v>
      </c>
      <c r="V2064" s="6">
        <v>0</v>
      </c>
      <c r="W2064" s="6">
        <f>SUM(Table2[[#This Row],[PE Obligations]:[Paving Obligations]])</f>
        <v>44200</v>
      </c>
    </row>
    <row r="2065" spans="1:23" x14ac:dyDescent="0.25">
      <c r="A2065" s="5">
        <v>105002.16</v>
      </c>
      <c r="B2065" s="4">
        <v>1</v>
      </c>
      <c r="C2065" s="9" t="s">
        <v>729</v>
      </c>
      <c r="D2065" s="65"/>
      <c r="E2065" s="65" t="s">
        <v>11500</v>
      </c>
      <c r="F2065" s="9" t="s">
        <v>897</v>
      </c>
      <c r="H2065" s="1" t="s">
        <v>760</v>
      </c>
      <c r="I2065" s="1" t="s">
        <v>761</v>
      </c>
      <c r="K2065" s="14" t="s">
        <v>11500</v>
      </c>
      <c r="L2065" s="14" t="s">
        <v>11500</v>
      </c>
      <c r="M2065" s="1" t="s">
        <v>57</v>
      </c>
      <c r="P2065" s="181" t="s">
        <v>11500</v>
      </c>
      <c r="Q2065" s="182"/>
      <c r="S2065" s="6">
        <v>0</v>
      </c>
      <c r="T2065" s="6">
        <v>0</v>
      </c>
      <c r="U2065" s="6">
        <v>44200</v>
      </c>
      <c r="V2065" s="6">
        <v>0</v>
      </c>
      <c r="W2065" s="6">
        <f>SUM(Table2[[#This Row],[PE Obligations]:[Paving Obligations]])</f>
        <v>44200</v>
      </c>
    </row>
    <row r="2066" spans="1:23" x14ac:dyDescent="0.25">
      <c r="A2066" s="5">
        <v>105005.16</v>
      </c>
      <c r="B2066" s="4">
        <v>2</v>
      </c>
      <c r="C2066" s="9" t="s">
        <v>294</v>
      </c>
      <c r="D2066" s="65"/>
      <c r="E2066" s="65" t="s">
        <v>11500</v>
      </c>
      <c r="F2066" s="9" t="s">
        <v>897</v>
      </c>
      <c r="H2066" s="1" t="s">
        <v>760</v>
      </c>
      <c r="I2066" s="1" t="s">
        <v>761</v>
      </c>
      <c r="K2066" s="14" t="s">
        <v>11500</v>
      </c>
      <c r="L2066" s="14" t="s">
        <v>11500</v>
      </c>
      <c r="M2066" s="1" t="s">
        <v>57</v>
      </c>
      <c r="P2066" s="181" t="s">
        <v>11500</v>
      </c>
      <c r="Q2066" s="182"/>
      <c r="S2066" s="6">
        <v>0</v>
      </c>
      <c r="T2066" s="6">
        <v>0</v>
      </c>
      <c r="U2066" s="6">
        <v>44200</v>
      </c>
      <c r="V2066" s="6">
        <v>0</v>
      </c>
      <c r="W2066" s="6">
        <f>SUM(Table2[[#This Row],[PE Obligations]:[Paving Obligations]])</f>
        <v>44200</v>
      </c>
    </row>
    <row r="2067" spans="1:23" x14ac:dyDescent="0.25">
      <c r="A2067" s="5">
        <v>105006.16</v>
      </c>
      <c r="B2067" s="4">
        <v>1</v>
      </c>
      <c r="C2067" s="9" t="s">
        <v>292</v>
      </c>
      <c r="D2067" s="65"/>
      <c r="E2067" s="65" t="s">
        <v>11500</v>
      </c>
      <c r="F2067" s="9" t="s">
        <v>897</v>
      </c>
      <c r="H2067" s="1" t="s">
        <v>760</v>
      </c>
      <c r="I2067" s="1" t="s">
        <v>761</v>
      </c>
      <c r="K2067" s="14" t="s">
        <v>11500</v>
      </c>
      <c r="L2067" s="14" t="s">
        <v>11500</v>
      </c>
      <c r="M2067" s="1" t="s">
        <v>57</v>
      </c>
      <c r="P2067" s="181" t="s">
        <v>11500</v>
      </c>
      <c r="Q2067" s="182"/>
      <c r="S2067" s="6">
        <v>0</v>
      </c>
      <c r="T2067" s="6">
        <v>0</v>
      </c>
      <c r="U2067" s="6">
        <v>44200</v>
      </c>
      <c r="V2067" s="6">
        <v>0</v>
      </c>
      <c r="W2067" s="6">
        <f>SUM(Table2[[#This Row],[PE Obligations]:[Paving Obligations]])</f>
        <v>44200</v>
      </c>
    </row>
    <row r="2068" spans="1:23" x14ac:dyDescent="0.25">
      <c r="A2068" s="5">
        <v>105008.16</v>
      </c>
      <c r="B2068" s="4">
        <v>2</v>
      </c>
      <c r="C2068" s="9" t="s">
        <v>128</v>
      </c>
      <c r="D2068" s="65"/>
      <c r="E2068" s="65" t="s">
        <v>11500</v>
      </c>
      <c r="F2068" s="9" t="s">
        <v>897</v>
      </c>
      <c r="H2068" s="1" t="s">
        <v>760</v>
      </c>
      <c r="I2068" s="1" t="s">
        <v>761</v>
      </c>
      <c r="K2068" s="14" t="s">
        <v>11500</v>
      </c>
      <c r="L2068" s="14" t="s">
        <v>11500</v>
      </c>
      <c r="M2068" s="1" t="s">
        <v>57</v>
      </c>
      <c r="P2068" s="181" t="s">
        <v>11500</v>
      </c>
      <c r="Q2068" s="182"/>
      <c r="S2068" s="6">
        <v>0</v>
      </c>
      <c r="T2068" s="6">
        <v>0</v>
      </c>
      <c r="U2068" s="6">
        <v>44200</v>
      </c>
      <c r="V2068" s="6">
        <v>0</v>
      </c>
      <c r="W2068" s="6">
        <f>SUM(Table2[[#This Row],[PE Obligations]:[Paving Obligations]])</f>
        <v>44200</v>
      </c>
    </row>
    <row r="2069" spans="1:23" x14ac:dyDescent="0.25">
      <c r="A2069" s="5">
        <v>105010.16</v>
      </c>
      <c r="B2069" s="4">
        <v>2</v>
      </c>
      <c r="C2069" s="9" t="s">
        <v>282</v>
      </c>
      <c r="D2069" s="65"/>
      <c r="E2069" s="65" t="s">
        <v>11500</v>
      </c>
      <c r="F2069" s="9" t="s">
        <v>897</v>
      </c>
      <c r="H2069" s="1" t="s">
        <v>760</v>
      </c>
      <c r="I2069" s="1" t="s">
        <v>761</v>
      </c>
      <c r="K2069" s="14" t="s">
        <v>11500</v>
      </c>
      <c r="L2069" s="14" t="s">
        <v>11500</v>
      </c>
      <c r="M2069" s="1" t="s">
        <v>57</v>
      </c>
      <c r="P2069" s="181" t="s">
        <v>11500</v>
      </c>
      <c r="Q2069" s="182"/>
      <c r="S2069" s="6">
        <v>0</v>
      </c>
      <c r="T2069" s="6">
        <v>0</v>
      </c>
      <c r="U2069" s="6">
        <v>44200</v>
      </c>
      <c r="V2069" s="6">
        <v>0</v>
      </c>
      <c r="W2069" s="6">
        <f>SUM(Table2[[#This Row],[PE Obligations]:[Paving Obligations]])</f>
        <v>44200</v>
      </c>
    </row>
    <row r="2070" spans="1:23" x14ac:dyDescent="0.25">
      <c r="A2070" s="5">
        <v>105011.16</v>
      </c>
      <c r="B2070" s="4">
        <v>2</v>
      </c>
      <c r="C2070" s="9" t="s">
        <v>280</v>
      </c>
      <c r="D2070" s="65"/>
      <c r="E2070" s="65" t="s">
        <v>11500</v>
      </c>
      <c r="F2070" s="9" t="s">
        <v>897</v>
      </c>
      <c r="H2070" s="1" t="s">
        <v>760</v>
      </c>
      <c r="I2070" s="1" t="s">
        <v>761</v>
      </c>
      <c r="K2070" s="14" t="s">
        <v>11500</v>
      </c>
      <c r="L2070" s="14" t="s">
        <v>11500</v>
      </c>
      <c r="M2070" s="1" t="s">
        <v>57</v>
      </c>
      <c r="P2070" s="181" t="s">
        <v>11500</v>
      </c>
      <c r="Q2070" s="182"/>
      <c r="S2070" s="6">
        <v>0</v>
      </c>
      <c r="T2070" s="6">
        <v>0</v>
      </c>
      <c r="U2070" s="6">
        <v>44200</v>
      </c>
      <c r="V2070" s="6">
        <v>0</v>
      </c>
      <c r="W2070" s="6">
        <f>SUM(Table2[[#This Row],[PE Obligations]:[Paving Obligations]])</f>
        <v>44200</v>
      </c>
    </row>
    <row r="2071" spans="1:23" x14ac:dyDescent="0.25">
      <c r="A2071" s="5">
        <v>105013.16</v>
      </c>
      <c r="B2071" s="4">
        <v>1</v>
      </c>
      <c r="C2071" s="9" t="s">
        <v>276</v>
      </c>
      <c r="D2071" s="65"/>
      <c r="E2071" s="65" t="s">
        <v>11500</v>
      </c>
      <c r="F2071" s="9" t="s">
        <v>897</v>
      </c>
      <c r="H2071" s="1" t="s">
        <v>760</v>
      </c>
      <c r="I2071" s="1" t="s">
        <v>761</v>
      </c>
      <c r="K2071" s="14" t="s">
        <v>11500</v>
      </c>
      <c r="L2071" s="14" t="s">
        <v>11500</v>
      </c>
      <c r="M2071" s="1" t="s">
        <v>57</v>
      </c>
      <c r="P2071" s="181" t="s">
        <v>11500</v>
      </c>
      <c r="Q2071" s="182"/>
      <c r="S2071" s="6">
        <v>0</v>
      </c>
      <c r="T2071" s="6">
        <v>0</v>
      </c>
      <c r="U2071" s="6">
        <v>44200</v>
      </c>
      <c r="V2071" s="6">
        <v>0</v>
      </c>
      <c r="W2071" s="6">
        <f>SUM(Table2[[#This Row],[PE Obligations]:[Paving Obligations]])</f>
        <v>44200</v>
      </c>
    </row>
    <row r="2072" spans="1:23" x14ac:dyDescent="0.25">
      <c r="A2072" s="5">
        <v>105015.16</v>
      </c>
      <c r="B2072" s="4">
        <v>2</v>
      </c>
      <c r="C2072" s="9" t="s">
        <v>366</v>
      </c>
      <c r="D2072" s="65"/>
      <c r="E2072" s="65" t="s">
        <v>11500</v>
      </c>
      <c r="F2072" s="9" t="s">
        <v>897</v>
      </c>
      <c r="H2072" s="1" t="s">
        <v>760</v>
      </c>
      <c r="I2072" s="1" t="s">
        <v>761</v>
      </c>
      <c r="K2072" s="14" t="s">
        <v>11500</v>
      </c>
      <c r="L2072" s="14" t="s">
        <v>11500</v>
      </c>
      <c r="M2072" s="1" t="s">
        <v>57</v>
      </c>
      <c r="P2072" s="181" t="s">
        <v>11500</v>
      </c>
      <c r="Q2072" s="182"/>
      <c r="S2072" s="6">
        <v>0</v>
      </c>
      <c r="T2072" s="6">
        <v>0</v>
      </c>
      <c r="U2072" s="6">
        <v>44200</v>
      </c>
      <c r="V2072" s="6">
        <v>0</v>
      </c>
      <c r="W2072" s="6">
        <f>SUM(Table2[[#This Row],[PE Obligations]:[Paving Obligations]])</f>
        <v>44200</v>
      </c>
    </row>
    <row r="2073" spans="1:23" x14ac:dyDescent="0.25">
      <c r="A2073" s="5">
        <v>105016.16</v>
      </c>
      <c r="B2073" s="4">
        <v>2</v>
      </c>
      <c r="C2073" s="9" t="s">
        <v>124</v>
      </c>
      <c r="D2073" s="65"/>
      <c r="E2073" s="65" t="s">
        <v>11500</v>
      </c>
      <c r="F2073" s="9" t="s">
        <v>897</v>
      </c>
      <c r="H2073" s="1" t="s">
        <v>760</v>
      </c>
      <c r="I2073" s="1" t="s">
        <v>761</v>
      </c>
      <c r="K2073" s="14" t="s">
        <v>11500</v>
      </c>
      <c r="L2073" s="14" t="s">
        <v>11500</v>
      </c>
      <c r="M2073" s="1" t="s">
        <v>57</v>
      </c>
      <c r="P2073" s="181" t="s">
        <v>11500</v>
      </c>
      <c r="Q2073" s="182"/>
      <c r="S2073" s="6">
        <v>0</v>
      </c>
      <c r="T2073" s="6">
        <v>0</v>
      </c>
      <c r="U2073" s="6">
        <v>44200</v>
      </c>
      <c r="V2073" s="6">
        <v>0</v>
      </c>
      <c r="W2073" s="6">
        <f>SUM(Table2[[#This Row],[PE Obligations]:[Paving Obligations]])</f>
        <v>44200</v>
      </c>
    </row>
    <row r="2074" spans="1:23" x14ac:dyDescent="0.25">
      <c r="A2074" s="5">
        <v>105020.16</v>
      </c>
      <c r="B2074" s="4">
        <v>1</v>
      </c>
      <c r="C2074" s="9" t="s">
        <v>25</v>
      </c>
      <c r="D2074" s="65"/>
      <c r="E2074" s="65" t="s">
        <v>11500</v>
      </c>
      <c r="F2074" s="9" t="s">
        <v>897</v>
      </c>
      <c r="H2074" s="1" t="s">
        <v>760</v>
      </c>
      <c r="I2074" s="1" t="s">
        <v>761</v>
      </c>
      <c r="K2074" s="14" t="s">
        <v>11500</v>
      </c>
      <c r="L2074" s="14" t="s">
        <v>11500</v>
      </c>
      <c r="M2074" s="1" t="s">
        <v>57</v>
      </c>
      <c r="P2074" s="181" t="s">
        <v>11500</v>
      </c>
      <c r="Q2074" s="182"/>
      <c r="S2074" s="6">
        <v>0</v>
      </c>
      <c r="T2074" s="6">
        <v>0</v>
      </c>
      <c r="U2074" s="6">
        <v>44200</v>
      </c>
      <c r="V2074" s="6">
        <v>0</v>
      </c>
      <c r="W2074" s="6">
        <f>SUM(Table2[[#This Row],[PE Obligations]:[Paving Obligations]])</f>
        <v>44200</v>
      </c>
    </row>
    <row r="2075" spans="1:23" x14ac:dyDescent="0.25">
      <c r="A2075" s="5">
        <v>105022.16</v>
      </c>
      <c r="B2075" s="4">
        <v>2</v>
      </c>
      <c r="C2075" s="9" t="s">
        <v>241</v>
      </c>
      <c r="D2075" s="65"/>
      <c r="E2075" s="65" t="s">
        <v>11500</v>
      </c>
      <c r="F2075" s="9" t="s">
        <v>897</v>
      </c>
      <c r="H2075" s="1" t="s">
        <v>760</v>
      </c>
      <c r="I2075" s="1" t="s">
        <v>761</v>
      </c>
      <c r="K2075" s="14" t="s">
        <v>11500</v>
      </c>
      <c r="L2075" s="14" t="s">
        <v>11500</v>
      </c>
      <c r="M2075" s="1" t="s">
        <v>57</v>
      </c>
      <c r="P2075" s="181" t="s">
        <v>11500</v>
      </c>
      <c r="Q2075" s="182"/>
      <c r="S2075" s="6">
        <v>0</v>
      </c>
      <c r="T2075" s="6">
        <v>0</v>
      </c>
      <c r="U2075" s="6">
        <v>44200</v>
      </c>
      <c r="V2075" s="6">
        <v>0</v>
      </c>
      <c r="W2075" s="6">
        <f>SUM(Table2[[#This Row],[PE Obligations]:[Paving Obligations]])</f>
        <v>44200</v>
      </c>
    </row>
    <row r="2076" spans="1:23" x14ac:dyDescent="0.25">
      <c r="A2076" s="5">
        <v>105024.16</v>
      </c>
      <c r="B2076" s="4">
        <v>1</v>
      </c>
      <c r="C2076" s="9" t="s">
        <v>110</v>
      </c>
      <c r="D2076" s="65"/>
      <c r="E2076" s="65" t="s">
        <v>11500</v>
      </c>
      <c r="F2076" s="9" t="s">
        <v>897</v>
      </c>
      <c r="H2076" s="1" t="s">
        <v>760</v>
      </c>
      <c r="I2076" s="1" t="s">
        <v>761</v>
      </c>
      <c r="K2076" s="14" t="s">
        <v>11500</v>
      </c>
      <c r="L2076" s="14" t="s">
        <v>11500</v>
      </c>
      <c r="M2076" s="1" t="s">
        <v>57</v>
      </c>
      <c r="P2076" s="181" t="s">
        <v>11500</v>
      </c>
      <c r="Q2076" s="182"/>
      <c r="S2076" s="6">
        <v>0</v>
      </c>
      <c r="T2076" s="6">
        <v>0</v>
      </c>
      <c r="U2076" s="6">
        <v>44200</v>
      </c>
      <c r="V2076" s="6">
        <v>0</v>
      </c>
      <c r="W2076" s="6">
        <f>SUM(Table2[[#This Row],[PE Obligations]:[Paving Obligations]])</f>
        <v>44200</v>
      </c>
    </row>
    <row r="2077" spans="1:23" x14ac:dyDescent="0.25">
      <c r="A2077" s="5">
        <v>105027.16</v>
      </c>
      <c r="B2077" s="4">
        <v>2</v>
      </c>
      <c r="C2077" s="9" t="s">
        <v>107</v>
      </c>
      <c r="D2077" s="65"/>
      <c r="E2077" s="65" t="s">
        <v>11500</v>
      </c>
      <c r="F2077" s="9" t="s">
        <v>897</v>
      </c>
      <c r="H2077" s="1" t="s">
        <v>760</v>
      </c>
      <c r="I2077" s="1" t="s">
        <v>761</v>
      </c>
      <c r="K2077" s="14" t="s">
        <v>11500</v>
      </c>
      <c r="L2077" s="14" t="s">
        <v>11500</v>
      </c>
      <c r="M2077" s="1" t="s">
        <v>57</v>
      </c>
      <c r="P2077" s="181" t="s">
        <v>11500</v>
      </c>
      <c r="Q2077" s="182"/>
      <c r="S2077" s="6">
        <v>0</v>
      </c>
      <c r="T2077" s="6">
        <v>0</v>
      </c>
      <c r="U2077" s="6">
        <v>44200</v>
      </c>
      <c r="V2077" s="6">
        <v>0</v>
      </c>
      <c r="W2077" s="6">
        <f>SUM(Table2[[#This Row],[PE Obligations]:[Paving Obligations]])</f>
        <v>44200</v>
      </c>
    </row>
    <row r="2078" spans="1:23" x14ac:dyDescent="0.25">
      <c r="A2078" s="5">
        <v>105029.16</v>
      </c>
      <c r="B2078" s="4">
        <v>1</v>
      </c>
      <c r="C2078" s="9" t="s">
        <v>219</v>
      </c>
      <c r="D2078" s="65"/>
      <c r="E2078" s="65" t="s">
        <v>11500</v>
      </c>
      <c r="F2078" s="9" t="s">
        <v>897</v>
      </c>
      <c r="H2078" s="1" t="s">
        <v>760</v>
      </c>
      <c r="I2078" s="1" t="s">
        <v>761</v>
      </c>
      <c r="K2078" s="14" t="s">
        <v>11500</v>
      </c>
      <c r="L2078" s="14" t="s">
        <v>11500</v>
      </c>
      <c r="M2078" s="1" t="s">
        <v>57</v>
      </c>
      <c r="P2078" s="181" t="s">
        <v>11500</v>
      </c>
      <c r="Q2078" s="182"/>
      <c r="S2078" s="6">
        <v>0</v>
      </c>
      <c r="T2078" s="6">
        <v>0</v>
      </c>
      <c r="U2078" s="6">
        <v>44200</v>
      </c>
      <c r="V2078" s="6">
        <v>0</v>
      </c>
      <c r="W2078" s="6">
        <f>SUM(Table2[[#This Row],[PE Obligations]:[Paving Obligations]])</f>
        <v>44200</v>
      </c>
    </row>
    <row r="2079" spans="1:23" x14ac:dyDescent="0.25">
      <c r="A2079" s="5">
        <v>105031.16</v>
      </c>
      <c r="B2079" s="4">
        <v>2</v>
      </c>
      <c r="C2079" s="9" t="s">
        <v>212</v>
      </c>
      <c r="D2079" s="65"/>
      <c r="E2079" s="65" t="s">
        <v>11500</v>
      </c>
      <c r="F2079" s="9" t="s">
        <v>897</v>
      </c>
      <c r="H2079" s="1" t="s">
        <v>760</v>
      </c>
      <c r="I2079" s="1" t="s">
        <v>761</v>
      </c>
      <c r="K2079" s="14" t="s">
        <v>11500</v>
      </c>
      <c r="L2079" s="14" t="s">
        <v>11500</v>
      </c>
      <c r="M2079" s="1" t="s">
        <v>57</v>
      </c>
      <c r="P2079" s="181" t="s">
        <v>11500</v>
      </c>
      <c r="Q2079" s="182"/>
      <c r="S2079" s="6">
        <v>0</v>
      </c>
      <c r="T2079" s="6">
        <v>0</v>
      </c>
      <c r="U2079" s="6">
        <v>44200</v>
      </c>
      <c r="V2079" s="6">
        <v>0</v>
      </c>
      <c r="W2079" s="6">
        <f>SUM(Table2[[#This Row],[PE Obligations]:[Paving Obligations]])</f>
        <v>44200</v>
      </c>
    </row>
    <row r="2080" spans="1:23" x14ac:dyDescent="0.25">
      <c r="A2080" s="5">
        <v>105032.16</v>
      </c>
      <c r="B2080" s="4">
        <v>2</v>
      </c>
      <c r="C2080" s="9" t="s">
        <v>204</v>
      </c>
      <c r="D2080" s="65"/>
      <c r="E2080" s="65" t="s">
        <v>11500</v>
      </c>
      <c r="F2080" s="9" t="s">
        <v>897</v>
      </c>
      <c r="H2080" s="1" t="s">
        <v>760</v>
      </c>
      <c r="I2080" s="1" t="s">
        <v>761</v>
      </c>
      <c r="K2080" s="14" t="s">
        <v>11500</v>
      </c>
      <c r="L2080" s="14" t="s">
        <v>11500</v>
      </c>
      <c r="M2080" s="1" t="s">
        <v>57</v>
      </c>
      <c r="P2080" s="181" t="s">
        <v>11500</v>
      </c>
      <c r="Q2080" s="182"/>
      <c r="S2080" s="6">
        <v>0</v>
      </c>
      <c r="T2080" s="6">
        <v>0</v>
      </c>
      <c r="U2080" s="6">
        <v>44200</v>
      </c>
      <c r="V2080" s="6">
        <v>0</v>
      </c>
      <c r="W2080" s="6">
        <f>SUM(Table2[[#This Row],[PE Obligations]:[Paving Obligations]])</f>
        <v>44200</v>
      </c>
    </row>
    <row r="2081" spans="1:23" x14ac:dyDescent="0.25">
      <c r="A2081" s="5">
        <v>105037.16</v>
      </c>
      <c r="B2081" s="4">
        <v>2</v>
      </c>
      <c r="C2081" s="9" t="s">
        <v>194</v>
      </c>
      <c r="D2081" s="65"/>
      <c r="E2081" s="65" t="s">
        <v>11498</v>
      </c>
      <c r="F2081" s="9" t="s">
        <v>897</v>
      </c>
      <c r="H2081" s="1" t="s">
        <v>760</v>
      </c>
      <c r="I2081" s="1" t="s">
        <v>761</v>
      </c>
      <c r="K2081" s="14" t="s">
        <v>11500</v>
      </c>
      <c r="L2081" s="14" t="s">
        <v>11500</v>
      </c>
      <c r="M2081" s="1" t="s">
        <v>57</v>
      </c>
      <c r="P2081" s="181" t="s">
        <v>11517</v>
      </c>
      <c r="Q2081" s="182"/>
      <c r="S2081" s="6">
        <v>0</v>
      </c>
      <c r="T2081" s="6">
        <v>0</v>
      </c>
      <c r="U2081" s="6">
        <v>44200</v>
      </c>
      <c r="V2081" s="6">
        <v>0</v>
      </c>
      <c r="W2081" s="6">
        <f>SUM(Table2[[#This Row],[PE Obligations]:[Paving Obligations]])</f>
        <v>44200</v>
      </c>
    </row>
    <row r="2082" spans="1:23" x14ac:dyDescent="0.25">
      <c r="A2082" s="5">
        <v>105040.16</v>
      </c>
      <c r="B2082" s="4">
        <v>2</v>
      </c>
      <c r="C2082" s="9" t="s">
        <v>183</v>
      </c>
      <c r="D2082" s="65"/>
      <c r="E2082" s="65" t="s">
        <v>11498</v>
      </c>
      <c r="F2082" s="9" t="s">
        <v>897</v>
      </c>
      <c r="H2082" s="1" t="s">
        <v>760</v>
      </c>
      <c r="I2082" s="1" t="s">
        <v>761</v>
      </c>
      <c r="K2082" s="14" t="s">
        <v>11500</v>
      </c>
      <c r="L2082" s="14" t="s">
        <v>11500</v>
      </c>
      <c r="M2082" s="1" t="s">
        <v>57</v>
      </c>
      <c r="P2082" s="181" t="s">
        <v>11517</v>
      </c>
      <c r="Q2082" s="182"/>
      <c r="S2082" s="6">
        <v>0</v>
      </c>
      <c r="T2082" s="6">
        <v>0</v>
      </c>
      <c r="U2082" s="6">
        <v>44200</v>
      </c>
      <c r="V2082" s="6">
        <v>0</v>
      </c>
      <c r="W2082" s="6">
        <f>SUM(Table2[[#This Row],[PE Obligations]:[Paving Obligations]])</f>
        <v>44200</v>
      </c>
    </row>
    <row r="2083" spans="1:23" x14ac:dyDescent="0.25">
      <c r="A2083" s="5">
        <v>105044.16</v>
      </c>
      <c r="B2083" s="4">
        <v>2</v>
      </c>
      <c r="C2083" s="9" t="s">
        <v>176</v>
      </c>
      <c r="D2083" s="65"/>
      <c r="E2083" s="65" t="s">
        <v>11498</v>
      </c>
      <c r="F2083" s="9" t="s">
        <v>897</v>
      </c>
      <c r="H2083" s="1" t="s">
        <v>760</v>
      </c>
      <c r="I2083" s="1" t="s">
        <v>761</v>
      </c>
      <c r="K2083" s="14" t="s">
        <v>11500</v>
      </c>
      <c r="L2083" s="14" t="s">
        <v>11500</v>
      </c>
      <c r="M2083" s="1" t="s">
        <v>57</v>
      </c>
      <c r="P2083" s="181" t="s">
        <v>11517</v>
      </c>
      <c r="Q2083" s="182"/>
      <c r="S2083" s="6">
        <v>0</v>
      </c>
      <c r="T2083" s="6">
        <v>0</v>
      </c>
      <c r="U2083" s="6">
        <v>44200</v>
      </c>
      <c r="V2083" s="6">
        <v>0</v>
      </c>
      <c r="W2083" s="6">
        <f>SUM(Table2[[#This Row],[PE Obligations]:[Paving Obligations]])</f>
        <v>44200</v>
      </c>
    </row>
    <row r="2084" spans="1:23" x14ac:dyDescent="0.25">
      <c r="A2084" s="5">
        <v>105193.16</v>
      </c>
      <c r="B2084" s="4">
        <v>3</v>
      </c>
      <c r="C2084" s="9" t="s">
        <v>343</v>
      </c>
      <c r="D2084" s="65"/>
      <c r="E2084" s="65" t="s">
        <v>11498</v>
      </c>
      <c r="F2084" s="9" t="s">
        <v>897</v>
      </c>
      <c r="H2084" s="1" t="s">
        <v>760</v>
      </c>
      <c r="I2084" s="1" t="s">
        <v>761</v>
      </c>
      <c r="K2084" s="14" t="s">
        <v>11500</v>
      </c>
      <c r="L2084" s="14" t="s">
        <v>11500</v>
      </c>
      <c r="M2084" s="1" t="s">
        <v>57</v>
      </c>
      <c r="P2084" s="181" t="s">
        <v>11517</v>
      </c>
      <c r="Q2084" s="182"/>
      <c r="S2084" s="6">
        <v>0</v>
      </c>
      <c r="T2084" s="6">
        <v>0</v>
      </c>
      <c r="U2084" s="6">
        <v>44200</v>
      </c>
      <c r="V2084" s="6">
        <v>0</v>
      </c>
      <c r="W2084" s="6">
        <f>SUM(Table2[[#This Row],[PE Obligations]:[Paving Obligations]])</f>
        <v>44200</v>
      </c>
    </row>
    <row r="2085" spans="1:23" x14ac:dyDescent="0.25">
      <c r="A2085" s="5">
        <v>105196.16</v>
      </c>
      <c r="B2085" s="4">
        <v>3</v>
      </c>
      <c r="C2085" s="9" t="s">
        <v>300</v>
      </c>
      <c r="D2085" s="65"/>
      <c r="E2085" s="65" t="s">
        <v>11498</v>
      </c>
      <c r="F2085" s="9" t="s">
        <v>897</v>
      </c>
      <c r="H2085" s="1" t="s">
        <v>760</v>
      </c>
      <c r="I2085" s="1" t="s">
        <v>761</v>
      </c>
      <c r="K2085" s="14" t="s">
        <v>11500</v>
      </c>
      <c r="L2085" s="14" t="s">
        <v>11500</v>
      </c>
      <c r="M2085" s="1" t="s">
        <v>57</v>
      </c>
      <c r="P2085" s="181" t="s">
        <v>11517</v>
      </c>
      <c r="Q2085" s="182"/>
      <c r="S2085" s="6">
        <v>0</v>
      </c>
      <c r="T2085" s="6">
        <v>0</v>
      </c>
      <c r="U2085" s="6">
        <v>44200</v>
      </c>
      <c r="V2085" s="6">
        <v>0</v>
      </c>
      <c r="W2085" s="6">
        <f>SUM(Table2[[#This Row],[PE Obligations]:[Paving Obligations]])</f>
        <v>44200</v>
      </c>
    </row>
    <row r="2086" spans="1:23" x14ac:dyDescent="0.25">
      <c r="A2086" s="5">
        <v>105197.16</v>
      </c>
      <c r="B2086" s="4">
        <v>3</v>
      </c>
      <c r="C2086" s="9" t="s">
        <v>298</v>
      </c>
      <c r="D2086" s="65"/>
      <c r="E2086" s="65" t="s">
        <v>11498</v>
      </c>
      <c r="F2086" s="9" t="s">
        <v>897</v>
      </c>
      <c r="H2086" s="1" t="s">
        <v>760</v>
      </c>
      <c r="I2086" s="1" t="s">
        <v>761</v>
      </c>
      <c r="K2086" s="14" t="s">
        <v>11500</v>
      </c>
      <c r="L2086" s="14" t="s">
        <v>11500</v>
      </c>
      <c r="M2086" s="1" t="s">
        <v>57</v>
      </c>
      <c r="P2086" s="181" t="s">
        <v>11517</v>
      </c>
      <c r="Q2086" s="182"/>
      <c r="S2086" s="6">
        <v>0</v>
      </c>
      <c r="T2086" s="6">
        <v>0</v>
      </c>
      <c r="U2086" s="6">
        <v>44200</v>
      </c>
      <c r="V2086" s="6">
        <v>0</v>
      </c>
      <c r="W2086" s="6">
        <f>SUM(Table2[[#This Row],[PE Obligations]:[Paving Obligations]])</f>
        <v>44200</v>
      </c>
    </row>
    <row r="2087" spans="1:23" x14ac:dyDescent="0.25">
      <c r="A2087" s="5">
        <v>105201.16</v>
      </c>
      <c r="B2087" s="4">
        <v>3</v>
      </c>
      <c r="C2087" s="9" t="s">
        <v>798</v>
      </c>
      <c r="D2087" s="65"/>
      <c r="E2087" s="65" t="s">
        <v>11498</v>
      </c>
      <c r="F2087" s="9" t="s">
        <v>897</v>
      </c>
      <c r="H2087" s="1" t="s">
        <v>760</v>
      </c>
      <c r="I2087" s="1" t="s">
        <v>761</v>
      </c>
      <c r="K2087" s="14" t="s">
        <v>11500</v>
      </c>
      <c r="L2087" s="14" t="s">
        <v>11500</v>
      </c>
      <c r="M2087" s="1" t="s">
        <v>57</v>
      </c>
      <c r="P2087" s="181" t="s">
        <v>11517</v>
      </c>
      <c r="Q2087" s="182"/>
      <c r="S2087" s="6">
        <v>0</v>
      </c>
      <c r="T2087" s="6">
        <v>0</v>
      </c>
      <c r="U2087" s="6">
        <v>44200</v>
      </c>
      <c r="V2087" s="6">
        <v>0</v>
      </c>
      <c r="W2087" s="6">
        <f>SUM(Table2[[#This Row],[PE Obligations]:[Paving Obligations]])</f>
        <v>44200</v>
      </c>
    </row>
    <row r="2088" spans="1:23" x14ac:dyDescent="0.25">
      <c r="A2088" s="5">
        <v>105203.16</v>
      </c>
      <c r="B2088" s="4">
        <v>3</v>
      </c>
      <c r="C2088" s="9" t="s">
        <v>274</v>
      </c>
      <c r="D2088" s="65"/>
      <c r="E2088" s="65" t="s">
        <v>11498</v>
      </c>
      <c r="F2088" s="9" t="s">
        <v>897</v>
      </c>
      <c r="H2088" s="1" t="s">
        <v>760</v>
      </c>
      <c r="I2088" s="1" t="s">
        <v>761</v>
      </c>
      <c r="K2088" s="14" t="s">
        <v>11500</v>
      </c>
      <c r="L2088" s="14" t="s">
        <v>11500</v>
      </c>
      <c r="M2088" s="1" t="s">
        <v>57</v>
      </c>
      <c r="P2088" s="181" t="s">
        <v>11517</v>
      </c>
      <c r="Q2088" s="182"/>
      <c r="S2088" s="6">
        <v>0</v>
      </c>
      <c r="T2088" s="6">
        <v>0</v>
      </c>
      <c r="U2088" s="6">
        <v>44200</v>
      </c>
      <c r="V2088" s="6">
        <v>0</v>
      </c>
      <c r="W2088" s="6">
        <f>SUM(Table2[[#This Row],[PE Obligations]:[Paving Obligations]])</f>
        <v>44200</v>
      </c>
    </row>
    <row r="2089" spans="1:23" x14ac:dyDescent="0.25">
      <c r="A2089" s="5">
        <v>105209.16</v>
      </c>
      <c r="B2089" s="4">
        <v>3</v>
      </c>
      <c r="C2089" s="9" t="s">
        <v>262</v>
      </c>
      <c r="D2089" s="65"/>
      <c r="E2089" s="65" t="s">
        <v>11498</v>
      </c>
      <c r="F2089" s="9" t="s">
        <v>897</v>
      </c>
      <c r="H2089" s="1" t="s">
        <v>760</v>
      </c>
      <c r="I2089" s="1" t="s">
        <v>761</v>
      </c>
      <c r="K2089" s="14" t="s">
        <v>11500</v>
      </c>
      <c r="L2089" s="14" t="s">
        <v>11500</v>
      </c>
      <c r="M2089" s="1" t="s">
        <v>57</v>
      </c>
      <c r="P2089" s="181" t="s">
        <v>11517</v>
      </c>
      <c r="Q2089" s="182"/>
      <c r="S2089" s="6">
        <v>0</v>
      </c>
      <c r="T2089" s="6">
        <v>0</v>
      </c>
      <c r="U2089" s="6">
        <v>44200</v>
      </c>
      <c r="V2089" s="6">
        <v>0</v>
      </c>
      <c r="W2089" s="6">
        <f>SUM(Table2[[#This Row],[PE Obligations]:[Paving Obligations]])</f>
        <v>44200</v>
      </c>
    </row>
    <row r="2090" spans="1:23" x14ac:dyDescent="0.25">
      <c r="A2090" s="5">
        <v>105212.16</v>
      </c>
      <c r="B2090" s="4">
        <v>3</v>
      </c>
      <c r="C2090" s="9" t="s">
        <v>252</v>
      </c>
      <c r="D2090" s="65"/>
      <c r="E2090" s="65" t="s">
        <v>11498</v>
      </c>
      <c r="F2090" s="9" t="s">
        <v>897</v>
      </c>
      <c r="H2090" s="1" t="s">
        <v>760</v>
      </c>
      <c r="I2090" s="1" t="s">
        <v>761</v>
      </c>
      <c r="K2090" s="14" t="s">
        <v>11500</v>
      </c>
      <c r="L2090" s="14" t="s">
        <v>11500</v>
      </c>
      <c r="M2090" s="1" t="s">
        <v>57</v>
      </c>
      <c r="P2090" s="181" t="s">
        <v>11517</v>
      </c>
      <c r="Q2090" s="182"/>
      <c r="S2090" s="6">
        <v>0</v>
      </c>
      <c r="T2090" s="6">
        <v>0</v>
      </c>
      <c r="U2090" s="6">
        <v>44200</v>
      </c>
      <c r="V2090" s="6">
        <v>0</v>
      </c>
      <c r="W2090" s="6">
        <f>SUM(Table2[[#This Row],[PE Obligations]:[Paving Obligations]])</f>
        <v>44200</v>
      </c>
    </row>
    <row r="2091" spans="1:23" x14ac:dyDescent="0.25">
      <c r="A2091" s="5">
        <v>105214.16</v>
      </c>
      <c r="B2091" s="4">
        <v>4</v>
      </c>
      <c r="C2091" s="9" t="s">
        <v>248</v>
      </c>
      <c r="D2091" s="65"/>
      <c r="E2091" s="65" t="s">
        <v>11498</v>
      </c>
      <c r="F2091" s="9" t="s">
        <v>897</v>
      </c>
      <c r="H2091" s="1" t="s">
        <v>760</v>
      </c>
      <c r="I2091" s="1" t="s">
        <v>761</v>
      </c>
      <c r="K2091" s="14" t="s">
        <v>11500</v>
      </c>
      <c r="L2091" s="14" t="s">
        <v>11500</v>
      </c>
      <c r="M2091" s="1" t="s">
        <v>57</v>
      </c>
      <c r="P2091" s="181" t="s">
        <v>11517</v>
      </c>
      <c r="Q2091" s="182"/>
      <c r="S2091" s="6">
        <v>0</v>
      </c>
      <c r="T2091" s="6">
        <v>0</v>
      </c>
      <c r="U2091" s="6">
        <v>44200</v>
      </c>
      <c r="V2091" s="6">
        <v>0</v>
      </c>
      <c r="W2091" s="6">
        <f>SUM(Table2[[#This Row],[PE Obligations]:[Paving Obligations]])</f>
        <v>44200</v>
      </c>
    </row>
    <row r="2092" spans="1:23" x14ac:dyDescent="0.25">
      <c r="A2092" s="5">
        <v>105215.16</v>
      </c>
      <c r="B2092" s="4">
        <v>4</v>
      </c>
      <c r="C2092" s="9" t="s">
        <v>246</v>
      </c>
      <c r="D2092" s="65"/>
      <c r="E2092" s="65" t="s">
        <v>11498</v>
      </c>
      <c r="F2092" s="9" t="s">
        <v>897</v>
      </c>
      <c r="H2092" s="1" t="s">
        <v>760</v>
      </c>
      <c r="I2092" s="1" t="s">
        <v>761</v>
      </c>
      <c r="K2092" s="14" t="s">
        <v>11500</v>
      </c>
      <c r="L2092" s="14" t="s">
        <v>11500</v>
      </c>
      <c r="M2092" s="1" t="s">
        <v>57</v>
      </c>
      <c r="P2092" s="181" t="s">
        <v>11517</v>
      </c>
      <c r="Q2092" s="182"/>
      <c r="S2092" s="6">
        <v>0</v>
      </c>
      <c r="T2092" s="6">
        <v>0</v>
      </c>
      <c r="U2092" s="6">
        <v>44200</v>
      </c>
      <c r="V2092" s="6">
        <v>0</v>
      </c>
      <c r="W2092" s="6">
        <f>SUM(Table2[[#This Row],[PE Obligations]:[Paving Obligations]])</f>
        <v>44200</v>
      </c>
    </row>
    <row r="2093" spans="1:23" x14ac:dyDescent="0.25">
      <c r="A2093" s="5">
        <v>105225.16</v>
      </c>
      <c r="B2093" s="4">
        <v>3</v>
      </c>
      <c r="C2093" s="9" t="s">
        <v>239</v>
      </c>
      <c r="D2093" s="65"/>
      <c r="E2093" s="65" t="s">
        <v>11498</v>
      </c>
      <c r="F2093" s="9" t="s">
        <v>897</v>
      </c>
      <c r="H2093" s="1" t="s">
        <v>760</v>
      </c>
      <c r="I2093" s="1" t="s">
        <v>761</v>
      </c>
      <c r="K2093" s="14" t="s">
        <v>11500</v>
      </c>
      <c r="L2093" s="14" t="s">
        <v>11500</v>
      </c>
      <c r="M2093" s="1" t="s">
        <v>57</v>
      </c>
      <c r="P2093" s="181" t="s">
        <v>11517</v>
      </c>
      <c r="Q2093" s="182"/>
      <c r="S2093" s="6">
        <v>0</v>
      </c>
      <c r="T2093" s="6">
        <v>0</v>
      </c>
      <c r="U2093" s="6">
        <v>44200</v>
      </c>
      <c r="V2093" s="6">
        <v>0</v>
      </c>
      <c r="W2093" s="6">
        <f>SUM(Table2[[#This Row],[PE Obligations]:[Paving Obligations]])</f>
        <v>44200</v>
      </c>
    </row>
    <row r="2094" spans="1:23" x14ac:dyDescent="0.25">
      <c r="A2094" s="5">
        <v>105226.16</v>
      </c>
      <c r="B2094" s="4">
        <v>3</v>
      </c>
      <c r="C2094" s="9" t="s">
        <v>237</v>
      </c>
      <c r="D2094" s="65"/>
      <c r="E2094" s="65" t="s">
        <v>11498</v>
      </c>
      <c r="F2094" s="9" t="s">
        <v>897</v>
      </c>
      <c r="H2094" s="1" t="s">
        <v>760</v>
      </c>
      <c r="I2094" s="1" t="s">
        <v>761</v>
      </c>
      <c r="K2094" s="14" t="s">
        <v>11500</v>
      </c>
      <c r="L2094" s="14" t="s">
        <v>11500</v>
      </c>
      <c r="M2094" s="1" t="s">
        <v>57</v>
      </c>
      <c r="P2094" s="181" t="s">
        <v>11517</v>
      </c>
      <c r="Q2094" s="182"/>
      <c r="S2094" s="6">
        <v>0</v>
      </c>
      <c r="T2094" s="6">
        <v>0</v>
      </c>
      <c r="U2094" s="6">
        <v>44200</v>
      </c>
      <c r="V2094" s="6">
        <v>0</v>
      </c>
      <c r="W2094" s="6">
        <f>SUM(Table2[[#This Row],[PE Obligations]:[Paving Obligations]])</f>
        <v>44200</v>
      </c>
    </row>
    <row r="2095" spans="1:23" x14ac:dyDescent="0.25">
      <c r="A2095" s="5">
        <v>105230.16</v>
      </c>
      <c r="B2095" s="4">
        <v>4</v>
      </c>
      <c r="C2095" s="9" t="s">
        <v>229</v>
      </c>
      <c r="D2095" s="65"/>
      <c r="E2095" s="65" t="s">
        <v>11498</v>
      </c>
      <c r="F2095" s="9" t="s">
        <v>897</v>
      </c>
      <c r="H2095" s="1" t="s">
        <v>760</v>
      </c>
      <c r="I2095" s="1" t="s">
        <v>761</v>
      </c>
      <c r="K2095" s="14" t="s">
        <v>11500</v>
      </c>
      <c r="L2095" s="14" t="s">
        <v>11500</v>
      </c>
      <c r="M2095" s="1" t="s">
        <v>57</v>
      </c>
      <c r="P2095" s="181" t="s">
        <v>11517</v>
      </c>
      <c r="Q2095" s="182"/>
      <c r="S2095" s="6">
        <v>0</v>
      </c>
      <c r="T2095" s="6">
        <v>0</v>
      </c>
      <c r="U2095" s="6">
        <v>44200</v>
      </c>
      <c r="V2095" s="6">
        <v>0</v>
      </c>
      <c r="W2095" s="6">
        <f>SUM(Table2[[#This Row],[PE Obligations]:[Paving Obligations]])</f>
        <v>44200</v>
      </c>
    </row>
    <row r="2096" spans="1:23" x14ac:dyDescent="0.25">
      <c r="A2096" s="5">
        <v>105238.16</v>
      </c>
      <c r="B2096" s="4">
        <v>4</v>
      </c>
      <c r="C2096" s="9" t="s">
        <v>202</v>
      </c>
      <c r="D2096" s="65"/>
      <c r="E2096" s="65" t="s">
        <v>11498</v>
      </c>
      <c r="F2096" s="9" t="s">
        <v>897</v>
      </c>
      <c r="H2096" s="1" t="s">
        <v>760</v>
      </c>
      <c r="I2096" s="1" t="s">
        <v>761</v>
      </c>
      <c r="K2096" s="14" t="s">
        <v>11500</v>
      </c>
      <c r="L2096" s="14" t="s">
        <v>11500</v>
      </c>
      <c r="M2096" s="1" t="s">
        <v>57</v>
      </c>
      <c r="P2096" s="181" t="s">
        <v>11517</v>
      </c>
      <c r="Q2096" s="182"/>
      <c r="S2096" s="6">
        <v>0</v>
      </c>
      <c r="T2096" s="6">
        <v>0</v>
      </c>
      <c r="U2096" s="6">
        <v>44200</v>
      </c>
      <c r="V2096" s="6">
        <v>0</v>
      </c>
      <c r="W2096" s="6">
        <f>SUM(Table2[[#This Row],[PE Obligations]:[Paving Obligations]])</f>
        <v>44200</v>
      </c>
    </row>
    <row r="2097" spans="1:23" x14ac:dyDescent="0.25">
      <c r="A2097" s="5">
        <v>105240.16</v>
      </c>
      <c r="B2097" s="4">
        <v>4</v>
      </c>
      <c r="C2097" s="9" t="s">
        <v>801</v>
      </c>
      <c r="D2097" s="65"/>
      <c r="E2097" s="65" t="s">
        <v>11498</v>
      </c>
      <c r="F2097" s="9" t="s">
        <v>897</v>
      </c>
      <c r="H2097" s="1" t="s">
        <v>760</v>
      </c>
      <c r="I2097" s="1" t="s">
        <v>761</v>
      </c>
      <c r="K2097" s="14" t="s">
        <v>11500</v>
      </c>
      <c r="L2097" s="14" t="s">
        <v>11500</v>
      </c>
      <c r="M2097" s="1" t="s">
        <v>57</v>
      </c>
      <c r="P2097" s="181" t="s">
        <v>11517</v>
      </c>
      <c r="Q2097" s="182"/>
      <c r="S2097" s="6">
        <v>0</v>
      </c>
      <c r="T2097" s="6">
        <v>0</v>
      </c>
      <c r="U2097" s="6">
        <v>44200</v>
      </c>
      <c r="V2097" s="6">
        <v>0</v>
      </c>
      <c r="W2097" s="6">
        <f>SUM(Table2[[#This Row],[PE Obligations]:[Paving Obligations]])</f>
        <v>44200</v>
      </c>
    </row>
    <row r="2098" spans="1:23" x14ac:dyDescent="0.25">
      <c r="A2098" s="5">
        <v>105242.16</v>
      </c>
      <c r="B2098" s="4">
        <v>4</v>
      </c>
      <c r="C2098" s="9" t="s">
        <v>190</v>
      </c>
      <c r="D2098" s="65"/>
      <c r="E2098" s="65" t="s">
        <v>11498</v>
      </c>
      <c r="F2098" s="9" t="s">
        <v>897</v>
      </c>
      <c r="H2098" s="1" t="s">
        <v>760</v>
      </c>
      <c r="I2098" s="1" t="s">
        <v>761</v>
      </c>
      <c r="K2098" s="14" t="s">
        <v>11500</v>
      </c>
      <c r="L2098" s="14" t="s">
        <v>11500</v>
      </c>
      <c r="M2098" s="1" t="s">
        <v>57</v>
      </c>
      <c r="P2098" s="181" t="s">
        <v>11517</v>
      </c>
      <c r="Q2098" s="182"/>
      <c r="S2098" s="6">
        <v>0</v>
      </c>
      <c r="T2098" s="6">
        <v>0</v>
      </c>
      <c r="U2098" s="6">
        <v>44200</v>
      </c>
      <c r="V2098" s="6">
        <v>0</v>
      </c>
      <c r="W2098" s="6">
        <f>SUM(Table2[[#This Row],[PE Obligations]:[Paving Obligations]])</f>
        <v>44200</v>
      </c>
    </row>
    <row r="2099" spans="1:23" x14ac:dyDescent="0.25">
      <c r="A2099" s="5">
        <v>105243.16</v>
      </c>
      <c r="B2099" s="4">
        <v>3</v>
      </c>
      <c r="C2099" s="9" t="s">
        <v>188</v>
      </c>
      <c r="D2099" s="65"/>
      <c r="E2099" s="65" t="s">
        <v>11498</v>
      </c>
      <c r="F2099" s="9" t="s">
        <v>897</v>
      </c>
      <c r="H2099" s="1" t="s">
        <v>760</v>
      </c>
      <c r="I2099" s="1" t="s">
        <v>761</v>
      </c>
      <c r="K2099" s="14" t="s">
        <v>11500</v>
      </c>
      <c r="L2099" s="14" t="s">
        <v>11500</v>
      </c>
      <c r="M2099" s="1" t="s">
        <v>57</v>
      </c>
      <c r="P2099" s="181" t="s">
        <v>11517</v>
      </c>
      <c r="Q2099" s="182"/>
      <c r="S2099" s="6">
        <v>0</v>
      </c>
      <c r="T2099" s="6">
        <v>0</v>
      </c>
      <c r="U2099" s="6">
        <v>44200</v>
      </c>
      <c r="V2099" s="6">
        <v>0</v>
      </c>
      <c r="W2099" s="6">
        <f>SUM(Table2[[#This Row],[PE Obligations]:[Paving Obligations]])</f>
        <v>44200</v>
      </c>
    </row>
    <row r="2100" spans="1:23" x14ac:dyDescent="0.25">
      <c r="A2100" s="5">
        <v>105245.16</v>
      </c>
      <c r="B2100" s="4">
        <v>4</v>
      </c>
      <c r="C2100" s="9" t="s">
        <v>174</v>
      </c>
      <c r="D2100" s="65"/>
      <c r="E2100" s="65" t="s">
        <v>11498</v>
      </c>
      <c r="F2100" s="9" t="s">
        <v>897</v>
      </c>
      <c r="H2100" s="1" t="s">
        <v>760</v>
      </c>
      <c r="I2100" s="1" t="s">
        <v>761</v>
      </c>
      <c r="K2100" s="14" t="s">
        <v>11500</v>
      </c>
      <c r="L2100" s="14" t="s">
        <v>11500</v>
      </c>
      <c r="M2100" s="1" t="s">
        <v>57</v>
      </c>
      <c r="P2100" s="181" t="s">
        <v>11517</v>
      </c>
      <c r="Q2100" s="182"/>
      <c r="S2100" s="6">
        <v>0</v>
      </c>
      <c r="T2100" s="6">
        <v>0</v>
      </c>
      <c r="U2100" s="6">
        <v>44200</v>
      </c>
      <c r="V2100" s="6">
        <v>0</v>
      </c>
      <c r="W2100" s="6">
        <f>SUM(Table2[[#This Row],[PE Obligations]:[Paving Obligations]])</f>
        <v>44200</v>
      </c>
    </row>
    <row r="2101" spans="1:23" ht="30" x14ac:dyDescent="0.25">
      <c r="A2101" s="5">
        <v>125490</v>
      </c>
      <c r="B2101" s="4">
        <v>2</v>
      </c>
      <c r="C2101" s="9" t="s">
        <v>803</v>
      </c>
      <c r="D2101" s="65" t="s">
        <v>4410</v>
      </c>
      <c r="E2101" s="65" t="s">
        <v>11498</v>
      </c>
      <c r="F2101" s="9" t="s">
        <v>4411</v>
      </c>
      <c r="H2101" s="1" t="s">
        <v>1098</v>
      </c>
      <c r="I2101" s="1" t="s">
        <v>158</v>
      </c>
      <c r="K2101" s="14" t="s">
        <v>11500</v>
      </c>
      <c r="L2101" s="14" t="s">
        <v>11500</v>
      </c>
      <c r="M2101" s="2">
        <v>2.266</v>
      </c>
      <c r="P2101" s="181" t="s">
        <v>11517</v>
      </c>
      <c r="Q2101" s="182" t="s">
        <v>30</v>
      </c>
      <c r="S2101" s="6">
        <v>0</v>
      </c>
      <c r="T2101" s="6">
        <v>0</v>
      </c>
      <c r="U2101" s="6">
        <v>0</v>
      </c>
      <c r="V2101" s="6">
        <v>43684.3</v>
      </c>
      <c r="W2101" s="6">
        <f>SUM(Table2[[#This Row],[PE Obligations]:[Paving Obligations]])</f>
        <v>43684.3</v>
      </c>
    </row>
    <row r="2102" spans="1:23" x14ac:dyDescent="0.25">
      <c r="A2102" s="5">
        <v>126143</v>
      </c>
      <c r="B2102" s="4">
        <v>2</v>
      </c>
      <c r="C2102" s="9" t="s">
        <v>124</v>
      </c>
      <c r="D2102" s="65" t="s">
        <v>352</v>
      </c>
      <c r="E2102" s="65" t="s">
        <v>900</v>
      </c>
      <c r="F2102" s="9" t="s">
        <v>4706</v>
      </c>
      <c r="G2102" s="9" t="s">
        <v>3213</v>
      </c>
      <c r="H2102" s="1" t="s">
        <v>158</v>
      </c>
      <c r="I2102" s="1" t="s">
        <v>341</v>
      </c>
      <c r="J2102" s="1" t="str">
        <f>VLOOKUP(A2102,'Resurfacing Data'!A:M,13,FALSE)</f>
        <v>Mill &amp; 411D</v>
      </c>
      <c r="K2102" s="14" t="s">
        <v>11496</v>
      </c>
      <c r="L2102" s="14" t="s">
        <v>10418</v>
      </c>
      <c r="M2102" s="2">
        <v>3.34</v>
      </c>
      <c r="N2102" s="13">
        <v>43182</v>
      </c>
      <c r="O2102" s="1" t="s">
        <v>342</v>
      </c>
      <c r="P2102" s="181" t="s">
        <v>11515</v>
      </c>
      <c r="Q2102" s="182" t="s">
        <v>24</v>
      </c>
      <c r="S2102" s="6">
        <v>0</v>
      </c>
      <c r="T2102" s="6">
        <v>0</v>
      </c>
      <c r="U2102" s="6">
        <v>14142.87</v>
      </c>
      <c r="V2102" s="6">
        <v>29526.36</v>
      </c>
      <c r="W2102" s="6">
        <f>SUM(Table2[[#This Row],[PE Obligations]:[Paving Obligations]])</f>
        <v>43669.23</v>
      </c>
    </row>
    <row r="2103" spans="1:23" ht="75" x14ac:dyDescent="0.25">
      <c r="A2103" s="5">
        <v>112615</v>
      </c>
      <c r="B2103" s="4">
        <v>1</v>
      </c>
      <c r="C2103" s="9" t="s">
        <v>310</v>
      </c>
      <c r="D2103" s="65" t="s">
        <v>1329</v>
      </c>
      <c r="E2103" s="65" t="s">
        <v>900</v>
      </c>
      <c r="F2103" s="9" t="s">
        <v>1332</v>
      </c>
      <c r="G2103" s="9" t="s">
        <v>1333</v>
      </c>
      <c r="H2103" s="1" t="s">
        <v>501</v>
      </c>
      <c r="I2103" s="1" t="s">
        <v>969</v>
      </c>
      <c r="K2103" s="14" t="s">
        <v>11496</v>
      </c>
      <c r="L2103" s="14" t="s">
        <v>113</v>
      </c>
      <c r="M2103" s="2">
        <v>0.4</v>
      </c>
      <c r="N2103" s="13">
        <v>43231</v>
      </c>
      <c r="P2103" s="181" t="s">
        <v>11514</v>
      </c>
      <c r="Q2103" s="182" t="s">
        <v>430</v>
      </c>
      <c r="S2103" s="6">
        <v>-2615.61</v>
      </c>
      <c r="T2103" s="6">
        <v>-469.19</v>
      </c>
      <c r="U2103" s="6">
        <v>46698.25</v>
      </c>
      <c r="V2103" s="6">
        <v>0</v>
      </c>
      <c r="W2103" s="6">
        <f>SUM(Table2[[#This Row],[PE Obligations]:[Paving Obligations]])</f>
        <v>43613.45</v>
      </c>
    </row>
    <row r="2104" spans="1:23" x14ac:dyDescent="0.25">
      <c r="A2104" s="5">
        <v>130044</v>
      </c>
      <c r="B2104" s="4">
        <v>4</v>
      </c>
      <c r="C2104" s="9" t="s">
        <v>233</v>
      </c>
      <c r="D2104" s="65"/>
      <c r="E2104" s="65" t="s">
        <v>11500</v>
      </c>
      <c r="F2104" s="9" t="s">
        <v>7401</v>
      </c>
      <c r="H2104" s="1" t="s">
        <v>878</v>
      </c>
      <c r="I2104" s="1" t="s">
        <v>972</v>
      </c>
      <c r="K2104" s="14" t="s">
        <v>11500</v>
      </c>
      <c r="L2104" s="14" t="s">
        <v>11500</v>
      </c>
      <c r="M2104" s="1" t="s">
        <v>57</v>
      </c>
      <c r="P2104" s="181" t="s">
        <v>11500</v>
      </c>
      <c r="Q2104" s="182"/>
      <c r="S2104" s="6">
        <v>0</v>
      </c>
      <c r="T2104" s="6">
        <v>0</v>
      </c>
      <c r="U2104" s="6">
        <v>43540</v>
      </c>
      <c r="V2104" s="6">
        <v>0</v>
      </c>
      <c r="W2104" s="6">
        <f>SUM(Table2[[#This Row],[PE Obligations]:[Paving Obligations]])</f>
        <v>43540</v>
      </c>
    </row>
    <row r="2105" spans="1:23" x14ac:dyDescent="0.25">
      <c r="A2105" s="5">
        <v>129031</v>
      </c>
      <c r="B2105" s="4">
        <v>2</v>
      </c>
      <c r="C2105" s="9" t="s">
        <v>278</v>
      </c>
      <c r="D2105" s="65"/>
      <c r="E2105" s="65" t="s">
        <v>900</v>
      </c>
      <c r="F2105" s="9" t="s">
        <v>6464</v>
      </c>
      <c r="H2105" s="1" t="s">
        <v>105</v>
      </c>
      <c r="I2105" s="1" t="s">
        <v>171</v>
      </c>
      <c r="K2105" s="14" t="s">
        <v>11500</v>
      </c>
      <c r="L2105" s="14" t="s">
        <v>11500</v>
      </c>
      <c r="M2105" s="1" t="s">
        <v>57</v>
      </c>
      <c r="P2105" s="181" t="s">
        <v>11515</v>
      </c>
      <c r="Q2105" s="182"/>
      <c r="S2105" s="6">
        <v>0</v>
      </c>
      <c r="T2105" s="6">
        <v>0</v>
      </c>
      <c r="U2105" s="6">
        <v>43497.8</v>
      </c>
      <c r="V2105" s="6">
        <v>0</v>
      </c>
      <c r="W2105" s="6">
        <f>SUM(Table2[[#This Row],[PE Obligations]:[Paving Obligations]])</f>
        <v>43497.8</v>
      </c>
    </row>
    <row r="2106" spans="1:23" ht="30" x14ac:dyDescent="0.25">
      <c r="A2106" s="5">
        <v>118868.03</v>
      </c>
      <c r="B2106" s="4">
        <v>2</v>
      </c>
      <c r="C2106" s="9" t="s">
        <v>98</v>
      </c>
      <c r="D2106" s="65" t="s">
        <v>135</v>
      </c>
      <c r="E2106" s="65" t="s">
        <v>11498</v>
      </c>
      <c r="F2106" s="9" t="s">
        <v>2406</v>
      </c>
      <c r="G2106" s="9" t="s">
        <v>2407</v>
      </c>
      <c r="H2106" s="1" t="s">
        <v>1079</v>
      </c>
      <c r="I2106" s="1" t="s">
        <v>118</v>
      </c>
      <c r="K2106" s="14" t="s">
        <v>11496</v>
      </c>
      <c r="L2106" s="14" t="s">
        <v>11499</v>
      </c>
      <c r="M2106" s="1" t="s">
        <v>57</v>
      </c>
      <c r="N2106" s="13">
        <v>42867</v>
      </c>
      <c r="P2106" s="181" t="s">
        <v>11517</v>
      </c>
      <c r="Q2106" s="182"/>
      <c r="S2106" s="6">
        <v>0</v>
      </c>
      <c r="T2106" s="6">
        <v>0</v>
      </c>
      <c r="U2106" s="6">
        <v>43452.57</v>
      </c>
      <c r="V2106" s="6">
        <v>0</v>
      </c>
      <c r="W2106" s="6">
        <f>SUM(Table2[[#This Row],[PE Obligations]:[Paving Obligations]])</f>
        <v>43452.57</v>
      </c>
    </row>
    <row r="2107" spans="1:23" x14ac:dyDescent="0.25">
      <c r="A2107" s="5">
        <v>104455</v>
      </c>
      <c r="B2107" s="4">
        <v>6</v>
      </c>
      <c r="C2107" s="9" t="s">
        <v>46</v>
      </c>
      <c r="D2107" s="65"/>
      <c r="E2107" s="65" t="s">
        <v>900</v>
      </c>
      <c r="F2107" s="9" t="s">
        <v>866</v>
      </c>
      <c r="H2107" s="1" t="s">
        <v>105</v>
      </c>
      <c r="I2107" s="1" t="s">
        <v>171</v>
      </c>
      <c r="K2107" s="14" t="s">
        <v>11500</v>
      </c>
      <c r="L2107" s="14" t="s">
        <v>11500</v>
      </c>
      <c r="M2107" s="1" t="s">
        <v>57</v>
      </c>
      <c r="P2107" s="181" t="s">
        <v>11515</v>
      </c>
      <c r="Q2107" s="182"/>
      <c r="S2107" s="6">
        <v>0</v>
      </c>
      <c r="T2107" s="6">
        <v>0</v>
      </c>
      <c r="U2107" s="6">
        <v>43046.720000000001</v>
      </c>
      <c r="V2107" s="6">
        <v>0</v>
      </c>
      <c r="W2107" s="6">
        <f>SUM(Table2[[#This Row],[PE Obligations]:[Paving Obligations]])</f>
        <v>43046.720000000001</v>
      </c>
    </row>
    <row r="2108" spans="1:23" x14ac:dyDescent="0.25">
      <c r="A2108" s="5">
        <v>113952</v>
      </c>
      <c r="B2108" s="4">
        <v>3</v>
      </c>
      <c r="C2108" s="9" t="s">
        <v>54</v>
      </c>
      <c r="D2108" s="65"/>
      <c r="E2108" s="65" t="s">
        <v>11500</v>
      </c>
      <c r="F2108" s="9" t="s">
        <v>1508</v>
      </c>
      <c r="H2108" s="1" t="s">
        <v>24</v>
      </c>
      <c r="I2108" s="1" t="s">
        <v>93</v>
      </c>
      <c r="K2108" s="14" t="s">
        <v>11496</v>
      </c>
      <c r="L2108" s="14" t="s">
        <v>10418</v>
      </c>
      <c r="M2108" s="1" t="s">
        <v>57</v>
      </c>
      <c r="P2108" s="181" t="s">
        <v>11500</v>
      </c>
      <c r="Q2108" s="182"/>
      <c r="S2108" s="6">
        <v>0</v>
      </c>
      <c r="T2108" s="6">
        <v>0</v>
      </c>
      <c r="U2108" s="6">
        <v>0</v>
      </c>
      <c r="V2108" s="6">
        <v>42814.1</v>
      </c>
      <c r="W2108" s="6">
        <f>SUM(Table2[[#This Row],[PE Obligations]:[Paving Obligations]])</f>
        <v>42814.1</v>
      </c>
    </row>
    <row r="2109" spans="1:23" x14ac:dyDescent="0.25">
      <c r="A2109" s="5">
        <v>127292</v>
      </c>
      <c r="B2109" s="4">
        <v>3</v>
      </c>
      <c r="C2109" s="9" t="s">
        <v>320</v>
      </c>
      <c r="D2109" s="65" t="s">
        <v>977</v>
      </c>
      <c r="E2109" s="65" t="s">
        <v>900</v>
      </c>
      <c r="F2109" s="9" t="s">
        <v>5413</v>
      </c>
      <c r="G2109" s="9" t="s">
        <v>3213</v>
      </c>
      <c r="H2109" s="1" t="s">
        <v>158</v>
      </c>
      <c r="I2109" s="1" t="s">
        <v>341</v>
      </c>
      <c r="J2109" s="1" t="str">
        <f>VLOOKUP(A2109,'Resurfacing Data'!A:M,13,FALSE)</f>
        <v>Mill &amp; 411D</v>
      </c>
      <c r="K2109" s="14" t="s">
        <v>11496</v>
      </c>
      <c r="L2109" s="14" t="s">
        <v>10418</v>
      </c>
      <c r="M2109" s="2">
        <v>0.77</v>
      </c>
      <c r="N2109" s="13">
        <v>43553</v>
      </c>
      <c r="O2109" s="1" t="s">
        <v>342</v>
      </c>
      <c r="P2109" s="181" t="s">
        <v>11514</v>
      </c>
      <c r="Q2109" s="182" t="s">
        <v>11</v>
      </c>
      <c r="S2109" s="6">
        <v>0</v>
      </c>
      <c r="T2109" s="6">
        <v>0</v>
      </c>
      <c r="U2109" s="6">
        <v>35250</v>
      </c>
      <c r="V2109" s="6">
        <v>7425</v>
      </c>
      <c r="W2109" s="6">
        <f>SUM(Table2[[#This Row],[PE Obligations]:[Paving Obligations]])</f>
        <v>42675</v>
      </c>
    </row>
    <row r="2110" spans="1:23" ht="30" x14ac:dyDescent="0.25">
      <c r="A2110" s="5">
        <v>129967</v>
      </c>
      <c r="B2110" s="4">
        <v>1</v>
      </c>
      <c r="C2110" s="9" t="s">
        <v>899</v>
      </c>
      <c r="D2110" s="65"/>
      <c r="E2110" s="65" t="s">
        <v>11500</v>
      </c>
      <c r="F2110" s="9" t="s">
        <v>7320</v>
      </c>
      <c r="H2110" s="1" t="s">
        <v>1246</v>
      </c>
      <c r="K2110" s="14" t="s">
        <v>11500</v>
      </c>
      <c r="L2110" s="14" t="s">
        <v>11500</v>
      </c>
      <c r="M2110" s="1" t="s">
        <v>57</v>
      </c>
      <c r="P2110" s="181" t="s">
        <v>11500</v>
      </c>
      <c r="Q2110" s="182"/>
      <c r="S2110" s="6">
        <v>0</v>
      </c>
      <c r="T2110" s="6">
        <v>0</v>
      </c>
      <c r="U2110" s="6">
        <v>42664.5</v>
      </c>
      <c r="V2110" s="6">
        <v>0</v>
      </c>
      <c r="W2110" s="6">
        <f>SUM(Table2[[#This Row],[PE Obligations]:[Paving Obligations]])</f>
        <v>42664.5</v>
      </c>
    </row>
    <row r="2111" spans="1:23" ht="30" x14ac:dyDescent="0.25">
      <c r="A2111" s="5">
        <v>126800</v>
      </c>
      <c r="B2111" s="4">
        <v>2</v>
      </c>
      <c r="C2111" s="9" t="s">
        <v>128</v>
      </c>
      <c r="D2111" s="65" t="s">
        <v>129</v>
      </c>
      <c r="E2111" s="65" t="s">
        <v>900</v>
      </c>
      <c r="F2111" s="9" t="s">
        <v>5113</v>
      </c>
      <c r="G2111" s="9" t="s">
        <v>3213</v>
      </c>
      <c r="H2111" s="1" t="s">
        <v>158</v>
      </c>
      <c r="I2111" s="1" t="s">
        <v>341</v>
      </c>
      <c r="J2111" s="1" t="str">
        <f>VLOOKUP(A2111,'Resurfacing Data'!A:M,13,FALSE)</f>
        <v>Mill &amp; 411D</v>
      </c>
      <c r="K2111" s="14" t="s">
        <v>11496</v>
      </c>
      <c r="L2111" s="14" t="s">
        <v>10418</v>
      </c>
      <c r="M2111" s="2">
        <v>1.9</v>
      </c>
      <c r="N2111" s="13">
        <v>43231</v>
      </c>
      <c r="O2111" s="1" t="s">
        <v>342</v>
      </c>
      <c r="P2111" s="181" t="s">
        <v>11514</v>
      </c>
      <c r="Q2111" s="182" t="s">
        <v>11</v>
      </c>
      <c r="S2111" s="6">
        <v>0</v>
      </c>
      <c r="T2111" s="6">
        <v>0</v>
      </c>
      <c r="U2111" s="6">
        <v>0</v>
      </c>
      <c r="V2111" s="6">
        <v>42526.45</v>
      </c>
      <c r="W2111" s="6">
        <f>SUM(Table2[[#This Row],[PE Obligations]:[Paving Obligations]])</f>
        <v>42526.45</v>
      </c>
    </row>
    <row r="2112" spans="1:23" x14ac:dyDescent="0.25">
      <c r="A2112" s="5">
        <v>114122.01</v>
      </c>
      <c r="B2112" s="4">
        <v>4</v>
      </c>
      <c r="C2112" s="9" t="s">
        <v>18</v>
      </c>
      <c r="D2112" s="65" t="s">
        <v>533</v>
      </c>
      <c r="E2112" s="65" t="s">
        <v>900</v>
      </c>
      <c r="F2112" s="9" t="s">
        <v>1551</v>
      </c>
      <c r="H2112" s="1" t="s">
        <v>52</v>
      </c>
      <c r="I2112" s="1" t="s">
        <v>48</v>
      </c>
      <c r="K2112" s="14" t="s">
        <v>28</v>
      </c>
      <c r="L2112" s="14" t="s">
        <v>11339</v>
      </c>
      <c r="M2112" s="2">
        <v>0.05</v>
      </c>
      <c r="N2112" s="13">
        <v>44057</v>
      </c>
      <c r="P2112" s="181" t="s">
        <v>11514</v>
      </c>
      <c r="Q2112" s="182" t="s">
        <v>11</v>
      </c>
      <c r="R2112" s="9" t="s">
        <v>1552</v>
      </c>
      <c r="S2112" s="6">
        <v>0</v>
      </c>
      <c r="T2112" s="6">
        <v>0</v>
      </c>
      <c r="U2112" s="6">
        <v>42500</v>
      </c>
      <c r="V2112" s="6">
        <v>0</v>
      </c>
      <c r="W2112" s="6">
        <f>SUM(Table2[[#This Row],[PE Obligations]:[Paving Obligations]])</f>
        <v>42500</v>
      </c>
    </row>
    <row r="2113" spans="1:23" x14ac:dyDescent="0.25">
      <c r="A2113" s="5">
        <v>129229</v>
      </c>
      <c r="B2113" s="4">
        <v>4</v>
      </c>
      <c r="C2113" s="9" t="s">
        <v>18</v>
      </c>
      <c r="D2113" s="65" t="s">
        <v>533</v>
      </c>
      <c r="E2113" s="65" t="s">
        <v>900</v>
      </c>
      <c r="F2113" s="9" t="s">
        <v>6624</v>
      </c>
      <c r="H2113" s="1" t="s">
        <v>52</v>
      </c>
      <c r="I2113" s="1" t="s">
        <v>48</v>
      </c>
      <c r="K2113" s="14" t="s">
        <v>28</v>
      </c>
      <c r="L2113" s="14" t="s">
        <v>11339</v>
      </c>
      <c r="M2113" s="2">
        <v>0.21</v>
      </c>
      <c r="N2113" s="13">
        <v>44008</v>
      </c>
      <c r="P2113" s="181" t="s">
        <v>11514</v>
      </c>
      <c r="Q2113" s="182" t="s">
        <v>11</v>
      </c>
      <c r="R2113" s="9" t="s">
        <v>6625</v>
      </c>
      <c r="S2113" s="6">
        <v>0</v>
      </c>
      <c r="T2113" s="6">
        <v>0</v>
      </c>
      <c r="U2113" s="6">
        <v>42500</v>
      </c>
      <c r="V2113" s="6">
        <v>0</v>
      </c>
      <c r="W2113" s="6">
        <f>SUM(Table2[[#This Row],[PE Obligations]:[Paving Obligations]])</f>
        <v>42500</v>
      </c>
    </row>
    <row r="2114" spans="1:23" ht="75" x14ac:dyDescent="0.25">
      <c r="A2114" s="5">
        <v>114439</v>
      </c>
      <c r="B2114" s="4">
        <v>2</v>
      </c>
      <c r="C2114" s="9" t="s">
        <v>803</v>
      </c>
      <c r="D2114" s="65" t="s">
        <v>135</v>
      </c>
      <c r="E2114" s="65" t="s">
        <v>11498</v>
      </c>
      <c r="F2114" s="9" t="s">
        <v>1608</v>
      </c>
      <c r="G2114" s="9" t="s">
        <v>1609</v>
      </c>
      <c r="H2114" s="1" t="s">
        <v>24</v>
      </c>
      <c r="I2114" s="1" t="s">
        <v>118</v>
      </c>
      <c r="K2114" s="14" t="s">
        <v>11496</v>
      </c>
      <c r="L2114" s="14" t="s">
        <v>11499</v>
      </c>
      <c r="M2114" s="1" t="s">
        <v>57</v>
      </c>
      <c r="P2114" s="181" t="s">
        <v>11517</v>
      </c>
      <c r="Q2114" s="182" t="s">
        <v>30</v>
      </c>
      <c r="S2114" s="6">
        <v>0</v>
      </c>
      <c r="T2114" s="6">
        <v>0</v>
      </c>
      <c r="U2114" s="6">
        <v>42484.08</v>
      </c>
      <c r="V2114" s="6">
        <v>0</v>
      </c>
      <c r="W2114" s="6">
        <f>SUM(Table2[[#This Row],[PE Obligations]:[Paving Obligations]])</f>
        <v>42484.08</v>
      </c>
    </row>
    <row r="2115" spans="1:23" ht="30" x14ac:dyDescent="0.25">
      <c r="A2115" s="5">
        <v>127187</v>
      </c>
      <c r="B2115" s="4">
        <v>2</v>
      </c>
      <c r="C2115" s="9" t="s">
        <v>124</v>
      </c>
      <c r="D2115" s="65" t="s">
        <v>5352</v>
      </c>
      <c r="E2115" s="65" t="s">
        <v>900</v>
      </c>
      <c r="F2115" s="9" t="s">
        <v>5353</v>
      </c>
      <c r="G2115" s="9" t="s">
        <v>4674</v>
      </c>
      <c r="H2115" s="1" t="s">
        <v>158</v>
      </c>
      <c r="I2115" s="1" t="s">
        <v>341</v>
      </c>
      <c r="J2115" s="1" t="str">
        <f>VLOOKUP(A2115,'Resurfacing Data'!A:M,13,FALSE)</f>
        <v>Micro-surfacing @ 22 lbs/sy</v>
      </c>
      <c r="K2115" s="14" t="s">
        <v>11496</v>
      </c>
      <c r="L2115" s="14" t="s">
        <v>10418</v>
      </c>
      <c r="M2115" s="2">
        <v>8.07</v>
      </c>
      <c r="N2115" s="13">
        <v>43595</v>
      </c>
      <c r="O2115" s="1" t="s">
        <v>381</v>
      </c>
      <c r="P2115" s="181" t="s">
        <v>11515</v>
      </c>
      <c r="Q2115" s="182" t="s">
        <v>24</v>
      </c>
      <c r="S2115" s="6">
        <v>0</v>
      </c>
      <c r="T2115" s="6">
        <v>0</v>
      </c>
      <c r="U2115" s="6">
        <v>0</v>
      </c>
      <c r="V2115" s="6">
        <v>42367</v>
      </c>
      <c r="W2115" s="6">
        <f>SUM(Table2[[#This Row],[PE Obligations]:[Paving Obligations]])</f>
        <v>42367</v>
      </c>
    </row>
    <row r="2116" spans="1:23" ht="30" x14ac:dyDescent="0.25">
      <c r="A2116" s="5">
        <v>130070</v>
      </c>
      <c r="B2116" s="4">
        <v>6</v>
      </c>
      <c r="C2116" s="9" t="s">
        <v>46</v>
      </c>
      <c r="D2116" s="65"/>
      <c r="E2116" s="65" t="s">
        <v>11500</v>
      </c>
      <c r="F2116" s="9" t="s">
        <v>7426</v>
      </c>
      <c r="H2116" s="1" t="s">
        <v>1246</v>
      </c>
      <c r="K2116" s="14" t="s">
        <v>11500</v>
      </c>
      <c r="L2116" s="14" t="s">
        <v>11500</v>
      </c>
      <c r="M2116" s="1" t="s">
        <v>57</v>
      </c>
      <c r="P2116" s="181" t="s">
        <v>11500</v>
      </c>
      <c r="Q2116" s="182"/>
      <c r="S2116" s="6">
        <v>0</v>
      </c>
      <c r="T2116" s="6">
        <v>0</v>
      </c>
      <c r="U2116" s="6">
        <v>42320</v>
      </c>
      <c r="V2116" s="6">
        <v>0</v>
      </c>
      <c r="W2116" s="6">
        <f>SUM(Table2[[#This Row],[PE Obligations]:[Paving Obligations]])</f>
        <v>42320</v>
      </c>
    </row>
    <row r="2117" spans="1:23" ht="30" x14ac:dyDescent="0.25">
      <c r="A2117" s="5">
        <v>130075</v>
      </c>
      <c r="B2117" s="4">
        <v>6</v>
      </c>
      <c r="C2117" s="9" t="s">
        <v>46</v>
      </c>
      <c r="D2117" s="65"/>
      <c r="E2117" s="65" t="s">
        <v>11500</v>
      </c>
      <c r="F2117" s="9" t="s">
        <v>7431</v>
      </c>
      <c r="H2117" s="1" t="s">
        <v>1246</v>
      </c>
      <c r="K2117" s="14" t="s">
        <v>11500</v>
      </c>
      <c r="L2117" s="14" t="s">
        <v>11500</v>
      </c>
      <c r="M2117" s="1" t="s">
        <v>57</v>
      </c>
      <c r="P2117" s="181" t="s">
        <v>11500</v>
      </c>
      <c r="Q2117" s="182"/>
      <c r="S2117" s="6">
        <v>0</v>
      </c>
      <c r="T2117" s="6">
        <v>0</v>
      </c>
      <c r="U2117" s="6">
        <v>42320</v>
      </c>
      <c r="V2117" s="6">
        <v>0</v>
      </c>
      <c r="W2117" s="6">
        <f>SUM(Table2[[#This Row],[PE Obligations]:[Paving Obligations]])</f>
        <v>42320</v>
      </c>
    </row>
    <row r="2118" spans="1:23" x14ac:dyDescent="0.25">
      <c r="A2118" s="5">
        <v>125254</v>
      </c>
      <c r="B2118" s="4">
        <v>2</v>
      </c>
      <c r="C2118" s="9" t="s">
        <v>212</v>
      </c>
      <c r="D2118" s="65" t="s">
        <v>322</v>
      </c>
      <c r="E2118" s="65" t="s">
        <v>900</v>
      </c>
      <c r="F2118" s="9" t="s">
        <v>4231</v>
      </c>
      <c r="H2118" s="1" t="s">
        <v>105</v>
      </c>
      <c r="I2118" s="1" t="s">
        <v>4232</v>
      </c>
      <c r="K2118" s="14" t="s">
        <v>11503</v>
      </c>
      <c r="L2118" s="14" t="s">
        <v>11504</v>
      </c>
      <c r="M2118" s="2">
        <v>0.14000000000000001</v>
      </c>
      <c r="N2118" s="13">
        <v>44057</v>
      </c>
      <c r="P2118" s="181" t="s">
        <v>11515</v>
      </c>
      <c r="Q2118" s="182" t="s">
        <v>24</v>
      </c>
      <c r="S2118" s="6">
        <v>42300</v>
      </c>
      <c r="T2118" s="6">
        <v>0</v>
      </c>
      <c r="U2118" s="6">
        <v>0</v>
      </c>
      <c r="V2118" s="6">
        <v>0</v>
      </c>
      <c r="W2118" s="6">
        <f>SUM(Table2[[#This Row],[PE Obligations]:[Paving Obligations]])</f>
        <v>42300</v>
      </c>
    </row>
    <row r="2119" spans="1:23" x14ac:dyDescent="0.25">
      <c r="A2119" s="5">
        <v>129954</v>
      </c>
      <c r="B2119" s="4">
        <v>1</v>
      </c>
      <c r="C2119" s="9" t="s">
        <v>86</v>
      </c>
      <c r="D2119" s="65"/>
      <c r="E2119" s="65" t="s">
        <v>11500</v>
      </c>
      <c r="F2119" s="9" t="s">
        <v>7307</v>
      </c>
      <c r="H2119" s="1" t="s">
        <v>878</v>
      </c>
      <c r="I2119" s="1" t="s">
        <v>972</v>
      </c>
      <c r="K2119" s="14" t="s">
        <v>11500</v>
      </c>
      <c r="L2119" s="14" t="s">
        <v>11500</v>
      </c>
      <c r="M2119" s="1" t="s">
        <v>57</v>
      </c>
      <c r="P2119" s="181" t="s">
        <v>11500</v>
      </c>
      <c r="Q2119" s="182"/>
      <c r="S2119" s="6">
        <v>0</v>
      </c>
      <c r="T2119" s="6">
        <v>0</v>
      </c>
      <c r="U2119" s="6">
        <v>42055</v>
      </c>
      <c r="V2119" s="6">
        <v>0</v>
      </c>
      <c r="W2119" s="6">
        <f>SUM(Table2[[#This Row],[PE Obligations]:[Paving Obligations]])</f>
        <v>42055</v>
      </c>
    </row>
    <row r="2120" spans="1:23" x14ac:dyDescent="0.25">
      <c r="A2120" s="5">
        <v>127021</v>
      </c>
      <c r="B2120" s="4">
        <v>3</v>
      </c>
      <c r="C2120" s="9" t="s">
        <v>239</v>
      </c>
      <c r="D2120" s="65"/>
      <c r="E2120" s="65" t="s">
        <v>11500</v>
      </c>
      <c r="F2120" s="9" t="s">
        <v>5247</v>
      </c>
      <c r="H2120" s="1" t="s">
        <v>878</v>
      </c>
      <c r="I2120" s="1" t="s">
        <v>972</v>
      </c>
      <c r="K2120" s="14" t="s">
        <v>11500</v>
      </c>
      <c r="L2120" s="14" t="s">
        <v>11500</v>
      </c>
      <c r="M2120" s="1" t="s">
        <v>57</v>
      </c>
      <c r="P2120" s="181" t="s">
        <v>11500</v>
      </c>
      <c r="Q2120" s="182"/>
      <c r="S2120" s="6">
        <v>0</v>
      </c>
      <c r="T2120" s="6">
        <v>0</v>
      </c>
      <c r="U2120" s="6">
        <v>41720</v>
      </c>
      <c r="V2120" s="6">
        <v>0</v>
      </c>
      <c r="W2120" s="6">
        <f>SUM(Table2[[#This Row],[PE Obligations]:[Paving Obligations]])</f>
        <v>41720</v>
      </c>
    </row>
    <row r="2121" spans="1:23" x14ac:dyDescent="0.25">
      <c r="A2121" s="5">
        <v>129711</v>
      </c>
      <c r="B2121" s="4">
        <v>3</v>
      </c>
      <c r="C2121" s="9" t="s">
        <v>54</v>
      </c>
      <c r="D2121" s="65" t="s">
        <v>108</v>
      </c>
      <c r="E2121" s="65" t="s">
        <v>10721</v>
      </c>
      <c r="F2121" s="9" t="s">
        <v>7031</v>
      </c>
      <c r="H2121" s="1" t="s">
        <v>52</v>
      </c>
      <c r="I2121" s="1" t="s">
        <v>48</v>
      </c>
      <c r="K2121" s="14" t="s">
        <v>28</v>
      </c>
      <c r="L2121" s="14" t="s">
        <v>11339</v>
      </c>
      <c r="M2121" s="2">
        <v>4.4999999999999998E-2</v>
      </c>
      <c r="N2121" s="13">
        <v>43980</v>
      </c>
      <c r="P2121" s="181" t="s">
        <v>11513</v>
      </c>
      <c r="Q2121" s="182" t="s">
        <v>148</v>
      </c>
      <c r="R2121" s="9" t="s">
        <v>7032</v>
      </c>
      <c r="S2121" s="6">
        <v>0</v>
      </c>
      <c r="T2121" s="6">
        <v>0</v>
      </c>
      <c r="U2121" s="6">
        <v>41500</v>
      </c>
      <c r="V2121" s="6">
        <v>0</v>
      </c>
      <c r="W2121" s="6">
        <f>SUM(Table2[[#This Row],[PE Obligations]:[Paving Obligations]])</f>
        <v>41500</v>
      </c>
    </row>
    <row r="2122" spans="1:23" x14ac:dyDescent="0.25">
      <c r="A2122" s="5">
        <v>127293</v>
      </c>
      <c r="B2122" s="4">
        <v>3</v>
      </c>
      <c r="C2122" s="9" t="s">
        <v>269</v>
      </c>
      <c r="D2122" s="65" t="s">
        <v>1124</v>
      </c>
      <c r="E2122" s="65" t="s">
        <v>900</v>
      </c>
      <c r="F2122" s="9" t="s">
        <v>5414</v>
      </c>
      <c r="G2122" s="9" t="s">
        <v>3213</v>
      </c>
      <c r="H2122" s="1" t="s">
        <v>158</v>
      </c>
      <c r="I2122" s="1" t="s">
        <v>158</v>
      </c>
      <c r="J2122" s="1" t="str">
        <f>VLOOKUP(A2122,'Resurfacing Data'!A:M,13,FALSE)</f>
        <v>Mill &amp; 411D</v>
      </c>
      <c r="K2122" s="14" t="s">
        <v>11496</v>
      </c>
      <c r="L2122" s="14" t="s">
        <v>10418</v>
      </c>
      <c r="M2122" s="2">
        <v>1.1299999999999999</v>
      </c>
      <c r="N2122" s="13">
        <v>43595</v>
      </c>
      <c r="O2122" s="1" t="s">
        <v>342</v>
      </c>
      <c r="P2122" s="181" t="s">
        <v>11515</v>
      </c>
      <c r="Q2122" s="182" t="s">
        <v>24</v>
      </c>
      <c r="S2122" s="6">
        <v>0</v>
      </c>
      <c r="T2122" s="6">
        <v>0</v>
      </c>
      <c r="U2122" s="6">
        <v>0</v>
      </c>
      <c r="V2122" s="6">
        <v>41486</v>
      </c>
      <c r="W2122" s="6">
        <f>SUM(Table2[[#This Row],[PE Obligations]:[Paving Obligations]])</f>
        <v>41486</v>
      </c>
    </row>
    <row r="2123" spans="1:23" ht="30" x14ac:dyDescent="0.25">
      <c r="A2123" s="5">
        <v>130294</v>
      </c>
      <c r="B2123" s="4">
        <v>1</v>
      </c>
      <c r="C2123" s="9" t="s">
        <v>86</v>
      </c>
      <c r="D2123" s="65"/>
      <c r="E2123" s="65" t="s">
        <v>11500</v>
      </c>
      <c r="F2123" s="9" t="s">
        <v>7603</v>
      </c>
      <c r="H2123" s="1" t="s">
        <v>1246</v>
      </c>
      <c r="K2123" s="14" t="s">
        <v>11500</v>
      </c>
      <c r="L2123" s="14" t="s">
        <v>11500</v>
      </c>
      <c r="M2123" s="1" t="s">
        <v>57</v>
      </c>
      <c r="P2123" s="181" t="s">
        <v>11500</v>
      </c>
      <c r="Q2123" s="182"/>
      <c r="S2123" s="6">
        <v>0</v>
      </c>
      <c r="T2123" s="6">
        <v>0</v>
      </c>
      <c r="U2123" s="6">
        <v>41202.67</v>
      </c>
      <c r="V2123" s="6">
        <v>0</v>
      </c>
      <c r="W2123" s="6">
        <f>SUM(Table2[[#This Row],[PE Obligations]:[Paving Obligations]])</f>
        <v>41202.67</v>
      </c>
    </row>
    <row r="2124" spans="1:23" ht="30" x14ac:dyDescent="0.25">
      <c r="A2124" s="5">
        <v>130192</v>
      </c>
      <c r="B2124" s="4">
        <v>1</v>
      </c>
      <c r="C2124" s="9" t="s">
        <v>40</v>
      </c>
      <c r="D2124" s="65"/>
      <c r="E2124" s="65" t="s">
        <v>11500</v>
      </c>
      <c r="F2124" s="9" t="s">
        <v>7528</v>
      </c>
      <c r="H2124" s="1" t="s">
        <v>1072</v>
      </c>
      <c r="K2124" s="14" t="s">
        <v>11500</v>
      </c>
      <c r="L2124" s="14" t="s">
        <v>11500</v>
      </c>
      <c r="M2124" s="1" t="s">
        <v>57</v>
      </c>
      <c r="P2124" s="181" t="s">
        <v>11500</v>
      </c>
      <c r="Q2124" s="182"/>
      <c r="S2124" s="6">
        <v>0</v>
      </c>
      <c r="T2124" s="6">
        <v>0</v>
      </c>
      <c r="U2124" s="6">
        <v>41107.5</v>
      </c>
      <c r="V2124" s="6">
        <v>0</v>
      </c>
      <c r="W2124" s="6">
        <f>SUM(Table2[[#This Row],[PE Obligations]:[Paving Obligations]])</f>
        <v>41107.5</v>
      </c>
    </row>
    <row r="2125" spans="1:23" x14ac:dyDescent="0.25">
      <c r="A2125" s="5">
        <v>129978</v>
      </c>
      <c r="B2125" s="4">
        <v>4</v>
      </c>
      <c r="C2125" s="9" t="s">
        <v>18</v>
      </c>
      <c r="D2125" s="65"/>
      <c r="E2125" s="65" t="s">
        <v>11500</v>
      </c>
      <c r="F2125" s="9" t="s">
        <v>7330</v>
      </c>
      <c r="H2125" s="1" t="s">
        <v>1246</v>
      </c>
      <c r="K2125" s="14" t="s">
        <v>11500</v>
      </c>
      <c r="L2125" s="14" t="s">
        <v>11500</v>
      </c>
      <c r="M2125" s="1" t="s">
        <v>57</v>
      </c>
      <c r="P2125" s="181" t="s">
        <v>11500</v>
      </c>
      <c r="Q2125" s="182"/>
      <c r="S2125" s="6">
        <v>0</v>
      </c>
      <c r="T2125" s="6">
        <v>0</v>
      </c>
      <c r="U2125" s="6">
        <v>41014.51</v>
      </c>
      <c r="V2125" s="6">
        <v>0</v>
      </c>
      <c r="W2125" s="6">
        <f>SUM(Table2[[#This Row],[PE Obligations]:[Paving Obligations]])</f>
        <v>41014.51</v>
      </c>
    </row>
    <row r="2126" spans="1:23" ht="75" x14ac:dyDescent="0.25">
      <c r="A2126" s="5">
        <v>125506</v>
      </c>
      <c r="B2126" s="4">
        <v>3</v>
      </c>
      <c r="C2126" s="9" t="s">
        <v>152</v>
      </c>
      <c r="D2126" s="65" t="s">
        <v>913</v>
      </c>
      <c r="E2126" s="65" t="s">
        <v>900</v>
      </c>
      <c r="F2126" s="9" t="s">
        <v>4414</v>
      </c>
      <c r="G2126" s="9" t="s">
        <v>4415</v>
      </c>
      <c r="H2126" s="1" t="s">
        <v>22</v>
      </c>
      <c r="I2126" s="1" t="s">
        <v>39</v>
      </c>
      <c r="K2126" s="14" t="s">
        <v>11500</v>
      </c>
      <c r="L2126" s="14" t="s">
        <v>11500</v>
      </c>
      <c r="M2126" s="2">
        <v>0.34</v>
      </c>
      <c r="P2126" s="181" t="s">
        <v>11514</v>
      </c>
      <c r="Q2126" s="182" t="s">
        <v>11</v>
      </c>
      <c r="S2126" s="6">
        <v>40500</v>
      </c>
      <c r="T2126" s="6">
        <v>0</v>
      </c>
      <c r="U2126" s="6">
        <v>0</v>
      </c>
      <c r="V2126" s="6">
        <v>0</v>
      </c>
      <c r="W2126" s="6">
        <f>SUM(Table2[[#This Row],[PE Obligations]:[Paving Obligations]])</f>
        <v>40500</v>
      </c>
    </row>
    <row r="2127" spans="1:23" ht="135" x14ac:dyDescent="0.25">
      <c r="A2127" s="5">
        <v>120867</v>
      </c>
      <c r="B2127" s="4">
        <v>3</v>
      </c>
      <c r="C2127" s="9" t="s">
        <v>318</v>
      </c>
      <c r="D2127" s="65" t="s">
        <v>2803</v>
      </c>
      <c r="E2127" s="65" t="s">
        <v>11498</v>
      </c>
      <c r="F2127" s="9" t="s">
        <v>2804</v>
      </c>
      <c r="G2127" s="9" t="s">
        <v>2805</v>
      </c>
      <c r="H2127" s="1" t="s">
        <v>22</v>
      </c>
      <c r="I2127" s="1" t="s">
        <v>2806</v>
      </c>
      <c r="K2127" s="14" t="s">
        <v>11500</v>
      </c>
      <c r="L2127" s="14" t="s">
        <v>11500</v>
      </c>
      <c r="M2127" s="2">
        <v>0.23</v>
      </c>
      <c r="P2127" s="181" t="s">
        <v>11517</v>
      </c>
      <c r="Q2127" s="182" t="s">
        <v>30</v>
      </c>
      <c r="S2127" s="6">
        <v>0</v>
      </c>
      <c r="T2127" s="6">
        <v>0</v>
      </c>
      <c r="U2127" s="6">
        <v>40483</v>
      </c>
      <c r="V2127" s="6">
        <v>0</v>
      </c>
      <c r="W2127" s="6">
        <f>SUM(Table2[[#This Row],[PE Obligations]:[Paving Obligations]])</f>
        <v>40483</v>
      </c>
    </row>
    <row r="2128" spans="1:23" ht="30" x14ac:dyDescent="0.25">
      <c r="A2128" s="5">
        <v>114567.01</v>
      </c>
      <c r="B2128" s="4">
        <v>2</v>
      </c>
      <c r="C2128" s="9" t="s">
        <v>179</v>
      </c>
      <c r="D2128" s="65" t="s">
        <v>1640</v>
      </c>
      <c r="E2128" s="65" t="s">
        <v>11498</v>
      </c>
      <c r="F2128" s="9" t="s">
        <v>1641</v>
      </c>
      <c r="G2128" s="9" t="s">
        <v>1642</v>
      </c>
      <c r="H2128" s="1" t="s">
        <v>22</v>
      </c>
      <c r="I2128" s="1" t="s">
        <v>341</v>
      </c>
      <c r="J2128" s="1" t="e">
        <f>VLOOKUP(A2128,'Resurfacing Data'!A:M,13,FALSE)</f>
        <v>#N/A</v>
      </c>
      <c r="K2128" s="14" t="s">
        <v>11496</v>
      </c>
      <c r="L2128" s="14" t="s">
        <v>10418</v>
      </c>
      <c r="M2128" s="2">
        <v>0.55000000000000004</v>
      </c>
      <c r="P2128" s="181" t="s">
        <v>11517</v>
      </c>
      <c r="Q2128" s="182" t="s">
        <v>24</v>
      </c>
      <c r="S2128" s="6">
        <v>40350</v>
      </c>
      <c r="T2128" s="6">
        <v>0</v>
      </c>
      <c r="U2128" s="6">
        <v>0</v>
      </c>
      <c r="V2128" s="6">
        <v>0</v>
      </c>
      <c r="W2128" s="6">
        <f>SUM(Table2[[#This Row],[PE Obligations]:[Paving Obligations]])</f>
        <v>40350</v>
      </c>
    </row>
    <row r="2129" spans="1:23" x14ac:dyDescent="0.25">
      <c r="A2129" s="5">
        <v>126963</v>
      </c>
      <c r="B2129" s="4">
        <v>2</v>
      </c>
      <c r="C2129" s="9" t="s">
        <v>194</v>
      </c>
      <c r="D2129" s="65" t="s">
        <v>5189</v>
      </c>
      <c r="E2129" s="65" t="s">
        <v>11498</v>
      </c>
      <c r="F2129" s="9" t="s">
        <v>5190</v>
      </c>
      <c r="H2129" s="1" t="s">
        <v>1098</v>
      </c>
      <c r="I2129" s="1" t="s">
        <v>158</v>
      </c>
      <c r="K2129" s="14" t="s">
        <v>11500</v>
      </c>
      <c r="L2129" s="14" t="s">
        <v>11500</v>
      </c>
      <c r="M2129" s="2">
        <v>2</v>
      </c>
      <c r="P2129" s="181" t="s">
        <v>11517</v>
      </c>
      <c r="Q2129" s="182" t="s">
        <v>30</v>
      </c>
      <c r="S2129" s="6">
        <v>0</v>
      </c>
      <c r="T2129" s="6">
        <v>0</v>
      </c>
      <c r="U2129" s="6">
        <v>0</v>
      </c>
      <c r="V2129" s="6">
        <v>40150.300000000003</v>
      </c>
      <c r="W2129" s="6">
        <f>SUM(Table2[[#This Row],[PE Obligations]:[Paving Obligations]])</f>
        <v>40150.300000000003</v>
      </c>
    </row>
    <row r="2130" spans="1:23" ht="45" x14ac:dyDescent="0.25">
      <c r="A2130" s="5">
        <v>108065</v>
      </c>
      <c r="B2130" s="4">
        <v>6</v>
      </c>
      <c r="C2130" s="9" t="s">
        <v>46</v>
      </c>
      <c r="D2130" s="65"/>
      <c r="E2130" s="65" t="s">
        <v>11500</v>
      </c>
      <c r="F2130" s="9" t="s">
        <v>1065</v>
      </c>
      <c r="G2130" s="9" t="s">
        <v>1066</v>
      </c>
      <c r="H2130" s="1" t="s">
        <v>24</v>
      </c>
      <c r="I2130" s="1" t="s">
        <v>39</v>
      </c>
      <c r="K2130" s="14" t="s">
        <v>11500</v>
      </c>
      <c r="L2130" s="14" t="s">
        <v>11500</v>
      </c>
      <c r="M2130" s="2">
        <v>0</v>
      </c>
      <c r="P2130" s="181" t="s">
        <v>11500</v>
      </c>
      <c r="Q2130" s="182"/>
      <c r="S2130" s="6">
        <v>40103.15</v>
      </c>
      <c r="T2130" s="6">
        <v>0</v>
      </c>
      <c r="U2130" s="6">
        <v>0</v>
      </c>
      <c r="V2130" s="6">
        <v>0</v>
      </c>
      <c r="W2130" s="6">
        <f>SUM(Table2[[#This Row],[PE Obligations]:[Paving Obligations]])</f>
        <v>40103.15</v>
      </c>
    </row>
    <row r="2131" spans="1:23" ht="60" x14ac:dyDescent="0.25">
      <c r="A2131" s="5">
        <v>101885.01</v>
      </c>
      <c r="B2131" s="4">
        <v>4</v>
      </c>
      <c r="C2131" s="9" t="s">
        <v>355</v>
      </c>
      <c r="D2131" s="65" t="s">
        <v>513</v>
      </c>
      <c r="E2131" s="65" t="s">
        <v>900</v>
      </c>
      <c r="F2131" s="9" t="s">
        <v>720</v>
      </c>
      <c r="G2131" s="9" t="s">
        <v>721</v>
      </c>
      <c r="H2131" s="1" t="s">
        <v>74</v>
      </c>
      <c r="I2131" s="1" t="s">
        <v>23</v>
      </c>
      <c r="K2131" s="14" t="s">
        <v>11496</v>
      </c>
      <c r="L2131" s="14" t="s">
        <v>113</v>
      </c>
      <c r="M2131" s="2">
        <v>3.4</v>
      </c>
      <c r="N2131" s="13">
        <v>44113</v>
      </c>
      <c r="P2131" s="181" t="s">
        <v>11515</v>
      </c>
      <c r="Q2131" s="182" t="s">
        <v>24</v>
      </c>
      <c r="S2131" s="6">
        <v>40000</v>
      </c>
      <c r="T2131" s="6">
        <v>0</v>
      </c>
      <c r="U2131" s="6">
        <v>0</v>
      </c>
      <c r="V2131" s="6">
        <v>0</v>
      </c>
      <c r="W2131" s="6">
        <f>SUM(Table2[[#This Row],[PE Obligations]:[Paving Obligations]])</f>
        <v>40000</v>
      </c>
    </row>
    <row r="2132" spans="1:23" x14ac:dyDescent="0.25">
      <c r="A2132" s="5">
        <v>124423</v>
      </c>
      <c r="B2132" s="4">
        <v>1</v>
      </c>
      <c r="C2132" s="9" t="s">
        <v>49</v>
      </c>
      <c r="D2132" s="65" t="s">
        <v>103</v>
      </c>
      <c r="E2132" s="65" t="s">
        <v>10721</v>
      </c>
      <c r="F2132" s="9" t="s">
        <v>3851</v>
      </c>
      <c r="G2132" s="9" t="s">
        <v>23</v>
      </c>
      <c r="H2132" s="1" t="s">
        <v>74</v>
      </c>
      <c r="I2132" s="1" t="s">
        <v>23</v>
      </c>
      <c r="K2132" s="14" t="s">
        <v>11496</v>
      </c>
      <c r="L2132" s="14" t="s">
        <v>113</v>
      </c>
      <c r="M2132" s="2">
        <v>3.81</v>
      </c>
      <c r="N2132" s="13">
        <v>45341</v>
      </c>
      <c r="P2132" s="181" t="s">
        <v>11513</v>
      </c>
      <c r="Q2132" s="182" t="s">
        <v>148</v>
      </c>
      <c r="S2132" s="6">
        <v>40000</v>
      </c>
      <c r="T2132" s="6">
        <v>0</v>
      </c>
      <c r="U2132" s="6">
        <v>0</v>
      </c>
      <c r="V2132" s="6">
        <v>0</v>
      </c>
      <c r="W2132" s="6">
        <f>SUM(Table2[[#This Row],[PE Obligations]:[Paving Obligations]])</f>
        <v>40000</v>
      </c>
    </row>
    <row r="2133" spans="1:23" x14ac:dyDescent="0.25">
      <c r="A2133" s="5">
        <v>124437</v>
      </c>
      <c r="B2133" s="4">
        <v>1</v>
      </c>
      <c r="C2133" s="9" t="s">
        <v>40</v>
      </c>
      <c r="D2133" s="65" t="s">
        <v>3859</v>
      </c>
      <c r="E2133" s="65" t="s">
        <v>10721</v>
      </c>
      <c r="F2133" s="9" t="s">
        <v>3860</v>
      </c>
      <c r="H2133" s="1" t="s">
        <v>28</v>
      </c>
      <c r="I2133" s="1" t="s">
        <v>29</v>
      </c>
      <c r="K2133" s="14" t="s">
        <v>28</v>
      </c>
      <c r="L2133" s="14" t="s">
        <v>113</v>
      </c>
      <c r="M2133" s="2">
        <v>0.03</v>
      </c>
      <c r="N2133" s="13">
        <v>44904</v>
      </c>
      <c r="P2133" s="181" t="s">
        <v>11513</v>
      </c>
      <c r="Q2133" s="182" t="s">
        <v>148</v>
      </c>
      <c r="R2133" s="9" t="s">
        <v>3861</v>
      </c>
      <c r="S2133" s="6">
        <v>40000</v>
      </c>
      <c r="T2133" s="6">
        <v>0</v>
      </c>
      <c r="U2133" s="6">
        <v>0</v>
      </c>
      <c r="V2133" s="6">
        <v>0</v>
      </c>
      <c r="W2133" s="6">
        <f>SUM(Table2[[#This Row],[PE Obligations]:[Paving Obligations]])</f>
        <v>40000</v>
      </c>
    </row>
    <row r="2134" spans="1:23" x14ac:dyDescent="0.25">
      <c r="A2134" s="5">
        <v>124438</v>
      </c>
      <c r="B2134" s="4">
        <v>1</v>
      </c>
      <c r="C2134" s="9" t="s">
        <v>40</v>
      </c>
      <c r="D2134" s="65" t="s">
        <v>114</v>
      </c>
      <c r="E2134" s="65" t="s">
        <v>10721</v>
      </c>
      <c r="F2134" s="9" t="s">
        <v>3862</v>
      </c>
      <c r="H2134" s="1" t="s">
        <v>28</v>
      </c>
      <c r="I2134" s="1" t="s">
        <v>29</v>
      </c>
      <c r="K2134" s="14" t="s">
        <v>28</v>
      </c>
      <c r="L2134" s="14" t="s">
        <v>113</v>
      </c>
      <c r="M2134" s="2">
        <v>2.5000000000000001E-2</v>
      </c>
      <c r="N2134" s="13">
        <v>44904</v>
      </c>
      <c r="P2134" s="181" t="s">
        <v>11513</v>
      </c>
      <c r="Q2134" s="182" t="s">
        <v>148</v>
      </c>
      <c r="R2134" s="9" t="s">
        <v>3863</v>
      </c>
      <c r="S2134" s="6">
        <v>40000</v>
      </c>
      <c r="T2134" s="6">
        <v>0</v>
      </c>
      <c r="U2134" s="6">
        <v>0</v>
      </c>
      <c r="V2134" s="6">
        <v>0</v>
      </c>
      <c r="W2134" s="6">
        <f>SUM(Table2[[#This Row],[PE Obligations]:[Paving Obligations]])</f>
        <v>40000</v>
      </c>
    </row>
    <row r="2135" spans="1:23" x14ac:dyDescent="0.25">
      <c r="A2135" s="5">
        <v>128910</v>
      </c>
      <c r="B2135" s="4">
        <v>4</v>
      </c>
      <c r="C2135" s="9" t="s">
        <v>231</v>
      </c>
      <c r="D2135" s="65" t="s">
        <v>6416</v>
      </c>
      <c r="E2135" s="65" t="s">
        <v>900</v>
      </c>
      <c r="F2135" s="9" t="s">
        <v>6417</v>
      </c>
      <c r="G2135" s="9" t="s">
        <v>600</v>
      </c>
      <c r="H2135" s="1" t="s">
        <v>501</v>
      </c>
      <c r="I2135" s="1" t="s">
        <v>2404</v>
      </c>
      <c r="K2135" s="14" t="s">
        <v>11500</v>
      </c>
      <c r="L2135" s="14" t="s">
        <v>11500</v>
      </c>
      <c r="M2135" s="2">
        <v>5.14</v>
      </c>
      <c r="N2135" s="13">
        <v>44232</v>
      </c>
      <c r="P2135" s="181" t="s">
        <v>11515</v>
      </c>
      <c r="Q2135" s="182" t="s">
        <v>24</v>
      </c>
      <c r="S2135" s="6">
        <v>40000</v>
      </c>
      <c r="T2135" s="6">
        <v>0</v>
      </c>
      <c r="U2135" s="6">
        <v>0</v>
      </c>
      <c r="V2135" s="6">
        <v>0</v>
      </c>
      <c r="W2135" s="6">
        <f>SUM(Table2[[#This Row],[PE Obligations]:[Paving Obligations]])</f>
        <v>40000</v>
      </c>
    </row>
    <row r="2136" spans="1:23" x14ac:dyDescent="0.25">
      <c r="A2136" s="5">
        <v>129053</v>
      </c>
      <c r="B2136" s="4">
        <v>2</v>
      </c>
      <c r="C2136" s="9" t="s">
        <v>107</v>
      </c>
      <c r="D2136" s="65" t="s">
        <v>369</v>
      </c>
      <c r="E2136" s="65" t="s">
        <v>900</v>
      </c>
      <c r="F2136" s="9" t="s">
        <v>6484</v>
      </c>
      <c r="G2136" s="9" t="s">
        <v>4401</v>
      </c>
      <c r="H2136" s="1" t="s">
        <v>501</v>
      </c>
      <c r="I2136" s="1" t="s">
        <v>2404</v>
      </c>
      <c r="K2136" s="14" t="s">
        <v>11500</v>
      </c>
      <c r="L2136" s="14" t="s">
        <v>11500</v>
      </c>
      <c r="M2136" s="2">
        <v>5.29</v>
      </c>
      <c r="P2136" s="181" t="s">
        <v>11515</v>
      </c>
      <c r="Q2136" s="182" t="s">
        <v>24</v>
      </c>
      <c r="S2136" s="6">
        <v>40000</v>
      </c>
      <c r="T2136" s="6">
        <v>0</v>
      </c>
      <c r="U2136" s="6">
        <v>0</v>
      </c>
      <c r="V2136" s="6">
        <v>0</v>
      </c>
      <c r="W2136" s="6">
        <f>SUM(Table2[[#This Row],[PE Obligations]:[Paving Obligations]])</f>
        <v>40000</v>
      </c>
    </row>
    <row r="2137" spans="1:23" x14ac:dyDescent="0.25">
      <c r="A2137" s="5">
        <v>129055</v>
      </c>
      <c r="B2137" s="4">
        <v>2</v>
      </c>
      <c r="C2137" s="9" t="s">
        <v>107</v>
      </c>
      <c r="D2137" s="65" t="s">
        <v>352</v>
      </c>
      <c r="E2137" s="65" t="s">
        <v>900</v>
      </c>
      <c r="F2137" s="9" t="s">
        <v>6487</v>
      </c>
      <c r="G2137" s="9" t="s">
        <v>4401</v>
      </c>
      <c r="H2137" s="1" t="s">
        <v>501</v>
      </c>
      <c r="I2137" s="1" t="s">
        <v>2404</v>
      </c>
      <c r="K2137" s="14" t="s">
        <v>11500</v>
      </c>
      <c r="L2137" s="14" t="s">
        <v>11500</v>
      </c>
      <c r="M2137" s="2">
        <v>2.5</v>
      </c>
      <c r="P2137" s="181" t="s">
        <v>11515</v>
      </c>
      <c r="Q2137" s="182" t="s">
        <v>24</v>
      </c>
      <c r="S2137" s="6">
        <v>40000</v>
      </c>
      <c r="T2137" s="6">
        <v>0</v>
      </c>
      <c r="U2137" s="6">
        <v>0</v>
      </c>
      <c r="V2137" s="6">
        <v>0</v>
      </c>
      <c r="W2137" s="6">
        <f>SUM(Table2[[#This Row],[PE Obligations]:[Paving Obligations]])</f>
        <v>40000</v>
      </c>
    </row>
    <row r="2138" spans="1:23" x14ac:dyDescent="0.25">
      <c r="A2138" s="5">
        <v>129114</v>
      </c>
      <c r="B2138" s="4">
        <v>2</v>
      </c>
      <c r="C2138" s="9" t="s">
        <v>107</v>
      </c>
      <c r="D2138" s="65" t="s">
        <v>460</v>
      </c>
      <c r="E2138" s="65" t="s">
        <v>900</v>
      </c>
      <c r="F2138" s="9" t="s">
        <v>6543</v>
      </c>
      <c r="G2138" s="9" t="s">
        <v>4401</v>
      </c>
      <c r="H2138" s="1" t="s">
        <v>501</v>
      </c>
      <c r="I2138" s="1" t="s">
        <v>2404</v>
      </c>
      <c r="K2138" s="14" t="s">
        <v>11500</v>
      </c>
      <c r="L2138" s="14" t="s">
        <v>11500</v>
      </c>
      <c r="M2138" s="2">
        <v>1.68</v>
      </c>
      <c r="P2138" s="181" t="s">
        <v>11515</v>
      </c>
      <c r="Q2138" s="182" t="s">
        <v>24</v>
      </c>
      <c r="S2138" s="6">
        <v>40000</v>
      </c>
      <c r="T2138" s="6">
        <v>0</v>
      </c>
      <c r="U2138" s="6">
        <v>0</v>
      </c>
      <c r="V2138" s="6">
        <v>0</v>
      </c>
      <c r="W2138" s="6">
        <f>SUM(Table2[[#This Row],[PE Obligations]:[Paving Obligations]])</f>
        <v>40000</v>
      </c>
    </row>
    <row r="2139" spans="1:23" ht="30" x14ac:dyDescent="0.25">
      <c r="A2139" s="5">
        <v>129430</v>
      </c>
      <c r="B2139" s="4">
        <v>2</v>
      </c>
      <c r="C2139" s="9" t="s">
        <v>179</v>
      </c>
      <c r="D2139" s="65" t="s">
        <v>653</v>
      </c>
      <c r="E2139" s="65" t="s">
        <v>900</v>
      </c>
      <c r="F2139" s="9" t="s">
        <v>6915</v>
      </c>
      <c r="G2139" s="9" t="s">
        <v>4401</v>
      </c>
      <c r="H2139" s="1" t="s">
        <v>501</v>
      </c>
      <c r="I2139" s="1" t="s">
        <v>2404</v>
      </c>
      <c r="K2139" s="14" t="s">
        <v>11500</v>
      </c>
      <c r="L2139" s="14" t="s">
        <v>11500</v>
      </c>
      <c r="M2139" s="2">
        <v>0.3</v>
      </c>
      <c r="P2139" s="181" t="s">
        <v>11514</v>
      </c>
      <c r="Q2139" s="182" t="s">
        <v>11</v>
      </c>
      <c r="S2139" s="6">
        <v>40000</v>
      </c>
      <c r="T2139" s="6">
        <v>0</v>
      </c>
      <c r="U2139" s="6">
        <v>0</v>
      </c>
      <c r="V2139" s="6">
        <v>0</v>
      </c>
      <c r="W2139" s="6">
        <f>SUM(Table2[[#This Row],[PE Obligations]:[Paving Obligations]])</f>
        <v>40000</v>
      </c>
    </row>
    <row r="2140" spans="1:23" x14ac:dyDescent="0.25">
      <c r="A2140" s="5">
        <v>129741</v>
      </c>
      <c r="B2140" s="4">
        <v>2</v>
      </c>
      <c r="C2140" s="9" t="s">
        <v>128</v>
      </c>
      <c r="D2140" s="65"/>
      <c r="E2140" s="65" t="s">
        <v>11500</v>
      </c>
      <c r="F2140" s="9" t="s">
        <v>7119</v>
      </c>
      <c r="G2140" s="9" t="s">
        <v>4401</v>
      </c>
      <c r="H2140" s="1" t="s">
        <v>501</v>
      </c>
      <c r="I2140" s="1" t="s">
        <v>2404</v>
      </c>
      <c r="K2140" s="14" t="s">
        <v>11500</v>
      </c>
      <c r="L2140" s="14" t="s">
        <v>11500</v>
      </c>
      <c r="M2140" s="2">
        <v>1.27</v>
      </c>
      <c r="P2140" s="181" t="s">
        <v>11500</v>
      </c>
      <c r="Q2140" s="182" t="s">
        <v>24</v>
      </c>
      <c r="S2140" s="6">
        <v>40000</v>
      </c>
      <c r="T2140" s="6">
        <v>0</v>
      </c>
      <c r="U2140" s="6">
        <v>0</v>
      </c>
      <c r="V2140" s="6">
        <v>0</v>
      </c>
      <c r="W2140" s="6">
        <f>SUM(Table2[[#This Row],[PE Obligations]:[Paving Obligations]])</f>
        <v>40000</v>
      </c>
    </row>
    <row r="2141" spans="1:23" x14ac:dyDescent="0.25">
      <c r="A2141" s="5">
        <v>129773</v>
      </c>
      <c r="B2141" s="4">
        <v>2</v>
      </c>
      <c r="C2141" s="9" t="s">
        <v>278</v>
      </c>
      <c r="D2141" s="65"/>
      <c r="E2141" s="65" t="s">
        <v>11500</v>
      </c>
      <c r="F2141" s="9" t="s">
        <v>7144</v>
      </c>
      <c r="H2141" s="1" t="s">
        <v>878</v>
      </c>
      <c r="I2141" s="1" t="s">
        <v>972</v>
      </c>
      <c r="K2141" s="14" t="s">
        <v>11500</v>
      </c>
      <c r="L2141" s="14" t="s">
        <v>11500</v>
      </c>
      <c r="M2141" s="1" t="s">
        <v>57</v>
      </c>
      <c r="P2141" s="181" t="s">
        <v>11500</v>
      </c>
      <c r="Q2141" s="182"/>
      <c r="S2141" s="6">
        <v>0</v>
      </c>
      <c r="T2141" s="6">
        <v>0</v>
      </c>
      <c r="U2141" s="6">
        <v>40000</v>
      </c>
      <c r="V2141" s="6">
        <v>0</v>
      </c>
      <c r="W2141" s="6">
        <f>SUM(Table2[[#This Row],[PE Obligations]:[Paving Obligations]])</f>
        <v>40000</v>
      </c>
    </row>
    <row r="2142" spans="1:23" x14ac:dyDescent="0.25">
      <c r="A2142" s="5">
        <v>129799</v>
      </c>
      <c r="B2142" s="4">
        <v>4</v>
      </c>
      <c r="C2142" s="9" t="s">
        <v>355</v>
      </c>
      <c r="D2142" s="65" t="s">
        <v>604</v>
      </c>
      <c r="E2142" s="65" t="s">
        <v>900</v>
      </c>
      <c r="F2142" s="9" t="s">
        <v>7173</v>
      </c>
      <c r="G2142" s="9" t="s">
        <v>600</v>
      </c>
      <c r="H2142" s="1" t="s">
        <v>501</v>
      </c>
      <c r="I2142" s="1" t="s">
        <v>2404</v>
      </c>
      <c r="K2142" s="14" t="s">
        <v>11500</v>
      </c>
      <c r="L2142" s="14" t="s">
        <v>11500</v>
      </c>
      <c r="M2142" s="2">
        <v>1.3</v>
      </c>
      <c r="P2142" s="181" t="s">
        <v>11515</v>
      </c>
      <c r="Q2142" s="182" t="s">
        <v>24</v>
      </c>
      <c r="S2142" s="6">
        <v>40000</v>
      </c>
      <c r="T2142" s="6">
        <v>0</v>
      </c>
      <c r="U2142" s="6">
        <v>0</v>
      </c>
      <c r="V2142" s="6">
        <v>0</v>
      </c>
      <c r="W2142" s="6">
        <f>SUM(Table2[[#This Row],[PE Obligations]:[Paving Obligations]])</f>
        <v>40000</v>
      </c>
    </row>
    <row r="2143" spans="1:23" ht="30" x14ac:dyDescent="0.25">
      <c r="A2143" s="5">
        <v>129803</v>
      </c>
      <c r="B2143" s="4">
        <v>4</v>
      </c>
      <c r="C2143" s="9" t="s">
        <v>94</v>
      </c>
      <c r="D2143" s="65" t="s">
        <v>1206</v>
      </c>
      <c r="E2143" s="65" t="s">
        <v>900</v>
      </c>
      <c r="F2143" s="9" t="s">
        <v>7179</v>
      </c>
      <c r="G2143" s="9" t="s">
        <v>600</v>
      </c>
      <c r="H2143" s="1" t="s">
        <v>501</v>
      </c>
      <c r="I2143" s="1" t="s">
        <v>2404</v>
      </c>
      <c r="K2143" s="14" t="s">
        <v>11500</v>
      </c>
      <c r="L2143" s="14" t="s">
        <v>11500</v>
      </c>
      <c r="M2143" s="2">
        <v>4</v>
      </c>
      <c r="P2143" s="181" t="s">
        <v>11515</v>
      </c>
      <c r="Q2143" s="182" t="s">
        <v>24</v>
      </c>
      <c r="S2143" s="6">
        <v>40000</v>
      </c>
      <c r="T2143" s="6">
        <v>0</v>
      </c>
      <c r="U2143" s="6">
        <v>0</v>
      </c>
      <c r="V2143" s="6">
        <v>0</v>
      </c>
      <c r="W2143" s="6">
        <f>SUM(Table2[[#This Row],[PE Obligations]:[Paving Obligations]])</f>
        <v>40000</v>
      </c>
    </row>
    <row r="2144" spans="1:23" ht="30" x14ac:dyDescent="0.25">
      <c r="A2144" s="5">
        <v>129804</v>
      </c>
      <c r="B2144" s="4">
        <v>4</v>
      </c>
      <c r="C2144" s="9" t="s">
        <v>304</v>
      </c>
      <c r="D2144" s="65" t="s">
        <v>7180</v>
      </c>
      <c r="E2144" s="65" t="s">
        <v>900</v>
      </c>
      <c r="F2144" s="9" t="s">
        <v>7181</v>
      </c>
      <c r="G2144" s="9" t="s">
        <v>600</v>
      </c>
      <c r="H2144" s="1" t="s">
        <v>501</v>
      </c>
      <c r="I2144" s="1" t="s">
        <v>2404</v>
      </c>
      <c r="K2144" s="14" t="s">
        <v>11500</v>
      </c>
      <c r="L2144" s="14" t="s">
        <v>11500</v>
      </c>
      <c r="M2144" s="2">
        <v>1.79</v>
      </c>
      <c r="P2144" s="181" t="s">
        <v>11514</v>
      </c>
      <c r="Q2144" s="182" t="s">
        <v>430</v>
      </c>
      <c r="S2144" s="6">
        <v>40000</v>
      </c>
      <c r="T2144" s="6">
        <v>0</v>
      </c>
      <c r="U2144" s="6">
        <v>0</v>
      </c>
      <c r="V2144" s="6">
        <v>0</v>
      </c>
      <c r="W2144" s="6">
        <f>SUM(Table2[[#This Row],[PE Obligations]:[Paving Obligations]])</f>
        <v>40000</v>
      </c>
    </row>
    <row r="2145" spans="1:23" ht="30" x14ac:dyDescent="0.25">
      <c r="A2145" s="5">
        <v>129810</v>
      </c>
      <c r="B2145" s="4">
        <v>4</v>
      </c>
      <c r="C2145" s="9" t="s">
        <v>215</v>
      </c>
      <c r="D2145" s="65" t="s">
        <v>3233</v>
      </c>
      <c r="E2145" s="65" t="s">
        <v>900</v>
      </c>
      <c r="F2145" s="9" t="s">
        <v>7182</v>
      </c>
      <c r="G2145" s="9" t="s">
        <v>600</v>
      </c>
      <c r="H2145" s="1" t="s">
        <v>501</v>
      </c>
      <c r="I2145" s="1" t="s">
        <v>2404</v>
      </c>
      <c r="K2145" s="14" t="s">
        <v>11500</v>
      </c>
      <c r="L2145" s="14" t="s">
        <v>11500</v>
      </c>
      <c r="M2145" s="2">
        <v>0.04</v>
      </c>
      <c r="P2145" s="181" t="s">
        <v>11514</v>
      </c>
      <c r="Q2145" s="182" t="s">
        <v>11</v>
      </c>
      <c r="S2145" s="6">
        <v>40000</v>
      </c>
      <c r="T2145" s="6">
        <v>0</v>
      </c>
      <c r="U2145" s="6">
        <v>0</v>
      </c>
      <c r="V2145" s="6">
        <v>0</v>
      </c>
      <c r="W2145" s="6">
        <f>SUM(Table2[[#This Row],[PE Obligations]:[Paving Obligations]])</f>
        <v>40000</v>
      </c>
    </row>
    <row r="2146" spans="1:23" ht="30" x14ac:dyDescent="0.25">
      <c r="A2146" s="5">
        <v>129839</v>
      </c>
      <c r="B2146" s="4">
        <v>2</v>
      </c>
      <c r="C2146" s="9" t="s">
        <v>65</v>
      </c>
      <c r="D2146" s="65" t="s">
        <v>369</v>
      </c>
      <c r="E2146" s="65" t="s">
        <v>900</v>
      </c>
      <c r="F2146" s="9" t="s">
        <v>7191</v>
      </c>
      <c r="G2146" s="9" t="s">
        <v>4401</v>
      </c>
      <c r="H2146" s="1" t="s">
        <v>501</v>
      </c>
      <c r="I2146" s="1" t="s">
        <v>2404</v>
      </c>
      <c r="K2146" s="14" t="s">
        <v>11500</v>
      </c>
      <c r="L2146" s="14" t="s">
        <v>11500</v>
      </c>
      <c r="M2146" s="2">
        <v>2.74</v>
      </c>
      <c r="P2146" s="181" t="s">
        <v>11515</v>
      </c>
      <c r="Q2146" s="182" t="s">
        <v>24</v>
      </c>
      <c r="S2146" s="6">
        <v>40000</v>
      </c>
      <c r="T2146" s="6">
        <v>0</v>
      </c>
      <c r="U2146" s="6">
        <v>0</v>
      </c>
      <c r="V2146" s="6">
        <v>0</v>
      </c>
      <c r="W2146" s="6">
        <f>SUM(Table2[[#This Row],[PE Obligations]:[Paving Obligations]])</f>
        <v>40000</v>
      </c>
    </row>
    <row r="2147" spans="1:23" ht="30" x14ac:dyDescent="0.25">
      <c r="A2147" s="5">
        <v>129895</v>
      </c>
      <c r="B2147" s="4">
        <v>1</v>
      </c>
      <c r="C2147" s="9" t="s">
        <v>181</v>
      </c>
      <c r="D2147" s="65" t="s">
        <v>3919</v>
      </c>
      <c r="E2147" s="65" t="s">
        <v>900</v>
      </c>
      <c r="F2147" s="9" t="s">
        <v>7246</v>
      </c>
      <c r="G2147" s="9" t="s">
        <v>600</v>
      </c>
      <c r="H2147" s="1" t="s">
        <v>501</v>
      </c>
      <c r="I2147" s="1" t="s">
        <v>2404</v>
      </c>
      <c r="K2147" s="14" t="s">
        <v>11500</v>
      </c>
      <c r="L2147" s="14" t="s">
        <v>11500</v>
      </c>
      <c r="M2147" s="2">
        <v>5.57</v>
      </c>
      <c r="P2147" s="181" t="s">
        <v>11515</v>
      </c>
      <c r="Q2147" s="182" t="s">
        <v>24</v>
      </c>
      <c r="S2147" s="6">
        <v>40000</v>
      </c>
      <c r="T2147" s="6">
        <v>0</v>
      </c>
      <c r="U2147" s="6">
        <v>0</v>
      </c>
      <c r="V2147" s="6">
        <v>0</v>
      </c>
      <c r="W2147" s="6">
        <f>SUM(Table2[[#This Row],[PE Obligations]:[Paving Obligations]])</f>
        <v>40000</v>
      </c>
    </row>
    <row r="2148" spans="1:23" x14ac:dyDescent="0.25">
      <c r="A2148" s="5">
        <v>129896</v>
      </c>
      <c r="B2148" s="4">
        <v>1</v>
      </c>
      <c r="C2148" s="9" t="s">
        <v>169</v>
      </c>
      <c r="D2148" s="65" t="s">
        <v>1495</v>
      </c>
      <c r="E2148" s="65" t="s">
        <v>900</v>
      </c>
      <c r="F2148" s="9" t="s">
        <v>7247</v>
      </c>
      <c r="G2148" s="9" t="s">
        <v>600</v>
      </c>
      <c r="H2148" s="1" t="s">
        <v>501</v>
      </c>
      <c r="I2148" s="1" t="s">
        <v>2404</v>
      </c>
      <c r="K2148" s="14" t="s">
        <v>11500</v>
      </c>
      <c r="L2148" s="14" t="s">
        <v>11500</v>
      </c>
      <c r="M2148" s="2">
        <v>4.1100000000000003</v>
      </c>
      <c r="P2148" s="181" t="s">
        <v>11515</v>
      </c>
      <c r="Q2148" s="182" t="s">
        <v>24</v>
      </c>
      <c r="S2148" s="6">
        <v>40000</v>
      </c>
      <c r="T2148" s="6">
        <v>0</v>
      </c>
      <c r="U2148" s="6">
        <v>0</v>
      </c>
      <c r="V2148" s="6">
        <v>0</v>
      </c>
      <c r="W2148" s="6">
        <f>SUM(Table2[[#This Row],[PE Obligations]:[Paving Obligations]])</f>
        <v>40000</v>
      </c>
    </row>
    <row r="2149" spans="1:23" ht="30" x14ac:dyDescent="0.25">
      <c r="A2149" s="5">
        <v>129911</v>
      </c>
      <c r="B2149" s="4">
        <v>1</v>
      </c>
      <c r="C2149" s="9" t="s">
        <v>186</v>
      </c>
      <c r="D2149" s="65" t="s">
        <v>7260</v>
      </c>
      <c r="E2149" s="65" t="s">
        <v>900</v>
      </c>
      <c r="F2149" s="9" t="s">
        <v>7261</v>
      </c>
      <c r="G2149" s="9" t="s">
        <v>600</v>
      </c>
      <c r="H2149" s="1" t="s">
        <v>501</v>
      </c>
      <c r="I2149" s="1" t="s">
        <v>2404</v>
      </c>
      <c r="K2149" s="14" t="s">
        <v>11500</v>
      </c>
      <c r="L2149" s="14" t="s">
        <v>11500</v>
      </c>
      <c r="M2149" s="2">
        <v>5.31</v>
      </c>
      <c r="P2149" s="181" t="s">
        <v>11514</v>
      </c>
      <c r="Q2149" s="182" t="s">
        <v>11</v>
      </c>
      <c r="S2149" s="6">
        <v>40000</v>
      </c>
      <c r="T2149" s="6">
        <v>0</v>
      </c>
      <c r="U2149" s="6">
        <v>0</v>
      </c>
      <c r="V2149" s="6">
        <v>0</v>
      </c>
      <c r="W2149" s="6">
        <f>SUM(Table2[[#This Row],[PE Obligations]:[Paving Obligations]])</f>
        <v>40000</v>
      </c>
    </row>
    <row r="2150" spans="1:23" x14ac:dyDescent="0.25">
      <c r="A2150" s="5">
        <v>129912</v>
      </c>
      <c r="B2150" s="4">
        <v>1</v>
      </c>
      <c r="C2150" s="9" t="s">
        <v>186</v>
      </c>
      <c r="D2150" s="65" t="s">
        <v>586</v>
      </c>
      <c r="E2150" s="65" t="s">
        <v>900</v>
      </c>
      <c r="F2150" s="9" t="s">
        <v>7262</v>
      </c>
      <c r="G2150" s="9" t="s">
        <v>600</v>
      </c>
      <c r="H2150" s="1" t="s">
        <v>501</v>
      </c>
      <c r="I2150" s="1" t="s">
        <v>501</v>
      </c>
      <c r="K2150" s="14" t="s">
        <v>11500</v>
      </c>
      <c r="L2150" s="14" t="s">
        <v>11500</v>
      </c>
      <c r="M2150" s="2">
        <v>4.0599999999999996</v>
      </c>
      <c r="P2150" s="181" t="s">
        <v>11515</v>
      </c>
      <c r="Q2150" s="182" t="s">
        <v>24</v>
      </c>
      <c r="S2150" s="6">
        <v>40000</v>
      </c>
      <c r="T2150" s="6">
        <v>0</v>
      </c>
      <c r="U2150" s="6">
        <v>0</v>
      </c>
      <c r="V2150" s="6">
        <v>0</v>
      </c>
      <c r="W2150" s="6">
        <f>SUM(Table2[[#This Row],[PE Obligations]:[Paving Obligations]])</f>
        <v>40000</v>
      </c>
    </row>
    <row r="2151" spans="1:23" x14ac:dyDescent="0.25">
      <c r="A2151" s="5">
        <v>129999</v>
      </c>
      <c r="B2151" s="4">
        <v>3</v>
      </c>
      <c r="C2151" s="9" t="s">
        <v>320</v>
      </c>
      <c r="D2151" s="65"/>
      <c r="E2151" s="65" t="s">
        <v>11500</v>
      </c>
      <c r="F2151" s="9" t="s">
        <v>7355</v>
      </c>
      <c r="H2151" s="1" t="s">
        <v>878</v>
      </c>
      <c r="I2151" s="1" t="s">
        <v>972</v>
      </c>
      <c r="K2151" s="14" t="s">
        <v>11500</v>
      </c>
      <c r="L2151" s="14" t="s">
        <v>11500</v>
      </c>
      <c r="M2151" s="1" t="s">
        <v>57</v>
      </c>
      <c r="P2151" s="181" t="s">
        <v>11500</v>
      </c>
      <c r="Q2151" s="182"/>
      <c r="S2151" s="6">
        <v>0</v>
      </c>
      <c r="T2151" s="6">
        <v>0</v>
      </c>
      <c r="U2151" s="6">
        <v>40000</v>
      </c>
      <c r="V2151" s="6">
        <v>0</v>
      </c>
      <c r="W2151" s="6">
        <f>SUM(Table2[[#This Row],[PE Obligations]:[Paving Obligations]])</f>
        <v>40000</v>
      </c>
    </row>
    <row r="2152" spans="1:23" x14ac:dyDescent="0.25">
      <c r="A2152" s="5">
        <v>130026</v>
      </c>
      <c r="B2152" s="4">
        <v>2</v>
      </c>
      <c r="C2152" s="9" t="s">
        <v>197</v>
      </c>
      <c r="D2152" s="65" t="s">
        <v>369</v>
      </c>
      <c r="E2152" s="65" t="s">
        <v>900</v>
      </c>
      <c r="F2152" s="9" t="s">
        <v>7378</v>
      </c>
      <c r="G2152" s="9" t="s">
        <v>4401</v>
      </c>
      <c r="H2152" s="1" t="s">
        <v>501</v>
      </c>
      <c r="I2152" s="1" t="s">
        <v>2404</v>
      </c>
      <c r="K2152" s="14" t="s">
        <v>11500</v>
      </c>
      <c r="L2152" s="14" t="s">
        <v>11500</v>
      </c>
      <c r="M2152" s="2">
        <v>0.02</v>
      </c>
      <c r="P2152" s="181" t="s">
        <v>11515</v>
      </c>
      <c r="Q2152" s="182" t="s">
        <v>24</v>
      </c>
      <c r="S2152" s="6">
        <v>40000</v>
      </c>
      <c r="T2152" s="6">
        <v>0</v>
      </c>
      <c r="U2152" s="6">
        <v>0</v>
      </c>
      <c r="V2152" s="6">
        <v>0</v>
      </c>
      <c r="W2152" s="6">
        <f>SUM(Table2[[#This Row],[PE Obligations]:[Paving Obligations]])</f>
        <v>40000</v>
      </c>
    </row>
    <row r="2153" spans="1:23" x14ac:dyDescent="0.25">
      <c r="A2153" s="5">
        <v>130038</v>
      </c>
      <c r="B2153" s="4">
        <v>2</v>
      </c>
      <c r="C2153" s="9" t="s">
        <v>284</v>
      </c>
      <c r="D2153" s="65" t="s">
        <v>4713</v>
      </c>
      <c r="E2153" s="65" t="s">
        <v>900</v>
      </c>
      <c r="F2153" s="9" t="s">
        <v>7395</v>
      </c>
      <c r="G2153" s="9" t="s">
        <v>4401</v>
      </c>
      <c r="H2153" s="1" t="s">
        <v>501</v>
      </c>
      <c r="I2153" s="1" t="s">
        <v>2404</v>
      </c>
      <c r="K2153" s="14" t="s">
        <v>11500</v>
      </c>
      <c r="L2153" s="14" t="s">
        <v>11500</v>
      </c>
      <c r="M2153" s="2">
        <v>0.32</v>
      </c>
      <c r="P2153" s="181" t="s">
        <v>11515</v>
      </c>
      <c r="Q2153" s="182" t="s">
        <v>24</v>
      </c>
      <c r="S2153" s="6">
        <v>40000</v>
      </c>
      <c r="T2153" s="6">
        <v>0</v>
      </c>
      <c r="U2153" s="6">
        <v>0</v>
      </c>
      <c r="V2153" s="6">
        <v>0</v>
      </c>
      <c r="W2153" s="6">
        <f>SUM(Table2[[#This Row],[PE Obligations]:[Paving Obligations]])</f>
        <v>40000</v>
      </c>
    </row>
    <row r="2154" spans="1:23" x14ac:dyDescent="0.25">
      <c r="A2154" s="5">
        <v>130055</v>
      </c>
      <c r="B2154" s="4">
        <v>2</v>
      </c>
      <c r="C2154" s="9" t="s">
        <v>183</v>
      </c>
      <c r="D2154" s="65" t="s">
        <v>363</v>
      </c>
      <c r="E2154" s="65" t="s">
        <v>900</v>
      </c>
      <c r="F2154" s="9" t="s">
        <v>7412</v>
      </c>
      <c r="G2154" s="9" t="s">
        <v>4401</v>
      </c>
      <c r="H2154" s="1" t="s">
        <v>501</v>
      </c>
      <c r="I2154" s="1" t="s">
        <v>2404</v>
      </c>
      <c r="K2154" s="14" t="s">
        <v>11500</v>
      </c>
      <c r="L2154" s="14" t="s">
        <v>11500</v>
      </c>
      <c r="M2154" s="2">
        <v>0.1</v>
      </c>
      <c r="P2154" s="181" t="s">
        <v>11514</v>
      </c>
      <c r="Q2154" s="182" t="s">
        <v>11</v>
      </c>
      <c r="S2154" s="6">
        <v>40000</v>
      </c>
      <c r="T2154" s="6">
        <v>0</v>
      </c>
      <c r="U2154" s="6">
        <v>0</v>
      </c>
      <c r="V2154" s="6">
        <v>0</v>
      </c>
      <c r="W2154" s="6">
        <f>SUM(Table2[[#This Row],[PE Obligations]:[Paving Obligations]])</f>
        <v>40000</v>
      </c>
    </row>
    <row r="2155" spans="1:23" x14ac:dyDescent="0.25">
      <c r="A2155" s="5">
        <v>130314</v>
      </c>
      <c r="B2155" s="4">
        <v>4</v>
      </c>
      <c r="C2155" s="9" t="s">
        <v>304</v>
      </c>
      <c r="D2155" s="65" t="s">
        <v>348</v>
      </c>
      <c r="E2155" s="65" t="s">
        <v>900</v>
      </c>
      <c r="F2155" s="9" t="s">
        <v>7618</v>
      </c>
      <c r="G2155" s="9" t="s">
        <v>5822</v>
      </c>
      <c r="H2155" s="1" t="s">
        <v>501</v>
      </c>
      <c r="I2155" s="1" t="s">
        <v>2404</v>
      </c>
      <c r="K2155" s="14" t="s">
        <v>11500</v>
      </c>
      <c r="L2155" s="14" t="s">
        <v>11500</v>
      </c>
      <c r="M2155" s="2">
        <v>0.4</v>
      </c>
      <c r="P2155" s="181" t="s">
        <v>11514</v>
      </c>
      <c r="Q2155" s="182" t="s">
        <v>11</v>
      </c>
      <c r="S2155" s="6">
        <v>40000</v>
      </c>
      <c r="T2155" s="6">
        <v>0</v>
      </c>
      <c r="U2155" s="6">
        <v>0</v>
      </c>
      <c r="V2155" s="6">
        <v>0</v>
      </c>
      <c r="W2155" s="6">
        <f>SUM(Table2[[#This Row],[PE Obligations]:[Paving Obligations]])</f>
        <v>40000</v>
      </c>
    </row>
    <row r="2156" spans="1:23" ht="30" x14ac:dyDescent="0.25">
      <c r="A2156" s="5">
        <v>129148</v>
      </c>
      <c r="B2156" s="4">
        <v>1</v>
      </c>
      <c r="C2156" s="9" t="s">
        <v>86</v>
      </c>
      <c r="D2156" s="65" t="s">
        <v>1990</v>
      </c>
      <c r="E2156" s="65" t="s">
        <v>900</v>
      </c>
      <c r="F2156" s="9" t="s">
        <v>6562</v>
      </c>
      <c r="G2156" s="9" t="s">
        <v>6563</v>
      </c>
      <c r="H2156" s="1" t="s">
        <v>24</v>
      </c>
      <c r="I2156" s="1" t="s">
        <v>118</v>
      </c>
      <c r="K2156" s="14" t="s">
        <v>11496</v>
      </c>
      <c r="L2156" s="14" t="s">
        <v>11499</v>
      </c>
      <c r="M2156" s="1" t="s">
        <v>57</v>
      </c>
      <c r="P2156" s="181" t="s">
        <v>11515</v>
      </c>
      <c r="Q2156" s="182"/>
      <c r="S2156" s="6">
        <v>40000</v>
      </c>
      <c r="T2156" s="6">
        <v>0</v>
      </c>
      <c r="U2156" s="6">
        <v>0</v>
      </c>
      <c r="V2156" s="6">
        <v>0</v>
      </c>
      <c r="W2156" s="6">
        <f>SUM(Table2[[#This Row],[PE Obligations]:[Paving Obligations]])</f>
        <v>40000</v>
      </c>
    </row>
    <row r="2157" spans="1:23" ht="30" x14ac:dyDescent="0.25">
      <c r="A2157" s="5">
        <v>129457</v>
      </c>
      <c r="B2157" s="4">
        <v>3</v>
      </c>
      <c r="C2157" s="9" t="s">
        <v>318</v>
      </c>
      <c r="D2157" s="65" t="s">
        <v>339</v>
      </c>
      <c r="E2157" s="65" t="s">
        <v>900</v>
      </c>
      <c r="F2157" s="9" t="s">
        <v>6945</v>
      </c>
      <c r="G2157" s="9" t="s">
        <v>6946</v>
      </c>
      <c r="H2157" s="1" t="s">
        <v>501</v>
      </c>
      <c r="I2157" s="1" t="s">
        <v>2404</v>
      </c>
      <c r="K2157" s="14" t="s">
        <v>11496</v>
      </c>
      <c r="L2157" s="14" t="s">
        <v>113</v>
      </c>
      <c r="M2157" s="2">
        <v>0.35</v>
      </c>
      <c r="N2157" s="13">
        <v>44792</v>
      </c>
      <c r="P2157" s="181" t="s">
        <v>11514</v>
      </c>
      <c r="Q2157" s="182" t="s">
        <v>11</v>
      </c>
      <c r="S2157" s="6">
        <v>40000</v>
      </c>
      <c r="T2157" s="6">
        <v>0</v>
      </c>
      <c r="U2157" s="6">
        <v>0</v>
      </c>
      <c r="V2157" s="6">
        <v>0</v>
      </c>
      <c r="W2157" s="6">
        <f>SUM(Table2[[#This Row],[PE Obligations]:[Paving Obligations]])</f>
        <v>40000</v>
      </c>
    </row>
    <row r="2158" spans="1:23" ht="30" x14ac:dyDescent="0.25">
      <c r="A2158" s="5">
        <v>129897</v>
      </c>
      <c r="B2158" s="4">
        <v>3</v>
      </c>
      <c r="C2158" s="9" t="s">
        <v>131</v>
      </c>
      <c r="D2158" s="65" t="s">
        <v>977</v>
      </c>
      <c r="E2158" s="65" t="s">
        <v>900</v>
      </c>
      <c r="F2158" s="9" t="s">
        <v>7248</v>
      </c>
      <c r="G2158" s="9" t="s">
        <v>6946</v>
      </c>
      <c r="H2158" s="1" t="s">
        <v>501</v>
      </c>
      <c r="I2158" s="1" t="s">
        <v>2404</v>
      </c>
      <c r="K2158" s="14" t="s">
        <v>11496</v>
      </c>
      <c r="L2158" s="14" t="s">
        <v>113</v>
      </c>
      <c r="M2158" s="2">
        <v>0.38</v>
      </c>
      <c r="P2158" s="181" t="s">
        <v>11514</v>
      </c>
      <c r="Q2158" s="182" t="s">
        <v>11</v>
      </c>
      <c r="S2158" s="6">
        <v>40000</v>
      </c>
      <c r="T2158" s="6">
        <v>0</v>
      </c>
      <c r="U2158" s="6">
        <v>0</v>
      </c>
      <c r="V2158" s="6">
        <v>0</v>
      </c>
      <c r="W2158" s="6">
        <f>SUM(Table2[[#This Row],[PE Obligations]:[Paving Obligations]])</f>
        <v>40000</v>
      </c>
    </row>
    <row r="2159" spans="1:23" ht="30" x14ac:dyDescent="0.25">
      <c r="A2159" s="5">
        <v>129899</v>
      </c>
      <c r="B2159" s="4">
        <v>3</v>
      </c>
      <c r="C2159" s="9" t="s">
        <v>131</v>
      </c>
      <c r="D2159" s="65" t="s">
        <v>2944</v>
      </c>
      <c r="E2159" s="65" t="s">
        <v>10721</v>
      </c>
      <c r="F2159" s="9" t="s">
        <v>7250</v>
      </c>
      <c r="G2159" s="9" t="s">
        <v>6946</v>
      </c>
      <c r="H2159" s="1" t="s">
        <v>501</v>
      </c>
      <c r="I2159" s="1" t="s">
        <v>2404</v>
      </c>
      <c r="K2159" s="14" t="s">
        <v>11496</v>
      </c>
      <c r="L2159" s="14" t="s">
        <v>113</v>
      </c>
      <c r="M2159" s="2">
        <v>0.79</v>
      </c>
      <c r="P2159" s="181" t="s">
        <v>11513</v>
      </c>
      <c r="Q2159" s="182" t="s">
        <v>148</v>
      </c>
      <c r="S2159" s="6">
        <v>40000</v>
      </c>
      <c r="T2159" s="6">
        <v>0</v>
      </c>
      <c r="U2159" s="6">
        <v>0</v>
      </c>
      <c r="V2159" s="6">
        <v>0</v>
      </c>
      <c r="W2159" s="6">
        <f>SUM(Table2[[#This Row],[PE Obligations]:[Paving Obligations]])</f>
        <v>40000</v>
      </c>
    </row>
    <row r="2160" spans="1:23" x14ac:dyDescent="0.25">
      <c r="A2160" s="5">
        <v>130011</v>
      </c>
      <c r="B2160" s="4">
        <v>2</v>
      </c>
      <c r="C2160" s="9" t="s">
        <v>179</v>
      </c>
      <c r="D2160" s="65" t="s">
        <v>122</v>
      </c>
      <c r="E2160" s="65" t="s">
        <v>10721</v>
      </c>
      <c r="F2160" s="9" t="s">
        <v>7364</v>
      </c>
      <c r="G2160" s="9" t="s">
        <v>4401</v>
      </c>
      <c r="H2160" s="1" t="s">
        <v>501</v>
      </c>
      <c r="I2160" s="1" t="s">
        <v>2375</v>
      </c>
      <c r="K2160" s="14" t="s">
        <v>11496</v>
      </c>
      <c r="L2160" s="14" t="s">
        <v>113</v>
      </c>
      <c r="M2160" s="2">
        <v>0.6</v>
      </c>
      <c r="P2160" s="181" t="s">
        <v>11513</v>
      </c>
      <c r="Q2160" s="182" t="s">
        <v>148</v>
      </c>
      <c r="S2160" s="6">
        <v>40000</v>
      </c>
      <c r="T2160" s="6">
        <v>0</v>
      </c>
      <c r="U2160" s="6">
        <v>0</v>
      </c>
      <c r="V2160" s="6">
        <v>0</v>
      </c>
      <c r="W2160" s="6">
        <f>SUM(Table2[[#This Row],[PE Obligations]:[Paving Obligations]])</f>
        <v>40000</v>
      </c>
    </row>
    <row r="2161" spans="1:23" ht="30" x14ac:dyDescent="0.25">
      <c r="A2161" s="5">
        <v>130012</v>
      </c>
      <c r="B2161" s="4">
        <v>3</v>
      </c>
      <c r="C2161" s="9" t="s">
        <v>54</v>
      </c>
      <c r="D2161" s="65" t="s">
        <v>796</v>
      </c>
      <c r="E2161" s="65" t="s">
        <v>900</v>
      </c>
      <c r="F2161" s="9" t="s">
        <v>7365</v>
      </c>
      <c r="G2161" s="9" t="s">
        <v>6946</v>
      </c>
      <c r="H2161" s="1" t="s">
        <v>501</v>
      </c>
      <c r="I2161" s="1" t="s">
        <v>2375</v>
      </c>
      <c r="K2161" s="14" t="s">
        <v>11496</v>
      </c>
      <c r="L2161" s="14" t="s">
        <v>113</v>
      </c>
      <c r="M2161" s="2">
        <v>0.47</v>
      </c>
      <c r="P2161" s="181" t="s">
        <v>11514</v>
      </c>
      <c r="Q2161" s="182" t="s">
        <v>11</v>
      </c>
      <c r="S2161" s="6">
        <v>40000</v>
      </c>
      <c r="T2161" s="6">
        <v>0</v>
      </c>
      <c r="U2161" s="6">
        <v>0</v>
      </c>
      <c r="V2161" s="6">
        <v>0</v>
      </c>
      <c r="W2161" s="6">
        <f>SUM(Table2[[#This Row],[PE Obligations]:[Paving Obligations]])</f>
        <v>40000</v>
      </c>
    </row>
    <row r="2162" spans="1:23" x14ac:dyDescent="0.25">
      <c r="A2162" s="5">
        <v>130227</v>
      </c>
      <c r="B2162" s="4">
        <v>1</v>
      </c>
      <c r="C2162" s="9" t="s">
        <v>40</v>
      </c>
      <c r="D2162" s="65" t="s">
        <v>545</v>
      </c>
      <c r="E2162" s="65" t="s">
        <v>900</v>
      </c>
      <c r="F2162" s="9" t="s">
        <v>7559</v>
      </c>
      <c r="H2162" s="1" t="s">
        <v>28</v>
      </c>
      <c r="I2162" s="1" t="s">
        <v>29</v>
      </c>
      <c r="K2162" s="14" t="s">
        <v>28</v>
      </c>
      <c r="L2162" s="14" t="s">
        <v>113</v>
      </c>
      <c r="M2162" s="2">
        <v>0.01</v>
      </c>
      <c r="P2162" s="181" t="s">
        <v>11515</v>
      </c>
      <c r="Q2162" s="182" t="s">
        <v>24</v>
      </c>
      <c r="R2162" s="9" t="s">
        <v>7560</v>
      </c>
      <c r="S2162" s="6">
        <v>40000</v>
      </c>
      <c r="T2162" s="6">
        <v>0</v>
      </c>
      <c r="U2162" s="6">
        <v>0</v>
      </c>
      <c r="V2162" s="6">
        <v>0</v>
      </c>
      <c r="W2162" s="6">
        <f>SUM(Table2[[#This Row],[PE Obligations]:[Paving Obligations]])</f>
        <v>40000</v>
      </c>
    </row>
    <row r="2163" spans="1:23" x14ac:dyDescent="0.25">
      <c r="A2163" s="5">
        <v>128902</v>
      </c>
      <c r="B2163" s="4">
        <v>6</v>
      </c>
      <c r="C2163" s="9" t="s">
        <v>46</v>
      </c>
      <c r="D2163" s="65"/>
      <c r="E2163" s="65" t="s">
        <v>11500</v>
      </c>
      <c r="F2163" s="9" t="s">
        <v>6411</v>
      </c>
      <c r="H2163" s="1" t="s">
        <v>24</v>
      </c>
      <c r="I2163" s="1" t="s">
        <v>467</v>
      </c>
      <c r="K2163" s="14" t="s">
        <v>11500</v>
      </c>
      <c r="L2163" s="14" t="s">
        <v>11500</v>
      </c>
      <c r="M2163" s="1" t="s">
        <v>57</v>
      </c>
      <c r="P2163" s="181" t="s">
        <v>11500</v>
      </c>
      <c r="Q2163" s="182"/>
      <c r="S2163" s="6">
        <v>39851</v>
      </c>
      <c r="T2163" s="6">
        <v>0</v>
      </c>
      <c r="U2163" s="6">
        <v>0</v>
      </c>
      <c r="V2163" s="6">
        <v>0</v>
      </c>
      <c r="W2163" s="6">
        <f>SUM(Table2[[#This Row],[PE Obligations]:[Paving Obligations]])</f>
        <v>39851</v>
      </c>
    </row>
    <row r="2164" spans="1:23" x14ac:dyDescent="0.25">
      <c r="A2164" s="5">
        <v>123862</v>
      </c>
      <c r="B2164" s="4">
        <v>3</v>
      </c>
      <c r="C2164" s="9" t="s">
        <v>318</v>
      </c>
      <c r="D2164" s="65" t="s">
        <v>679</v>
      </c>
      <c r="E2164" s="65" t="s">
        <v>900</v>
      </c>
      <c r="F2164" s="9" t="s">
        <v>3587</v>
      </c>
      <c r="G2164" s="9" t="s">
        <v>3213</v>
      </c>
      <c r="H2164" s="1" t="s">
        <v>158</v>
      </c>
      <c r="I2164" s="1" t="s">
        <v>341</v>
      </c>
      <c r="J2164" s="1" t="str">
        <f>VLOOKUP(A2164,'Resurfacing Data'!A:M,13,FALSE)</f>
        <v>Mill &amp; 411D</v>
      </c>
      <c r="K2164" s="14" t="s">
        <v>11496</v>
      </c>
      <c r="L2164" s="14" t="s">
        <v>10418</v>
      </c>
      <c r="M2164" s="2">
        <v>2.38</v>
      </c>
      <c r="N2164" s="13">
        <v>42909</v>
      </c>
      <c r="O2164" s="1" t="s">
        <v>342</v>
      </c>
      <c r="P2164" s="181" t="s">
        <v>11514</v>
      </c>
      <c r="Q2164" s="182" t="s">
        <v>11</v>
      </c>
      <c r="S2164" s="6">
        <v>0</v>
      </c>
      <c r="T2164" s="6">
        <v>0</v>
      </c>
      <c r="U2164" s="6">
        <v>11139.43</v>
      </c>
      <c r="V2164" s="6">
        <v>28477.57</v>
      </c>
      <c r="W2164" s="6">
        <f>SUM(Table2[[#This Row],[PE Obligations]:[Paving Obligations]])</f>
        <v>39617</v>
      </c>
    </row>
    <row r="2165" spans="1:23" ht="30" x14ac:dyDescent="0.25">
      <c r="A2165" s="5">
        <v>126183</v>
      </c>
      <c r="B2165" s="4">
        <v>3</v>
      </c>
      <c r="C2165" s="9" t="s">
        <v>269</v>
      </c>
      <c r="D2165" s="65" t="s">
        <v>3119</v>
      </c>
      <c r="E2165" s="65" t="s">
        <v>900</v>
      </c>
      <c r="F2165" s="9" t="s">
        <v>4727</v>
      </c>
      <c r="G2165" s="9" t="s">
        <v>4728</v>
      </c>
      <c r="H2165" s="1" t="s">
        <v>501</v>
      </c>
      <c r="I2165" s="1" t="s">
        <v>600</v>
      </c>
      <c r="K2165" s="14" t="s">
        <v>11500</v>
      </c>
      <c r="L2165" s="14" t="s">
        <v>11500</v>
      </c>
      <c r="M2165" s="2">
        <v>0.05</v>
      </c>
      <c r="N2165" s="13">
        <v>43273</v>
      </c>
      <c r="P2165" s="181" t="s">
        <v>11515</v>
      </c>
      <c r="Q2165" s="182" t="s">
        <v>24</v>
      </c>
      <c r="S2165" s="6">
        <v>-2583.89</v>
      </c>
      <c r="T2165" s="6">
        <v>0</v>
      </c>
      <c r="U2165" s="6">
        <v>42176.78</v>
      </c>
      <c r="V2165" s="6">
        <v>0</v>
      </c>
      <c r="W2165" s="6">
        <f>SUM(Table2[[#This Row],[PE Obligations]:[Paving Obligations]])</f>
        <v>39592.89</v>
      </c>
    </row>
    <row r="2166" spans="1:23" ht="30" x14ac:dyDescent="0.25">
      <c r="A2166" s="5">
        <v>100260.01</v>
      </c>
      <c r="B2166" s="4">
        <v>2</v>
      </c>
      <c r="C2166" s="9" t="s">
        <v>199</v>
      </c>
      <c r="D2166" s="65" t="s">
        <v>450</v>
      </c>
      <c r="E2166" s="65" t="s">
        <v>900</v>
      </c>
      <c r="F2166" s="9" t="s">
        <v>451</v>
      </c>
      <c r="G2166" s="9" t="s">
        <v>452</v>
      </c>
      <c r="H2166" s="1" t="s">
        <v>74</v>
      </c>
      <c r="I2166" s="1" t="s">
        <v>23</v>
      </c>
      <c r="K2166" s="14" t="s">
        <v>11496</v>
      </c>
      <c r="L2166" s="14" t="s">
        <v>113</v>
      </c>
      <c r="M2166" s="2">
        <v>4.88</v>
      </c>
      <c r="N2166" s="13">
        <v>44113</v>
      </c>
      <c r="P2166" s="181" t="s">
        <v>11514</v>
      </c>
      <c r="Q2166" s="182" t="s">
        <v>11</v>
      </c>
      <c r="S2166" s="6">
        <v>350000</v>
      </c>
      <c r="T2166" s="6">
        <v>-310412.5</v>
      </c>
      <c r="U2166" s="6">
        <v>0</v>
      </c>
      <c r="V2166" s="6">
        <v>0</v>
      </c>
      <c r="W2166" s="6">
        <f>SUM(Table2[[#This Row],[PE Obligations]:[Paving Obligations]])</f>
        <v>39587.5</v>
      </c>
    </row>
    <row r="2167" spans="1:23" ht="30" x14ac:dyDescent="0.25">
      <c r="A2167" s="5">
        <v>130113</v>
      </c>
      <c r="B2167" s="4">
        <v>3</v>
      </c>
      <c r="C2167" s="9" t="s">
        <v>54</v>
      </c>
      <c r="D2167" s="65"/>
      <c r="E2167" s="65" t="s">
        <v>11500</v>
      </c>
      <c r="F2167" s="9" t="s">
        <v>7469</v>
      </c>
      <c r="H2167" s="1" t="s">
        <v>1246</v>
      </c>
      <c r="K2167" s="14" t="s">
        <v>11500</v>
      </c>
      <c r="L2167" s="14" t="s">
        <v>11500</v>
      </c>
      <c r="M2167" s="1" t="s">
        <v>57</v>
      </c>
      <c r="P2167" s="181" t="s">
        <v>11500</v>
      </c>
      <c r="Q2167" s="182"/>
      <c r="S2167" s="6">
        <v>0</v>
      </c>
      <c r="T2167" s="6">
        <v>0</v>
      </c>
      <c r="U2167" s="6">
        <v>39464</v>
      </c>
      <c r="V2167" s="6">
        <v>0</v>
      </c>
      <c r="W2167" s="6">
        <f>SUM(Table2[[#This Row],[PE Obligations]:[Paving Obligations]])</f>
        <v>39464</v>
      </c>
    </row>
    <row r="2168" spans="1:23" x14ac:dyDescent="0.25">
      <c r="A2168" s="5">
        <v>126255</v>
      </c>
      <c r="B2168" s="4">
        <v>3</v>
      </c>
      <c r="C2168" s="9" t="s">
        <v>54</v>
      </c>
      <c r="D2168" s="65" t="s">
        <v>4794</v>
      </c>
      <c r="E2168" s="65" t="s">
        <v>900</v>
      </c>
      <c r="F2168" s="9" t="s">
        <v>4795</v>
      </c>
      <c r="G2168" s="9" t="s">
        <v>3213</v>
      </c>
      <c r="H2168" s="1" t="s">
        <v>158</v>
      </c>
      <c r="I2168" s="1" t="s">
        <v>341</v>
      </c>
      <c r="J2168" s="1" t="str">
        <f>VLOOKUP(A2168,'Resurfacing Data'!A:M,13,FALSE)</f>
        <v>Mill &amp; 411D</v>
      </c>
      <c r="K2168" s="14" t="s">
        <v>11496</v>
      </c>
      <c r="L2168" s="14" t="s">
        <v>10418</v>
      </c>
      <c r="M2168" s="2">
        <v>1.69</v>
      </c>
      <c r="N2168" s="13">
        <v>43273</v>
      </c>
      <c r="O2168" s="1" t="s">
        <v>342</v>
      </c>
      <c r="P2168" s="181" t="s">
        <v>11514</v>
      </c>
      <c r="Q2168" s="182" t="s">
        <v>11</v>
      </c>
      <c r="S2168" s="6">
        <v>0</v>
      </c>
      <c r="T2168" s="6">
        <v>0</v>
      </c>
      <c r="U2168" s="6">
        <v>33665.25</v>
      </c>
      <c r="V2168" s="6">
        <v>5680.76</v>
      </c>
      <c r="W2168" s="6">
        <f>SUM(Table2[[#This Row],[PE Obligations]:[Paving Obligations]])</f>
        <v>39346.01</v>
      </c>
    </row>
    <row r="2169" spans="1:23" x14ac:dyDescent="0.25">
      <c r="A2169" s="5">
        <v>130105</v>
      </c>
      <c r="B2169" s="4">
        <v>4</v>
      </c>
      <c r="C2169" s="9" t="s">
        <v>304</v>
      </c>
      <c r="D2169" s="65" t="s">
        <v>7460</v>
      </c>
      <c r="E2169" s="65" t="s">
        <v>11498</v>
      </c>
      <c r="F2169" s="9" t="s">
        <v>7461</v>
      </c>
      <c r="H2169" s="1" t="s">
        <v>1098</v>
      </c>
      <c r="I2169" s="1" t="s">
        <v>158</v>
      </c>
      <c r="K2169" s="14" t="s">
        <v>11500</v>
      </c>
      <c r="L2169" s="14" t="s">
        <v>11500</v>
      </c>
      <c r="M2169" s="2">
        <v>0.437</v>
      </c>
      <c r="P2169" s="181" t="s">
        <v>11517</v>
      </c>
      <c r="Q2169" s="182" t="s">
        <v>30</v>
      </c>
      <c r="S2169" s="6">
        <v>0</v>
      </c>
      <c r="T2169" s="6">
        <v>0</v>
      </c>
      <c r="U2169" s="6">
        <v>0</v>
      </c>
      <c r="V2169" s="6">
        <v>39335.58</v>
      </c>
      <c r="W2169" s="6">
        <f>SUM(Table2[[#This Row],[PE Obligations]:[Paving Obligations]])</f>
        <v>39335.58</v>
      </c>
    </row>
    <row r="2170" spans="1:23" x14ac:dyDescent="0.25">
      <c r="A2170" s="5">
        <v>123936</v>
      </c>
      <c r="B2170" s="4">
        <v>4</v>
      </c>
      <c r="C2170" s="9" t="s">
        <v>304</v>
      </c>
      <c r="D2170" s="65" t="s">
        <v>3613</v>
      </c>
      <c r="E2170" s="65" t="s">
        <v>900</v>
      </c>
      <c r="F2170" s="9" t="s">
        <v>3614</v>
      </c>
      <c r="G2170" s="9" t="s">
        <v>3600</v>
      </c>
      <c r="H2170" s="1" t="s">
        <v>158</v>
      </c>
      <c r="I2170" s="1" t="s">
        <v>341</v>
      </c>
      <c r="J2170" s="1" t="str">
        <f>VLOOKUP(A2170,'Resurfacing Data'!A:M,13,FALSE)</f>
        <v>Scrub Seal &amp; 85 lb/sy TLD</v>
      </c>
      <c r="K2170" s="14" t="s">
        <v>11496</v>
      </c>
      <c r="L2170" s="14" t="s">
        <v>10418</v>
      </c>
      <c r="M2170" s="2">
        <v>4.38</v>
      </c>
      <c r="N2170" s="13">
        <v>43140</v>
      </c>
      <c r="O2170" s="1" t="s">
        <v>3042</v>
      </c>
      <c r="P2170" s="181" t="s">
        <v>11515</v>
      </c>
      <c r="Q2170" s="182" t="s">
        <v>24</v>
      </c>
      <c r="S2170" s="6">
        <v>0</v>
      </c>
      <c r="T2170" s="6">
        <v>0</v>
      </c>
      <c r="U2170" s="6">
        <v>0</v>
      </c>
      <c r="V2170" s="6">
        <v>39294.370000000003</v>
      </c>
      <c r="W2170" s="6">
        <f>SUM(Table2[[#This Row],[PE Obligations]:[Paving Obligations]])</f>
        <v>39294.370000000003</v>
      </c>
    </row>
    <row r="2171" spans="1:23" x14ac:dyDescent="0.25">
      <c r="A2171" s="5">
        <v>128992</v>
      </c>
      <c r="B2171" s="4">
        <v>1</v>
      </c>
      <c r="C2171" s="9" t="s">
        <v>310</v>
      </c>
      <c r="D2171" s="65"/>
      <c r="E2171" s="65" t="s">
        <v>900</v>
      </c>
      <c r="F2171" s="9" t="s">
        <v>6436</v>
      </c>
      <c r="H2171" s="1" t="s">
        <v>105</v>
      </c>
      <c r="I2171" s="1" t="s">
        <v>171</v>
      </c>
      <c r="K2171" s="14" t="s">
        <v>11500</v>
      </c>
      <c r="L2171" s="14" t="s">
        <v>11500</v>
      </c>
      <c r="M2171" s="1" t="s">
        <v>57</v>
      </c>
      <c r="P2171" s="181" t="s">
        <v>11515</v>
      </c>
      <c r="Q2171" s="182"/>
      <c r="S2171" s="6">
        <v>0</v>
      </c>
      <c r="T2171" s="6">
        <v>0</v>
      </c>
      <c r="U2171" s="6">
        <v>39195.599999999999</v>
      </c>
      <c r="V2171" s="6">
        <v>0</v>
      </c>
      <c r="W2171" s="6">
        <f>SUM(Table2[[#This Row],[PE Obligations]:[Paving Obligations]])</f>
        <v>39195.599999999999</v>
      </c>
    </row>
    <row r="2172" spans="1:23" ht="90" x14ac:dyDescent="0.25">
      <c r="A2172" s="5">
        <v>130031</v>
      </c>
      <c r="B2172" s="4">
        <v>4</v>
      </c>
      <c r="C2172" s="9" t="s">
        <v>231</v>
      </c>
      <c r="D2172" s="65"/>
      <c r="E2172" s="65" t="s">
        <v>11498</v>
      </c>
      <c r="F2172" s="9" t="s">
        <v>7384</v>
      </c>
      <c r="G2172" s="9" t="s">
        <v>7385</v>
      </c>
      <c r="H2172" s="1" t="s">
        <v>22</v>
      </c>
      <c r="I2172" s="1" t="s">
        <v>63</v>
      </c>
      <c r="K2172" s="14" t="s">
        <v>11496</v>
      </c>
      <c r="L2172" s="14" t="s">
        <v>113</v>
      </c>
      <c r="M2172" s="2">
        <v>0.34</v>
      </c>
      <c r="P2172" s="181" t="s">
        <v>11517</v>
      </c>
      <c r="Q2172" s="182" t="s">
        <v>24</v>
      </c>
      <c r="S2172" s="6">
        <v>39000</v>
      </c>
      <c r="T2172" s="6">
        <v>0</v>
      </c>
      <c r="U2172" s="6">
        <v>0</v>
      </c>
      <c r="V2172" s="6">
        <v>0</v>
      </c>
      <c r="W2172" s="6">
        <f>SUM(Table2[[#This Row],[PE Obligations]:[Paving Obligations]])</f>
        <v>39000</v>
      </c>
    </row>
    <row r="2173" spans="1:23" x14ac:dyDescent="0.25">
      <c r="A2173" s="5">
        <v>129445</v>
      </c>
      <c r="B2173" s="4">
        <v>1</v>
      </c>
      <c r="C2173" s="9" t="s">
        <v>181</v>
      </c>
      <c r="D2173" s="65" t="s">
        <v>122</v>
      </c>
      <c r="E2173" s="65" t="s">
        <v>10721</v>
      </c>
      <c r="F2173" s="9" t="s">
        <v>6930</v>
      </c>
      <c r="H2173" s="1" t="s">
        <v>105</v>
      </c>
      <c r="K2173" s="14" t="s">
        <v>11506</v>
      </c>
      <c r="L2173" s="14" t="s">
        <v>11339</v>
      </c>
      <c r="M2173" s="1" t="s">
        <v>57</v>
      </c>
      <c r="P2173" s="181" t="s">
        <v>11513</v>
      </c>
      <c r="Q2173" s="182"/>
      <c r="S2173" s="6">
        <v>38912.25</v>
      </c>
      <c r="T2173" s="6">
        <v>0</v>
      </c>
      <c r="U2173" s="6">
        <v>0</v>
      </c>
      <c r="V2173" s="6">
        <v>0</v>
      </c>
      <c r="W2173" s="6">
        <f>SUM(Table2[[#This Row],[PE Obligations]:[Paving Obligations]])</f>
        <v>38912.25</v>
      </c>
    </row>
    <row r="2174" spans="1:23" x14ac:dyDescent="0.25">
      <c r="A2174" s="5">
        <v>123840</v>
      </c>
      <c r="B2174" s="4">
        <v>3</v>
      </c>
      <c r="C2174" s="9" t="s">
        <v>312</v>
      </c>
      <c r="D2174" s="65" t="s">
        <v>1667</v>
      </c>
      <c r="E2174" s="65" t="s">
        <v>900</v>
      </c>
      <c r="F2174" s="9" t="s">
        <v>3581</v>
      </c>
      <c r="G2174" s="9" t="s">
        <v>3582</v>
      </c>
      <c r="H2174" s="1" t="s">
        <v>158</v>
      </c>
      <c r="I2174" s="1" t="s">
        <v>158</v>
      </c>
      <c r="J2174" s="1" t="str">
        <f>VLOOKUP(A2174,'2020'!E:I,5,FALSE)</f>
        <v>411tld Overlay @ 85 Lb/sy</v>
      </c>
      <c r="K2174" s="14" t="s">
        <v>11496</v>
      </c>
      <c r="L2174" s="14" t="s">
        <v>10418</v>
      </c>
      <c r="M2174" s="2">
        <v>0.3</v>
      </c>
      <c r="N2174" s="13">
        <v>43868</v>
      </c>
      <c r="O2174" s="1" t="s">
        <v>337</v>
      </c>
      <c r="P2174" s="181" t="s">
        <v>11515</v>
      </c>
      <c r="Q2174" s="182" t="s">
        <v>24</v>
      </c>
      <c r="S2174" s="6">
        <v>0</v>
      </c>
      <c r="T2174" s="6">
        <v>0</v>
      </c>
      <c r="U2174" s="6">
        <v>0</v>
      </c>
      <c r="V2174" s="6">
        <v>38906</v>
      </c>
      <c r="W2174" s="6">
        <f>SUM(Table2[[#This Row],[PE Obligations]:[Paving Obligations]])</f>
        <v>38906</v>
      </c>
    </row>
    <row r="2175" spans="1:23" ht="60" x14ac:dyDescent="0.25">
      <c r="A2175" s="5">
        <v>128230</v>
      </c>
      <c r="B2175" s="4">
        <v>4</v>
      </c>
      <c r="C2175" s="9" t="s">
        <v>18</v>
      </c>
      <c r="D2175" s="65"/>
      <c r="E2175" s="65" t="s">
        <v>11498</v>
      </c>
      <c r="F2175" s="9" t="s">
        <v>6068</v>
      </c>
      <c r="G2175" s="9" t="s">
        <v>6069</v>
      </c>
      <c r="H2175" s="1" t="s">
        <v>22</v>
      </c>
      <c r="I2175" s="1" t="s">
        <v>158</v>
      </c>
      <c r="J2175" s="1" t="e">
        <f>VLOOKUP(A2175,'Resurfacing Data'!A:M,13,FALSE)</f>
        <v>#N/A</v>
      </c>
      <c r="K2175" s="14" t="s">
        <v>11496</v>
      </c>
      <c r="L2175" s="14" t="s">
        <v>10418</v>
      </c>
      <c r="M2175" s="2">
        <v>1.73</v>
      </c>
      <c r="P2175" s="181" t="s">
        <v>11517</v>
      </c>
      <c r="Q2175" s="182" t="s">
        <v>24</v>
      </c>
      <c r="S2175" s="6">
        <v>38898</v>
      </c>
      <c r="T2175" s="6">
        <v>0</v>
      </c>
      <c r="U2175" s="6">
        <v>0</v>
      </c>
      <c r="V2175" s="6">
        <v>0</v>
      </c>
      <c r="W2175" s="6">
        <f>SUM(Table2[[#This Row],[PE Obligations]:[Paving Obligations]])</f>
        <v>38898</v>
      </c>
    </row>
    <row r="2176" spans="1:23" ht="30" x14ac:dyDescent="0.25">
      <c r="A2176" s="5">
        <v>126128</v>
      </c>
      <c r="B2176" s="4">
        <v>2</v>
      </c>
      <c r="C2176" s="9" t="s">
        <v>284</v>
      </c>
      <c r="D2176" s="65" t="s">
        <v>1816</v>
      </c>
      <c r="E2176" s="65" t="s">
        <v>900</v>
      </c>
      <c r="F2176" s="9" t="s">
        <v>4695</v>
      </c>
      <c r="G2176" s="9" t="s">
        <v>4696</v>
      </c>
      <c r="H2176" s="1" t="s">
        <v>158</v>
      </c>
      <c r="I2176" s="1" t="s">
        <v>341</v>
      </c>
      <c r="J2176" s="1" t="str">
        <f>VLOOKUP(A2176,'Resurfacing Data'!A:M,13,FALSE)</f>
        <v>411TL Overlay @ 85 lb/sy</v>
      </c>
      <c r="K2176" s="14" t="s">
        <v>11496</v>
      </c>
      <c r="L2176" s="14" t="s">
        <v>10418</v>
      </c>
      <c r="M2176" s="2">
        <v>6.11</v>
      </c>
      <c r="N2176" s="13">
        <v>43273</v>
      </c>
      <c r="O2176" s="1" t="s">
        <v>337</v>
      </c>
      <c r="P2176" s="181" t="s">
        <v>11515</v>
      </c>
      <c r="Q2176" s="182" t="s">
        <v>24</v>
      </c>
      <c r="S2176" s="6">
        <v>0</v>
      </c>
      <c r="T2176" s="6">
        <v>0</v>
      </c>
      <c r="U2176" s="6">
        <v>-11707.68</v>
      </c>
      <c r="V2176" s="6">
        <v>50277.48</v>
      </c>
      <c r="W2176" s="6">
        <f>SUM(Table2[[#This Row],[PE Obligations]:[Paving Obligations]])</f>
        <v>38569.800000000003</v>
      </c>
    </row>
    <row r="2177" spans="1:23" x14ac:dyDescent="0.25">
      <c r="A2177" s="5">
        <v>117545.07</v>
      </c>
      <c r="B2177" s="4">
        <v>1</v>
      </c>
      <c r="C2177" s="9" t="s">
        <v>899</v>
      </c>
      <c r="D2177" s="65"/>
      <c r="E2177" s="65" t="s">
        <v>10721</v>
      </c>
      <c r="F2177" s="9" t="s">
        <v>2152</v>
      </c>
      <c r="G2177" s="9" t="s">
        <v>2153</v>
      </c>
      <c r="H2177" s="1" t="s">
        <v>105</v>
      </c>
      <c r="I2177" s="1" t="s">
        <v>1149</v>
      </c>
      <c r="K2177" s="14" t="s">
        <v>11500</v>
      </c>
      <c r="L2177" s="14" t="s">
        <v>11500</v>
      </c>
      <c r="M2177" s="1" t="s">
        <v>57</v>
      </c>
      <c r="N2177" s="13">
        <v>42825</v>
      </c>
      <c r="P2177" s="181" t="s">
        <v>11513</v>
      </c>
      <c r="Q2177" s="182"/>
      <c r="S2177" s="6">
        <v>0</v>
      </c>
      <c r="T2177" s="6">
        <v>0</v>
      </c>
      <c r="U2177" s="6">
        <v>38441.81</v>
      </c>
      <c r="V2177" s="6">
        <v>0</v>
      </c>
      <c r="W2177" s="6">
        <f>SUM(Table2[[#This Row],[PE Obligations]:[Paving Obligations]])</f>
        <v>38441.81</v>
      </c>
    </row>
    <row r="2178" spans="1:23" ht="45" x14ac:dyDescent="0.25">
      <c r="A2178" s="5">
        <v>101886.02</v>
      </c>
      <c r="B2178" s="4">
        <v>4</v>
      </c>
      <c r="C2178" s="9" t="s">
        <v>233</v>
      </c>
      <c r="D2178" s="65" t="s">
        <v>722</v>
      </c>
      <c r="E2178" s="65" t="s">
        <v>900</v>
      </c>
      <c r="F2178" s="9" t="s">
        <v>725</v>
      </c>
      <c r="G2178" s="9" t="s">
        <v>726</v>
      </c>
      <c r="H2178" s="1" t="s">
        <v>74</v>
      </c>
      <c r="I2178" s="1" t="s">
        <v>23</v>
      </c>
      <c r="K2178" s="14" t="s">
        <v>11496</v>
      </c>
      <c r="L2178" s="14" t="s">
        <v>113</v>
      </c>
      <c r="M2178" s="2">
        <v>8.2200000000000006</v>
      </c>
      <c r="N2178" s="13">
        <v>46003</v>
      </c>
      <c r="P2178" s="181" t="s">
        <v>11514</v>
      </c>
      <c r="Q2178" s="182" t="s">
        <v>11</v>
      </c>
      <c r="S2178" s="6">
        <v>37800</v>
      </c>
      <c r="T2178" s="6">
        <v>0</v>
      </c>
      <c r="U2178" s="6">
        <v>0</v>
      </c>
      <c r="V2178" s="6">
        <v>0</v>
      </c>
      <c r="W2178" s="6">
        <f>SUM(Table2[[#This Row],[PE Obligations]:[Paving Obligations]])</f>
        <v>37800</v>
      </c>
    </row>
    <row r="2179" spans="1:23" ht="30" x14ac:dyDescent="0.25">
      <c r="A2179" s="5">
        <v>129865</v>
      </c>
      <c r="B2179" s="4">
        <v>3</v>
      </c>
      <c r="C2179" s="9" t="s">
        <v>254</v>
      </c>
      <c r="D2179" s="65"/>
      <c r="E2179" s="65" t="s">
        <v>11500</v>
      </c>
      <c r="F2179" s="9" t="s">
        <v>7213</v>
      </c>
      <c r="H2179" s="1" t="s">
        <v>878</v>
      </c>
      <c r="I2179" s="1" t="s">
        <v>972</v>
      </c>
      <c r="K2179" s="14" t="s">
        <v>11500</v>
      </c>
      <c r="L2179" s="14" t="s">
        <v>11500</v>
      </c>
      <c r="M2179" s="1" t="s">
        <v>57</v>
      </c>
      <c r="P2179" s="181" t="s">
        <v>11500</v>
      </c>
      <c r="Q2179" s="182"/>
      <c r="S2179" s="6">
        <v>0</v>
      </c>
      <c r="T2179" s="6">
        <v>0</v>
      </c>
      <c r="U2179" s="6">
        <v>37761</v>
      </c>
      <c r="V2179" s="6">
        <v>0</v>
      </c>
      <c r="W2179" s="6">
        <f>SUM(Table2[[#This Row],[PE Obligations]:[Paving Obligations]])</f>
        <v>37761</v>
      </c>
    </row>
    <row r="2180" spans="1:23" x14ac:dyDescent="0.25">
      <c r="A2180" s="5">
        <v>127830</v>
      </c>
      <c r="B2180" s="4">
        <v>3</v>
      </c>
      <c r="C2180" s="9" t="s">
        <v>152</v>
      </c>
      <c r="D2180" s="65"/>
      <c r="E2180" s="65" t="s">
        <v>11500</v>
      </c>
      <c r="F2180" s="9" t="s">
        <v>5828</v>
      </c>
      <c r="H2180" s="1" t="s">
        <v>878</v>
      </c>
      <c r="I2180" s="1" t="s">
        <v>972</v>
      </c>
      <c r="K2180" s="14" t="s">
        <v>11500</v>
      </c>
      <c r="L2180" s="14" t="s">
        <v>11500</v>
      </c>
      <c r="M2180" s="1" t="s">
        <v>57</v>
      </c>
      <c r="P2180" s="181" t="s">
        <v>11500</v>
      </c>
      <c r="Q2180" s="182"/>
      <c r="S2180" s="6">
        <v>0</v>
      </c>
      <c r="T2180" s="6">
        <v>0</v>
      </c>
      <c r="U2180" s="6">
        <v>37350</v>
      </c>
      <c r="V2180" s="6">
        <v>0</v>
      </c>
      <c r="W2180" s="6">
        <f>SUM(Table2[[#This Row],[PE Obligations]:[Paving Obligations]])</f>
        <v>37350</v>
      </c>
    </row>
    <row r="2181" spans="1:23" x14ac:dyDescent="0.25">
      <c r="A2181" s="5">
        <v>128346</v>
      </c>
      <c r="B2181" s="4">
        <v>3</v>
      </c>
      <c r="C2181" s="9" t="s">
        <v>320</v>
      </c>
      <c r="D2181" s="65"/>
      <c r="E2181" s="65" t="s">
        <v>11502</v>
      </c>
      <c r="F2181" s="9" t="s">
        <v>6094</v>
      </c>
      <c r="H2181" s="1" t="s">
        <v>24</v>
      </c>
      <c r="I2181" s="1" t="s">
        <v>158</v>
      </c>
      <c r="J2181" s="1" t="e">
        <f>VLOOKUP(A2181,'2020'!E:I,5,FALSE)</f>
        <v>#N/A</v>
      </c>
      <c r="K2181" s="14" t="s">
        <v>11496</v>
      </c>
      <c r="L2181" s="14" t="s">
        <v>10418</v>
      </c>
      <c r="M2181" s="1" t="s">
        <v>57</v>
      </c>
      <c r="P2181" s="181" t="s">
        <v>11518</v>
      </c>
      <c r="Q2181" s="182"/>
      <c r="S2181" s="6">
        <v>0</v>
      </c>
      <c r="T2181" s="6">
        <v>0</v>
      </c>
      <c r="U2181" s="6">
        <v>0</v>
      </c>
      <c r="V2181" s="6">
        <v>37243.06</v>
      </c>
      <c r="W2181" s="6">
        <f>SUM(Table2[[#This Row],[PE Obligations]:[Paving Obligations]])</f>
        <v>37243.06</v>
      </c>
    </row>
    <row r="2182" spans="1:23" x14ac:dyDescent="0.25">
      <c r="A2182" s="5">
        <v>123893</v>
      </c>
      <c r="B2182" s="4">
        <v>4</v>
      </c>
      <c r="C2182" s="9" t="s">
        <v>174</v>
      </c>
      <c r="D2182" s="65" t="s">
        <v>356</v>
      </c>
      <c r="E2182" s="65" t="s">
        <v>900</v>
      </c>
      <c r="F2182" s="9" t="s">
        <v>3603</v>
      </c>
      <c r="G2182" s="9" t="s">
        <v>3213</v>
      </c>
      <c r="H2182" s="1" t="s">
        <v>158</v>
      </c>
      <c r="I2182" s="1" t="s">
        <v>341</v>
      </c>
      <c r="J2182" s="1" t="str">
        <f>VLOOKUP(A2182,'Resurfacing Data'!A:M,13,FALSE)</f>
        <v>Mill &amp; 411D</v>
      </c>
      <c r="K2182" s="14" t="s">
        <v>11496</v>
      </c>
      <c r="L2182" s="14" t="s">
        <v>10418</v>
      </c>
      <c r="M2182" s="2">
        <v>5</v>
      </c>
      <c r="N2182" s="13">
        <v>43140</v>
      </c>
      <c r="O2182" s="1" t="s">
        <v>3604</v>
      </c>
      <c r="P2182" s="181" t="s">
        <v>11514</v>
      </c>
      <c r="Q2182" s="182" t="s">
        <v>11</v>
      </c>
      <c r="S2182" s="6">
        <v>0</v>
      </c>
      <c r="T2182" s="6">
        <v>0</v>
      </c>
      <c r="U2182" s="6">
        <v>33564.78</v>
      </c>
      <c r="V2182" s="6">
        <v>3666.77</v>
      </c>
      <c r="W2182" s="6">
        <f>SUM(Table2[[#This Row],[PE Obligations]:[Paving Obligations]])</f>
        <v>37231.549999999996</v>
      </c>
    </row>
    <row r="2183" spans="1:23" ht="30" x14ac:dyDescent="0.25">
      <c r="A2183" s="5">
        <v>126071</v>
      </c>
      <c r="B2183" s="4">
        <v>4</v>
      </c>
      <c r="C2183" s="9" t="s">
        <v>18</v>
      </c>
      <c r="D2183" s="65" t="s">
        <v>4634</v>
      </c>
      <c r="E2183" s="65" t="s">
        <v>11498</v>
      </c>
      <c r="F2183" s="9" t="s">
        <v>4635</v>
      </c>
      <c r="H2183" s="1" t="s">
        <v>1098</v>
      </c>
      <c r="I2183" s="1" t="s">
        <v>158</v>
      </c>
      <c r="K2183" s="14" t="s">
        <v>11500</v>
      </c>
      <c r="L2183" s="14" t="s">
        <v>11500</v>
      </c>
      <c r="M2183" s="2">
        <v>7.92</v>
      </c>
      <c r="P2183" s="181" t="s">
        <v>11517</v>
      </c>
      <c r="Q2183" s="182" t="s">
        <v>30</v>
      </c>
      <c r="S2183" s="6">
        <v>0</v>
      </c>
      <c r="T2183" s="6">
        <v>0</v>
      </c>
      <c r="U2183" s="6">
        <v>0</v>
      </c>
      <c r="V2183" s="6">
        <v>37199.61</v>
      </c>
      <c r="W2183" s="6">
        <f>SUM(Table2[[#This Row],[PE Obligations]:[Paving Obligations]])</f>
        <v>37199.61</v>
      </c>
    </row>
    <row r="2184" spans="1:23" x14ac:dyDescent="0.25">
      <c r="A2184" s="5">
        <v>130356</v>
      </c>
      <c r="B2184" s="4">
        <v>3</v>
      </c>
      <c r="C2184" s="9" t="s">
        <v>131</v>
      </c>
      <c r="D2184" s="65"/>
      <c r="E2184" s="65" t="s">
        <v>11500</v>
      </c>
      <c r="F2184" s="9" t="s">
        <v>7644</v>
      </c>
      <c r="H2184" s="1" t="s">
        <v>878</v>
      </c>
      <c r="I2184" s="1" t="s">
        <v>972</v>
      </c>
      <c r="K2184" s="14" t="s">
        <v>11500</v>
      </c>
      <c r="L2184" s="14" t="s">
        <v>11500</v>
      </c>
      <c r="M2184" s="1" t="s">
        <v>57</v>
      </c>
      <c r="P2184" s="181" t="s">
        <v>11500</v>
      </c>
      <c r="Q2184" s="182"/>
      <c r="S2184" s="6">
        <v>0</v>
      </c>
      <c r="T2184" s="6">
        <v>0</v>
      </c>
      <c r="U2184" s="6">
        <v>36900</v>
      </c>
      <c r="V2184" s="6">
        <v>0</v>
      </c>
      <c r="W2184" s="6">
        <f>SUM(Table2[[#This Row],[PE Obligations]:[Paving Obligations]])</f>
        <v>36900</v>
      </c>
    </row>
    <row r="2185" spans="1:23" ht="45" x14ac:dyDescent="0.25">
      <c r="A2185" s="5">
        <v>122638</v>
      </c>
      <c r="B2185" s="4">
        <v>4</v>
      </c>
      <c r="C2185" s="9" t="s">
        <v>607</v>
      </c>
      <c r="D2185" s="65" t="s">
        <v>3221</v>
      </c>
      <c r="E2185" s="65" t="s">
        <v>900</v>
      </c>
      <c r="F2185" s="9" t="s">
        <v>3222</v>
      </c>
      <c r="G2185" s="9" t="s">
        <v>3223</v>
      </c>
      <c r="H2185" s="1" t="s">
        <v>158</v>
      </c>
      <c r="I2185" s="1" t="s">
        <v>341</v>
      </c>
      <c r="J2185" s="1" t="str">
        <f>VLOOKUP(A2185,'Resurfacing Data'!A:M,13,FALSE)</f>
        <v>Mill, CS, 85 lbs/sy "D"</v>
      </c>
      <c r="K2185" s="14" t="s">
        <v>11496</v>
      </c>
      <c r="L2185" s="14" t="s">
        <v>10418</v>
      </c>
      <c r="M2185" s="2">
        <v>2.0699999999999998</v>
      </c>
      <c r="N2185" s="13">
        <v>42503</v>
      </c>
      <c r="O2185" s="1" t="s">
        <v>342</v>
      </c>
      <c r="P2185" s="181" t="s">
        <v>11514</v>
      </c>
      <c r="Q2185" s="182" t="s">
        <v>11</v>
      </c>
      <c r="S2185" s="6">
        <v>0</v>
      </c>
      <c r="T2185" s="6">
        <v>0</v>
      </c>
      <c r="U2185" s="6">
        <v>22481.33</v>
      </c>
      <c r="V2185" s="6">
        <v>14278.66</v>
      </c>
      <c r="W2185" s="6">
        <f>SUM(Table2[[#This Row],[PE Obligations]:[Paving Obligations]])</f>
        <v>36759.990000000005</v>
      </c>
    </row>
    <row r="2186" spans="1:23" ht="30" x14ac:dyDescent="0.25">
      <c r="A2186" s="5">
        <v>127879</v>
      </c>
      <c r="B2186" s="4">
        <v>6</v>
      </c>
      <c r="C2186" s="9" t="s">
        <v>46</v>
      </c>
      <c r="D2186" s="65"/>
      <c r="E2186" s="65" t="s">
        <v>11498</v>
      </c>
      <c r="F2186" s="9" t="s">
        <v>5864</v>
      </c>
      <c r="G2186" s="9" t="s">
        <v>5864</v>
      </c>
      <c r="H2186" s="1" t="s">
        <v>22</v>
      </c>
      <c r="I2186" s="1" t="s">
        <v>39</v>
      </c>
      <c r="K2186" s="14" t="s">
        <v>11500</v>
      </c>
      <c r="L2186" s="14" t="s">
        <v>11500</v>
      </c>
      <c r="M2186" s="2">
        <v>0</v>
      </c>
      <c r="P2186" s="181" t="s">
        <v>11517</v>
      </c>
      <c r="Q2186" s="182"/>
      <c r="S2186" s="6">
        <v>36498</v>
      </c>
      <c r="T2186" s="6">
        <v>0</v>
      </c>
      <c r="U2186" s="6">
        <v>0</v>
      </c>
      <c r="V2186" s="6">
        <v>0</v>
      </c>
      <c r="W2186" s="6">
        <f>SUM(Table2[[#This Row],[PE Obligations]:[Paving Obligations]])</f>
        <v>36498</v>
      </c>
    </row>
    <row r="2187" spans="1:23" x14ac:dyDescent="0.25">
      <c r="A2187" s="5">
        <v>129429</v>
      </c>
      <c r="B2187" s="4">
        <v>2</v>
      </c>
      <c r="C2187" s="9" t="s">
        <v>241</v>
      </c>
      <c r="D2187" s="65"/>
      <c r="E2187" s="65" t="s">
        <v>11500</v>
      </c>
      <c r="F2187" s="9" t="s">
        <v>6914</v>
      </c>
      <c r="H2187" s="1" t="s">
        <v>878</v>
      </c>
      <c r="I2187" s="1" t="s">
        <v>972</v>
      </c>
      <c r="K2187" s="14" t="s">
        <v>11500</v>
      </c>
      <c r="L2187" s="14" t="s">
        <v>11500</v>
      </c>
      <c r="M2187" s="1" t="s">
        <v>57</v>
      </c>
      <c r="P2187" s="181" t="s">
        <v>11500</v>
      </c>
      <c r="Q2187" s="182"/>
      <c r="S2187" s="6">
        <v>0</v>
      </c>
      <c r="T2187" s="6">
        <v>0</v>
      </c>
      <c r="U2187" s="6">
        <v>36480</v>
      </c>
      <c r="V2187" s="6">
        <v>0</v>
      </c>
      <c r="W2187" s="6">
        <f>SUM(Table2[[#This Row],[PE Obligations]:[Paving Obligations]])</f>
        <v>36480</v>
      </c>
    </row>
    <row r="2188" spans="1:23" ht="30" x14ac:dyDescent="0.25">
      <c r="A2188" s="5">
        <v>126235</v>
      </c>
      <c r="B2188" s="4">
        <v>3</v>
      </c>
      <c r="C2188" s="9" t="s">
        <v>235</v>
      </c>
      <c r="D2188" s="65" t="s">
        <v>660</v>
      </c>
      <c r="E2188" s="65" t="s">
        <v>900</v>
      </c>
      <c r="F2188" s="9" t="s">
        <v>4773</v>
      </c>
      <c r="G2188" s="9" t="s">
        <v>3582</v>
      </c>
      <c r="H2188" s="1" t="s">
        <v>158</v>
      </c>
      <c r="I2188" s="1" t="s">
        <v>4650</v>
      </c>
      <c r="J2188" s="1" t="str">
        <f>VLOOKUP(A2188,'Resurfacing Data'!A:M,13,FALSE)</f>
        <v>411TLD Overlay @ 85 lb/sy</v>
      </c>
      <c r="K2188" s="14" t="s">
        <v>11496</v>
      </c>
      <c r="L2188" s="14" t="s">
        <v>10418</v>
      </c>
      <c r="M2188" s="2">
        <v>3.55</v>
      </c>
      <c r="N2188" s="13">
        <v>43231</v>
      </c>
      <c r="O2188" s="1" t="s">
        <v>337</v>
      </c>
      <c r="P2188" s="181" t="s">
        <v>11515</v>
      </c>
      <c r="Q2188" s="182" t="s">
        <v>24</v>
      </c>
      <c r="R2188" s="9" t="s">
        <v>4774</v>
      </c>
      <c r="S2188" s="6">
        <v>0</v>
      </c>
      <c r="T2188" s="6">
        <v>0</v>
      </c>
      <c r="U2188" s="6">
        <v>-9392.19</v>
      </c>
      <c r="V2188" s="6">
        <v>45712.71</v>
      </c>
      <c r="W2188" s="6">
        <f>SUM(Table2[[#This Row],[PE Obligations]:[Paving Obligations]])</f>
        <v>36320.519999999997</v>
      </c>
    </row>
    <row r="2189" spans="1:23" ht="30" x14ac:dyDescent="0.25">
      <c r="A2189" s="5">
        <v>100489.01</v>
      </c>
      <c r="B2189" s="4">
        <v>1</v>
      </c>
      <c r="C2189" s="9" t="s">
        <v>256</v>
      </c>
      <c r="D2189" s="65" t="s">
        <v>139</v>
      </c>
      <c r="E2189" s="65" t="s">
        <v>900</v>
      </c>
      <c r="F2189" s="9" t="s">
        <v>543</v>
      </c>
      <c r="H2189" s="1" t="s">
        <v>74</v>
      </c>
      <c r="I2189" s="1" t="s">
        <v>433</v>
      </c>
      <c r="K2189" s="14" t="s">
        <v>11496</v>
      </c>
      <c r="L2189" s="14" t="s">
        <v>113</v>
      </c>
      <c r="M2189" s="2">
        <v>1.71</v>
      </c>
      <c r="P2189" s="181" t="s">
        <v>11514</v>
      </c>
      <c r="Q2189" s="182" t="s">
        <v>11</v>
      </c>
      <c r="S2189" s="6">
        <v>36300</v>
      </c>
      <c r="T2189" s="6">
        <v>0</v>
      </c>
      <c r="U2189" s="6">
        <v>0</v>
      </c>
      <c r="V2189" s="6">
        <v>0</v>
      </c>
      <c r="W2189" s="6">
        <f>SUM(Table2[[#This Row],[PE Obligations]:[Paving Obligations]])</f>
        <v>36300</v>
      </c>
    </row>
    <row r="2190" spans="1:23" x14ac:dyDescent="0.25">
      <c r="A2190" s="5">
        <v>124308</v>
      </c>
      <c r="B2190" s="4">
        <v>2</v>
      </c>
      <c r="C2190" s="9" t="s">
        <v>803</v>
      </c>
      <c r="D2190" s="65"/>
      <c r="E2190" s="65" t="s">
        <v>11500</v>
      </c>
      <c r="F2190" s="9" t="s">
        <v>3802</v>
      </c>
      <c r="H2190" s="1" t="s">
        <v>878</v>
      </c>
      <c r="I2190" s="1" t="s">
        <v>972</v>
      </c>
      <c r="K2190" s="14" t="s">
        <v>11500</v>
      </c>
      <c r="L2190" s="14" t="s">
        <v>11500</v>
      </c>
      <c r="M2190" s="1" t="s">
        <v>57</v>
      </c>
      <c r="P2190" s="181" t="s">
        <v>11500</v>
      </c>
      <c r="Q2190" s="182"/>
      <c r="S2190" s="6">
        <v>0</v>
      </c>
      <c r="T2190" s="6">
        <v>0</v>
      </c>
      <c r="U2190" s="6">
        <v>36260</v>
      </c>
      <c r="V2190" s="6">
        <v>0</v>
      </c>
      <c r="W2190" s="6">
        <f>SUM(Table2[[#This Row],[PE Obligations]:[Paving Obligations]])</f>
        <v>36260</v>
      </c>
    </row>
    <row r="2191" spans="1:23" x14ac:dyDescent="0.25">
      <c r="A2191" s="5">
        <v>123864</v>
      </c>
      <c r="B2191" s="4">
        <v>3</v>
      </c>
      <c r="C2191" s="9" t="s">
        <v>152</v>
      </c>
      <c r="D2191" s="65" t="s">
        <v>913</v>
      </c>
      <c r="E2191" s="65" t="s">
        <v>900</v>
      </c>
      <c r="F2191" s="9" t="s">
        <v>3588</v>
      </c>
      <c r="G2191" s="9" t="s">
        <v>3213</v>
      </c>
      <c r="H2191" s="1" t="s">
        <v>158</v>
      </c>
      <c r="I2191" s="1" t="s">
        <v>341</v>
      </c>
      <c r="J2191" s="1" t="str">
        <f>VLOOKUP(A2191,'Resurfacing Data'!A:M,13,FALSE)</f>
        <v>Mill &amp; 411D</v>
      </c>
      <c r="K2191" s="14" t="s">
        <v>11496</v>
      </c>
      <c r="L2191" s="14" t="s">
        <v>10418</v>
      </c>
      <c r="M2191" s="2">
        <v>7.32</v>
      </c>
      <c r="N2191" s="13">
        <v>42867</v>
      </c>
      <c r="O2191" s="1" t="s">
        <v>342</v>
      </c>
      <c r="P2191" s="181" t="s">
        <v>11514</v>
      </c>
      <c r="Q2191" s="182" t="s">
        <v>11</v>
      </c>
      <c r="S2191" s="6">
        <v>0</v>
      </c>
      <c r="T2191" s="6">
        <v>0</v>
      </c>
      <c r="U2191" s="6">
        <v>-31628.94</v>
      </c>
      <c r="V2191" s="6">
        <v>67862.679999999993</v>
      </c>
      <c r="W2191" s="6">
        <f>SUM(Table2[[#This Row],[PE Obligations]:[Paving Obligations]])</f>
        <v>36233.739999999991</v>
      </c>
    </row>
    <row r="2192" spans="1:23" x14ac:dyDescent="0.25">
      <c r="A2192" s="5">
        <v>126537</v>
      </c>
      <c r="B2192" s="4">
        <v>2</v>
      </c>
      <c r="C2192" s="9" t="s">
        <v>98</v>
      </c>
      <c r="D2192" s="65" t="s">
        <v>1334</v>
      </c>
      <c r="E2192" s="65" t="s">
        <v>900</v>
      </c>
      <c r="F2192" s="9" t="s">
        <v>4917</v>
      </c>
      <c r="G2192" s="9" t="s">
        <v>4916</v>
      </c>
      <c r="H2192" s="1" t="s">
        <v>158</v>
      </c>
      <c r="I2192" s="1" t="s">
        <v>158</v>
      </c>
      <c r="J2192" s="1" t="str">
        <f>VLOOKUP(A2192,'2015 to 2019'!D:F,3,FALSE)</f>
        <v>Mill &amp; 307 CW</v>
      </c>
      <c r="K2192" s="14" t="s">
        <v>11496</v>
      </c>
      <c r="L2192" s="14" t="s">
        <v>10418</v>
      </c>
      <c r="M2192" s="2">
        <v>2.0499999999999998</v>
      </c>
      <c r="N2192" s="13">
        <v>43231</v>
      </c>
      <c r="O2192" s="1" t="s">
        <v>342</v>
      </c>
      <c r="P2192" s="181" t="s">
        <v>11515</v>
      </c>
      <c r="Q2192" s="182" t="s">
        <v>24</v>
      </c>
      <c r="S2192" s="6">
        <v>0</v>
      </c>
      <c r="T2192" s="6">
        <v>0</v>
      </c>
      <c r="U2192" s="6">
        <v>0</v>
      </c>
      <c r="V2192" s="6">
        <v>36022.83</v>
      </c>
      <c r="W2192" s="6">
        <f>SUM(Table2[[#This Row],[PE Obligations]:[Paving Obligations]])</f>
        <v>36022.83</v>
      </c>
    </row>
    <row r="2193" spans="1:23" ht="30" x14ac:dyDescent="0.25">
      <c r="A2193" s="5">
        <v>130048</v>
      </c>
      <c r="B2193" s="4">
        <v>6</v>
      </c>
      <c r="C2193" s="9" t="s">
        <v>46</v>
      </c>
      <c r="D2193" s="65"/>
      <c r="E2193" s="65" t="s">
        <v>11500</v>
      </c>
      <c r="F2193" s="9" t="s">
        <v>7405</v>
      </c>
      <c r="H2193" s="1" t="s">
        <v>1246</v>
      </c>
      <c r="K2193" s="14" t="s">
        <v>11500</v>
      </c>
      <c r="L2193" s="14" t="s">
        <v>11500</v>
      </c>
      <c r="M2193" s="1" t="s">
        <v>57</v>
      </c>
      <c r="P2193" s="181" t="s">
        <v>11500</v>
      </c>
      <c r="Q2193" s="182"/>
      <c r="S2193" s="6">
        <v>0</v>
      </c>
      <c r="T2193" s="6">
        <v>0</v>
      </c>
      <c r="U2193" s="6">
        <v>36000</v>
      </c>
      <c r="V2193" s="6">
        <v>0</v>
      </c>
      <c r="W2193" s="6">
        <f>SUM(Table2[[#This Row],[PE Obligations]:[Paving Obligations]])</f>
        <v>36000</v>
      </c>
    </row>
    <row r="2194" spans="1:23" ht="30" x14ac:dyDescent="0.25">
      <c r="A2194" s="5">
        <v>130071</v>
      </c>
      <c r="B2194" s="4">
        <v>6</v>
      </c>
      <c r="C2194" s="9" t="s">
        <v>46</v>
      </c>
      <c r="D2194" s="65"/>
      <c r="E2194" s="65" t="s">
        <v>11500</v>
      </c>
      <c r="F2194" s="9" t="s">
        <v>7427</v>
      </c>
      <c r="H2194" s="1" t="s">
        <v>1246</v>
      </c>
      <c r="K2194" s="14" t="s">
        <v>11500</v>
      </c>
      <c r="L2194" s="14" t="s">
        <v>11500</v>
      </c>
      <c r="M2194" s="1" t="s">
        <v>57</v>
      </c>
      <c r="P2194" s="181" t="s">
        <v>11500</v>
      </c>
      <c r="Q2194" s="182"/>
      <c r="S2194" s="6">
        <v>0</v>
      </c>
      <c r="T2194" s="6">
        <v>0</v>
      </c>
      <c r="U2194" s="6">
        <v>36000</v>
      </c>
      <c r="V2194" s="6">
        <v>0</v>
      </c>
      <c r="W2194" s="6">
        <f>SUM(Table2[[#This Row],[PE Obligations]:[Paving Obligations]])</f>
        <v>36000</v>
      </c>
    </row>
    <row r="2195" spans="1:23" ht="30" x14ac:dyDescent="0.25">
      <c r="A2195" s="5">
        <v>130074</v>
      </c>
      <c r="B2195" s="4">
        <v>6</v>
      </c>
      <c r="C2195" s="9" t="s">
        <v>46</v>
      </c>
      <c r="D2195" s="65"/>
      <c r="E2195" s="65" t="s">
        <v>11500</v>
      </c>
      <c r="F2195" s="9" t="s">
        <v>7430</v>
      </c>
      <c r="H2195" s="1" t="s">
        <v>1246</v>
      </c>
      <c r="K2195" s="14" t="s">
        <v>11500</v>
      </c>
      <c r="L2195" s="14" t="s">
        <v>11500</v>
      </c>
      <c r="M2195" s="1" t="s">
        <v>57</v>
      </c>
      <c r="P2195" s="181" t="s">
        <v>11500</v>
      </c>
      <c r="Q2195" s="182"/>
      <c r="S2195" s="6">
        <v>0</v>
      </c>
      <c r="T2195" s="6">
        <v>0</v>
      </c>
      <c r="U2195" s="6">
        <v>36000</v>
      </c>
      <c r="V2195" s="6">
        <v>0</v>
      </c>
      <c r="W2195" s="6">
        <f>SUM(Table2[[#This Row],[PE Obligations]:[Paving Obligations]])</f>
        <v>36000</v>
      </c>
    </row>
    <row r="2196" spans="1:23" ht="45" x14ac:dyDescent="0.25">
      <c r="A2196" s="5">
        <v>117204</v>
      </c>
      <c r="B2196" s="4">
        <v>4</v>
      </c>
      <c r="C2196" s="9" t="s">
        <v>215</v>
      </c>
      <c r="D2196" s="65"/>
      <c r="E2196" s="65" t="s">
        <v>11498</v>
      </c>
      <c r="F2196" s="9" t="s">
        <v>2065</v>
      </c>
      <c r="G2196" s="9" t="s">
        <v>2066</v>
      </c>
      <c r="H2196" s="1" t="s">
        <v>24</v>
      </c>
      <c r="I2196" s="1" t="s">
        <v>600</v>
      </c>
      <c r="K2196" s="14" t="s">
        <v>11500</v>
      </c>
      <c r="L2196" s="14" t="s">
        <v>11500</v>
      </c>
      <c r="M2196" s="2">
        <v>0</v>
      </c>
      <c r="N2196" s="13">
        <v>42601</v>
      </c>
      <c r="P2196" s="181" t="s">
        <v>11517</v>
      </c>
      <c r="Q2196" s="182" t="s">
        <v>1369</v>
      </c>
      <c r="S2196" s="6">
        <v>-1888.46</v>
      </c>
      <c r="T2196" s="6">
        <v>0</v>
      </c>
      <c r="U2196" s="6">
        <v>37803.21</v>
      </c>
      <c r="V2196" s="6">
        <v>0</v>
      </c>
      <c r="W2196" s="6">
        <f>SUM(Table2[[#This Row],[PE Obligations]:[Paving Obligations]])</f>
        <v>35914.75</v>
      </c>
    </row>
    <row r="2197" spans="1:23" x14ac:dyDescent="0.25">
      <c r="A2197" s="5">
        <v>123988</v>
      </c>
      <c r="B2197" s="4">
        <v>1</v>
      </c>
      <c r="C2197" s="9" t="s">
        <v>169</v>
      </c>
      <c r="D2197" s="65" t="s">
        <v>647</v>
      </c>
      <c r="E2197" s="65" t="s">
        <v>900</v>
      </c>
      <c r="F2197" s="9" t="s">
        <v>3625</v>
      </c>
      <c r="G2197" s="9" t="s">
        <v>3582</v>
      </c>
      <c r="H2197" s="1" t="s">
        <v>158</v>
      </c>
      <c r="I2197" s="1" t="s">
        <v>341</v>
      </c>
      <c r="J2197" s="1" t="str">
        <f>VLOOKUP(A2197,'Resurfacing Data'!A:M,13,FALSE)</f>
        <v>411TLD Overlay @ 85 lb/sy</v>
      </c>
      <c r="K2197" s="14" t="s">
        <v>11496</v>
      </c>
      <c r="L2197" s="14" t="s">
        <v>10418</v>
      </c>
      <c r="M2197" s="2">
        <v>4.91</v>
      </c>
      <c r="N2197" s="13">
        <v>42825</v>
      </c>
      <c r="O2197" s="1" t="s">
        <v>337</v>
      </c>
      <c r="P2197" s="181" t="s">
        <v>11515</v>
      </c>
      <c r="Q2197" s="182" t="s">
        <v>24</v>
      </c>
      <c r="S2197" s="6">
        <v>0</v>
      </c>
      <c r="T2197" s="6">
        <v>0</v>
      </c>
      <c r="U2197" s="6">
        <v>0</v>
      </c>
      <c r="V2197" s="6">
        <v>35683.24</v>
      </c>
      <c r="W2197" s="6">
        <f>SUM(Table2[[#This Row],[PE Obligations]:[Paving Obligations]])</f>
        <v>35683.24</v>
      </c>
    </row>
    <row r="2198" spans="1:23" x14ac:dyDescent="0.25">
      <c r="A2198" s="5">
        <v>121585</v>
      </c>
      <c r="B2198" s="4">
        <v>2</v>
      </c>
      <c r="C2198" s="9" t="s">
        <v>280</v>
      </c>
      <c r="D2198" s="65" t="s">
        <v>450</v>
      </c>
      <c r="E2198" s="65" t="s">
        <v>900</v>
      </c>
      <c r="F2198" s="9" t="s">
        <v>2956</v>
      </c>
      <c r="G2198" s="9" t="s">
        <v>600</v>
      </c>
      <c r="H2198" s="1" t="s">
        <v>501</v>
      </c>
      <c r="I2198" s="1" t="s">
        <v>600</v>
      </c>
      <c r="K2198" s="14" t="s">
        <v>11500</v>
      </c>
      <c r="L2198" s="14" t="s">
        <v>11500</v>
      </c>
      <c r="M2198" s="2">
        <v>3.67</v>
      </c>
      <c r="N2198" s="13">
        <v>43140</v>
      </c>
      <c r="P2198" s="181" t="s">
        <v>11514</v>
      </c>
      <c r="Q2198" s="182" t="s">
        <v>11</v>
      </c>
      <c r="S2198" s="6">
        <v>-174.28</v>
      </c>
      <c r="T2198" s="6">
        <v>0</v>
      </c>
      <c r="U2198" s="6">
        <v>35781.050000000003</v>
      </c>
      <c r="V2198" s="6">
        <v>0</v>
      </c>
      <c r="W2198" s="6">
        <f>SUM(Table2[[#This Row],[PE Obligations]:[Paving Obligations]])</f>
        <v>35606.770000000004</v>
      </c>
    </row>
    <row r="2199" spans="1:23" ht="45" x14ac:dyDescent="0.25">
      <c r="A2199" s="5">
        <v>126119</v>
      </c>
      <c r="B2199" s="4">
        <v>2</v>
      </c>
      <c r="C2199" s="9" t="s">
        <v>308</v>
      </c>
      <c r="D2199" s="65" t="s">
        <v>4685</v>
      </c>
      <c r="E2199" s="65" t="s">
        <v>900</v>
      </c>
      <c r="F2199" s="9" t="s">
        <v>4686</v>
      </c>
      <c r="G2199" s="9" t="s">
        <v>4687</v>
      </c>
      <c r="H2199" s="1" t="s">
        <v>158</v>
      </c>
      <c r="I2199" s="1" t="s">
        <v>341</v>
      </c>
      <c r="J2199" s="1" t="str">
        <f>VLOOKUP(A2199,'Resurfacing Data'!A:M,13,FALSE)</f>
        <v>Scrub Seal &amp; 65 lb/sy TL</v>
      </c>
      <c r="K2199" s="14" t="s">
        <v>11496</v>
      </c>
      <c r="L2199" s="14" t="s">
        <v>10418</v>
      </c>
      <c r="M2199" s="2">
        <v>8.24</v>
      </c>
      <c r="N2199" s="13">
        <v>43140</v>
      </c>
      <c r="O2199" s="1" t="s">
        <v>3042</v>
      </c>
      <c r="P2199" s="181" t="s">
        <v>11515</v>
      </c>
      <c r="Q2199" s="182" t="s">
        <v>24</v>
      </c>
      <c r="S2199" s="6">
        <v>0</v>
      </c>
      <c r="T2199" s="6">
        <v>0</v>
      </c>
      <c r="U2199" s="6">
        <v>5816.84</v>
      </c>
      <c r="V2199" s="6">
        <v>29723.7</v>
      </c>
      <c r="W2199" s="6">
        <f>SUM(Table2[[#This Row],[PE Obligations]:[Paving Obligations]])</f>
        <v>35540.54</v>
      </c>
    </row>
    <row r="2200" spans="1:23" ht="30" x14ac:dyDescent="0.25">
      <c r="A2200" s="5">
        <v>126236</v>
      </c>
      <c r="B2200" s="4">
        <v>3</v>
      </c>
      <c r="C2200" s="9" t="s">
        <v>235</v>
      </c>
      <c r="D2200" s="65" t="s">
        <v>660</v>
      </c>
      <c r="E2200" s="65" t="s">
        <v>900</v>
      </c>
      <c r="F2200" s="9" t="s">
        <v>4775</v>
      </c>
      <c r="G2200" s="9" t="s">
        <v>4733</v>
      </c>
      <c r="H2200" s="1" t="s">
        <v>158</v>
      </c>
      <c r="I2200" s="1" t="s">
        <v>4650</v>
      </c>
      <c r="J2200" s="1" t="str">
        <f>VLOOKUP(A2200,'2015 to 2019'!D:F,3,FALSE)</f>
        <v>Profile Mill &amp; 85 lb/sy TLD</v>
      </c>
      <c r="K2200" s="14" t="s">
        <v>11496</v>
      </c>
      <c r="L2200" s="14" t="s">
        <v>10418</v>
      </c>
      <c r="M2200" s="2">
        <v>6.94</v>
      </c>
      <c r="N2200" s="13">
        <v>43231</v>
      </c>
      <c r="O2200" s="1" t="s">
        <v>337</v>
      </c>
      <c r="P2200" s="181" t="s">
        <v>11515</v>
      </c>
      <c r="Q2200" s="182" t="s">
        <v>24</v>
      </c>
      <c r="R2200" s="9" t="s">
        <v>4776</v>
      </c>
      <c r="S2200" s="6">
        <v>0</v>
      </c>
      <c r="T2200" s="6">
        <v>0</v>
      </c>
      <c r="U2200" s="6">
        <v>-8547.0499999999993</v>
      </c>
      <c r="V2200" s="6">
        <v>43985.91</v>
      </c>
      <c r="W2200" s="6">
        <f>SUM(Table2[[#This Row],[PE Obligations]:[Paving Obligations]])</f>
        <v>35438.86</v>
      </c>
    </row>
    <row r="2201" spans="1:23" x14ac:dyDescent="0.25">
      <c r="A2201" s="5">
        <v>125465</v>
      </c>
      <c r="B2201" s="4">
        <v>3</v>
      </c>
      <c r="C2201" s="9" t="s">
        <v>131</v>
      </c>
      <c r="D2201" s="65" t="s">
        <v>4399</v>
      </c>
      <c r="E2201" s="65" t="s">
        <v>900</v>
      </c>
      <c r="F2201" s="9" t="s">
        <v>4400</v>
      </c>
      <c r="G2201" s="9" t="s">
        <v>4401</v>
      </c>
      <c r="H2201" s="1" t="s">
        <v>501</v>
      </c>
      <c r="I2201" s="1" t="s">
        <v>501</v>
      </c>
      <c r="K2201" s="14" t="s">
        <v>11500</v>
      </c>
      <c r="L2201" s="14" t="s">
        <v>11500</v>
      </c>
      <c r="M2201" s="2">
        <v>5</v>
      </c>
      <c r="N2201" s="13">
        <v>43378</v>
      </c>
      <c r="P2201" s="181" t="s">
        <v>11515</v>
      </c>
      <c r="Q2201" s="182" t="s">
        <v>24</v>
      </c>
      <c r="S2201" s="6">
        <v>12782.61</v>
      </c>
      <c r="T2201" s="6">
        <v>0</v>
      </c>
      <c r="U2201" s="6">
        <v>22649.56</v>
      </c>
      <c r="V2201" s="6">
        <v>0</v>
      </c>
      <c r="W2201" s="6">
        <f>SUM(Table2[[#This Row],[PE Obligations]:[Paving Obligations]])</f>
        <v>35432.17</v>
      </c>
    </row>
    <row r="2202" spans="1:23" ht="30" x14ac:dyDescent="0.25">
      <c r="A2202" s="5">
        <v>104027.42</v>
      </c>
      <c r="B2202" s="4">
        <v>4</v>
      </c>
      <c r="C2202" s="9" t="s">
        <v>304</v>
      </c>
      <c r="D2202" s="65"/>
      <c r="E2202" s="65" t="s">
        <v>11500</v>
      </c>
      <c r="F2202" s="9" t="s">
        <v>840</v>
      </c>
      <c r="G2202" s="9" t="s">
        <v>840</v>
      </c>
      <c r="H2202" s="1" t="s">
        <v>24</v>
      </c>
      <c r="I2202" s="1" t="s">
        <v>828</v>
      </c>
      <c r="K2202" s="14" t="s">
        <v>11500</v>
      </c>
      <c r="L2202" s="14" t="s">
        <v>11500</v>
      </c>
      <c r="M2202" s="1" t="s">
        <v>57</v>
      </c>
      <c r="N2202" s="13">
        <v>44365</v>
      </c>
      <c r="P2202" s="181" t="s">
        <v>11500</v>
      </c>
      <c r="Q2202" s="182"/>
      <c r="S2202" s="6">
        <v>35420</v>
      </c>
      <c r="T2202" s="6">
        <v>0</v>
      </c>
      <c r="U2202" s="6">
        <v>0</v>
      </c>
      <c r="V2202" s="6">
        <v>0</v>
      </c>
      <c r="W2202" s="6">
        <f>SUM(Table2[[#This Row],[PE Obligations]:[Paving Obligations]])</f>
        <v>35420</v>
      </c>
    </row>
    <row r="2203" spans="1:23" ht="45" x14ac:dyDescent="0.25">
      <c r="A2203" s="5">
        <v>118785</v>
      </c>
      <c r="B2203" s="4">
        <v>3</v>
      </c>
      <c r="C2203" s="9" t="s">
        <v>269</v>
      </c>
      <c r="D2203" s="65"/>
      <c r="E2203" s="65" t="s">
        <v>11500</v>
      </c>
      <c r="F2203" s="9" t="s">
        <v>2373</v>
      </c>
      <c r="G2203" s="9" t="s">
        <v>600</v>
      </c>
      <c r="H2203" s="1" t="s">
        <v>501</v>
      </c>
      <c r="I2203" s="1" t="s">
        <v>600</v>
      </c>
      <c r="K2203" s="14" t="s">
        <v>11500</v>
      </c>
      <c r="L2203" s="14" t="s">
        <v>11500</v>
      </c>
      <c r="M2203" s="2">
        <v>5.19</v>
      </c>
      <c r="N2203" s="13">
        <v>43182</v>
      </c>
      <c r="P2203" s="181" t="s">
        <v>11500</v>
      </c>
      <c r="Q2203" s="182" t="s">
        <v>24</v>
      </c>
      <c r="S2203" s="6">
        <v>-23248.39</v>
      </c>
      <c r="T2203" s="6">
        <v>0</v>
      </c>
      <c r="U2203" s="6">
        <v>58656.65</v>
      </c>
      <c r="V2203" s="6">
        <v>0</v>
      </c>
      <c r="W2203" s="6">
        <f>SUM(Table2[[#This Row],[PE Obligations]:[Paving Obligations]])</f>
        <v>35408.26</v>
      </c>
    </row>
    <row r="2204" spans="1:23" ht="30" x14ac:dyDescent="0.25">
      <c r="A2204" s="5">
        <v>100349</v>
      </c>
      <c r="B2204" s="4">
        <v>4</v>
      </c>
      <c r="C2204" s="9" t="s">
        <v>202</v>
      </c>
      <c r="D2204" s="65" t="s">
        <v>538</v>
      </c>
      <c r="E2204" s="65" t="s">
        <v>900</v>
      </c>
      <c r="F2204" s="9" t="s">
        <v>539</v>
      </c>
      <c r="H2204" s="1" t="s">
        <v>74</v>
      </c>
      <c r="I2204" s="1" t="s">
        <v>113</v>
      </c>
      <c r="K2204" s="14" t="s">
        <v>11496</v>
      </c>
      <c r="L2204" s="14" t="s">
        <v>113</v>
      </c>
      <c r="M2204" s="2">
        <v>2.3460000000000001</v>
      </c>
      <c r="N2204" s="13">
        <v>40032</v>
      </c>
      <c r="P2204" s="181" t="s">
        <v>11514</v>
      </c>
      <c r="Q2204" s="182" t="s">
        <v>11</v>
      </c>
      <c r="S2204" s="6">
        <v>0</v>
      </c>
      <c r="T2204" s="6">
        <v>0</v>
      </c>
      <c r="U2204" s="6">
        <v>35276.980000000003</v>
      </c>
      <c r="V2204" s="6">
        <v>0</v>
      </c>
      <c r="W2204" s="6">
        <f>SUM(Table2[[#This Row],[PE Obligations]:[Paving Obligations]])</f>
        <v>35276.980000000003</v>
      </c>
    </row>
    <row r="2205" spans="1:23" x14ac:dyDescent="0.25">
      <c r="A2205" s="5">
        <v>129019</v>
      </c>
      <c r="B2205" s="4">
        <v>2</v>
      </c>
      <c r="C2205" s="9" t="s">
        <v>212</v>
      </c>
      <c r="D2205" s="65"/>
      <c r="E2205" s="65" t="s">
        <v>900</v>
      </c>
      <c r="F2205" s="9" t="s">
        <v>6456</v>
      </c>
      <c r="H2205" s="1" t="s">
        <v>105</v>
      </c>
      <c r="I2205" s="1" t="s">
        <v>171</v>
      </c>
      <c r="K2205" s="14" t="s">
        <v>11500</v>
      </c>
      <c r="L2205" s="14" t="s">
        <v>11500</v>
      </c>
      <c r="M2205" s="1" t="s">
        <v>57</v>
      </c>
      <c r="P2205" s="181" t="s">
        <v>11515</v>
      </c>
      <c r="Q2205" s="182"/>
      <c r="S2205" s="6">
        <v>0</v>
      </c>
      <c r="T2205" s="6">
        <v>0</v>
      </c>
      <c r="U2205" s="6">
        <v>35095.5</v>
      </c>
      <c r="V2205" s="6">
        <v>0</v>
      </c>
      <c r="W2205" s="6">
        <f>SUM(Table2[[#This Row],[PE Obligations]:[Paving Obligations]])</f>
        <v>35095.5</v>
      </c>
    </row>
    <row r="2206" spans="1:23" x14ac:dyDescent="0.25">
      <c r="A2206" s="5">
        <v>130452</v>
      </c>
      <c r="B2206" s="4">
        <v>2</v>
      </c>
      <c r="C2206" s="9" t="s">
        <v>316</v>
      </c>
      <c r="D2206" s="65"/>
      <c r="E2206" s="65" t="s">
        <v>900</v>
      </c>
      <c r="F2206" s="9" t="s">
        <v>7670</v>
      </c>
      <c r="H2206" s="1" t="s">
        <v>105</v>
      </c>
      <c r="I2206" s="1" t="s">
        <v>171</v>
      </c>
      <c r="K2206" s="14" t="s">
        <v>11500</v>
      </c>
      <c r="L2206" s="14" t="s">
        <v>11500</v>
      </c>
      <c r="M2206" s="1" t="s">
        <v>57</v>
      </c>
      <c r="P2206" s="181" t="s">
        <v>11515</v>
      </c>
      <c r="Q2206" s="182"/>
      <c r="S2206" s="6">
        <v>0</v>
      </c>
      <c r="T2206" s="6">
        <v>0</v>
      </c>
      <c r="U2206" s="6">
        <v>35087.25</v>
      </c>
      <c r="V2206" s="6">
        <v>0</v>
      </c>
      <c r="W2206" s="6">
        <f>SUM(Table2[[#This Row],[PE Obligations]:[Paving Obligations]])</f>
        <v>35087.25</v>
      </c>
    </row>
    <row r="2207" spans="1:23" x14ac:dyDescent="0.25">
      <c r="A2207" s="5">
        <v>128778</v>
      </c>
      <c r="B2207" s="4">
        <v>1</v>
      </c>
      <c r="C2207" s="9" t="s">
        <v>223</v>
      </c>
      <c r="D2207" s="65"/>
      <c r="E2207" s="65" t="s">
        <v>11500</v>
      </c>
      <c r="F2207" s="9" t="s">
        <v>6318</v>
      </c>
      <c r="H2207" s="1" t="s">
        <v>878</v>
      </c>
      <c r="I2207" s="1" t="s">
        <v>972</v>
      </c>
      <c r="K2207" s="14" t="s">
        <v>11500</v>
      </c>
      <c r="L2207" s="14" t="s">
        <v>11500</v>
      </c>
      <c r="M2207" s="1" t="s">
        <v>57</v>
      </c>
      <c r="P2207" s="181" t="s">
        <v>11500</v>
      </c>
      <c r="Q2207" s="182"/>
      <c r="S2207" s="6">
        <v>0</v>
      </c>
      <c r="T2207" s="6">
        <v>0</v>
      </c>
      <c r="U2207" s="6">
        <v>35000</v>
      </c>
      <c r="V2207" s="6">
        <v>0</v>
      </c>
      <c r="W2207" s="6">
        <f>SUM(Table2[[#This Row],[PE Obligations]:[Paving Obligations]])</f>
        <v>35000</v>
      </c>
    </row>
    <row r="2208" spans="1:23" ht="30" x14ac:dyDescent="0.25">
      <c r="A2208" s="5">
        <v>130190</v>
      </c>
      <c r="B2208" s="4">
        <v>3</v>
      </c>
      <c r="C2208" s="9" t="s">
        <v>262</v>
      </c>
      <c r="D2208" s="65"/>
      <c r="E2208" s="65" t="s">
        <v>11500</v>
      </c>
      <c r="F2208" s="9" t="s">
        <v>7526</v>
      </c>
      <c r="H2208" s="1" t="s">
        <v>878</v>
      </c>
      <c r="I2208" s="1" t="s">
        <v>972</v>
      </c>
      <c r="K2208" s="14" t="s">
        <v>11500</v>
      </c>
      <c r="L2208" s="14" t="s">
        <v>11500</v>
      </c>
      <c r="M2208" s="1" t="s">
        <v>57</v>
      </c>
      <c r="P2208" s="181" t="s">
        <v>11500</v>
      </c>
      <c r="Q2208" s="182"/>
      <c r="S2208" s="6">
        <v>0</v>
      </c>
      <c r="T2208" s="6">
        <v>0</v>
      </c>
      <c r="U2208" s="6">
        <v>35000</v>
      </c>
      <c r="V2208" s="6">
        <v>0</v>
      </c>
      <c r="W2208" s="6">
        <f>SUM(Table2[[#This Row],[PE Obligations]:[Paving Obligations]])</f>
        <v>35000</v>
      </c>
    </row>
    <row r="2209" spans="1:23" ht="30" x14ac:dyDescent="0.25">
      <c r="A2209" s="5">
        <v>120461.01</v>
      </c>
      <c r="B2209" s="4">
        <v>2</v>
      </c>
      <c r="C2209" s="9" t="s">
        <v>107</v>
      </c>
      <c r="D2209" s="65" t="s">
        <v>108</v>
      </c>
      <c r="E2209" s="65" t="s">
        <v>10721</v>
      </c>
      <c r="F2209" s="9" t="s">
        <v>2740</v>
      </c>
      <c r="G2209" s="9" t="s">
        <v>2741</v>
      </c>
      <c r="H2209" s="1" t="s">
        <v>24</v>
      </c>
      <c r="I2209" s="1" t="s">
        <v>171</v>
      </c>
      <c r="K2209" s="14" t="s">
        <v>11501</v>
      </c>
      <c r="L2209" s="14" t="s">
        <v>11339</v>
      </c>
      <c r="M2209" s="1" t="s">
        <v>57</v>
      </c>
      <c r="N2209" s="13">
        <v>43077</v>
      </c>
      <c r="P2209" s="181" t="s">
        <v>11513</v>
      </c>
      <c r="Q2209" s="182"/>
      <c r="S2209" s="6">
        <v>0</v>
      </c>
      <c r="T2209" s="6">
        <v>0</v>
      </c>
      <c r="U2209" s="6">
        <v>34931</v>
      </c>
      <c r="V2209" s="6">
        <v>0</v>
      </c>
      <c r="W2209" s="6">
        <f>SUM(Table2[[#This Row],[PE Obligations]:[Paving Obligations]])</f>
        <v>34931</v>
      </c>
    </row>
    <row r="2210" spans="1:23" ht="30" x14ac:dyDescent="0.25">
      <c r="A2210" s="5">
        <v>117924</v>
      </c>
      <c r="B2210" s="4">
        <v>1</v>
      </c>
      <c r="C2210" s="9" t="s">
        <v>310</v>
      </c>
      <c r="D2210" s="65" t="s">
        <v>2215</v>
      </c>
      <c r="E2210" s="65" t="s">
        <v>11498</v>
      </c>
      <c r="F2210" s="9" t="s">
        <v>2216</v>
      </c>
      <c r="H2210" s="1" t="s">
        <v>35</v>
      </c>
      <c r="I2210" s="1" t="s">
        <v>395</v>
      </c>
      <c r="K2210" s="14" t="s">
        <v>28</v>
      </c>
      <c r="L2210" s="14" t="s">
        <v>113</v>
      </c>
      <c r="M2210" s="2">
        <v>0</v>
      </c>
      <c r="P2210" s="181" t="s">
        <v>11517</v>
      </c>
      <c r="Q2210" s="182" t="s">
        <v>30</v>
      </c>
      <c r="R2210" s="9" t="s">
        <v>2217</v>
      </c>
      <c r="S2210" s="6">
        <v>0</v>
      </c>
      <c r="T2210" s="6">
        <v>0</v>
      </c>
      <c r="U2210" s="6">
        <v>34671.97</v>
      </c>
      <c r="V2210" s="6">
        <v>0</v>
      </c>
      <c r="W2210" s="6">
        <f>SUM(Table2[[#This Row],[PE Obligations]:[Paving Obligations]])</f>
        <v>34671.97</v>
      </c>
    </row>
    <row r="2211" spans="1:23" x14ac:dyDescent="0.25">
      <c r="A2211" s="5">
        <v>129005</v>
      </c>
      <c r="B2211" s="4">
        <v>3</v>
      </c>
      <c r="C2211" s="9" t="s">
        <v>217</v>
      </c>
      <c r="D2211" s="65"/>
      <c r="E2211" s="65" t="s">
        <v>900</v>
      </c>
      <c r="F2211" s="9" t="s">
        <v>6442</v>
      </c>
      <c r="H2211" s="1" t="s">
        <v>105</v>
      </c>
      <c r="I2211" s="1" t="s">
        <v>171</v>
      </c>
      <c r="K2211" s="14" t="s">
        <v>11500</v>
      </c>
      <c r="L2211" s="14" t="s">
        <v>11500</v>
      </c>
      <c r="M2211" s="1" t="s">
        <v>57</v>
      </c>
      <c r="P2211" s="181" t="s">
        <v>11515</v>
      </c>
      <c r="Q2211" s="182"/>
      <c r="S2211" s="6">
        <v>0</v>
      </c>
      <c r="T2211" s="6">
        <v>0</v>
      </c>
      <c r="U2211" s="6">
        <v>34654.5</v>
      </c>
      <c r="V2211" s="6">
        <v>0</v>
      </c>
      <c r="W2211" s="6">
        <f>SUM(Table2[[#This Row],[PE Obligations]:[Paving Obligations]])</f>
        <v>34654.5</v>
      </c>
    </row>
    <row r="2212" spans="1:23" ht="30" x14ac:dyDescent="0.25">
      <c r="A2212" s="5">
        <v>122525</v>
      </c>
      <c r="B2212" s="4">
        <v>2</v>
      </c>
      <c r="C2212" s="9" t="s">
        <v>316</v>
      </c>
      <c r="D2212" s="65" t="s">
        <v>457</v>
      </c>
      <c r="E2212" s="65" t="s">
        <v>900</v>
      </c>
      <c r="F2212" s="9" t="s">
        <v>3192</v>
      </c>
      <c r="G2212" s="9" t="s">
        <v>3193</v>
      </c>
      <c r="H2212" s="1" t="s">
        <v>158</v>
      </c>
      <c r="I2212" s="1" t="s">
        <v>341</v>
      </c>
      <c r="J2212" s="1" t="str">
        <f>VLOOKUP(A2212,'Resurfacing Data'!A:M,13,FALSE)</f>
        <v>Mill &amp; 411D</v>
      </c>
      <c r="K2212" s="14" t="s">
        <v>11496</v>
      </c>
      <c r="L2212" s="14" t="s">
        <v>10418</v>
      </c>
      <c r="M2212" s="2">
        <v>0.97</v>
      </c>
      <c r="N2212" s="13">
        <v>43182</v>
      </c>
      <c r="O2212" s="1" t="s">
        <v>342</v>
      </c>
      <c r="P2212" s="181" t="s">
        <v>11514</v>
      </c>
      <c r="Q2212" s="182" t="s">
        <v>430</v>
      </c>
      <c r="S2212" s="6">
        <v>0</v>
      </c>
      <c r="T2212" s="6">
        <v>0</v>
      </c>
      <c r="U2212" s="6">
        <v>-500.13</v>
      </c>
      <c r="V2212" s="6">
        <v>35044.47</v>
      </c>
      <c r="W2212" s="6">
        <f>SUM(Table2[[#This Row],[PE Obligations]:[Paving Obligations]])</f>
        <v>34544.340000000004</v>
      </c>
    </row>
    <row r="2213" spans="1:23" ht="30" x14ac:dyDescent="0.25">
      <c r="A2213" s="5">
        <v>117144</v>
      </c>
      <c r="B2213" s="4">
        <v>2</v>
      </c>
      <c r="C2213" s="9" t="s">
        <v>128</v>
      </c>
      <c r="D2213" s="65" t="s">
        <v>135</v>
      </c>
      <c r="E2213" s="65" t="s">
        <v>11498</v>
      </c>
      <c r="F2213" s="9" t="s">
        <v>2055</v>
      </c>
      <c r="H2213" s="1" t="s">
        <v>1079</v>
      </c>
      <c r="I2213" s="1" t="s">
        <v>912</v>
      </c>
      <c r="K2213" s="14" t="s">
        <v>11496</v>
      </c>
      <c r="L2213" s="14" t="s">
        <v>113</v>
      </c>
      <c r="M2213" s="2">
        <v>0.34</v>
      </c>
      <c r="P2213" s="181" t="s">
        <v>11517</v>
      </c>
      <c r="Q2213" s="182" t="s">
        <v>30</v>
      </c>
      <c r="S2213" s="6">
        <v>34408.480000000003</v>
      </c>
      <c r="T2213" s="6">
        <v>0</v>
      </c>
      <c r="U2213" s="6">
        <v>0</v>
      </c>
      <c r="V2213" s="6">
        <v>0</v>
      </c>
      <c r="W2213" s="6">
        <f>SUM(Table2[[#This Row],[PE Obligations]:[Paving Obligations]])</f>
        <v>34408.480000000003</v>
      </c>
    </row>
    <row r="2214" spans="1:23" ht="30" x14ac:dyDescent="0.25">
      <c r="A2214" s="5">
        <v>120019</v>
      </c>
      <c r="B2214" s="4">
        <v>4</v>
      </c>
      <c r="C2214" s="9" t="s">
        <v>18</v>
      </c>
      <c r="D2214" s="65" t="s">
        <v>2587</v>
      </c>
      <c r="E2214" s="65" t="s">
        <v>11498</v>
      </c>
      <c r="F2214" s="9" t="s">
        <v>2588</v>
      </c>
      <c r="H2214" s="1" t="s">
        <v>52</v>
      </c>
      <c r="I2214" s="1" t="s">
        <v>48</v>
      </c>
      <c r="K2214" s="14" t="s">
        <v>28</v>
      </c>
      <c r="L2214" s="14" t="s">
        <v>11339</v>
      </c>
      <c r="M2214" s="2">
        <v>0</v>
      </c>
      <c r="N2214" s="13">
        <v>42412</v>
      </c>
      <c r="P2214" s="181" t="s">
        <v>11517</v>
      </c>
      <c r="Q2214" s="182" t="s">
        <v>24</v>
      </c>
      <c r="R2214" s="9" t="s">
        <v>2589</v>
      </c>
      <c r="S2214" s="6">
        <v>0</v>
      </c>
      <c r="T2214" s="6">
        <v>0</v>
      </c>
      <c r="U2214" s="6">
        <v>34405.769999999997</v>
      </c>
      <c r="V2214" s="6">
        <v>0</v>
      </c>
      <c r="W2214" s="6">
        <f>SUM(Table2[[#This Row],[PE Obligations]:[Paving Obligations]])</f>
        <v>34405.769999999997</v>
      </c>
    </row>
    <row r="2215" spans="1:23" x14ac:dyDescent="0.25">
      <c r="A2215" s="5">
        <v>127037</v>
      </c>
      <c r="B2215" s="4">
        <v>1</v>
      </c>
      <c r="C2215" s="9" t="s">
        <v>86</v>
      </c>
      <c r="D2215" s="65" t="s">
        <v>363</v>
      </c>
      <c r="E2215" s="65" t="s">
        <v>900</v>
      </c>
      <c r="F2215" s="9" t="s">
        <v>5260</v>
      </c>
      <c r="H2215" s="1" t="s">
        <v>52</v>
      </c>
      <c r="I2215" s="1" t="s">
        <v>48</v>
      </c>
      <c r="K2215" s="14" t="s">
        <v>28</v>
      </c>
      <c r="L2215" s="14" t="s">
        <v>11339</v>
      </c>
      <c r="M2215" s="2">
        <v>0</v>
      </c>
      <c r="N2215" s="13">
        <v>43504</v>
      </c>
      <c r="P2215" s="181" t="s">
        <v>11514</v>
      </c>
      <c r="Q2215" s="182" t="s">
        <v>11</v>
      </c>
      <c r="R2215" s="9" t="s">
        <v>5261</v>
      </c>
      <c r="S2215" s="6">
        <v>0</v>
      </c>
      <c r="T2215" s="6">
        <v>0</v>
      </c>
      <c r="U2215" s="6">
        <v>33769</v>
      </c>
      <c r="V2215" s="6">
        <v>0</v>
      </c>
      <c r="W2215" s="6">
        <f>SUM(Table2[[#This Row],[PE Obligations]:[Paving Obligations]])</f>
        <v>33769</v>
      </c>
    </row>
    <row r="2216" spans="1:23" ht="135" x14ac:dyDescent="0.25">
      <c r="A2216" s="5">
        <v>120322</v>
      </c>
      <c r="B2216" s="4">
        <v>2</v>
      </c>
      <c r="C2216" s="9" t="s">
        <v>179</v>
      </c>
      <c r="D2216" s="65"/>
      <c r="E2216" s="65" t="s">
        <v>11498</v>
      </c>
      <c r="F2216" s="9" t="s">
        <v>2688</v>
      </c>
      <c r="G2216" s="9" t="s">
        <v>2689</v>
      </c>
      <c r="H2216" s="1" t="s">
        <v>22</v>
      </c>
      <c r="I2216" s="1" t="s">
        <v>39</v>
      </c>
      <c r="K2216" s="14" t="s">
        <v>11500</v>
      </c>
      <c r="L2216" s="14" t="s">
        <v>11500</v>
      </c>
      <c r="M2216" s="2">
        <v>1.145</v>
      </c>
      <c r="P2216" s="181" t="s">
        <v>11517</v>
      </c>
      <c r="Q2216" s="182" t="s">
        <v>24</v>
      </c>
      <c r="S2216" s="6">
        <v>15035.1</v>
      </c>
      <c r="T2216" s="6">
        <v>18580.03</v>
      </c>
      <c r="U2216" s="6">
        <v>0</v>
      </c>
      <c r="V2216" s="6">
        <v>0</v>
      </c>
      <c r="W2216" s="6">
        <f>SUM(Table2[[#This Row],[PE Obligations]:[Paving Obligations]])</f>
        <v>33615.129999999997</v>
      </c>
    </row>
    <row r="2217" spans="1:23" ht="30" x14ac:dyDescent="0.25">
      <c r="A2217" s="5">
        <v>127014</v>
      </c>
      <c r="B2217" s="4">
        <v>3</v>
      </c>
      <c r="C2217" s="9" t="s">
        <v>131</v>
      </c>
      <c r="D2217" s="65"/>
      <c r="E2217" s="65" t="s">
        <v>11500</v>
      </c>
      <c r="F2217" s="9" t="s">
        <v>5242</v>
      </c>
      <c r="H2217" s="1" t="s">
        <v>878</v>
      </c>
      <c r="I2217" s="1" t="s">
        <v>972</v>
      </c>
      <c r="K2217" s="14" t="s">
        <v>11500</v>
      </c>
      <c r="L2217" s="14" t="s">
        <v>11500</v>
      </c>
      <c r="M2217" s="1" t="s">
        <v>57</v>
      </c>
      <c r="P2217" s="181" t="s">
        <v>11500</v>
      </c>
      <c r="Q2217" s="182"/>
      <c r="S2217" s="6">
        <v>0</v>
      </c>
      <c r="T2217" s="6">
        <v>0</v>
      </c>
      <c r="U2217" s="6">
        <v>33571</v>
      </c>
      <c r="V2217" s="6">
        <v>0</v>
      </c>
      <c r="W2217" s="6">
        <f>SUM(Table2[[#This Row],[PE Obligations]:[Paving Obligations]])</f>
        <v>33571</v>
      </c>
    </row>
    <row r="2218" spans="1:23" ht="30" x14ac:dyDescent="0.25">
      <c r="A2218" s="5">
        <v>124662</v>
      </c>
      <c r="B2218" s="4">
        <v>1</v>
      </c>
      <c r="C2218" s="9" t="s">
        <v>310</v>
      </c>
      <c r="D2218" s="65" t="s">
        <v>644</v>
      </c>
      <c r="E2218" s="65" t="s">
        <v>900</v>
      </c>
      <c r="F2218" s="9" t="s">
        <v>4004</v>
      </c>
      <c r="H2218" s="1" t="s">
        <v>28</v>
      </c>
      <c r="I2218" s="1" t="s">
        <v>29</v>
      </c>
      <c r="K2218" s="14" t="s">
        <v>28</v>
      </c>
      <c r="L2218" s="14" t="s">
        <v>113</v>
      </c>
      <c r="M2218" s="2">
        <v>0.03</v>
      </c>
      <c r="N2218" s="13">
        <v>44687</v>
      </c>
      <c r="P2218" s="181" t="s">
        <v>11514</v>
      </c>
      <c r="Q2218" s="182" t="s">
        <v>11</v>
      </c>
      <c r="R2218" s="9" t="s">
        <v>4005</v>
      </c>
      <c r="S2218" s="6">
        <v>33500</v>
      </c>
      <c r="T2218" s="6">
        <v>0</v>
      </c>
      <c r="U2218" s="6">
        <v>0</v>
      </c>
      <c r="V2218" s="6">
        <v>0</v>
      </c>
      <c r="W2218" s="6">
        <f>SUM(Table2[[#This Row],[PE Obligations]:[Paving Obligations]])</f>
        <v>33500</v>
      </c>
    </row>
    <row r="2219" spans="1:23" ht="30" x14ac:dyDescent="0.25">
      <c r="A2219" s="5">
        <v>115674</v>
      </c>
      <c r="B2219" s="4">
        <v>1</v>
      </c>
      <c r="C2219" s="9" t="s">
        <v>181</v>
      </c>
      <c r="D2219" s="65" t="s">
        <v>1772</v>
      </c>
      <c r="E2219" s="65" t="s">
        <v>900</v>
      </c>
      <c r="F2219" s="9" t="s">
        <v>1773</v>
      </c>
      <c r="G2219" s="9" t="s">
        <v>1774</v>
      </c>
      <c r="H2219" s="1" t="s">
        <v>28</v>
      </c>
      <c r="I2219" s="1" t="s">
        <v>29</v>
      </c>
      <c r="K2219" s="14" t="s">
        <v>28</v>
      </c>
      <c r="L2219" s="14" t="s">
        <v>113</v>
      </c>
      <c r="M2219" s="2">
        <v>2.5999999999999999E-2</v>
      </c>
      <c r="N2219" s="13">
        <v>42650</v>
      </c>
      <c r="P2219" s="181" t="s">
        <v>11515</v>
      </c>
      <c r="Q2219" s="182" t="s">
        <v>24</v>
      </c>
      <c r="R2219" s="9" t="s">
        <v>1775</v>
      </c>
      <c r="S2219" s="6">
        <v>8000</v>
      </c>
      <c r="T2219" s="6">
        <v>0</v>
      </c>
      <c r="U2219" s="6">
        <v>25200</v>
      </c>
      <c r="V2219" s="6">
        <v>0</v>
      </c>
      <c r="W2219" s="6">
        <f>SUM(Table2[[#This Row],[PE Obligations]:[Paving Obligations]])</f>
        <v>33200</v>
      </c>
    </row>
    <row r="2220" spans="1:23" x14ac:dyDescent="0.25">
      <c r="A2220" s="5">
        <v>129409</v>
      </c>
      <c r="B2220" s="4">
        <v>2</v>
      </c>
      <c r="C2220" s="9" t="s">
        <v>124</v>
      </c>
      <c r="D2220" s="65"/>
      <c r="E2220" s="65" t="s">
        <v>11500</v>
      </c>
      <c r="F2220" s="9" t="s">
        <v>6892</v>
      </c>
      <c r="H2220" s="1" t="s">
        <v>878</v>
      </c>
      <c r="I2220" s="1" t="s">
        <v>972</v>
      </c>
      <c r="K2220" s="14" t="s">
        <v>11500</v>
      </c>
      <c r="L2220" s="14" t="s">
        <v>11500</v>
      </c>
      <c r="M2220" s="1" t="s">
        <v>57</v>
      </c>
      <c r="P2220" s="181" t="s">
        <v>11500</v>
      </c>
      <c r="Q2220" s="182"/>
      <c r="S2220" s="6">
        <v>0</v>
      </c>
      <c r="T2220" s="6">
        <v>0</v>
      </c>
      <c r="U2220" s="6">
        <v>32750</v>
      </c>
      <c r="V2220" s="6">
        <v>0</v>
      </c>
      <c r="W2220" s="6">
        <f>SUM(Table2[[#This Row],[PE Obligations]:[Paving Obligations]])</f>
        <v>32750</v>
      </c>
    </row>
    <row r="2221" spans="1:23" x14ac:dyDescent="0.25">
      <c r="A2221" s="5">
        <v>128322</v>
      </c>
      <c r="B2221" s="4">
        <v>2</v>
      </c>
      <c r="C2221" s="9" t="s">
        <v>107</v>
      </c>
      <c r="D2221" s="65" t="s">
        <v>352</v>
      </c>
      <c r="E2221" s="65" t="s">
        <v>900</v>
      </c>
      <c r="F2221" s="9" t="s">
        <v>6083</v>
      </c>
      <c r="H2221" s="1" t="s">
        <v>52</v>
      </c>
      <c r="I2221" s="1" t="s">
        <v>48</v>
      </c>
      <c r="K2221" s="14" t="s">
        <v>28</v>
      </c>
      <c r="L2221" s="14" t="s">
        <v>11339</v>
      </c>
      <c r="M2221" s="2">
        <v>0</v>
      </c>
      <c r="N2221" s="13">
        <v>43966</v>
      </c>
      <c r="P2221" s="181" t="s">
        <v>11515</v>
      </c>
      <c r="Q2221" s="182" t="s">
        <v>24</v>
      </c>
      <c r="R2221" s="9" t="s">
        <v>6084</v>
      </c>
      <c r="S2221" s="6">
        <v>32750</v>
      </c>
      <c r="T2221" s="6">
        <v>0</v>
      </c>
      <c r="U2221" s="6">
        <v>0</v>
      </c>
      <c r="V2221" s="6">
        <v>0</v>
      </c>
      <c r="W2221" s="6">
        <f>SUM(Table2[[#This Row],[PE Obligations]:[Paving Obligations]])</f>
        <v>32750</v>
      </c>
    </row>
    <row r="2222" spans="1:23" x14ac:dyDescent="0.25">
      <c r="A2222" s="5">
        <v>126731</v>
      </c>
      <c r="B2222" s="4">
        <v>4</v>
      </c>
      <c r="C2222" s="9" t="s">
        <v>18</v>
      </c>
      <c r="D2222" s="65"/>
      <c r="E2222" s="65" t="s">
        <v>11500</v>
      </c>
      <c r="F2222" s="9" t="s">
        <v>5099</v>
      </c>
      <c r="H2222" s="1" t="s">
        <v>1246</v>
      </c>
      <c r="K2222" s="14" t="s">
        <v>11500</v>
      </c>
      <c r="L2222" s="14" t="s">
        <v>11500</v>
      </c>
      <c r="M2222" s="1" t="s">
        <v>57</v>
      </c>
      <c r="P2222" s="181" t="s">
        <v>11500</v>
      </c>
      <c r="Q2222" s="182"/>
      <c r="S2222" s="6">
        <v>0</v>
      </c>
      <c r="T2222" s="6">
        <v>0</v>
      </c>
      <c r="U2222" s="6">
        <v>32500</v>
      </c>
      <c r="V2222" s="6">
        <v>0</v>
      </c>
      <c r="W2222" s="6">
        <f>SUM(Table2[[#This Row],[PE Obligations]:[Paving Obligations]])</f>
        <v>32500</v>
      </c>
    </row>
    <row r="2223" spans="1:23" x14ac:dyDescent="0.25">
      <c r="A2223" s="5">
        <v>121936</v>
      </c>
      <c r="B2223" s="4">
        <v>4</v>
      </c>
      <c r="C2223" s="9" t="s">
        <v>227</v>
      </c>
      <c r="D2223" s="65" t="s">
        <v>665</v>
      </c>
      <c r="E2223" s="65" t="s">
        <v>900</v>
      </c>
      <c r="F2223" s="9" t="s">
        <v>3046</v>
      </c>
      <c r="H2223" s="1" t="s">
        <v>52</v>
      </c>
      <c r="I2223" s="1" t="s">
        <v>48</v>
      </c>
      <c r="K2223" s="14" t="s">
        <v>28</v>
      </c>
      <c r="L2223" s="14" t="s">
        <v>11339</v>
      </c>
      <c r="M2223" s="2">
        <v>0</v>
      </c>
      <c r="N2223" s="13">
        <v>42461</v>
      </c>
      <c r="P2223" s="181" t="s">
        <v>11515</v>
      </c>
      <c r="Q2223" s="182" t="s">
        <v>24</v>
      </c>
      <c r="S2223" s="6">
        <v>0</v>
      </c>
      <c r="T2223" s="6">
        <v>0</v>
      </c>
      <c r="U2223" s="6">
        <v>32100</v>
      </c>
      <c r="V2223" s="6">
        <v>0</v>
      </c>
      <c r="W2223" s="6">
        <f>SUM(Table2[[#This Row],[PE Obligations]:[Paving Obligations]])</f>
        <v>32100</v>
      </c>
    </row>
    <row r="2224" spans="1:23" ht="75" x14ac:dyDescent="0.25">
      <c r="A2224" s="5">
        <v>126679</v>
      </c>
      <c r="B2224" s="4">
        <v>3</v>
      </c>
      <c r="C2224" s="9" t="s">
        <v>320</v>
      </c>
      <c r="D2224" s="65"/>
      <c r="E2224" s="65" t="s">
        <v>11498</v>
      </c>
      <c r="F2224" s="9" t="s">
        <v>4980</v>
      </c>
      <c r="G2224" s="9" t="s">
        <v>4981</v>
      </c>
      <c r="H2224" s="1" t="s">
        <v>22</v>
      </c>
      <c r="I2224" s="1" t="s">
        <v>158</v>
      </c>
      <c r="J2224" s="1" t="e">
        <f>VLOOKUP(A2224,'Resurfacing Data'!A:M,13,FALSE)</f>
        <v>#N/A</v>
      </c>
      <c r="K2224" s="14" t="s">
        <v>11496</v>
      </c>
      <c r="L2224" s="14" t="s">
        <v>10418</v>
      </c>
      <c r="M2224" s="2">
        <v>2.5</v>
      </c>
      <c r="P2224" s="181" t="s">
        <v>11517</v>
      </c>
      <c r="Q2224" s="182" t="s">
        <v>24</v>
      </c>
      <c r="S2224" s="6">
        <v>32000</v>
      </c>
      <c r="T2224" s="6">
        <v>0</v>
      </c>
      <c r="U2224" s="6">
        <v>0</v>
      </c>
      <c r="V2224" s="6">
        <v>0</v>
      </c>
      <c r="W2224" s="6">
        <f>SUM(Table2[[#This Row],[PE Obligations]:[Paving Obligations]])</f>
        <v>32000</v>
      </c>
    </row>
    <row r="2225" spans="1:23" ht="30" x14ac:dyDescent="0.25">
      <c r="A2225" s="5">
        <v>125603</v>
      </c>
      <c r="B2225" s="4">
        <v>4</v>
      </c>
      <c r="C2225" s="9" t="s">
        <v>314</v>
      </c>
      <c r="D2225" s="65" t="s">
        <v>4478</v>
      </c>
      <c r="E2225" s="65" t="s">
        <v>11498</v>
      </c>
      <c r="F2225" s="9" t="s">
        <v>4479</v>
      </c>
      <c r="H2225" s="1" t="s">
        <v>1098</v>
      </c>
      <c r="I2225" s="1" t="s">
        <v>158</v>
      </c>
      <c r="K2225" s="14" t="s">
        <v>11500</v>
      </c>
      <c r="L2225" s="14" t="s">
        <v>11500</v>
      </c>
      <c r="M2225" s="2">
        <v>3.32</v>
      </c>
      <c r="P2225" s="181" t="s">
        <v>11517</v>
      </c>
      <c r="Q2225" s="182" t="s">
        <v>30</v>
      </c>
      <c r="S2225" s="6">
        <v>0</v>
      </c>
      <c r="T2225" s="6">
        <v>0</v>
      </c>
      <c r="U2225" s="6">
        <v>0</v>
      </c>
      <c r="V2225" s="6">
        <v>31742.41</v>
      </c>
      <c r="W2225" s="6">
        <f>SUM(Table2[[#This Row],[PE Obligations]:[Paving Obligations]])</f>
        <v>31742.41</v>
      </c>
    </row>
    <row r="2226" spans="1:23" ht="30" x14ac:dyDescent="0.25">
      <c r="A2226" s="5">
        <v>129790</v>
      </c>
      <c r="B2226" s="4">
        <v>4</v>
      </c>
      <c r="C2226" s="9" t="s">
        <v>202</v>
      </c>
      <c r="D2226" s="65" t="s">
        <v>7164</v>
      </c>
      <c r="E2226" s="65" t="s">
        <v>11498</v>
      </c>
      <c r="F2226" s="9" t="s">
        <v>7165</v>
      </c>
      <c r="H2226" s="1" t="s">
        <v>1098</v>
      </c>
      <c r="I2226" s="1" t="s">
        <v>158</v>
      </c>
      <c r="K2226" s="14" t="s">
        <v>11500</v>
      </c>
      <c r="L2226" s="14" t="s">
        <v>11500</v>
      </c>
      <c r="M2226" s="2">
        <v>1.135</v>
      </c>
      <c r="P2226" s="181" t="s">
        <v>11517</v>
      </c>
      <c r="Q2226" s="182" t="s">
        <v>30</v>
      </c>
      <c r="S2226" s="6">
        <v>0</v>
      </c>
      <c r="T2226" s="6">
        <v>0</v>
      </c>
      <c r="U2226" s="6">
        <v>0</v>
      </c>
      <c r="V2226" s="6">
        <v>31507.98</v>
      </c>
      <c r="W2226" s="6">
        <f>SUM(Table2[[#This Row],[PE Obligations]:[Paving Obligations]])</f>
        <v>31507.98</v>
      </c>
    </row>
    <row r="2227" spans="1:23" x14ac:dyDescent="0.25">
      <c r="A2227" s="5">
        <v>129736.15</v>
      </c>
      <c r="B2227" s="4">
        <v>3</v>
      </c>
      <c r="C2227" s="9" t="s">
        <v>274</v>
      </c>
      <c r="D2227" s="65" t="s">
        <v>676</v>
      </c>
      <c r="E2227" s="65" t="s">
        <v>900</v>
      </c>
      <c r="F2227" s="9" t="s">
        <v>7095</v>
      </c>
      <c r="G2227" s="9" t="s">
        <v>7096</v>
      </c>
      <c r="H2227" s="1" t="s">
        <v>24</v>
      </c>
      <c r="I2227" s="1" t="s">
        <v>56</v>
      </c>
      <c r="K2227" s="14" t="s">
        <v>11500</v>
      </c>
      <c r="L2227" s="14" t="s">
        <v>11500</v>
      </c>
      <c r="M2227" s="2">
        <v>0.31</v>
      </c>
      <c r="P2227" s="181" t="s">
        <v>11514</v>
      </c>
      <c r="Q2227" s="182" t="s">
        <v>11</v>
      </c>
      <c r="S2227" s="6">
        <v>0</v>
      </c>
      <c r="T2227" s="6">
        <v>0</v>
      </c>
      <c r="U2227" s="6">
        <v>31500</v>
      </c>
      <c r="V2227" s="6">
        <v>0</v>
      </c>
      <c r="W2227" s="6">
        <f>SUM(Table2[[#This Row],[PE Obligations]:[Paving Obligations]])</f>
        <v>31500</v>
      </c>
    </row>
    <row r="2228" spans="1:23" x14ac:dyDescent="0.25">
      <c r="A2228" s="5">
        <v>116131</v>
      </c>
      <c r="B2228" s="4">
        <v>1</v>
      </c>
      <c r="C2228" s="9" t="s">
        <v>899</v>
      </c>
      <c r="D2228" s="65"/>
      <c r="E2228" s="65" t="s">
        <v>900</v>
      </c>
      <c r="F2228" s="9" t="s">
        <v>1867</v>
      </c>
      <c r="H2228" s="1" t="s">
        <v>158</v>
      </c>
      <c r="I2228" s="1" t="s">
        <v>467</v>
      </c>
      <c r="K2228" s="14" t="s">
        <v>11496</v>
      </c>
      <c r="L2228" s="14" t="s">
        <v>10418</v>
      </c>
      <c r="M2228" s="1" t="s">
        <v>57</v>
      </c>
      <c r="P2228" s="181" t="s">
        <v>11515</v>
      </c>
      <c r="Q2228" s="182"/>
      <c r="S2228" s="6">
        <v>31425</v>
      </c>
      <c r="T2228" s="6">
        <v>0</v>
      </c>
      <c r="U2228" s="6">
        <v>0</v>
      </c>
      <c r="V2228" s="6">
        <v>0</v>
      </c>
      <c r="W2228" s="6">
        <f>SUM(Table2[[#This Row],[PE Obligations]:[Paving Obligations]])</f>
        <v>31425</v>
      </c>
    </row>
    <row r="2229" spans="1:23" ht="45" x14ac:dyDescent="0.25">
      <c r="A2229" s="5">
        <v>125514</v>
      </c>
      <c r="B2229" s="4">
        <v>2</v>
      </c>
      <c r="C2229" s="9" t="s">
        <v>124</v>
      </c>
      <c r="D2229" s="65"/>
      <c r="E2229" s="65" t="s">
        <v>10721</v>
      </c>
      <c r="F2229" s="9" t="s">
        <v>4418</v>
      </c>
      <c r="G2229" s="9" t="s">
        <v>4419</v>
      </c>
      <c r="H2229" s="1" t="s">
        <v>105</v>
      </c>
      <c r="I2229" s="1" t="s">
        <v>467</v>
      </c>
      <c r="K2229" s="14" t="s">
        <v>11500</v>
      </c>
      <c r="L2229" s="14" t="s">
        <v>11500</v>
      </c>
      <c r="M2229" s="1" t="s">
        <v>57</v>
      </c>
      <c r="P2229" s="181" t="s">
        <v>11513</v>
      </c>
      <c r="Q2229" s="182"/>
      <c r="S2229" s="6">
        <v>31300</v>
      </c>
      <c r="T2229" s="6">
        <v>0</v>
      </c>
      <c r="U2229" s="6">
        <v>0</v>
      </c>
      <c r="V2229" s="6">
        <v>0</v>
      </c>
      <c r="W2229" s="6">
        <f>SUM(Table2[[#This Row],[PE Obligations]:[Paving Obligations]])</f>
        <v>31300</v>
      </c>
    </row>
    <row r="2230" spans="1:23" x14ac:dyDescent="0.25">
      <c r="A2230" s="5">
        <v>129955</v>
      </c>
      <c r="B2230" s="4">
        <v>2</v>
      </c>
      <c r="C2230" s="9" t="s">
        <v>179</v>
      </c>
      <c r="D2230" s="65"/>
      <c r="E2230" s="65" t="s">
        <v>11500</v>
      </c>
      <c r="F2230" s="9" t="s">
        <v>7308</v>
      </c>
      <c r="H2230" s="1" t="s">
        <v>878</v>
      </c>
      <c r="I2230" s="1" t="s">
        <v>972</v>
      </c>
      <c r="K2230" s="14" t="s">
        <v>11500</v>
      </c>
      <c r="L2230" s="14" t="s">
        <v>11500</v>
      </c>
      <c r="M2230" s="1" t="s">
        <v>57</v>
      </c>
      <c r="P2230" s="181" t="s">
        <v>11500</v>
      </c>
      <c r="Q2230" s="182"/>
      <c r="S2230" s="6">
        <v>0</v>
      </c>
      <c r="T2230" s="6">
        <v>0</v>
      </c>
      <c r="U2230" s="6">
        <v>31134</v>
      </c>
      <c r="V2230" s="6">
        <v>0</v>
      </c>
      <c r="W2230" s="6">
        <f>SUM(Table2[[#This Row],[PE Obligations]:[Paving Obligations]])</f>
        <v>31134</v>
      </c>
    </row>
    <row r="2231" spans="1:23" ht="30" x14ac:dyDescent="0.25">
      <c r="A2231" s="5">
        <v>129411</v>
      </c>
      <c r="B2231" s="4">
        <v>3</v>
      </c>
      <c r="C2231" s="9" t="s">
        <v>250</v>
      </c>
      <c r="D2231" s="65"/>
      <c r="E2231" s="65" t="s">
        <v>11500</v>
      </c>
      <c r="F2231" s="9" t="s">
        <v>6894</v>
      </c>
      <c r="H2231" s="1" t="s">
        <v>878</v>
      </c>
      <c r="I2231" s="1" t="s">
        <v>972</v>
      </c>
      <c r="K2231" s="14" t="s">
        <v>11500</v>
      </c>
      <c r="L2231" s="14" t="s">
        <v>11500</v>
      </c>
      <c r="M2231" s="1" t="s">
        <v>57</v>
      </c>
      <c r="P2231" s="181" t="s">
        <v>11500</v>
      </c>
      <c r="Q2231" s="182"/>
      <c r="S2231" s="6">
        <v>0</v>
      </c>
      <c r="T2231" s="6">
        <v>0</v>
      </c>
      <c r="U2231" s="6">
        <v>31000</v>
      </c>
      <c r="V2231" s="6">
        <v>0</v>
      </c>
      <c r="W2231" s="6">
        <f>SUM(Table2[[#This Row],[PE Obligations]:[Paving Obligations]])</f>
        <v>31000</v>
      </c>
    </row>
    <row r="2232" spans="1:23" x14ac:dyDescent="0.25">
      <c r="A2232" s="5">
        <v>130040</v>
      </c>
      <c r="B2232" s="4">
        <v>3</v>
      </c>
      <c r="C2232" s="9" t="s">
        <v>217</v>
      </c>
      <c r="D2232" s="65"/>
      <c r="E2232" s="65" t="s">
        <v>11500</v>
      </c>
      <c r="F2232" s="9" t="s">
        <v>7396</v>
      </c>
      <c r="H2232" s="1" t="s">
        <v>878</v>
      </c>
      <c r="I2232" s="1" t="s">
        <v>972</v>
      </c>
      <c r="K2232" s="14" t="s">
        <v>11500</v>
      </c>
      <c r="L2232" s="14" t="s">
        <v>11500</v>
      </c>
      <c r="M2232" s="1" t="s">
        <v>57</v>
      </c>
      <c r="P2232" s="181" t="s">
        <v>11500</v>
      </c>
      <c r="Q2232" s="182"/>
      <c r="S2232" s="6">
        <v>0</v>
      </c>
      <c r="T2232" s="6">
        <v>0</v>
      </c>
      <c r="U2232" s="6">
        <v>31000</v>
      </c>
      <c r="V2232" s="6">
        <v>0</v>
      </c>
      <c r="W2232" s="6">
        <f>SUM(Table2[[#This Row],[PE Obligations]:[Paving Obligations]])</f>
        <v>31000</v>
      </c>
    </row>
    <row r="2233" spans="1:23" ht="45" x14ac:dyDescent="0.25">
      <c r="A2233" s="5">
        <v>128826</v>
      </c>
      <c r="B2233" s="4">
        <v>3</v>
      </c>
      <c r="C2233" s="9" t="s">
        <v>318</v>
      </c>
      <c r="D2233" s="65"/>
      <c r="E2233" s="65" t="s">
        <v>11500</v>
      </c>
      <c r="F2233" s="9" t="s">
        <v>6356</v>
      </c>
      <c r="G2233" s="9" t="s">
        <v>6357</v>
      </c>
      <c r="H2233" s="1" t="s">
        <v>24</v>
      </c>
      <c r="K2233" s="14" t="s">
        <v>11500</v>
      </c>
      <c r="L2233" s="14" t="s">
        <v>11500</v>
      </c>
      <c r="M2233" s="1" t="s">
        <v>57</v>
      </c>
      <c r="P2233" s="181" t="s">
        <v>11500</v>
      </c>
      <c r="Q2233" s="182"/>
      <c r="S2233" s="6">
        <v>0</v>
      </c>
      <c r="T2233" s="6">
        <v>0</v>
      </c>
      <c r="U2233" s="6">
        <v>30800</v>
      </c>
      <c r="V2233" s="6">
        <v>0</v>
      </c>
      <c r="W2233" s="6">
        <f>SUM(Table2[[#This Row],[PE Obligations]:[Paving Obligations]])</f>
        <v>30800</v>
      </c>
    </row>
    <row r="2234" spans="1:23" ht="30" x14ac:dyDescent="0.25">
      <c r="A2234" s="5">
        <v>129290</v>
      </c>
      <c r="B2234" s="4">
        <v>3</v>
      </c>
      <c r="C2234" s="9" t="s">
        <v>54</v>
      </c>
      <c r="D2234" s="65"/>
      <c r="E2234" s="65" t="s">
        <v>11500</v>
      </c>
      <c r="F2234" s="9" t="s">
        <v>6764</v>
      </c>
      <c r="H2234" s="1" t="s">
        <v>1246</v>
      </c>
      <c r="K2234" s="14" t="s">
        <v>11500</v>
      </c>
      <c r="L2234" s="14" t="s">
        <v>11500</v>
      </c>
      <c r="M2234" s="1" t="s">
        <v>57</v>
      </c>
      <c r="P2234" s="181" t="s">
        <v>11500</v>
      </c>
      <c r="Q2234" s="182"/>
      <c r="S2234" s="6">
        <v>0</v>
      </c>
      <c r="T2234" s="6">
        <v>0</v>
      </c>
      <c r="U2234" s="6">
        <v>30696</v>
      </c>
      <c r="V2234" s="6">
        <v>0</v>
      </c>
      <c r="W2234" s="6">
        <f>SUM(Table2[[#This Row],[PE Obligations]:[Paving Obligations]])</f>
        <v>30696</v>
      </c>
    </row>
    <row r="2235" spans="1:23" ht="30" x14ac:dyDescent="0.25">
      <c r="A2235" s="5">
        <v>103777</v>
      </c>
      <c r="B2235" s="4">
        <v>2</v>
      </c>
      <c r="C2235" s="9" t="s">
        <v>308</v>
      </c>
      <c r="D2235" s="65" t="s">
        <v>448</v>
      </c>
      <c r="E2235" s="65" t="s">
        <v>900</v>
      </c>
      <c r="F2235" s="9" t="s">
        <v>812</v>
      </c>
      <c r="G2235" s="9" t="s">
        <v>813</v>
      </c>
      <c r="H2235" s="1" t="s">
        <v>74</v>
      </c>
      <c r="I2235" s="1" t="s">
        <v>502</v>
      </c>
      <c r="K2235" s="14" t="s">
        <v>11496</v>
      </c>
      <c r="L2235" s="14" t="s">
        <v>11499</v>
      </c>
      <c r="M2235" s="2">
        <v>1.0589999999999999</v>
      </c>
      <c r="N2235" s="13">
        <v>40298</v>
      </c>
      <c r="P2235" s="181" t="s">
        <v>11514</v>
      </c>
      <c r="Q2235" s="182" t="s">
        <v>11</v>
      </c>
      <c r="S2235" s="6">
        <v>0</v>
      </c>
      <c r="T2235" s="6">
        <v>30600.639999999999</v>
      </c>
      <c r="U2235" s="6">
        <v>0</v>
      </c>
      <c r="V2235" s="6">
        <v>0</v>
      </c>
      <c r="W2235" s="6">
        <f>SUM(Table2[[#This Row],[PE Obligations]:[Paving Obligations]])</f>
        <v>30600.639999999999</v>
      </c>
    </row>
    <row r="2236" spans="1:23" ht="45" x14ac:dyDescent="0.25">
      <c r="A2236" s="5">
        <v>122156</v>
      </c>
      <c r="B2236" s="4">
        <v>1</v>
      </c>
      <c r="C2236" s="9" t="s">
        <v>86</v>
      </c>
      <c r="D2236" s="65"/>
      <c r="E2236" s="65" t="s">
        <v>11498</v>
      </c>
      <c r="F2236" s="9" t="s">
        <v>3125</v>
      </c>
      <c r="G2236" s="9" t="s">
        <v>3126</v>
      </c>
      <c r="H2236" s="1" t="s">
        <v>28</v>
      </c>
      <c r="I2236" s="1" t="s">
        <v>29</v>
      </c>
      <c r="K2236" s="14" t="s">
        <v>28</v>
      </c>
      <c r="L2236" s="14" t="s">
        <v>113</v>
      </c>
      <c r="M2236" s="2">
        <v>3.5000000000000003E-2</v>
      </c>
      <c r="N2236" s="13">
        <v>44428</v>
      </c>
      <c r="P2236" s="181" t="s">
        <v>11517</v>
      </c>
      <c r="Q2236" s="182" t="s">
        <v>24</v>
      </c>
      <c r="R2236" s="9" t="s">
        <v>3127</v>
      </c>
      <c r="S2236" s="6">
        <v>30300.7</v>
      </c>
      <c r="T2236" s="6">
        <v>0</v>
      </c>
      <c r="U2236" s="6">
        <v>0</v>
      </c>
      <c r="V2236" s="6">
        <v>0</v>
      </c>
      <c r="W2236" s="6">
        <f>SUM(Table2[[#This Row],[PE Obligations]:[Paving Obligations]])</f>
        <v>30300.7</v>
      </c>
    </row>
    <row r="2237" spans="1:23" ht="30" x14ac:dyDescent="0.25">
      <c r="A2237" s="5">
        <v>128884</v>
      </c>
      <c r="B2237" s="4">
        <v>2</v>
      </c>
      <c r="C2237" s="9" t="s">
        <v>212</v>
      </c>
      <c r="D2237" s="65" t="s">
        <v>6398</v>
      </c>
      <c r="E2237" s="65" t="s">
        <v>11498</v>
      </c>
      <c r="F2237" s="9" t="s">
        <v>6399</v>
      </c>
      <c r="H2237" s="1" t="s">
        <v>1098</v>
      </c>
      <c r="I2237" s="1" t="s">
        <v>158</v>
      </c>
      <c r="K2237" s="14" t="s">
        <v>11500</v>
      </c>
      <c r="L2237" s="14" t="s">
        <v>11500</v>
      </c>
      <c r="M2237" s="2">
        <v>1.1180000000000001</v>
      </c>
      <c r="P2237" s="181" t="s">
        <v>11517</v>
      </c>
      <c r="Q2237" s="182" t="s">
        <v>30</v>
      </c>
      <c r="S2237" s="6">
        <v>0</v>
      </c>
      <c r="T2237" s="6">
        <v>0</v>
      </c>
      <c r="U2237" s="6">
        <v>0</v>
      </c>
      <c r="V2237" s="6">
        <v>30111.53</v>
      </c>
      <c r="W2237" s="6">
        <f>SUM(Table2[[#This Row],[PE Obligations]:[Paving Obligations]])</f>
        <v>30111.53</v>
      </c>
    </row>
    <row r="2238" spans="1:23" ht="30" x14ac:dyDescent="0.25">
      <c r="A2238" s="5">
        <v>126771</v>
      </c>
      <c r="B2238" s="4">
        <v>2</v>
      </c>
      <c r="C2238" s="9" t="s">
        <v>199</v>
      </c>
      <c r="D2238" s="65"/>
      <c r="E2238" s="65" t="s">
        <v>10721</v>
      </c>
      <c r="F2238" s="9" t="s">
        <v>5105</v>
      </c>
      <c r="H2238" s="1" t="s">
        <v>105</v>
      </c>
      <c r="I2238" s="1" t="s">
        <v>171</v>
      </c>
      <c r="K2238" s="14" t="s">
        <v>11500</v>
      </c>
      <c r="L2238" s="14" t="s">
        <v>11500</v>
      </c>
      <c r="M2238" s="1" t="s">
        <v>57</v>
      </c>
      <c r="P2238" s="181" t="s">
        <v>11513</v>
      </c>
      <c r="Q2238" s="182"/>
      <c r="S2238" s="6">
        <v>0</v>
      </c>
      <c r="T2238" s="6">
        <v>0</v>
      </c>
      <c r="U2238" s="6">
        <v>30054.93</v>
      </c>
      <c r="V2238" s="6">
        <v>0</v>
      </c>
      <c r="W2238" s="6">
        <f>SUM(Table2[[#This Row],[PE Obligations]:[Paving Obligations]])</f>
        <v>30054.93</v>
      </c>
    </row>
    <row r="2239" spans="1:23" ht="30" x14ac:dyDescent="0.25">
      <c r="A2239" s="5">
        <v>100493</v>
      </c>
      <c r="B2239" s="4">
        <v>1</v>
      </c>
      <c r="C2239" s="9" t="s">
        <v>306</v>
      </c>
      <c r="D2239" s="65" t="s">
        <v>545</v>
      </c>
      <c r="E2239" s="65" t="s">
        <v>900</v>
      </c>
      <c r="F2239" s="9" t="s">
        <v>546</v>
      </c>
      <c r="G2239" s="9" t="s">
        <v>547</v>
      </c>
      <c r="H2239" s="1" t="s">
        <v>28</v>
      </c>
      <c r="I2239" s="1" t="s">
        <v>29</v>
      </c>
      <c r="K2239" s="14" t="s">
        <v>28</v>
      </c>
      <c r="L2239" s="14" t="s">
        <v>113</v>
      </c>
      <c r="M2239" s="2">
        <v>0.89500000000000002</v>
      </c>
      <c r="N2239" s="13">
        <v>41320</v>
      </c>
      <c r="P2239" s="181" t="s">
        <v>11515</v>
      </c>
      <c r="Q2239" s="182" t="s">
        <v>24</v>
      </c>
      <c r="R2239" s="9" t="s">
        <v>548</v>
      </c>
      <c r="S2239" s="6">
        <v>0</v>
      </c>
      <c r="T2239" s="6">
        <v>0</v>
      </c>
      <c r="U2239" s="6">
        <v>30000</v>
      </c>
      <c r="V2239" s="6">
        <v>0</v>
      </c>
      <c r="W2239" s="6">
        <f>SUM(Table2[[#This Row],[PE Obligations]:[Paving Obligations]])</f>
        <v>30000</v>
      </c>
    </row>
    <row r="2240" spans="1:23" ht="30" x14ac:dyDescent="0.25">
      <c r="A2240" s="5">
        <v>124091</v>
      </c>
      <c r="B2240" s="4">
        <v>2</v>
      </c>
      <c r="C2240" s="9" t="s">
        <v>366</v>
      </c>
      <c r="D2240" s="65" t="s">
        <v>3690</v>
      </c>
      <c r="E2240" s="65" t="s">
        <v>11498</v>
      </c>
      <c r="F2240" s="9" t="s">
        <v>3691</v>
      </c>
      <c r="H2240" s="1" t="s">
        <v>28</v>
      </c>
      <c r="I2240" s="1" t="s">
        <v>29</v>
      </c>
      <c r="K2240" s="14" t="s">
        <v>28</v>
      </c>
      <c r="L2240" s="14" t="s">
        <v>113</v>
      </c>
      <c r="M2240" s="2">
        <v>2.1999999999999999E-2</v>
      </c>
      <c r="P2240" s="181" t="s">
        <v>11517</v>
      </c>
      <c r="Q2240" s="182" t="s">
        <v>30</v>
      </c>
      <c r="R2240" s="9" t="s">
        <v>3692</v>
      </c>
      <c r="S2240" s="6">
        <v>30000</v>
      </c>
      <c r="T2240" s="6">
        <v>0</v>
      </c>
      <c r="U2240" s="6">
        <v>0</v>
      </c>
      <c r="V2240" s="6">
        <v>0</v>
      </c>
      <c r="W2240" s="6">
        <f>SUM(Table2[[#This Row],[PE Obligations]:[Paving Obligations]])</f>
        <v>30000</v>
      </c>
    </row>
    <row r="2241" spans="1:23" x14ac:dyDescent="0.25">
      <c r="A2241" s="5">
        <v>124097</v>
      </c>
      <c r="B2241" s="4">
        <v>2</v>
      </c>
      <c r="C2241" s="9" t="s">
        <v>282</v>
      </c>
      <c r="D2241" s="65" t="s">
        <v>3693</v>
      </c>
      <c r="E2241" s="65" t="s">
        <v>900</v>
      </c>
      <c r="F2241" s="9" t="s">
        <v>3694</v>
      </c>
      <c r="H2241" s="1" t="s">
        <v>28</v>
      </c>
      <c r="I2241" s="1" t="s">
        <v>29</v>
      </c>
      <c r="K2241" s="14" t="s">
        <v>28</v>
      </c>
      <c r="L2241" s="14" t="s">
        <v>113</v>
      </c>
      <c r="M2241" s="2">
        <v>4.4999999999999998E-2</v>
      </c>
      <c r="N2241" s="13">
        <v>44981</v>
      </c>
      <c r="P2241" s="181" t="s">
        <v>11514</v>
      </c>
      <c r="Q2241" s="182" t="s">
        <v>11</v>
      </c>
      <c r="R2241" s="9" t="s">
        <v>3695</v>
      </c>
      <c r="S2241" s="6">
        <v>30000</v>
      </c>
      <c r="T2241" s="6">
        <v>0</v>
      </c>
      <c r="U2241" s="6">
        <v>0</v>
      </c>
      <c r="V2241" s="6">
        <v>0</v>
      </c>
      <c r="W2241" s="6">
        <f>SUM(Table2[[#This Row],[PE Obligations]:[Paving Obligations]])</f>
        <v>30000</v>
      </c>
    </row>
    <row r="2242" spans="1:23" x14ac:dyDescent="0.25">
      <c r="A2242" s="5">
        <v>124177</v>
      </c>
      <c r="B2242" s="4">
        <v>3</v>
      </c>
      <c r="C2242" s="9" t="s">
        <v>54</v>
      </c>
      <c r="D2242" s="65" t="s">
        <v>108</v>
      </c>
      <c r="E2242" s="65" t="s">
        <v>10721</v>
      </c>
      <c r="F2242" s="9" t="s">
        <v>3745</v>
      </c>
      <c r="G2242" s="9" t="s">
        <v>3746</v>
      </c>
      <c r="H2242" s="1" t="s">
        <v>74</v>
      </c>
      <c r="I2242" s="1" t="s">
        <v>23</v>
      </c>
      <c r="K2242" s="14" t="s">
        <v>11496</v>
      </c>
      <c r="L2242" s="14" t="s">
        <v>113</v>
      </c>
      <c r="M2242" s="2">
        <v>4.26</v>
      </c>
      <c r="N2242" s="13">
        <v>45212</v>
      </c>
      <c r="P2242" s="181" t="s">
        <v>11513</v>
      </c>
      <c r="Q2242" s="182" t="s">
        <v>148</v>
      </c>
      <c r="S2242" s="6">
        <v>30000</v>
      </c>
      <c r="T2242" s="6">
        <v>0</v>
      </c>
      <c r="U2242" s="6">
        <v>0</v>
      </c>
      <c r="V2242" s="6">
        <v>0</v>
      </c>
      <c r="W2242" s="6">
        <f>SUM(Table2[[#This Row],[PE Obligations]:[Paving Obligations]])</f>
        <v>30000</v>
      </c>
    </row>
    <row r="2243" spans="1:23" x14ac:dyDescent="0.25">
      <c r="A2243" s="5">
        <v>124480.01</v>
      </c>
      <c r="B2243" s="4">
        <v>1</v>
      </c>
      <c r="C2243" s="9" t="s">
        <v>256</v>
      </c>
      <c r="D2243" s="65" t="s">
        <v>114</v>
      </c>
      <c r="E2243" s="65" t="s">
        <v>10721</v>
      </c>
      <c r="F2243" s="9" t="s">
        <v>3892</v>
      </c>
      <c r="G2243" s="9" t="s">
        <v>3893</v>
      </c>
      <c r="H2243" s="1" t="s">
        <v>28</v>
      </c>
      <c r="I2243" s="1" t="s">
        <v>29</v>
      </c>
      <c r="K2243" s="14" t="s">
        <v>28</v>
      </c>
      <c r="L2243" s="14" t="s">
        <v>113</v>
      </c>
      <c r="M2243" s="2">
        <v>8.5000000000000006E-2</v>
      </c>
      <c r="P2243" s="181" t="s">
        <v>11513</v>
      </c>
      <c r="Q2243" s="182" t="s">
        <v>148</v>
      </c>
      <c r="R2243" s="9" t="s">
        <v>3894</v>
      </c>
      <c r="S2243" s="6">
        <v>30000</v>
      </c>
      <c r="T2243" s="6">
        <v>0</v>
      </c>
      <c r="U2243" s="6">
        <v>0</v>
      </c>
      <c r="V2243" s="6">
        <v>0</v>
      </c>
      <c r="W2243" s="6">
        <f>SUM(Table2[[#This Row],[PE Obligations]:[Paving Obligations]])</f>
        <v>30000</v>
      </c>
    </row>
    <row r="2244" spans="1:23" ht="30" x14ac:dyDescent="0.25">
      <c r="A2244" s="5">
        <v>124751</v>
      </c>
      <c r="B2244" s="4">
        <v>4</v>
      </c>
      <c r="C2244" s="9" t="s">
        <v>18</v>
      </c>
      <c r="D2244" s="65" t="s">
        <v>604</v>
      </c>
      <c r="E2244" s="65" t="s">
        <v>900</v>
      </c>
      <c r="F2244" s="9" t="s">
        <v>4045</v>
      </c>
      <c r="H2244" s="1" t="s">
        <v>28</v>
      </c>
      <c r="I2244" s="1" t="s">
        <v>29</v>
      </c>
      <c r="K2244" s="14" t="s">
        <v>28</v>
      </c>
      <c r="L2244" s="14" t="s">
        <v>113</v>
      </c>
      <c r="M2244" s="2">
        <v>1.4999999999999999E-2</v>
      </c>
      <c r="N2244" s="13">
        <v>45149</v>
      </c>
      <c r="P2244" s="181" t="s">
        <v>11514</v>
      </c>
      <c r="Q2244" s="182" t="s">
        <v>11</v>
      </c>
      <c r="R2244" s="9" t="s">
        <v>4046</v>
      </c>
      <c r="S2244" s="6">
        <v>30000</v>
      </c>
      <c r="T2244" s="6">
        <v>0</v>
      </c>
      <c r="U2244" s="6">
        <v>0</v>
      </c>
      <c r="V2244" s="6">
        <v>0</v>
      </c>
      <c r="W2244" s="6">
        <f>SUM(Table2[[#This Row],[PE Obligations]:[Paving Obligations]])</f>
        <v>30000</v>
      </c>
    </row>
    <row r="2245" spans="1:23" x14ac:dyDescent="0.25">
      <c r="A2245" s="5">
        <v>124780</v>
      </c>
      <c r="B2245" s="4">
        <v>4</v>
      </c>
      <c r="C2245" s="9" t="s">
        <v>314</v>
      </c>
      <c r="D2245" s="65" t="s">
        <v>722</v>
      </c>
      <c r="E2245" s="65" t="s">
        <v>900</v>
      </c>
      <c r="F2245" s="9" t="s">
        <v>4055</v>
      </c>
      <c r="H2245" s="1" t="s">
        <v>28</v>
      </c>
      <c r="I2245" s="1" t="s">
        <v>29</v>
      </c>
      <c r="K2245" s="14" t="s">
        <v>28</v>
      </c>
      <c r="L2245" s="14" t="s">
        <v>113</v>
      </c>
      <c r="M2245" s="2">
        <v>0.01</v>
      </c>
      <c r="N2245" s="13">
        <v>45142</v>
      </c>
      <c r="P2245" s="181" t="s">
        <v>11515</v>
      </c>
      <c r="Q2245" s="182" t="s">
        <v>24</v>
      </c>
      <c r="R2245" s="9" t="s">
        <v>4056</v>
      </c>
      <c r="S2245" s="6">
        <v>30000</v>
      </c>
      <c r="T2245" s="6">
        <v>0</v>
      </c>
      <c r="U2245" s="6">
        <v>0</v>
      </c>
      <c r="V2245" s="6">
        <v>0</v>
      </c>
      <c r="W2245" s="6">
        <f>SUM(Table2[[#This Row],[PE Obligations]:[Paving Obligations]])</f>
        <v>30000</v>
      </c>
    </row>
    <row r="2246" spans="1:23" ht="90" x14ac:dyDescent="0.25">
      <c r="A2246" s="5">
        <v>128784</v>
      </c>
      <c r="B2246" s="4">
        <v>1</v>
      </c>
      <c r="C2246" s="9" t="s">
        <v>6326</v>
      </c>
      <c r="D2246" s="65" t="s">
        <v>6327</v>
      </c>
      <c r="E2246" s="65" t="s">
        <v>11498</v>
      </c>
      <c r="F2246" s="9" t="s">
        <v>6328</v>
      </c>
      <c r="G2246" s="9" t="s">
        <v>6329</v>
      </c>
      <c r="H2246" s="1" t="s">
        <v>22</v>
      </c>
      <c r="I2246" s="1" t="s">
        <v>39</v>
      </c>
      <c r="K2246" s="14" t="s">
        <v>11500</v>
      </c>
      <c r="L2246" s="14" t="s">
        <v>11500</v>
      </c>
      <c r="M2246" s="2">
        <v>0.5</v>
      </c>
      <c r="P2246" s="181" t="s">
        <v>11516</v>
      </c>
      <c r="Q2246" s="182" t="s">
        <v>430</v>
      </c>
      <c r="S2246" s="6">
        <v>30000</v>
      </c>
      <c r="T2246" s="6">
        <v>0</v>
      </c>
      <c r="U2246" s="6">
        <v>0</v>
      </c>
      <c r="V2246" s="6">
        <v>0</v>
      </c>
      <c r="W2246" s="6">
        <f>SUM(Table2[[#This Row],[PE Obligations]:[Paving Obligations]])</f>
        <v>30000</v>
      </c>
    </row>
    <row r="2247" spans="1:23" ht="165" x14ac:dyDescent="0.25">
      <c r="A2247" s="5">
        <v>127958</v>
      </c>
      <c r="B2247" s="4">
        <v>1</v>
      </c>
      <c r="C2247" s="9" t="s">
        <v>40</v>
      </c>
      <c r="D2247" s="65"/>
      <c r="E2247" s="65" t="s">
        <v>11498</v>
      </c>
      <c r="F2247" s="9" t="s">
        <v>5920</v>
      </c>
      <c r="G2247" s="9" t="s">
        <v>5921</v>
      </c>
      <c r="H2247" s="1" t="s">
        <v>22</v>
      </c>
      <c r="I2247" s="1" t="s">
        <v>56</v>
      </c>
      <c r="K2247" s="14" t="s">
        <v>11500</v>
      </c>
      <c r="L2247" s="14" t="s">
        <v>11500</v>
      </c>
      <c r="M2247" s="1" t="s">
        <v>57</v>
      </c>
      <c r="P2247" s="181" t="s">
        <v>11516</v>
      </c>
      <c r="Q2247" s="182" t="s">
        <v>430</v>
      </c>
      <c r="S2247" s="6">
        <v>30000</v>
      </c>
      <c r="T2247" s="6">
        <v>0</v>
      </c>
      <c r="U2247" s="6">
        <v>0</v>
      </c>
      <c r="V2247" s="6">
        <v>0</v>
      </c>
      <c r="W2247" s="6">
        <f>SUM(Table2[[#This Row],[PE Obligations]:[Paving Obligations]])</f>
        <v>30000</v>
      </c>
    </row>
    <row r="2248" spans="1:23" x14ac:dyDescent="0.25">
      <c r="A2248" s="5">
        <v>129756</v>
      </c>
      <c r="B2248" s="4">
        <v>3</v>
      </c>
      <c r="C2248" s="9" t="s">
        <v>312</v>
      </c>
      <c r="D2248" s="65"/>
      <c r="E2248" s="65" t="s">
        <v>11500</v>
      </c>
      <c r="F2248" s="9" t="s">
        <v>7131</v>
      </c>
      <c r="H2248" s="1" t="s">
        <v>878</v>
      </c>
      <c r="I2248" s="1" t="s">
        <v>972</v>
      </c>
      <c r="K2248" s="14" t="s">
        <v>11500</v>
      </c>
      <c r="L2248" s="14" t="s">
        <v>11500</v>
      </c>
      <c r="M2248" s="1" t="s">
        <v>57</v>
      </c>
      <c r="P2248" s="181" t="s">
        <v>11500</v>
      </c>
      <c r="Q2248" s="182"/>
      <c r="S2248" s="6">
        <v>0</v>
      </c>
      <c r="T2248" s="6">
        <v>0</v>
      </c>
      <c r="U2248" s="6">
        <v>30000</v>
      </c>
      <c r="V2248" s="6">
        <v>0</v>
      </c>
      <c r="W2248" s="6">
        <f>SUM(Table2[[#This Row],[PE Obligations]:[Paving Obligations]])</f>
        <v>30000</v>
      </c>
    </row>
    <row r="2249" spans="1:23" x14ac:dyDescent="0.25">
      <c r="A2249" s="5">
        <v>129764</v>
      </c>
      <c r="B2249" s="4">
        <v>3</v>
      </c>
      <c r="C2249" s="9" t="s">
        <v>217</v>
      </c>
      <c r="D2249" s="65"/>
      <c r="E2249" s="65" t="s">
        <v>11500</v>
      </c>
      <c r="F2249" s="9" t="s">
        <v>7135</v>
      </c>
      <c r="H2249" s="1" t="s">
        <v>878</v>
      </c>
      <c r="I2249" s="1" t="s">
        <v>972</v>
      </c>
      <c r="K2249" s="14" t="s">
        <v>11500</v>
      </c>
      <c r="L2249" s="14" t="s">
        <v>11500</v>
      </c>
      <c r="M2249" s="1" t="s">
        <v>57</v>
      </c>
      <c r="P2249" s="181" t="s">
        <v>11500</v>
      </c>
      <c r="Q2249" s="182"/>
      <c r="S2249" s="6">
        <v>0</v>
      </c>
      <c r="T2249" s="6">
        <v>0</v>
      </c>
      <c r="U2249" s="6">
        <v>30000</v>
      </c>
      <c r="V2249" s="6">
        <v>0</v>
      </c>
      <c r="W2249" s="6">
        <f>SUM(Table2[[#This Row],[PE Obligations]:[Paving Obligations]])</f>
        <v>30000</v>
      </c>
    </row>
    <row r="2250" spans="1:23" x14ac:dyDescent="0.25">
      <c r="A2250" s="5">
        <v>129957</v>
      </c>
      <c r="B2250" s="4">
        <v>1</v>
      </c>
      <c r="C2250" s="9" t="s">
        <v>186</v>
      </c>
      <c r="D2250" s="65"/>
      <c r="E2250" s="65" t="s">
        <v>11500</v>
      </c>
      <c r="F2250" s="9" t="s">
        <v>7310</v>
      </c>
      <c r="H2250" s="1" t="s">
        <v>878</v>
      </c>
      <c r="I2250" s="1" t="s">
        <v>972</v>
      </c>
      <c r="K2250" s="14" t="s">
        <v>11500</v>
      </c>
      <c r="L2250" s="14" t="s">
        <v>11500</v>
      </c>
      <c r="M2250" s="1" t="s">
        <v>57</v>
      </c>
      <c r="P2250" s="181" t="s">
        <v>11500</v>
      </c>
      <c r="Q2250" s="182"/>
      <c r="S2250" s="6">
        <v>0</v>
      </c>
      <c r="T2250" s="6">
        <v>0</v>
      </c>
      <c r="U2250" s="6">
        <v>30000</v>
      </c>
      <c r="V2250" s="6">
        <v>0</v>
      </c>
      <c r="W2250" s="6">
        <f>SUM(Table2[[#This Row],[PE Obligations]:[Paving Obligations]])</f>
        <v>30000</v>
      </c>
    </row>
    <row r="2251" spans="1:23" x14ac:dyDescent="0.25">
      <c r="A2251" s="5">
        <v>130238</v>
      </c>
      <c r="B2251" s="4">
        <v>2</v>
      </c>
      <c r="C2251" s="9" t="s">
        <v>128</v>
      </c>
      <c r="D2251" s="65"/>
      <c r="E2251" s="65" t="s">
        <v>11500</v>
      </c>
      <c r="F2251" s="9" t="s">
        <v>7566</v>
      </c>
      <c r="H2251" s="1" t="s">
        <v>878</v>
      </c>
      <c r="I2251" s="1" t="s">
        <v>972</v>
      </c>
      <c r="K2251" s="14" t="s">
        <v>11500</v>
      </c>
      <c r="L2251" s="14" t="s">
        <v>11500</v>
      </c>
      <c r="M2251" s="1" t="s">
        <v>57</v>
      </c>
      <c r="P2251" s="181" t="s">
        <v>11500</v>
      </c>
      <c r="Q2251" s="182"/>
      <c r="S2251" s="6">
        <v>0</v>
      </c>
      <c r="T2251" s="6">
        <v>0</v>
      </c>
      <c r="U2251" s="6">
        <v>30000</v>
      </c>
      <c r="V2251" s="6">
        <v>0</v>
      </c>
      <c r="W2251" s="6">
        <f>SUM(Table2[[#This Row],[PE Obligations]:[Paving Obligations]])</f>
        <v>30000</v>
      </c>
    </row>
    <row r="2252" spans="1:23" x14ac:dyDescent="0.25">
      <c r="A2252" s="5">
        <v>130242</v>
      </c>
      <c r="B2252" s="4">
        <v>4</v>
      </c>
      <c r="C2252" s="9" t="s">
        <v>94</v>
      </c>
      <c r="D2252" s="65"/>
      <c r="E2252" s="65" t="s">
        <v>11500</v>
      </c>
      <c r="F2252" s="9" t="s">
        <v>7570</v>
      </c>
      <c r="H2252" s="1" t="s">
        <v>878</v>
      </c>
      <c r="I2252" s="1" t="s">
        <v>972</v>
      </c>
      <c r="K2252" s="14" t="s">
        <v>11500</v>
      </c>
      <c r="L2252" s="14" t="s">
        <v>11500</v>
      </c>
      <c r="M2252" s="1" t="s">
        <v>57</v>
      </c>
      <c r="P2252" s="181" t="s">
        <v>11500</v>
      </c>
      <c r="Q2252" s="182"/>
      <c r="S2252" s="6">
        <v>0</v>
      </c>
      <c r="T2252" s="6">
        <v>0</v>
      </c>
      <c r="U2252" s="6">
        <v>30000</v>
      </c>
      <c r="V2252" s="6">
        <v>0</v>
      </c>
      <c r="W2252" s="6">
        <f>SUM(Table2[[#This Row],[PE Obligations]:[Paving Obligations]])</f>
        <v>30000</v>
      </c>
    </row>
    <row r="2253" spans="1:23" ht="75" x14ac:dyDescent="0.25">
      <c r="A2253" s="5">
        <v>128426</v>
      </c>
      <c r="B2253" s="4">
        <v>4</v>
      </c>
      <c r="C2253" s="9" t="s">
        <v>229</v>
      </c>
      <c r="D2253" s="65" t="s">
        <v>722</v>
      </c>
      <c r="E2253" s="65" t="s">
        <v>11498</v>
      </c>
      <c r="F2253" s="9" t="s">
        <v>6115</v>
      </c>
      <c r="G2253" s="9" t="s">
        <v>6116</v>
      </c>
      <c r="H2253" s="1" t="s">
        <v>22</v>
      </c>
      <c r="I2253" s="1" t="s">
        <v>341</v>
      </c>
      <c r="J2253" s="1" t="e">
        <f>VLOOKUP(A2253,'Resurfacing Data'!A:M,13,FALSE)</f>
        <v>#N/A</v>
      </c>
      <c r="K2253" s="14" t="s">
        <v>11496</v>
      </c>
      <c r="L2253" s="14" t="s">
        <v>10418</v>
      </c>
      <c r="M2253" s="2">
        <v>0.49</v>
      </c>
      <c r="P2253" s="181" t="s">
        <v>11517</v>
      </c>
      <c r="Q2253" s="182" t="s">
        <v>24</v>
      </c>
      <c r="S2253" s="6">
        <v>30000</v>
      </c>
      <c r="T2253" s="6">
        <v>0</v>
      </c>
      <c r="U2253" s="6">
        <v>0</v>
      </c>
      <c r="V2253" s="6">
        <v>0</v>
      </c>
      <c r="W2253" s="6">
        <f>SUM(Table2[[#This Row],[PE Obligations]:[Paving Obligations]])</f>
        <v>30000</v>
      </c>
    </row>
    <row r="2254" spans="1:23" x14ac:dyDescent="0.25">
      <c r="A2254" s="5">
        <v>129312</v>
      </c>
      <c r="B2254" s="4">
        <v>2</v>
      </c>
      <c r="C2254" s="9" t="s">
        <v>124</v>
      </c>
      <c r="D2254" s="65" t="s">
        <v>503</v>
      </c>
      <c r="E2254" s="65" t="s">
        <v>900</v>
      </c>
      <c r="F2254" s="9" t="s">
        <v>6789</v>
      </c>
      <c r="H2254" s="1" t="s">
        <v>28</v>
      </c>
      <c r="I2254" s="1" t="s">
        <v>29</v>
      </c>
      <c r="K2254" s="14" t="s">
        <v>28</v>
      </c>
      <c r="L2254" s="14" t="s">
        <v>113</v>
      </c>
      <c r="M2254" s="2">
        <v>0.01</v>
      </c>
      <c r="P2254" s="181" t="s">
        <v>11515</v>
      </c>
      <c r="Q2254" s="182"/>
      <c r="R2254" s="9" t="s">
        <v>6790</v>
      </c>
      <c r="S2254" s="6">
        <v>30000</v>
      </c>
      <c r="T2254" s="6">
        <v>0</v>
      </c>
      <c r="U2254" s="6">
        <v>0</v>
      </c>
      <c r="V2254" s="6">
        <v>0</v>
      </c>
      <c r="W2254" s="6">
        <f>SUM(Table2[[#This Row],[PE Obligations]:[Paving Obligations]])</f>
        <v>30000</v>
      </c>
    </row>
    <row r="2255" spans="1:23" x14ac:dyDescent="0.25">
      <c r="A2255" s="5">
        <v>126727</v>
      </c>
      <c r="B2255" s="4">
        <v>2</v>
      </c>
      <c r="C2255" s="9" t="s">
        <v>65</v>
      </c>
      <c r="D2255" s="65"/>
      <c r="E2255" s="65" t="s">
        <v>11500</v>
      </c>
      <c r="F2255" s="9" t="s">
        <v>5098</v>
      </c>
      <c r="H2255" s="1" t="s">
        <v>1246</v>
      </c>
      <c r="K2255" s="14" t="s">
        <v>11500</v>
      </c>
      <c r="L2255" s="14" t="s">
        <v>11500</v>
      </c>
      <c r="M2255" s="1" t="s">
        <v>57</v>
      </c>
      <c r="P2255" s="181" t="s">
        <v>11500</v>
      </c>
      <c r="Q2255" s="182"/>
      <c r="S2255" s="6">
        <v>0</v>
      </c>
      <c r="T2255" s="6">
        <v>0</v>
      </c>
      <c r="U2255" s="6">
        <v>29849</v>
      </c>
      <c r="V2255" s="6">
        <v>0</v>
      </c>
      <c r="W2255" s="6">
        <f>SUM(Table2[[#This Row],[PE Obligations]:[Paving Obligations]])</f>
        <v>29849</v>
      </c>
    </row>
    <row r="2256" spans="1:23" x14ac:dyDescent="0.25">
      <c r="A2256" s="5">
        <v>128039</v>
      </c>
      <c r="B2256" s="4">
        <v>2</v>
      </c>
      <c r="C2256" s="9" t="s">
        <v>179</v>
      </c>
      <c r="D2256" s="65" t="s">
        <v>2964</v>
      </c>
      <c r="E2256" s="65" t="s">
        <v>900</v>
      </c>
      <c r="F2256" s="9" t="s">
        <v>5991</v>
      </c>
      <c r="H2256" s="1" t="s">
        <v>52</v>
      </c>
      <c r="I2256" s="1" t="s">
        <v>48</v>
      </c>
      <c r="K2256" s="14" t="s">
        <v>28</v>
      </c>
      <c r="L2256" s="14" t="s">
        <v>11339</v>
      </c>
      <c r="M2256" s="2">
        <v>0</v>
      </c>
      <c r="N2256" s="13">
        <v>44281</v>
      </c>
      <c r="P2256" s="181" t="s">
        <v>11515</v>
      </c>
      <c r="Q2256" s="182" t="s">
        <v>24</v>
      </c>
      <c r="R2256" s="9" t="s">
        <v>5992</v>
      </c>
      <c r="S2256" s="6">
        <v>0</v>
      </c>
      <c r="T2256" s="6">
        <v>0</v>
      </c>
      <c r="U2256" s="6">
        <v>29800</v>
      </c>
      <c r="V2256" s="6">
        <v>0</v>
      </c>
      <c r="W2256" s="6">
        <f>SUM(Table2[[#This Row],[PE Obligations]:[Paving Obligations]])</f>
        <v>29800</v>
      </c>
    </row>
    <row r="2257" spans="1:23" x14ac:dyDescent="0.25">
      <c r="A2257" s="5">
        <v>129007</v>
      </c>
      <c r="B2257" s="4">
        <v>3</v>
      </c>
      <c r="C2257" s="9" t="s">
        <v>250</v>
      </c>
      <c r="D2257" s="65"/>
      <c r="E2257" s="65" t="s">
        <v>900</v>
      </c>
      <c r="F2257" s="9" t="s">
        <v>6444</v>
      </c>
      <c r="H2257" s="1" t="s">
        <v>105</v>
      </c>
      <c r="I2257" s="1" t="s">
        <v>171</v>
      </c>
      <c r="K2257" s="14" t="s">
        <v>11500</v>
      </c>
      <c r="L2257" s="14" t="s">
        <v>11500</v>
      </c>
      <c r="M2257" s="1" t="s">
        <v>57</v>
      </c>
      <c r="P2257" s="181" t="s">
        <v>11515</v>
      </c>
      <c r="Q2257" s="182"/>
      <c r="S2257" s="6">
        <v>0</v>
      </c>
      <c r="T2257" s="6">
        <v>0</v>
      </c>
      <c r="U2257" s="6">
        <v>29737.05</v>
      </c>
      <c r="V2257" s="6">
        <v>0</v>
      </c>
      <c r="W2257" s="6">
        <f>SUM(Table2[[#This Row],[PE Obligations]:[Paving Obligations]])</f>
        <v>29737.05</v>
      </c>
    </row>
    <row r="2258" spans="1:23" x14ac:dyDescent="0.25">
      <c r="A2258" s="5">
        <v>130441</v>
      </c>
      <c r="B2258" s="4">
        <v>3</v>
      </c>
      <c r="C2258" s="9" t="s">
        <v>250</v>
      </c>
      <c r="D2258" s="65"/>
      <c r="E2258" s="65" t="s">
        <v>900</v>
      </c>
      <c r="F2258" s="9" t="s">
        <v>7664</v>
      </c>
      <c r="H2258" s="1" t="s">
        <v>105</v>
      </c>
      <c r="I2258" s="1" t="s">
        <v>171</v>
      </c>
      <c r="K2258" s="14" t="s">
        <v>11500</v>
      </c>
      <c r="L2258" s="14" t="s">
        <v>11500</v>
      </c>
      <c r="M2258" s="1" t="s">
        <v>57</v>
      </c>
      <c r="P2258" s="181" t="s">
        <v>11515</v>
      </c>
      <c r="Q2258" s="182"/>
      <c r="S2258" s="6">
        <v>0</v>
      </c>
      <c r="T2258" s="6">
        <v>0</v>
      </c>
      <c r="U2258" s="6">
        <v>29737.05</v>
      </c>
      <c r="V2258" s="6">
        <v>0</v>
      </c>
      <c r="W2258" s="6">
        <f>SUM(Table2[[#This Row],[PE Obligations]:[Paving Obligations]])</f>
        <v>29737.05</v>
      </c>
    </row>
    <row r="2259" spans="1:23" x14ac:dyDescent="0.25">
      <c r="A2259" s="5">
        <v>118321</v>
      </c>
      <c r="B2259" s="4">
        <v>3</v>
      </c>
      <c r="C2259" s="9" t="s">
        <v>54</v>
      </c>
      <c r="D2259" s="65"/>
      <c r="E2259" s="65" t="s">
        <v>11500</v>
      </c>
      <c r="F2259" s="9" t="s">
        <v>2270</v>
      </c>
      <c r="H2259" s="1" t="s">
        <v>24</v>
      </c>
      <c r="K2259" s="14" t="s">
        <v>11500</v>
      </c>
      <c r="L2259" s="14" t="s">
        <v>11500</v>
      </c>
      <c r="M2259" s="1" t="s">
        <v>57</v>
      </c>
      <c r="P2259" s="181" t="s">
        <v>11500</v>
      </c>
      <c r="Q2259" s="182"/>
      <c r="S2259" s="6">
        <v>29524.99</v>
      </c>
      <c r="T2259" s="6">
        <v>0</v>
      </c>
      <c r="U2259" s="6">
        <v>0</v>
      </c>
      <c r="V2259" s="6">
        <v>0</v>
      </c>
      <c r="W2259" s="6">
        <f>SUM(Table2[[#This Row],[PE Obligations]:[Paving Obligations]])</f>
        <v>29524.99</v>
      </c>
    </row>
    <row r="2260" spans="1:23" ht="30" x14ac:dyDescent="0.25">
      <c r="A2260" s="5">
        <v>125605</v>
      </c>
      <c r="B2260" s="4">
        <v>4</v>
      </c>
      <c r="C2260" s="9" t="s">
        <v>314</v>
      </c>
      <c r="D2260" s="65" t="s">
        <v>4480</v>
      </c>
      <c r="E2260" s="65" t="s">
        <v>11498</v>
      </c>
      <c r="F2260" s="9" t="s">
        <v>4481</v>
      </c>
      <c r="H2260" s="1" t="s">
        <v>1098</v>
      </c>
      <c r="I2260" s="1" t="s">
        <v>158</v>
      </c>
      <c r="K2260" s="14" t="s">
        <v>11500</v>
      </c>
      <c r="L2260" s="14" t="s">
        <v>11500</v>
      </c>
      <c r="M2260" s="2">
        <v>4.0599999999999996</v>
      </c>
      <c r="P2260" s="181" t="s">
        <v>11517</v>
      </c>
      <c r="Q2260" s="182" t="s">
        <v>1369</v>
      </c>
      <c r="S2260" s="6">
        <v>0</v>
      </c>
      <c r="T2260" s="6">
        <v>0</v>
      </c>
      <c r="U2260" s="6">
        <v>0</v>
      </c>
      <c r="V2260" s="6">
        <v>29438.85</v>
      </c>
      <c r="W2260" s="6">
        <f>SUM(Table2[[#This Row],[PE Obligations]:[Paving Obligations]])</f>
        <v>29438.85</v>
      </c>
    </row>
    <row r="2261" spans="1:23" x14ac:dyDescent="0.25">
      <c r="A2261" s="5">
        <v>130165</v>
      </c>
      <c r="B2261" s="4">
        <v>4</v>
      </c>
      <c r="C2261" s="9" t="s">
        <v>264</v>
      </c>
      <c r="D2261" s="65"/>
      <c r="E2261" s="65" t="s">
        <v>11500</v>
      </c>
      <c r="F2261" s="9" t="s">
        <v>7520</v>
      </c>
      <c r="H2261" s="1" t="s">
        <v>878</v>
      </c>
      <c r="I2261" s="1" t="s">
        <v>972</v>
      </c>
      <c r="K2261" s="14" t="s">
        <v>11500</v>
      </c>
      <c r="L2261" s="14" t="s">
        <v>11500</v>
      </c>
      <c r="M2261" s="1" t="s">
        <v>57</v>
      </c>
      <c r="P2261" s="181" t="s">
        <v>11500</v>
      </c>
      <c r="Q2261" s="182"/>
      <c r="S2261" s="6">
        <v>0</v>
      </c>
      <c r="T2261" s="6">
        <v>0</v>
      </c>
      <c r="U2261" s="6">
        <v>29400</v>
      </c>
      <c r="V2261" s="6">
        <v>0</v>
      </c>
      <c r="W2261" s="6">
        <f>SUM(Table2[[#This Row],[PE Obligations]:[Paving Obligations]])</f>
        <v>29400</v>
      </c>
    </row>
    <row r="2262" spans="1:23" ht="30" x14ac:dyDescent="0.25">
      <c r="A2262" s="5">
        <v>130006</v>
      </c>
      <c r="B2262" s="4">
        <v>3</v>
      </c>
      <c r="C2262" s="9" t="s">
        <v>54</v>
      </c>
      <c r="D2262" s="65"/>
      <c r="E2262" s="65" t="s">
        <v>11500</v>
      </c>
      <c r="F2262" s="9" t="s">
        <v>7362</v>
      </c>
      <c r="H2262" s="1" t="s">
        <v>1246</v>
      </c>
      <c r="K2262" s="14" t="s">
        <v>11500</v>
      </c>
      <c r="L2262" s="14" t="s">
        <v>11500</v>
      </c>
      <c r="M2262" s="1" t="s">
        <v>57</v>
      </c>
      <c r="P2262" s="181" t="s">
        <v>11500</v>
      </c>
      <c r="Q2262" s="182"/>
      <c r="S2262" s="6">
        <v>0</v>
      </c>
      <c r="T2262" s="6">
        <v>0</v>
      </c>
      <c r="U2262" s="6">
        <v>29392.5</v>
      </c>
      <c r="V2262" s="6">
        <v>0</v>
      </c>
      <c r="W2262" s="6">
        <f>SUM(Table2[[#This Row],[PE Obligations]:[Paving Obligations]])</f>
        <v>29392.5</v>
      </c>
    </row>
    <row r="2263" spans="1:23" x14ac:dyDescent="0.25">
      <c r="A2263" s="5">
        <v>126053</v>
      </c>
      <c r="B2263" s="4">
        <v>1</v>
      </c>
      <c r="C2263" s="9" t="s">
        <v>102</v>
      </c>
      <c r="D2263" s="65" t="s">
        <v>4615</v>
      </c>
      <c r="E2263" s="65" t="s">
        <v>900</v>
      </c>
      <c r="F2263" s="9" t="s">
        <v>4616</v>
      </c>
      <c r="G2263" s="9" t="s">
        <v>3582</v>
      </c>
      <c r="H2263" s="1" t="s">
        <v>158</v>
      </c>
      <c r="I2263" s="1" t="s">
        <v>341</v>
      </c>
      <c r="J2263" s="1" t="str">
        <f>VLOOKUP(A2263,'Resurfacing Data'!A:M,13,FALSE)</f>
        <v>411TLD Overlay @ 85 lb/sy</v>
      </c>
      <c r="K2263" s="14" t="s">
        <v>11496</v>
      </c>
      <c r="L2263" s="14" t="s">
        <v>10418</v>
      </c>
      <c r="M2263" s="2">
        <v>4.51</v>
      </c>
      <c r="N2263" s="13">
        <v>43140</v>
      </c>
      <c r="O2263" s="1" t="s">
        <v>337</v>
      </c>
      <c r="P2263" s="181" t="s">
        <v>11515</v>
      </c>
      <c r="Q2263" s="182" t="s">
        <v>24</v>
      </c>
      <c r="S2263" s="6">
        <v>0</v>
      </c>
      <c r="T2263" s="6">
        <v>0</v>
      </c>
      <c r="U2263" s="6">
        <v>0</v>
      </c>
      <c r="V2263" s="6">
        <v>29346.36</v>
      </c>
      <c r="W2263" s="6">
        <f>SUM(Table2[[#This Row],[PE Obligations]:[Paving Obligations]])</f>
        <v>29346.36</v>
      </c>
    </row>
    <row r="2264" spans="1:23" ht="90" x14ac:dyDescent="0.25">
      <c r="A2264" s="5">
        <v>128603</v>
      </c>
      <c r="B2264" s="4">
        <v>4</v>
      </c>
      <c r="C2264" s="9" t="s">
        <v>355</v>
      </c>
      <c r="D2264" s="65"/>
      <c r="E2264" s="65" t="s">
        <v>11498</v>
      </c>
      <c r="F2264" s="9" t="s">
        <v>6165</v>
      </c>
      <c r="G2264" s="9" t="s">
        <v>6166</v>
      </c>
      <c r="H2264" s="1" t="s">
        <v>22</v>
      </c>
      <c r="I2264" s="1" t="s">
        <v>39</v>
      </c>
      <c r="K2264" s="14" t="s">
        <v>11500</v>
      </c>
      <c r="L2264" s="14" t="s">
        <v>11500</v>
      </c>
      <c r="M2264" s="1" t="s">
        <v>57</v>
      </c>
      <c r="P2264" s="181" t="s">
        <v>11516</v>
      </c>
      <c r="Q2264" s="182" t="s">
        <v>430</v>
      </c>
      <c r="S2264" s="6">
        <v>29265</v>
      </c>
      <c r="T2264" s="6">
        <v>0</v>
      </c>
      <c r="U2264" s="6">
        <v>0</v>
      </c>
      <c r="V2264" s="6">
        <v>0</v>
      </c>
      <c r="W2264" s="6">
        <f>SUM(Table2[[#This Row],[PE Obligations]:[Paving Obligations]])</f>
        <v>29265</v>
      </c>
    </row>
    <row r="2265" spans="1:23" ht="30" x14ac:dyDescent="0.25">
      <c r="A2265" s="5">
        <v>127134</v>
      </c>
      <c r="B2265" s="4">
        <v>1</v>
      </c>
      <c r="C2265" s="9" t="s">
        <v>310</v>
      </c>
      <c r="D2265" s="65" t="s">
        <v>644</v>
      </c>
      <c r="E2265" s="65" t="s">
        <v>900</v>
      </c>
      <c r="F2265" s="9" t="s">
        <v>5313</v>
      </c>
      <c r="G2265" s="9" t="s">
        <v>3213</v>
      </c>
      <c r="H2265" s="1" t="s">
        <v>158</v>
      </c>
      <c r="I2265" s="1" t="s">
        <v>501</v>
      </c>
      <c r="K2265" s="14" t="s">
        <v>11496</v>
      </c>
      <c r="L2265" s="14" t="s">
        <v>10418</v>
      </c>
      <c r="M2265" s="2">
        <v>6.18</v>
      </c>
      <c r="N2265" s="13">
        <v>43595</v>
      </c>
      <c r="O2265" s="1" t="s">
        <v>342</v>
      </c>
      <c r="P2265" s="181" t="s">
        <v>11514</v>
      </c>
      <c r="Q2265" s="182" t="s">
        <v>11</v>
      </c>
      <c r="S2265" s="6">
        <v>0</v>
      </c>
      <c r="T2265" s="6">
        <v>0</v>
      </c>
      <c r="U2265" s="6">
        <v>-37950</v>
      </c>
      <c r="V2265" s="6">
        <v>67140</v>
      </c>
      <c r="W2265" s="6">
        <f>SUM(Table2[[#This Row],[PE Obligations]:[Paving Obligations]])</f>
        <v>29190</v>
      </c>
    </row>
    <row r="2266" spans="1:23" ht="45" x14ac:dyDescent="0.25">
      <c r="A2266" s="5">
        <v>115370.66</v>
      </c>
      <c r="B2266" s="4">
        <v>2</v>
      </c>
      <c r="C2266" s="9" t="s">
        <v>212</v>
      </c>
      <c r="D2266" s="65"/>
      <c r="E2266" s="65" t="s">
        <v>11498</v>
      </c>
      <c r="F2266" s="9" t="s">
        <v>1731</v>
      </c>
      <c r="G2266" s="9" t="s">
        <v>1732</v>
      </c>
      <c r="H2266" s="1" t="s">
        <v>24</v>
      </c>
      <c r="I2266" s="1" t="s">
        <v>600</v>
      </c>
      <c r="K2266" s="14" t="s">
        <v>11500</v>
      </c>
      <c r="L2266" s="14" t="s">
        <v>11500</v>
      </c>
      <c r="M2266" s="2">
        <v>0</v>
      </c>
      <c r="N2266" s="13">
        <v>42601</v>
      </c>
      <c r="P2266" s="181" t="s">
        <v>11517</v>
      </c>
      <c r="Q2266" s="182" t="s">
        <v>30</v>
      </c>
      <c r="S2266" s="6">
        <v>-17883.02</v>
      </c>
      <c r="T2266" s="6">
        <v>0</v>
      </c>
      <c r="U2266" s="6">
        <v>47028.27</v>
      </c>
      <c r="V2266" s="6">
        <v>0</v>
      </c>
      <c r="W2266" s="6">
        <f>SUM(Table2[[#This Row],[PE Obligations]:[Paving Obligations]])</f>
        <v>29145.249999999996</v>
      </c>
    </row>
    <row r="2267" spans="1:23" ht="30" x14ac:dyDescent="0.25">
      <c r="A2267" s="5">
        <v>127320</v>
      </c>
      <c r="B2267" s="4">
        <v>3</v>
      </c>
      <c r="C2267" s="9" t="s">
        <v>318</v>
      </c>
      <c r="D2267" s="65" t="s">
        <v>2779</v>
      </c>
      <c r="E2267" s="65" t="s">
        <v>900</v>
      </c>
      <c r="F2267" s="9" t="s">
        <v>5434</v>
      </c>
      <c r="G2267" s="9" t="s">
        <v>3213</v>
      </c>
      <c r="H2267" s="1" t="s">
        <v>158</v>
      </c>
      <c r="I2267" s="1" t="s">
        <v>158</v>
      </c>
      <c r="J2267" s="1" t="str">
        <f>VLOOKUP(A2267,'Resurfacing Data'!A:M,13,FALSE)</f>
        <v>Mill &amp; 411D</v>
      </c>
      <c r="K2267" s="14" t="s">
        <v>11496</v>
      </c>
      <c r="L2267" s="14" t="s">
        <v>10418</v>
      </c>
      <c r="M2267" s="2">
        <v>2.06</v>
      </c>
      <c r="N2267" s="13">
        <v>43595</v>
      </c>
      <c r="O2267" s="1" t="s">
        <v>342</v>
      </c>
      <c r="P2267" s="181" t="s">
        <v>11515</v>
      </c>
      <c r="Q2267" s="182" t="s">
        <v>24</v>
      </c>
      <c r="S2267" s="6">
        <v>0</v>
      </c>
      <c r="T2267" s="6">
        <v>0</v>
      </c>
      <c r="U2267" s="6">
        <v>0</v>
      </c>
      <c r="V2267" s="6">
        <v>29089</v>
      </c>
      <c r="W2267" s="6">
        <f>SUM(Table2[[#This Row],[PE Obligations]:[Paving Obligations]])</f>
        <v>29089</v>
      </c>
    </row>
    <row r="2268" spans="1:23" x14ac:dyDescent="0.25">
      <c r="A2268" s="5">
        <v>121576</v>
      </c>
      <c r="B2268" s="4">
        <v>3</v>
      </c>
      <c r="C2268" s="9" t="s">
        <v>217</v>
      </c>
      <c r="D2268" s="65" t="s">
        <v>503</v>
      </c>
      <c r="E2268" s="65" t="s">
        <v>900</v>
      </c>
      <c r="F2268" s="9" t="s">
        <v>2953</v>
      </c>
      <c r="H2268" s="1" t="s">
        <v>501</v>
      </c>
      <c r="I2268" s="1" t="s">
        <v>600</v>
      </c>
      <c r="K2268" s="14" t="s">
        <v>11500</v>
      </c>
      <c r="L2268" s="14" t="s">
        <v>11500</v>
      </c>
      <c r="M2268" s="2">
        <v>6.56</v>
      </c>
      <c r="N2268" s="13">
        <v>43378</v>
      </c>
      <c r="P2268" s="181" t="s">
        <v>11514</v>
      </c>
      <c r="Q2268" s="182" t="s">
        <v>11</v>
      </c>
      <c r="S2268" s="6">
        <v>-16385.09</v>
      </c>
      <c r="T2268" s="6">
        <v>0</v>
      </c>
      <c r="U2268" s="6">
        <v>45455.77</v>
      </c>
      <c r="V2268" s="6">
        <v>0</v>
      </c>
      <c r="W2268" s="6">
        <f>SUM(Table2[[#This Row],[PE Obligations]:[Paving Obligations]])</f>
        <v>29070.679999999997</v>
      </c>
    </row>
    <row r="2269" spans="1:23" ht="30" x14ac:dyDescent="0.25">
      <c r="A2269" s="5">
        <v>130010</v>
      </c>
      <c r="B2269" s="4">
        <v>3</v>
      </c>
      <c r="C2269" s="9" t="s">
        <v>131</v>
      </c>
      <c r="D2269" s="65"/>
      <c r="E2269" s="65" t="s">
        <v>11500</v>
      </c>
      <c r="F2269" s="9" t="s">
        <v>7363</v>
      </c>
      <c r="H2269" s="1" t="s">
        <v>1246</v>
      </c>
      <c r="K2269" s="14" t="s">
        <v>11500</v>
      </c>
      <c r="L2269" s="14" t="s">
        <v>11500</v>
      </c>
      <c r="M2269" s="1" t="s">
        <v>57</v>
      </c>
      <c r="P2269" s="181" t="s">
        <v>11500</v>
      </c>
      <c r="Q2269" s="182"/>
      <c r="S2269" s="6">
        <v>0</v>
      </c>
      <c r="T2269" s="6">
        <v>0</v>
      </c>
      <c r="U2269" s="6">
        <v>29022</v>
      </c>
      <c r="V2269" s="6">
        <v>0</v>
      </c>
      <c r="W2269" s="6">
        <f>SUM(Table2[[#This Row],[PE Obligations]:[Paving Obligations]])</f>
        <v>29022</v>
      </c>
    </row>
    <row r="2270" spans="1:23" x14ac:dyDescent="0.25">
      <c r="A2270" s="5">
        <v>124115</v>
      </c>
      <c r="B2270" s="4">
        <v>3</v>
      </c>
      <c r="C2270" s="9" t="s">
        <v>172</v>
      </c>
      <c r="D2270" s="65" t="s">
        <v>3704</v>
      </c>
      <c r="E2270" s="65" t="s">
        <v>11498</v>
      </c>
      <c r="F2270" s="9" t="s">
        <v>3705</v>
      </c>
      <c r="H2270" s="1" t="s">
        <v>28</v>
      </c>
      <c r="I2270" s="1" t="s">
        <v>29</v>
      </c>
      <c r="K2270" s="14" t="s">
        <v>28</v>
      </c>
      <c r="L2270" s="14" t="s">
        <v>113</v>
      </c>
      <c r="M2270" s="2">
        <v>0.02</v>
      </c>
      <c r="N2270" s="13">
        <v>45331</v>
      </c>
      <c r="P2270" s="181" t="s">
        <v>11517</v>
      </c>
      <c r="Q2270" s="182" t="s">
        <v>30</v>
      </c>
      <c r="R2270" s="9" t="s">
        <v>3706</v>
      </c>
      <c r="S2270" s="6">
        <v>29000</v>
      </c>
      <c r="T2270" s="6">
        <v>0</v>
      </c>
      <c r="U2270" s="6">
        <v>0</v>
      </c>
      <c r="V2270" s="6">
        <v>0</v>
      </c>
      <c r="W2270" s="6">
        <f>SUM(Table2[[#This Row],[PE Obligations]:[Paving Obligations]])</f>
        <v>29000</v>
      </c>
    </row>
    <row r="2271" spans="1:23" ht="225" x14ac:dyDescent="0.25">
      <c r="A2271" s="5">
        <v>123791</v>
      </c>
      <c r="B2271" s="4">
        <v>1</v>
      </c>
      <c r="C2271" s="9" t="s">
        <v>397</v>
      </c>
      <c r="D2271" s="65"/>
      <c r="E2271" s="65" t="s">
        <v>11498</v>
      </c>
      <c r="F2271" s="9" t="s">
        <v>3573</v>
      </c>
      <c r="G2271" s="9" t="s">
        <v>3574</v>
      </c>
      <c r="H2271" s="1" t="s">
        <v>158</v>
      </c>
      <c r="I2271" s="1" t="s">
        <v>158</v>
      </c>
      <c r="J2271" s="1" t="e">
        <f>VLOOKUP(A2271,'2020'!E:I,5,FALSE)</f>
        <v>#N/A</v>
      </c>
      <c r="K2271" s="14" t="s">
        <v>11496</v>
      </c>
      <c r="L2271" s="14" t="s">
        <v>11339</v>
      </c>
      <c r="M2271" s="2">
        <v>0.83799999999999997</v>
      </c>
      <c r="P2271" s="181" t="s">
        <v>11517</v>
      </c>
      <c r="Q2271" s="182" t="s">
        <v>24</v>
      </c>
      <c r="S2271" s="6">
        <v>0</v>
      </c>
      <c r="T2271" s="6">
        <v>0</v>
      </c>
      <c r="U2271" s="6">
        <v>29000</v>
      </c>
      <c r="V2271" s="6">
        <v>0</v>
      </c>
      <c r="W2271" s="6">
        <f>SUM(Table2[[#This Row],[PE Obligations]:[Paving Obligations]])</f>
        <v>29000</v>
      </c>
    </row>
    <row r="2272" spans="1:23" ht="30" x14ac:dyDescent="0.25">
      <c r="A2272" s="5">
        <v>124934</v>
      </c>
      <c r="B2272" s="4">
        <v>2</v>
      </c>
      <c r="C2272" s="9" t="s">
        <v>176</v>
      </c>
      <c r="D2272" s="65" t="s">
        <v>450</v>
      </c>
      <c r="E2272" s="65" t="s">
        <v>900</v>
      </c>
      <c r="F2272" s="9" t="s">
        <v>4113</v>
      </c>
      <c r="G2272" s="9" t="s">
        <v>4095</v>
      </c>
      <c r="H2272" s="1" t="s">
        <v>158</v>
      </c>
      <c r="I2272" s="1" t="s">
        <v>341</v>
      </c>
      <c r="J2272" s="1" t="str">
        <f>VLOOKUP(A2272,'Resurfacing Data'!A:M,13,FALSE)</f>
        <v>Mill &amp; 85 lb/sy TLD</v>
      </c>
      <c r="K2272" s="14" t="s">
        <v>11496</v>
      </c>
      <c r="L2272" s="14" t="s">
        <v>10418</v>
      </c>
      <c r="M2272" s="2">
        <v>7.45</v>
      </c>
      <c r="N2272" s="13">
        <v>42867</v>
      </c>
      <c r="O2272" s="1" t="s">
        <v>342</v>
      </c>
      <c r="P2272" s="181" t="s">
        <v>11514</v>
      </c>
      <c r="Q2272" s="182" t="s">
        <v>11</v>
      </c>
      <c r="S2272" s="6">
        <v>0</v>
      </c>
      <c r="T2272" s="6">
        <v>0</v>
      </c>
      <c r="U2272" s="6">
        <v>-2788.37</v>
      </c>
      <c r="V2272" s="6">
        <v>31708.33</v>
      </c>
      <c r="W2272" s="6">
        <f>SUM(Table2[[#This Row],[PE Obligations]:[Paving Obligations]])</f>
        <v>28919.960000000003</v>
      </c>
    </row>
    <row r="2273" spans="1:23" x14ac:dyDescent="0.25">
      <c r="A2273" s="5">
        <v>116344.07</v>
      </c>
      <c r="B2273" s="4">
        <v>4</v>
      </c>
      <c r="C2273" s="9" t="s">
        <v>156</v>
      </c>
      <c r="D2273" s="65" t="s">
        <v>900</v>
      </c>
      <c r="E2273" s="65" t="s">
        <v>900</v>
      </c>
      <c r="F2273" s="9" t="s">
        <v>1933</v>
      </c>
      <c r="H2273" s="1" t="s">
        <v>105</v>
      </c>
      <c r="I2273" s="1" t="s">
        <v>761</v>
      </c>
      <c r="K2273" s="14" t="s">
        <v>11500</v>
      </c>
      <c r="L2273" s="14" t="s">
        <v>11500</v>
      </c>
      <c r="M2273" s="1" t="s">
        <v>57</v>
      </c>
      <c r="N2273" s="13">
        <v>43441</v>
      </c>
      <c r="P2273" s="181" t="s">
        <v>11515</v>
      </c>
      <c r="Q2273" s="182"/>
      <c r="S2273" s="6">
        <v>0</v>
      </c>
      <c r="T2273" s="6">
        <v>0</v>
      </c>
      <c r="U2273" s="6">
        <v>28600</v>
      </c>
      <c r="V2273" s="6">
        <v>0</v>
      </c>
      <c r="W2273" s="6">
        <f>SUM(Table2[[#This Row],[PE Obligations]:[Paving Obligations]])</f>
        <v>28600</v>
      </c>
    </row>
    <row r="2274" spans="1:23" x14ac:dyDescent="0.25">
      <c r="A2274" s="5">
        <v>115822</v>
      </c>
      <c r="B2274" s="4">
        <v>3</v>
      </c>
      <c r="C2274" s="9" t="s">
        <v>267</v>
      </c>
      <c r="D2274" s="65" t="s">
        <v>1830</v>
      </c>
      <c r="E2274" s="65" t="s">
        <v>900</v>
      </c>
      <c r="F2274" s="9" t="s">
        <v>1831</v>
      </c>
      <c r="H2274" s="1" t="s">
        <v>52</v>
      </c>
      <c r="I2274" s="1" t="s">
        <v>48</v>
      </c>
      <c r="K2274" s="14" t="s">
        <v>28</v>
      </c>
      <c r="L2274" s="14" t="s">
        <v>11339</v>
      </c>
      <c r="M2274" s="2">
        <v>0</v>
      </c>
      <c r="N2274" s="13">
        <v>41418</v>
      </c>
      <c r="P2274" s="181" t="s">
        <v>11515</v>
      </c>
      <c r="Q2274" s="182" t="s">
        <v>24</v>
      </c>
      <c r="R2274" s="9" t="s">
        <v>1832</v>
      </c>
      <c r="S2274" s="6">
        <v>15415.84</v>
      </c>
      <c r="T2274" s="6">
        <v>0</v>
      </c>
      <c r="U2274" s="6">
        <v>12920.56</v>
      </c>
      <c r="V2274" s="6">
        <v>0</v>
      </c>
      <c r="W2274" s="6">
        <f>SUM(Table2[[#This Row],[PE Obligations]:[Paving Obligations]])</f>
        <v>28336.400000000001</v>
      </c>
    </row>
    <row r="2275" spans="1:23" x14ac:dyDescent="0.25">
      <c r="A2275" s="5">
        <v>130362</v>
      </c>
      <c r="B2275" s="4">
        <v>3</v>
      </c>
      <c r="C2275" s="9" t="s">
        <v>237</v>
      </c>
      <c r="D2275" s="65"/>
      <c r="E2275" s="65" t="s">
        <v>900</v>
      </c>
      <c r="F2275" s="9" t="s">
        <v>7651</v>
      </c>
      <c r="H2275" s="1" t="s">
        <v>105</v>
      </c>
      <c r="I2275" s="1" t="s">
        <v>171</v>
      </c>
      <c r="K2275" s="14" t="s">
        <v>11500</v>
      </c>
      <c r="L2275" s="14" t="s">
        <v>11500</v>
      </c>
      <c r="M2275" s="1" t="s">
        <v>57</v>
      </c>
      <c r="P2275" s="181" t="s">
        <v>11515</v>
      </c>
      <c r="Q2275" s="182"/>
      <c r="S2275" s="6">
        <v>0</v>
      </c>
      <c r="T2275" s="6">
        <v>0</v>
      </c>
      <c r="U2275" s="6">
        <v>28327.5</v>
      </c>
      <c r="V2275" s="6">
        <v>0</v>
      </c>
      <c r="W2275" s="6">
        <f>SUM(Table2[[#This Row],[PE Obligations]:[Paving Obligations]])</f>
        <v>28327.5</v>
      </c>
    </row>
    <row r="2276" spans="1:23" ht="30" x14ac:dyDescent="0.25">
      <c r="A2276" s="5">
        <v>124736</v>
      </c>
      <c r="B2276" s="4">
        <v>4</v>
      </c>
      <c r="C2276" s="9" t="s">
        <v>607</v>
      </c>
      <c r="D2276" s="65" t="s">
        <v>4035</v>
      </c>
      <c r="E2276" s="65" t="s">
        <v>11498</v>
      </c>
      <c r="F2276" s="9" t="s">
        <v>4036</v>
      </c>
      <c r="H2276" s="1" t="s">
        <v>35</v>
      </c>
      <c r="I2276" s="1" t="s">
        <v>29</v>
      </c>
      <c r="K2276" s="14" t="s">
        <v>28</v>
      </c>
      <c r="L2276" s="14" t="s">
        <v>113</v>
      </c>
      <c r="M2276" s="2">
        <v>0.01</v>
      </c>
      <c r="P2276" s="181" t="s">
        <v>11517</v>
      </c>
      <c r="Q2276" s="182" t="s">
        <v>30</v>
      </c>
      <c r="R2276" s="9" t="s">
        <v>4037</v>
      </c>
      <c r="S2276" s="6">
        <v>0</v>
      </c>
      <c r="T2276" s="6">
        <v>0</v>
      </c>
      <c r="U2276" s="6">
        <v>28227.18</v>
      </c>
      <c r="V2276" s="6">
        <v>0</v>
      </c>
      <c r="W2276" s="6">
        <f>SUM(Table2[[#This Row],[PE Obligations]:[Paving Obligations]])</f>
        <v>28227.18</v>
      </c>
    </row>
    <row r="2277" spans="1:23" x14ac:dyDescent="0.25">
      <c r="A2277" s="5">
        <v>121551</v>
      </c>
      <c r="B2277" s="4">
        <v>1</v>
      </c>
      <c r="C2277" s="9" t="s">
        <v>310</v>
      </c>
      <c r="D2277" s="65" t="s">
        <v>644</v>
      </c>
      <c r="E2277" s="65" t="s">
        <v>900</v>
      </c>
      <c r="F2277" s="9" t="s">
        <v>2947</v>
      </c>
      <c r="H2277" s="1" t="s">
        <v>501</v>
      </c>
      <c r="I2277" s="1" t="s">
        <v>600</v>
      </c>
      <c r="K2277" s="14" t="s">
        <v>11500</v>
      </c>
      <c r="L2277" s="14" t="s">
        <v>11500</v>
      </c>
      <c r="M2277" s="2">
        <v>0.52</v>
      </c>
      <c r="N2277" s="13">
        <v>44176</v>
      </c>
      <c r="P2277" s="181" t="s">
        <v>11514</v>
      </c>
      <c r="Q2277" s="182" t="s">
        <v>11</v>
      </c>
      <c r="S2277" s="6">
        <v>10000</v>
      </c>
      <c r="T2277" s="6">
        <v>18200</v>
      </c>
      <c r="U2277" s="6">
        <v>0</v>
      </c>
      <c r="V2277" s="6">
        <v>0</v>
      </c>
      <c r="W2277" s="6">
        <f>SUM(Table2[[#This Row],[PE Obligations]:[Paving Obligations]])</f>
        <v>28200</v>
      </c>
    </row>
    <row r="2278" spans="1:23" x14ac:dyDescent="0.25">
      <c r="A2278" s="5">
        <v>126209</v>
      </c>
      <c r="B2278" s="4">
        <v>3</v>
      </c>
      <c r="C2278" s="9" t="s">
        <v>267</v>
      </c>
      <c r="D2278" s="65" t="s">
        <v>339</v>
      </c>
      <c r="E2278" s="65" t="s">
        <v>900</v>
      </c>
      <c r="F2278" s="9" t="s">
        <v>4743</v>
      </c>
      <c r="G2278" s="9" t="s">
        <v>4733</v>
      </c>
      <c r="H2278" s="1" t="s">
        <v>158</v>
      </c>
      <c r="I2278" s="1" t="s">
        <v>341</v>
      </c>
      <c r="J2278" s="1" t="str">
        <f>VLOOKUP(A2278,'Resurfacing Data'!A:M,13,FALSE)</f>
        <v>Profile Mill &amp; 85 lb/sy TLD</v>
      </c>
      <c r="K2278" s="14" t="s">
        <v>11496</v>
      </c>
      <c r="L2278" s="14" t="s">
        <v>10418</v>
      </c>
      <c r="M2278" s="2">
        <v>5.49</v>
      </c>
      <c r="N2278" s="13">
        <v>43140</v>
      </c>
      <c r="O2278" s="1" t="s">
        <v>337</v>
      </c>
      <c r="P2278" s="181" t="s">
        <v>11515</v>
      </c>
      <c r="Q2278" s="182" t="s">
        <v>24</v>
      </c>
      <c r="S2278" s="6">
        <v>0</v>
      </c>
      <c r="T2278" s="6">
        <v>0</v>
      </c>
      <c r="U2278" s="6">
        <v>26829.39</v>
      </c>
      <c r="V2278" s="6">
        <v>1357.48</v>
      </c>
      <c r="W2278" s="6">
        <f>SUM(Table2[[#This Row],[PE Obligations]:[Paving Obligations]])</f>
        <v>28186.87</v>
      </c>
    </row>
    <row r="2279" spans="1:23" x14ac:dyDescent="0.25">
      <c r="A2279" s="5">
        <v>126319</v>
      </c>
      <c r="B2279" s="4">
        <v>4</v>
      </c>
      <c r="C2279" s="9" t="s">
        <v>314</v>
      </c>
      <c r="D2279" s="65" t="s">
        <v>4818</v>
      </c>
      <c r="E2279" s="65" t="s">
        <v>900</v>
      </c>
      <c r="F2279" s="9" t="s">
        <v>4819</v>
      </c>
      <c r="H2279" s="1" t="s">
        <v>158</v>
      </c>
      <c r="I2279" s="1" t="s">
        <v>341</v>
      </c>
      <c r="J2279" s="1" t="str">
        <f>VLOOKUP(A2279,'Resurfacing Data'!A:M,13,FALSE)</f>
        <v>Mill &amp; 411D</v>
      </c>
      <c r="K2279" s="14" t="s">
        <v>11496</v>
      </c>
      <c r="L2279" s="14" t="s">
        <v>10418</v>
      </c>
      <c r="M2279" s="2">
        <v>0.3</v>
      </c>
      <c r="N2279" s="13">
        <v>43231</v>
      </c>
      <c r="O2279" s="1" t="s">
        <v>342</v>
      </c>
      <c r="P2279" s="181" t="s">
        <v>11515</v>
      </c>
      <c r="Q2279" s="182" t="s">
        <v>24</v>
      </c>
      <c r="S2279" s="6">
        <v>0</v>
      </c>
      <c r="T2279" s="6">
        <v>0</v>
      </c>
      <c r="U2279" s="6">
        <v>26520.080000000002</v>
      </c>
      <c r="V2279" s="6">
        <v>1611.89</v>
      </c>
      <c r="W2279" s="6">
        <f>SUM(Table2[[#This Row],[PE Obligations]:[Paving Obligations]])</f>
        <v>28131.97</v>
      </c>
    </row>
    <row r="2280" spans="1:23" x14ac:dyDescent="0.25">
      <c r="A2280" s="5">
        <v>130095</v>
      </c>
      <c r="B2280" s="4">
        <v>4</v>
      </c>
      <c r="C2280" s="9" t="s">
        <v>304</v>
      </c>
      <c r="D2280" s="65"/>
      <c r="E2280" s="65" t="s">
        <v>11500</v>
      </c>
      <c r="F2280" s="9" t="s">
        <v>7446</v>
      </c>
      <c r="H2280" s="1" t="s">
        <v>878</v>
      </c>
      <c r="I2280" s="1" t="s">
        <v>972</v>
      </c>
      <c r="K2280" s="14" t="s">
        <v>11500</v>
      </c>
      <c r="L2280" s="14" t="s">
        <v>11500</v>
      </c>
      <c r="M2280" s="1" t="s">
        <v>57</v>
      </c>
      <c r="P2280" s="181" t="s">
        <v>11500</v>
      </c>
      <c r="Q2280" s="182"/>
      <c r="S2280" s="6">
        <v>0</v>
      </c>
      <c r="T2280" s="6">
        <v>0</v>
      </c>
      <c r="U2280" s="6">
        <v>28068</v>
      </c>
      <c r="V2280" s="6">
        <v>0</v>
      </c>
      <c r="W2280" s="6">
        <f>SUM(Table2[[#This Row],[PE Obligations]:[Paving Obligations]])</f>
        <v>28068</v>
      </c>
    </row>
    <row r="2281" spans="1:23" x14ac:dyDescent="0.25">
      <c r="A2281" s="5">
        <v>129074</v>
      </c>
      <c r="B2281" s="4">
        <v>2</v>
      </c>
      <c r="C2281" s="9" t="s">
        <v>183</v>
      </c>
      <c r="D2281" s="65"/>
      <c r="E2281" s="65" t="s">
        <v>900</v>
      </c>
      <c r="F2281" s="9" t="s">
        <v>6509</v>
      </c>
      <c r="H2281" s="1" t="s">
        <v>105</v>
      </c>
      <c r="I2281" s="1" t="s">
        <v>171</v>
      </c>
      <c r="K2281" s="14" t="s">
        <v>11500</v>
      </c>
      <c r="L2281" s="14" t="s">
        <v>11500</v>
      </c>
      <c r="M2281" s="1" t="s">
        <v>57</v>
      </c>
      <c r="P2281" s="181" t="s">
        <v>11515</v>
      </c>
      <c r="Q2281" s="182"/>
      <c r="S2281" s="6">
        <v>0</v>
      </c>
      <c r="T2281" s="6">
        <v>0</v>
      </c>
      <c r="U2281" s="6">
        <v>28001.42</v>
      </c>
      <c r="V2281" s="6">
        <v>0</v>
      </c>
      <c r="W2281" s="6">
        <f>SUM(Table2[[#This Row],[PE Obligations]:[Paving Obligations]])</f>
        <v>28001.42</v>
      </c>
    </row>
    <row r="2282" spans="1:23" ht="30" x14ac:dyDescent="0.25">
      <c r="A2282" s="5">
        <v>128941</v>
      </c>
      <c r="B2282" s="4">
        <v>3</v>
      </c>
      <c r="C2282" s="9" t="s">
        <v>54</v>
      </c>
      <c r="D2282" s="65"/>
      <c r="E2282" s="65" t="s">
        <v>11500</v>
      </c>
      <c r="F2282" s="9" t="s">
        <v>6421</v>
      </c>
      <c r="H2282" s="1" t="s">
        <v>1246</v>
      </c>
      <c r="K2282" s="14" t="s">
        <v>11500</v>
      </c>
      <c r="L2282" s="14" t="s">
        <v>11500</v>
      </c>
      <c r="M2282" s="1" t="s">
        <v>57</v>
      </c>
      <c r="P2282" s="181" t="s">
        <v>11500</v>
      </c>
      <c r="Q2282" s="182"/>
      <c r="S2282" s="6">
        <v>0</v>
      </c>
      <c r="T2282" s="6">
        <v>0</v>
      </c>
      <c r="U2282" s="6">
        <v>27897</v>
      </c>
      <c r="V2282" s="6">
        <v>0</v>
      </c>
      <c r="W2282" s="6">
        <f>SUM(Table2[[#This Row],[PE Obligations]:[Paving Obligations]])</f>
        <v>27897</v>
      </c>
    </row>
    <row r="2283" spans="1:23" x14ac:dyDescent="0.25">
      <c r="A2283" s="5">
        <v>126073</v>
      </c>
      <c r="B2283" s="4">
        <v>1</v>
      </c>
      <c r="C2283" s="9" t="s">
        <v>83</v>
      </c>
      <c r="D2283" s="65" t="s">
        <v>647</v>
      </c>
      <c r="E2283" s="65" t="s">
        <v>900</v>
      </c>
      <c r="F2283" s="9" t="s">
        <v>4636</v>
      </c>
      <c r="G2283" s="9" t="s">
        <v>3213</v>
      </c>
      <c r="H2283" s="1" t="s">
        <v>158</v>
      </c>
      <c r="I2283" s="1" t="s">
        <v>341</v>
      </c>
      <c r="J2283" s="1" t="str">
        <f>VLOOKUP(A2283,'Resurfacing Data'!A:M,13,FALSE)</f>
        <v>Mill &amp; 411D</v>
      </c>
      <c r="K2283" s="14" t="s">
        <v>11496</v>
      </c>
      <c r="L2283" s="14" t="s">
        <v>10418</v>
      </c>
      <c r="M2283" s="2">
        <v>0.8</v>
      </c>
      <c r="N2283" s="13">
        <v>43231</v>
      </c>
      <c r="O2283" s="1" t="s">
        <v>342</v>
      </c>
      <c r="P2283" s="181" t="s">
        <v>11514</v>
      </c>
      <c r="Q2283" s="182" t="s">
        <v>11</v>
      </c>
      <c r="S2283" s="6">
        <v>0</v>
      </c>
      <c r="T2283" s="6">
        <v>0</v>
      </c>
      <c r="U2283" s="6">
        <v>12183.12</v>
      </c>
      <c r="V2283" s="6">
        <v>15672.02</v>
      </c>
      <c r="W2283" s="6">
        <f>SUM(Table2[[#This Row],[PE Obligations]:[Paving Obligations]])</f>
        <v>27855.14</v>
      </c>
    </row>
    <row r="2284" spans="1:23" ht="30" x14ac:dyDescent="0.25">
      <c r="A2284" s="5">
        <v>126642</v>
      </c>
      <c r="B2284" s="4">
        <v>2</v>
      </c>
      <c r="C2284" s="9" t="s">
        <v>366</v>
      </c>
      <c r="D2284" s="65" t="s">
        <v>4974</v>
      </c>
      <c r="E2284" s="65" t="s">
        <v>11498</v>
      </c>
      <c r="F2284" s="9" t="s">
        <v>4975</v>
      </c>
      <c r="H2284" s="1" t="s">
        <v>1098</v>
      </c>
      <c r="I2284" s="1" t="s">
        <v>158</v>
      </c>
      <c r="K2284" s="14" t="s">
        <v>11500</v>
      </c>
      <c r="L2284" s="14" t="s">
        <v>11500</v>
      </c>
      <c r="M2284" s="2">
        <v>1.4</v>
      </c>
      <c r="P2284" s="181" t="s">
        <v>11517</v>
      </c>
      <c r="Q2284" s="182" t="s">
        <v>30</v>
      </c>
      <c r="S2284" s="6">
        <v>0</v>
      </c>
      <c r="T2284" s="6">
        <v>0</v>
      </c>
      <c r="U2284" s="6">
        <v>0</v>
      </c>
      <c r="V2284" s="6">
        <v>27837.63</v>
      </c>
      <c r="W2284" s="6">
        <f>SUM(Table2[[#This Row],[PE Obligations]:[Paving Obligations]])</f>
        <v>27837.63</v>
      </c>
    </row>
    <row r="2285" spans="1:23" ht="105" x14ac:dyDescent="0.25">
      <c r="A2285" s="5">
        <v>123480</v>
      </c>
      <c r="B2285" s="4">
        <v>4</v>
      </c>
      <c r="C2285" s="9" t="s">
        <v>304</v>
      </c>
      <c r="D2285" s="65" t="s">
        <v>2330</v>
      </c>
      <c r="E2285" s="65" t="s">
        <v>900</v>
      </c>
      <c r="F2285" s="9" t="s">
        <v>3471</v>
      </c>
      <c r="G2285" s="9" t="s">
        <v>3472</v>
      </c>
      <c r="H2285" s="1" t="s">
        <v>22</v>
      </c>
      <c r="I2285" s="1" t="s">
        <v>63</v>
      </c>
      <c r="K2285" s="14" t="s">
        <v>11496</v>
      </c>
      <c r="L2285" s="14" t="s">
        <v>113</v>
      </c>
      <c r="M2285" s="2">
        <v>0.94</v>
      </c>
      <c r="P2285" s="181" t="s">
        <v>11515</v>
      </c>
      <c r="Q2285" s="182" t="s">
        <v>24</v>
      </c>
      <c r="S2285" s="6">
        <v>7715</v>
      </c>
      <c r="T2285" s="6">
        <v>20000</v>
      </c>
      <c r="U2285" s="6">
        <v>0</v>
      </c>
      <c r="V2285" s="6">
        <v>0</v>
      </c>
      <c r="W2285" s="6">
        <f>SUM(Table2[[#This Row],[PE Obligations]:[Paving Obligations]])</f>
        <v>27715</v>
      </c>
    </row>
    <row r="2286" spans="1:23" x14ac:dyDescent="0.25">
      <c r="A2286" s="5">
        <v>127022</v>
      </c>
      <c r="B2286" s="4">
        <v>3</v>
      </c>
      <c r="C2286" s="9" t="s">
        <v>239</v>
      </c>
      <c r="D2286" s="65"/>
      <c r="E2286" s="65" t="s">
        <v>11500</v>
      </c>
      <c r="F2286" s="9" t="s">
        <v>5248</v>
      </c>
      <c r="H2286" s="1" t="s">
        <v>878</v>
      </c>
      <c r="I2286" s="1" t="s">
        <v>972</v>
      </c>
      <c r="K2286" s="14" t="s">
        <v>11500</v>
      </c>
      <c r="L2286" s="14" t="s">
        <v>11500</v>
      </c>
      <c r="M2286" s="1" t="s">
        <v>57</v>
      </c>
      <c r="P2286" s="181" t="s">
        <v>11500</v>
      </c>
      <c r="Q2286" s="182"/>
      <c r="S2286" s="6">
        <v>0</v>
      </c>
      <c r="T2286" s="6">
        <v>0</v>
      </c>
      <c r="U2286" s="6">
        <v>27658.400000000001</v>
      </c>
      <c r="V2286" s="6">
        <v>0</v>
      </c>
      <c r="W2286" s="6">
        <f>SUM(Table2[[#This Row],[PE Obligations]:[Paving Obligations]])</f>
        <v>27658.400000000001</v>
      </c>
    </row>
    <row r="2287" spans="1:23" x14ac:dyDescent="0.25">
      <c r="A2287" s="5">
        <v>129010</v>
      </c>
      <c r="B2287" s="4">
        <v>2</v>
      </c>
      <c r="C2287" s="9" t="s">
        <v>241</v>
      </c>
      <c r="D2287" s="65"/>
      <c r="E2287" s="65" t="s">
        <v>900</v>
      </c>
      <c r="F2287" s="9" t="s">
        <v>6447</v>
      </c>
      <c r="H2287" s="1" t="s">
        <v>105</v>
      </c>
      <c r="I2287" s="1" t="s">
        <v>171</v>
      </c>
      <c r="K2287" s="14" t="s">
        <v>11500</v>
      </c>
      <c r="L2287" s="14" t="s">
        <v>11500</v>
      </c>
      <c r="M2287" s="1" t="s">
        <v>57</v>
      </c>
      <c r="P2287" s="181" t="s">
        <v>11515</v>
      </c>
      <c r="Q2287" s="182"/>
      <c r="S2287" s="6">
        <v>0</v>
      </c>
      <c r="T2287" s="6">
        <v>0</v>
      </c>
      <c r="U2287" s="6">
        <v>27618.36</v>
      </c>
      <c r="V2287" s="6">
        <v>0</v>
      </c>
      <c r="W2287" s="6">
        <f>SUM(Table2[[#This Row],[PE Obligations]:[Paving Obligations]])</f>
        <v>27618.36</v>
      </c>
    </row>
    <row r="2288" spans="1:23" ht="30" x14ac:dyDescent="0.25">
      <c r="A2288" s="5">
        <v>123152</v>
      </c>
      <c r="B2288" s="4">
        <v>3</v>
      </c>
      <c r="C2288" s="9" t="s">
        <v>2359</v>
      </c>
      <c r="D2288" s="65" t="s">
        <v>757</v>
      </c>
      <c r="E2288" s="65" t="s">
        <v>10721</v>
      </c>
      <c r="F2288" s="9" t="s">
        <v>3343</v>
      </c>
      <c r="G2288" s="9" t="s">
        <v>3344</v>
      </c>
      <c r="H2288" s="1" t="s">
        <v>22</v>
      </c>
      <c r="I2288" s="1" t="s">
        <v>1043</v>
      </c>
      <c r="K2288" s="14" t="s">
        <v>11500</v>
      </c>
      <c r="L2288" s="14" t="s">
        <v>11500</v>
      </c>
      <c r="M2288" s="2">
        <v>0</v>
      </c>
      <c r="N2288" s="13">
        <v>43553</v>
      </c>
      <c r="P2288" s="181" t="s">
        <v>11513</v>
      </c>
      <c r="Q2288" s="182" t="s">
        <v>148</v>
      </c>
      <c r="S2288" s="6">
        <v>27400</v>
      </c>
      <c r="T2288" s="6">
        <v>0</v>
      </c>
      <c r="U2288" s="6">
        <v>0</v>
      </c>
      <c r="V2288" s="6">
        <v>0</v>
      </c>
      <c r="W2288" s="6">
        <f>SUM(Table2[[#This Row],[PE Obligations]:[Paving Obligations]])</f>
        <v>27400</v>
      </c>
    </row>
    <row r="2289" spans="1:23" x14ac:dyDescent="0.25">
      <c r="A2289" s="5">
        <v>128611</v>
      </c>
      <c r="B2289" s="4">
        <v>2</v>
      </c>
      <c r="C2289" s="9" t="s">
        <v>98</v>
      </c>
      <c r="D2289" s="65"/>
      <c r="E2289" s="65" t="s">
        <v>11500</v>
      </c>
      <c r="F2289" s="9" t="s">
        <v>6168</v>
      </c>
      <c r="H2289" s="1" t="s">
        <v>878</v>
      </c>
      <c r="I2289" s="1" t="s">
        <v>972</v>
      </c>
      <c r="K2289" s="14" t="s">
        <v>11500</v>
      </c>
      <c r="L2289" s="14" t="s">
        <v>11500</v>
      </c>
      <c r="M2289" s="1" t="s">
        <v>57</v>
      </c>
      <c r="P2289" s="181" t="s">
        <v>11500</v>
      </c>
      <c r="Q2289" s="182"/>
      <c r="S2289" s="6">
        <v>0</v>
      </c>
      <c r="T2289" s="6">
        <v>0</v>
      </c>
      <c r="U2289" s="6">
        <v>27279</v>
      </c>
      <c r="V2289" s="6">
        <v>0</v>
      </c>
      <c r="W2289" s="6">
        <f>SUM(Table2[[#This Row],[PE Obligations]:[Paving Obligations]])</f>
        <v>27279</v>
      </c>
    </row>
    <row r="2290" spans="1:23" x14ac:dyDescent="0.25">
      <c r="A2290" s="5">
        <v>127911</v>
      </c>
      <c r="B2290" s="4">
        <v>2</v>
      </c>
      <c r="C2290" s="9" t="s">
        <v>294</v>
      </c>
      <c r="D2290" s="65" t="s">
        <v>450</v>
      </c>
      <c r="E2290" s="65" t="s">
        <v>900</v>
      </c>
      <c r="F2290" s="9" t="s">
        <v>5887</v>
      </c>
      <c r="G2290" s="9" t="s">
        <v>3213</v>
      </c>
      <c r="H2290" s="1" t="s">
        <v>158</v>
      </c>
      <c r="I2290" s="1" t="s">
        <v>341</v>
      </c>
      <c r="J2290" s="1" t="str">
        <f>VLOOKUP(A2290,'Resurfacing Data'!A:M,13,FALSE)</f>
        <v>Mill &amp; 411D</v>
      </c>
      <c r="K2290" s="14" t="s">
        <v>11496</v>
      </c>
      <c r="L2290" s="14" t="s">
        <v>10418</v>
      </c>
      <c r="M2290" s="2">
        <v>0.41</v>
      </c>
      <c r="N2290" s="13">
        <v>43637</v>
      </c>
      <c r="O2290" s="1" t="s">
        <v>342</v>
      </c>
      <c r="P2290" s="181" t="s">
        <v>11514</v>
      </c>
      <c r="Q2290" s="182" t="s">
        <v>11</v>
      </c>
      <c r="S2290" s="6">
        <v>0</v>
      </c>
      <c r="T2290" s="6">
        <v>0</v>
      </c>
      <c r="U2290" s="6">
        <v>-820</v>
      </c>
      <c r="V2290" s="6">
        <v>28039</v>
      </c>
      <c r="W2290" s="6">
        <f>SUM(Table2[[#This Row],[PE Obligations]:[Paving Obligations]])</f>
        <v>27219</v>
      </c>
    </row>
    <row r="2291" spans="1:23" ht="30" x14ac:dyDescent="0.25">
      <c r="A2291" s="5">
        <v>129875</v>
      </c>
      <c r="B2291" s="4">
        <v>1</v>
      </c>
      <c r="C2291" s="9" t="s">
        <v>899</v>
      </c>
      <c r="D2291" s="65"/>
      <c r="E2291" s="65" t="s">
        <v>11500</v>
      </c>
      <c r="F2291" s="9" t="s">
        <v>7223</v>
      </c>
      <c r="H2291" s="1" t="s">
        <v>1246</v>
      </c>
      <c r="K2291" s="14" t="s">
        <v>11500</v>
      </c>
      <c r="L2291" s="14" t="s">
        <v>11500</v>
      </c>
      <c r="M2291" s="1" t="s">
        <v>57</v>
      </c>
      <c r="P2291" s="181" t="s">
        <v>11500</v>
      </c>
      <c r="Q2291" s="182"/>
      <c r="S2291" s="6">
        <v>0</v>
      </c>
      <c r="T2291" s="6">
        <v>0</v>
      </c>
      <c r="U2291" s="6">
        <v>27113</v>
      </c>
      <c r="V2291" s="6">
        <v>0</v>
      </c>
      <c r="W2291" s="6">
        <f>SUM(Table2[[#This Row],[PE Obligations]:[Paving Obligations]])</f>
        <v>27113</v>
      </c>
    </row>
    <row r="2292" spans="1:23" ht="30" x14ac:dyDescent="0.25">
      <c r="A2292" s="5">
        <v>123071</v>
      </c>
      <c r="B2292" s="4">
        <v>3</v>
      </c>
      <c r="C2292" s="9" t="s">
        <v>43</v>
      </c>
      <c r="D2292" s="65" t="s">
        <v>660</v>
      </c>
      <c r="E2292" s="65" t="s">
        <v>900</v>
      </c>
      <c r="F2292" s="9" t="s">
        <v>3305</v>
      </c>
      <c r="G2292" s="9" t="s">
        <v>3306</v>
      </c>
      <c r="H2292" s="1" t="s">
        <v>74</v>
      </c>
      <c r="I2292" s="1" t="s">
        <v>23</v>
      </c>
      <c r="K2292" s="14" t="s">
        <v>11496</v>
      </c>
      <c r="L2292" s="14" t="s">
        <v>113</v>
      </c>
      <c r="M2292" s="2">
        <v>3.7</v>
      </c>
      <c r="N2292" s="13">
        <v>45632</v>
      </c>
      <c r="P2292" s="181" t="s">
        <v>11515</v>
      </c>
      <c r="Q2292" s="182" t="s">
        <v>24</v>
      </c>
      <c r="S2292" s="6">
        <v>27100</v>
      </c>
      <c r="T2292" s="6">
        <v>0</v>
      </c>
      <c r="U2292" s="6">
        <v>0</v>
      </c>
      <c r="V2292" s="6">
        <v>0</v>
      </c>
      <c r="W2292" s="6">
        <f>SUM(Table2[[#This Row],[PE Obligations]:[Paving Obligations]])</f>
        <v>27100</v>
      </c>
    </row>
    <row r="2293" spans="1:23" x14ac:dyDescent="0.25">
      <c r="A2293" s="5">
        <v>126125</v>
      </c>
      <c r="B2293" s="4">
        <v>2</v>
      </c>
      <c r="C2293" s="9" t="s">
        <v>204</v>
      </c>
      <c r="D2293" s="65" t="s">
        <v>4692</v>
      </c>
      <c r="E2293" s="65" t="s">
        <v>900</v>
      </c>
      <c r="F2293" s="9" t="s">
        <v>4693</v>
      </c>
      <c r="G2293" s="9" t="s">
        <v>4674</v>
      </c>
      <c r="H2293" s="1" t="s">
        <v>158</v>
      </c>
      <c r="I2293" s="1" t="s">
        <v>341</v>
      </c>
      <c r="J2293" s="1" t="str">
        <f>VLOOKUP(A2293,'Resurfacing Data'!A:M,13,FALSE)</f>
        <v>Micro-surfacing @ 22 lbs/sy</v>
      </c>
      <c r="K2293" s="14" t="s">
        <v>11496</v>
      </c>
      <c r="L2293" s="14" t="s">
        <v>10418</v>
      </c>
      <c r="M2293" s="2">
        <v>7.83</v>
      </c>
      <c r="N2293" s="13">
        <v>43140</v>
      </c>
      <c r="O2293" s="1" t="s">
        <v>381</v>
      </c>
      <c r="P2293" s="181" t="s">
        <v>11515</v>
      </c>
      <c r="Q2293" s="182" t="s">
        <v>24</v>
      </c>
      <c r="S2293" s="6">
        <v>0</v>
      </c>
      <c r="T2293" s="6">
        <v>0</v>
      </c>
      <c r="U2293" s="6">
        <v>8984.85</v>
      </c>
      <c r="V2293" s="6">
        <v>18080.52</v>
      </c>
      <c r="W2293" s="6">
        <f>SUM(Table2[[#This Row],[PE Obligations]:[Paving Obligations]])</f>
        <v>27065.370000000003</v>
      </c>
    </row>
    <row r="2294" spans="1:23" x14ac:dyDescent="0.25">
      <c r="A2294" s="5">
        <v>120685</v>
      </c>
      <c r="B2294" s="4">
        <v>4</v>
      </c>
      <c r="C2294" s="9" t="s">
        <v>18</v>
      </c>
      <c r="D2294" s="65" t="s">
        <v>146</v>
      </c>
      <c r="E2294" s="65" t="s">
        <v>10721</v>
      </c>
      <c r="F2294" s="9" t="s">
        <v>2769</v>
      </c>
      <c r="H2294" s="1" t="s">
        <v>52</v>
      </c>
      <c r="I2294" s="1" t="s">
        <v>48</v>
      </c>
      <c r="K2294" s="14" t="s">
        <v>28</v>
      </c>
      <c r="L2294" s="14" t="s">
        <v>11339</v>
      </c>
      <c r="M2294" s="1" t="s">
        <v>57</v>
      </c>
      <c r="N2294" s="13">
        <v>44540</v>
      </c>
      <c r="P2294" s="181" t="s">
        <v>11513</v>
      </c>
      <c r="Q2294" s="182" t="s">
        <v>148</v>
      </c>
      <c r="R2294" s="9" t="s">
        <v>2770</v>
      </c>
      <c r="S2294" s="6">
        <v>0</v>
      </c>
      <c r="T2294" s="6">
        <v>0</v>
      </c>
      <c r="U2294" s="6">
        <v>27029</v>
      </c>
      <c r="V2294" s="6">
        <v>0</v>
      </c>
      <c r="W2294" s="6">
        <f>SUM(Table2[[#This Row],[PE Obligations]:[Paving Obligations]])</f>
        <v>27029</v>
      </c>
    </row>
    <row r="2295" spans="1:23" x14ac:dyDescent="0.25">
      <c r="A2295" s="5">
        <v>129051</v>
      </c>
      <c r="B2295" s="4">
        <v>2</v>
      </c>
      <c r="C2295" s="9" t="s">
        <v>65</v>
      </c>
      <c r="D2295" s="65"/>
      <c r="E2295" s="65" t="s">
        <v>11500</v>
      </c>
      <c r="F2295" s="9" t="s">
        <v>6482</v>
      </c>
      <c r="H2295" s="1" t="s">
        <v>878</v>
      </c>
      <c r="I2295" s="1" t="s">
        <v>972</v>
      </c>
      <c r="K2295" s="14" t="s">
        <v>11500</v>
      </c>
      <c r="L2295" s="14" t="s">
        <v>11500</v>
      </c>
      <c r="M2295" s="1" t="s">
        <v>57</v>
      </c>
      <c r="P2295" s="181" t="s">
        <v>11500</v>
      </c>
      <c r="Q2295" s="182"/>
      <c r="S2295" s="6">
        <v>0</v>
      </c>
      <c r="T2295" s="6">
        <v>0</v>
      </c>
      <c r="U2295" s="6">
        <v>27000</v>
      </c>
      <c r="V2295" s="6">
        <v>0</v>
      </c>
      <c r="W2295" s="6">
        <f>SUM(Table2[[#This Row],[PE Obligations]:[Paving Obligations]])</f>
        <v>27000</v>
      </c>
    </row>
    <row r="2296" spans="1:23" x14ac:dyDescent="0.25">
      <c r="A2296" s="5">
        <v>126135</v>
      </c>
      <c r="B2296" s="4">
        <v>2</v>
      </c>
      <c r="C2296" s="9" t="s">
        <v>107</v>
      </c>
      <c r="D2296" s="65" t="s">
        <v>4699</v>
      </c>
      <c r="E2296" s="65" t="s">
        <v>900</v>
      </c>
      <c r="F2296" s="9" t="s">
        <v>4700</v>
      </c>
      <c r="G2296" s="9" t="s">
        <v>4701</v>
      </c>
      <c r="H2296" s="1" t="s">
        <v>158</v>
      </c>
      <c r="I2296" s="1" t="s">
        <v>341</v>
      </c>
      <c r="J2296" s="1" t="str">
        <f>VLOOKUP(A2296,'Resurfacing Data'!A:M,13,FALSE)</f>
        <v>Mill &amp; 307CW</v>
      </c>
      <c r="K2296" s="14" t="s">
        <v>11496</v>
      </c>
      <c r="L2296" s="14" t="s">
        <v>10418</v>
      </c>
      <c r="M2296" s="2">
        <v>4.78</v>
      </c>
      <c r="N2296" s="13">
        <v>43231</v>
      </c>
      <c r="O2296" s="1" t="s">
        <v>342</v>
      </c>
      <c r="P2296" s="181" t="s">
        <v>11515</v>
      </c>
      <c r="Q2296" s="182" t="s">
        <v>24</v>
      </c>
      <c r="S2296" s="6">
        <v>0</v>
      </c>
      <c r="T2296" s="6">
        <v>0</v>
      </c>
      <c r="U2296" s="6">
        <v>0</v>
      </c>
      <c r="V2296" s="6">
        <v>26892.5</v>
      </c>
      <c r="W2296" s="6">
        <f>SUM(Table2[[#This Row],[PE Obligations]:[Paving Obligations]])</f>
        <v>26892.5</v>
      </c>
    </row>
    <row r="2297" spans="1:23" ht="30" x14ac:dyDescent="0.25">
      <c r="A2297" s="5">
        <v>129286</v>
      </c>
      <c r="B2297" s="4">
        <v>3</v>
      </c>
      <c r="C2297" s="9" t="s">
        <v>54</v>
      </c>
      <c r="D2297" s="65"/>
      <c r="E2297" s="65" t="s">
        <v>11500</v>
      </c>
      <c r="F2297" s="9" t="s">
        <v>6760</v>
      </c>
      <c r="H2297" s="1" t="s">
        <v>1246</v>
      </c>
      <c r="K2297" s="14" t="s">
        <v>11500</v>
      </c>
      <c r="L2297" s="14" t="s">
        <v>11500</v>
      </c>
      <c r="M2297" s="1" t="s">
        <v>57</v>
      </c>
      <c r="P2297" s="181" t="s">
        <v>11500</v>
      </c>
      <c r="Q2297" s="182"/>
      <c r="S2297" s="6">
        <v>0</v>
      </c>
      <c r="T2297" s="6">
        <v>0</v>
      </c>
      <c r="U2297" s="6">
        <v>26863</v>
      </c>
      <c r="V2297" s="6">
        <v>0</v>
      </c>
      <c r="W2297" s="6">
        <f>SUM(Table2[[#This Row],[PE Obligations]:[Paving Obligations]])</f>
        <v>26863</v>
      </c>
    </row>
    <row r="2298" spans="1:23" ht="30" x14ac:dyDescent="0.25">
      <c r="A2298" s="5">
        <v>114546.07</v>
      </c>
      <c r="B2298" s="4">
        <v>4</v>
      </c>
      <c r="C2298" s="9" t="s">
        <v>156</v>
      </c>
      <c r="D2298" s="65"/>
      <c r="E2298" s="65" t="s">
        <v>10721</v>
      </c>
      <c r="F2298" s="9" t="s">
        <v>1630</v>
      </c>
      <c r="H2298" s="1" t="s">
        <v>105</v>
      </c>
      <c r="I2298" s="1" t="s">
        <v>171</v>
      </c>
      <c r="K2298" s="14" t="s">
        <v>11500</v>
      </c>
      <c r="L2298" s="14" t="s">
        <v>11500</v>
      </c>
      <c r="M2298" s="1" t="s">
        <v>57</v>
      </c>
      <c r="N2298" s="13">
        <v>42965</v>
      </c>
      <c r="P2298" s="181" t="s">
        <v>11513</v>
      </c>
      <c r="Q2298" s="182"/>
      <c r="S2298" s="6">
        <v>0</v>
      </c>
      <c r="T2298" s="6">
        <v>0</v>
      </c>
      <c r="U2298" s="6">
        <v>26860.48</v>
      </c>
      <c r="V2298" s="6">
        <v>0</v>
      </c>
      <c r="W2298" s="6">
        <f>SUM(Table2[[#This Row],[PE Obligations]:[Paving Obligations]])</f>
        <v>26860.48</v>
      </c>
    </row>
    <row r="2299" spans="1:23" ht="90" x14ac:dyDescent="0.25">
      <c r="A2299" s="5">
        <v>125341</v>
      </c>
      <c r="B2299" s="4">
        <v>4</v>
      </c>
      <c r="C2299" s="9" t="s">
        <v>229</v>
      </c>
      <c r="D2299" s="65"/>
      <c r="E2299" s="65" t="s">
        <v>900</v>
      </c>
      <c r="F2299" s="9" t="s">
        <v>4281</v>
      </c>
      <c r="H2299" s="1" t="s">
        <v>52</v>
      </c>
      <c r="K2299" s="14" t="s">
        <v>28</v>
      </c>
      <c r="L2299" s="14" t="s">
        <v>11339</v>
      </c>
      <c r="M2299" s="1" t="s">
        <v>57</v>
      </c>
      <c r="P2299" s="181" t="s">
        <v>11515</v>
      </c>
      <c r="Q2299" s="182" t="s">
        <v>24</v>
      </c>
      <c r="R2299" s="9" t="s">
        <v>4282</v>
      </c>
      <c r="S2299" s="6">
        <v>0</v>
      </c>
      <c r="T2299" s="6">
        <v>0</v>
      </c>
      <c r="U2299" s="6">
        <v>26834</v>
      </c>
      <c r="V2299" s="6">
        <v>0</v>
      </c>
      <c r="W2299" s="6">
        <f>SUM(Table2[[#This Row],[PE Obligations]:[Paving Obligations]])</f>
        <v>26834</v>
      </c>
    </row>
    <row r="2300" spans="1:23" ht="30" x14ac:dyDescent="0.25">
      <c r="A2300" s="5">
        <v>101890</v>
      </c>
      <c r="B2300" s="4">
        <v>1</v>
      </c>
      <c r="C2300" s="9" t="s">
        <v>729</v>
      </c>
      <c r="D2300" s="65" t="s">
        <v>730</v>
      </c>
      <c r="E2300" s="65" t="s">
        <v>900</v>
      </c>
      <c r="F2300" s="9" t="s">
        <v>731</v>
      </c>
      <c r="G2300" s="9" t="s">
        <v>732</v>
      </c>
      <c r="H2300" s="1" t="s">
        <v>74</v>
      </c>
      <c r="I2300" s="1" t="s">
        <v>118</v>
      </c>
      <c r="K2300" s="14" t="s">
        <v>11496</v>
      </c>
      <c r="L2300" s="14" t="s">
        <v>11499</v>
      </c>
      <c r="M2300" s="2">
        <v>0.44600000000000001</v>
      </c>
      <c r="N2300" s="13">
        <v>41250</v>
      </c>
      <c r="P2300" s="181" t="s">
        <v>11515</v>
      </c>
      <c r="Q2300" s="182" t="s">
        <v>24</v>
      </c>
      <c r="S2300" s="6">
        <v>26800</v>
      </c>
      <c r="T2300" s="6">
        <v>0</v>
      </c>
      <c r="U2300" s="6">
        <v>0</v>
      </c>
      <c r="V2300" s="6">
        <v>0</v>
      </c>
      <c r="W2300" s="6">
        <f>SUM(Table2[[#This Row],[PE Obligations]:[Paving Obligations]])</f>
        <v>26800</v>
      </c>
    </row>
    <row r="2301" spans="1:23" x14ac:dyDescent="0.25">
      <c r="A2301" s="5">
        <v>126535</v>
      </c>
      <c r="B2301" s="4">
        <v>2</v>
      </c>
      <c r="C2301" s="9" t="s">
        <v>284</v>
      </c>
      <c r="D2301" s="65" t="s">
        <v>4713</v>
      </c>
      <c r="E2301" s="65" t="s">
        <v>900</v>
      </c>
      <c r="F2301" s="9" t="s">
        <v>4914</v>
      </c>
      <c r="G2301" s="9" t="s">
        <v>4720</v>
      </c>
      <c r="H2301" s="1" t="s">
        <v>158</v>
      </c>
      <c r="I2301" s="1" t="s">
        <v>158</v>
      </c>
      <c r="J2301" s="1" t="str">
        <f>VLOOKUP(A2301,'2015 to 2019'!D:F,3,FALSE)</f>
        <v>Mill &amp; 411TL @132.5 lb/sy</v>
      </c>
      <c r="K2301" s="14" t="s">
        <v>11496</v>
      </c>
      <c r="L2301" s="14" t="s">
        <v>10418</v>
      </c>
      <c r="M2301" s="2">
        <v>1.36</v>
      </c>
      <c r="N2301" s="13">
        <v>43231</v>
      </c>
      <c r="P2301" s="181" t="s">
        <v>11515</v>
      </c>
      <c r="Q2301" s="182" t="s">
        <v>24</v>
      </c>
      <c r="S2301" s="6">
        <v>0</v>
      </c>
      <c r="T2301" s="6">
        <v>0</v>
      </c>
      <c r="U2301" s="6">
        <v>0</v>
      </c>
      <c r="V2301" s="6">
        <v>26616.48</v>
      </c>
      <c r="W2301" s="6">
        <f>SUM(Table2[[#This Row],[PE Obligations]:[Paving Obligations]])</f>
        <v>26616.48</v>
      </c>
    </row>
    <row r="2302" spans="1:23" ht="45" x14ac:dyDescent="0.25">
      <c r="A2302" s="5">
        <v>126121</v>
      </c>
      <c r="B2302" s="4">
        <v>2</v>
      </c>
      <c r="C2302" s="9" t="s">
        <v>176</v>
      </c>
      <c r="D2302" s="65" t="s">
        <v>4685</v>
      </c>
      <c r="E2302" s="65" t="s">
        <v>900</v>
      </c>
      <c r="F2302" s="9" t="s">
        <v>4688</v>
      </c>
      <c r="G2302" s="9" t="s">
        <v>4687</v>
      </c>
      <c r="H2302" s="1" t="s">
        <v>158</v>
      </c>
      <c r="I2302" s="1" t="s">
        <v>341</v>
      </c>
      <c r="J2302" s="1" t="str">
        <f>VLOOKUP(A2302,'Resurfacing Data'!A:M,13,FALSE)</f>
        <v>Scrub Seal &amp; 65 lb/sy TL</v>
      </c>
      <c r="K2302" s="14" t="s">
        <v>11496</v>
      </c>
      <c r="L2302" s="14" t="s">
        <v>10418</v>
      </c>
      <c r="M2302" s="2">
        <v>1.89</v>
      </c>
      <c r="N2302" s="13">
        <v>43140</v>
      </c>
      <c r="O2302" s="1" t="s">
        <v>3042</v>
      </c>
      <c r="P2302" s="181" t="s">
        <v>11515</v>
      </c>
      <c r="Q2302" s="182" t="s">
        <v>24</v>
      </c>
      <c r="S2302" s="6">
        <v>0</v>
      </c>
      <c r="T2302" s="6">
        <v>0</v>
      </c>
      <c r="U2302" s="6">
        <v>-335.46</v>
      </c>
      <c r="V2302" s="6">
        <v>26894.81</v>
      </c>
      <c r="W2302" s="6">
        <f>SUM(Table2[[#This Row],[PE Obligations]:[Paving Obligations]])</f>
        <v>26559.350000000002</v>
      </c>
    </row>
    <row r="2303" spans="1:23" x14ac:dyDescent="0.25">
      <c r="A2303" s="5">
        <v>124099</v>
      </c>
      <c r="B2303" s="4">
        <v>2</v>
      </c>
      <c r="C2303" s="9" t="s">
        <v>282</v>
      </c>
      <c r="D2303" s="65" t="s">
        <v>3693</v>
      </c>
      <c r="E2303" s="65" t="s">
        <v>900</v>
      </c>
      <c r="F2303" s="9" t="s">
        <v>3696</v>
      </c>
      <c r="H2303" s="1" t="s">
        <v>28</v>
      </c>
      <c r="I2303" s="1" t="s">
        <v>29</v>
      </c>
      <c r="K2303" s="14" t="s">
        <v>28</v>
      </c>
      <c r="L2303" s="14" t="s">
        <v>113</v>
      </c>
      <c r="M2303" s="2">
        <v>3.5000000000000003E-2</v>
      </c>
      <c r="N2303" s="13">
        <v>45114</v>
      </c>
      <c r="P2303" s="181" t="s">
        <v>11514</v>
      </c>
      <c r="Q2303" s="182" t="s">
        <v>11</v>
      </c>
      <c r="R2303" s="9" t="s">
        <v>3697</v>
      </c>
      <c r="S2303" s="6">
        <v>26300</v>
      </c>
      <c r="T2303" s="6">
        <v>0</v>
      </c>
      <c r="U2303" s="6">
        <v>0</v>
      </c>
      <c r="V2303" s="6">
        <v>0</v>
      </c>
      <c r="W2303" s="6">
        <f>SUM(Table2[[#This Row],[PE Obligations]:[Paving Obligations]])</f>
        <v>26300</v>
      </c>
    </row>
    <row r="2304" spans="1:23" ht="30" x14ac:dyDescent="0.25">
      <c r="A2304" s="5">
        <v>122844</v>
      </c>
      <c r="B2304" s="4">
        <v>2</v>
      </c>
      <c r="C2304" s="9" t="s">
        <v>366</v>
      </c>
      <c r="D2304" s="65" t="s">
        <v>653</v>
      </c>
      <c r="E2304" s="65" t="s">
        <v>900</v>
      </c>
      <c r="F2304" s="9" t="s">
        <v>3263</v>
      </c>
      <c r="G2304" s="9" t="s">
        <v>3118</v>
      </c>
      <c r="H2304" s="1" t="s">
        <v>158</v>
      </c>
      <c r="I2304" s="1" t="s">
        <v>341</v>
      </c>
      <c r="J2304" s="1" t="str">
        <f>VLOOKUP(A2304,'Resurfacing Data'!A:M,13,FALSE)</f>
        <v>Cold Plane @ 1.25" &amp; "D" Mix @ 132.5#/sy (Roadway &amp; Shoulders) - Shuttle Buggy(Mill &amp; TLD)</v>
      </c>
      <c r="K2304" s="14" t="s">
        <v>11496</v>
      </c>
      <c r="L2304" s="14" t="s">
        <v>10418</v>
      </c>
      <c r="M2304" s="2">
        <v>0.98</v>
      </c>
      <c r="N2304" s="13">
        <v>42545</v>
      </c>
      <c r="O2304" s="1" t="s">
        <v>342</v>
      </c>
      <c r="P2304" s="181" t="s">
        <v>11514</v>
      </c>
      <c r="Q2304" s="182" t="s">
        <v>11</v>
      </c>
      <c r="S2304" s="6">
        <v>0</v>
      </c>
      <c r="T2304" s="6">
        <v>0</v>
      </c>
      <c r="U2304" s="6">
        <v>648.66999999999996</v>
      </c>
      <c r="V2304" s="6">
        <v>25546.29</v>
      </c>
      <c r="W2304" s="6">
        <f>SUM(Table2[[#This Row],[PE Obligations]:[Paving Obligations]])</f>
        <v>26194.959999999999</v>
      </c>
    </row>
    <row r="2305" spans="1:23" ht="30" x14ac:dyDescent="0.25">
      <c r="A2305" s="5">
        <v>120354</v>
      </c>
      <c r="B2305" s="4">
        <v>1</v>
      </c>
      <c r="C2305" s="9" t="s">
        <v>102</v>
      </c>
      <c r="D2305" s="65" t="s">
        <v>2700</v>
      </c>
      <c r="E2305" s="65" t="s">
        <v>11498</v>
      </c>
      <c r="F2305" s="9" t="s">
        <v>2701</v>
      </c>
      <c r="H2305" s="1" t="s">
        <v>35</v>
      </c>
      <c r="I2305" s="1" t="s">
        <v>395</v>
      </c>
      <c r="K2305" s="14" t="s">
        <v>28</v>
      </c>
      <c r="L2305" s="14" t="s">
        <v>113</v>
      </c>
      <c r="M2305" s="2">
        <v>0.01</v>
      </c>
      <c r="P2305" s="181" t="s">
        <v>11517</v>
      </c>
      <c r="Q2305" s="182" t="s">
        <v>30</v>
      </c>
      <c r="S2305" s="6">
        <v>0</v>
      </c>
      <c r="T2305" s="6">
        <v>0</v>
      </c>
      <c r="U2305" s="6">
        <v>26027.87</v>
      </c>
      <c r="V2305" s="6">
        <v>0</v>
      </c>
      <c r="W2305" s="6">
        <f>SUM(Table2[[#This Row],[PE Obligations]:[Paving Obligations]])</f>
        <v>26027.87</v>
      </c>
    </row>
    <row r="2306" spans="1:23" x14ac:dyDescent="0.25">
      <c r="A2306" s="5">
        <v>129173</v>
      </c>
      <c r="B2306" s="4">
        <v>3</v>
      </c>
      <c r="C2306" s="9" t="s">
        <v>131</v>
      </c>
      <c r="D2306" s="65"/>
      <c r="E2306" s="65" t="s">
        <v>900</v>
      </c>
      <c r="F2306" s="9" t="s">
        <v>6569</v>
      </c>
      <c r="H2306" s="1" t="s">
        <v>105</v>
      </c>
      <c r="I2306" s="1" t="s">
        <v>171</v>
      </c>
      <c r="K2306" s="14" t="s">
        <v>11500</v>
      </c>
      <c r="L2306" s="14" t="s">
        <v>11500</v>
      </c>
      <c r="M2306" s="1" t="s">
        <v>57</v>
      </c>
      <c r="P2306" s="181" t="s">
        <v>11515</v>
      </c>
      <c r="Q2306" s="182"/>
      <c r="S2306" s="6">
        <v>0</v>
      </c>
      <c r="T2306" s="6">
        <v>0</v>
      </c>
      <c r="U2306" s="6">
        <v>25955.7</v>
      </c>
      <c r="V2306" s="6">
        <v>0</v>
      </c>
      <c r="W2306" s="6">
        <f>SUM(Table2[[#This Row],[PE Obligations]:[Paving Obligations]])</f>
        <v>25955.7</v>
      </c>
    </row>
    <row r="2307" spans="1:23" ht="75" x14ac:dyDescent="0.25">
      <c r="A2307" s="5">
        <v>122160</v>
      </c>
      <c r="B2307" s="4">
        <v>3</v>
      </c>
      <c r="C2307" s="9" t="s">
        <v>54</v>
      </c>
      <c r="D2307" s="65"/>
      <c r="E2307" s="65" t="s">
        <v>11500</v>
      </c>
      <c r="F2307" s="9" t="s">
        <v>3128</v>
      </c>
      <c r="G2307" s="9" t="s">
        <v>3129</v>
      </c>
      <c r="H2307" s="1" t="s">
        <v>24</v>
      </c>
      <c r="I2307" s="1" t="s">
        <v>3130</v>
      </c>
      <c r="K2307" s="14" t="s">
        <v>11500</v>
      </c>
      <c r="L2307" s="14" t="s">
        <v>11500</v>
      </c>
      <c r="M2307" s="1" t="s">
        <v>57</v>
      </c>
      <c r="P2307" s="181" t="s">
        <v>11500</v>
      </c>
      <c r="Q2307" s="182"/>
      <c r="S2307" s="6">
        <v>25900</v>
      </c>
      <c r="T2307" s="6">
        <v>0</v>
      </c>
      <c r="U2307" s="6">
        <v>0</v>
      </c>
      <c r="V2307" s="6">
        <v>0</v>
      </c>
      <c r="W2307" s="6">
        <f>SUM(Table2[[#This Row],[PE Obligations]:[Paving Obligations]])</f>
        <v>25900</v>
      </c>
    </row>
    <row r="2308" spans="1:23" ht="30" x14ac:dyDescent="0.25">
      <c r="A2308" s="5">
        <v>130106</v>
      </c>
      <c r="B2308" s="4">
        <v>3</v>
      </c>
      <c r="C2308" s="9" t="s">
        <v>54</v>
      </c>
      <c r="D2308" s="65"/>
      <c r="E2308" s="65" t="s">
        <v>11500</v>
      </c>
      <c r="F2308" s="9" t="s">
        <v>7462</v>
      </c>
      <c r="H2308" s="1" t="s">
        <v>1246</v>
      </c>
      <c r="K2308" s="14" t="s">
        <v>11500</v>
      </c>
      <c r="L2308" s="14" t="s">
        <v>11500</v>
      </c>
      <c r="M2308" s="1" t="s">
        <v>57</v>
      </c>
      <c r="P2308" s="181" t="s">
        <v>11500</v>
      </c>
      <c r="Q2308" s="182"/>
      <c r="S2308" s="6">
        <v>0</v>
      </c>
      <c r="T2308" s="6">
        <v>0</v>
      </c>
      <c r="U2308" s="6">
        <v>25847</v>
      </c>
      <c r="V2308" s="6">
        <v>0</v>
      </c>
      <c r="W2308" s="6">
        <f>SUM(Table2[[#This Row],[PE Obligations]:[Paving Obligations]])</f>
        <v>25847</v>
      </c>
    </row>
    <row r="2309" spans="1:23" ht="75" x14ac:dyDescent="0.25">
      <c r="A2309" s="5">
        <v>126939</v>
      </c>
      <c r="B2309" s="4">
        <v>1</v>
      </c>
      <c r="C2309" s="9" t="s">
        <v>40</v>
      </c>
      <c r="D2309" s="65"/>
      <c r="E2309" s="65" t="s">
        <v>11498</v>
      </c>
      <c r="F2309" s="9" t="s">
        <v>5181</v>
      </c>
      <c r="G2309" s="9" t="s">
        <v>5182</v>
      </c>
      <c r="H2309" s="1" t="s">
        <v>22</v>
      </c>
      <c r="I2309" s="1" t="s">
        <v>155</v>
      </c>
      <c r="K2309" s="14" t="s">
        <v>11500</v>
      </c>
      <c r="L2309" s="14" t="s">
        <v>11500</v>
      </c>
      <c r="M2309" s="2">
        <v>0</v>
      </c>
      <c r="P2309" s="181" t="s">
        <v>11517</v>
      </c>
      <c r="Q2309" s="182"/>
      <c r="S2309" s="6">
        <v>25700</v>
      </c>
      <c r="T2309" s="6">
        <v>0</v>
      </c>
      <c r="U2309" s="6">
        <v>0</v>
      </c>
      <c r="V2309" s="6">
        <v>0</v>
      </c>
      <c r="W2309" s="6">
        <f>SUM(Table2[[#This Row],[PE Obligations]:[Paving Obligations]])</f>
        <v>25700</v>
      </c>
    </row>
    <row r="2310" spans="1:23" ht="30" x14ac:dyDescent="0.25">
      <c r="A2310" s="5">
        <v>129736.09</v>
      </c>
      <c r="B2310" s="4">
        <v>1</v>
      </c>
      <c r="C2310" s="9" t="s">
        <v>186</v>
      </c>
      <c r="D2310" s="65" t="s">
        <v>116</v>
      </c>
      <c r="E2310" s="65" t="s">
        <v>900</v>
      </c>
      <c r="F2310" s="9" t="s">
        <v>7083</v>
      </c>
      <c r="G2310" s="9" t="s">
        <v>7084</v>
      </c>
      <c r="H2310" s="1" t="s">
        <v>24</v>
      </c>
      <c r="I2310" s="1" t="s">
        <v>56</v>
      </c>
      <c r="K2310" s="14" t="s">
        <v>11500</v>
      </c>
      <c r="L2310" s="14" t="s">
        <v>11500</v>
      </c>
      <c r="M2310" s="2">
        <v>0.01</v>
      </c>
      <c r="P2310" s="181" t="s">
        <v>11515</v>
      </c>
      <c r="Q2310" s="182" t="s">
        <v>24</v>
      </c>
      <c r="S2310" s="6">
        <v>0</v>
      </c>
      <c r="T2310" s="6">
        <v>0</v>
      </c>
      <c r="U2310" s="6">
        <v>25700</v>
      </c>
      <c r="V2310" s="6">
        <v>0</v>
      </c>
      <c r="W2310" s="6">
        <f>SUM(Table2[[#This Row],[PE Obligations]:[Paving Obligations]])</f>
        <v>25700</v>
      </c>
    </row>
    <row r="2311" spans="1:23" ht="30" x14ac:dyDescent="0.25">
      <c r="A2311" s="5">
        <v>129923</v>
      </c>
      <c r="B2311" s="4">
        <v>3</v>
      </c>
      <c r="C2311" s="9" t="s">
        <v>131</v>
      </c>
      <c r="D2311" s="65"/>
      <c r="E2311" s="65" t="s">
        <v>11500</v>
      </c>
      <c r="F2311" s="9" t="s">
        <v>7278</v>
      </c>
      <c r="H2311" s="1" t="s">
        <v>1246</v>
      </c>
      <c r="K2311" s="14" t="s">
        <v>11500</v>
      </c>
      <c r="L2311" s="14" t="s">
        <v>11500</v>
      </c>
      <c r="M2311" s="1" t="s">
        <v>57</v>
      </c>
      <c r="P2311" s="181" t="s">
        <v>11500</v>
      </c>
      <c r="Q2311" s="182"/>
      <c r="S2311" s="6">
        <v>0</v>
      </c>
      <c r="T2311" s="6">
        <v>0</v>
      </c>
      <c r="U2311" s="6">
        <v>25666.639999999999</v>
      </c>
      <c r="V2311" s="6">
        <v>0</v>
      </c>
      <c r="W2311" s="6">
        <f>SUM(Table2[[#This Row],[PE Obligations]:[Paving Obligations]])</f>
        <v>25666.639999999999</v>
      </c>
    </row>
    <row r="2312" spans="1:23" x14ac:dyDescent="0.25">
      <c r="A2312" s="5">
        <v>116335.06</v>
      </c>
      <c r="B2312" s="4">
        <v>2</v>
      </c>
      <c r="C2312" s="9" t="s">
        <v>159</v>
      </c>
      <c r="D2312" s="65" t="s">
        <v>900</v>
      </c>
      <c r="E2312" s="65" t="s">
        <v>900</v>
      </c>
      <c r="F2312" s="9" t="s">
        <v>1927</v>
      </c>
      <c r="H2312" s="1" t="s">
        <v>105</v>
      </c>
      <c r="I2312" s="1" t="s">
        <v>761</v>
      </c>
      <c r="K2312" s="14" t="s">
        <v>11500</v>
      </c>
      <c r="L2312" s="14" t="s">
        <v>11500</v>
      </c>
      <c r="M2312" s="2">
        <v>404.02</v>
      </c>
      <c r="N2312" s="13">
        <v>43042</v>
      </c>
      <c r="P2312" s="181" t="s">
        <v>11515</v>
      </c>
      <c r="Q2312" s="182"/>
      <c r="S2312" s="6">
        <v>0</v>
      </c>
      <c r="T2312" s="6">
        <v>0</v>
      </c>
      <c r="U2312" s="6">
        <v>25645.61</v>
      </c>
      <c r="V2312" s="6">
        <v>0</v>
      </c>
      <c r="W2312" s="6">
        <f>SUM(Table2[[#This Row],[PE Obligations]:[Paving Obligations]])</f>
        <v>25645.61</v>
      </c>
    </row>
    <row r="2313" spans="1:23" ht="75" x14ac:dyDescent="0.25">
      <c r="A2313" s="5">
        <v>123178</v>
      </c>
      <c r="B2313" s="4">
        <v>2</v>
      </c>
      <c r="C2313" s="9" t="s">
        <v>124</v>
      </c>
      <c r="D2313" s="65" t="s">
        <v>135</v>
      </c>
      <c r="E2313" s="65" t="s">
        <v>11498</v>
      </c>
      <c r="F2313" s="9" t="s">
        <v>3361</v>
      </c>
      <c r="G2313" s="9" t="s">
        <v>3362</v>
      </c>
      <c r="H2313" s="1" t="s">
        <v>1079</v>
      </c>
      <c r="I2313" s="1" t="s">
        <v>113</v>
      </c>
      <c r="K2313" s="14" t="s">
        <v>11496</v>
      </c>
      <c r="L2313" s="14" t="s">
        <v>113</v>
      </c>
      <c r="M2313" s="2">
        <v>0.26100000000000001</v>
      </c>
      <c r="N2313" s="13">
        <v>44113</v>
      </c>
      <c r="P2313" s="181" t="s">
        <v>11517</v>
      </c>
      <c r="Q2313" s="182" t="s">
        <v>30</v>
      </c>
      <c r="S2313" s="6">
        <v>25500</v>
      </c>
      <c r="T2313" s="6">
        <v>0</v>
      </c>
      <c r="U2313" s="6">
        <v>0</v>
      </c>
      <c r="V2313" s="6">
        <v>0</v>
      </c>
      <c r="W2313" s="6">
        <f>SUM(Table2[[#This Row],[PE Obligations]:[Paving Obligations]])</f>
        <v>25500</v>
      </c>
    </row>
    <row r="2314" spans="1:23" ht="75" x14ac:dyDescent="0.25">
      <c r="A2314" s="5">
        <v>123346</v>
      </c>
      <c r="B2314" s="4">
        <v>3</v>
      </c>
      <c r="C2314" s="9" t="s">
        <v>152</v>
      </c>
      <c r="D2314" s="65" t="s">
        <v>2234</v>
      </c>
      <c r="E2314" s="65" t="s">
        <v>900</v>
      </c>
      <c r="F2314" s="9" t="s">
        <v>3432</v>
      </c>
      <c r="G2314" s="9" t="s">
        <v>3433</v>
      </c>
      <c r="H2314" s="1" t="s">
        <v>22</v>
      </c>
      <c r="I2314" s="1" t="s">
        <v>3434</v>
      </c>
      <c r="K2314" s="14" t="s">
        <v>11496</v>
      </c>
      <c r="L2314" s="14" t="s">
        <v>113</v>
      </c>
      <c r="M2314" s="2">
        <v>0.25</v>
      </c>
      <c r="P2314" s="181" t="s">
        <v>11515</v>
      </c>
      <c r="Q2314" s="182"/>
      <c r="S2314" s="6">
        <v>25300</v>
      </c>
      <c r="T2314" s="6">
        <v>0</v>
      </c>
      <c r="U2314" s="6">
        <v>0</v>
      </c>
      <c r="V2314" s="6">
        <v>0</v>
      </c>
      <c r="W2314" s="6">
        <f>SUM(Table2[[#This Row],[PE Obligations]:[Paving Obligations]])</f>
        <v>25300</v>
      </c>
    </row>
    <row r="2315" spans="1:23" x14ac:dyDescent="0.25">
      <c r="A2315" s="5">
        <v>127284</v>
      </c>
      <c r="B2315" s="4">
        <v>3</v>
      </c>
      <c r="C2315" s="9" t="s">
        <v>298</v>
      </c>
      <c r="D2315" s="65" t="s">
        <v>3089</v>
      </c>
      <c r="E2315" s="65" t="s">
        <v>900</v>
      </c>
      <c r="F2315" s="9" t="s">
        <v>5410</v>
      </c>
      <c r="G2315" s="9" t="s">
        <v>4135</v>
      </c>
      <c r="H2315" s="1" t="s">
        <v>158</v>
      </c>
      <c r="I2315" s="1" t="s">
        <v>4650</v>
      </c>
      <c r="J2315" s="1" t="str">
        <f>VLOOKUP(A2315,'Resurfacing Data'!A:M,13,FALSE)</f>
        <v>411 D Overlay</v>
      </c>
      <c r="K2315" s="14" t="s">
        <v>11496</v>
      </c>
      <c r="L2315" s="14" t="s">
        <v>10418</v>
      </c>
      <c r="M2315" s="2">
        <v>4.62</v>
      </c>
      <c r="N2315" s="13">
        <v>43553</v>
      </c>
      <c r="O2315" s="1" t="s">
        <v>342</v>
      </c>
      <c r="P2315" s="181" t="s">
        <v>11515</v>
      </c>
      <c r="Q2315" s="182" t="s">
        <v>24</v>
      </c>
      <c r="S2315" s="6">
        <v>0</v>
      </c>
      <c r="T2315" s="6">
        <v>0</v>
      </c>
      <c r="U2315" s="6">
        <v>10942</v>
      </c>
      <c r="V2315" s="6">
        <v>14130</v>
      </c>
      <c r="W2315" s="6">
        <f>SUM(Table2[[#This Row],[PE Obligations]:[Paving Obligations]])</f>
        <v>25072</v>
      </c>
    </row>
    <row r="2316" spans="1:23" ht="60" x14ac:dyDescent="0.25">
      <c r="A2316" s="5">
        <v>100263</v>
      </c>
      <c r="B2316" s="4">
        <v>2</v>
      </c>
      <c r="C2316" s="9" t="s">
        <v>204</v>
      </c>
      <c r="D2316" s="65" t="s">
        <v>460</v>
      </c>
      <c r="E2316" s="65" t="s">
        <v>900</v>
      </c>
      <c r="F2316" s="9" t="s">
        <v>463</v>
      </c>
      <c r="G2316" s="9" t="s">
        <v>464</v>
      </c>
      <c r="H2316" s="1" t="s">
        <v>74</v>
      </c>
      <c r="I2316" s="1" t="s">
        <v>23</v>
      </c>
      <c r="K2316" s="14" t="s">
        <v>11496</v>
      </c>
      <c r="L2316" s="14" t="s">
        <v>113</v>
      </c>
      <c r="M2316" s="2">
        <v>4.95</v>
      </c>
      <c r="N2316" s="13">
        <v>43637</v>
      </c>
      <c r="P2316" s="181" t="s">
        <v>11515</v>
      </c>
      <c r="Q2316" s="182" t="s">
        <v>24</v>
      </c>
      <c r="S2316" s="6">
        <v>0</v>
      </c>
      <c r="T2316" s="6">
        <v>0</v>
      </c>
      <c r="U2316" s="6">
        <v>25000</v>
      </c>
      <c r="V2316" s="6">
        <v>0</v>
      </c>
      <c r="W2316" s="6">
        <f>SUM(Table2[[#This Row],[PE Obligations]:[Paving Obligations]])</f>
        <v>25000</v>
      </c>
    </row>
    <row r="2317" spans="1:23" ht="30" x14ac:dyDescent="0.25">
      <c r="A2317" s="5">
        <v>124462</v>
      </c>
      <c r="B2317" s="4">
        <v>3</v>
      </c>
      <c r="C2317" s="9" t="s">
        <v>250</v>
      </c>
      <c r="D2317" s="65" t="s">
        <v>3880</v>
      </c>
      <c r="E2317" s="65" t="s">
        <v>11498</v>
      </c>
      <c r="F2317" s="9" t="s">
        <v>3881</v>
      </c>
      <c r="H2317" s="1" t="s">
        <v>28</v>
      </c>
      <c r="I2317" s="1" t="s">
        <v>29</v>
      </c>
      <c r="K2317" s="14" t="s">
        <v>28</v>
      </c>
      <c r="L2317" s="14" t="s">
        <v>113</v>
      </c>
      <c r="M2317" s="2">
        <v>0.01</v>
      </c>
      <c r="N2317" s="13">
        <v>44960</v>
      </c>
      <c r="P2317" s="181" t="s">
        <v>11517</v>
      </c>
      <c r="Q2317" s="182" t="s">
        <v>30</v>
      </c>
      <c r="R2317" s="9" t="s">
        <v>3882</v>
      </c>
      <c r="S2317" s="6">
        <v>25000</v>
      </c>
      <c r="T2317" s="6">
        <v>0</v>
      </c>
      <c r="U2317" s="6">
        <v>0</v>
      </c>
      <c r="V2317" s="6">
        <v>0</v>
      </c>
      <c r="W2317" s="6">
        <f>SUM(Table2[[#This Row],[PE Obligations]:[Paving Obligations]])</f>
        <v>25000</v>
      </c>
    </row>
    <row r="2318" spans="1:23" ht="30" x14ac:dyDescent="0.25">
      <c r="A2318" s="5">
        <v>124692</v>
      </c>
      <c r="B2318" s="4">
        <v>3</v>
      </c>
      <c r="C2318" s="9" t="s">
        <v>298</v>
      </c>
      <c r="D2318" s="65" t="s">
        <v>4022</v>
      </c>
      <c r="E2318" s="65" t="s">
        <v>11498</v>
      </c>
      <c r="F2318" s="9" t="s">
        <v>4023</v>
      </c>
      <c r="H2318" s="1" t="s">
        <v>28</v>
      </c>
      <c r="I2318" s="1" t="s">
        <v>29</v>
      </c>
      <c r="K2318" s="14" t="s">
        <v>28</v>
      </c>
      <c r="L2318" s="14" t="s">
        <v>113</v>
      </c>
      <c r="M2318" s="2">
        <v>0.01</v>
      </c>
      <c r="N2318" s="13">
        <v>44540</v>
      </c>
      <c r="P2318" s="181" t="s">
        <v>11517</v>
      </c>
      <c r="Q2318" s="182" t="s">
        <v>30</v>
      </c>
      <c r="R2318" s="9" t="s">
        <v>4024</v>
      </c>
      <c r="S2318" s="6">
        <v>25000</v>
      </c>
      <c r="T2318" s="6">
        <v>0</v>
      </c>
      <c r="U2318" s="6">
        <v>0</v>
      </c>
      <c r="V2318" s="6">
        <v>0</v>
      </c>
      <c r="W2318" s="6">
        <f>SUM(Table2[[#This Row],[PE Obligations]:[Paving Obligations]])</f>
        <v>25000</v>
      </c>
    </row>
    <row r="2319" spans="1:23" ht="90" x14ac:dyDescent="0.25">
      <c r="A2319" s="5">
        <v>123307.01</v>
      </c>
      <c r="B2319" s="4">
        <v>4</v>
      </c>
      <c r="C2319" s="9" t="s">
        <v>233</v>
      </c>
      <c r="D2319" s="65"/>
      <c r="E2319" s="65" t="s">
        <v>11498</v>
      </c>
      <c r="F2319" s="9" t="s">
        <v>3413</v>
      </c>
      <c r="G2319" s="9" t="s">
        <v>3414</v>
      </c>
      <c r="H2319" s="1" t="s">
        <v>22</v>
      </c>
      <c r="I2319" s="1" t="s">
        <v>63</v>
      </c>
      <c r="K2319" s="14" t="s">
        <v>11496</v>
      </c>
      <c r="L2319" s="14" t="s">
        <v>113</v>
      </c>
      <c r="M2319" s="1" t="s">
        <v>57</v>
      </c>
      <c r="P2319" s="181" t="s">
        <v>11517</v>
      </c>
      <c r="Q2319" s="182"/>
      <c r="S2319" s="6">
        <v>25000</v>
      </c>
      <c r="T2319" s="6">
        <v>0</v>
      </c>
      <c r="U2319" s="6">
        <v>0</v>
      </c>
      <c r="V2319" s="6">
        <v>0</v>
      </c>
      <c r="W2319" s="6">
        <f>SUM(Table2[[#This Row],[PE Obligations]:[Paving Obligations]])</f>
        <v>25000</v>
      </c>
    </row>
    <row r="2320" spans="1:23" ht="225" x14ac:dyDescent="0.25">
      <c r="A2320" s="5">
        <v>125912</v>
      </c>
      <c r="B2320" s="4">
        <v>3</v>
      </c>
      <c r="C2320" s="9" t="s">
        <v>269</v>
      </c>
      <c r="D2320" s="65" t="s">
        <v>913</v>
      </c>
      <c r="E2320" s="65" t="s">
        <v>900</v>
      </c>
      <c r="F2320" s="9" t="s">
        <v>4583</v>
      </c>
      <c r="G2320" s="9" t="s">
        <v>4584</v>
      </c>
      <c r="H2320" s="1" t="s">
        <v>22</v>
      </c>
      <c r="I2320" s="1" t="s">
        <v>969</v>
      </c>
      <c r="K2320" s="14" t="s">
        <v>11496</v>
      </c>
      <c r="L2320" s="14" t="s">
        <v>113</v>
      </c>
      <c r="M2320" s="2">
        <v>0.42</v>
      </c>
      <c r="P2320" s="181" t="s">
        <v>11514</v>
      </c>
      <c r="Q2320" s="182" t="s">
        <v>11</v>
      </c>
      <c r="S2320" s="6">
        <v>25000</v>
      </c>
      <c r="T2320" s="6">
        <v>0</v>
      </c>
      <c r="U2320" s="6">
        <v>0</v>
      </c>
      <c r="V2320" s="6">
        <v>0</v>
      </c>
      <c r="W2320" s="6">
        <f>SUM(Table2[[#This Row],[PE Obligations]:[Paving Obligations]])</f>
        <v>25000</v>
      </c>
    </row>
    <row r="2321" spans="1:23" ht="210" x14ac:dyDescent="0.25">
      <c r="A2321" s="5">
        <v>129800</v>
      </c>
      <c r="B2321" s="4">
        <v>1</v>
      </c>
      <c r="C2321" s="9" t="s">
        <v>6326</v>
      </c>
      <c r="D2321" s="65"/>
      <c r="E2321" s="65" t="s">
        <v>11498</v>
      </c>
      <c r="F2321" s="9" t="s">
        <v>7174</v>
      </c>
      <c r="G2321" s="9" t="s">
        <v>7175</v>
      </c>
      <c r="H2321" s="1" t="s">
        <v>22</v>
      </c>
      <c r="I2321" s="1" t="s">
        <v>158</v>
      </c>
      <c r="J2321" s="1" t="e">
        <f>VLOOKUP(A2321,'Resurfacing Data'!A:M,13,FALSE)</f>
        <v>#N/A</v>
      </c>
      <c r="K2321" s="14" t="s">
        <v>11496</v>
      </c>
      <c r="L2321" s="14" t="s">
        <v>10418</v>
      </c>
      <c r="M2321" s="1" t="s">
        <v>57</v>
      </c>
      <c r="P2321" s="181" t="s">
        <v>11517</v>
      </c>
      <c r="Q2321" s="182" t="s">
        <v>24</v>
      </c>
      <c r="S2321" s="6">
        <v>25000</v>
      </c>
      <c r="T2321" s="6">
        <v>0</v>
      </c>
      <c r="U2321" s="6">
        <v>0</v>
      </c>
      <c r="V2321" s="6">
        <v>0</v>
      </c>
      <c r="W2321" s="6">
        <f>SUM(Table2[[#This Row],[PE Obligations]:[Paving Obligations]])</f>
        <v>25000</v>
      </c>
    </row>
    <row r="2322" spans="1:23" ht="75" x14ac:dyDescent="0.25">
      <c r="A2322" s="5">
        <v>121587</v>
      </c>
      <c r="B2322" s="4">
        <v>1</v>
      </c>
      <c r="C2322" s="9" t="s">
        <v>40</v>
      </c>
      <c r="D2322" s="65"/>
      <c r="E2322" s="65" t="s">
        <v>11498</v>
      </c>
      <c r="F2322" s="9" t="s">
        <v>2957</v>
      </c>
      <c r="G2322" s="9" t="s">
        <v>2958</v>
      </c>
      <c r="H2322" s="1" t="s">
        <v>22</v>
      </c>
      <c r="I2322" s="1" t="s">
        <v>2699</v>
      </c>
      <c r="K2322" s="14" t="s">
        <v>11500</v>
      </c>
      <c r="L2322" s="14" t="s">
        <v>11500</v>
      </c>
      <c r="M2322" s="1" t="s">
        <v>57</v>
      </c>
      <c r="P2322" s="181" t="s">
        <v>11516</v>
      </c>
      <c r="Q2322" s="182" t="s">
        <v>430</v>
      </c>
      <c r="S2322" s="6">
        <v>25000</v>
      </c>
      <c r="T2322" s="6">
        <v>0</v>
      </c>
      <c r="U2322" s="6">
        <v>0</v>
      </c>
      <c r="V2322" s="6">
        <v>0</v>
      </c>
      <c r="W2322" s="6">
        <f>SUM(Table2[[#This Row],[PE Obligations]:[Paving Obligations]])</f>
        <v>25000</v>
      </c>
    </row>
    <row r="2323" spans="1:23" x14ac:dyDescent="0.25">
      <c r="A2323" s="5">
        <v>129333</v>
      </c>
      <c r="B2323" s="4">
        <v>3</v>
      </c>
      <c r="C2323" s="9" t="s">
        <v>131</v>
      </c>
      <c r="D2323" s="65"/>
      <c r="E2323" s="65" t="s">
        <v>11500</v>
      </c>
      <c r="F2323" s="9" t="s">
        <v>6811</v>
      </c>
      <c r="H2323" s="1" t="s">
        <v>878</v>
      </c>
      <c r="I2323" s="1" t="s">
        <v>972</v>
      </c>
      <c r="K2323" s="14" t="s">
        <v>11500</v>
      </c>
      <c r="L2323" s="14" t="s">
        <v>11500</v>
      </c>
      <c r="M2323" s="1" t="s">
        <v>57</v>
      </c>
      <c r="P2323" s="181" t="s">
        <v>11500</v>
      </c>
      <c r="Q2323" s="182"/>
      <c r="S2323" s="6">
        <v>0</v>
      </c>
      <c r="T2323" s="6">
        <v>0</v>
      </c>
      <c r="U2323" s="6">
        <v>25000</v>
      </c>
      <c r="V2323" s="6">
        <v>0</v>
      </c>
      <c r="W2323" s="6">
        <f>SUM(Table2[[#This Row],[PE Obligations]:[Paving Obligations]])</f>
        <v>25000</v>
      </c>
    </row>
    <row r="2324" spans="1:23" x14ac:dyDescent="0.25">
      <c r="A2324" s="5">
        <v>129347</v>
      </c>
      <c r="B2324" s="4">
        <v>4</v>
      </c>
      <c r="C2324" s="9" t="s">
        <v>264</v>
      </c>
      <c r="D2324" s="65"/>
      <c r="E2324" s="65" t="s">
        <v>11500</v>
      </c>
      <c r="F2324" s="9" t="s">
        <v>6824</v>
      </c>
      <c r="H2324" s="1" t="s">
        <v>878</v>
      </c>
      <c r="I2324" s="1" t="s">
        <v>972</v>
      </c>
      <c r="K2324" s="14" t="s">
        <v>11500</v>
      </c>
      <c r="L2324" s="14" t="s">
        <v>11500</v>
      </c>
      <c r="M2324" s="1" t="s">
        <v>57</v>
      </c>
      <c r="P2324" s="181" t="s">
        <v>11500</v>
      </c>
      <c r="Q2324" s="182"/>
      <c r="S2324" s="6">
        <v>0</v>
      </c>
      <c r="T2324" s="6">
        <v>0</v>
      </c>
      <c r="U2324" s="6">
        <v>25000</v>
      </c>
      <c r="V2324" s="6">
        <v>0</v>
      </c>
      <c r="W2324" s="6">
        <f>SUM(Table2[[#This Row],[PE Obligations]:[Paving Obligations]])</f>
        <v>25000</v>
      </c>
    </row>
    <row r="2325" spans="1:23" x14ac:dyDescent="0.25">
      <c r="A2325" s="5">
        <v>129352</v>
      </c>
      <c r="B2325" s="4">
        <v>4</v>
      </c>
      <c r="C2325" s="9" t="s">
        <v>18</v>
      </c>
      <c r="D2325" s="65"/>
      <c r="E2325" s="65" t="s">
        <v>11500</v>
      </c>
      <c r="F2325" s="9" t="s">
        <v>6828</v>
      </c>
      <c r="H2325" s="1" t="s">
        <v>878</v>
      </c>
      <c r="I2325" s="1" t="s">
        <v>972</v>
      </c>
      <c r="K2325" s="14" t="s">
        <v>11500</v>
      </c>
      <c r="L2325" s="14" t="s">
        <v>11500</v>
      </c>
      <c r="M2325" s="1" t="s">
        <v>57</v>
      </c>
      <c r="P2325" s="181" t="s">
        <v>11500</v>
      </c>
      <c r="Q2325" s="182"/>
      <c r="S2325" s="6">
        <v>0</v>
      </c>
      <c r="T2325" s="6">
        <v>0</v>
      </c>
      <c r="U2325" s="6">
        <v>25000</v>
      </c>
      <c r="V2325" s="6">
        <v>0</v>
      </c>
      <c r="W2325" s="6">
        <f>SUM(Table2[[#This Row],[PE Obligations]:[Paving Obligations]])</f>
        <v>25000</v>
      </c>
    </row>
    <row r="2326" spans="1:23" x14ac:dyDescent="0.25">
      <c r="A2326" s="5">
        <v>129398</v>
      </c>
      <c r="B2326" s="4">
        <v>2</v>
      </c>
      <c r="C2326" s="9" t="s">
        <v>316</v>
      </c>
      <c r="D2326" s="65"/>
      <c r="E2326" s="65" t="s">
        <v>11500</v>
      </c>
      <c r="F2326" s="9" t="s">
        <v>6880</v>
      </c>
      <c r="H2326" s="1" t="s">
        <v>878</v>
      </c>
      <c r="I2326" s="1" t="s">
        <v>972</v>
      </c>
      <c r="K2326" s="14" t="s">
        <v>11500</v>
      </c>
      <c r="L2326" s="14" t="s">
        <v>11500</v>
      </c>
      <c r="M2326" s="1" t="s">
        <v>57</v>
      </c>
      <c r="P2326" s="181" t="s">
        <v>11500</v>
      </c>
      <c r="Q2326" s="182"/>
      <c r="S2326" s="6">
        <v>0</v>
      </c>
      <c r="T2326" s="6">
        <v>0</v>
      </c>
      <c r="U2326" s="6">
        <v>25000</v>
      </c>
      <c r="V2326" s="6">
        <v>0</v>
      </c>
      <c r="W2326" s="6">
        <f>SUM(Table2[[#This Row],[PE Obligations]:[Paving Obligations]])</f>
        <v>25000</v>
      </c>
    </row>
    <row r="2327" spans="1:23" x14ac:dyDescent="0.25">
      <c r="A2327" s="5">
        <v>129881</v>
      </c>
      <c r="B2327" s="4">
        <v>3</v>
      </c>
      <c r="C2327" s="9" t="s">
        <v>131</v>
      </c>
      <c r="D2327" s="65"/>
      <c r="E2327" s="65" t="s">
        <v>11500</v>
      </c>
      <c r="F2327" s="9" t="s">
        <v>7228</v>
      </c>
      <c r="H2327" s="1" t="s">
        <v>1246</v>
      </c>
      <c r="K2327" s="14" t="s">
        <v>11500</v>
      </c>
      <c r="L2327" s="14" t="s">
        <v>11500</v>
      </c>
      <c r="M2327" s="1" t="s">
        <v>57</v>
      </c>
      <c r="P2327" s="181" t="s">
        <v>11500</v>
      </c>
      <c r="Q2327" s="182"/>
      <c r="S2327" s="6">
        <v>0</v>
      </c>
      <c r="T2327" s="6">
        <v>0</v>
      </c>
      <c r="U2327" s="6">
        <v>25000</v>
      </c>
      <c r="V2327" s="6">
        <v>0</v>
      </c>
      <c r="W2327" s="6">
        <f>SUM(Table2[[#This Row],[PE Obligations]:[Paving Obligations]])</f>
        <v>25000</v>
      </c>
    </row>
    <row r="2328" spans="1:23" x14ac:dyDescent="0.25">
      <c r="A2328" s="5">
        <v>129958</v>
      </c>
      <c r="B2328" s="4">
        <v>1</v>
      </c>
      <c r="C2328" s="9" t="s">
        <v>271</v>
      </c>
      <c r="D2328" s="65"/>
      <c r="E2328" s="65" t="s">
        <v>11500</v>
      </c>
      <c r="F2328" s="9" t="s">
        <v>7311</v>
      </c>
      <c r="H2328" s="1" t="s">
        <v>878</v>
      </c>
      <c r="I2328" s="1" t="s">
        <v>972</v>
      </c>
      <c r="K2328" s="14" t="s">
        <v>11500</v>
      </c>
      <c r="L2328" s="14" t="s">
        <v>11500</v>
      </c>
      <c r="M2328" s="1" t="s">
        <v>57</v>
      </c>
      <c r="P2328" s="181" t="s">
        <v>11500</v>
      </c>
      <c r="Q2328" s="182"/>
      <c r="S2328" s="6">
        <v>0</v>
      </c>
      <c r="T2328" s="6">
        <v>0</v>
      </c>
      <c r="U2328" s="6">
        <v>25000</v>
      </c>
      <c r="V2328" s="6">
        <v>0</v>
      </c>
      <c r="W2328" s="6">
        <f>SUM(Table2[[#This Row],[PE Obligations]:[Paving Obligations]])</f>
        <v>25000</v>
      </c>
    </row>
    <row r="2329" spans="1:23" ht="135" x14ac:dyDescent="0.25">
      <c r="A2329" s="5">
        <v>130252</v>
      </c>
      <c r="B2329" s="4">
        <v>3</v>
      </c>
      <c r="C2329" s="9" t="s">
        <v>1757</v>
      </c>
      <c r="D2329" s="65"/>
      <c r="E2329" s="65" t="s">
        <v>11500</v>
      </c>
      <c r="F2329" s="9" t="s">
        <v>7575</v>
      </c>
      <c r="G2329" s="9" t="s">
        <v>7576</v>
      </c>
      <c r="H2329" s="1" t="s">
        <v>24</v>
      </c>
      <c r="K2329" s="14" t="s">
        <v>11500</v>
      </c>
      <c r="L2329" s="14" t="s">
        <v>11500</v>
      </c>
      <c r="M2329" s="1" t="s">
        <v>57</v>
      </c>
      <c r="P2329" s="181" t="s">
        <v>11500</v>
      </c>
      <c r="Q2329" s="182"/>
      <c r="S2329" s="6">
        <v>25000</v>
      </c>
      <c r="T2329" s="6">
        <v>0</v>
      </c>
      <c r="U2329" s="6">
        <v>0</v>
      </c>
      <c r="V2329" s="6">
        <v>0</v>
      </c>
      <c r="W2329" s="6">
        <f>SUM(Table2[[#This Row],[PE Obligations]:[Paving Obligations]])</f>
        <v>25000</v>
      </c>
    </row>
    <row r="2330" spans="1:23" ht="30" x14ac:dyDescent="0.25">
      <c r="A2330" s="5">
        <v>129754</v>
      </c>
      <c r="B2330" s="4">
        <v>1</v>
      </c>
      <c r="C2330" s="9" t="s">
        <v>40</v>
      </c>
      <c r="D2330" s="65"/>
      <c r="E2330" s="65" t="s">
        <v>11500</v>
      </c>
      <c r="F2330" s="9" t="s">
        <v>7129</v>
      </c>
      <c r="H2330" s="1" t="s">
        <v>1246</v>
      </c>
      <c r="K2330" s="14" t="s">
        <v>11500</v>
      </c>
      <c r="L2330" s="14" t="s">
        <v>11500</v>
      </c>
      <c r="M2330" s="1" t="s">
        <v>57</v>
      </c>
      <c r="P2330" s="181" t="s">
        <v>11500</v>
      </c>
      <c r="Q2330" s="182"/>
      <c r="S2330" s="6">
        <v>0</v>
      </c>
      <c r="T2330" s="6">
        <v>0</v>
      </c>
      <c r="U2330" s="6">
        <v>24850</v>
      </c>
      <c r="V2330" s="6">
        <v>0</v>
      </c>
      <c r="W2330" s="6">
        <f>SUM(Table2[[#This Row],[PE Obligations]:[Paving Obligations]])</f>
        <v>24850</v>
      </c>
    </row>
    <row r="2331" spans="1:23" x14ac:dyDescent="0.25">
      <c r="A2331" s="5">
        <v>126533</v>
      </c>
      <c r="B2331" s="4">
        <v>2</v>
      </c>
      <c r="C2331" s="9" t="s">
        <v>284</v>
      </c>
      <c r="D2331" s="65" t="s">
        <v>4713</v>
      </c>
      <c r="E2331" s="65" t="s">
        <v>900</v>
      </c>
      <c r="F2331" s="9" t="s">
        <v>4912</v>
      </c>
      <c r="G2331" s="9" t="s">
        <v>4720</v>
      </c>
      <c r="H2331" s="1" t="s">
        <v>158</v>
      </c>
      <c r="I2331" s="1" t="s">
        <v>341</v>
      </c>
      <c r="J2331" s="1" t="str">
        <f>VLOOKUP(A2331,'2015 to 2019'!D:F,3,FALSE)</f>
        <v>Mill &amp; 411TL @132.5 lb/sy</v>
      </c>
      <c r="K2331" s="14" t="s">
        <v>11496</v>
      </c>
      <c r="L2331" s="14" t="s">
        <v>10418</v>
      </c>
      <c r="M2331" s="2">
        <v>3.58</v>
      </c>
      <c r="N2331" s="13">
        <v>43231</v>
      </c>
      <c r="O2331" s="1" t="s">
        <v>342</v>
      </c>
      <c r="P2331" s="181" t="s">
        <v>11515</v>
      </c>
      <c r="Q2331" s="182" t="s">
        <v>24</v>
      </c>
      <c r="S2331" s="6">
        <v>0</v>
      </c>
      <c r="T2331" s="6">
        <v>0</v>
      </c>
      <c r="U2331" s="6">
        <v>0</v>
      </c>
      <c r="V2331" s="6">
        <v>24723.42</v>
      </c>
      <c r="W2331" s="6">
        <f>SUM(Table2[[#This Row],[PE Obligations]:[Paving Obligations]])</f>
        <v>24723.42</v>
      </c>
    </row>
    <row r="2332" spans="1:23" x14ac:dyDescent="0.25">
      <c r="A2332" s="5">
        <v>129044</v>
      </c>
      <c r="B2332" s="4">
        <v>3</v>
      </c>
      <c r="C2332" s="9" t="s">
        <v>254</v>
      </c>
      <c r="D2332" s="65"/>
      <c r="E2332" s="65" t="s">
        <v>900</v>
      </c>
      <c r="F2332" s="9" t="s">
        <v>6476</v>
      </c>
      <c r="H2332" s="1" t="s">
        <v>105</v>
      </c>
      <c r="I2332" s="1" t="s">
        <v>171</v>
      </c>
      <c r="K2332" s="14" t="s">
        <v>11500</v>
      </c>
      <c r="L2332" s="14" t="s">
        <v>11500</v>
      </c>
      <c r="M2332" s="1" t="s">
        <v>57</v>
      </c>
      <c r="P2332" s="181" t="s">
        <v>11515</v>
      </c>
      <c r="Q2332" s="182"/>
      <c r="S2332" s="6">
        <v>0</v>
      </c>
      <c r="T2332" s="6">
        <v>0</v>
      </c>
      <c r="U2332" s="6">
        <v>24517.14</v>
      </c>
      <c r="V2332" s="6">
        <v>0</v>
      </c>
      <c r="W2332" s="6">
        <f>SUM(Table2[[#This Row],[PE Obligations]:[Paving Obligations]])</f>
        <v>24517.14</v>
      </c>
    </row>
    <row r="2333" spans="1:23" ht="30" x14ac:dyDescent="0.25">
      <c r="A2333" s="5">
        <v>129736.16</v>
      </c>
      <c r="B2333" s="4">
        <v>4</v>
      </c>
      <c r="C2333" s="9" t="s">
        <v>227</v>
      </c>
      <c r="D2333" s="65" t="s">
        <v>503</v>
      </c>
      <c r="E2333" s="65" t="s">
        <v>900</v>
      </c>
      <c r="F2333" s="9" t="s">
        <v>7097</v>
      </c>
      <c r="G2333" s="9" t="s">
        <v>7098</v>
      </c>
      <c r="H2333" s="1" t="s">
        <v>24</v>
      </c>
      <c r="I2333" s="1" t="s">
        <v>56</v>
      </c>
      <c r="K2333" s="14" t="s">
        <v>11500</v>
      </c>
      <c r="L2333" s="14" t="s">
        <v>11500</v>
      </c>
      <c r="M2333" s="2">
        <v>0.01</v>
      </c>
      <c r="P2333" s="181" t="s">
        <v>11514</v>
      </c>
      <c r="Q2333" s="182" t="s">
        <v>11</v>
      </c>
      <c r="S2333" s="6">
        <v>0</v>
      </c>
      <c r="T2333" s="6">
        <v>0</v>
      </c>
      <c r="U2333" s="6">
        <v>24500</v>
      </c>
      <c r="V2333" s="6">
        <v>0</v>
      </c>
      <c r="W2333" s="6">
        <f>SUM(Table2[[#This Row],[PE Obligations]:[Paving Obligations]])</f>
        <v>24500</v>
      </c>
    </row>
    <row r="2334" spans="1:23" ht="45" x14ac:dyDescent="0.25">
      <c r="A2334" s="5">
        <v>119936</v>
      </c>
      <c r="B2334" s="4">
        <v>4</v>
      </c>
      <c r="C2334" s="9" t="s">
        <v>18</v>
      </c>
      <c r="D2334" s="65" t="s">
        <v>2560</v>
      </c>
      <c r="E2334" s="65" t="s">
        <v>11498</v>
      </c>
      <c r="F2334" s="9" t="s">
        <v>2561</v>
      </c>
      <c r="G2334" s="9" t="s">
        <v>2562</v>
      </c>
      <c r="H2334" s="1" t="s">
        <v>22</v>
      </c>
      <c r="I2334" s="1" t="s">
        <v>39</v>
      </c>
      <c r="K2334" s="14" t="s">
        <v>11500</v>
      </c>
      <c r="L2334" s="14" t="s">
        <v>11500</v>
      </c>
      <c r="M2334" s="2">
        <v>0.38700000000000001</v>
      </c>
      <c r="P2334" s="181" t="s">
        <v>11516</v>
      </c>
      <c r="Q2334" s="182" t="s">
        <v>11</v>
      </c>
      <c r="S2334" s="6">
        <v>24400</v>
      </c>
      <c r="T2334" s="6">
        <v>0</v>
      </c>
      <c r="U2334" s="6">
        <v>0</v>
      </c>
      <c r="V2334" s="6">
        <v>0</v>
      </c>
      <c r="W2334" s="6">
        <f>SUM(Table2[[#This Row],[PE Obligations]:[Paving Obligations]])</f>
        <v>24400</v>
      </c>
    </row>
    <row r="2335" spans="1:23" x14ac:dyDescent="0.25">
      <c r="A2335" s="5">
        <v>130447</v>
      </c>
      <c r="B2335" s="4">
        <v>2</v>
      </c>
      <c r="C2335" s="9" t="s">
        <v>194</v>
      </c>
      <c r="D2335" s="65"/>
      <c r="E2335" s="65" t="s">
        <v>900</v>
      </c>
      <c r="F2335" s="9" t="s">
        <v>7667</v>
      </c>
      <c r="H2335" s="1" t="s">
        <v>105</v>
      </c>
      <c r="I2335" s="1" t="s">
        <v>171</v>
      </c>
      <c r="K2335" s="14" t="s">
        <v>11500</v>
      </c>
      <c r="L2335" s="14" t="s">
        <v>11500</v>
      </c>
      <c r="M2335" s="1" t="s">
        <v>57</v>
      </c>
      <c r="P2335" s="181" t="s">
        <v>11515</v>
      </c>
      <c r="Q2335" s="182"/>
      <c r="S2335" s="6">
        <v>0</v>
      </c>
      <c r="T2335" s="6">
        <v>0</v>
      </c>
      <c r="U2335" s="6">
        <v>24353.5</v>
      </c>
      <c r="V2335" s="6">
        <v>0</v>
      </c>
      <c r="W2335" s="6">
        <f>SUM(Table2[[#This Row],[PE Obligations]:[Paving Obligations]])</f>
        <v>24353.5</v>
      </c>
    </row>
    <row r="2336" spans="1:23" x14ac:dyDescent="0.25">
      <c r="A2336" s="5">
        <v>116335.05</v>
      </c>
      <c r="B2336" s="4">
        <v>2</v>
      </c>
      <c r="C2336" s="9" t="s">
        <v>159</v>
      </c>
      <c r="D2336" s="65" t="s">
        <v>900</v>
      </c>
      <c r="E2336" s="65" t="s">
        <v>900</v>
      </c>
      <c r="F2336" s="9" t="s">
        <v>1926</v>
      </c>
      <c r="H2336" s="1" t="s">
        <v>105</v>
      </c>
      <c r="I2336" s="1" t="s">
        <v>761</v>
      </c>
      <c r="K2336" s="14" t="s">
        <v>11500</v>
      </c>
      <c r="L2336" s="14" t="s">
        <v>11500</v>
      </c>
      <c r="M2336" s="2">
        <v>364.99</v>
      </c>
      <c r="N2336" s="13">
        <v>42776</v>
      </c>
      <c r="P2336" s="181" t="s">
        <v>11515</v>
      </c>
      <c r="Q2336" s="182"/>
      <c r="S2336" s="6">
        <v>0</v>
      </c>
      <c r="T2336" s="6">
        <v>0</v>
      </c>
      <c r="U2336" s="6">
        <v>24348.26</v>
      </c>
      <c r="V2336" s="6">
        <v>0</v>
      </c>
      <c r="W2336" s="6">
        <f>SUM(Table2[[#This Row],[PE Obligations]:[Paving Obligations]])</f>
        <v>24348.26</v>
      </c>
    </row>
    <row r="2337" spans="1:23" ht="30" x14ac:dyDescent="0.25">
      <c r="A2337" s="5">
        <v>112336</v>
      </c>
      <c r="B2337" s="4">
        <v>3</v>
      </c>
      <c r="C2337" s="9" t="s">
        <v>343</v>
      </c>
      <c r="D2337" s="65" t="s">
        <v>977</v>
      </c>
      <c r="E2337" s="65" t="s">
        <v>900</v>
      </c>
      <c r="F2337" s="9" t="s">
        <v>1282</v>
      </c>
      <c r="H2337" s="1" t="s">
        <v>24</v>
      </c>
      <c r="I2337" s="1" t="s">
        <v>599</v>
      </c>
      <c r="K2337" s="14" t="s">
        <v>11496</v>
      </c>
      <c r="L2337" s="14" t="s">
        <v>113</v>
      </c>
      <c r="M2337" s="2">
        <v>0.01</v>
      </c>
      <c r="N2337" s="13">
        <v>44540</v>
      </c>
      <c r="P2337" s="181" t="s">
        <v>11515</v>
      </c>
      <c r="Q2337" s="182" t="s">
        <v>24</v>
      </c>
      <c r="S2337" s="6">
        <v>24300</v>
      </c>
      <c r="T2337" s="6">
        <v>0</v>
      </c>
      <c r="U2337" s="6">
        <v>0</v>
      </c>
      <c r="V2337" s="6">
        <v>0</v>
      </c>
      <c r="W2337" s="6">
        <f>SUM(Table2[[#This Row],[PE Obligations]:[Paving Obligations]])</f>
        <v>24300</v>
      </c>
    </row>
    <row r="2338" spans="1:23" x14ac:dyDescent="0.25">
      <c r="A2338" s="5">
        <v>130341</v>
      </c>
      <c r="B2338" s="4">
        <v>2</v>
      </c>
      <c r="C2338" s="9" t="s">
        <v>121</v>
      </c>
      <c r="D2338" s="65"/>
      <c r="E2338" s="65" t="s">
        <v>900</v>
      </c>
      <c r="F2338" s="9" t="s">
        <v>7639</v>
      </c>
      <c r="H2338" s="1" t="s">
        <v>105</v>
      </c>
      <c r="I2338" s="1" t="s">
        <v>171</v>
      </c>
      <c r="K2338" s="14" t="s">
        <v>11500</v>
      </c>
      <c r="L2338" s="14" t="s">
        <v>11500</v>
      </c>
      <c r="M2338" s="1" t="s">
        <v>57</v>
      </c>
      <c r="P2338" s="181" t="s">
        <v>11515</v>
      </c>
      <c r="Q2338" s="182"/>
      <c r="S2338" s="6">
        <v>0</v>
      </c>
      <c r="T2338" s="6">
        <v>0</v>
      </c>
      <c r="U2338" s="6">
        <v>24040.32</v>
      </c>
      <c r="V2338" s="6">
        <v>0</v>
      </c>
      <c r="W2338" s="6">
        <f>SUM(Table2[[#This Row],[PE Obligations]:[Paving Obligations]])</f>
        <v>24040.32</v>
      </c>
    </row>
    <row r="2339" spans="1:23" x14ac:dyDescent="0.25">
      <c r="A2339" s="5">
        <v>126214</v>
      </c>
      <c r="B2339" s="4">
        <v>3</v>
      </c>
      <c r="C2339" s="9" t="s">
        <v>206</v>
      </c>
      <c r="D2339" s="65" t="s">
        <v>1049</v>
      </c>
      <c r="E2339" s="65" t="s">
        <v>900</v>
      </c>
      <c r="F2339" s="9" t="s">
        <v>4746</v>
      </c>
      <c r="G2339" s="9" t="s">
        <v>3213</v>
      </c>
      <c r="H2339" s="1" t="s">
        <v>158</v>
      </c>
      <c r="I2339" s="1" t="s">
        <v>341</v>
      </c>
      <c r="J2339" s="1" t="str">
        <f>VLOOKUP(A2339,'Resurfacing Data'!A:M,13,FALSE)</f>
        <v>Mill &amp; 411D</v>
      </c>
      <c r="K2339" s="14" t="s">
        <v>11496</v>
      </c>
      <c r="L2339" s="14" t="s">
        <v>10418</v>
      </c>
      <c r="M2339" s="2">
        <v>6.48</v>
      </c>
      <c r="N2339" s="13">
        <v>43182</v>
      </c>
      <c r="O2339" s="1" t="s">
        <v>342</v>
      </c>
      <c r="P2339" s="181" t="s">
        <v>11515</v>
      </c>
      <c r="Q2339" s="182" t="s">
        <v>24</v>
      </c>
      <c r="S2339" s="6">
        <v>0</v>
      </c>
      <c r="T2339" s="6">
        <v>0</v>
      </c>
      <c r="U2339" s="6">
        <v>0</v>
      </c>
      <c r="V2339" s="6">
        <v>24013.45</v>
      </c>
      <c r="W2339" s="6">
        <f>SUM(Table2[[#This Row],[PE Obligations]:[Paving Obligations]])</f>
        <v>24013.45</v>
      </c>
    </row>
    <row r="2340" spans="1:23" ht="30" x14ac:dyDescent="0.25">
      <c r="A2340" s="5">
        <v>124688</v>
      </c>
      <c r="B2340" s="4">
        <v>3</v>
      </c>
      <c r="C2340" s="9" t="s">
        <v>131</v>
      </c>
      <c r="D2340" s="65" t="s">
        <v>977</v>
      </c>
      <c r="E2340" s="65" t="s">
        <v>900</v>
      </c>
      <c r="F2340" s="9" t="s">
        <v>4017</v>
      </c>
      <c r="H2340" s="1" t="s">
        <v>28</v>
      </c>
      <c r="I2340" s="1" t="s">
        <v>29</v>
      </c>
      <c r="K2340" s="14" t="s">
        <v>28</v>
      </c>
      <c r="L2340" s="14" t="s">
        <v>113</v>
      </c>
      <c r="M2340" s="2">
        <v>0.12</v>
      </c>
      <c r="N2340" s="13">
        <v>45331</v>
      </c>
      <c r="P2340" s="181" t="s">
        <v>11514</v>
      </c>
      <c r="Q2340" s="182" t="s">
        <v>11</v>
      </c>
      <c r="R2340" s="9" t="s">
        <v>4018</v>
      </c>
      <c r="S2340" s="6">
        <v>24000</v>
      </c>
      <c r="T2340" s="6">
        <v>0</v>
      </c>
      <c r="U2340" s="6">
        <v>0</v>
      </c>
      <c r="V2340" s="6">
        <v>0</v>
      </c>
      <c r="W2340" s="6">
        <f>SUM(Table2[[#This Row],[PE Obligations]:[Paving Obligations]])</f>
        <v>24000</v>
      </c>
    </row>
    <row r="2341" spans="1:23" ht="75" x14ac:dyDescent="0.25">
      <c r="A2341" s="5">
        <v>127849</v>
      </c>
      <c r="B2341" s="4">
        <v>1</v>
      </c>
      <c r="C2341" s="9" t="s">
        <v>186</v>
      </c>
      <c r="D2341" s="65" t="s">
        <v>4233</v>
      </c>
      <c r="E2341" s="65" t="s">
        <v>900</v>
      </c>
      <c r="F2341" s="9" t="s">
        <v>5847</v>
      </c>
      <c r="G2341" s="9" t="s">
        <v>5848</v>
      </c>
      <c r="H2341" s="1" t="s">
        <v>22</v>
      </c>
      <c r="I2341" s="1" t="s">
        <v>1129</v>
      </c>
      <c r="K2341" s="14" t="s">
        <v>11500</v>
      </c>
      <c r="L2341" s="14" t="s">
        <v>11500</v>
      </c>
      <c r="M2341" s="2">
        <v>7.0000000000000007E-2</v>
      </c>
      <c r="N2341" s="13">
        <v>44281</v>
      </c>
      <c r="P2341" s="181" t="s">
        <v>11514</v>
      </c>
      <c r="Q2341" s="182" t="s">
        <v>11</v>
      </c>
      <c r="S2341" s="6">
        <v>24000</v>
      </c>
      <c r="T2341" s="6">
        <v>0</v>
      </c>
      <c r="U2341" s="6">
        <v>0</v>
      </c>
      <c r="V2341" s="6">
        <v>0</v>
      </c>
      <c r="W2341" s="6">
        <f>SUM(Table2[[#This Row],[PE Obligations]:[Paving Obligations]])</f>
        <v>24000</v>
      </c>
    </row>
    <row r="2342" spans="1:23" ht="30" x14ac:dyDescent="0.25">
      <c r="A2342" s="5">
        <v>129417</v>
      </c>
      <c r="B2342" s="4">
        <v>2</v>
      </c>
      <c r="C2342" s="9" t="s">
        <v>124</v>
      </c>
      <c r="D2342" s="65" t="s">
        <v>6901</v>
      </c>
      <c r="E2342" s="65" t="s">
        <v>11498</v>
      </c>
      <c r="F2342" s="9" t="s">
        <v>6902</v>
      </c>
      <c r="G2342" s="9" t="s">
        <v>2658</v>
      </c>
      <c r="H2342" s="1" t="s">
        <v>1069</v>
      </c>
      <c r="I2342" s="1" t="s">
        <v>1070</v>
      </c>
      <c r="K2342" s="14" t="s">
        <v>11500</v>
      </c>
      <c r="L2342" s="14" t="s">
        <v>11500</v>
      </c>
      <c r="M2342" s="2">
        <v>0.01</v>
      </c>
      <c r="P2342" s="181" t="s">
        <v>11517</v>
      </c>
      <c r="Q2342" s="182" t="s">
        <v>30</v>
      </c>
      <c r="S2342" s="6">
        <v>15000</v>
      </c>
      <c r="T2342" s="6">
        <v>0</v>
      </c>
      <c r="U2342" s="6">
        <v>8955</v>
      </c>
      <c r="V2342" s="6">
        <v>0</v>
      </c>
      <c r="W2342" s="6">
        <f>SUM(Table2[[#This Row],[PE Obligations]:[Paving Obligations]])</f>
        <v>23955</v>
      </c>
    </row>
    <row r="2343" spans="1:23" ht="30" x14ac:dyDescent="0.25">
      <c r="A2343" s="5">
        <v>129280</v>
      </c>
      <c r="B2343" s="4">
        <v>3</v>
      </c>
      <c r="C2343" s="9" t="s">
        <v>54</v>
      </c>
      <c r="D2343" s="65"/>
      <c r="E2343" s="65" t="s">
        <v>11500</v>
      </c>
      <c r="F2343" s="9" t="s">
        <v>6754</v>
      </c>
      <c r="H2343" s="1" t="s">
        <v>1246</v>
      </c>
      <c r="K2343" s="14" t="s">
        <v>11500</v>
      </c>
      <c r="L2343" s="14" t="s">
        <v>11500</v>
      </c>
      <c r="M2343" s="1" t="s">
        <v>57</v>
      </c>
      <c r="P2343" s="181" t="s">
        <v>11500</v>
      </c>
      <c r="Q2343" s="182"/>
      <c r="S2343" s="6">
        <v>0</v>
      </c>
      <c r="T2343" s="6">
        <v>0</v>
      </c>
      <c r="U2343" s="6">
        <v>23872.5</v>
      </c>
      <c r="V2343" s="6">
        <v>0</v>
      </c>
      <c r="W2343" s="6">
        <f>SUM(Table2[[#This Row],[PE Obligations]:[Paving Obligations]])</f>
        <v>23872.5</v>
      </c>
    </row>
    <row r="2344" spans="1:23" x14ac:dyDescent="0.25">
      <c r="A2344" s="5">
        <v>116312</v>
      </c>
      <c r="B2344" s="4">
        <v>1</v>
      </c>
      <c r="C2344" s="9" t="s">
        <v>899</v>
      </c>
      <c r="D2344" s="65"/>
      <c r="E2344" s="65" t="s">
        <v>11500</v>
      </c>
      <c r="F2344" s="9" t="s">
        <v>1895</v>
      </c>
      <c r="H2344" s="1" t="s">
        <v>24</v>
      </c>
      <c r="I2344" s="1" t="s">
        <v>467</v>
      </c>
      <c r="K2344" s="14" t="s">
        <v>11500</v>
      </c>
      <c r="L2344" s="14" t="s">
        <v>11500</v>
      </c>
      <c r="M2344" s="1" t="s">
        <v>57</v>
      </c>
      <c r="P2344" s="181" t="s">
        <v>11500</v>
      </c>
      <c r="Q2344" s="182"/>
      <c r="S2344" s="6">
        <v>23865.48</v>
      </c>
      <c r="T2344" s="6">
        <v>0</v>
      </c>
      <c r="U2344" s="6">
        <v>0</v>
      </c>
      <c r="V2344" s="6">
        <v>0</v>
      </c>
      <c r="W2344" s="6">
        <f>SUM(Table2[[#This Row],[PE Obligations]:[Paving Obligations]])</f>
        <v>23865.48</v>
      </c>
    </row>
    <row r="2345" spans="1:23" x14ac:dyDescent="0.25">
      <c r="A2345" s="5">
        <v>129003</v>
      </c>
      <c r="B2345" s="4">
        <v>2</v>
      </c>
      <c r="C2345" s="9" t="s">
        <v>107</v>
      </c>
      <c r="D2345" s="65"/>
      <c r="E2345" s="65" t="s">
        <v>900</v>
      </c>
      <c r="F2345" s="9" t="s">
        <v>6441</v>
      </c>
      <c r="H2345" s="1" t="s">
        <v>105</v>
      </c>
      <c r="I2345" s="1" t="s">
        <v>171</v>
      </c>
      <c r="K2345" s="14" t="s">
        <v>11500</v>
      </c>
      <c r="L2345" s="14" t="s">
        <v>11500</v>
      </c>
      <c r="M2345" s="1" t="s">
        <v>57</v>
      </c>
      <c r="P2345" s="181" t="s">
        <v>11515</v>
      </c>
      <c r="Q2345" s="182"/>
      <c r="S2345" s="6">
        <v>0</v>
      </c>
      <c r="T2345" s="6">
        <v>0</v>
      </c>
      <c r="U2345" s="6">
        <v>23834.400000000001</v>
      </c>
      <c r="V2345" s="6">
        <v>0</v>
      </c>
      <c r="W2345" s="6">
        <f>SUM(Table2[[#This Row],[PE Obligations]:[Paving Obligations]])</f>
        <v>23834.400000000001</v>
      </c>
    </row>
    <row r="2346" spans="1:23" ht="30" x14ac:dyDescent="0.25">
      <c r="A2346" s="5">
        <v>124897</v>
      </c>
      <c r="B2346" s="4">
        <v>2</v>
      </c>
      <c r="C2346" s="9" t="s">
        <v>4088</v>
      </c>
      <c r="D2346" s="65" t="s">
        <v>108</v>
      </c>
      <c r="E2346" s="65" t="s">
        <v>10721</v>
      </c>
      <c r="F2346" s="9" t="s">
        <v>4089</v>
      </c>
      <c r="G2346" s="9" t="s">
        <v>4089</v>
      </c>
      <c r="H2346" s="1" t="s">
        <v>501</v>
      </c>
      <c r="I2346" s="1" t="s">
        <v>600</v>
      </c>
      <c r="K2346" s="14" t="s">
        <v>11500</v>
      </c>
      <c r="L2346" s="14" t="s">
        <v>11500</v>
      </c>
      <c r="M2346" s="2">
        <v>5.63</v>
      </c>
      <c r="N2346" s="13">
        <v>43273</v>
      </c>
      <c r="P2346" s="181" t="s">
        <v>11513</v>
      </c>
      <c r="Q2346" s="182" t="s">
        <v>148</v>
      </c>
      <c r="S2346" s="6">
        <v>-9221.26</v>
      </c>
      <c r="T2346" s="6">
        <v>0</v>
      </c>
      <c r="U2346" s="6">
        <v>33048.61</v>
      </c>
      <c r="V2346" s="6">
        <v>0</v>
      </c>
      <c r="W2346" s="6">
        <f>SUM(Table2[[#This Row],[PE Obligations]:[Paving Obligations]])</f>
        <v>23827.35</v>
      </c>
    </row>
    <row r="2347" spans="1:23" x14ac:dyDescent="0.25">
      <c r="A2347" s="5">
        <v>121425.02</v>
      </c>
      <c r="B2347" s="4">
        <v>1</v>
      </c>
      <c r="C2347" s="9" t="s">
        <v>899</v>
      </c>
      <c r="D2347" s="65" t="s">
        <v>900</v>
      </c>
      <c r="E2347" s="65" t="s">
        <v>900</v>
      </c>
      <c r="F2347" s="9" t="s">
        <v>2888</v>
      </c>
      <c r="H2347" s="1" t="s">
        <v>105</v>
      </c>
      <c r="I2347" s="1" t="s">
        <v>761</v>
      </c>
      <c r="K2347" s="14" t="s">
        <v>11500</v>
      </c>
      <c r="L2347" s="14" t="s">
        <v>11500</v>
      </c>
      <c r="M2347" s="2">
        <v>312.83</v>
      </c>
      <c r="N2347" s="13">
        <v>42804</v>
      </c>
      <c r="P2347" s="181" t="s">
        <v>11515</v>
      </c>
      <c r="Q2347" s="182"/>
      <c r="S2347" s="6">
        <v>0</v>
      </c>
      <c r="T2347" s="6">
        <v>0</v>
      </c>
      <c r="U2347" s="6">
        <v>23786.48</v>
      </c>
      <c r="V2347" s="6">
        <v>0</v>
      </c>
      <c r="W2347" s="6">
        <f>SUM(Table2[[#This Row],[PE Obligations]:[Paving Obligations]])</f>
        <v>23786.48</v>
      </c>
    </row>
    <row r="2348" spans="1:23" x14ac:dyDescent="0.25">
      <c r="A2348" s="5">
        <v>129956</v>
      </c>
      <c r="B2348" s="4">
        <v>1</v>
      </c>
      <c r="C2348" s="9" t="s">
        <v>90</v>
      </c>
      <c r="D2348" s="65"/>
      <c r="E2348" s="65" t="s">
        <v>11500</v>
      </c>
      <c r="F2348" s="9" t="s">
        <v>7309</v>
      </c>
      <c r="H2348" s="1" t="s">
        <v>878</v>
      </c>
      <c r="I2348" s="1" t="s">
        <v>972</v>
      </c>
      <c r="K2348" s="14" t="s">
        <v>11500</v>
      </c>
      <c r="L2348" s="14" t="s">
        <v>11500</v>
      </c>
      <c r="M2348" s="1" t="s">
        <v>57</v>
      </c>
      <c r="P2348" s="181" t="s">
        <v>11500</v>
      </c>
      <c r="Q2348" s="182"/>
      <c r="S2348" s="6">
        <v>0</v>
      </c>
      <c r="T2348" s="6">
        <v>0</v>
      </c>
      <c r="U2348" s="6">
        <v>23775</v>
      </c>
      <c r="V2348" s="6">
        <v>0</v>
      </c>
      <c r="W2348" s="6">
        <f>SUM(Table2[[#This Row],[PE Obligations]:[Paving Obligations]])</f>
        <v>23775</v>
      </c>
    </row>
    <row r="2349" spans="1:23" ht="30" x14ac:dyDescent="0.25">
      <c r="A2349" s="5">
        <v>104027.26</v>
      </c>
      <c r="B2349" s="4">
        <v>3</v>
      </c>
      <c r="C2349" s="9" t="s">
        <v>289</v>
      </c>
      <c r="D2349" s="65"/>
      <c r="E2349" s="65" t="s">
        <v>11500</v>
      </c>
      <c r="F2349" s="9" t="s">
        <v>833</v>
      </c>
      <c r="H2349" s="1" t="s">
        <v>24</v>
      </c>
      <c r="I2349" s="1" t="s">
        <v>828</v>
      </c>
      <c r="K2349" s="14" t="s">
        <v>11500</v>
      </c>
      <c r="L2349" s="14" t="s">
        <v>11500</v>
      </c>
      <c r="M2349" s="1" t="s">
        <v>57</v>
      </c>
      <c r="P2349" s="181" t="s">
        <v>11500</v>
      </c>
      <c r="Q2349" s="182"/>
      <c r="S2349" s="6">
        <v>23760</v>
      </c>
      <c r="T2349" s="6">
        <v>0</v>
      </c>
      <c r="U2349" s="6">
        <v>0</v>
      </c>
      <c r="V2349" s="6">
        <v>0</v>
      </c>
      <c r="W2349" s="6">
        <f>SUM(Table2[[#This Row],[PE Obligations]:[Paving Obligations]])</f>
        <v>23760</v>
      </c>
    </row>
    <row r="2350" spans="1:23" ht="30" x14ac:dyDescent="0.25">
      <c r="A2350" s="5">
        <v>129736.13</v>
      </c>
      <c r="B2350" s="4">
        <v>2</v>
      </c>
      <c r="C2350" s="9" t="s">
        <v>278</v>
      </c>
      <c r="D2350" s="65" t="s">
        <v>448</v>
      </c>
      <c r="E2350" s="65" t="s">
        <v>900</v>
      </c>
      <c r="F2350" s="9" t="s">
        <v>7091</v>
      </c>
      <c r="G2350" s="9" t="s">
        <v>7092</v>
      </c>
      <c r="H2350" s="1" t="s">
        <v>24</v>
      </c>
      <c r="I2350" s="1" t="s">
        <v>56</v>
      </c>
      <c r="K2350" s="14" t="s">
        <v>11500</v>
      </c>
      <c r="L2350" s="14" t="s">
        <v>11500</v>
      </c>
      <c r="M2350" s="2">
        <v>0.01</v>
      </c>
      <c r="P2350" s="181" t="s">
        <v>11514</v>
      </c>
      <c r="Q2350" s="182" t="s">
        <v>11</v>
      </c>
      <c r="S2350" s="6">
        <v>0</v>
      </c>
      <c r="T2350" s="6">
        <v>0</v>
      </c>
      <c r="U2350" s="6">
        <v>23700</v>
      </c>
      <c r="V2350" s="6">
        <v>0</v>
      </c>
      <c r="W2350" s="6">
        <f>SUM(Table2[[#This Row],[PE Obligations]:[Paving Obligations]])</f>
        <v>23700</v>
      </c>
    </row>
    <row r="2351" spans="1:23" ht="45" x14ac:dyDescent="0.25">
      <c r="A2351" s="5">
        <v>115370.76</v>
      </c>
      <c r="B2351" s="4">
        <v>4</v>
      </c>
      <c r="C2351" s="9" t="s">
        <v>259</v>
      </c>
      <c r="D2351" s="65"/>
      <c r="E2351" s="65" t="s">
        <v>11498</v>
      </c>
      <c r="F2351" s="9" t="s">
        <v>1735</v>
      </c>
      <c r="G2351" s="9" t="s">
        <v>1736</v>
      </c>
      <c r="H2351" s="1" t="s">
        <v>24</v>
      </c>
      <c r="I2351" s="1" t="s">
        <v>600</v>
      </c>
      <c r="K2351" s="14" t="s">
        <v>11500</v>
      </c>
      <c r="L2351" s="14" t="s">
        <v>11500</v>
      </c>
      <c r="M2351" s="1" t="s">
        <v>57</v>
      </c>
      <c r="N2351" s="13">
        <v>42601</v>
      </c>
      <c r="P2351" s="181" t="s">
        <v>11517</v>
      </c>
      <c r="Q2351" s="182" t="s">
        <v>30</v>
      </c>
      <c r="S2351" s="6">
        <v>-2708.5</v>
      </c>
      <c r="T2351" s="6">
        <v>0</v>
      </c>
      <c r="U2351" s="6">
        <v>26392.79</v>
      </c>
      <c r="V2351" s="6">
        <v>0</v>
      </c>
      <c r="W2351" s="6">
        <f>SUM(Table2[[#This Row],[PE Obligations]:[Paving Obligations]])</f>
        <v>23684.29</v>
      </c>
    </row>
    <row r="2352" spans="1:23" ht="30" x14ac:dyDescent="0.25">
      <c r="A2352" s="5">
        <v>116320.07</v>
      </c>
      <c r="B2352" s="4">
        <v>2</v>
      </c>
      <c r="C2352" s="9" t="s">
        <v>159</v>
      </c>
      <c r="D2352" s="65"/>
      <c r="E2352" s="65" t="s">
        <v>10721</v>
      </c>
      <c r="F2352" s="9" t="s">
        <v>1905</v>
      </c>
      <c r="G2352" s="9" t="s">
        <v>1900</v>
      </c>
      <c r="H2352" s="1" t="s">
        <v>105</v>
      </c>
      <c r="I2352" s="1" t="s">
        <v>171</v>
      </c>
      <c r="K2352" s="14" t="s">
        <v>11500</v>
      </c>
      <c r="L2352" s="14" t="s">
        <v>11500</v>
      </c>
      <c r="M2352" s="1" t="s">
        <v>57</v>
      </c>
      <c r="N2352" s="13">
        <v>43378</v>
      </c>
      <c r="P2352" s="181" t="s">
        <v>11513</v>
      </c>
      <c r="Q2352" s="182"/>
      <c r="S2352" s="6">
        <v>0</v>
      </c>
      <c r="T2352" s="6">
        <v>0</v>
      </c>
      <c r="U2352" s="6">
        <v>23625</v>
      </c>
      <c r="V2352" s="6">
        <v>0</v>
      </c>
      <c r="W2352" s="6">
        <f>SUM(Table2[[#This Row],[PE Obligations]:[Paving Obligations]])</f>
        <v>23625</v>
      </c>
    </row>
    <row r="2353" spans="1:23" x14ac:dyDescent="0.25">
      <c r="A2353" s="5">
        <v>110332</v>
      </c>
      <c r="B2353" s="4">
        <v>2</v>
      </c>
      <c r="C2353" s="9" t="s">
        <v>98</v>
      </c>
      <c r="D2353" s="65" t="s">
        <v>503</v>
      </c>
      <c r="E2353" s="65" t="s">
        <v>900</v>
      </c>
      <c r="F2353" s="9" t="s">
        <v>1170</v>
      </c>
      <c r="H2353" s="1" t="s">
        <v>158</v>
      </c>
      <c r="I2353" s="1" t="s">
        <v>341</v>
      </c>
      <c r="J2353" s="1" t="str">
        <f>VLOOKUP(A2353,'Resurfacing Data'!A:M,13,FALSE)</f>
        <v>D MIX</v>
      </c>
      <c r="K2353" s="14" t="s">
        <v>11496</v>
      </c>
      <c r="L2353" s="14" t="s">
        <v>10418</v>
      </c>
      <c r="M2353" s="2">
        <v>5.32</v>
      </c>
      <c r="N2353" s="13">
        <v>39493</v>
      </c>
      <c r="P2353" s="181" t="s">
        <v>11514</v>
      </c>
      <c r="Q2353" s="182" t="s">
        <v>11</v>
      </c>
      <c r="S2353" s="6">
        <v>0</v>
      </c>
      <c r="T2353" s="6">
        <v>0</v>
      </c>
      <c r="U2353" s="6">
        <v>0</v>
      </c>
      <c r="V2353" s="6">
        <v>23568.25</v>
      </c>
      <c r="W2353" s="6">
        <f>SUM(Table2[[#This Row],[PE Obligations]:[Paving Obligations]])</f>
        <v>23568.25</v>
      </c>
    </row>
    <row r="2354" spans="1:23" ht="30" x14ac:dyDescent="0.25">
      <c r="A2354" s="5">
        <v>126508</v>
      </c>
      <c r="B2354" s="4">
        <v>4</v>
      </c>
      <c r="C2354" s="9" t="s">
        <v>304</v>
      </c>
      <c r="D2354" s="65" t="s">
        <v>4894</v>
      </c>
      <c r="E2354" s="65" t="s">
        <v>11498</v>
      </c>
      <c r="F2354" s="9" t="s">
        <v>4895</v>
      </c>
      <c r="H2354" s="1" t="s">
        <v>1098</v>
      </c>
      <c r="I2354" s="1" t="s">
        <v>158</v>
      </c>
      <c r="K2354" s="14" t="s">
        <v>11500</v>
      </c>
      <c r="L2354" s="14" t="s">
        <v>11500</v>
      </c>
      <c r="M2354" s="2">
        <v>2.25</v>
      </c>
      <c r="P2354" s="181" t="s">
        <v>11517</v>
      </c>
      <c r="Q2354" s="182" t="s">
        <v>30</v>
      </c>
      <c r="S2354" s="6">
        <v>0</v>
      </c>
      <c r="T2354" s="6">
        <v>0</v>
      </c>
      <c r="U2354" s="6">
        <v>0</v>
      </c>
      <c r="V2354" s="6">
        <v>23558.65</v>
      </c>
      <c r="W2354" s="6">
        <f>SUM(Table2[[#This Row],[PE Obligations]:[Paving Obligations]])</f>
        <v>23558.65</v>
      </c>
    </row>
    <row r="2355" spans="1:23" x14ac:dyDescent="0.25">
      <c r="A2355" s="5">
        <v>123160</v>
      </c>
      <c r="B2355" s="4">
        <v>4</v>
      </c>
      <c r="C2355" s="9" t="s">
        <v>18</v>
      </c>
      <c r="D2355" s="65"/>
      <c r="E2355" s="65" t="s">
        <v>11500</v>
      </c>
      <c r="F2355" s="9" t="s">
        <v>3349</v>
      </c>
      <c r="H2355" s="1" t="s">
        <v>878</v>
      </c>
      <c r="I2355" s="1" t="s">
        <v>972</v>
      </c>
      <c r="K2355" s="14" t="s">
        <v>11500</v>
      </c>
      <c r="L2355" s="14" t="s">
        <v>11500</v>
      </c>
      <c r="M2355" s="1" t="s">
        <v>57</v>
      </c>
      <c r="P2355" s="181" t="s">
        <v>11500</v>
      </c>
      <c r="Q2355" s="182"/>
      <c r="S2355" s="6">
        <v>0</v>
      </c>
      <c r="T2355" s="6">
        <v>0</v>
      </c>
      <c r="U2355" s="6">
        <v>23500</v>
      </c>
      <c r="V2355" s="6">
        <v>0</v>
      </c>
      <c r="W2355" s="6">
        <f>SUM(Table2[[#This Row],[PE Obligations]:[Paving Obligations]])</f>
        <v>23500</v>
      </c>
    </row>
    <row r="2356" spans="1:23" ht="30" x14ac:dyDescent="0.25">
      <c r="A2356" s="5">
        <v>129736.18</v>
      </c>
      <c r="B2356" s="4">
        <v>4</v>
      </c>
      <c r="C2356" s="9" t="s">
        <v>607</v>
      </c>
      <c r="D2356" s="65" t="s">
        <v>7101</v>
      </c>
      <c r="E2356" s="65" t="s">
        <v>900</v>
      </c>
      <c r="F2356" s="9" t="s">
        <v>7102</v>
      </c>
      <c r="G2356" s="9" t="s">
        <v>7103</v>
      </c>
      <c r="H2356" s="1" t="s">
        <v>24</v>
      </c>
      <c r="I2356" s="1" t="s">
        <v>56</v>
      </c>
      <c r="K2356" s="14" t="s">
        <v>11500</v>
      </c>
      <c r="L2356" s="14" t="s">
        <v>11500</v>
      </c>
      <c r="M2356" s="2">
        <v>0.01</v>
      </c>
      <c r="P2356" s="181" t="s">
        <v>11514</v>
      </c>
      <c r="Q2356" s="182" t="s">
        <v>11</v>
      </c>
      <c r="S2356" s="6">
        <v>0</v>
      </c>
      <c r="T2356" s="6">
        <v>0</v>
      </c>
      <c r="U2356" s="6">
        <v>23200</v>
      </c>
      <c r="V2356" s="6">
        <v>0</v>
      </c>
      <c r="W2356" s="6">
        <f>SUM(Table2[[#This Row],[PE Obligations]:[Paving Obligations]])</f>
        <v>23200</v>
      </c>
    </row>
    <row r="2357" spans="1:23" ht="30" x14ac:dyDescent="0.25">
      <c r="A2357" s="5">
        <v>126495</v>
      </c>
      <c r="B2357" s="4">
        <v>1</v>
      </c>
      <c r="C2357" s="9" t="s">
        <v>292</v>
      </c>
      <c r="D2357" s="65" t="s">
        <v>129</v>
      </c>
      <c r="E2357" s="65" t="s">
        <v>900</v>
      </c>
      <c r="F2357" s="9" t="s">
        <v>4884</v>
      </c>
      <c r="G2357" s="9" t="s">
        <v>4885</v>
      </c>
      <c r="H2357" s="1" t="s">
        <v>158</v>
      </c>
      <c r="I2357" s="1" t="s">
        <v>341</v>
      </c>
      <c r="J2357" s="1" t="str">
        <f>VLOOKUP(A2357,'Resurfacing Data'!A:M,13,FALSE)</f>
        <v>Micro-surfacing @ 22 lbs/sy</v>
      </c>
      <c r="K2357" s="14" t="s">
        <v>11496</v>
      </c>
      <c r="L2357" s="14" t="s">
        <v>10418</v>
      </c>
      <c r="M2357" s="2">
        <v>6.1</v>
      </c>
      <c r="N2357" s="13">
        <v>43140</v>
      </c>
      <c r="O2357" s="1" t="s">
        <v>381</v>
      </c>
      <c r="P2357" s="181" t="s">
        <v>11514</v>
      </c>
      <c r="Q2357" s="182" t="s">
        <v>11</v>
      </c>
      <c r="S2357" s="6">
        <v>0</v>
      </c>
      <c r="T2357" s="6">
        <v>0</v>
      </c>
      <c r="U2357" s="6">
        <v>-22696.09</v>
      </c>
      <c r="V2357" s="6">
        <v>45762.97</v>
      </c>
      <c r="W2357" s="6">
        <f>SUM(Table2[[#This Row],[PE Obligations]:[Paving Obligations]])</f>
        <v>23066.880000000001</v>
      </c>
    </row>
    <row r="2358" spans="1:23" x14ac:dyDescent="0.25">
      <c r="A2358" s="5">
        <v>129086</v>
      </c>
      <c r="B2358" s="4">
        <v>2</v>
      </c>
      <c r="C2358" s="9" t="s">
        <v>121</v>
      </c>
      <c r="D2358" s="65"/>
      <c r="E2358" s="65" t="s">
        <v>900</v>
      </c>
      <c r="F2358" s="9" t="s">
        <v>6516</v>
      </c>
      <c r="H2358" s="1" t="s">
        <v>105</v>
      </c>
      <c r="I2358" s="1" t="s">
        <v>171</v>
      </c>
      <c r="K2358" s="14" t="s">
        <v>11500</v>
      </c>
      <c r="L2358" s="14" t="s">
        <v>11500</v>
      </c>
      <c r="M2358" s="1" t="s">
        <v>57</v>
      </c>
      <c r="P2358" s="181" t="s">
        <v>11515</v>
      </c>
      <c r="Q2358" s="182"/>
      <c r="S2358" s="6">
        <v>0</v>
      </c>
      <c r="T2358" s="6">
        <v>0</v>
      </c>
      <c r="U2358" s="6">
        <v>23029.439999999999</v>
      </c>
      <c r="V2358" s="6">
        <v>0</v>
      </c>
      <c r="W2358" s="6">
        <f>SUM(Table2[[#This Row],[PE Obligations]:[Paving Obligations]])</f>
        <v>23029.439999999999</v>
      </c>
    </row>
    <row r="2359" spans="1:23" ht="60" x14ac:dyDescent="0.25">
      <c r="A2359" s="5">
        <v>127903</v>
      </c>
      <c r="B2359" s="4">
        <v>3</v>
      </c>
      <c r="C2359" s="9" t="s">
        <v>320</v>
      </c>
      <c r="D2359" s="65" t="s">
        <v>5882</v>
      </c>
      <c r="E2359" s="65" t="s">
        <v>11498</v>
      </c>
      <c r="F2359" s="9" t="s">
        <v>5883</v>
      </c>
      <c r="G2359" s="9" t="s">
        <v>5884</v>
      </c>
      <c r="H2359" s="1" t="s">
        <v>22</v>
      </c>
      <c r="I2359" s="1" t="s">
        <v>158</v>
      </c>
      <c r="J2359" s="1" t="e">
        <f>VLOOKUP(A2359,'Resurfacing Data'!A:M,13,FALSE)</f>
        <v>#N/A</v>
      </c>
      <c r="K2359" s="14" t="s">
        <v>11496</v>
      </c>
      <c r="L2359" s="14" t="s">
        <v>10418</v>
      </c>
      <c r="M2359" s="2">
        <v>0.52</v>
      </c>
      <c r="P2359" s="181" t="s">
        <v>11517</v>
      </c>
      <c r="Q2359" s="182" t="s">
        <v>24</v>
      </c>
      <c r="S2359" s="6">
        <v>23001</v>
      </c>
      <c r="T2359" s="6">
        <v>0</v>
      </c>
      <c r="U2359" s="6">
        <v>0</v>
      </c>
      <c r="V2359" s="6">
        <v>0</v>
      </c>
      <c r="W2359" s="6">
        <f>SUM(Table2[[#This Row],[PE Obligations]:[Paving Obligations]])</f>
        <v>23001</v>
      </c>
    </row>
    <row r="2360" spans="1:23" x14ac:dyDescent="0.25">
      <c r="A2360" s="5">
        <v>101593</v>
      </c>
      <c r="B2360" s="4">
        <v>4</v>
      </c>
      <c r="C2360" s="9" t="s">
        <v>227</v>
      </c>
      <c r="D2360" s="65" t="s">
        <v>681</v>
      </c>
      <c r="E2360" s="65" t="s">
        <v>900</v>
      </c>
      <c r="F2360" s="9" t="s">
        <v>682</v>
      </c>
      <c r="H2360" s="1" t="s">
        <v>74</v>
      </c>
      <c r="I2360" s="1" t="s">
        <v>634</v>
      </c>
      <c r="K2360" s="14" t="s">
        <v>11496</v>
      </c>
      <c r="L2360" s="14" t="s">
        <v>113</v>
      </c>
      <c r="M2360" s="2">
        <v>5.2</v>
      </c>
      <c r="P2360" s="181" t="s">
        <v>11515</v>
      </c>
      <c r="Q2360" s="182"/>
      <c r="S2360" s="6">
        <v>22700</v>
      </c>
      <c r="T2360" s="6">
        <v>0</v>
      </c>
      <c r="U2360" s="6">
        <v>0</v>
      </c>
      <c r="V2360" s="6">
        <v>0</v>
      </c>
      <c r="W2360" s="6">
        <f>SUM(Table2[[#This Row],[PE Obligations]:[Paving Obligations]])</f>
        <v>22700</v>
      </c>
    </row>
    <row r="2361" spans="1:23" x14ac:dyDescent="0.25">
      <c r="A2361" s="5">
        <v>121429.04</v>
      </c>
      <c r="B2361" s="4">
        <v>3</v>
      </c>
      <c r="C2361" s="9" t="s">
        <v>161</v>
      </c>
      <c r="D2361" s="65" t="s">
        <v>900</v>
      </c>
      <c r="E2361" s="65" t="s">
        <v>900</v>
      </c>
      <c r="F2361" s="9" t="s">
        <v>2900</v>
      </c>
      <c r="H2361" s="1" t="s">
        <v>105</v>
      </c>
      <c r="I2361" s="1" t="s">
        <v>761</v>
      </c>
      <c r="K2361" s="14" t="s">
        <v>11500</v>
      </c>
      <c r="L2361" s="14" t="s">
        <v>11500</v>
      </c>
      <c r="M2361" s="1" t="s">
        <v>57</v>
      </c>
      <c r="N2361" s="13">
        <v>43406</v>
      </c>
      <c r="P2361" s="181" t="s">
        <v>11515</v>
      </c>
      <c r="Q2361" s="182"/>
      <c r="S2361" s="6">
        <v>0</v>
      </c>
      <c r="T2361" s="6">
        <v>0</v>
      </c>
      <c r="U2361" s="6">
        <v>22700</v>
      </c>
      <c r="V2361" s="6">
        <v>0</v>
      </c>
      <c r="W2361" s="6">
        <f>SUM(Table2[[#This Row],[PE Obligations]:[Paving Obligations]])</f>
        <v>22700</v>
      </c>
    </row>
    <row r="2362" spans="1:23" ht="30" x14ac:dyDescent="0.25">
      <c r="A2362" s="5">
        <v>125546</v>
      </c>
      <c r="B2362" s="4">
        <v>3</v>
      </c>
      <c r="C2362" s="9" t="s">
        <v>289</v>
      </c>
      <c r="D2362" s="65" t="s">
        <v>4451</v>
      </c>
      <c r="E2362" s="65" t="s">
        <v>11498</v>
      </c>
      <c r="F2362" s="9" t="s">
        <v>4452</v>
      </c>
      <c r="G2362" s="9" t="s">
        <v>4446</v>
      </c>
      <c r="H2362" s="1" t="s">
        <v>1069</v>
      </c>
      <c r="I2362" s="1" t="s">
        <v>1070</v>
      </c>
      <c r="K2362" s="14" t="s">
        <v>11500</v>
      </c>
      <c r="L2362" s="14" t="s">
        <v>11500</v>
      </c>
      <c r="M2362" s="2">
        <v>0.01</v>
      </c>
      <c r="P2362" s="181" t="s">
        <v>11517</v>
      </c>
      <c r="Q2362" s="182" t="s">
        <v>30</v>
      </c>
      <c r="S2362" s="6">
        <v>0</v>
      </c>
      <c r="T2362" s="6">
        <v>0</v>
      </c>
      <c r="U2362" s="6">
        <v>22590</v>
      </c>
      <c r="V2362" s="6">
        <v>0</v>
      </c>
      <c r="W2362" s="6">
        <f>SUM(Table2[[#This Row],[PE Obligations]:[Paving Obligations]])</f>
        <v>22590</v>
      </c>
    </row>
    <row r="2363" spans="1:23" x14ac:dyDescent="0.25">
      <c r="A2363" s="5">
        <v>129011</v>
      </c>
      <c r="B2363" s="4">
        <v>2</v>
      </c>
      <c r="C2363" s="9" t="s">
        <v>316</v>
      </c>
      <c r="D2363" s="65"/>
      <c r="E2363" s="65" t="s">
        <v>900</v>
      </c>
      <c r="F2363" s="9" t="s">
        <v>6448</v>
      </c>
      <c r="H2363" s="1" t="s">
        <v>105</v>
      </c>
      <c r="I2363" s="1" t="s">
        <v>171</v>
      </c>
      <c r="K2363" s="14" t="s">
        <v>11500</v>
      </c>
      <c r="L2363" s="14" t="s">
        <v>11500</v>
      </c>
      <c r="M2363" s="1" t="s">
        <v>57</v>
      </c>
      <c r="P2363" s="181" t="s">
        <v>11515</v>
      </c>
      <c r="Q2363" s="182"/>
      <c r="S2363" s="6">
        <v>0</v>
      </c>
      <c r="T2363" s="6">
        <v>0</v>
      </c>
      <c r="U2363" s="6">
        <v>22549.95</v>
      </c>
      <c r="V2363" s="6">
        <v>0</v>
      </c>
      <c r="W2363" s="6">
        <f>SUM(Table2[[#This Row],[PE Obligations]:[Paving Obligations]])</f>
        <v>22549.95</v>
      </c>
    </row>
    <row r="2364" spans="1:23" ht="60" x14ac:dyDescent="0.25">
      <c r="A2364" s="5">
        <v>122239</v>
      </c>
      <c r="B2364" s="4">
        <v>2</v>
      </c>
      <c r="C2364" s="9" t="s">
        <v>65</v>
      </c>
      <c r="D2364" s="65"/>
      <c r="E2364" s="65" t="s">
        <v>11498</v>
      </c>
      <c r="F2364" s="9" t="s">
        <v>3142</v>
      </c>
      <c r="G2364" s="9" t="s">
        <v>3143</v>
      </c>
      <c r="H2364" s="1" t="s">
        <v>22</v>
      </c>
      <c r="I2364" s="1" t="s">
        <v>39</v>
      </c>
      <c r="K2364" s="14" t="s">
        <v>11500</v>
      </c>
      <c r="L2364" s="14" t="s">
        <v>11500</v>
      </c>
      <c r="M2364" s="1" t="s">
        <v>57</v>
      </c>
      <c r="P2364" s="181" t="s">
        <v>11517</v>
      </c>
      <c r="Q2364" s="182" t="s">
        <v>24</v>
      </c>
      <c r="S2364" s="6">
        <v>22485</v>
      </c>
      <c r="T2364" s="6">
        <v>0</v>
      </c>
      <c r="U2364" s="6">
        <v>0</v>
      </c>
      <c r="V2364" s="6">
        <v>0</v>
      </c>
      <c r="W2364" s="6">
        <f>SUM(Table2[[#This Row],[PE Obligations]:[Paving Obligations]])</f>
        <v>22485</v>
      </c>
    </row>
    <row r="2365" spans="1:23" ht="30" x14ac:dyDescent="0.25">
      <c r="A2365" s="5">
        <v>129963</v>
      </c>
      <c r="B2365" s="4">
        <v>3</v>
      </c>
      <c r="C2365" s="9" t="s">
        <v>54</v>
      </c>
      <c r="D2365" s="65"/>
      <c r="E2365" s="65" t="s">
        <v>11500</v>
      </c>
      <c r="F2365" s="9" t="s">
        <v>7316</v>
      </c>
      <c r="H2365" s="1" t="s">
        <v>1246</v>
      </c>
      <c r="K2365" s="14" t="s">
        <v>11500</v>
      </c>
      <c r="L2365" s="14" t="s">
        <v>11500</v>
      </c>
      <c r="M2365" s="1" t="s">
        <v>57</v>
      </c>
      <c r="P2365" s="181" t="s">
        <v>11500</v>
      </c>
      <c r="Q2365" s="182"/>
      <c r="S2365" s="6">
        <v>0</v>
      </c>
      <c r="T2365" s="6">
        <v>0</v>
      </c>
      <c r="U2365" s="6">
        <v>22350</v>
      </c>
      <c r="V2365" s="6">
        <v>0</v>
      </c>
      <c r="W2365" s="6">
        <f>SUM(Table2[[#This Row],[PE Obligations]:[Paving Obligations]])</f>
        <v>22350</v>
      </c>
    </row>
    <row r="2366" spans="1:23" x14ac:dyDescent="0.25">
      <c r="A2366" s="5">
        <v>130237</v>
      </c>
      <c r="B2366" s="4">
        <v>3</v>
      </c>
      <c r="C2366" s="9" t="s">
        <v>254</v>
      </c>
      <c r="D2366" s="65"/>
      <c r="E2366" s="65" t="s">
        <v>11500</v>
      </c>
      <c r="F2366" s="9" t="s">
        <v>7565</v>
      </c>
      <c r="H2366" s="1" t="s">
        <v>878</v>
      </c>
      <c r="I2366" s="1" t="s">
        <v>972</v>
      </c>
      <c r="K2366" s="14" t="s">
        <v>11500</v>
      </c>
      <c r="L2366" s="14" t="s">
        <v>11500</v>
      </c>
      <c r="M2366" s="1" t="s">
        <v>57</v>
      </c>
      <c r="P2366" s="181" t="s">
        <v>11500</v>
      </c>
      <c r="Q2366" s="182"/>
      <c r="S2366" s="6">
        <v>0</v>
      </c>
      <c r="T2366" s="6">
        <v>0</v>
      </c>
      <c r="U2366" s="6">
        <v>22300</v>
      </c>
      <c r="V2366" s="6">
        <v>0</v>
      </c>
      <c r="W2366" s="6">
        <f>SUM(Table2[[#This Row],[PE Obligations]:[Paving Obligations]])</f>
        <v>22300</v>
      </c>
    </row>
    <row r="2367" spans="1:23" x14ac:dyDescent="0.25">
      <c r="A2367" s="5">
        <v>130355</v>
      </c>
      <c r="B2367" s="4">
        <v>3</v>
      </c>
      <c r="C2367" s="9" t="s">
        <v>131</v>
      </c>
      <c r="D2367" s="65"/>
      <c r="E2367" s="65" t="s">
        <v>11500</v>
      </c>
      <c r="F2367" s="9" t="s">
        <v>7643</v>
      </c>
      <c r="H2367" s="1" t="s">
        <v>878</v>
      </c>
      <c r="I2367" s="1" t="s">
        <v>972</v>
      </c>
      <c r="K2367" s="14" t="s">
        <v>11500</v>
      </c>
      <c r="L2367" s="14" t="s">
        <v>11500</v>
      </c>
      <c r="M2367" s="1" t="s">
        <v>57</v>
      </c>
      <c r="P2367" s="181" t="s">
        <v>11500</v>
      </c>
      <c r="Q2367" s="182"/>
      <c r="S2367" s="6">
        <v>0</v>
      </c>
      <c r="T2367" s="6">
        <v>0</v>
      </c>
      <c r="U2367" s="6">
        <v>22200</v>
      </c>
      <c r="V2367" s="6">
        <v>0</v>
      </c>
      <c r="W2367" s="6">
        <f>SUM(Table2[[#This Row],[PE Obligations]:[Paving Obligations]])</f>
        <v>22200</v>
      </c>
    </row>
    <row r="2368" spans="1:23" x14ac:dyDescent="0.25">
      <c r="A2368" s="5">
        <v>118303.03999999999</v>
      </c>
      <c r="B2368" s="4">
        <v>2</v>
      </c>
      <c r="C2368" s="9" t="s">
        <v>159</v>
      </c>
      <c r="D2368" s="65"/>
      <c r="E2368" s="65" t="s">
        <v>10721</v>
      </c>
      <c r="F2368" s="9" t="s">
        <v>2251</v>
      </c>
      <c r="H2368" s="1" t="s">
        <v>105</v>
      </c>
      <c r="I2368" s="1" t="s">
        <v>922</v>
      </c>
      <c r="K2368" s="14" t="s">
        <v>11500</v>
      </c>
      <c r="L2368" s="14" t="s">
        <v>11500</v>
      </c>
      <c r="M2368" s="1" t="s">
        <v>57</v>
      </c>
      <c r="N2368" s="13">
        <v>42776</v>
      </c>
      <c r="P2368" s="181" t="s">
        <v>11513</v>
      </c>
      <c r="Q2368" s="182"/>
      <c r="S2368" s="6">
        <v>0</v>
      </c>
      <c r="T2368" s="6">
        <v>0</v>
      </c>
      <c r="U2368" s="6">
        <v>22163</v>
      </c>
      <c r="V2368" s="6">
        <v>0</v>
      </c>
      <c r="W2368" s="6">
        <f>SUM(Table2[[#This Row],[PE Obligations]:[Paving Obligations]])</f>
        <v>22163</v>
      </c>
    </row>
    <row r="2369" spans="1:23" ht="30" x14ac:dyDescent="0.25">
      <c r="A2369" s="5">
        <v>130159</v>
      </c>
      <c r="B2369" s="4">
        <v>1</v>
      </c>
      <c r="C2369" s="9" t="s">
        <v>899</v>
      </c>
      <c r="D2369" s="65"/>
      <c r="E2369" s="65" t="s">
        <v>11500</v>
      </c>
      <c r="F2369" s="9" t="s">
        <v>7516</v>
      </c>
      <c r="H2369" s="1" t="s">
        <v>1246</v>
      </c>
      <c r="K2369" s="14" t="s">
        <v>11500</v>
      </c>
      <c r="L2369" s="14" t="s">
        <v>11500</v>
      </c>
      <c r="M2369" s="1" t="s">
        <v>57</v>
      </c>
      <c r="P2369" s="181" t="s">
        <v>11500</v>
      </c>
      <c r="Q2369" s="182"/>
      <c r="S2369" s="6">
        <v>0</v>
      </c>
      <c r="T2369" s="6">
        <v>0</v>
      </c>
      <c r="U2369" s="6">
        <v>22135.5</v>
      </c>
      <c r="V2369" s="6">
        <v>0</v>
      </c>
      <c r="W2369" s="6">
        <f>SUM(Table2[[#This Row],[PE Obligations]:[Paving Obligations]])</f>
        <v>22135.5</v>
      </c>
    </row>
    <row r="2370" spans="1:23" ht="30" x14ac:dyDescent="0.25">
      <c r="A2370" s="5">
        <v>125759</v>
      </c>
      <c r="B2370" s="4">
        <v>4</v>
      </c>
      <c r="C2370" s="9" t="s">
        <v>18</v>
      </c>
      <c r="D2370" s="65"/>
      <c r="E2370" s="65" t="s">
        <v>11500</v>
      </c>
      <c r="F2370" s="9" t="s">
        <v>4562</v>
      </c>
      <c r="H2370" s="1" t="s">
        <v>878</v>
      </c>
      <c r="I2370" s="1" t="s">
        <v>972</v>
      </c>
      <c r="K2370" s="14" t="s">
        <v>11500</v>
      </c>
      <c r="L2370" s="14" t="s">
        <v>11500</v>
      </c>
      <c r="M2370" s="1" t="s">
        <v>57</v>
      </c>
      <c r="P2370" s="181" t="s">
        <v>11500</v>
      </c>
      <c r="Q2370" s="182"/>
      <c r="S2370" s="6">
        <v>0</v>
      </c>
      <c r="T2370" s="6">
        <v>0</v>
      </c>
      <c r="U2370" s="6">
        <v>22116</v>
      </c>
      <c r="V2370" s="6">
        <v>0</v>
      </c>
      <c r="W2370" s="6">
        <f>SUM(Table2[[#This Row],[PE Obligations]:[Paving Obligations]])</f>
        <v>22116</v>
      </c>
    </row>
    <row r="2371" spans="1:23" ht="30" x14ac:dyDescent="0.25">
      <c r="A2371" s="5">
        <v>130003</v>
      </c>
      <c r="B2371" s="4">
        <v>3</v>
      </c>
      <c r="C2371" s="9" t="s">
        <v>54</v>
      </c>
      <c r="D2371" s="65"/>
      <c r="E2371" s="65" t="s">
        <v>11500</v>
      </c>
      <c r="F2371" s="9" t="s">
        <v>7360</v>
      </c>
      <c r="H2371" s="1" t="s">
        <v>1246</v>
      </c>
      <c r="K2371" s="14" t="s">
        <v>11500</v>
      </c>
      <c r="L2371" s="14" t="s">
        <v>11500</v>
      </c>
      <c r="M2371" s="1" t="s">
        <v>57</v>
      </c>
      <c r="P2371" s="181" t="s">
        <v>11500</v>
      </c>
      <c r="Q2371" s="182"/>
      <c r="S2371" s="6">
        <v>0</v>
      </c>
      <c r="T2371" s="6">
        <v>0</v>
      </c>
      <c r="U2371" s="6">
        <v>21830</v>
      </c>
      <c r="V2371" s="6">
        <v>0</v>
      </c>
      <c r="W2371" s="6">
        <f>SUM(Table2[[#This Row],[PE Obligations]:[Paving Obligations]])</f>
        <v>21830</v>
      </c>
    </row>
    <row r="2372" spans="1:23" ht="30" x14ac:dyDescent="0.25">
      <c r="A2372" s="5">
        <v>121584</v>
      </c>
      <c r="B2372" s="4">
        <v>2</v>
      </c>
      <c r="C2372" s="9" t="s">
        <v>212</v>
      </c>
      <c r="D2372" s="65" t="s">
        <v>450</v>
      </c>
      <c r="E2372" s="65" t="s">
        <v>900</v>
      </c>
      <c r="F2372" s="9" t="s">
        <v>2954</v>
      </c>
      <c r="G2372" s="9" t="s">
        <v>2955</v>
      </c>
      <c r="H2372" s="1" t="s">
        <v>501</v>
      </c>
      <c r="I2372" s="1" t="s">
        <v>600</v>
      </c>
      <c r="K2372" s="14" t="s">
        <v>11500</v>
      </c>
      <c r="L2372" s="14" t="s">
        <v>11500</v>
      </c>
      <c r="M2372" s="2">
        <v>12.58</v>
      </c>
      <c r="N2372" s="13">
        <v>43077</v>
      </c>
      <c r="P2372" s="181" t="s">
        <v>11514</v>
      </c>
      <c r="Q2372" s="182" t="s">
        <v>11</v>
      </c>
      <c r="S2372" s="6">
        <v>-8534.48</v>
      </c>
      <c r="T2372" s="6">
        <v>0</v>
      </c>
      <c r="U2372" s="6">
        <v>30212.02</v>
      </c>
      <c r="V2372" s="6">
        <v>0</v>
      </c>
      <c r="W2372" s="6">
        <f>SUM(Table2[[#This Row],[PE Obligations]:[Paving Obligations]])</f>
        <v>21677.54</v>
      </c>
    </row>
    <row r="2373" spans="1:23" ht="30" x14ac:dyDescent="0.25">
      <c r="A2373" s="5">
        <v>121377</v>
      </c>
      <c r="B2373" s="4">
        <v>4</v>
      </c>
      <c r="C2373" s="9" t="s">
        <v>202</v>
      </c>
      <c r="D2373" s="65" t="s">
        <v>2854</v>
      </c>
      <c r="E2373" s="65" t="s">
        <v>11498</v>
      </c>
      <c r="F2373" s="9" t="s">
        <v>2855</v>
      </c>
      <c r="H2373" s="1" t="s">
        <v>35</v>
      </c>
      <c r="I2373" s="1" t="s">
        <v>395</v>
      </c>
      <c r="K2373" s="14" t="s">
        <v>28</v>
      </c>
      <c r="L2373" s="14" t="s">
        <v>113</v>
      </c>
      <c r="M2373" s="2">
        <v>0</v>
      </c>
      <c r="P2373" s="181" t="s">
        <v>11517</v>
      </c>
      <c r="Q2373" s="182" t="s">
        <v>30</v>
      </c>
      <c r="S2373" s="6">
        <v>0</v>
      </c>
      <c r="T2373" s="6">
        <v>0</v>
      </c>
      <c r="U2373" s="6">
        <v>21510.28</v>
      </c>
      <c r="V2373" s="6">
        <v>0</v>
      </c>
      <c r="W2373" s="6">
        <f>SUM(Table2[[#This Row],[PE Obligations]:[Paving Obligations]])</f>
        <v>21510.28</v>
      </c>
    </row>
    <row r="2374" spans="1:23" ht="45" x14ac:dyDescent="0.25">
      <c r="A2374" s="5">
        <v>129118</v>
      </c>
      <c r="B2374" s="4">
        <v>2</v>
      </c>
      <c r="C2374" s="9" t="s">
        <v>212</v>
      </c>
      <c r="D2374" s="65" t="s">
        <v>6550</v>
      </c>
      <c r="E2374" s="65" t="s">
        <v>11498</v>
      </c>
      <c r="F2374" s="9" t="s">
        <v>6551</v>
      </c>
      <c r="G2374" s="9" t="s">
        <v>6552</v>
      </c>
      <c r="H2374" s="1" t="s">
        <v>1098</v>
      </c>
      <c r="I2374" s="1" t="s">
        <v>158</v>
      </c>
      <c r="K2374" s="14" t="s">
        <v>11500</v>
      </c>
      <c r="L2374" s="14" t="s">
        <v>11500</v>
      </c>
      <c r="M2374" s="2">
        <v>0.68700000000000006</v>
      </c>
      <c r="P2374" s="181" t="s">
        <v>11517</v>
      </c>
      <c r="Q2374" s="182" t="s">
        <v>30</v>
      </c>
      <c r="S2374" s="6">
        <v>0</v>
      </c>
      <c r="T2374" s="6">
        <v>0</v>
      </c>
      <c r="U2374" s="6">
        <v>0</v>
      </c>
      <c r="V2374" s="6">
        <v>21467.8</v>
      </c>
      <c r="W2374" s="6">
        <f>SUM(Table2[[#This Row],[PE Obligations]:[Paving Obligations]])</f>
        <v>21467.8</v>
      </c>
    </row>
    <row r="2375" spans="1:23" ht="45" x14ac:dyDescent="0.25">
      <c r="A2375" s="5">
        <v>100241.04</v>
      </c>
      <c r="B2375" s="4">
        <v>1</v>
      </c>
      <c r="C2375" s="9" t="s">
        <v>40</v>
      </c>
      <c r="D2375" s="65" t="s">
        <v>435</v>
      </c>
      <c r="E2375" s="65" t="s">
        <v>900</v>
      </c>
      <c r="F2375" s="9" t="s">
        <v>440</v>
      </c>
      <c r="G2375" s="9" t="s">
        <v>441</v>
      </c>
      <c r="H2375" s="1" t="s">
        <v>74</v>
      </c>
      <c r="I2375" s="1" t="s">
        <v>23</v>
      </c>
      <c r="K2375" s="14" t="s">
        <v>11496</v>
      </c>
      <c r="L2375" s="14" t="s">
        <v>113</v>
      </c>
      <c r="M2375" s="2">
        <v>1.4</v>
      </c>
      <c r="N2375" s="13">
        <v>42412</v>
      </c>
      <c r="P2375" s="181" t="s">
        <v>11514</v>
      </c>
      <c r="Q2375" s="182" t="s">
        <v>11</v>
      </c>
      <c r="S2375" s="6">
        <v>0</v>
      </c>
      <c r="T2375" s="6">
        <v>21450</v>
      </c>
      <c r="U2375" s="6">
        <v>0</v>
      </c>
      <c r="V2375" s="6">
        <v>0</v>
      </c>
      <c r="W2375" s="6">
        <f>SUM(Table2[[#This Row],[PE Obligations]:[Paving Obligations]])</f>
        <v>21450</v>
      </c>
    </row>
    <row r="2376" spans="1:23" x14ac:dyDescent="0.25">
      <c r="A2376" s="5">
        <v>121418.04</v>
      </c>
      <c r="B2376" s="4">
        <v>1</v>
      </c>
      <c r="C2376" s="9" t="s">
        <v>899</v>
      </c>
      <c r="D2376" s="65"/>
      <c r="E2376" s="65" t="s">
        <v>10721</v>
      </c>
      <c r="F2376" s="9" t="s">
        <v>2875</v>
      </c>
      <c r="H2376" s="1" t="s">
        <v>105</v>
      </c>
      <c r="I2376" s="1" t="s">
        <v>761</v>
      </c>
      <c r="K2376" s="14" t="s">
        <v>11500</v>
      </c>
      <c r="L2376" s="14" t="s">
        <v>11500</v>
      </c>
      <c r="M2376" s="1" t="s">
        <v>57</v>
      </c>
      <c r="N2376" s="13">
        <v>43406</v>
      </c>
      <c r="P2376" s="181" t="s">
        <v>11513</v>
      </c>
      <c r="Q2376" s="182"/>
      <c r="S2376" s="6">
        <v>0</v>
      </c>
      <c r="T2376" s="6">
        <v>0</v>
      </c>
      <c r="U2376" s="6">
        <v>21450</v>
      </c>
      <c r="V2376" s="6">
        <v>0</v>
      </c>
      <c r="W2376" s="6">
        <f>SUM(Table2[[#This Row],[PE Obligations]:[Paving Obligations]])</f>
        <v>21450</v>
      </c>
    </row>
    <row r="2377" spans="1:23" ht="30" x14ac:dyDescent="0.25">
      <c r="A2377" s="5">
        <v>130002</v>
      </c>
      <c r="B2377" s="4">
        <v>3</v>
      </c>
      <c r="C2377" s="9" t="s">
        <v>54</v>
      </c>
      <c r="D2377" s="65"/>
      <c r="E2377" s="65" t="s">
        <v>11500</v>
      </c>
      <c r="F2377" s="9" t="s">
        <v>7359</v>
      </c>
      <c r="H2377" s="1" t="s">
        <v>1246</v>
      </c>
      <c r="K2377" s="14" t="s">
        <v>11500</v>
      </c>
      <c r="L2377" s="14" t="s">
        <v>11500</v>
      </c>
      <c r="M2377" s="1" t="s">
        <v>57</v>
      </c>
      <c r="P2377" s="181" t="s">
        <v>11500</v>
      </c>
      <c r="Q2377" s="182"/>
      <c r="S2377" s="6">
        <v>0</v>
      </c>
      <c r="T2377" s="6">
        <v>0</v>
      </c>
      <c r="U2377" s="6">
        <v>21278.5</v>
      </c>
      <c r="V2377" s="6">
        <v>0</v>
      </c>
      <c r="W2377" s="6">
        <f>SUM(Table2[[#This Row],[PE Obligations]:[Paving Obligations]])</f>
        <v>21278.5</v>
      </c>
    </row>
    <row r="2378" spans="1:23" ht="60" x14ac:dyDescent="0.25">
      <c r="A2378" s="5">
        <v>123746</v>
      </c>
      <c r="B2378" s="4">
        <v>2</v>
      </c>
      <c r="C2378" s="9" t="s">
        <v>121</v>
      </c>
      <c r="D2378" s="65"/>
      <c r="E2378" s="65" t="s">
        <v>11498</v>
      </c>
      <c r="F2378" s="9" t="s">
        <v>3547</v>
      </c>
      <c r="G2378" s="9" t="s">
        <v>3548</v>
      </c>
      <c r="H2378" s="1" t="s">
        <v>22</v>
      </c>
      <c r="I2378" s="1" t="s">
        <v>39</v>
      </c>
      <c r="K2378" s="14" t="s">
        <v>11500</v>
      </c>
      <c r="L2378" s="14" t="s">
        <v>11500</v>
      </c>
      <c r="M2378" s="1" t="s">
        <v>57</v>
      </c>
      <c r="P2378" s="181" t="s">
        <v>11517</v>
      </c>
      <c r="Q2378" s="182" t="s">
        <v>24</v>
      </c>
      <c r="S2378" s="6">
        <v>21109</v>
      </c>
      <c r="T2378" s="6">
        <v>0</v>
      </c>
      <c r="U2378" s="6">
        <v>0</v>
      </c>
      <c r="V2378" s="6">
        <v>0</v>
      </c>
      <c r="W2378" s="6">
        <f>SUM(Table2[[#This Row],[PE Obligations]:[Paving Obligations]])</f>
        <v>21109</v>
      </c>
    </row>
    <row r="2379" spans="1:23" ht="30" x14ac:dyDescent="0.25">
      <c r="A2379" s="5">
        <v>125450.08</v>
      </c>
      <c r="B2379" s="4">
        <v>3</v>
      </c>
      <c r="C2379" s="9" t="s">
        <v>250</v>
      </c>
      <c r="D2379" s="65"/>
      <c r="E2379" s="65" t="s">
        <v>11498</v>
      </c>
      <c r="F2379" s="9" t="s">
        <v>4335</v>
      </c>
      <c r="H2379" s="1" t="s">
        <v>501</v>
      </c>
      <c r="I2379" s="1" t="s">
        <v>600</v>
      </c>
      <c r="K2379" s="14" t="s">
        <v>11500</v>
      </c>
      <c r="L2379" s="14" t="s">
        <v>11500</v>
      </c>
      <c r="M2379" s="1" t="s">
        <v>57</v>
      </c>
      <c r="N2379" s="13">
        <v>44057</v>
      </c>
      <c r="P2379" s="181" t="s">
        <v>11517</v>
      </c>
      <c r="Q2379" s="182" t="s">
        <v>1369</v>
      </c>
      <c r="S2379" s="6">
        <v>21000</v>
      </c>
      <c r="T2379" s="6">
        <v>0</v>
      </c>
      <c r="U2379" s="6">
        <v>0</v>
      </c>
      <c r="V2379" s="6">
        <v>0</v>
      </c>
      <c r="W2379" s="6">
        <f>SUM(Table2[[#This Row],[PE Obligations]:[Paving Obligations]])</f>
        <v>21000</v>
      </c>
    </row>
    <row r="2380" spans="1:23" ht="75" x14ac:dyDescent="0.25">
      <c r="A2380" s="5">
        <v>128201</v>
      </c>
      <c r="B2380" s="4">
        <v>4</v>
      </c>
      <c r="C2380" s="9" t="s">
        <v>227</v>
      </c>
      <c r="D2380" s="65"/>
      <c r="E2380" s="65" t="s">
        <v>11498</v>
      </c>
      <c r="F2380" s="9" t="s">
        <v>6044</v>
      </c>
      <c r="G2380" s="9" t="s">
        <v>6045</v>
      </c>
      <c r="H2380" s="1" t="s">
        <v>22</v>
      </c>
      <c r="I2380" s="1" t="s">
        <v>158</v>
      </c>
      <c r="J2380" s="1" t="e">
        <f>VLOOKUP(A2380,'Resurfacing Data'!A:M,13,FALSE)</f>
        <v>#N/A</v>
      </c>
      <c r="K2380" s="14" t="s">
        <v>11496</v>
      </c>
      <c r="L2380" s="14" t="s">
        <v>10418</v>
      </c>
      <c r="M2380" s="2">
        <v>1.08</v>
      </c>
      <c r="P2380" s="181" t="s">
        <v>11517</v>
      </c>
      <c r="Q2380" s="182" t="s">
        <v>24</v>
      </c>
      <c r="S2380" s="6">
        <v>20949</v>
      </c>
      <c r="T2380" s="6">
        <v>0</v>
      </c>
      <c r="U2380" s="6">
        <v>0</v>
      </c>
      <c r="V2380" s="6">
        <v>0</v>
      </c>
      <c r="W2380" s="6">
        <f>SUM(Table2[[#This Row],[PE Obligations]:[Paving Obligations]])</f>
        <v>20949</v>
      </c>
    </row>
    <row r="2381" spans="1:23" x14ac:dyDescent="0.25">
      <c r="A2381" s="5">
        <v>126157</v>
      </c>
      <c r="B2381" s="4">
        <v>2</v>
      </c>
      <c r="C2381" s="9" t="s">
        <v>803</v>
      </c>
      <c r="D2381" s="65" t="s">
        <v>676</v>
      </c>
      <c r="E2381" s="65" t="s">
        <v>900</v>
      </c>
      <c r="F2381" s="9" t="s">
        <v>4716</v>
      </c>
      <c r="G2381" s="9" t="s">
        <v>3213</v>
      </c>
      <c r="H2381" s="1" t="s">
        <v>158</v>
      </c>
      <c r="I2381" s="1" t="s">
        <v>341</v>
      </c>
      <c r="J2381" s="1" t="str">
        <f>VLOOKUP(A2381,'Resurfacing Data'!A:M,13,FALSE)</f>
        <v>Mill &amp; 411D</v>
      </c>
      <c r="K2381" s="14" t="s">
        <v>11496</v>
      </c>
      <c r="L2381" s="14" t="s">
        <v>10418</v>
      </c>
      <c r="M2381" s="2">
        <v>3.67</v>
      </c>
      <c r="N2381" s="13">
        <v>43231</v>
      </c>
      <c r="O2381" s="1" t="s">
        <v>342</v>
      </c>
      <c r="P2381" s="181" t="s">
        <v>11514</v>
      </c>
      <c r="Q2381" s="182" t="s">
        <v>11</v>
      </c>
      <c r="S2381" s="6">
        <v>0</v>
      </c>
      <c r="T2381" s="6">
        <v>0</v>
      </c>
      <c r="U2381" s="6">
        <v>15997.72</v>
      </c>
      <c r="V2381" s="6">
        <v>4733.84</v>
      </c>
      <c r="W2381" s="6">
        <f>SUM(Table2[[#This Row],[PE Obligations]:[Paving Obligations]])</f>
        <v>20731.559999999998</v>
      </c>
    </row>
    <row r="2382" spans="1:23" x14ac:dyDescent="0.25">
      <c r="A2382" s="5">
        <v>123301</v>
      </c>
      <c r="B2382" s="4">
        <v>3</v>
      </c>
      <c r="C2382" s="9" t="s">
        <v>254</v>
      </c>
      <c r="D2382" s="65" t="s">
        <v>977</v>
      </c>
      <c r="E2382" s="65" t="s">
        <v>900</v>
      </c>
      <c r="F2382" s="9" t="s">
        <v>3411</v>
      </c>
      <c r="H2382" s="1" t="s">
        <v>52</v>
      </c>
      <c r="I2382" s="1" t="s">
        <v>48</v>
      </c>
      <c r="K2382" s="14" t="s">
        <v>28</v>
      </c>
      <c r="L2382" s="14" t="s">
        <v>11339</v>
      </c>
      <c r="M2382" s="1" t="s">
        <v>57</v>
      </c>
      <c r="N2382" s="13">
        <v>42776</v>
      </c>
      <c r="P2382" s="181" t="s">
        <v>11514</v>
      </c>
      <c r="Q2382" s="182" t="s">
        <v>11</v>
      </c>
      <c r="R2382" s="9" t="s">
        <v>3412</v>
      </c>
      <c r="S2382" s="6">
        <v>0</v>
      </c>
      <c r="T2382" s="6">
        <v>0</v>
      </c>
      <c r="U2382" s="6">
        <v>20575.21</v>
      </c>
      <c r="V2382" s="6">
        <v>0</v>
      </c>
      <c r="W2382" s="6">
        <f>SUM(Table2[[#This Row],[PE Obligations]:[Paving Obligations]])</f>
        <v>20575.21</v>
      </c>
    </row>
    <row r="2383" spans="1:23" x14ac:dyDescent="0.25">
      <c r="A2383" s="5">
        <v>113356.03</v>
      </c>
      <c r="B2383" s="4">
        <v>1</v>
      </c>
      <c r="C2383" s="9" t="s">
        <v>83</v>
      </c>
      <c r="D2383" s="65" t="s">
        <v>647</v>
      </c>
      <c r="E2383" s="65" t="s">
        <v>900</v>
      </c>
      <c r="F2383" s="9" t="s">
        <v>1453</v>
      </c>
      <c r="H2383" s="1" t="s">
        <v>105</v>
      </c>
      <c r="I2383" s="1" t="s">
        <v>113</v>
      </c>
      <c r="K2383" s="14" t="s">
        <v>11505</v>
      </c>
      <c r="L2383" s="14" t="s">
        <v>11339</v>
      </c>
      <c r="M2383" s="1" t="s">
        <v>57</v>
      </c>
      <c r="N2383" s="13">
        <v>42412</v>
      </c>
      <c r="P2383" s="181" t="s">
        <v>11514</v>
      </c>
      <c r="Q2383" s="182" t="s">
        <v>11</v>
      </c>
      <c r="S2383" s="6">
        <v>20547.5</v>
      </c>
      <c r="T2383" s="6">
        <v>0</v>
      </c>
      <c r="U2383" s="6">
        <v>0</v>
      </c>
      <c r="V2383" s="6">
        <v>0</v>
      </c>
      <c r="W2383" s="6">
        <f>SUM(Table2[[#This Row],[PE Obligations]:[Paving Obligations]])</f>
        <v>20547.5</v>
      </c>
    </row>
    <row r="2384" spans="1:23" ht="30" x14ac:dyDescent="0.25">
      <c r="A2384" s="5">
        <v>125450.38</v>
      </c>
      <c r="B2384" s="4">
        <v>3</v>
      </c>
      <c r="C2384" s="9" t="s">
        <v>343</v>
      </c>
      <c r="D2384" s="65"/>
      <c r="E2384" s="65" t="s">
        <v>11498</v>
      </c>
      <c r="F2384" s="9" t="s">
        <v>4357</v>
      </c>
      <c r="H2384" s="1" t="s">
        <v>501</v>
      </c>
      <c r="I2384" s="1" t="s">
        <v>600</v>
      </c>
      <c r="K2384" s="14" t="s">
        <v>11500</v>
      </c>
      <c r="L2384" s="14" t="s">
        <v>11500</v>
      </c>
      <c r="M2384" s="1" t="s">
        <v>57</v>
      </c>
      <c r="N2384" s="13">
        <v>44057</v>
      </c>
      <c r="P2384" s="181" t="s">
        <v>11517</v>
      </c>
      <c r="Q2384" s="182" t="s">
        <v>30</v>
      </c>
      <c r="S2384" s="6">
        <v>20500</v>
      </c>
      <c r="T2384" s="6">
        <v>0</v>
      </c>
      <c r="U2384" s="6">
        <v>0</v>
      </c>
      <c r="V2384" s="6">
        <v>0</v>
      </c>
      <c r="W2384" s="6">
        <f>SUM(Table2[[#This Row],[PE Obligations]:[Paving Obligations]])</f>
        <v>20500</v>
      </c>
    </row>
    <row r="2385" spans="1:23" ht="30" x14ac:dyDescent="0.25">
      <c r="A2385" s="5">
        <v>126254</v>
      </c>
      <c r="B2385" s="4">
        <v>3</v>
      </c>
      <c r="C2385" s="9" t="s">
        <v>217</v>
      </c>
      <c r="D2385" s="65" t="s">
        <v>498</v>
      </c>
      <c r="E2385" s="65" t="s">
        <v>900</v>
      </c>
      <c r="F2385" s="9" t="s">
        <v>4792</v>
      </c>
      <c r="G2385" s="9" t="s">
        <v>3582</v>
      </c>
      <c r="H2385" s="1" t="s">
        <v>158</v>
      </c>
      <c r="I2385" s="1" t="s">
        <v>4650</v>
      </c>
      <c r="J2385" s="1" t="str">
        <f>VLOOKUP(A2385,'Resurfacing Data'!A:M,13,FALSE)</f>
        <v>411TLD Overlay @ 85 lb/sy</v>
      </c>
      <c r="K2385" s="14" t="s">
        <v>11496</v>
      </c>
      <c r="L2385" s="14" t="s">
        <v>10418</v>
      </c>
      <c r="M2385" s="2">
        <v>9.9700000000000006</v>
      </c>
      <c r="N2385" s="13">
        <v>43231</v>
      </c>
      <c r="O2385" s="1" t="s">
        <v>337</v>
      </c>
      <c r="P2385" s="181" t="s">
        <v>11515</v>
      </c>
      <c r="Q2385" s="182" t="s">
        <v>24</v>
      </c>
      <c r="R2385" s="9" t="s">
        <v>4793</v>
      </c>
      <c r="S2385" s="6">
        <v>0</v>
      </c>
      <c r="T2385" s="6">
        <v>0</v>
      </c>
      <c r="U2385" s="6">
        <v>-17597.490000000002</v>
      </c>
      <c r="V2385" s="6">
        <v>38091.01</v>
      </c>
      <c r="W2385" s="6">
        <f>SUM(Table2[[#This Row],[PE Obligations]:[Paving Obligations]])</f>
        <v>20493.52</v>
      </c>
    </row>
    <row r="2386" spans="1:23" ht="30" x14ac:dyDescent="0.25">
      <c r="A2386" s="5">
        <v>117230.05</v>
      </c>
      <c r="B2386" s="4">
        <v>2</v>
      </c>
      <c r="C2386" s="9" t="s">
        <v>159</v>
      </c>
      <c r="D2386" s="65"/>
      <c r="E2386" s="65" t="s">
        <v>10721</v>
      </c>
      <c r="F2386" s="9" t="s">
        <v>2076</v>
      </c>
      <c r="G2386" s="9" t="s">
        <v>2077</v>
      </c>
      <c r="H2386" s="1" t="s">
        <v>105</v>
      </c>
      <c r="I2386" s="1" t="s">
        <v>922</v>
      </c>
      <c r="K2386" s="14" t="s">
        <v>11500</v>
      </c>
      <c r="L2386" s="14" t="s">
        <v>11500</v>
      </c>
      <c r="M2386" s="1" t="s">
        <v>57</v>
      </c>
      <c r="N2386" s="13">
        <v>43140</v>
      </c>
      <c r="P2386" s="181" t="s">
        <v>11513</v>
      </c>
      <c r="Q2386" s="182"/>
      <c r="S2386" s="6">
        <v>0</v>
      </c>
      <c r="T2386" s="6">
        <v>0</v>
      </c>
      <c r="U2386" s="6">
        <v>20375.72</v>
      </c>
      <c r="V2386" s="6">
        <v>0</v>
      </c>
      <c r="W2386" s="6">
        <f>SUM(Table2[[#This Row],[PE Obligations]:[Paving Obligations]])</f>
        <v>20375.72</v>
      </c>
    </row>
    <row r="2387" spans="1:23" ht="30" x14ac:dyDescent="0.25">
      <c r="A2387" s="5">
        <v>126202</v>
      </c>
      <c r="B2387" s="4">
        <v>3</v>
      </c>
      <c r="C2387" s="9" t="s">
        <v>43</v>
      </c>
      <c r="D2387" s="65" t="s">
        <v>360</v>
      </c>
      <c r="E2387" s="65" t="s">
        <v>900</v>
      </c>
      <c r="F2387" s="9" t="s">
        <v>4735</v>
      </c>
      <c r="G2387" s="9" t="s">
        <v>3213</v>
      </c>
      <c r="H2387" s="1" t="s">
        <v>158</v>
      </c>
      <c r="I2387" s="1" t="s">
        <v>341</v>
      </c>
      <c r="J2387" s="1" t="str">
        <f>VLOOKUP(A2387,'Resurfacing Data'!A:M,13,FALSE)</f>
        <v>Mill &amp; 411D</v>
      </c>
      <c r="K2387" s="14" t="s">
        <v>11496</v>
      </c>
      <c r="L2387" s="14" t="s">
        <v>10418</v>
      </c>
      <c r="M2387" s="2">
        <v>3.41</v>
      </c>
      <c r="N2387" s="13">
        <v>43140</v>
      </c>
      <c r="O2387" s="1" t="s">
        <v>342</v>
      </c>
      <c r="P2387" s="181" t="s">
        <v>11514</v>
      </c>
      <c r="Q2387" s="182" t="s">
        <v>11</v>
      </c>
      <c r="S2387" s="6">
        <v>0</v>
      </c>
      <c r="T2387" s="6">
        <v>0</v>
      </c>
      <c r="U2387" s="6">
        <v>4044.88</v>
      </c>
      <c r="V2387" s="6">
        <v>16278.25</v>
      </c>
      <c r="W2387" s="6">
        <f>SUM(Table2[[#This Row],[PE Obligations]:[Paving Obligations]])</f>
        <v>20323.13</v>
      </c>
    </row>
    <row r="2388" spans="1:23" x14ac:dyDescent="0.25">
      <c r="A2388" s="5">
        <v>119805</v>
      </c>
      <c r="B2388" s="4">
        <v>4</v>
      </c>
      <c r="C2388" s="9" t="s">
        <v>210</v>
      </c>
      <c r="D2388" s="65" t="s">
        <v>683</v>
      </c>
      <c r="E2388" s="65" t="s">
        <v>900</v>
      </c>
      <c r="F2388" s="9" t="s">
        <v>2518</v>
      </c>
      <c r="G2388" s="9" t="s">
        <v>969</v>
      </c>
      <c r="H2388" s="1" t="s">
        <v>501</v>
      </c>
      <c r="I2388" s="1" t="s">
        <v>969</v>
      </c>
      <c r="K2388" s="14" t="s">
        <v>11496</v>
      </c>
      <c r="L2388" s="14" t="s">
        <v>113</v>
      </c>
      <c r="M2388" s="2">
        <v>0.4</v>
      </c>
      <c r="N2388" s="13">
        <v>43378</v>
      </c>
      <c r="P2388" s="181" t="s">
        <v>11515</v>
      </c>
      <c r="Q2388" s="182" t="s">
        <v>24</v>
      </c>
      <c r="S2388" s="6">
        <v>-10066.709999999999</v>
      </c>
      <c r="T2388" s="6">
        <v>0</v>
      </c>
      <c r="U2388" s="6">
        <v>30133.21</v>
      </c>
      <c r="V2388" s="6">
        <v>0</v>
      </c>
      <c r="W2388" s="6">
        <f>SUM(Table2[[#This Row],[PE Obligations]:[Paving Obligations]])</f>
        <v>20066.5</v>
      </c>
    </row>
    <row r="2389" spans="1:23" ht="45" x14ac:dyDescent="0.25">
      <c r="A2389" s="5">
        <v>125464</v>
      </c>
      <c r="B2389" s="4">
        <v>3</v>
      </c>
      <c r="C2389" s="9" t="s">
        <v>312</v>
      </c>
      <c r="D2389" s="65" t="s">
        <v>4396</v>
      </c>
      <c r="E2389" s="65" t="s">
        <v>11498</v>
      </c>
      <c r="F2389" s="9" t="s">
        <v>4397</v>
      </c>
      <c r="G2389" s="9" t="s">
        <v>4398</v>
      </c>
      <c r="H2389" s="1" t="s">
        <v>22</v>
      </c>
      <c r="I2389" s="1" t="s">
        <v>912</v>
      </c>
      <c r="K2389" s="14" t="s">
        <v>11496</v>
      </c>
      <c r="L2389" s="14" t="s">
        <v>113</v>
      </c>
      <c r="M2389" s="2">
        <v>10.19</v>
      </c>
      <c r="P2389" s="181" t="s">
        <v>11517</v>
      </c>
      <c r="Q2389" s="182" t="s">
        <v>30</v>
      </c>
      <c r="S2389" s="6">
        <v>20030</v>
      </c>
      <c r="T2389" s="6">
        <v>0</v>
      </c>
      <c r="U2389" s="6">
        <v>0</v>
      </c>
      <c r="V2389" s="6">
        <v>0</v>
      </c>
      <c r="W2389" s="6">
        <f>SUM(Table2[[#This Row],[PE Obligations]:[Paving Obligations]])</f>
        <v>20030</v>
      </c>
    </row>
    <row r="2390" spans="1:23" x14ac:dyDescent="0.25">
      <c r="A2390" s="5">
        <v>118589.01</v>
      </c>
      <c r="B2390" s="4">
        <v>3</v>
      </c>
      <c r="C2390" s="9" t="s">
        <v>54</v>
      </c>
      <c r="D2390" s="65" t="s">
        <v>555</v>
      </c>
      <c r="E2390" s="65" t="s">
        <v>900</v>
      </c>
      <c r="F2390" s="9" t="s">
        <v>2334</v>
      </c>
      <c r="H2390" s="1" t="s">
        <v>28</v>
      </c>
      <c r="I2390" s="1" t="s">
        <v>29</v>
      </c>
      <c r="K2390" s="14" t="s">
        <v>28</v>
      </c>
      <c r="L2390" s="14" t="s">
        <v>113</v>
      </c>
      <c r="M2390" s="2">
        <v>0.02</v>
      </c>
      <c r="P2390" s="181" t="s">
        <v>11514</v>
      </c>
      <c r="Q2390" s="182" t="s">
        <v>11</v>
      </c>
      <c r="R2390" s="9" t="s">
        <v>2335</v>
      </c>
      <c r="S2390" s="6">
        <v>20000</v>
      </c>
      <c r="T2390" s="6">
        <v>0</v>
      </c>
      <c r="U2390" s="6">
        <v>0</v>
      </c>
      <c r="V2390" s="6">
        <v>0</v>
      </c>
      <c r="W2390" s="6">
        <f>SUM(Table2[[#This Row],[PE Obligations]:[Paving Obligations]])</f>
        <v>20000</v>
      </c>
    </row>
    <row r="2391" spans="1:23" ht="30" x14ac:dyDescent="0.25">
      <c r="A2391" s="5">
        <v>123377</v>
      </c>
      <c r="B2391" s="4">
        <v>3</v>
      </c>
      <c r="C2391" s="9" t="s">
        <v>131</v>
      </c>
      <c r="D2391" s="65" t="s">
        <v>135</v>
      </c>
      <c r="E2391" s="65" t="s">
        <v>11498</v>
      </c>
      <c r="F2391" s="9" t="s">
        <v>3443</v>
      </c>
      <c r="G2391" s="9" t="s">
        <v>3444</v>
      </c>
      <c r="H2391" s="1" t="s">
        <v>1079</v>
      </c>
      <c r="I2391" s="1" t="s">
        <v>23</v>
      </c>
      <c r="K2391" s="14" t="s">
        <v>11496</v>
      </c>
      <c r="L2391" s="14" t="s">
        <v>113</v>
      </c>
      <c r="M2391" s="1" t="s">
        <v>57</v>
      </c>
      <c r="P2391" s="181" t="s">
        <v>11517</v>
      </c>
      <c r="Q2391" s="182" t="s">
        <v>30</v>
      </c>
      <c r="S2391" s="6">
        <v>20000</v>
      </c>
      <c r="T2391" s="6">
        <v>0</v>
      </c>
      <c r="U2391" s="6">
        <v>0</v>
      </c>
      <c r="V2391" s="6">
        <v>0</v>
      </c>
      <c r="W2391" s="6">
        <f>SUM(Table2[[#This Row],[PE Obligations]:[Paving Obligations]])</f>
        <v>20000</v>
      </c>
    </row>
    <row r="2392" spans="1:23" ht="30" x14ac:dyDescent="0.25">
      <c r="A2392" s="5">
        <v>124226</v>
      </c>
      <c r="B2392" s="4">
        <v>3</v>
      </c>
      <c r="C2392" s="9" t="s">
        <v>54</v>
      </c>
      <c r="D2392" s="65" t="s">
        <v>913</v>
      </c>
      <c r="E2392" s="65" t="s">
        <v>900</v>
      </c>
      <c r="F2392" s="9" t="s">
        <v>3755</v>
      </c>
      <c r="H2392" s="1" t="s">
        <v>28</v>
      </c>
      <c r="I2392" s="1" t="s">
        <v>29</v>
      </c>
      <c r="K2392" s="14" t="s">
        <v>28</v>
      </c>
      <c r="L2392" s="14" t="s">
        <v>113</v>
      </c>
      <c r="M2392" s="2">
        <v>4.4999999999999998E-2</v>
      </c>
      <c r="N2392" s="13">
        <v>45331</v>
      </c>
      <c r="P2392" s="181" t="s">
        <v>11514</v>
      </c>
      <c r="Q2392" s="182" t="s">
        <v>11</v>
      </c>
      <c r="R2392" s="9" t="s">
        <v>3756</v>
      </c>
      <c r="S2392" s="6">
        <v>20000</v>
      </c>
      <c r="T2392" s="6">
        <v>0</v>
      </c>
      <c r="U2392" s="6">
        <v>0</v>
      </c>
      <c r="V2392" s="6">
        <v>0</v>
      </c>
      <c r="W2392" s="6">
        <f>SUM(Table2[[#This Row],[PE Obligations]:[Paving Obligations]])</f>
        <v>20000</v>
      </c>
    </row>
    <row r="2393" spans="1:23" x14ac:dyDescent="0.25">
      <c r="A2393" s="5">
        <v>124458</v>
      </c>
      <c r="B2393" s="4">
        <v>3</v>
      </c>
      <c r="C2393" s="9" t="s">
        <v>239</v>
      </c>
      <c r="D2393" s="65" t="s">
        <v>907</v>
      </c>
      <c r="E2393" s="65" t="s">
        <v>900</v>
      </c>
      <c r="F2393" s="9" t="s">
        <v>3878</v>
      </c>
      <c r="H2393" s="1" t="s">
        <v>28</v>
      </c>
      <c r="I2393" s="1" t="s">
        <v>29</v>
      </c>
      <c r="K2393" s="14" t="s">
        <v>28</v>
      </c>
      <c r="L2393" s="14" t="s">
        <v>113</v>
      </c>
      <c r="M2393" s="2">
        <v>0.01</v>
      </c>
      <c r="N2393" s="13">
        <v>45331</v>
      </c>
      <c r="P2393" s="181" t="s">
        <v>11515</v>
      </c>
      <c r="Q2393" s="182" t="s">
        <v>24</v>
      </c>
      <c r="R2393" s="9" t="s">
        <v>3879</v>
      </c>
      <c r="S2393" s="6">
        <v>20000</v>
      </c>
      <c r="T2393" s="6">
        <v>0</v>
      </c>
      <c r="U2393" s="6">
        <v>0</v>
      </c>
      <c r="V2393" s="6">
        <v>0</v>
      </c>
      <c r="W2393" s="6">
        <f>SUM(Table2[[#This Row],[PE Obligations]:[Paving Obligations]])</f>
        <v>20000</v>
      </c>
    </row>
    <row r="2394" spans="1:23" ht="30" x14ac:dyDescent="0.25">
      <c r="A2394" s="5">
        <v>124565</v>
      </c>
      <c r="B2394" s="4">
        <v>3</v>
      </c>
      <c r="C2394" s="9" t="s">
        <v>269</v>
      </c>
      <c r="D2394" s="65" t="s">
        <v>3949</v>
      </c>
      <c r="E2394" s="65" t="s">
        <v>11498</v>
      </c>
      <c r="F2394" s="9" t="s">
        <v>3950</v>
      </c>
      <c r="G2394" s="9" t="s">
        <v>3951</v>
      </c>
      <c r="H2394" s="1" t="s">
        <v>28</v>
      </c>
      <c r="I2394" s="1" t="s">
        <v>29</v>
      </c>
      <c r="K2394" s="14" t="s">
        <v>28</v>
      </c>
      <c r="L2394" s="14" t="s">
        <v>113</v>
      </c>
      <c r="M2394" s="2">
        <v>0.03</v>
      </c>
      <c r="N2394" s="13">
        <v>44428</v>
      </c>
      <c r="P2394" s="181" t="s">
        <v>11517</v>
      </c>
      <c r="Q2394" s="182" t="s">
        <v>30</v>
      </c>
      <c r="R2394" s="9" t="s">
        <v>3952</v>
      </c>
      <c r="S2394" s="6">
        <v>20000</v>
      </c>
      <c r="T2394" s="6">
        <v>0</v>
      </c>
      <c r="U2394" s="6">
        <v>0</v>
      </c>
      <c r="V2394" s="6">
        <v>0</v>
      </c>
      <c r="W2394" s="6">
        <f>SUM(Table2[[#This Row],[PE Obligations]:[Paving Obligations]])</f>
        <v>20000</v>
      </c>
    </row>
    <row r="2395" spans="1:23" ht="60" x14ac:dyDescent="0.25">
      <c r="A2395" s="5">
        <v>128105</v>
      </c>
      <c r="B2395" s="4">
        <v>1</v>
      </c>
      <c r="C2395" s="9" t="s">
        <v>287</v>
      </c>
      <c r="D2395" s="65"/>
      <c r="E2395" s="65" t="s">
        <v>11498</v>
      </c>
      <c r="F2395" s="9" t="s">
        <v>6014</v>
      </c>
      <c r="G2395" s="9" t="s">
        <v>6015</v>
      </c>
      <c r="H2395" s="1" t="s">
        <v>22</v>
      </c>
      <c r="I2395" s="1" t="s">
        <v>158</v>
      </c>
      <c r="J2395" s="1" t="e">
        <f>VLOOKUP(A2395,'Resurfacing Data'!A:M,13,FALSE)</f>
        <v>#N/A</v>
      </c>
      <c r="K2395" s="14" t="s">
        <v>11496</v>
      </c>
      <c r="L2395" s="14" t="s">
        <v>10418</v>
      </c>
      <c r="M2395" s="2">
        <v>1.64</v>
      </c>
      <c r="P2395" s="181" t="s">
        <v>11517</v>
      </c>
      <c r="Q2395" s="182" t="s">
        <v>24</v>
      </c>
      <c r="S2395" s="6">
        <v>20000</v>
      </c>
      <c r="T2395" s="6">
        <v>0</v>
      </c>
      <c r="U2395" s="6">
        <v>0</v>
      </c>
      <c r="V2395" s="6">
        <v>0</v>
      </c>
      <c r="W2395" s="6">
        <f>SUM(Table2[[#This Row],[PE Obligations]:[Paving Obligations]])</f>
        <v>20000</v>
      </c>
    </row>
    <row r="2396" spans="1:23" ht="30" x14ac:dyDescent="0.25">
      <c r="A2396" s="5">
        <v>104027.4</v>
      </c>
      <c r="B2396" s="4">
        <v>1</v>
      </c>
      <c r="C2396" s="9" t="s">
        <v>310</v>
      </c>
      <c r="D2396" s="65"/>
      <c r="E2396" s="65" t="s">
        <v>11500</v>
      </c>
      <c r="F2396" s="9" t="s">
        <v>838</v>
      </c>
      <c r="G2396" s="9" t="s">
        <v>838</v>
      </c>
      <c r="H2396" s="1" t="s">
        <v>24</v>
      </c>
      <c r="I2396" s="1" t="s">
        <v>828</v>
      </c>
      <c r="K2396" s="14" t="s">
        <v>11500</v>
      </c>
      <c r="L2396" s="14" t="s">
        <v>11500</v>
      </c>
      <c r="M2396" s="2">
        <v>0</v>
      </c>
      <c r="P2396" s="181" t="s">
        <v>11500</v>
      </c>
      <c r="Q2396" s="182"/>
      <c r="S2396" s="6">
        <v>20000</v>
      </c>
      <c r="T2396" s="6">
        <v>0</v>
      </c>
      <c r="U2396" s="6">
        <v>0</v>
      </c>
      <c r="V2396" s="6">
        <v>0</v>
      </c>
      <c r="W2396" s="6">
        <f>SUM(Table2[[#This Row],[PE Obligations]:[Paving Obligations]])</f>
        <v>20000</v>
      </c>
    </row>
    <row r="2397" spans="1:23" x14ac:dyDescent="0.25">
      <c r="A2397" s="5">
        <v>127825</v>
      </c>
      <c r="B2397" s="4">
        <v>2</v>
      </c>
      <c r="C2397" s="9" t="s">
        <v>124</v>
      </c>
      <c r="D2397" s="65" t="s">
        <v>369</v>
      </c>
      <c r="E2397" s="65" t="s">
        <v>900</v>
      </c>
      <c r="F2397" s="9" t="s">
        <v>5825</v>
      </c>
      <c r="G2397" s="9" t="s">
        <v>4401</v>
      </c>
      <c r="H2397" s="1" t="s">
        <v>501</v>
      </c>
      <c r="I2397" s="1" t="s">
        <v>2404</v>
      </c>
      <c r="K2397" s="14" t="s">
        <v>11500</v>
      </c>
      <c r="L2397" s="14" t="s">
        <v>11500</v>
      </c>
      <c r="M2397" s="2">
        <v>1.6</v>
      </c>
      <c r="N2397" s="13">
        <v>44540</v>
      </c>
      <c r="P2397" s="181" t="s">
        <v>11515</v>
      </c>
      <c r="Q2397" s="182" t="s">
        <v>24</v>
      </c>
      <c r="S2397" s="6">
        <v>20000</v>
      </c>
      <c r="T2397" s="6">
        <v>0</v>
      </c>
      <c r="U2397" s="6">
        <v>0</v>
      </c>
      <c r="V2397" s="6">
        <v>0</v>
      </c>
      <c r="W2397" s="6">
        <f>SUM(Table2[[#This Row],[PE Obligations]:[Paving Obligations]])</f>
        <v>20000</v>
      </c>
    </row>
    <row r="2398" spans="1:23" x14ac:dyDescent="0.25">
      <c r="A2398" s="5">
        <v>129060</v>
      </c>
      <c r="B2398" s="4">
        <v>1</v>
      </c>
      <c r="C2398" s="9" t="s">
        <v>49</v>
      </c>
      <c r="D2398" s="65" t="s">
        <v>551</v>
      </c>
      <c r="E2398" s="65" t="s">
        <v>900</v>
      </c>
      <c r="F2398" s="9" t="s">
        <v>6494</v>
      </c>
      <c r="G2398" s="9" t="s">
        <v>600</v>
      </c>
      <c r="H2398" s="1" t="s">
        <v>501</v>
      </c>
      <c r="I2398" s="1" t="s">
        <v>2404</v>
      </c>
      <c r="K2398" s="14" t="s">
        <v>11500</v>
      </c>
      <c r="L2398" s="14" t="s">
        <v>11500</v>
      </c>
      <c r="M2398" s="2">
        <v>5.4729999999999999</v>
      </c>
      <c r="P2398" s="181" t="s">
        <v>11515</v>
      </c>
      <c r="Q2398" s="182" t="s">
        <v>24</v>
      </c>
      <c r="S2398" s="6">
        <v>20000</v>
      </c>
      <c r="T2398" s="6">
        <v>0</v>
      </c>
      <c r="U2398" s="6">
        <v>0</v>
      </c>
      <c r="V2398" s="6">
        <v>0</v>
      </c>
      <c r="W2398" s="6">
        <f>SUM(Table2[[#This Row],[PE Obligations]:[Paving Obligations]])</f>
        <v>20000</v>
      </c>
    </row>
    <row r="2399" spans="1:23" ht="90" x14ac:dyDescent="0.25">
      <c r="A2399" s="5">
        <v>129446</v>
      </c>
      <c r="B2399" s="4">
        <v>6</v>
      </c>
      <c r="C2399" s="9" t="s">
        <v>46</v>
      </c>
      <c r="D2399" s="65"/>
      <c r="E2399" s="65" t="s">
        <v>11498</v>
      </c>
      <c r="F2399" s="9" t="s">
        <v>6931</v>
      </c>
      <c r="G2399" s="9" t="s">
        <v>6932</v>
      </c>
      <c r="H2399" s="1" t="s">
        <v>22</v>
      </c>
      <c r="I2399" s="1" t="s">
        <v>869</v>
      </c>
      <c r="K2399" s="14" t="s">
        <v>11500</v>
      </c>
      <c r="L2399" s="14" t="s">
        <v>11500</v>
      </c>
      <c r="M2399" s="2">
        <v>0</v>
      </c>
      <c r="P2399" s="181" t="s">
        <v>11517</v>
      </c>
      <c r="Q2399" s="182"/>
      <c r="S2399" s="6">
        <v>20000</v>
      </c>
      <c r="T2399" s="6">
        <v>0</v>
      </c>
      <c r="U2399" s="6">
        <v>0</v>
      </c>
      <c r="V2399" s="6">
        <v>0</v>
      </c>
      <c r="W2399" s="6">
        <f>SUM(Table2[[#This Row],[PE Obligations]:[Paving Obligations]])</f>
        <v>20000</v>
      </c>
    </row>
    <row r="2400" spans="1:23" x14ac:dyDescent="0.25">
      <c r="A2400" s="5">
        <v>129953</v>
      </c>
      <c r="B2400" s="4">
        <v>3</v>
      </c>
      <c r="C2400" s="9" t="s">
        <v>131</v>
      </c>
      <c r="D2400" s="65"/>
      <c r="E2400" s="65" t="s">
        <v>11500</v>
      </c>
      <c r="F2400" s="9" t="s">
        <v>7306</v>
      </c>
      <c r="H2400" s="1" t="s">
        <v>878</v>
      </c>
      <c r="I2400" s="1" t="s">
        <v>972</v>
      </c>
      <c r="K2400" s="14" t="s">
        <v>11500</v>
      </c>
      <c r="L2400" s="14" t="s">
        <v>11500</v>
      </c>
      <c r="M2400" s="1" t="s">
        <v>57</v>
      </c>
      <c r="P2400" s="181" t="s">
        <v>11500</v>
      </c>
      <c r="Q2400" s="182"/>
      <c r="S2400" s="6">
        <v>0</v>
      </c>
      <c r="T2400" s="6">
        <v>0</v>
      </c>
      <c r="U2400" s="6">
        <v>20000</v>
      </c>
      <c r="V2400" s="6">
        <v>0</v>
      </c>
      <c r="W2400" s="6">
        <f>SUM(Table2[[#This Row],[PE Obligations]:[Paving Obligations]])</f>
        <v>20000</v>
      </c>
    </row>
    <row r="2401" spans="1:23" ht="30" x14ac:dyDescent="0.25">
      <c r="A2401" s="5">
        <v>129175.01</v>
      </c>
      <c r="B2401" s="4">
        <v>3</v>
      </c>
      <c r="C2401" s="9" t="s">
        <v>298</v>
      </c>
      <c r="D2401" s="65" t="s">
        <v>3089</v>
      </c>
      <c r="E2401" s="65" t="s">
        <v>900</v>
      </c>
      <c r="F2401" s="9" t="s">
        <v>6574</v>
      </c>
      <c r="H2401" s="1" t="s">
        <v>28</v>
      </c>
      <c r="I2401" s="1" t="s">
        <v>29</v>
      </c>
      <c r="K2401" s="14" t="s">
        <v>28</v>
      </c>
      <c r="L2401" s="14" t="s">
        <v>113</v>
      </c>
      <c r="M2401" s="2">
        <v>0.02</v>
      </c>
      <c r="P2401" s="181" t="s">
        <v>11515</v>
      </c>
      <c r="Q2401" s="182" t="s">
        <v>24</v>
      </c>
      <c r="R2401" s="9" t="s">
        <v>6575</v>
      </c>
      <c r="S2401" s="6">
        <v>20000</v>
      </c>
      <c r="T2401" s="6">
        <v>0</v>
      </c>
      <c r="U2401" s="6">
        <v>0</v>
      </c>
      <c r="V2401" s="6">
        <v>0</v>
      </c>
      <c r="W2401" s="6">
        <f>SUM(Table2[[#This Row],[PE Obligations]:[Paving Obligations]])</f>
        <v>20000</v>
      </c>
    </row>
    <row r="2402" spans="1:23" x14ac:dyDescent="0.25">
      <c r="A2402" s="5">
        <v>129310</v>
      </c>
      <c r="B2402" s="4">
        <v>3</v>
      </c>
      <c r="C2402" s="9" t="s">
        <v>318</v>
      </c>
      <c r="D2402" s="65" t="s">
        <v>2861</v>
      </c>
      <c r="E2402" s="65" t="s">
        <v>900</v>
      </c>
      <c r="F2402" s="9" t="s">
        <v>6786</v>
      </c>
      <c r="H2402" s="1" t="s">
        <v>28</v>
      </c>
      <c r="I2402" s="1" t="s">
        <v>29</v>
      </c>
      <c r="K2402" s="14" t="s">
        <v>28</v>
      </c>
      <c r="L2402" s="14" t="s">
        <v>113</v>
      </c>
      <c r="M2402" s="2">
        <v>0.05</v>
      </c>
      <c r="P2402" s="181" t="s">
        <v>11515</v>
      </c>
      <c r="Q2402" s="182" t="s">
        <v>24</v>
      </c>
      <c r="R2402" s="9" t="s">
        <v>6787</v>
      </c>
      <c r="S2402" s="6">
        <v>20000</v>
      </c>
      <c r="T2402" s="6">
        <v>0</v>
      </c>
      <c r="U2402" s="6">
        <v>0</v>
      </c>
      <c r="V2402" s="6">
        <v>0</v>
      </c>
      <c r="W2402" s="6">
        <f>SUM(Table2[[#This Row],[PE Obligations]:[Paving Obligations]])</f>
        <v>20000</v>
      </c>
    </row>
    <row r="2403" spans="1:23" ht="30" x14ac:dyDescent="0.25">
      <c r="A2403" s="5">
        <v>129708</v>
      </c>
      <c r="B2403" s="4">
        <v>2</v>
      </c>
      <c r="C2403" s="9" t="s">
        <v>98</v>
      </c>
      <c r="D2403" s="65" t="s">
        <v>7025</v>
      </c>
      <c r="E2403" s="65" t="s">
        <v>11498</v>
      </c>
      <c r="F2403" s="9" t="s">
        <v>7026</v>
      </c>
      <c r="G2403" s="9" t="s">
        <v>7027</v>
      </c>
      <c r="H2403" s="1" t="s">
        <v>28</v>
      </c>
      <c r="I2403" s="1" t="s">
        <v>29</v>
      </c>
      <c r="K2403" s="14" t="s">
        <v>28</v>
      </c>
      <c r="L2403" s="14" t="s">
        <v>113</v>
      </c>
      <c r="M2403" s="2">
        <v>0.01</v>
      </c>
      <c r="P2403" s="181" t="s">
        <v>11517</v>
      </c>
      <c r="Q2403" s="182" t="s">
        <v>30</v>
      </c>
      <c r="R2403" s="9" t="s">
        <v>7028</v>
      </c>
      <c r="S2403" s="6">
        <v>20000</v>
      </c>
      <c r="T2403" s="6">
        <v>0</v>
      </c>
      <c r="U2403" s="6">
        <v>0</v>
      </c>
      <c r="V2403" s="6">
        <v>0</v>
      </c>
      <c r="W2403" s="6">
        <f>SUM(Table2[[#This Row],[PE Obligations]:[Paving Obligations]])</f>
        <v>20000</v>
      </c>
    </row>
    <row r="2404" spans="1:23" x14ac:dyDescent="0.25">
      <c r="A2404" s="5">
        <v>129917</v>
      </c>
      <c r="B2404" s="4">
        <v>1</v>
      </c>
      <c r="C2404" s="9" t="s">
        <v>397</v>
      </c>
      <c r="D2404" s="65" t="s">
        <v>5616</v>
      </c>
      <c r="E2404" s="65" t="s">
        <v>900</v>
      </c>
      <c r="F2404" s="9" t="s">
        <v>7268</v>
      </c>
      <c r="H2404" s="1" t="s">
        <v>28</v>
      </c>
      <c r="I2404" s="1" t="s">
        <v>29</v>
      </c>
      <c r="K2404" s="14" t="s">
        <v>28</v>
      </c>
      <c r="L2404" s="14" t="s">
        <v>113</v>
      </c>
      <c r="M2404" s="2">
        <v>0.02</v>
      </c>
      <c r="P2404" s="181" t="s">
        <v>11515</v>
      </c>
      <c r="Q2404" s="182" t="s">
        <v>24</v>
      </c>
      <c r="R2404" s="9" t="s">
        <v>7269</v>
      </c>
      <c r="S2404" s="6">
        <v>20000</v>
      </c>
      <c r="T2404" s="6">
        <v>0</v>
      </c>
      <c r="U2404" s="6">
        <v>0</v>
      </c>
      <c r="V2404" s="6">
        <v>0</v>
      </c>
      <c r="W2404" s="6">
        <f>SUM(Table2[[#This Row],[PE Obligations]:[Paving Obligations]])</f>
        <v>20000</v>
      </c>
    </row>
    <row r="2405" spans="1:23" x14ac:dyDescent="0.25">
      <c r="A2405" s="5">
        <v>130217</v>
      </c>
      <c r="B2405" s="4">
        <v>4</v>
      </c>
      <c r="C2405" s="9" t="s">
        <v>231</v>
      </c>
      <c r="D2405" s="65"/>
      <c r="E2405" s="65" t="s">
        <v>11498</v>
      </c>
      <c r="F2405" s="9" t="s">
        <v>7549</v>
      </c>
      <c r="H2405" s="1" t="s">
        <v>28</v>
      </c>
      <c r="I2405" s="1" t="s">
        <v>29</v>
      </c>
      <c r="K2405" s="14" t="s">
        <v>28</v>
      </c>
      <c r="L2405" s="14" t="s">
        <v>113</v>
      </c>
      <c r="M2405" s="1" t="s">
        <v>57</v>
      </c>
      <c r="P2405" s="181" t="s">
        <v>11517</v>
      </c>
      <c r="Q2405" s="182"/>
      <c r="R2405" s="9" t="s">
        <v>7550</v>
      </c>
      <c r="S2405" s="6">
        <v>20000</v>
      </c>
      <c r="T2405" s="6">
        <v>0</v>
      </c>
      <c r="U2405" s="6">
        <v>0</v>
      </c>
      <c r="V2405" s="6">
        <v>0</v>
      </c>
      <c r="W2405" s="6">
        <f>SUM(Table2[[#This Row],[PE Obligations]:[Paving Obligations]])</f>
        <v>20000</v>
      </c>
    </row>
    <row r="2406" spans="1:23" x14ac:dyDescent="0.25">
      <c r="A2406" s="5">
        <v>130243</v>
      </c>
      <c r="B2406" s="4">
        <v>4</v>
      </c>
      <c r="C2406" s="9" t="s">
        <v>248</v>
      </c>
      <c r="D2406" s="65" t="s">
        <v>329</v>
      </c>
      <c r="E2406" s="65" t="s">
        <v>900</v>
      </c>
      <c r="F2406" s="9" t="s">
        <v>7571</v>
      </c>
      <c r="H2406" s="1" t="s">
        <v>28</v>
      </c>
      <c r="I2406" s="1" t="s">
        <v>29</v>
      </c>
      <c r="K2406" s="14" t="s">
        <v>28</v>
      </c>
      <c r="L2406" s="14" t="s">
        <v>113</v>
      </c>
      <c r="M2406" s="2">
        <v>0.19</v>
      </c>
      <c r="P2406" s="181" t="s">
        <v>11515</v>
      </c>
      <c r="Q2406" s="182" t="s">
        <v>24</v>
      </c>
      <c r="R2406" s="9" t="s">
        <v>331</v>
      </c>
      <c r="S2406" s="6">
        <v>20000</v>
      </c>
      <c r="T2406" s="6">
        <v>0</v>
      </c>
      <c r="U2406" s="6">
        <v>0</v>
      </c>
      <c r="V2406" s="6">
        <v>0</v>
      </c>
      <c r="W2406" s="6">
        <f>SUM(Table2[[#This Row],[PE Obligations]:[Paving Obligations]])</f>
        <v>20000</v>
      </c>
    </row>
    <row r="2407" spans="1:23" ht="60" x14ac:dyDescent="0.25">
      <c r="A2407" s="5">
        <v>120319</v>
      </c>
      <c r="B2407" s="4">
        <v>4</v>
      </c>
      <c r="C2407" s="9" t="s">
        <v>231</v>
      </c>
      <c r="D2407" s="65" t="s">
        <v>538</v>
      </c>
      <c r="E2407" s="65" t="s">
        <v>900</v>
      </c>
      <c r="F2407" s="9" t="s">
        <v>2686</v>
      </c>
      <c r="G2407" s="9" t="s">
        <v>2687</v>
      </c>
      <c r="H2407" s="1" t="s">
        <v>22</v>
      </c>
      <c r="I2407" s="1" t="s">
        <v>39</v>
      </c>
      <c r="K2407" s="14" t="s">
        <v>11500</v>
      </c>
      <c r="L2407" s="14" t="s">
        <v>11500</v>
      </c>
      <c r="M2407" s="2">
        <v>0.58399999999999996</v>
      </c>
      <c r="P2407" s="181" t="s">
        <v>11514</v>
      </c>
      <c r="Q2407" s="182" t="s">
        <v>11</v>
      </c>
      <c r="S2407" s="6">
        <v>2150</v>
      </c>
      <c r="T2407" s="6">
        <v>308.04000000000002</v>
      </c>
      <c r="U2407" s="6">
        <v>17519.599999999999</v>
      </c>
      <c r="V2407" s="6">
        <v>0</v>
      </c>
      <c r="W2407" s="6">
        <f>SUM(Table2[[#This Row],[PE Obligations]:[Paving Obligations]])</f>
        <v>19977.64</v>
      </c>
    </row>
    <row r="2408" spans="1:23" x14ac:dyDescent="0.25">
      <c r="A2408" s="5">
        <v>129008</v>
      </c>
      <c r="B2408" s="4">
        <v>3</v>
      </c>
      <c r="C2408" s="9" t="s">
        <v>152</v>
      </c>
      <c r="D2408" s="65"/>
      <c r="E2408" s="65" t="s">
        <v>11500</v>
      </c>
      <c r="F2408" s="9" t="s">
        <v>6445</v>
      </c>
      <c r="H2408" s="1" t="s">
        <v>878</v>
      </c>
      <c r="I2408" s="1" t="s">
        <v>972</v>
      </c>
      <c r="K2408" s="14" t="s">
        <v>11500</v>
      </c>
      <c r="L2408" s="14" t="s">
        <v>11500</v>
      </c>
      <c r="M2408" s="1" t="s">
        <v>57</v>
      </c>
      <c r="P2408" s="181" t="s">
        <v>11500</v>
      </c>
      <c r="Q2408" s="182"/>
      <c r="S2408" s="6">
        <v>0</v>
      </c>
      <c r="T2408" s="6">
        <v>0</v>
      </c>
      <c r="U2408" s="6">
        <v>19816</v>
      </c>
      <c r="V2408" s="6">
        <v>0</v>
      </c>
      <c r="W2408" s="6">
        <f>SUM(Table2[[#This Row],[PE Obligations]:[Paving Obligations]])</f>
        <v>19816</v>
      </c>
    </row>
    <row r="2409" spans="1:23" x14ac:dyDescent="0.25">
      <c r="A2409" s="5">
        <v>100966</v>
      </c>
      <c r="B2409" s="4">
        <v>1</v>
      </c>
      <c r="C2409" s="9" t="s">
        <v>83</v>
      </c>
      <c r="D2409" s="65" t="s">
        <v>398</v>
      </c>
      <c r="E2409" s="65" t="s">
        <v>900</v>
      </c>
      <c r="F2409" s="9" t="s">
        <v>559</v>
      </c>
      <c r="H2409" s="1" t="s">
        <v>74</v>
      </c>
      <c r="I2409" s="1" t="s">
        <v>101</v>
      </c>
      <c r="K2409" s="14" t="s">
        <v>11496</v>
      </c>
      <c r="L2409" s="14" t="s">
        <v>113</v>
      </c>
      <c r="M2409" s="2">
        <v>3.9790000000000001</v>
      </c>
      <c r="P2409" s="181" t="s">
        <v>11514</v>
      </c>
      <c r="Q2409" s="182" t="s">
        <v>11</v>
      </c>
      <c r="S2409" s="6">
        <v>19800</v>
      </c>
      <c r="T2409" s="6">
        <v>0</v>
      </c>
      <c r="U2409" s="6">
        <v>0</v>
      </c>
      <c r="V2409" s="6">
        <v>0</v>
      </c>
      <c r="W2409" s="6">
        <f>SUM(Table2[[#This Row],[PE Obligations]:[Paving Obligations]])</f>
        <v>19800</v>
      </c>
    </row>
    <row r="2410" spans="1:23" ht="60" x14ac:dyDescent="0.25">
      <c r="A2410" s="5">
        <v>112236</v>
      </c>
      <c r="B2410" s="4">
        <v>2</v>
      </c>
      <c r="C2410" s="9" t="s">
        <v>197</v>
      </c>
      <c r="D2410" s="65" t="s">
        <v>135</v>
      </c>
      <c r="E2410" s="65" t="s">
        <v>11498</v>
      </c>
      <c r="F2410" s="9" t="s">
        <v>1273</v>
      </c>
      <c r="G2410" s="9" t="s">
        <v>1274</v>
      </c>
      <c r="H2410" s="1" t="s">
        <v>24</v>
      </c>
      <c r="I2410" s="1" t="s">
        <v>118</v>
      </c>
      <c r="K2410" s="14" t="s">
        <v>11496</v>
      </c>
      <c r="L2410" s="14" t="s">
        <v>11499</v>
      </c>
      <c r="M2410" s="2">
        <v>0.53900000000000003</v>
      </c>
      <c r="N2410" s="13">
        <v>41075</v>
      </c>
      <c r="P2410" s="181" t="s">
        <v>11517</v>
      </c>
      <c r="Q2410" s="182" t="s">
        <v>30</v>
      </c>
      <c r="S2410" s="6">
        <v>19700.310000000001</v>
      </c>
      <c r="T2410" s="6">
        <v>0</v>
      </c>
      <c r="U2410" s="6">
        <v>-7.0000000000000007E-2</v>
      </c>
      <c r="V2410" s="6">
        <v>0</v>
      </c>
      <c r="W2410" s="6">
        <f>SUM(Table2[[#This Row],[PE Obligations]:[Paving Obligations]])</f>
        <v>19700.240000000002</v>
      </c>
    </row>
    <row r="2411" spans="1:23" ht="30" x14ac:dyDescent="0.25">
      <c r="A2411" s="5">
        <v>119825</v>
      </c>
      <c r="B2411" s="4">
        <v>1</v>
      </c>
      <c r="C2411" s="9" t="s">
        <v>192</v>
      </c>
      <c r="D2411" s="65" t="s">
        <v>545</v>
      </c>
      <c r="E2411" s="65" t="s">
        <v>900</v>
      </c>
      <c r="F2411" s="9" t="s">
        <v>2522</v>
      </c>
      <c r="G2411" s="9" t="s">
        <v>2523</v>
      </c>
      <c r="H2411" s="1" t="s">
        <v>501</v>
      </c>
      <c r="I2411" s="1" t="s">
        <v>600</v>
      </c>
      <c r="K2411" s="14" t="s">
        <v>11500</v>
      </c>
      <c r="L2411" s="14" t="s">
        <v>11500</v>
      </c>
      <c r="M2411" s="2">
        <v>2.8</v>
      </c>
      <c r="P2411" s="181" t="s">
        <v>11515</v>
      </c>
      <c r="Q2411" s="182" t="s">
        <v>24</v>
      </c>
      <c r="S2411" s="6">
        <v>19525.29</v>
      </c>
      <c r="T2411" s="6">
        <v>0</v>
      </c>
      <c r="U2411" s="6">
        <v>0</v>
      </c>
      <c r="V2411" s="6">
        <v>0</v>
      </c>
      <c r="W2411" s="6">
        <f>SUM(Table2[[#This Row],[PE Obligations]:[Paving Obligations]])</f>
        <v>19525.29</v>
      </c>
    </row>
    <row r="2412" spans="1:23" x14ac:dyDescent="0.25">
      <c r="A2412" s="5">
        <v>129410</v>
      </c>
      <c r="B2412" s="4">
        <v>2</v>
      </c>
      <c r="C2412" s="9" t="s">
        <v>124</v>
      </c>
      <c r="D2412" s="65"/>
      <c r="E2412" s="65" t="s">
        <v>11500</v>
      </c>
      <c r="F2412" s="9" t="s">
        <v>6893</v>
      </c>
      <c r="H2412" s="1" t="s">
        <v>878</v>
      </c>
      <c r="I2412" s="1" t="s">
        <v>972</v>
      </c>
      <c r="K2412" s="14" t="s">
        <v>11500</v>
      </c>
      <c r="L2412" s="14" t="s">
        <v>11500</v>
      </c>
      <c r="M2412" s="1" t="s">
        <v>57</v>
      </c>
      <c r="P2412" s="181" t="s">
        <v>11500</v>
      </c>
      <c r="Q2412" s="182"/>
      <c r="S2412" s="6">
        <v>0</v>
      </c>
      <c r="T2412" s="6">
        <v>0</v>
      </c>
      <c r="U2412" s="6">
        <v>19520</v>
      </c>
      <c r="V2412" s="6">
        <v>0</v>
      </c>
      <c r="W2412" s="6">
        <f>SUM(Table2[[#This Row],[PE Obligations]:[Paving Obligations]])</f>
        <v>19520</v>
      </c>
    </row>
    <row r="2413" spans="1:23" x14ac:dyDescent="0.25">
      <c r="A2413" s="5">
        <v>126336</v>
      </c>
      <c r="B2413" s="4">
        <v>4</v>
      </c>
      <c r="C2413" s="9" t="s">
        <v>607</v>
      </c>
      <c r="D2413" s="65" t="s">
        <v>3595</v>
      </c>
      <c r="E2413" s="65" t="s">
        <v>900</v>
      </c>
      <c r="F2413" s="9" t="s">
        <v>4828</v>
      </c>
      <c r="G2413" s="9" t="s">
        <v>3197</v>
      </c>
      <c r="H2413" s="1" t="s">
        <v>158</v>
      </c>
      <c r="I2413" s="1" t="s">
        <v>158</v>
      </c>
      <c r="J2413" s="1" t="str">
        <f>VLOOKUP(A2413,'Resurfacing Data'!A:M,13,FALSE)</f>
        <v>Profile Mill &amp; 85 lb/sy TLD</v>
      </c>
      <c r="K2413" s="14" t="s">
        <v>11496</v>
      </c>
      <c r="L2413" s="14" t="s">
        <v>10418</v>
      </c>
      <c r="M2413" s="2">
        <v>0.17</v>
      </c>
      <c r="N2413" s="13">
        <v>43140</v>
      </c>
      <c r="O2413" s="1" t="s">
        <v>337</v>
      </c>
      <c r="P2413" s="181" t="s">
        <v>11515</v>
      </c>
      <c r="Q2413" s="182" t="s">
        <v>24</v>
      </c>
      <c r="S2413" s="6">
        <v>0</v>
      </c>
      <c r="T2413" s="6">
        <v>0</v>
      </c>
      <c r="U2413" s="6">
        <v>0</v>
      </c>
      <c r="V2413" s="6">
        <v>19497.03</v>
      </c>
      <c r="W2413" s="6">
        <f>SUM(Table2[[#This Row],[PE Obligations]:[Paving Obligations]])</f>
        <v>19497.03</v>
      </c>
    </row>
    <row r="2414" spans="1:23" ht="30" x14ac:dyDescent="0.25">
      <c r="A2414" s="5">
        <v>127996</v>
      </c>
      <c r="B2414" s="4">
        <v>1</v>
      </c>
      <c r="C2414" s="9" t="s">
        <v>276</v>
      </c>
      <c r="D2414" s="65" t="s">
        <v>5968</v>
      </c>
      <c r="E2414" s="65" t="s">
        <v>11498</v>
      </c>
      <c r="F2414" s="9" t="s">
        <v>5969</v>
      </c>
      <c r="H2414" s="1" t="s">
        <v>1098</v>
      </c>
      <c r="I2414" s="1" t="s">
        <v>158</v>
      </c>
      <c r="K2414" s="14" t="s">
        <v>11500</v>
      </c>
      <c r="L2414" s="14" t="s">
        <v>11500</v>
      </c>
      <c r="M2414" s="2">
        <v>1.8</v>
      </c>
      <c r="P2414" s="181" t="s">
        <v>11517</v>
      </c>
      <c r="Q2414" s="182" t="s">
        <v>30</v>
      </c>
      <c r="S2414" s="6">
        <v>0</v>
      </c>
      <c r="T2414" s="6">
        <v>0</v>
      </c>
      <c r="U2414" s="6">
        <v>0</v>
      </c>
      <c r="V2414" s="6">
        <v>19454.84</v>
      </c>
      <c r="W2414" s="6">
        <f>SUM(Table2[[#This Row],[PE Obligations]:[Paving Obligations]])</f>
        <v>19454.84</v>
      </c>
    </row>
    <row r="2415" spans="1:23" x14ac:dyDescent="0.25">
      <c r="A2415" s="5">
        <v>116350.06</v>
      </c>
      <c r="B2415" s="4">
        <v>2</v>
      </c>
      <c r="C2415" s="9" t="s">
        <v>159</v>
      </c>
      <c r="D2415" s="65" t="s">
        <v>1922</v>
      </c>
      <c r="E2415" s="65" t="s">
        <v>10721</v>
      </c>
      <c r="F2415" s="9" t="s">
        <v>1937</v>
      </c>
      <c r="H2415" s="1" t="s">
        <v>105</v>
      </c>
      <c r="I2415" s="1" t="s">
        <v>761</v>
      </c>
      <c r="K2415" s="14" t="s">
        <v>11500</v>
      </c>
      <c r="L2415" s="14" t="s">
        <v>11500</v>
      </c>
      <c r="M2415" s="2">
        <v>69.97</v>
      </c>
      <c r="N2415" s="13">
        <v>43077</v>
      </c>
      <c r="P2415" s="181" t="s">
        <v>11513</v>
      </c>
      <c r="Q2415" s="182"/>
      <c r="S2415" s="6">
        <v>0</v>
      </c>
      <c r="T2415" s="6">
        <v>0</v>
      </c>
      <c r="U2415" s="6">
        <v>19450.73</v>
      </c>
      <c r="V2415" s="6">
        <v>0</v>
      </c>
      <c r="W2415" s="6">
        <f>SUM(Table2[[#This Row],[PE Obligations]:[Paving Obligations]])</f>
        <v>19450.73</v>
      </c>
    </row>
    <row r="2416" spans="1:23" ht="225" x14ac:dyDescent="0.25">
      <c r="A2416" s="5">
        <v>128126</v>
      </c>
      <c r="B2416" s="4">
        <v>3</v>
      </c>
      <c r="C2416" s="9" t="s">
        <v>320</v>
      </c>
      <c r="D2416" s="65" t="s">
        <v>6028</v>
      </c>
      <c r="E2416" s="65" t="s">
        <v>11498</v>
      </c>
      <c r="F2416" s="9" t="s">
        <v>6029</v>
      </c>
      <c r="G2416" s="9" t="s">
        <v>6030</v>
      </c>
      <c r="H2416" s="1" t="s">
        <v>22</v>
      </c>
      <c r="I2416" s="1" t="s">
        <v>603</v>
      </c>
      <c r="K2416" s="14" t="s">
        <v>11500</v>
      </c>
      <c r="L2416" s="14" t="s">
        <v>11500</v>
      </c>
      <c r="M2416" s="2">
        <v>0.6</v>
      </c>
      <c r="P2416" s="181" t="s">
        <v>11516</v>
      </c>
      <c r="Q2416" s="182" t="s">
        <v>1102</v>
      </c>
      <c r="S2416" s="6">
        <v>19400</v>
      </c>
      <c r="T2416" s="6">
        <v>0</v>
      </c>
      <c r="U2416" s="6">
        <v>0</v>
      </c>
      <c r="V2416" s="6">
        <v>0</v>
      </c>
      <c r="W2416" s="6">
        <f>SUM(Table2[[#This Row],[PE Obligations]:[Paving Obligations]])</f>
        <v>19400</v>
      </c>
    </row>
    <row r="2417" spans="1:23" ht="30" x14ac:dyDescent="0.25">
      <c r="A2417" s="5">
        <v>113438</v>
      </c>
      <c r="B2417" s="4">
        <v>3</v>
      </c>
      <c r="C2417" s="9" t="s">
        <v>54</v>
      </c>
      <c r="D2417" s="65" t="s">
        <v>108</v>
      </c>
      <c r="E2417" s="65" t="s">
        <v>10721</v>
      </c>
      <c r="F2417" s="9" t="s">
        <v>1471</v>
      </c>
      <c r="G2417" s="9" t="s">
        <v>1472</v>
      </c>
      <c r="H2417" s="1" t="s">
        <v>28</v>
      </c>
      <c r="I2417" s="1" t="s">
        <v>395</v>
      </c>
      <c r="K2417" s="14" t="s">
        <v>28</v>
      </c>
      <c r="L2417" s="14" t="s">
        <v>11339</v>
      </c>
      <c r="M2417" s="2">
        <v>0</v>
      </c>
      <c r="N2417" s="13">
        <v>42804</v>
      </c>
      <c r="P2417" s="181" t="s">
        <v>11513</v>
      </c>
      <c r="Q2417" s="182" t="s">
        <v>148</v>
      </c>
      <c r="R2417" s="9" t="s">
        <v>1473</v>
      </c>
      <c r="S2417" s="6">
        <v>19360.25</v>
      </c>
      <c r="T2417" s="6">
        <v>0</v>
      </c>
      <c r="U2417" s="6">
        <v>0</v>
      </c>
      <c r="V2417" s="6">
        <v>0</v>
      </c>
      <c r="W2417" s="6">
        <f>SUM(Table2[[#This Row],[PE Obligations]:[Paving Obligations]])</f>
        <v>19360.25</v>
      </c>
    </row>
    <row r="2418" spans="1:23" ht="30" x14ac:dyDescent="0.25">
      <c r="A2418" s="5">
        <v>121394</v>
      </c>
      <c r="B2418" s="4">
        <v>3</v>
      </c>
      <c r="C2418" s="9" t="s">
        <v>269</v>
      </c>
      <c r="D2418" s="65" t="s">
        <v>2861</v>
      </c>
      <c r="E2418" s="65" t="s">
        <v>900</v>
      </c>
      <c r="F2418" s="9" t="s">
        <v>2862</v>
      </c>
      <c r="H2418" s="1" t="s">
        <v>1079</v>
      </c>
      <c r="I2418" s="1" t="s">
        <v>912</v>
      </c>
      <c r="K2418" s="14" t="s">
        <v>11496</v>
      </c>
      <c r="L2418" s="14" t="s">
        <v>113</v>
      </c>
      <c r="M2418" s="2">
        <v>0.52</v>
      </c>
      <c r="N2418" s="13">
        <v>43084</v>
      </c>
      <c r="P2418" s="181" t="s">
        <v>11515</v>
      </c>
      <c r="Q2418" s="182" t="s">
        <v>24</v>
      </c>
      <c r="S2418" s="6">
        <v>19100</v>
      </c>
      <c r="T2418" s="6">
        <v>0</v>
      </c>
      <c r="U2418" s="6">
        <v>0</v>
      </c>
      <c r="V2418" s="6">
        <v>0</v>
      </c>
      <c r="W2418" s="6">
        <f>SUM(Table2[[#This Row],[PE Obligations]:[Paving Obligations]])</f>
        <v>19100</v>
      </c>
    </row>
    <row r="2419" spans="1:23" ht="30" x14ac:dyDescent="0.25">
      <c r="A2419" s="5">
        <v>127864</v>
      </c>
      <c r="B2419" s="4">
        <v>1</v>
      </c>
      <c r="C2419" s="9" t="s">
        <v>90</v>
      </c>
      <c r="D2419" s="65" t="s">
        <v>5851</v>
      </c>
      <c r="E2419" s="65" t="s">
        <v>11498</v>
      </c>
      <c r="F2419" s="9" t="s">
        <v>5852</v>
      </c>
      <c r="G2419" s="9" t="s">
        <v>600</v>
      </c>
      <c r="H2419" s="1" t="s">
        <v>501</v>
      </c>
      <c r="I2419" s="1" t="s">
        <v>600</v>
      </c>
      <c r="K2419" s="14" t="s">
        <v>11500</v>
      </c>
      <c r="L2419" s="14" t="s">
        <v>11500</v>
      </c>
      <c r="M2419" s="2">
        <v>0.54900000000000004</v>
      </c>
      <c r="N2419" s="13">
        <v>43812</v>
      </c>
      <c r="P2419" s="181" t="s">
        <v>11517</v>
      </c>
      <c r="Q2419" s="182" t="s">
        <v>24</v>
      </c>
      <c r="S2419" s="6">
        <v>5000</v>
      </c>
      <c r="T2419" s="6">
        <v>0</v>
      </c>
      <c r="U2419" s="6">
        <v>14000</v>
      </c>
      <c r="V2419" s="6">
        <v>0</v>
      </c>
      <c r="W2419" s="6">
        <f>SUM(Table2[[#This Row],[PE Obligations]:[Paving Obligations]])</f>
        <v>19000</v>
      </c>
    </row>
    <row r="2420" spans="1:23" x14ac:dyDescent="0.25">
      <c r="A2420" s="5">
        <v>116350.07</v>
      </c>
      <c r="B2420" s="4">
        <v>2</v>
      </c>
      <c r="C2420" s="9" t="s">
        <v>159</v>
      </c>
      <c r="D2420" s="65" t="s">
        <v>1922</v>
      </c>
      <c r="E2420" s="65" t="s">
        <v>10721</v>
      </c>
      <c r="F2420" s="9" t="s">
        <v>1938</v>
      </c>
      <c r="H2420" s="1" t="s">
        <v>105</v>
      </c>
      <c r="I2420" s="1" t="s">
        <v>761</v>
      </c>
      <c r="K2420" s="14" t="s">
        <v>11500</v>
      </c>
      <c r="L2420" s="14" t="s">
        <v>11500</v>
      </c>
      <c r="M2420" s="1" t="s">
        <v>57</v>
      </c>
      <c r="N2420" s="13">
        <v>43406</v>
      </c>
      <c r="P2420" s="181" t="s">
        <v>11513</v>
      </c>
      <c r="Q2420" s="182"/>
      <c r="S2420" s="6">
        <v>0</v>
      </c>
      <c r="T2420" s="6">
        <v>0</v>
      </c>
      <c r="U2420" s="6">
        <v>19000</v>
      </c>
      <c r="V2420" s="6">
        <v>0</v>
      </c>
      <c r="W2420" s="6">
        <f>SUM(Table2[[#This Row],[PE Obligations]:[Paving Obligations]])</f>
        <v>19000</v>
      </c>
    </row>
    <row r="2421" spans="1:23" x14ac:dyDescent="0.25">
      <c r="A2421" s="5">
        <v>130028</v>
      </c>
      <c r="B2421" s="4">
        <v>1</v>
      </c>
      <c r="C2421" s="9" t="s">
        <v>40</v>
      </c>
      <c r="D2421" s="65" t="s">
        <v>114</v>
      </c>
      <c r="E2421" s="65" t="s">
        <v>10721</v>
      </c>
      <c r="F2421" s="9" t="s">
        <v>7379</v>
      </c>
      <c r="H2421" s="1" t="s">
        <v>52</v>
      </c>
      <c r="I2421" s="1" t="s">
        <v>48</v>
      </c>
      <c r="K2421" s="14" t="s">
        <v>28</v>
      </c>
      <c r="L2421" s="14" t="s">
        <v>11339</v>
      </c>
      <c r="M2421" s="2">
        <v>0.03</v>
      </c>
      <c r="P2421" s="181" t="s">
        <v>11513</v>
      </c>
      <c r="Q2421" s="182" t="s">
        <v>148</v>
      </c>
      <c r="R2421" s="9" t="s">
        <v>7380</v>
      </c>
      <c r="S2421" s="6">
        <v>0</v>
      </c>
      <c r="T2421" s="6">
        <v>0</v>
      </c>
      <c r="U2421" s="6">
        <v>19000</v>
      </c>
      <c r="V2421" s="6">
        <v>0</v>
      </c>
      <c r="W2421" s="6">
        <f>SUM(Table2[[#This Row],[PE Obligations]:[Paving Obligations]])</f>
        <v>19000</v>
      </c>
    </row>
    <row r="2422" spans="1:23" x14ac:dyDescent="0.25">
      <c r="A2422" s="5">
        <v>126230</v>
      </c>
      <c r="B2422" s="4">
        <v>3</v>
      </c>
      <c r="C2422" s="9" t="s">
        <v>269</v>
      </c>
      <c r="D2422" s="65" t="s">
        <v>2861</v>
      </c>
      <c r="E2422" s="65" t="s">
        <v>900</v>
      </c>
      <c r="F2422" s="9" t="s">
        <v>4765</v>
      </c>
      <c r="G2422" s="9" t="s">
        <v>3213</v>
      </c>
      <c r="H2422" s="1" t="s">
        <v>158</v>
      </c>
      <c r="I2422" s="1" t="s">
        <v>341</v>
      </c>
      <c r="J2422" s="1" t="str">
        <f>VLOOKUP(A2422,'Resurfacing Data'!A:M,13,FALSE)</f>
        <v>Mill &amp; 411D</v>
      </c>
      <c r="K2422" s="14" t="s">
        <v>11496</v>
      </c>
      <c r="L2422" s="14" t="s">
        <v>10418</v>
      </c>
      <c r="M2422" s="2">
        <v>2.2000000000000002</v>
      </c>
      <c r="N2422" s="13">
        <v>43182</v>
      </c>
      <c r="O2422" s="1" t="s">
        <v>342</v>
      </c>
      <c r="P2422" s="181" t="s">
        <v>11515</v>
      </c>
      <c r="Q2422" s="182" t="s">
        <v>24</v>
      </c>
      <c r="S2422" s="6">
        <v>0</v>
      </c>
      <c r="T2422" s="6">
        <v>0</v>
      </c>
      <c r="U2422" s="6">
        <v>16453.82</v>
      </c>
      <c r="V2422" s="6">
        <v>2528.58</v>
      </c>
      <c r="W2422" s="6">
        <f>SUM(Table2[[#This Row],[PE Obligations]:[Paving Obligations]])</f>
        <v>18982.400000000001</v>
      </c>
    </row>
    <row r="2423" spans="1:23" ht="30" x14ac:dyDescent="0.25">
      <c r="A2423" s="5">
        <v>127818</v>
      </c>
      <c r="B2423" s="4">
        <v>1</v>
      </c>
      <c r="C2423" s="9" t="s">
        <v>90</v>
      </c>
      <c r="D2423" s="65" t="s">
        <v>5813</v>
      </c>
      <c r="E2423" s="65" t="s">
        <v>900</v>
      </c>
      <c r="F2423" s="9" t="s">
        <v>5814</v>
      </c>
      <c r="G2423" s="9" t="s">
        <v>4654</v>
      </c>
      <c r="H2423" s="1" t="s">
        <v>158</v>
      </c>
      <c r="I2423" s="1" t="s">
        <v>4650</v>
      </c>
      <c r="J2423" s="1" t="str">
        <f>VLOOKUP(A2423,'Resurfacing Data'!A:M,13,FALSE)</f>
        <v>411 TLD Overlay @ 85lb/sy</v>
      </c>
      <c r="K2423" s="14" t="s">
        <v>11496</v>
      </c>
      <c r="L2423" s="14" t="s">
        <v>10418</v>
      </c>
      <c r="M2423" s="2">
        <v>3.48</v>
      </c>
      <c r="N2423" s="13">
        <v>43595</v>
      </c>
      <c r="O2423" s="1" t="s">
        <v>337</v>
      </c>
      <c r="P2423" s="181" t="s">
        <v>11515</v>
      </c>
      <c r="Q2423" s="182" t="s">
        <v>24</v>
      </c>
      <c r="R2423" s="9" t="s">
        <v>5815</v>
      </c>
      <c r="S2423" s="6">
        <v>0</v>
      </c>
      <c r="T2423" s="6">
        <v>0</v>
      </c>
      <c r="U2423" s="6">
        <v>-7700</v>
      </c>
      <c r="V2423" s="6">
        <v>26650</v>
      </c>
      <c r="W2423" s="6">
        <f>SUM(Table2[[#This Row],[PE Obligations]:[Paving Obligations]])</f>
        <v>18950</v>
      </c>
    </row>
    <row r="2424" spans="1:23" ht="30" x14ac:dyDescent="0.25">
      <c r="A2424" s="5">
        <v>122087</v>
      </c>
      <c r="B2424" s="4">
        <v>2</v>
      </c>
      <c r="C2424" s="9" t="s">
        <v>294</v>
      </c>
      <c r="D2424" s="65" t="s">
        <v>450</v>
      </c>
      <c r="E2424" s="65" t="s">
        <v>900</v>
      </c>
      <c r="F2424" s="9" t="s">
        <v>3101</v>
      </c>
      <c r="G2424" s="9" t="s">
        <v>3102</v>
      </c>
      <c r="H2424" s="1" t="s">
        <v>158</v>
      </c>
      <c r="I2424" s="1" t="s">
        <v>341</v>
      </c>
      <c r="J2424" s="1" t="str">
        <f>VLOOKUP(A2424,'Resurfacing Data'!A:M,13,FALSE)</f>
        <v>Cold Plane @ 1.25"  (Roadway &amp; Shoulders) &amp; "D" Mix @ 132.5#/sy (Roadway &amp; Shoulders) - Shuttle Buggy</v>
      </c>
      <c r="K2424" s="14" t="s">
        <v>11496</v>
      </c>
      <c r="L2424" s="14" t="s">
        <v>10418</v>
      </c>
      <c r="M2424" s="2">
        <v>3.49</v>
      </c>
      <c r="N2424" s="13">
        <v>42545</v>
      </c>
      <c r="O2424" s="1" t="s">
        <v>342</v>
      </c>
      <c r="P2424" s="181" t="s">
        <v>11514</v>
      </c>
      <c r="Q2424" s="182" t="s">
        <v>11</v>
      </c>
      <c r="S2424" s="6">
        <v>0</v>
      </c>
      <c r="T2424" s="6">
        <v>0</v>
      </c>
      <c r="U2424" s="6">
        <v>8248.67</v>
      </c>
      <c r="V2424" s="6">
        <v>10677.89</v>
      </c>
      <c r="W2424" s="6">
        <f>SUM(Table2[[#This Row],[PE Obligations]:[Paving Obligations]])</f>
        <v>18926.559999999998</v>
      </c>
    </row>
    <row r="2425" spans="1:23" x14ac:dyDescent="0.25">
      <c r="A2425" s="5">
        <v>129439</v>
      </c>
      <c r="B2425" s="4">
        <v>4</v>
      </c>
      <c r="C2425" s="9" t="s">
        <v>94</v>
      </c>
      <c r="D2425" s="65"/>
      <c r="E2425" s="65" t="s">
        <v>11500</v>
      </c>
      <c r="F2425" s="9" t="s">
        <v>6924</v>
      </c>
      <c r="H2425" s="1" t="s">
        <v>878</v>
      </c>
      <c r="I2425" s="1" t="s">
        <v>972</v>
      </c>
      <c r="K2425" s="14" t="s">
        <v>11500</v>
      </c>
      <c r="L2425" s="14" t="s">
        <v>11500</v>
      </c>
      <c r="M2425" s="1" t="s">
        <v>57</v>
      </c>
      <c r="P2425" s="181" t="s">
        <v>11500</v>
      </c>
      <c r="Q2425" s="182"/>
      <c r="S2425" s="6">
        <v>0</v>
      </c>
      <c r="T2425" s="6">
        <v>0</v>
      </c>
      <c r="U2425" s="6">
        <v>18700</v>
      </c>
      <c r="V2425" s="6">
        <v>0</v>
      </c>
      <c r="W2425" s="6">
        <f>SUM(Table2[[#This Row],[PE Obligations]:[Paving Obligations]])</f>
        <v>18700</v>
      </c>
    </row>
    <row r="2426" spans="1:23" ht="30" x14ac:dyDescent="0.25">
      <c r="A2426" s="5">
        <v>126101</v>
      </c>
      <c r="B2426" s="4">
        <v>1</v>
      </c>
      <c r="C2426" s="9" t="s">
        <v>186</v>
      </c>
      <c r="D2426" s="65" t="s">
        <v>4660</v>
      </c>
      <c r="E2426" s="65" t="s">
        <v>900</v>
      </c>
      <c r="F2426" s="9" t="s">
        <v>4661</v>
      </c>
      <c r="G2426" s="9" t="s">
        <v>3582</v>
      </c>
      <c r="H2426" s="1" t="s">
        <v>158</v>
      </c>
      <c r="I2426" s="1" t="s">
        <v>341</v>
      </c>
      <c r="J2426" s="1" t="str">
        <f>VLOOKUP(A2426,'Resurfacing Data'!A:M,13,FALSE)</f>
        <v>411TLD Overlay @ 85 lb/sy</v>
      </c>
      <c r="K2426" s="14" t="s">
        <v>11496</v>
      </c>
      <c r="L2426" s="14" t="s">
        <v>10418</v>
      </c>
      <c r="M2426" s="2">
        <v>4.91</v>
      </c>
      <c r="N2426" s="13">
        <v>43182</v>
      </c>
      <c r="O2426" s="1" t="s">
        <v>337</v>
      </c>
      <c r="P2426" s="181" t="s">
        <v>11515</v>
      </c>
      <c r="Q2426" s="182" t="s">
        <v>24</v>
      </c>
      <c r="S2426" s="6">
        <v>0</v>
      </c>
      <c r="T2426" s="6">
        <v>0</v>
      </c>
      <c r="U2426" s="6">
        <v>0</v>
      </c>
      <c r="V2426" s="6">
        <v>18675.23</v>
      </c>
      <c r="W2426" s="6">
        <f>SUM(Table2[[#This Row],[PE Obligations]:[Paving Obligations]])</f>
        <v>18675.23</v>
      </c>
    </row>
    <row r="2427" spans="1:23" ht="60" x14ac:dyDescent="0.25">
      <c r="A2427" s="5">
        <v>122841</v>
      </c>
      <c r="B2427" s="4">
        <v>2</v>
      </c>
      <c r="C2427" s="9" t="s">
        <v>212</v>
      </c>
      <c r="D2427" s="65" t="s">
        <v>450</v>
      </c>
      <c r="E2427" s="65" t="s">
        <v>900</v>
      </c>
      <c r="F2427" s="9" t="s">
        <v>3260</v>
      </c>
      <c r="G2427" s="9" t="s">
        <v>3261</v>
      </c>
      <c r="H2427" s="1" t="s">
        <v>158</v>
      </c>
      <c r="I2427" s="1" t="s">
        <v>341</v>
      </c>
      <c r="J2427" s="1" t="str">
        <f>VLOOKUP(A2427,'Resurfacing Data'!A:M,13,FALSE)</f>
        <v>Mill &amp; 411TLD</v>
      </c>
      <c r="K2427" s="14" t="s">
        <v>11496</v>
      </c>
      <c r="L2427" s="14" t="s">
        <v>10418</v>
      </c>
      <c r="M2427" s="2">
        <v>3.1</v>
      </c>
      <c r="N2427" s="13">
        <v>42825</v>
      </c>
      <c r="O2427" s="1" t="s">
        <v>3232</v>
      </c>
      <c r="P2427" s="181" t="s">
        <v>11514</v>
      </c>
      <c r="Q2427" s="182" t="s">
        <v>11</v>
      </c>
      <c r="S2427" s="6">
        <v>0</v>
      </c>
      <c r="T2427" s="6">
        <v>0</v>
      </c>
      <c r="U2427" s="6">
        <v>4316.43</v>
      </c>
      <c r="V2427" s="6">
        <v>14286.87</v>
      </c>
      <c r="W2427" s="6">
        <f>SUM(Table2[[#This Row],[PE Obligations]:[Paving Obligations]])</f>
        <v>18603.300000000003</v>
      </c>
    </row>
    <row r="2428" spans="1:23" ht="30" x14ac:dyDescent="0.25">
      <c r="A2428" s="5">
        <v>129291</v>
      </c>
      <c r="B2428" s="4">
        <v>3</v>
      </c>
      <c r="C2428" s="9" t="s">
        <v>54</v>
      </c>
      <c r="D2428" s="65"/>
      <c r="E2428" s="65" t="s">
        <v>11500</v>
      </c>
      <c r="F2428" s="9" t="s">
        <v>6765</v>
      </c>
      <c r="H2428" s="1" t="s">
        <v>1246</v>
      </c>
      <c r="K2428" s="14" t="s">
        <v>11500</v>
      </c>
      <c r="L2428" s="14" t="s">
        <v>11500</v>
      </c>
      <c r="M2428" s="1" t="s">
        <v>57</v>
      </c>
      <c r="P2428" s="181" t="s">
        <v>11500</v>
      </c>
      <c r="Q2428" s="182"/>
      <c r="S2428" s="6">
        <v>0</v>
      </c>
      <c r="T2428" s="6">
        <v>0</v>
      </c>
      <c r="U2428" s="6">
        <v>18507</v>
      </c>
      <c r="V2428" s="6">
        <v>0</v>
      </c>
      <c r="W2428" s="6">
        <f>SUM(Table2[[#This Row],[PE Obligations]:[Paving Obligations]])</f>
        <v>18507</v>
      </c>
    </row>
    <row r="2429" spans="1:23" ht="30" x14ac:dyDescent="0.25">
      <c r="A2429" s="5">
        <v>126867</v>
      </c>
      <c r="B2429" s="4">
        <v>3</v>
      </c>
      <c r="C2429" s="9" t="s">
        <v>54</v>
      </c>
      <c r="D2429" s="65" t="s">
        <v>114</v>
      </c>
      <c r="E2429" s="65" t="s">
        <v>10721</v>
      </c>
      <c r="F2429" s="9" t="s">
        <v>5125</v>
      </c>
      <c r="G2429" s="9" t="s">
        <v>5126</v>
      </c>
      <c r="H2429" s="1" t="s">
        <v>52</v>
      </c>
      <c r="I2429" s="1" t="s">
        <v>48</v>
      </c>
      <c r="K2429" s="14" t="s">
        <v>28</v>
      </c>
      <c r="L2429" s="14" t="s">
        <v>11339</v>
      </c>
      <c r="M2429" s="2">
        <v>0.01</v>
      </c>
      <c r="N2429" s="13">
        <v>43329</v>
      </c>
      <c r="P2429" s="181" t="s">
        <v>11513</v>
      </c>
      <c r="Q2429" s="182" t="s">
        <v>148</v>
      </c>
      <c r="S2429" s="6">
        <v>0</v>
      </c>
      <c r="T2429" s="6">
        <v>0</v>
      </c>
      <c r="U2429" s="6">
        <v>18404.259999999998</v>
      </c>
      <c r="V2429" s="6">
        <v>0</v>
      </c>
      <c r="W2429" s="6">
        <f>SUM(Table2[[#This Row],[PE Obligations]:[Paving Obligations]])</f>
        <v>18404.259999999998</v>
      </c>
    </row>
    <row r="2430" spans="1:23" x14ac:dyDescent="0.25">
      <c r="A2430" s="5">
        <v>116368.05</v>
      </c>
      <c r="B2430" s="4">
        <v>4</v>
      </c>
      <c r="C2430" s="9" t="s">
        <v>156</v>
      </c>
      <c r="D2430" s="65"/>
      <c r="E2430" s="65" t="s">
        <v>10721</v>
      </c>
      <c r="F2430" s="9" t="s">
        <v>1959</v>
      </c>
      <c r="H2430" s="1" t="s">
        <v>105</v>
      </c>
      <c r="I2430" s="1" t="s">
        <v>761</v>
      </c>
      <c r="K2430" s="14" t="s">
        <v>11500</v>
      </c>
      <c r="L2430" s="14" t="s">
        <v>11500</v>
      </c>
      <c r="M2430" s="2">
        <v>557.91</v>
      </c>
      <c r="N2430" s="13">
        <v>42804</v>
      </c>
      <c r="P2430" s="181" t="s">
        <v>11513</v>
      </c>
      <c r="Q2430" s="182"/>
      <c r="S2430" s="6">
        <v>0</v>
      </c>
      <c r="T2430" s="6">
        <v>0</v>
      </c>
      <c r="U2430" s="6">
        <v>18338.05</v>
      </c>
      <c r="V2430" s="6">
        <v>0</v>
      </c>
      <c r="W2430" s="6">
        <f>SUM(Table2[[#This Row],[PE Obligations]:[Paving Obligations]])</f>
        <v>18338.05</v>
      </c>
    </row>
    <row r="2431" spans="1:23" ht="315" x14ac:dyDescent="0.25">
      <c r="A2431" s="5">
        <v>117950</v>
      </c>
      <c r="B2431" s="4">
        <v>2</v>
      </c>
      <c r="C2431" s="9" t="s">
        <v>65</v>
      </c>
      <c r="D2431" s="65"/>
      <c r="E2431" s="65" t="s">
        <v>11498</v>
      </c>
      <c r="F2431" s="9" t="s">
        <v>2220</v>
      </c>
      <c r="G2431" s="9" t="s">
        <v>2221</v>
      </c>
      <c r="H2431" s="1" t="s">
        <v>22</v>
      </c>
      <c r="I2431" s="1" t="s">
        <v>603</v>
      </c>
      <c r="K2431" s="14" t="s">
        <v>11500</v>
      </c>
      <c r="L2431" s="14" t="s">
        <v>11500</v>
      </c>
      <c r="M2431" s="2">
        <v>0</v>
      </c>
      <c r="P2431" s="181" t="s">
        <v>11517</v>
      </c>
      <c r="Q2431" s="182"/>
      <c r="S2431" s="6">
        <v>18312</v>
      </c>
      <c r="T2431" s="6">
        <v>0</v>
      </c>
      <c r="U2431" s="6">
        <v>0</v>
      </c>
      <c r="V2431" s="6">
        <v>0</v>
      </c>
      <c r="W2431" s="6">
        <f>SUM(Table2[[#This Row],[PE Obligations]:[Paving Obligations]])</f>
        <v>18312</v>
      </c>
    </row>
    <row r="2432" spans="1:23" ht="75" x14ac:dyDescent="0.25">
      <c r="A2432" s="5">
        <v>123636</v>
      </c>
      <c r="B2432" s="4">
        <v>4</v>
      </c>
      <c r="C2432" s="9" t="s">
        <v>208</v>
      </c>
      <c r="D2432" s="65" t="s">
        <v>1206</v>
      </c>
      <c r="E2432" s="65" t="s">
        <v>900</v>
      </c>
      <c r="F2432" s="9" t="s">
        <v>3522</v>
      </c>
      <c r="G2432" s="9" t="s">
        <v>3523</v>
      </c>
      <c r="H2432" s="1" t="s">
        <v>22</v>
      </c>
      <c r="I2432" s="1" t="s">
        <v>39</v>
      </c>
      <c r="K2432" s="14" t="s">
        <v>11500</v>
      </c>
      <c r="L2432" s="14" t="s">
        <v>11500</v>
      </c>
      <c r="M2432" s="2">
        <v>0.75</v>
      </c>
      <c r="P2432" s="181" t="s">
        <v>11515</v>
      </c>
      <c r="Q2432" s="182" t="s">
        <v>24</v>
      </c>
      <c r="S2432" s="6">
        <v>11444.48</v>
      </c>
      <c r="T2432" s="6">
        <v>6836.23</v>
      </c>
      <c r="U2432" s="6">
        <v>0</v>
      </c>
      <c r="V2432" s="6">
        <v>0</v>
      </c>
      <c r="W2432" s="6">
        <f>SUM(Table2[[#This Row],[PE Obligations]:[Paving Obligations]])</f>
        <v>18280.71</v>
      </c>
    </row>
    <row r="2433" spans="1:23" x14ac:dyDescent="0.25">
      <c r="A2433" s="5">
        <v>115358</v>
      </c>
      <c r="B2433" s="4">
        <v>2</v>
      </c>
      <c r="C2433" s="9" t="s">
        <v>197</v>
      </c>
      <c r="D2433" s="65" t="s">
        <v>108</v>
      </c>
      <c r="E2433" s="65" t="s">
        <v>10721</v>
      </c>
      <c r="F2433" s="9" t="s">
        <v>1716</v>
      </c>
      <c r="H2433" s="1" t="s">
        <v>74</v>
      </c>
      <c r="I2433" s="1" t="s">
        <v>522</v>
      </c>
      <c r="K2433" s="14" t="s">
        <v>11496</v>
      </c>
      <c r="L2433" s="14" t="s">
        <v>113</v>
      </c>
      <c r="M2433" s="2">
        <v>0.29299999999999998</v>
      </c>
      <c r="N2433" s="13">
        <v>42244</v>
      </c>
      <c r="P2433" s="181" t="s">
        <v>11513</v>
      </c>
      <c r="Q2433" s="182" t="s">
        <v>148</v>
      </c>
      <c r="S2433" s="6">
        <v>-41106.949999999997</v>
      </c>
      <c r="T2433" s="6">
        <v>0</v>
      </c>
      <c r="U2433" s="6">
        <v>59358.51</v>
      </c>
      <c r="V2433" s="6">
        <v>0</v>
      </c>
      <c r="W2433" s="6">
        <f>SUM(Table2[[#This Row],[PE Obligations]:[Paving Obligations]])</f>
        <v>18251.560000000005</v>
      </c>
    </row>
    <row r="2434" spans="1:23" ht="30" x14ac:dyDescent="0.25">
      <c r="A2434" s="5">
        <v>129292</v>
      </c>
      <c r="B2434" s="4">
        <v>3</v>
      </c>
      <c r="C2434" s="9" t="s">
        <v>54</v>
      </c>
      <c r="D2434" s="65"/>
      <c r="E2434" s="65" t="s">
        <v>11500</v>
      </c>
      <c r="F2434" s="9" t="s">
        <v>6766</v>
      </c>
      <c r="H2434" s="1" t="s">
        <v>1246</v>
      </c>
      <c r="K2434" s="14" t="s">
        <v>11500</v>
      </c>
      <c r="L2434" s="14" t="s">
        <v>11500</v>
      </c>
      <c r="M2434" s="1" t="s">
        <v>57</v>
      </c>
      <c r="P2434" s="181" t="s">
        <v>11500</v>
      </c>
      <c r="Q2434" s="182"/>
      <c r="S2434" s="6">
        <v>0</v>
      </c>
      <c r="T2434" s="6">
        <v>0</v>
      </c>
      <c r="U2434" s="6">
        <v>18219</v>
      </c>
      <c r="V2434" s="6">
        <v>0</v>
      </c>
      <c r="W2434" s="6">
        <f>SUM(Table2[[#This Row],[PE Obligations]:[Paving Obligations]])</f>
        <v>18219</v>
      </c>
    </row>
    <row r="2435" spans="1:23" ht="45" x14ac:dyDescent="0.25">
      <c r="A2435" s="5">
        <v>115370.73</v>
      </c>
      <c r="B2435" s="4">
        <v>4</v>
      </c>
      <c r="C2435" s="9" t="s">
        <v>190</v>
      </c>
      <c r="D2435" s="65"/>
      <c r="E2435" s="65" t="s">
        <v>11498</v>
      </c>
      <c r="F2435" s="9" t="s">
        <v>1733</v>
      </c>
      <c r="G2435" s="9" t="s">
        <v>1734</v>
      </c>
      <c r="H2435" s="1" t="s">
        <v>24</v>
      </c>
      <c r="I2435" s="1" t="s">
        <v>600</v>
      </c>
      <c r="K2435" s="14" t="s">
        <v>11500</v>
      </c>
      <c r="L2435" s="14" t="s">
        <v>11500</v>
      </c>
      <c r="M2435" s="1" t="s">
        <v>57</v>
      </c>
      <c r="N2435" s="13">
        <v>42601</v>
      </c>
      <c r="P2435" s="181" t="s">
        <v>11517</v>
      </c>
      <c r="Q2435" s="182" t="s">
        <v>1369</v>
      </c>
      <c r="S2435" s="6">
        <v>-2018.2</v>
      </c>
      <c r="T2435" s="6">
        <v>0</v>
      </c>
      <c r="U2435" s="6">
        <v>20232.099999999999</v>
      </c>
      <c r="V2435" s="6">
        <v>0</v>
      </c>
      <c r="W2435" s="6">
        <f>SUM(Table2[[#This Row],[PE Obligations]:[Paving Obligations]])</f>
        <v>18213.899999999998</v>
      </c>
    </row>
    <row r="2436" spans="1:23" ht="30" x14ac:dyDescent="0.25">
      <c r="A2436" s="5">
        <v>129414</v>
      </c>
      <c r="B2436" s="4">
        <v>2</v>
      </c>
      <c r="C2436" s="9" t="s">
        <v>366</v>
      </c>
      <c r="D2436" s="65" t="s">
        <v>6896</v>
      </c>
      <c r="E2436" s="65" t="s">
        <v>11498</v>
      </c>
      <c r="F2436" s="9" t="s">
        <v>6897</v>
      </c>
      <c r="H2436" s="1" t="s">
        <v>1098</v>
      </c>
      <c r="I2436" s="1" t="s">
        <v>158</v>
      </c>
      <c r="K2436" s="14" t="s">
        <v>11500</v>
      </c>
      <c r="L2436" s="14" t="s">
        <v>11500</v>
      </c>
      <c r="M2436" s="2">
        <v>0.45</v>
      </c>
      <c r="P2436" s="181" t="s">
        <v>11517</v>
      </c>
      <c r="Q2436" s="182" t="s">
        <v>30</v>
      </c>
      <c r="S2436" s="6">
        <v>0</v>
      </c>
      <c r="T2436" s="6">
        <v>0</v>
      </c>
      <c r="U2436" s="6">
        <v>0</v>
      </c>
      <c r="V2436" s="6">
        <v>18207.22</v>
      </c>
      <c r="W2436" s="6">
        <f>SUM(Table2[[#This Row],[PE Obligations]:[Paving Obligations]])</f>
        <v>18207.22</v>
      </c>
    </row>
    <row r="2437" spans="1:23" ht="30" x14ac:dyDescent="0.25">
      <c r="A2437" s="5">
        <v>125450.76</v>
      </c>
      <c r="B2437" s="4">
        <v>4</v>
      </c>
      <c r="C2437" s="9" t="s">
        <v>355</v>
      </c>
      <c r="D2437" s="65"/>
      <c r="E2437" s="65" t="s">
        <v>11500</v>
      </c>
      <c r="F2437" s="9" t="s">
        <v>4384</v>
      </c>
      <c r="H2437" s="1" t="s">
        <v>501</v>
      </c>
      <c r="I2437" s="1" t="s">
        <v>501</v>
      </c>
      <c r="K2437" s="14" t="s">
        <v>11500</v>
      </c>
      <c r="L2437" s="14" t="s">
        <v>11500</v>
      </c>
      <c r="M2437" s="1" t="s">
        <v>57</v>
      </c>
      <c r="N2437" s="13">
        <v>44176</v>
      </c>
      <c r="P2437" s="181" t="s">
        <v>11500</v>
      </c>
      <c r="Q2437" s="182" t="s">
        <v>30</v>
      </c>
      <c r="S2437" s="6">
        <v>18000</v>
      </c>
      <c r="T2437" s="6">
        <v>0</v>
      </c>
      <c r="U2437" s="6">
        <v>0</v>
      </c>
      <c r="V2437" s="6">
        <v>0</v>
      </c>
      <c r="W2437" s="6">
        <f>SUM(Table2[[#This Row],[PE Obligations]:[Paving Obligations]])</f>
        <v>18000</v>
      </c>
    </row>
    <row r="2438" spans="1:23" ht="285" x14ac:dyDescent="0.25">
      <c r="A2438" s="5">
        <v>129468</v>
      </c>
      <c r="B2438" s="4">
        <v>3</v>
      </c>
      <c r="C2438" s="9" t="s">
        <v>320</v>
      </c>
      <c r="D2438" s="65"/>
      <c r="E2438" s="65" t="s">
        <v>11498</v>
      </c>
      <c r="F2438" s="9" t="s">
        <v>6960</v>
      </c>
      <c r="G2438" s="9" t="s">
        <v>6961</v>
      </c>
      <c r="H2438" s="1" t="s">
        <v>22</v>
      </c>
      <c r="I2438" s="1" t="s">
        <v>603</v>
      </c>
      <c r="K2438" s="14" t="s">
        <v>11500</v>
      </c>
      <c r="L2438" s="14" t="s">
        <v>11500</v>
      </c>
      <c r="M2438" s="1" t="s">
        <v>57</v>
      </c>
      <c r="P2438" s="181" t="s">
        <v>11517</v>
      </c>
      <c r="Q2438" s="182" t="s">
        <v>30</v>
      </c>
      <c r="S2438" s="6">
        <v>18000</v>
      </c>
      <c r="T2438" s="6">
        <v>0</v>
      </c>
      <c r="U2438" s="6">
        <v>0</v>
      </c>
      <c r="V2438" s="6">
        <v>0</v>
      </c>
      <c r="W2438" s="6">
        <f>SUM(Table2[[#This Row],[PE Obligations]:[Paving Obligations]])</f>
        <v>18000</v>
      </c>
    </row>
    <row r="2439" spans="1:23" ht="30" x14ac:dyDescent="0.25">
      <c r="A2439" s="5">
        <v>126536</v>
      </c>
      <c r="B2439" s="4">
        <v>2</v>
      </c>
      <c r="C2439" s="9" t="s">
        <v>124</v>
      </c>
      <c r="D2439" s="65" t="s">
        <v>1334</v>
      </c>
      <c r="E2439" s="65" t="s">
        <v>900</v>
      </c>
      <c r="F2439" s="9" t="s">
        <v>4915</v>
      </c>
      <c r="G2439" s="9" t="s">
        <v>4916</v>
      </c>
      <c r="H2439" s="1" t="s">
        <v>158</v>
      </c>
      <c r="I2439" s="1" t="s">
        <v>341</v>
      </c>
      <c r="J2439" s="1" t="str">
        <f>VLOOKUP(A2439,'2015 to 2019'!D:F,3,FALSE)</f>
        <v>Mill &amp; 307 CW</v>
      </c>
      <c r="K2439" s="14" t="s">
        <v>11496</v>
      </c>
      <c r="L2439" s="14" t="s">
        <v>10418</v>
      </c>
      <c r="M2439" s="2">
        <v>3.06</v>
      </c>
      <c r="N2439" s="13">
        <v>43231</v>
      </c>
      <c r="O2439" s="1" t="s">
        <v>342</v>
      </c>
      <c r="P2439" s="181" t="s">
        <v>11515</v>
      </c>
      <c r="Q2439" s="182" t="s">
        <v>24</v>
      </c>
      <c r="S2439" s="6">
        <v>0</v>
      </c>
      <c r="T2439" s="6">
        <v>0</v>
      </c>
      <c r="U2439" s="6">
        <v>0</v>
      </c>
      <c r="V2439" s="6">
        <v>17939.310000000001</v>
      </c>
      <c r="W2439" s="6">
        <f>SUM(Table2[[#This Row],[PE Obligations]:[Paving Obligations]])</f>
        <v>17939.310000000001</v>
      </c>
    </row>
    <row r="2440" spans="1:23" ht="30" x14ac:dyDescent="0.25">
      <c r="A2440" s="5">
        <v>126033</v>
      </c>
      <c r="B2440" s="4">
        <v>1</v>
      </c>
      <c r="C2440" s="9" t="s">
        <v>102</v>
      </c>
      <c r="D2440" s="65" t="s">
        <v>644</v>
      </c>
      <c r="E2440" s="65" t="s">
        <v>900</v>
      </c>
      <c r="F2440" s="9" t="s">
        <v>4605</v>
      </c>
      <c r="G2440" s="9" t="s">
        <v>4606</v>
      </c>
      <c r="H2440" s="1" t="s">
        <v>158</v>
      </c>
      <c r="I2440" s="1" t="s">
        <v>341</v>
      </c>
      <c r="J2440" s="1" t="str">
        <f>VLOOKUP(A2440,'Resurfacing Data'!A:M,13,FALSE)</f>
        <v>411 D Overlay</v>
      </c>
      <c r="K2440" s="14" t="s">
        <v>11496</v>
      </c>
      <c r="L2440" s="14" t="s">
        <v>10418</v>
      </c>
      <c r="M2440" s="2">
        <v>5.1100000000000003</v>
      </c>
      <c r="N2440" s="13">
        <v>43140</v>
      </c>
      <c r="O2440" s="1" t="s">
        <v>342</v>
      </c>
      <c r="P2440" s="181" t="s">
        <v>11514</v>
      </c>
      <c r="Q2440" s="182" t="s">
        <v>11</v>
      </c>
      <c r="R2440" s="9" t="s">
        <v>4607</v>
      </c>
      <c r="S2440" s="6">
        <v>0</v>
      </c>
      <c r="T2440" s="6">
        <v>0</v>
      </c>
      <c r="U2440" s="6">
        <v>17878.439999999999</v>
      </c>
      <c r="V2440" s="6">
        <v>0</v>
      </c>
      <c r="W2440" s="6">
        <f>SUM(Table2[[#This Row],[PE Obligations]:[Paving Obligations]])</f>
        <v>17878.439999999999</v>
      </c>
    </row>
    <row r="2441" spans="1:23" x14ac:dyDescent="0.25">
      <c r="A2441" s="5">
        <v>126574</v>
      </c>
      <c r="B2441" s="4">
        <v>1</v>
      </c>
      <c r="C2441" s="9" t="s">
        <v>32</v>
      </c>
      <c r="D2441" s="65" t="s">
        <v>390</v>
      </c>
      <c r="E2441" s="65" t="s">
        <v>900</v>
      </c>
      <c r="F2441" s="9" t="s">
        <v>4933</v>
      </c>
      <c r="G2441" s="9" t="s">
        <v>3582</v>
      </c>
      <c r="H2441" s="1" t="s">
        <v>158</v>
      </c>
      <c r="I2441" s="1" t="s">
        <v>341</v>
      </c>
      <c r="J2441" s="1" t="str">
        <f>VLOOKUP(A2441,'2015 to 2019'!D:F,3,FALSE)</f>
        <v>411TLD Overlay @ 85 lb/sy</v>
      </c>
      <c r="K2441" s="14" t="s">
        <v>11496</v>
      </c>
      <c r="L2441" s="14" t="s">
        <v>10418</v>
      </c>
      <c r="M2441" s="2">
        <v>6.02</v>
      </c>
      <c r="N2441" s="13">
        <v>43273</v>
      </c>
      <c r="O2441" s="1" t="s">
        <v>337</v>
      </c>
      <c r="P2441" s="181" t="s">
        <v>11514</v>
      </c>
      <c r="Q2441" s="182" t="s">
        <v>430</v>
      </c>
      <c r="S2441" s="6">
        <v>0</v>
      </c>
      <c r="T2441" s="6">
        <v>0</v>
      </c>
      <c r="U2441" s="6">
        <v>0</v>
      </c>
      <c r="V2441" s="6">
        <v>17878.29</v>
      </c>
      <c r="W2441" s="6">
        <f>SUM(Table2[[#This Row],[PE Obligations]:[Paving Obligations]])</f>
        <v>17878.29</v>
      </c>
    </row>
    <row r="2442" spans="1:23" ht="30" x14ac:dyDescent="0.25">
      <c r="A2442" s="5">
        <v>117232.05</v>
      </c>
      <c r="B2442" s="4">
        <v>3</v>
      </c>
      <c r="C2442" s="9" t="s">
        <v>161</v>
      </c>
      <c r="D2442" s="65"/>
      <c r="E2442" s="65" t="s">
        <v>10721</v>
      </c>
      <c r="F2442" s="9" t="s">
        <v>2079</v>
      </c>
      <c r="G2442" s="9" t="s">
        <v>2077</v>
      </c>
      <c r="H2442" s="1" t="s">
        <v>105</v>
      </c>
      <c r="I2442" s="1" t="s">
        <v>922</v>
      </c>
      <c r="K2442" s="14" t="s">
        <v>11500</v>
      </c>
      <c r="L2442" s="14" t="s">
        <v>11500</v>
      </c>
      <c r="M2442" s="1" t="s">
        <v>57</v>
      </c>
      <c r="N2442" s="13">
        <v>43140</v>
      </c>
      <c r="P2442" s="181" t="s">
        <v>11513</v>
      </c>
      <c r="Q2442" s="182"/>
      <c r="S2442" s="6">
        <v>0</v>
      </c>
      <c r="T2442" s="6">
        <v>0</v>
      </c>
      <c r="U2442" s="6">
        <v>17727.740000000002</v>
      </c>
      <c r="V2442" s="6">
        <v>0</v>
      </c>
      <c r="W2442" s="6">
        <f>SUM(Table2[[#This Row],[PE Obligations]:[Paving Obligations]])</f>
        <v>17727.740000000002</v>
      </c>
    </row>
    <row r="2443" spans="1:23" x14ac:dyDescent="0.25">
      <c r="A2443" s="5">
        <v>129282</v>
      </c>
      <c r="B2443" s="4">
        <v>3</v>
      </c>
      <c r="C2443" s="9" t="s">
        <v>54</v>
      </c>
      <c r="D2443" s="65"/>
      <c r="E2443" s="65" t="s">
        <v>11500</v>
      </c>
      <c r="F2443" s="9" t="s">
        <v>6756</v>
      </c>
      <c r="H2443" s="1" t="s">
        <v>1246</v>
      </c>
      <c r="K2443" s="14" t="s">
        <v>11500</v>
      </c>
      <c r="L2443" s="14" t="s">
        <v>11500</v>
      </c>
      <c r="M2443" s="1" t="s">
        <v>57</v>
      </c>
      <c r="P2443" s="181" t="s">
        <v>11500</v>
      </c>
      <c r="Q2443" s="182"/>
      <c r="S2443" s="6">
        <v>0</v>
      </c>
      <c r="T2443" s="6">
        <v>0</v>
      </c>
      <c r="U2443" s="6">
        <v>17720</v>
      </c>
      <c r="V2443" s="6">
        <v>0</v>
      </c>
      <c r="W2443" s="6">
        <f>SUM(Table2[[#This Row],[PE Obligations]:[Paving Obligations]])</f>
        <v>17720</v>
      </c>
    </row>
    <row r="2444" spans="1:23" x14ac:dyDescent="0.25">
      <c r="A2444" s="5">
        <v>129849</v>
      </c>
      <c r="B2444" s="4">
        <v>2</v>
      </c>
      <c r="C2444" s="9" t="s">
        <v>204</v>
      </c>
      <c r="D2444" s="65"/>
      <c r="E2444" s="65" t="s">
        <v>11500</v>
      </c>
      <c r="F2444" s="9" t="s">
        <v>7199</v>
      </c>
      <c r="H2444" s="1" t="s">
        <v>878</v>
      </c>
      <c r="I2444" s="1" t="s">
        <v>972</v>
      </c>
      <c r="K2444" s="14" t="s">
        <v>11500</v>
      </c>
      <c r="L2444" s="14" t="s">
        <v>11500</v>
      </c>
      <c r="M2444" s="1" t="s">
        <v>57</v>
      </c>
      <c r="P2444" s="181" t="s">
        <v>11500</v>
      </c>
      <c r="Q2444" s="182"/>
      <c r="S2444" s="6">
        <v>0</v>
      </c>
      <c r="T2444" s="6">
        <v>0</v>
      </c>
      <c r="U2444" s="6">
        <v>17685</v>
      </c>
      <c r="V2444" s="6">
        <v>0</v>
      </c>
      <c r="W2444" s="6">
        <f>SUM(Table2[[#This Row],[PE Obligations]:[Paving Obligations]])</f>
        <v>17685</v>
      </c>
    </row>
    <row r="2445" spans="1:23" ht="45" x14ac:dyDescent="0.25">
      <c r="A2445" s="5">
        <v>115368</v>
      </c>
      <c r="B2445" s="4">
        <v>1</v>
      </c>
      <c r="C2445" s="9" t="s">
        <v>186</v>
      </c>
      <c r="D2445" s="65" t="s">
        <v>135</v>
      </c>
      <c r="E2445" s="65" t="s">
        <v>11498</v>
      </c>
      <c r="F2445" s="9" t="s">
        <v>1720</v>
      </c>
      <c r="G2445" s="9" t="s">
        <v>1721</v>
      </c>
      <c r="H2445" s="1" t="s">
        <v>24</v>
      </c>
      <c r="I2445" s="1" t="s">
        <v>118</v>
      </c>
      <c r="K2445" s="14" t="s">
        <v>11496</v>
      </c>
      <c r="L2445" s="14" t="s">
        <v>11499</v>
      </c>
      <c r="M2445" s="2">
        <v>0.22700000000000001</v>
      </c>
      <c r="N2445" s="13">
        <v>42090</v>
      </c>
      <c r="P2445" s="181" t="s">
        <v>11517</v>
      </c>
      <c r="Q2445" s="182" t="s">
        <v>30</v>
      </c>
      <c r="S2445" s="6">
        <v>17614.46</v>
      </c>
      <c r="T2445" s="6">
        <v>0</v>
      </c>
      <c r="U2445" s="6">
        <v>0</v>
      </c>
      <c r="V2445" s="6">
        <v>0</v>
      </c>
      <c r="W2445" s="6">
        <f>SUM(Table2[[#This Row],[PE Obligations]:[Paving Obligations]])</f>
        <v>17614.46</v>
      </c>
    </row>
    <row r="2446" spans="1:23" ht="30" x14ac:dyDescent="0.25">
      <c r="A2446" s="5">
        <v>129736.23</v>
      </c>
      <c r="B2446" s="4">
        <v>4</v>
      </c>
      <c r="C2446" s="9" t="s">
        <v>355</v>
      </c>
      <c r="D2446" s="65" t="s">
        <v>503</v>
      </c>
      <c r="E2446" s="65" t="s">
        <v>900</v>
      </c>
      <c r="F2446" s="9" t="s">
        <v>7112</v>
      </c>
      <c r="G2446" s="9" t="s">
        <v>7113</v>
      </c>
      <c r="H2446" s="1" t="s">
        <v>24</v>
      </c>
      <c r="I2446" s="1" t="s">
        <v>56</v>
      </c>
      <c r="K2446" s="14" t="s">
        <v>11500</v>
      </c>
      <c r="L2446" s="14" t="s">
        <v>11500</v>
      </c>
      <c r="M2446" s="2">
        <v>1.79</v>
      </c>
      <c r="P2446" s="181" t="s">
        <v>11514</v>
      </c>
      <c r="Q2446" s="182" t="s">
        <v>11</v>
      </c>
      <c r="S2446" s="6">
        <v>0</v>
      </c>
      <c r="T2446" s="6">
        <v>0</v>
      </c>
      <c r="U2446" s="6">
        <v>17600</v>
      </c>
      <c r="V2446" s="6">
        <v>0</v>
      </c>
      <c r="W2446" s="6">
        <f>SUM(Table2[[#This Row],[PE Obligations]:[Paving Obligations]])</f>
        <v>17600</v>
      </c>
    </row>
    <row r="2447" spans="1:23" x14ac:dyDescent="0.25">
      <c r="A2447" s="5">
        <v>129892</v>
      </c>
      <c r="B2447" s="4">
        <v>2</v>
      </c>
      <c r="C2447" s="9" t="s">
        <v>121</v>
      </c>
      <c r="D2447" s="65"/>
      <c r="E2447" s="65" t="s">
        <v>11500</v>
      </c>
      <c r="F2447" s="9" t="s">
        <v>7242</v>
      </c>
      <c r="H2447" s="1" t="s">
        <v>878</v>
      </c>
      <c r="I2447" s="1" t="s">
        <v>972</v>
      </c>
      <c r="K2447" s="14" t="s">
        <v>11500</v>
      </c>
      <c r="L2447" s="14" t="s">
        <v>11500</v>
      </c>
      <c r="M2447" s="1" t="s">
        <v>57</v>
      </c>
      <c r="P2447" s="181" t="s">
        <v>11500</v>
      </c>
      <c r="Q2447" s="182"/>
      <c r="S2447" s="6">
        <v>0</v>
      </c>
      <c r="T2447" s="6">
        <v>0</v>
      </c>
      <c r="U2447" s="6">
        <v>17600</v>
      </c>
      <c r="V2447" s="6">
        <v>0</v>
      </c>
      <c r="W2447" s="6">
        <f>SUM(Table2[[#This Row],[PE Obligations]:[Paving Obligations]])</f>
        <v>17600</v>
      </c>
    </row>
    <row r="2448" spans="1:23" ht="30" x14ac:dyDescent="0.25">
      <c r="A2448" s="5">
        <v>124912</v>
      </c>
      <c r="B2448" s="4">
        <v>2</v>
      </c>
      <c r="C2448" s="9" t="s">
        <v>128</v>
      </c>
      <c r="D2448" s="65" t="s">
        <v>129</v>
      </c>
      <c r="E2448" s="65" t="s">
        <v>900</v>
      </c>
      <c r="F2448" s="9" t="s">
        <v>4094</v>
      </c>
      <c r="G2448" s="9" t="s">
        <v>4095</v>
      </c>
      <c r="H2448" s="1" t="s">
        <v>158</v>
      </c>
      <c r="I2448" s="1" t="s">
        <v>341</v>
      </c>
      <c r="J2448" s="1" t="str">
        <f>VLOOKUP(A2448,'Resurfacing Data'!A:M,13,FALSE)</f>
        <v>Cape Seal - Scrub Seal plus Micro-surfacing</v>
      </c>
      <c r="K2448" s="14" t="s">
        <v>11496</v>
      </c>
      <c r="L2448" s="14" t="s">
        <v>10418</v>
      </c>
      <c r="M2448" s="2">
        <v>4.76</v>
      </c>
      <c r="N2448" s="13">
        <v>42825</v>
      </c>
      <c r="O2448" s="1" t="s">
        <v>3042</v>
      </c>
      <c r="P2448" s="181" t="s">
        <v>11514</v>
      </c>
      <c r="Q2448" s="182" t="s">
        <v>11</v>
      </c>
      <c r="S2448" s="6">
        <v>0</v>
      </c>
      <c r="T2448" s="6">
        <v>0</v>
      </c>
      <c r="U2448" s="6">
        <v>19586.59</v>
      </c>
      <c r="V2448" s="6">
        <v>-2016.19</v>
      </c>
      <c r="W2448" s="6">
        <f>SUM(Table2[[#This Row],[PE Obligations]:[Paving Obligations]])</f>
        <v>17570.400000000001</v>
      </c>
    </row>
    <row r="2449" spans="1:23" x14ac:dyDescent="0.25">
      <c r="A2449" s="5">
        <v>113437</v>
      </c>
      <c r="B2449" s="4">
        <v>3</v>
      </c>
      <c r="C2449" s="9" t="s">
        <v>54</v>
      </c>
      <c r="D2449" s="65" t="s">
        <v>108</v>
      </c>
      <c r="E2449" s="65" t="s">
        <v>10721</v>
      </c>
      <c r="F2449" s="9" t="s">
        <v>1469</v>
      </c>
      <c r="H2449" s="1" t="s">
        <v>28</v>
      </c>
      <c r="I2449" s="1" t="s">
        <v>395</v>
      </c>
      <c r="K2449" s="14" t="s">
        <v>28</v>
      </c>
      <c r="L2449" s="14" t="s">
        <v>11339</v>
      </c>
      <c r="M2449" s="2">
        <v>0.05</v>
      </c>
      <c r="N2449" s="13">
        <v>42804</v>
      </c>
      <c r="P2449" s="181" t="s">
        <v>11513</v>
      </c>
      <c r="Q2449" s="182" t="s">
        <v>148</v>
      </c>
      <c r="R2449" s="9" t="s">
        <v>1470</v>
      </c>
      <c r="S2449" s="6">
        <v>17448.8</v>
      </c>
      <c r="T2449" s="6">
        <v>0</v>
      </c>
      <c r="U2449" s="6">
        <v>0</v>
      </c>
      <c r="V2449" s="6">
        <v>0</v>
      </c>
      <c r="W2449" s="6">
        <f>SUM(Table2[[#This Row],[PE Obligations]:[Paving Obligations]])</f>
        <v>17448.8</v>
      </c>
    </row>
    <row r="2450" spans="1:23" x14ac:dyDescent="0.25">
      <c r="A2450" s="5">
        <v>125612</v>
      </c>
      <c r="B2450" s="4">
        <v>3</v>
      </c>
      <c r="C2450" s="9" t="s">
        <v>43</v>
      </c>
      <c r="D2450" s="65" t="s">
        <v>135</v>
      </c>
      <c r="E2450" s="65" t="s">
        <v>11498</v>
      </c>
      <c r="F2450" s="9" t="s">
        <v>4487</v>
      </c>
      <c r="G2450" s="9" t="s">
        <v>4488</v>
      </c>
      <c r="H2450" s="1" t="s">
        <v>1079</v>
      </c>
      <c r="I2450" s="1" t="s">
        <v>118</v>
      </c>
      <c r="K2450" s="14" t="s">
        <v>11496</v>
      </c>
      <c r="L2450" s="14" t="s">
        <v>11499</v>
      </c>
      <c r="M2450" s="1" t="s">
        <v>57</v>
      </c>
      <c r="N2450" s="13">
        <v>43231</v>
      </c>
      <c r="P2450" s="181" t="s">
        <v>11517</v>
      </c>
      <c r="Q2450" s="182"/>
      <c r="S2450" s="6">
        <v>31478.54</v>
      </c>
      <c r="T2450" s="6">
        <v>0</v>
      </c>
      <c r="U2450" s="6">
        <v>-14304.7</v>
      </c>
      <c r="V2450" s="6">
        <v>0</v>
      </c>
      <c r="W2450" s="6">
        <f>SUM(Table2[[#This Row],[PE Obligations]:[Paving Obligations]])</f>
        <v>17173.84</v>
      </c>
    </row>
    <row r="2451" spans="1:23" ht="30" x14ac:dyDescent="0.25">
      <c r="A2451" s="5">
        <v>126583</v>
      </c>
      <c r="B2451" s="4">
        <v>3</v>
      </c>
      <c r="C2451" s="9" t="s">
        <v>54</v>
      </c>
      <c r="D2451" s="65"/>
      <c r="E2451" s="65" t="s">
        <v>11498</v>
      </c>
      <c r="F2451" s="9" t="s">
        <v>4939</v>
      </c>
      <c r="G2451" s="9" t="s">
        <v>4940</v>
      </c>
      <c r="H2451" s="1" t="s">
        <v>52</v>
      </c>
      <c r="I2451" s="1" t="s">
        <v>48</v>
      </c>
      <c r="K2451" s="14" t="s">
        <v>28</v>
      </c>
      <c r="L2451" s="14" t="s">
        <v>11339</v>
      </c>
      <c r="M2451" s="1" t="s">
        <v>57</v>
      </c>
      <c r="N2451" s="13">
        <v>43504</v>
      </c>
      <c r="P2451" s="181" t="s">
        <v>11516</v>
      </c>
      <c r="Q2451" s="182" t="s">
        <v>1102</v>
      </c>
      <c r="R2451" s="9" t="s">
        <v>4941</v>
      </c>
      <c r="S2451" s="6">
        <v>0</v>
      </c>
      <c r="T2451" s="6">
        <v>0</v>
      </c>
      <c r="U2451" s="6">
        <v>17164.150000000001</v>
      </c>
      <c r="V2451" s="6">
        <v>0</v>
      </c>
      <c r="W2451" s="6">
        <f>SUM(Table2[[#This Row],[PE Obligations]:[Paving Obligations]])</f>
        <v>17164.150000000001</v>
      </c>
    </row>
    <row r="2452" spans="1:23" x14ac:dyDescent="0.25">
      <c r="A2452" s="5">
        <v>116358.06</v>
      </c>
      <c r="B2452" s="4">
        <v>4</v>
      </c>
      <c r="C2452" s="9" t="s">
        <v>156</v>
      </c>
      <c r="D2452" s="65"/>
      <c r="E2452" s="65" t="s">
        <v>10721</v>
      </c>
      <c r="F2452" s="9" t="s">
        <v>1948</v>
      </c>
      <c r="H2452" s="1" t="s">
        <v>105</v>
      </c>
      <c r="I2452" s="1" t="s">
        <v>761</v>
      </c>
      <c r="K2452" s="14" t="s">
        <v>11500</v>
      </c>
      <c r="L2452" s="14" t="s">
        <v>11500</v>
      </c>
      <c r="M2452" s="2">
        <v>599.30999999999995</v>
      </c>
      <c r="N2452" s="13">
        <v>43042</v>
      </c>
      <c r="P2452" s="181" t="s">
        <v>11513</v>
      </c>
      <c r="Q2452" s="182"/>
      <c r="S2452" s="6">
        <v>0</v>
      </c>
      <c r="T2452" s="6">
        <v>0</v>
      </c>
      <c r="U2452" s="6">
        <v>17149.14</v>
      </c>
      <c r="V2452" s="6">
        <v>0</v>
      </c>
      <c r="W2452" s="6">
        <f>SUM(Table2[[#This Row],[PE Obligations]:[Paving Obligations]])</f>
        <v>17149.14</v>
      </c>
    </row>
    <row r="2453" spans="1:23" x14ac:dyDescent="0.25">
      <c r="A2453" s="5">
        <v>113877</v>
      </c>
      <c r="B2453" s="4">
        <v>1</v>
      </c>
      <c r="C2453" s="9" t="s">
        <v>25</v>
      </c>
      <c r="D2453" s="65" t="s">
        <v>1499</v>
      </c>
      <c r="E2453" s="65" t="s">
        <v>900</v>
      </c>
      <c r="F2453" s="9" t="s">
        <v>1500</v>
      </c>
      <c r="H2453" s="1" t="s">
        <v>158</v>
      </c>
      <c r="I2453" s="1" t="s">
        <v>341</v>
      </c>
      <c r="J2453" s="1" t="e">
        <f>VLOOKUP(A2453,'Resurfacing Data'!A:M,13,FALSE)</f>
        <v>#N/A</v>
      </c>
      <c r="K2453" s="14" t="s">
        <v>11496</v>
      </c>
      <c r="L2453" s="14" t="s">
        <v>10418</v>
      </c>
      <c r="M2453" s="2">
        <v>6.35</v>
      </c>
      <c r="N2453" s="13">
        <v>40347</v>
      </c>
      <c r="P2453" s="181" t="s">
        <v>11515</v>
      </c>
      <c r="Q2453" s="182"/>
      <c r="S2453" s="6">
        <v>0</v>
      </c>
      <c r="T2453" s="6">
        <v>0</v>
      </c>
      <c r="U2453" s="6">
        <v>0</v>
      </c>
      <c r="V2453" s="6">
        <v>17139.93</v>
      </c>
      <c r="W2453" s="6">
        <f>SUM(Table2[[#This Row],[PE Obligations]:[Paving Obligations]])</f>
        <v>17139.93</v>
      </c>
    </row>
    <row r="2454" spans="1:23" ht="30" x14ac:dyDescent="0.25">
      <c r="A2454" s="5">
        <v>108897</v>
      </c>
      <c r="B2454" s="4">
        <v>4</v>
      </c>
      <c r="C2454" s="9" t="s">
        <v>18</v>
      </c>
      <c r="D2454" s="65" t="s">
        <v>135</v>
      </c>
      <c r="E2454" s="65" t="s">
        <v>11498</v>
      </c>
      <c r="F2454" s="9" t="s">
        <v>1086</v>
      </c>
      <c r="H2454" s="1" t="s">
        <v>24</v>
      </c>
      <c r="I2454" s="1" t="s">
        <v>118</v>
      </c>
      <c r="K2454" s="14" t="s">
        <v>11496</v>
      </c>
      <c r="L2454" s="14" t="s">
        <v>11499</v>
      </c>
      <c r="M2454" s="2">
        <v>0.73299999999999998</v>
      </c>
      <c r="N2454" s="13">
        <v>40032</v>
      </c>
      <c r="P2454" s="181" t="s">
        <v>11516</v>
      </c>
      <c r="Q2454" s="182" t="s">
        <v>11</v>
      </c>
      <c r="S2454" s="6">
        <v>0</v>
      </c>
      <c r="T2454" s="6">
        <v>0</v>
      </c>
      <c r="U2454" s="6">
        <v>17130.509999999998</v>
      </c>
      <c r="V2454" s="6">
        <v>0</v>
      </c>
      <c r="W2454" s="6">
        <f>SUM(Table2[[#This Row],[PE Obligations]:[Paving Obligations]])</f>
        <v>17130.509999999998</v>
      </c>
    </row>
    <row r="2455" spans="1:23" ht="45" x14ac:dyDescent="0.25">
      <c r="A2455" s="5">
        <v>117506</v>
      </c>
      <c r="B2455" s="4">
        <v>4</v>
      </c>
      <c r="C2455" s="9" t="s">
        <v>210</v>
      </c>
      <c r="D2455" s="65" t="s">
        <v>733</v>
      </c>
      <c r="E2455" s="65" t="s">
        <v>900</v>
      </c>
      <c r="F2455" s="9" t="s">
        <v>2144</v>
      </c>
      <c r="G2455" s="9" t="s">
        <v>2145</v>
      </c>
      <c r="H2455" s="1" t="s">
        <v>501</v>
      </c>
      <c r="I2455" s="1" t="s">
        <v>600</v>
      </c>
      <c r="K2455" s="14" t="s">
        <v>11496</v>
      </c>
      <c r="L2455" s="14" t="s">
        <v>113</v>
      </c>
      <c r="M2455" s="2">
        <v>0.31</v>
      </c>
      <c r="N2455" s="13">
        <v>43917</v>
      </c>
      <c r="P2455" s="181" t="s">
        <v>11515</v>
      </c>
      <c r="Q2455" s="182" t="s">
        <v>24</v>
      </c>
      <c r="S2455" s="6">
        <v>0</v>
      </c>
      <c r="T2455" s="6">
        <v>0</v>
      </c>
      <c r="U2455" s="6">
        <v>17000</v>
      </c>
      <c r="V2455" s="6">
        <v>0</v>
      </c>
      <c r="W2455" s="6">
        <f>SUM(Table2[[#This Row],[PE Obligations]:[Paving Obligations]])</f>
        <v>17000</v>
      </c>
    </row>
    <row r="2456" spans="1:23" ht="30" x14ac:dyDescent="0.25">
      <c r="A2456" s="5">
        <v>127960</v>
      </c>
      <c r="B2456" s="4">
        <v>3</v>
      </c>
      <c r="C2456" s="9" t="s">
        <v>289</v>
      </c>
      <c r="D2456" s="65" t="s">
        <v>135</v>
      </c>
      <c r="E2456" s="65" t="s">
        <v>11498</v>
      </c>
      <c r="F2456" s="9" t="s">
        <v>5924</v>
      </c>
      <c r="G2456" s="9" t="s">
        <v>5925</v>
      </c>
      <c r="H2456" s="1" t="s">
        <v>1079</v>
      </c>
      <c r="I2456" s="1" t="s">
        <v>113</v>
      </c>
      <c r="K2456" s="14" t="s">
        <v>11496</v>
      </c>
      <c r="L2456" s="14" t="s">
        <v>113</v>
      </c>
      <c r="M2456" s="2">
        <v>0.03</v>
      </c>
      <c r="N2456" s="13">
        <v>44176</v>
      </c>
      <c r="P2456" s="181" t="s">
        <v>11517</v>
      </c>
      <c r="Q2456" s="182" t="s">
        <v>30</v>
      </c>
      <c r="S2456" s="6">
        <v>17000</v>
      </c>
      <c r="T2456" s="6">
        <v>0</v>
      </c>
      <c r="U2456" s="6">
        <v>0</v>
      </c>
      <c r="V2456" s="6">
        <v>0</v>
      </c>
      <c r="W2456" s="6">
        <f>SUM(Table2[[#This Row],[PE Obligations]:[Paving Obligations]])</f>
        <v>17000</v>
      </c>
    </row>
    <row r="2457" spans="1:23" ht="30" x14ac:dyDescent="0.25">
      <c r="A2457" s="5">
        <v>129274</v>
      </c>
      <c r="B2457" s="4">
        <v>3</v>
      </c>
      <c r="C2457" s="9" t="s">
        <v>289</v>
      </c>
      <c r="D2457" s="65"/>
      <c r="E2457" s="65" t="s">
        <v>11500</v>
      </c>
      <c r="F2457" s="9" t="s">
        <v>6747</v>
      </c>
      <c r="H2457" s="1" t="s">
        <v>878</v>
      </c>
      <c r="I2457" s="1" t="s">
        <v>972</v>
      </c>
      <c r="K2457" s="14" t="s">
        <v>11500</v>
      </c>
      <c r="L2457" s="14" t="s">
        <v>11500</v>
      </c>
      <c r="M2457" s="1" t="s">
        <v>57</v>
      </c>
      <c r="P2457" s="181" t="s">
        <v>11500</v>
      </c>
      <c r="Q2457" s="182"/>
      <c r="S2457" s="6">
        <v>0</v>
      </c>
      <c r="T2457" s="6">
        <v>0</v>
      </c>
      <c r="U2457" s="6">
        <v>16850</v>
      </c>
      <c r="V2457" s="6">
        <v>0</v>
      </c>
      <c r="W2457" s="6">
        <f>SUM(Table2[[#This Row],[PE Obligations]:[Paving Obligations]])</f>
        <v>16850</v>
      </c>
    </row>
    <row r="2458" spans="1:23" x14ac:dyDescent="0.25">
      <c r="A2458" s="5">
        <v>129915</v>
      </c>
      <c r="B2458" s="4">
        <v>3</v>
      </c>
      <c r="C2458" s="9" t="s">
        <v>43</v>
      </c>
      <c r="D2458" s="65"/>
      <c r="E2458" s="65" t="s">
        <v>11500</v>
      </c>
      <c r="F2458" s="9" t="s">
        <v>7265</v>
      </c>
      <c r="H2458" s="1" t="s">
        <v>878</v>
      </c>
      <c r="I2458" s="1" t="s">
        <v>972</v>
      </c>
      <c r="K2458" s="14" t="s">
        <v>11500</v>
      </c>
      <c r="L2458" s="14" t="s">
        <v>11500</v>
      </c>
      <c r="M2458" s="1" t="s">
        <v>57</v>
      </c>
      <c r="P2458" s="181" t="s">
        <v>11500</v>
      </c>
      <c r="Q2458" s="182"/>
      <c r="S2458" s="6">
        <v>0</v>
      </c>
      <c r="T2458" s="6">
        <v>0</v>
      </c>
      <c r="U2458" s="6">
        <v>16850</v>
      </c>
      <c r="V2458" s="6">
        <v>0</v>
      </c>
      <c r="W2458" s="6">
        <f>SUM(Table2[[#This Row],[PE Obligations]:[Paving Obligations]])</f>
        <v>16850</v>
      </c>
    </row>
    <row r="2459" spans="1:23" ht="30" x14ac:dyDescent="0.25">
      <c r="A2459" s="5">
        <v>130239</v>
      </c>
      <c r="B2459" s="4">
        <v>2</v>
      </c>
      <c r="C2459" s="9" t="s">
        <v>179</v>
      </c>
      <c r="D2459" s="65"/>
      <c r="E2459" s="65" t="s">
        <v>11500</v>
      </c>
      <c r="F2459" s="9" t="s">
        <v>7567</v>
      </c>
      <c r="H2459" s="1" t="s">
        <v>878</v>
      </c>
      <c r="I2459" s="1" t="s">
        <v>972</v>
      </c>
      <c r="K2459" s="14" t="s">
        <v>11500</v>
      </c>
      <c r="L2459" s="14" t="s">
        <v>11500</v>
      </c>
      <c r="M2459" s="1" t="s">
        <v>57</v>
      </c>
      <c r="P2459" s="181" t="s">
        <v>11500</v>
      </c>
      <c r="Q2459" s="182"/>
      <c r="S2459" s="6">
        <v>0</v>
      </c>
      <c r="T2459" s="6">
        <v>0</v>
      </c>
      <c r="U2459" s="6">
        <v>16746</v>
      </c>
      <c r="V2459" s="6">
        <v>0</v>
      </c>
      <c r="W2459" s="6">
        <f>SUM(Table2[[#This Row],[PE Obligations]:[Paving Obligations]])</f>
        <v>16746</v>
      </c>
    </row>
    <row r="2460" spans="1:23" x14ac:dyDescent="0.25">
      <c r="A2460" s="5">
        <v>130342</v>
      </c>
      <c r="B2460" s="4">
        <v>1</v>
      </c>
      <c r="C2460" s="9" t="s">
        <v>292</v>
      </c>
      <c r="D2460" s="65"/>
      <c r="E2460" s="65" t="s">
        <v>900</v>
      </c>
      <c r="F2460" s="9" t="s">
        <v>7640</v>
      </c>
      <c r="H2460" s="1" t="s">
        <v>105</v>
      </c>
      <c r="I2460" s="1" t="s">
        <v>171</v>
      </c>
      <c r="K2460" s="14" t="s">
        <v>11500</v>
      </c>
      <c r="L2460" s="14" t="s">
        <v>11500</v>
      </c>
      <c r="M2460" s="1" t="s">
        <v>57</v>
      </c>
      <c r="P2460" s="181" t="s">
        <v>11515</v>
      </c>
      <c r="Q2460" s="182"/>
      <c r="S2460" s="6">
        <v>0</v>
      </c>
      <c r="T2460" s="6">
        <v>0</v>
      </c>
      <c r="U2460" s="6">
        <v>16527.3</v>
      </c>
      <c r="V2460" s="6">
        <v>0</v>
      </c>
      <c r="W2460" s="6">
        <f>SUM(Table2[[#This Row],[PE Obligations]:[Paving Obligations]])</f>
        <v>16527.3</v>
      </c>
    </row>
    <row r="2461" spans="1:23" x14ac:dyDescent="0.25">
      <c r="A2461" s="5">
        <v>125333</v>
      </c>
      <c r="B2461" s="4">
        <v>3</v>
      </c>
      <c r="C2461" s="9" t="s">
        <v>320</v>
      </c>
      <c r="D2461" s="65" t="s">
        <v>457</v>
      </c>
      <c r="E2461" s="65" t="s">
        <v>900</v>
      </c>
      <c r="F2461" s="9" t="s">
        <v>4273</v>
      </c>
      <c r="H2461" s="1" t="s">
        <v>52</v>
      </c>
      <c r="I2461" s="1" t="s">
        <v>48</v>
      </c>
      <c r="K2461" s="14" t="s">
        <v>28</v>
      </c>
      <c r="L2461" s="14" t="s">
        <v>11339</v>
      </c>
      <c r="M2461" s="2">
        <v>0.01</v>
      </c>
      <c r="N2461" s="13">
        <v>43378</v>
      </c>
      <c r="P2461" s="181" t="s">
        <v>11514</v>
      </c>
      <c r="Q2461" s="182" t="s">
        <v>11</v>
      </c>
      <c r="R2461" s="9" t="s">
        <v>4274</v>
      </c>
      <c r="S2461" s="6">
        <v>0</v>
      </c>
      <c r="T2461" s="6">
        <v>0</v>
      </c>
      <c r="U2461" s="6">
        <v>16500</v>
      </c>
      <c r="V2461" s="6">
        <v>0</v>
      </c>
      <c r="W2461" s="6">
        <f>SUM(Table2[[#This Row],[PE Obligations]:[Paving Obligations]])</f>
        <v>16500</v>
      </c>
    </row>
    <row r="2462" spans="1:23" ht="45" x14ac:dyDescent="0.25">
      <c r="A2462" s="5">
        <v>128005</v>
      </c>
      <c r="B2462" s="4">
        <v>3</v>
      </c>
      <c r="C2462" s="9" t="s">
        <v>269</v>
      </c>
      <c r="D2462" s="65" t="s">
        <v>757</v>
      </c>
      <c r="E2462" s="65" t="s">
        <v>10721</v>
      </c>
      <c r="F2462" s="9" t="s">
        <v>5978</v>
      </c>
      <c r="G2462" s="9" t="s">
        <v>5979</v>
      </c>
      <c r="H2462" s="1" t="s">
        <v>52</v>
      </c>
      <c r="I2462" s="1" t="s">
        <v>48</v>
      </c>
      <c r="K2462" s="14" t="s">
        <v>28</v>
      </c>
      <c r="L2462" s="14" t="s">
        <v>11339</v>
      </c>
      <c r="M2462" s="1" t="s">
        <v>57</v>
      </c>
      <c r="N2462" s="13">
        <v>44008</v>
      </c>
      <c r="P2462" s="181" t="s">
        <v>11513</v>
      </c>
      <c r="Q2462" s="182" t="s">
        <v>1221</v>
      </c>
      <c r="R2462" s="9" t="s">
        <v>5980</v>
      </c>
      <c r="S2462" s="6">
        <v>0</v>
      </c>
      <c r="T2462" s="6">
        <v>0</v>
      </c>
      <c r="U2462" s="6">
        <v>16500</v>
      </c>
      <c r="V2462" s="6">
        <v>0</v>
      </c>
      <c r="W2462" s="6">
        <f>SUM(Table2[[#This Row],[PE Obligations]:[Paving Obligations]])</f>
        <v>16500</v>
      </c>
    </row>
    <row r="2463" spans="1:23" ht="30" x14ac:dyDescent="0.25">
      <c r="A2463" s="5">
        <v>114546.08</v>
      </c>
      <c r="B2463" s="4">
        <v>4</v>
      </c>
      <c r="C2463" s="9" t="s">
        <v>156</v>
      </c>
      <c r="D2463" s="65"/>
      <c r="E2463" s="65" t="s">
        <v>10721</v>
      </c>
      <c r="F2463" s="9" t="s">
        <v>1631</v>
      </c>
      <c r="G2463" s="9" t="s">
        <v>1632</v>
      </c>
      <c r="H2463" s="1" t="s">
        <v>105</v>
      </c>
      <c r="I2463" s="1" t="s">
        <v>171</v>
      </c>
      <c r="K2463" s="14" t="s">
        <v>11500</v>
      </c>
      <c r="L2463" s="14" t="s">
        <v>11500</v>
      </c>
      <c r="M2463" s="1" t="s">
        <v>57</v>
      </c>
      <c r="N2463" s="13">
        <v>43329</v>
      </c>
      <c r="P2463" s="181" t="s">
        <v>11513</v>
      </c>
      <c r="Q2463" s="182"/>
      <c r="S2463" s="6">
        <v>0</v>
      </c>
      <c r="T2463" s="6">
        <v>0</v>
      </c>
      <c r="U2463" s="6">
        <v>16450</v>
      </c>
      <c r="V2463" s="6">
        <v>0</v>
      </c>
      <c r="W2463" s="6">
        <f>SUM(Table2[[#This Row],[PE Obligations]:[Paving Obligations]])</f>
        <v>16450</v>
      </c>
    </row>
    <row r="2464" spans="1:23" ht="30" x14ac:dyDescent="0.25">
      <c r="A2464" s="5">
        <v>117229.05</v>
      </c>
      <c r="B2464" s="4">
        <v>1</v>
      </c>
      <c r="C2464" s="9" t="s">
        <v>899</v>
      </c>
      <c r="D2464" s="65"/>
      <c r="E2464" s="65" t="s">
        <v>10721</v>
      </c>
      <c r="F2464" s="9" t="s">
        <v>2072</v>
      </c>
      <c r="G2464" s="9" t="s">
        <v>2073</v>
      </c>
      <c r="H2464" s="1" t="s">
        <v>105</v>
      </c>
      <c r="I2464" s="1" t="s">
        <v>922</v>
      </c>
      <c r="K2464" s="14" t="s">
        <v>11500</v>
      </c>
      <c r="L2464" s="14" t="s">
        <v>11500</v>
      </c>
      <c r="M2464" s="1" t="s">
        <v>57</v>
      </c>
      <c r="N2464" s="13">
        <v>43140</v>
      </c>
      <c r="P2464" s="181" t="s">
        <v>11513</v>
      </c>
      <c r="Q2464" s="182"/>
      <c r="S2464" s="6">
        <v>0</v>
      </c>
      <c r="T2464" s="6">
        <v>0</v>
      </c>
      <c r="U2464" s="6">
        <v>16377.37</v>
      </c>
      <c r="V2464" s="6">
        <v>0</v>
      </c>
      <c r="W2464" s="6">
        <f>SUM(Table2[[#This Row],[PE Obligations]:[Paving Obligations]])</f>
        <v>16377.37</v>
      </c>
    </row>
    <row r="2465" spans="1:23" ht="30" x14ac:dyDescent="0.25">
      <c r="A2465" s="5">
        <v>113898.01</v>
      </c>
      <c r="B2465" s="4">
        <v>3</v>
      </c>
      <c r="C2465" s="9" t="s">
        <v>54</v>
      </c>
      <c r="D2465" s="65" t="s">
        <v>1503</v>
      </c>
      <c r="E2465" s="65" t="s">
        <v>10721</v>
      </c>
      <c r="F2465" s="9" t="s">
        <v>1505</v>
      </c>
      <c r="G2465" s="9" t="s">
        <v>1506</v>
      </c>
      <c r="H2465" s="1" t="s">
        <v>74</v>
      </c>
      <c r="I2465" s="1" t="s">
        <v>23</v>
      </c>
      <c r="K2465" s="14" t="s">
        <v>11496</v>
      </c>
      <c r="L2465" s="14" t="s">
        <v>113</v>
      </c>
      <c r="M2465" s="2">
        <v>1.6</v>
      </c>
      <c r="N2465" s="13">
        <v>40760</v>
      </c>
      <c r="P2465" s="181" t="s">
        <v>11513</v>
      </c>
      <c r="Q2465" s="182" t="s">
        <v>148</v>
      </c>
      <c r="S2465" s="6">
        <v>16350</v>
      </c>
      <c r="T2465" s="6">
        <v>0</v>
      </c>
      <c r="U2465" s="6">
        <v>0</v>
      </c>
      <c r="V2465" s="6">
        <v>0</v>
      </c>
      <c r="W2465" s="6">
        <f>SUM(Table2[[#This Row],[PE Obligations]:[Paving Obligations]])</f>
        <v>16350</v>
      </c>
    </row>
    <row r="2466" spans="1:23" x14ac:dyDescent="0.25">
      <c r="A2466" s="5">
        <v>126682</v>
      </c>
      <c r="B2466" s="4">
        <v>3</v>
      </c>
      <c r="C2466" s="9" t="s">
        <v>267</v>
      </c>
      <c r="D2466" s="65" t="s">
        <v>4982</v>
      </c>
      <c r="E2466" s="65" t="s">
        <v>11498</v>
      </c>
      <c r="F2466" s="9" t="s">
        <v>4983</v>
      </c>
      <c r="H2466" s="1" t="s">
        <v>35</v>
      </c>
      <c r="I2466" s="1" t="s">
        <v>29</v>
      </c>
      <c r="K2466" s="14" t="s">
        <v>28</v>
      </c>
      <c r="L2466" s="14" t="s">
        <v>113</v>
      </c>
      <c r="M2466" s="2">
        <v>0.01</v>
      </c>
      <c r="P2466" s="181" t="s">
        <v>11517</v>
      </c>
      <c r="Q2466" s="182" t="s">
        <v>30</v>
      </c>
      <c r="S2466" s="6">
        <v>0</v>
      </c>
      <c r="T2466" s="6">
        <v>0</v>
      </c>
      <c r="U2466" s="6">
        <v>16230.21</v>
      </c>
      <c r="V2466" s="6">
        <v>0</v>
      </c>
      <c r="W2466" s="6">
        <f>SUM(Table2[[#This Row],[PE Obligations]:[Paving Obligations]])</f>
        <v>16230.21</v>
      </c>
    </row>
    <row r="2467" spans="1:23" ht="30" x14ac:dyDescent="0.25">
      <c r="A2467" s="5">
        <v>120133</v>
      </c>
      <c r="B2467" s="4">
        <v>3</v>
      </c>
      <c r="C2467" s="9" t="s">
        <v>54</v>
      </c>
      <c r="D2467" s="65" t="s">
        <v>2629</v>
      </c>
      <c r="E2467" s="65" t="s">
        <v>900</v>
      </c>
      <c r="F2467" s="9" t="s">
        <v>2630</v>
      </c>
      <c r="G2467" s="9" t="s">
        <v>2625</v>
      </c>
      <c r="H2467" s="1" t="s">
        <v>24</v>
      </c>
      <c r="I2467" s="1" t="s">
        <v>1070</v>
      </c>
      <c r="K2467" s="14" t="s">
        <v>11500</v>
      </c>
      <c r="L2467" s="14" t="s">
        <v>11500</v>
      </c>
      <c r="M2467" s="2">
        <v>0.01</v>
      </c>
      <c r="P2467" s="181" t="s">
        <v>11514</v>
      </c>
      <c r="Q2467" s="182" t="s">
        <v>11</v>
      </c>
      <c r="S2467" s="6">
        <v>0</v>
      </c>
      <c r="T2467" s="6">
        <v>0</v>
      </c>
      <c r="U2467" s="6">
        <v>16157</v>
      </c>
      <c r="V2467" s="6">
        <v>0</v>
      </c>
      <c r="W2467" s="6">
        <f>SUM(Table2[[#This Row],[PE Obligations]:[Paving Obligations]])</f>
        <v>16157</v>
      </c>
    </row>
    <row r="2468" spans="1:23" ht="30" x14ac:dyDescent="0.25">
      <c r="A2468" s="5">
        <v>128491</v>
      </c>
      <c r="B2468" s="4">
        <v>2</v>
      </c>
      <c r="C2468" s="9" t="s">
        <v>124</v>
      </c>
      <c r="D2468" s="65" t="s">
        <v>6128</v>
      </c>
      <c r="E2468" s="65" t="s">
        <v>11498</v>
      </c>
      <c r="F2468" s="9" t="s">
        <v>6129</v>
      </c>
      <c r="G2468" s="9" t="s">
        <v>2658</v>
      </c>
      <c r="H2468" s="1" t="s">
        <v>1069</v>
      </c>
      <c r="I2468" s="1" t="s">
        <v>1070</v>
      </c>
      <c r="K2468" s="14" t="s">
        <v>11500</v>
      </c>
      <c r="L2468" s="14" t="s">
        <v>11500</v>
      </c>
      <c r="M2468" s="2">
        <v>0.01</v>
      </c>
      <c r="P2468" s="181" t="s">
        <v>11517</v>
      </c>
      <c r="Q2468" s="182" t="s">
        <v>30</v>
      </c>
      <c r="S2468" s="6">
        <v>0</v>
      </c>
      <c r="T2468" s="6">
        <v>0</v>
      </c>
      <c r="U2468" s="6">
        <v>16040</v>
      </c>
      <c r="V2468" s="6">
        <v>0</v>
      </c>
      <c r="W2468" s="6">
        <f>SUM(Table2[[#This Row],[PE Obligations]:[Paving Obligations]])</f>
        <v>16040</v>
      </c>
    </row>
    <row r="2469" spans="1:23" x14ac:dyDescent="0.25">
      <c r="A2469" s="5">
        <v>126935</v>
      </c>
      <c r="B2469" s="4">
        <v>2</v>
      </c>
      <c r="C2469" s="9" t="s">
        <v>803</v>
      </c>
      <c r="D2469" s="65" t="s">
        <v>460</v>
      </c>
      <c r="E2469" s="65" t="s">
        <v>900</v>
      </c>
      <c r="F2469" s="9" t="s">
        <v>5173</v>
      </c>
      <c r="H2469" s="1" t="s">
        <v>74</v>
      </c>
      <c r="I2469" s="1" t="s">
        <v>433</v>
      </c>
      <c r="K2469" s="14" t="s">
        <v>11496</v>
      </c>
      <c r="L2469" s="14" t="s">
        <v>113</v>
      </c>
      <c r="M2469" s="2">
        <v>1.32</v>
      </c>
      <c r="P2469" s="181" t="s">
        <v>11515</v>
      </c>
      <c r="Q2469" s="182" t="s">
        <v>24</v>
      </c>
      <c r="S2469" s="6">
        <v>16000</v>
      </c>
      <c r="T2469" s="6">
        <v>0</v>
      </c>
      <c r="U2469" s="6">
        <v>0</v>
      </c>
      <c r="V2469" s="6">
        <v>0</v>
      </c>
      <c r="W2469" s="6">
        <f>SUM(Table2[[#This Row],[PE Obligations]:[Paving Obligations]])</f>
        <v>16000</v>
      </c>
    </row>
    <row r="2470" spans="1:23" x14ac:dyDescent="0.25">
      <c r="A2470" s="5">
        <v>129771</v>
      </c>
      <c r="B2470" s="4">
        <v>3</v>
      </c>
      <c r="C2470" s="9" t="s">
        <v>262</v>
      </c>
      <c r="D2470" s="65"/>
      <c r="E2470" s="65" t="s">
        <v>11500</v>
      </c>
      <c r="F2470" s="9" t="s">
        <v>7143</v>
      </c>
      <c r="H2470" s="1" t="s">
        <v>878</v>
      </c>
      <c r="I2470" s="1" t="s">
        <v>972</v>
      </c>
      <c r="K2470" s="14" t="s">
        <v>11500</v>
      </c>
      <c r="L2470" s="14" t="s">
        <v>11500</v>
      </c>
      <c r="M2470" s="1" t="s">
        <v>57</v>
      </c>
      <c r="P2470" s="181" t="s">
        <v>11500</v>
      </c>
      <c r="Q2470" s="182"/>
      <c r="S2470" s="6">
        <v>0</v>
      </c>
      <c r="T2470" s="6">
        <v>0</v>
      </c>
      <c r="U2470" s="6">
        <v>15987</v>
      </c>
      <c r="V2470" s="6">
        <v>0</v>
      </c>
      <c r="W2470" s="6">
        <f>SUM(Table2[[#This Row],[PE Obligations]:[Paving Obligations]])</f>
        <v>15987</v>
      </c>
    </row>
    <row r="2471" spans="1:23" ht="30" x14ac:dyDescent="0.25">
      <c r="A2471" s="5">
        <v>128582</v>
      </c>
      <c r="B2471" s="4">
        <v>1</v>
      </c>
      <c r="C2471" s="9" t="s">
        <v>86</v>
      </c>
      <c r="D2471" s="65" t="s">
        <v>6162</v>
      </c>
      <c r="E2471" s="65" t="s">
        <v>11498</v>
      </c>
      <c r="F2471" s="9" t="s">
        <v>6163</v>
      </c>
      <c r="H2471" s="1" t="s">
        <v>1098</v>
      </c>
      <c r="I2471" s="1" t="s">
        <v>158</v>
      </c>
      <c r="K2471" s="14" t="s">
        <v>11500</v>
      </c>
      <c r="L2471" s="14" t="s">
        <v>11500</v>
      </c>
      <c r="M2471" s="2">
        <v>1.3</v>
      </c>
      <c r="P2471" s="181" t="s">
        <v>11517</v>
      </c>
      <c r="Q2471" s="182" t="s">
        <v>24</v>
      </c>
      <c r="S2471" s="6">
        <v>0</v>
      </c>
      <c r="T2471" s="6">
        <v>0</v>
      </c>
      <c r="U2471" s="6">
        <v>0</v>
      </c>
      <c r="V2471" s="6">
        <v>15944</v>
      </c>
      <c r="W2471" s="6">
        <f>SUM(Table2[[#This Row],[PE Obligations]:[Paving Obligations]])</f>
        <v>15944</v>
      </c>
    </row>
    <row r="2472" spans="1:23" x14ac:dyDescent="0.25">
      <c r="A2472" s="5">
        <v>129108</v>
      </c>
      <c r="B2472" s="4">
        <v>1</v>
      </c>
      <c r="C2472" s="9" t="s">
        <v>287</v>
      </c>
      <c r="D2472" s="65" t="s">
        <v>1497</v>
      </c>
      <c r="E2472" s="65" t="s">
        <v>900</v>
      </c>
      <c r="F2472" s="9" t="s">
        <v>6537</v>
      </c>
      <c r="G2472" s="9" t="s">
        <v>3582</v>
      </c>
      <c r="H2472" s="1" t="s">
        <v>158</v>
      </c>
      <c r="I2472" s="1" t="s">
        <v>341</v>
      </c>
      <c r="J2472" s="1" t="str">
        <f>VLOOKUP(A2472,'2020'!E:I,5,FALSE)</f>
        <v>411tld Overlay @ 85 Lb/sy</v>
      </c>
      <c r="K2472" s="14" t="s">
        <v>11496</v>
      </c>
      <c r="L2472" s="14" t="s">
        <v>10418</v>
      </c>
      <c r="M2472" s="2">
        <v>1.32</v>
      </c>
      <c r="N2472" s="13">
        <v>44008</v>
      </c>
      <c r="O2472" s="1" t="s">
        <v>337</v>
      </c>
      <c r="P2472" s="181" t="s">
        <v>11515</v>
      </c>
      <c r="Q2472" s="182" t="s">
        <v>24</v>
      </c>
      <c r="S2472" s="6">
        <v>0</v>
      </c>
      <c r="T2472" s="6">
        <v>0</v>
      </c>
      <c r="U2472" s="6">
        <v>15900</v>
      </c>
      <c r="V2472" s="6">
        <v>0</v>
      </c>
      <c r="W2472" s="6">
        <f>SUM(Table2[[#This Row],[PE Obligations]:[Paving Obligations]])</f>
        <v>15900</v>
      </c>
    </row>
    <row r="2473" spans="1:23" x14ac:dyDescent="0.25">
      <c r="A2473" s="5">
        <v>126136</v>
      </c>
      <c r="B2473" s="4">
        <v>2</v>
      </c>
      <c r="C2473" s="9" t="s">
        <v>183</v>
      </c>
      <c r="D2473" s="65" t="s">
        <v>363</v>
      </c>
      <c r="E2473" s="65" t="s">
        <v>900</v>
      </c>
      <c r="F2473" s="9" t="s">
        <v>4702</v>
      </c>
      <c r="G2473" s="9" t="s">
        <v>3213</v>
      </c>
      <c r="H2473" s="1" t="s">
        <v>158</v>
      </c>
      <c r="I2473" s="1" t="s">
        <v>341</v>
      </c>
      <c r="J2473" s="1" t="str">
        <f>VLOOKUP(A2473,'Resurfacing Data'!A:M,13,FALSE)</f>
        <v>Mill &amp; 411D</v>
      </c>
      <c r="K2473" s="14" t="s">
        <v>11496</v>
      </c>
      <c r="L2473" s="14" t="s">
        <v>10418</v>
      </c>
      <c r="M2473" s="2">
        <v>0.37</v>
      </c>
      <c r="N2473" s="13">
        <v>43182</v>
      </c>
      <c r="O2473" s="1" t="s">
        <v>342</v>
      </c>
      <c r="P2473" s="181" t="s">
        <v>11514</v>
      </c>
      <c r="Q2473" s="182" t="s">
        <v>11</v>
      </c>
      <c r="S2473" s="6">
        <v>0</v>
      </c>
      <c r="T2473" s="6">
        <v>0</v>
      </c>
      <c r="U2473" s="6">
        <v>0</v>
      </c>
      <c r="V2473" s="6">
        <v>15822.05</v>
      </c>
      <c r="W2473" s="6">
        <f>SUM(Table2[[#This Row],[PE Obligations]:[Paving Obligations]])</f>
        <v>15822.05</v>
      </c>
    </row>
    <row r="2474" spans="1:23" x14ac:dyDescent="0.25">
      <c r="A2474" s="5">
        <v>126112</v>
      </c>
      <c r="B2474" s="4">
        <v>2</v>
      </c>
      <c r="C2474" s="9" t="s">
        <v>199</v>
      </c>
      <c r="D2474" s="65" t="s">
        <v>450</v>
      </c>
      <c r="E2474" s="65" t="s">
        <v>900</v>
      </c>
      <c r="F2474" s="9" t="s">
        <v>4673</v>
      </c>
      <c r="G2474" s="9" t="s">
        <v>4674</v>
      </c>
      <c r="H2474" s="1" t="s">
        <v>158</v>
      </c>
      <c r="I2474" s="1" t="s">
        <v>341</v>
      </c>
      <c r="J2474" s="1" t="str">
        <f>VLOOKUP(A2474,'Resurfacing Data'!A:M,13,FALSE)</f>
        <v>Micro-surfacing @ 22 lbs/sy</v>
      </c>
      <c r="K2474" s="14" t="s">
        <v>11496</v>
      </c>
      <c r="L2474" s="14" t="s">
        <v>10418</v>
      </c>
      <c r="M2474" s="2">
        <v>7.82</v>
      </c>
      <c r="N2474" s="13">
        <v>43140</v>
      </c>
      <c r="O2474" s="1" t="s">
        <v>381</v>
      </c>
      <c r="P2474" s="181" t="s">
        <v>11514</v>
      </c>
      <c r="Q2474" s="182" t="s">
        <v>11</v>
      </c>
      <c r="S2474" s="6">
        <v>0</v>
      </c>
      <c r="T2474" s="6">
        <v>0</v>
      </c>
      <c r="U2474" s="6">
        <v>0</v>
      </c>
      <c r="V2474" s="6">
        <v>15731.46</v>
      </c>
      <c r="W2474" s="6">
        <f>SUM(Table2[[#This Row],[PE Obligations]:[Paving Obligations]])</f>
        <v>15731.46</v>
      </c>
    </row>
    <row r="2475" spans="1:23" ht="30" x14ac:dyDescent="0.25">
      <c r="A2475" s="5">
        <v>117367.03999999999</v>
      </c>
      <c r="B2475" s="4">
        <v>4</v>
      </c>
      <c r="C2475" s="9" t="s">
        <v>156</v>
      </c>
      <c r="D2475" s="65"/>
      <c r="E2475" s="65" t="s">
        <v>11500</v>
      </c>
      <c r="F2475" s="9" t="s">
        <v>2101</v>
      </c>
      <c r="G2475" s="9" t="s">
        <v>600</v>
      </c>
      <c r="H2475" s="1" t="s">
        <v>501</v>
      </c>
      <c r="I2475" s="1" t="s">
        <v>600</v>
      </c>
      <c r="K2475" s="14" t="s">
        <v>11500</v>
      </c>
      <c r="L2475" s="14" t="s">
        <v>11500</v>
      </c>
      <c r="M2475" s="2">
        <v>0</v>
      </c>
      <c r="N2475" s="13">
        <v>43077</v>
      </c>
      <c r="P2475" s="181" t="s">
        <v>11500</v>
      </c>
      <c r="Q2475" s="182" t="s">
        <v>2102</v>
      </c>
      <c r="S2475" s="6">
        <v>-5531.96</v>
      </c>
      <c r="T2475" s="6">
        <v>0</v>
      </c>
      <c r="U2475" s="6">
        <v>21128.19</v>
      </c>
      <c r="V2475" s="6">
        <v>0</v>
      </c>
      <c r="W2475" s="6">
        <f>SUM(Table2[[#This Row],[PE Obligations]:[Paving Obligations]])</f>
        <v>15596.23</v>
      </c>
    </row>
    <row r="2476" spans="1:23" ht="30" x14ac:dyDescent="0.25">
      <c r="A2476" s="5">
        <v>127789</v>
      </c>
      <c r="B2476" s="4">
        <v>2</v>
      </c>
      <c r="C2476" s="9" t="s">
        <v>199</v>
      </c>
      <c r="D2476" s="65" t="s">
        <v>363</v>
      </c>
      <c r="E2476" s="65" t="s">
        <v>900</v>
      </c>
      <c r="F2476" s="9" t="s">
        <v>5799</v>
      </c>
      <c r="G2476" s="9" t="s">
        <v>4401</v>
      </c>
      <c r="H2476" s="1" t="s">
        <v>501</v>
      </c>
      <c r="I2476" s="1" t="s">
        <v>600</v>
      </c>
      <c r="K2476" s="14" t="s">
        <v>11500</v>
      </c>
      <c r="L2476" s="14" t="s">
        <v>11500</v>
      </c>
      <c r="M2476" s="2">
        <v>3.5</v>
      </c>
      <c r="N2476" s="13">
        <v>44057</v>
      </c>
      <c r="P2476" s="181" t="s">
        <v>11515</v>
      </c>
      <c r="Q2476" s="182" t="s">
        <v>24</v>
      </c>
      <c r="S2476" s="6">
        <v>15500</v>
      </c>
      <c r="T2476" s="6">
        <v>0</v>
      </c>
      <c r="U2476" s="6">
        <v>0</v>
      </c>
      <c r="V2476" s="6">
        <v>0</v>
      </c>
      <c r="W2476" s="6">
        <f>SUM(Table2[[#This Row],[PE Obligations]:[Paving Obligations]])</f>
        <v>15500</v>
      </c>
    </row>
    <row r="2477" spans="1:23" ht="30" x14ac:dyDescent="0.25">
      <c r="A2477" s="5">
        <v>120833</v>
      </c>
      <c r="B2477" s="4">
        <v>1</v>
      </c>
      <c r="C2477" s="9" t="s">
        <v>181</v>
      </c>
      <c r="D2477" s="65" t="s">
        <v>122</v>
      </c>
      <c r="E2477" s="65" t="s">
        <v>10721</v>
      </c>
      <c r="F2477" s="9" t="s">
        <v>2790</v>
      </c>
      <c r="H2477" s="1" t="s">
        <v>501</v>
      </c>
      <c r="I2477" s="1" t="s">
        <v>501</v>
      </c>
      <c r="K2477" s="14" t="s">
        <v>11500</v>
      </c>
      <c r="L2477" s="14" t="s">
        <v>11500</v>
      </c>
      <c r="M2477" s="2">
        <v>0.81</v>
      </c>
      <c r="P2477" s="181" t="s">
        <v>11513</v>
      </c>
      <c r="Q2477" s="182" t="s">
        <v>148</v>
      </c>
      <c r="S2477" s="6">
        <v>15450.5</v>
      </c>
      <c r="T2477" s="6">
        <v>0</v>
      </c>
      <c r="U2477" s="6">
        <v>0</v>
      </c>
      <c r="V2477" s="6">
        <v>0</v>
      </c>
      <c r="W2477" s="6">
        <f>SUM(Table2[[#This Row],[PE Obligations]:[Paving Obligations]])</f>
        <v>15450.5</v>
      </c>
    </row>
    <row r="2478" spans="1:23" ht="30" x14ac:dyDescent="0.25">
      <c r="A2478" s="5">
        <v>106659.03</v>
      </c>
      <c r="B2478" s="4">
        <v>6</v>
      </c>
      <c r="C2478" s="9" t="s">
        <v>46</v>
      </c>
      <c r="D2478" s="65"/>
      <c r="E2478" s="65" t="s">
        <v>10721</v>
      </c>
      <c r="F2478" s="9" t="s">
        <v>973</v>
      </c>
      <c r="H2478" s="1" t="s">
        <v>105</v>
      </c>
      <c r="I2478" s="1" t="s">
        <v>171</v>
      </c>
      <c r="K2478" s="14" t="s">
        <v>11500</v>
      </c>
      <c r="L2478" s="14" t="s">
        <v>11500</v>
      </c>
      <c r="M2478" s="1" t="s">
        <v>57</v>
      </c>
      <c r="P2478" s="181" t="s">
        <v>11513</v>
      </c>
      <c r="Q2478" s="182"/>
      <c r="S2478" s="6">
        <v>0</v>
      </c>
      <c r="T2478" s="6">
        <v>0</v>
      </c>
      <c r="U2478" s="6">
        <v>15377.35</v>
      </c>
      <c r="V2478" s="6">
        <v>0</v>
      </c>
      <c r="W2478" s="6">
        <f>SUM(Table2[[#This Row],[PE Obligations]:[Paving Obligations]])</f>
        <v>15377.35</v>
      </c>
    </row>
    <row r="2479" spans="1:23" x14ac:dyDescent="0.25">
      <c r="A2479" s="5">
        <v>124326</v>
      </c>
      <c r="B2479" s="4">
        <v>1</v>
      </c>
      <c r="C2479" s="9" t="s">
        <v>219</v>
      </c>
      <c r="D2479" s="65" t="s">
        <v>3813</v>
      </c>
      <c r="E2479" s="65" t="s">
        <v>11498</v>
      </c>
      <c r="F2479" s="9" t="s">
        <v>3814</v>
      </c>
      <c r="H2479" s="1" t="s">
        <v>35</v>
      </c>
      <c r="I2479" s="1" t="s">
        <v>29</v>
      </c>
      <c r="K2479" s="14" t="s">
        <v>28</v>
      </c>
      <c r="L2479" s="14" t="s">
        <v>113</v>
      </c>
      <c r="M2479" s="2">
        <v>0.01</v>
      </c>
      <c r="P2479" s="181" t="s">
        <v>11517</v>
      </c>
      <c r="Q2479" s="182" t="s">
        <v>30</v>
      </c>
      <c r="R2479" s="9" t="s">
        <v>3815</v>
      </c>
      <c r="S2479" s="6">
        <v>0</v>
      </c>
      <c r="T2479" s="6">
        <v>0</v>
      </c>
      <c r="U2479" s="6">
        <v>15347.2</v>
      </c>
      <c r="V2479" s="6">
        <v>0</v>
      </c>
      <c r="W2479" s="6">
        <f>SUM(Table2[[#This Row],[PE Obligations]:[Paving Obligations]])</f>
        <v>15347.2</v>
      </c>
    </row>
    <row r="2480" spans="1:23" ht="30" x14ac:dyDescent="0.25">
      <c r="A2480" s="5">
        <v>125022</v>
      </c>
      <c r="B2480" s="4">
        <v>3</v>
      </c>
      <c r="C2480" s="9" t="s">
        <v>312</v>
      </c>
      <c r="D2480" s="65" t="s">
        <v>907</v>
      </c>
      <c r="E2480" s="65" t="s">
        <v>900</v>
      </c>
      <c r="F2480" s="9" t="s">
        <v>4134</v>
      </c>
      <c r="G2480" s="9" t="s">
        <v>4135</v>
      </c>
      <c r="H2480" s="1" t="s">
        <v>158</v>
      </c>
      <c r="I2480" s="1" t="s">
        <v>341</v>
      </c>
      <c r="J2480" s="1" t="str">
        <f>VLOOKUP(A2480,'Resurfacing Data'!A:M,13,FALSE)</f>
        <v>411 D Overlay</v>
      </c>
      <c r="K2480" s="14" t="s">
        <v>11496</v>
      </c>
      <c r="L2480" s="14" t="s">
        <v>10418</v>
      </c>
      <c r="M2480" s="2">
        <v>5.8</v>
      </c>
      <c r="N2480" s="13">
        <v>42867</v>
      </c>
      <c r="O2480" s="1" t="s">
        <v>342</v>
      </c>
      <c r="P2480" s="181" t="s">
        <v>11515</v>
      </c>
      <c r="Q2480" s="182" t="s">
        <v>24</v>
      </c>
      <c r="S2480" s="6">
        <v>0</v>
      </c>
      <c r="T2480" s="6">
        <v>0</v>
      </c>
      <c r="U2480" s="6">
        <v>127218.78</v>
      </c>
      <c r="V2480" s="6">
        <v>-111889.97</v>
      </c>
      <c r="W2480" s="6">
        <f>SUM(Table2[[#This Row],[PE Obligations]:[Paving Obligations]])</f>
        <v>15328.809999999998</v>
      </c>
    </row>
    <row r="2481" spans="1:23" x14ac:dyDescent="0.25">
      <c r="A2481" s="5">
        <v>130489</v>
      </c>
      <c r="B2481" s="4">
        <v>3</v>
      </c>
      <c r="C2481" s="9" t="s">
        <v>54</v>
      </c>
      <c r="D2481" s="65"/>
      <c r="E2481" s="65" t="s">
        <v>10721</v>
      </c>
      <c r="F2481" s="9" t="s">
        <v>7674</v>
      </c>
      <c r="H2481" s="1" t="s">
        <v>105</v>
      </c>
      <c r="I2481" s="1" t="s">
        <v>171</v>
      </c>
      <c r="K2481" s="14" t="s">
        <v>11500</v>
      </c>
      <c r="L2481" s="14" t="s">
        <v>11500</v>
      </c>
      <c r="M2481" s="1" t="s">
        <v>57</v>
      </c>
      <c r="P2481" s="181" t="s">
        <v>11513</v>
      </c>
      <c r="Q2481" s="182"/>
      <c r="S2481" s="6">
        <v>0</v>
      </c>
      <c r="T2481" s="6">
        <v>0</v>
      </c>
      <c r="U2481" s="6">
        <v>15190.68</v>
      </c>
      <c r="V2481" s="6">
        <v>0</v>
      </c>
      <c r="W2481" s="6">
        <f>SUM(Table2[[#This Row],[PE Obligations]:[Paving Obligations]])</f>
        <v>15190.68</v>
      </c>
    </row>
    <row r="2482" spans="1:23" x14ac:dyDescent="0.25">
      <c r="A2482" s="5">
        <v>125228</v>
      </c>
      <c r="B2482" s="4">
        <v>3</v>
      </c>
      <c r="C2482" s="9" t="s">
        <v>188</v>
      </c>
      <c r="D2482" s="65" t="s">
        <v>126</v>
      </c>
      <c r="E2482" s="65" t="s">
        <v>900</v>
      </c>
      <c r="F2482" s="9" t="s">
        <v>4218</v>
      </c>
      <c r="H2482" s="1" t="s">
        <v>24</v>
      </c>
      <c r="I2482" s="1" t="s">
        <v>851</v>
      </c>
      <c r="K2482" s="14" t="s">
        <v>11501</v>
      </c>
      <c r="L2482" s="14" t="s">
        <v>113</v>
      </c>
      <c r="M2482" s="2">
        <v>0</v>
      </c>
      <c r="N2482" s="13">
        <v>43553</v>
      </c>
      <c r="P2482" s="181" t="s">
        <v>11515</v>
      </c>
      <c r="Q2482" s="182" t="s">
        <v>24</v>
      </c>
      <c r="S2482" s="6">
        <v>0</v>
      </c>
      <c r="T2482" s="6">
        <v>0</v>
      </c>
      <c r="U2482" s="6">
        <v>15150</v>
      </c>
      <c r="V2482" s="6">
        <v>0</v>
      </c>
      <c r="W2482" s="6">
        <f>SUM(Table2[[#This Row],[PE Obligations]:[Paving Obligations]])</f>
        <v>15150</v>
      </c>
    </row>
    <row r="2483" spans="1:23" x14ac:dyDescent="0.25">
      <c r="A2483" s="5">
        <v>113424</v>
      </c>
      <c r="B2483" s="4">
        <v>1</v>
      </c>
      <c r="C2483" s="9" t="s">
        <v>25</v>
      </c>
      <c r="D2483" s="65" t="s">
        <v>116</v>
      </c>
      <c r="E2483" s="65" t="s">
        <v>900</v>
      </c>
      <c r="F2483" s="9" t="s">
        <v>1460</v>
      </c>
      <c r="H2483" s="1" t="s">
        <v>158</v>
      </c>
      <c r="I2483" s="1" t="s">
        <v>158</v>
      </c>
      <c r="J2483" s="1" t="e">
        <f>VLOOKUP(A2483,'Resurfacing Data'!A:M,13,FALSE)</f>
        <v>#N/A</v>
      </c>
      <c r="K2483" s="14" t="s">
        <v>11496</v>
      </c>
      <c r="L2483" s="14" t="s">
        <v>10418</v>
      </c>
      <c r="M2483" s="2">
        <v>4.49</v>
      </c>
      <c r="N2483" s="13">
        <v>40347</v>
      </c>
      <c r="P2483" s="181" t="s">
        <v>11515</v>
      </c>
      <c r="Q2483" s="182" t="s">
        <v>24</v>
      </c>
      <c r="S2483" s="6">
        <v>0</v>
      </c>
      <c r="T2483" s="6">
        <v>0</v>
      </c>
      <c r="U2483" s="6">
        <v>0</v>
      </c>
      <c r="V2483" s="6">
        <v>15030.44</v>
      </c>
      <c r="W2483" s="6">
        <f>SUM(Table2[[#This Row],[PE Obligations]:[Paving Obligations]])</f>
        <v>15030.44</v>
      </c>
    </row>
    <row r="2484" spans="1:23" x14ac:dyDescent="0.25">
      <c r="A2484" s="5">
        <v>125648</v>
      </c>
      <c r="B2484" s="4">
        <v>3</v>
      </c>
      <c r="C2484" s="9" t="s">
        <v>54</v>
      </c>
      <c r="D2484" s="65" t="s">
        <v>114</v>
      </c>
      <c r="E2484" s="65" t="s">
        <v>10721</v>
      </c>
      <c r="F2484" s="9" t="s">
        <v>4504</v>
      </c>
      <c r="G2484" s="9" t="s">
        <v>4503</v>
      </c>
      <c r="H2484" s="1" t="s">
        <v>158</v>
      </c>
      <c r="I2484" s="1" t="s">
        <v>158</v>
      </c>
      <c r="J2484" s="1" t="str">
        <f>VLOOKUP(A2484,'Resurfacing Data'!A:M,13,FALSE)</f>
        <v>Mill, CS &amp; OGFC</v>
      </c>
      <c r="K2484" s="14" t="s">
        <v>11496</v>
      </c>
      <c r="L2484" s="14" t="s">
        <v>10418</v>
      </c>
      <c r="M2484" s="2">
        <v>4.8</v>
      </c>
      <c r="N2484" s="13">
        <v>43077</v>
      </c>
      <c r="O2484" s="1" t="s">
        <v>342</v>
      </c>
      <c r="P2484" s="181" t="s">
        <v>11513</v>
      </c>
      <c r="Q2484" s="182" t="s">
        <v>148</v>
      </c>
      <c r="R2484" s="9" t="s">
        <v>4505</v>
      </c>
      <c r="S2484" s="6">
        <v>0</v>
      </c>
      <c r="T2484" s="6">
        <v>0</v>
      </c>
      <c r="U2484" s="6">
        <v>19014.02</v>
      </c>
      <c r="V2484" s="6">
        <v>-4006.03</v>
      </c>
      <c r="W2484" s="6">
        <f>SUM(Table2[[#This Row],[PE Obligations]:[Paving Obligations]])</f>
        <v>15007.99</v>
      </c>
    </row>
    <row r="2485" spans="1:23" ht="30" x14ac:dyDescent="0.25">
      <c r="A2485" s="5">
        <v>124113</v>
      </c>
      <c r="B2485" s="4">
        <v>1</v>
      </c>
      <c r="C2485" s="9" t="s">
        <v>169</v>
      </c>
      <c r="D2485" s="65" t="s">
        <v>3701</v>
      </c>
      <c r="E2485" s="65" t="s">
        <v>11498</v>
      </c>
      <c r="F2485" s="9" t="s">
        <v>3702</v>
      </c>
      <c r="H2485" s="1" t="s">
        <v>28</v>
      </c>
      <c r="I2485" s="1" t="s">
        <v>29</v>
      </c>
      <c r="K2485" s="14" t="s">
        <v>28</v>
      </c>
      <c r="L2485" s="14" t="s">
        <v>113</v>
      </c>
      <c r="M2485" s="2">
        <v>0.05</v>
      </c>
      <c r="P2485" s="181" t="s">
        <v>11517</v>
      </c>
      <c r="Q2485" s="182" t="s">
        <v>30</v>
      </c>
      <c r="R2485" s="9" t="s">
        <v>3703</v>
      </c>
      <c r="S2485" s="6">
        <v>15000</v>
      </c>
      <c r="T2485" s="6">
        <v>0</v>
      </c>
      <c r="U2485" s="6">
        <v>0</v>
      </c>
      <c r="V2485" s="6">
        <v>0</v>
      </c>
      <c r="W2485" s="6">
        <f>SUM(Table2[[#This Row],[PE Obligations]:[Paving Obligations]])</f>
        <v>15000</v>
      </c>
    </row>
    <row r="2486" spans="1:23" ht="30" x14ac:dyDescent="0.25">
      <c r="A2486" s="5">
        <v>124120</v>
      </c>
      <c r="B2486" s="4">
        <v>3</v>
      </c>
      <c r="C2486" s="9" t="s">
        <v>172</v>
      </c>
      <c r="D2486" s="65" t="s">
        <v>3710</v>
      </c>
      <c r="E2486" s="65" t="s">
        <v>900</v>
      </c>
      <c r="F2486" s="9" t="s">
        <v>3711</v>
      </c>
      <c r="H2486" s="1" t="s">
        <v>28</v>
      </c>
      <c r="I2486" s="1" t="s">
        <v>29</v>
      </c>
      <c r="K2486" s="14" t="s">
        <v>28</v>
      </c>
      <c r="L2486" s="14" t="s">
        <v>113</v>
      </c>
      <c r="M2486" s="2">
        <v>0.14000000000000001</v>
      </c>
      <c r="N2486" s="13">
        <v>45331</v>
      </c>
      <c r="P2486" s="181" t="s">
        <v>11514</v>
      </c>
      <c r="Q2486" s="182" t="s">
        <v>430</v>
      </c>
      <c r="R2486" s="9" t="s">
        <v>3712</v>
      </c>
      <c r="S2486" s="6">
        <v>15000</v>
      </c>
      <c r="T2486" s="6">
        <v>0</v>
      </c>
      <c r="U2486" s="6">
        <v>0</v>
      </c>
      <c r="V2486" s="6">
        <v>0</v>
      </c>
      <c r="W2486" s="6">
        <f>SUM(Table2[[#This Row],[PE Obligations]:[Paving Obligations]])</f>
        <v>15000</v>
      </c>
    </row>
    <row r="2487" spans="1:23" ht="30" x14ac:dyDescent="0.25">
      <c r="A2487" s="5">
        <v>124336</v>
      </c>
      <c r="B2487" s="4">
        <v>1</v>
      </c>
      <c r="C2487" s="9" t="s">
        <v>102</v>
      </c>
      <c r="D2487" s="65" t="s">
        <v>3821</v>
      </c>
      <c r="E2487" s="65" t="s">
        <v>11498</v>
      </c>
      <c r="F2487" s="9" t="s">
        <v>3822</v>
      </c>
      <c r="H2487" s="1" t="s">
        <v>28</v>
      </c>
      <c r="I2487" s="1" t="s">
        <v>29</v>
      </c>
      <c r="K2487" s="14" t="s">
        <v>28</v>
      </c>
      <c r="L2487" s="14" t="s">
        <v>113</v>
      </c>
      <c r="M2487" s="2">
        <v>4.4999999999999998E-2</v>
      </c>
      <c r="P2487" s="181" t="s">
        <v>11517</v>
      </c>
      <c r="Q2487" s="182" t="s">
        <v>30</v>
      </c>
      <c r="R2487" s="9" t="s">
        <v>3823</v>
      </c>
      <c r="S2487" s="6">
        <v>15000</v>
      </c>
      <c r="T2487" s="6">
        <v>0</v>
      </c>
      <c r="U2487" s="6">
        <v>0</v>
      </c>
      <c r="V2487" s="6">
        <v>0</v>
      </c>
      <c r="W2487" s="6">
        <f>SUM(Table2[[#This Row],[PE Obligations]:[Paving Obligations]])</f>
        <v>15000</v>
      </c>
    </row>
    <row r="2488" spans="1:23" ht="30" x14ac:dyDescent="0.25">
      <c r="A2488" s="5">
        <v>124404</v>
      </c>
      <c r="B2488" s="4">
        <v>4</v>
      </c>
      <c r="C2488" s="9" t="s">
        <v>227</v>
      </c>
      <c r="D2488" s="65" t="s">
        <v>3843</v>
      </c>
      <c r="E2488" s="65" t="s">
        <v>11498</v>
      </c>
      <c r="F2488" s="9" t="s">
        <v>3844</v>
      </c>
      <c r="H2488" s="1" t="s">
        <v>28</v>
      </c>
      <c r="I2488" s="1" t="s">
        <v>29</v>
      </c>
      <c r="K2488" s="14" t="s">
        <v>28</v>
      </c>
      <c r="L2488" s="14" t="s">
        <v>113</v>
      </c>
      <c r="M2488" s="2">
        <v>0.14000000000000001</v>
      </c>
      <c r="P2488" s="181" t="s">
        <v>11517</v>
      </c>
      <c r="Q2488" s="182" t="s">
        <v>30</v>
      </c>
      <c r="R2488" s="9" t="s">
        <v>3845</v>
      </c>
      <c r="S2488" s="6">
        <v>15000</v>
      </c>
      <c r="T2488" s="6">
        <v>0</v>
      </c>
      <c r="U2488" s="6">
        <v>0</v>
      </c>
      <c r="V2488" s="6">
        <v>0</v>
      </c>
      <c r="W2488" s="6">
        <f>SUM(Table2[[#This Row],[PE Obligations]:[Paving Obligations]])</f>
        <v>15000</v>
      </c>
    </row>
    <row r="2489" spans="1:23" ht="135" x14ac:dyDescent="0.25">
      <c r="A2489" s="5">
        <v>124448</v>
      </c>
      <c r="B2489" s="4">
        <v>3</v>
      </c>
      <c r="C2489" s="9" t="s">
        <v>239</v>
      </c>
      <c r="D2489" s="65" t="s">
        <v>3868</v>
      </c>
      <c r="E2489" s="65" t="s">
        <v>11498</v>
      </c>
      <c r="F2489" s="9" t="s">
        <v>3869</v>
      </c>
      <c r="G2489" s="9" t="s">
        <v>3870</v>
      </c>
      <c r="H2489" s="1" t="s">
        <v>28</v>
      </c>
      <c r="I2489" s="1" t="s">
        <v>29</v>
      </c>
      <c r="K2489" s="14" t="s">
        <v>28</v>
      </c>
      <c r="L2489" s="14" t="s">
        <v>113</v>
      </c>
      <c r="M2489" s="2">
        <v>0.06</v>
      </c>
      <c r="P2489" s="181" t="s">
        <v>11517</v>
      </c>
      <c r="Q2489" s="182" t="s">
        <v>30</v>
      </c>
      <c r="R2489" s="9" t="s">
        <v>3871</v>
      </c>
      <c r="S2489" s="6">
        <v>15000</v>
      </c>
      <c r="T2489" s="6">
        <v>0</v>
      </c>
      <c r="U2489" s="6">
        <v>0</v>
      </c>
      <c r="V2489" s="6">
        <v>0</v>
      </c>
      <c r="W2489" s="6">
        <f>SUM(Table2[[#This Row],[PE Obligations]:[Paving Obligations]])</f>
        <v>15000</v>
      </c>
    </row>
    <row r="2490" spans="1:23" ht="30" x14ac:dyDescent="0.25">
      <c r="A2490" s="5">
        <v>124476</v>
      </c>
      <c r="B2490" s="4">
        <v>1</v>
      </c>
      <c r="C2490" s="9" t="s">
        <v>256</v>
      </c>
      <c r="D2490" s="65" t="s">
        <v>3888</v>
      </c>
      <c r="E2490" s="65" t="s">
        <v>11498</v>
      </c>
      <c r="F2490" s="9" t="s">
        <v>3889</v>
      </c>
      <c r="H2490" s="1" t="s">
        <v>28</v>
      </c>
      <c r="I2490" s="1" t="s">
        <v>29</v>
      </c>
      <c r="K2490" s="14" t="s">
        <v>28</v>
      </c>
      <c r="L2490" s="14" t="s">
        <v>113</v>
      </c>
      <c r="M2490" s="2">
        <v>0.01</v>
      </c>
      <c r="P2490" s="181" t="s">
        <v>11517</v>
      </c>
      <c r="Q2490" s="182" t="s">
        <v>30</v>
      </c>
      <c r="R2490" s="9" t="s">
        <v>3890</v>
      </c>
      <c r="S2490" s="6">
        <v>15000</v>
      </c>
      <c r="T2490" s="6">
        <v>0</v>
      </c>
      <c r="U2490" s="6">
        <v>0</v>
      </c>
      <c r="V2490" s="6">
        <v>0</v>
      </c>
      <c r="W2490" s="6">
        <f>SUM(Table2[[#This Row],[PE Obligations]:[Paving Obligations]])</f>
        <v>15000</v>
      </c>
    </row>
    <row r="2491" spans="1:23" ht="30" x14ac:dyDescent="0.25">
      <c r="A2491" s="5">
        <v>124520</v>
      </c>
      <c r="B2491" s="4">
        <v>1</v>
      </c>
      <c r="C2491" s="9" t="s">
        <v>287</v>
      </c>
      <c r="D2491" s="65"/>
      <c r="E2491" s="65" t="s">
        <v>11498</v>
      </c>
      <c r="F2491" s="9" t="s">
        <v>3931</v>
      </c>
      <c r="H2491" s="1" t="s">
        <v>28</v>
      </c>
      <c r="I2491" s="1" t="s">
        <v>29</v>
      </c>
      <c r="K2491" s="14" t="s">
        <v>28</v>
      </c>
      <c r="L2491" s="14" t="s">
        <v>113</v>
      </c>
      <c r="M2491" s="2">
        <v>3.5000000000000003E-2</v>
      </c>
      <c r="P2491" s="181" t="s">
        <v>11517</v>
      </c>
      <c r="Q2491" s="182" t="s">
        <v>30</v>
      </c>
      <c r="R2491" s="9" t="s">
        <v>3932</v>
      </c>
      <c r="S2491" s="6">
        <v>15000</v>
      </c>
      <c r="T2491" s="6">
        <v>0</v>
      </c>
      <c r="U2491" s="6">
        <v>0</v>
      </c>
      <c r="V2491" s="6">
        <v>0</v>
      </c>
      <c r="W2491" s="6">
        <f>SUM(Table2[[#This Row],[PE Obligations]:[Paving Obligations]])</f>
        <v>15000</v>
      </c>
    </row>
    <row r="2492" spans="1:23" ht="30" x14ac:dyDescent="0.25">
      <c r="A2492" s="5">
        <v>124614</v>
      </c>
      <c r="B2492" s="4">
        <v>1</v>
      </c>
      <c r="C2492" s="9" t="s">
        <v>86</v>
      </c>
      <c r="D2492" s="65" t="s">
        <v>404</v>
      </c>
      <c r="E2492" s="65" t="s">
        <v>900</v>
      </c>
      <c r="F2492" s="9" t="s">
        <v>3976</v>
      </c>
      <c r="H2492" s="1" t="s">
        <v>28</v>
      </c>
      <c r="I2492" s="1" t="s">
        <v>29</v>
      </c>
      <c r="K2492" s="14" t="s">
        <v>28</v>
      </c>
      <c r="L2492" s="14" t="s">
        <v>113</v>
      </c>
      <c r="M2492" s="2">
        <v>0.18</v>
      </c>
      <c r="N2492" s="13">
        <v>44687</v>
      </c>
      <c r="P2492" s="181" t="s">
        <v>11514</v>
      </c>
      <c r="Q2492" s="182" t="s">
        <v>11</v>
      </c>
      <c r="R2492" s="9" t="s">
        <v>406</v>
      </c>
      <c r="S2492" s="6">
        <v>15000</v>
      </c>
      <c r="T2492" s="6">
        <v>0</v>
      </c>
      <c r="U2492" s="6">
        <v>0</v>
      </c>
      <c r="V2492" s="6">
        <v>0</v>
      </c>
      <c r="W2492" s="6">
        <f>SUM(Table2[[#This Row],[PE Obligations]:[Paving Obligations]])</f>
        <v>15000</v>
      </c>
    </row>
    <row r="2493" spans="1:23" ht="30" x14ac:dyDescent="0.25">
      <c r="A2493" s="5">
        <v>124615</v>
      </c>
      <c r="B2493" s="4">
        <v>1</v>
      </c>
      <c r="C2493" s="9" t="s">
        <v>86</v>
      </c>
      <c r="D2493" s="65" t="s">
        <v>404</v>
      </c>
      <c r="E2493" s="65" t="s">
        <v>900</v>
      </c>
      <c r="F2493" s="9" t="s">
        <v>3977</v>
      </c>
      <c r="H2493" s="1" t="s">
        <v>28</v>
      </c>
      <c r="I2493" s="1" t="s">
        <v>29</v>
      </c>
      <c r="K2493" s="14" t="s">
        <v>28</v>
      </c>
      <c r="L2493" s="14" t="s">
        <v>113</v>
      </c>
      <c r="M2493" s="2">
        <v>4.4999999999999998E-2</v>
      </c>
      <c r="N2493" s="13">
        <v>44687</v>
      </c>
      <c r="P2493" s="181" t="s">
        <v>11514</v>
      </c>
      <c r="Q2493" s="182" t="s">
        <v>11</v>
      </c>
      <c r="R2493" s="9" t="s">
        <v>3978</v>
      </c>
      <c r="S2493" s="6">
        <v>15000</v>
      </c>
      <c r="T2493" s="6">
        <v>0</v>
      </c>
      <c r="U2493" s="6">
        <v>0</v>
      </c>
      <c r="V2493" s="6">
        <v>0</v>
      </c>
      <c r="W2493" s="6">
        <f>SUM(Table2[[#This Row],[PE Obligations]:[Paving Obligations]])</f>
        <v>15000</v>
      </c>
    </row>
    <row r="2494" spans="1:23" ht="30" x14ac:dyDescent="0.25">
      <c r="A2494" s="5">
        <v>124617</v>
      </c>
      <c r="B2494" s="4">
        <v>1</v>
      </c>
      <c r="C2494" s="9" t="s">
        <v>86</v>
      </c>
      <c r="D2494" s="65" t="s">
        <v>1080</v>
      </c>
      <c r="E2494" s="65" t="s">
        <v>900</v>
      </c>
      <c r="F2494" s="9" t="s">
        <v>3979</v>
      </c>
      <c r="H2494" s="1" t="s">
        <v>28</v>
      </c>
      <c r="I2494" s="1" t="s">
        <v>29</v>
      </c>
      <c r="K2494" s="14" t="s">
        <v>28</v>
      </c>
      <c r="L2494" s="14" t="s">
        <v>113</v>
      </c>
      <c r="M2494" s="2">
        <v>0.04</v>
      </c>
      <c r="N2494" s="13">
        <v>44687</v>
      </c>
      <c r="P2494" s="181" t="s">
        <v>11515</v>
      </c>
      <c r="Q2494" s="182" t="s">
        <v>24</v>
      </c>
      <c r="R2494" s="9" t="s">
        <v>3980</v>
      </c>
      <c r="S2494" s="6">
        <v>15000</v>
      </c>
      <c r="T2494" s="6">
        <v>0</v>
      </c>
      <c r="U2494" s="6">
        <v>0</v>
      </c>
      <c r="V2494" s="6">
        <v>0</v>
      </c>
      <c r="W2494" s="6">
        <f>SUM(Table2[[#This Row],[PE Obligations]:[Paving Obligations]])</f>
        <v>15000</v>
      </c>
    </row>
    <row r="2495" spans="1:23" x14ac:dyDescent="0.25">
      <c r="A2495" s="5">
        <v>124750</v>
      </c>
      <c r="B2495" s="4">
        <v>4</v>
      </c>
      <c r="C2495" s="9" t="s">
        <v>18</v>
      </c>
      <c r="D2495" s="65" t="s">
        <v>363</v>
      </c>
      <c r="E2495" s="65" t="s">
        <v>900</v>
      </c>
      <c r="F2495" s="9" t="s">
        <v>4043</v>
      </c>
      <c r="H2495" s="1" t="s">
        <v>28</v>
      </c>
      <c r="I2495" s="1" t="s">
        <v>29</v>
      </c>
      <c r="K2495" s="14" t="s">
        <v>28</v>
      </c>
      <c r="L2495" s="14" t="s">
        <v>113</v>
      </c>
      <c r="M2495" s="2">
        <v>0.03</v>
      </c>
      <c r="N2495" s="13">
        <v>44904</v>
      </c>
      <c r="P2495" s="181" t="s">
        <v>11514</v>
      </c>
      <c r="Q2495" s="182" t="s">
        <v>11</v>
      </c>
      <c r="R2495" s="9" t="s">
        <v>4044</v>
      </c>
      <c r="S2495" s="6">
        <v>15000</v>
      </c>
      <c r="T2495" s="6">
        <v>0</v>
      </c>
      <c r="U2495" s="6">
        <v>0</v>
      </c>
      <c r="V2495" s="6">
        <v>0</v>
      </c>
      <c r="W2495" s="6">
        <f>SUM(Table2[[#This Row],[PE Obligations]:[Paving Obligations]])</f>
        <v>15000</v>
      </c>
    </row>
    <row r="2496" spans="1:23" ht="75" x14ac:dyDescent="0.25">
      <c r="A2496" s="5">
        <v>129801</v>
      </c>
      <c r="B2496" s="4">
        <v>1</v>
      </c>
      <c r="C2496" s="9" t="s">
        <v>271</v>
      </c>
      <c r="D2496" s="65"/>
      <c r="E2496" s="65" t="s">
        <v>11498</v>
      </c>
      <c r="F2496" s="9" t="s">
        <v>7176</v>
      </c>
      <c r="G2496" s="9" t="s">
        <v>7177</v>
      </c>
      <c r="H2496" s="1" t="s">
        <v>22</v>
      </c>
      <c r="I2496" s="1" t="s">
        <v>158</v>
      </c>
      <c r="J2496" s="1" t="e">
        <f>VLOOKUP(A2496,'Resurfacing Data'!A:M,13,FALSE)</f>
        <v>#N/A</v>
      </c>
      <c r="K2496" s="14" t="s">
        <v>11496</v>
      </c>
      <c r="L2496" s="14" t="s">
        <v>10418</v>
      </c>
      <c r="M2496" s="2">
        <v>0</v>
      </c>
      <c r="P2496" s="181" t="s">
        <v>11517</v>
      </c>
      <c r="Q2496" s="182" t="s">
        <v>1369</v>
      </c>
      <c r="S2496" s="6">
        <v>15000</v>
      </c>
      <c r="T2496" s="6">
        <v>0</v>
      </c>
      <c r="U2496" s="6">
        <v>0</v>
      </c>
      <c r="V2496" s="6">
        <v>0</v>
      </c>
      <c r="W2496" s="6">
        <f>SUM(Table2[[#This Row],[PE Obligations]:[Paving Obligations]])</f>
        <v>15000</v>
      </c>
    </row>
    <row r="2497" spans="1:23" ht="30" x14ac:dyDescent="0.25">
      <c r="A2497" s="5">
        <v>129121</v>
      </c>
      <c r="B2497" s="4">
        <v>3</v>
      </c>
      <c r="C2497" s="9" t="s">
        <v>320</v>
      </c>
      <c r="D2497" s="65" t="s">
        <v>6556</v>
      </c>
      <c r="E2497" s="65" t="s">
        <v>11498</v>
      </c>
      <c r="F2497" s="9" t="s">
        <v>6557</v>
      </c>
      <c r="G2497" s="9" t="s">
        <v>2658</v>
      </c>
      <c r="H2497" s="1" t="s">
        <v>1069</v>
      </c>
      <c r="I2497" s="1" t="s">
        <v>1070</v>
      </c>
      <c r="K2497" s="14" t="s">
        <v>11500</v>
      </c>
      <c r="L2497" s="14" t="s">
        <v>11500</v>
      </c>
      <c r="M2497" s="2">
        <v>0.01</v>
      </c>
      <c r="P2497" s="181" t="s">
        <v>11517</v>
      </c>
      <c r="Q2497" s="182" t="s">
        <v>30</v>
      </c>
      <c r="S2497" s="6">
        <v>15000</v>
      </c>
      <c r="T2497" s="6">
        <v>0</v>
      </c>
      <c r="U2497" s="6">
        <v>0</v>
      </c>
      <c r="V2497" s="6">
        <v>0</v>
      </c>
      <c r="W2497" s="6">
        <f>SUM(Table2[[#This Row],[PE Obligations]:[Paving Obligations]])</f>
        <v>15000</v>
      </c>
    </row>
    <row r="2498" spans="1:23" ht="30" x14ac:dyDescent="0.25">
      <c r="A2498" s="5">
        <v>129730</v>
      </c>
      <c r="B2498" s="4">
        <v>1</v>
      </c>
      <c r="C2498" s="9" t="s">
        <v>49</v>
      </c>
      <c r="D2498" s="65" t="s">
        <v>7068</v>
      </c>
      <c r="E2498" s="65" t="s">
        <v>11498</v>
      </c>
      <c r="F2498" s="9" t="s">
        <v>7069</v>
      </c>
      <c r="G2498" s="9" t="s">
        <v>6716</v>
      </c>
      <c r="H2498" s="1" t="s">
        <v>1069</v>
      </c>
      <c r="I2498" s="1" t="s">
        <v>1070</v>
      </c>
      <c r="K2498" s="14" t="s">
        <v>11500</v>
      </c>
      <c r="L2498" s="14" t="s">
        <v>11500</v>
      </c>
      <c r="M2498" s="2">
        <v>0.01</v>
      </c>
      <c r="P2498" s="181" t="s">
        <v>11517</v>
      </c>
      <c r="Q2498" s="182" t="s">
        <v>30</v>
      </c>
      <c r="S2498" s="6">
        <v>15000</v>
      </c>
      <c r="T2498" s="6">
        <v>0</v>
      </c>
      <c r="U2498" s="6">
        <v>0</v>
      </c>
      <c r="V2498" s="6">
        <v>0</v>
      </c>
      <c r="W2498" s="6">
        <f>SUM(Table2[[#This Row],[PE Obligations]:[Paving Obligations]])</f>
        <v>15000</v>
      </c>
    </row>
    <row r="2499" spans="1:23" ht="30" x14ac:dyDescent="0.25">
      <c r="A2499" s="5">
        <v>129294</v>
      </c>
      <c r="B2499" s="4">
        <v>3</v>
      </c>
      <c r="C2499" s="9" t="s">
        <v>54</v>
      </c>
      <c r="D2499" s="65" t="s">
        <v>6768</v>
      </c>
      <c r="E2499" s="65" t="s">
        <v>11498</v>
      </c>
      <c r="F2499" s="9" t="s">
        <v>6769</v>
      </c>
      <c r="G2499" s="9" t="s">
        <v>6010</v>
      </c>
      <c r="H2499" s="1" t="s">
        <v>1069</v>
      </c>
      <c r="I2499" s="1" t="s">
        <v>1070</v>
      </c>
      <c r="K2499" s="14" t="s">
        <v>11500</v>
      </c>
      <c r="L2499" s="14" t="s">
        <v>11500</v>
      </c>
      <c r="M2499" s="2">
        <v>0.01</v>
      </c>
      <c r="P2499" s="181" t="s">
        <v>11517</v>
      </c>
      <c r="Q2499" s="182" t="s">
        <v>24</v>
      </c>
      <c r="S2499" s="6">
        <v>15000</v>
      </c>
      <c r="T2499" s="6">
        <v>0</v>
      </c>
      <c r="U2499" s="6">
        <v>0</v>
      </c>
      <c r="V2499" s="6">
        <v>0</v>
      </c>
      <c r="W2499" s="6">
        <f>SUM(Table2[[#This Row],[PE Obligations]:[Paving Obligations]])</f>
        <v>15000</v>
      </c>
    </row>
    <row r="2500" spans="1:23" ht="30" x14ac:dyDescent="0.25">
      <c r="A2500" s="5">
        <v>129689</v>
      </c>
      <c r="B2500" s="4">
        <v>1</v>
      </c>
      <c r="C2500" s="9" t="s">
        <v>169</v>
      </c>
      <c r="D2500" s="65" t="s">
        <v>6990</v>
      </c>
      <c r="E2500" s="65" t="s">
        <v>11498</v>
      </c>
      <c r="F2500" s="9" t="s">
        <v>6991</v>
      </c>
      <c r="G2500" s="9" t="s">
        <v>6716</v>
      </c>
      <c r="H2500" s="1" t="s">
        <v>1069</v>
      </c>
      <c r="I2500" s="1" t="s">
        <v>1070</v>
      </c>
      <c r="K2500" s="14" t="s">
        <v>11500</v>
      </c>
      <c r="L2500" s="14" t="s">
        <v>11500</v>
      </c>
      <c r="M2500" s="2">
        <v>0.01</v>
      </c>
      <c r="P2500" s="181" t="s">
        <v>11517</v>
      </c>
      <c r="Q2500" s="182" t="s">
        <v>30</v>
      </c>
      <c r="S2500" s="6">
        <v>15000</v>
      </c>
      <c r="T2500" s="6">
        <v>0</v>
      </c>
      <c r="U2500" s="6">
        <v>0</v>
      </c>
      <c r="V2500" s="6">
        <v>0</v>
      </c>
      <c r="W2500" s="6">
        <f>SUM(Table2[[#This Row],[PE Obligations]:[Paving Obligations]])</f>
        <v>15000</v>
      </c>
    </row>
    <row r="2501" spans="1:23" ht="30" x14ac:dyDescent="0.25">
      <c r="A2501" s="5">
        <v>129728</v>
      </c>
      <c r="B2501" s="4">
        <v>1</v>
      </c>
      <c r="C2501" s="9" t="s">
        <v>40</v>
      </c>
      <c r="D2501" s="65" t="s">
        <v>7064</v>
      </c>
      <c r="E2501" s="65" t="s">
        <v>11498</v>
      </c>
      <c r="F2501" s="9" t="s">
        <v>7065</v>
      </c>
      <c r="G2501" s="9" t="s">
        <v>6716</v>
      </c>
      <c r="H2501" s="1" t="s">
        <v>1069</v>
      </c>
      <c r="I2501" s="1" t="s">
        <v>1070</v>
      </c>
      <c r="K2501" s="14" t="s">
        <v>11500</v>
      </c>
      <c r="L2501" s="14" t="s">
        <v>11500</v>
      </c>
      <c r="M2501" s="2">
        <v>0.01</v>
      </c>
      <c r="P2501" s="181" t="s">
        <v>11517</v>
      </c>
      <c r="Q2501" s="182" t="s">
        <v>30</v>
      </c>
      <c r="S2501" s="6">
        <v>15000</v>
      </c>
      <c r="T2501" s="6">
        <v>0</v>
      </c>
      <c r="U2501" s="6">
        <v>0</v>
      </c>
      <c r="V2501" s="6">
        <v>0</v>
      </c>
      <c r="W2501" s="6">
        <f>SUM(Table2[[#This Row],[PE Obligations]:[Paving Obligations]])</f>
        <v>15000</v>
      </c>
    </row>
    <row r="2502" spans="1:23" ht="30" x14ac:dyDescent="0.25">
      <c r="A2502" s="5">
        <v>129714</v>
      </c>
      <c r="B2502" s="4">
        <v>1</v>
      </c>
      <c r="C2502" s="9" t="s">
        <v>102</v>
      </c>
      <c r="D2502" s="65" t="s">
        <v>7037</v>
      </c>
      <c r="E2502" s="65" t="s">
        <v>11498</v>
      </c>
      <c r="F2502" s="9" t="s">
        <v>7038</v>
      </c>
      <c r="G2502" s="9" t="s">
        <v>6716</v>
      </c>
      <c r="H2502" s="1" t="s">
        <v>1069</v>
      </c>
      <c r="I2502" s="1" t="s">
        <v>1070</v>
      </c>
      <c r="K2502" s="14" t="s">
        <v>11500</v>
      </c>
      <c r="L2502" s="14" t="s">
        <v>11500</v>
      </c>
      <c r="M2502" s="2">
        <v>0.01</v>
      </c>
      <c r="P2502" s="181" t="s">
        <v>11517</v>
      </c>
      <c r="Q2502" s="182" t="s">
        <v>24</v>
      </c>
      <c r="S2502" s="6">
        <v>15000</v>
      </c>
      <c r="T2502" s="6">
        <v>0</v>
      </c>
      <c r="U2502" s="6">
        <v>0</v>
      </c>
      <c r="V2502" s="6">
        <v>0</v>
      </c>
      <c r="W2502" s="6">
        <f>SUM(Table2[[#This Row],[PE Obligations]:[Paving Obligations]])</f>
        <v>15000</v>
      </c>
    </row>
    <row r="2503" spans="1:23" ht="30" x14ac:dyDescent="0.25">
      <c r="A2503" s="5">
        <v>129704</v>
      </c>
      <c r="B2503" s="4">
        <v>3</v>
      </c>
      <c r="C2503" s="9" t="s">
        <v>54</v>
      </c>
      <c r="D2503" s="65" t="s">
        <v>7017</v>
      </c>
      <c r="E2503" s="65" t="s">
        <v>11498</v>
      </c>
      <c r="F2503" s="9" t="s">
        <v>7018</v>
      </c>
      <c r="G2503" s="9" t="s">
        <v>6716</v>
      </c>
      <c r="H2503" s="1" t="s">
        <v>1069</v>
      </c>
      <c r="I2503" s="1" t="s">
        <v>1070</v>
      </c>
      <c r="K2503" s="14" t="s">
        <v>11500</v>
      </c>
      <c r="L2503" s="14" t="s">
        <v>11500</v>
      </c>
      <c r="M2503" s="2">
        <v>0.01</v>
      </c>
      <c r="P2503" s="181" t="s">
        <v>11517</v>
      </c>
      <c r="Q2503" s="182" t="s">
        <v>24</v>
      </c>
      <c r="S2503" s="6">
        <v>15000</v>
      </c>
      <c r="T2503" s="6">
        <v>0</v>
      </c>
      <c r="U2503" s="6">
        <v>0</v>
      </c>
      <c r="V2503" s="6">
        <v>0</v>
      </c>
      <c r="W2503" s="6">
        <f>SUM(Table2[[#This Row],[PE Obligations]:[Paving Obligations]])</f>
        <v>15000</v>
      </c>
    </row>
    <row r="2504" spans="1:23" ht="30" x14ac:dyDescent="0.25">
      <c r="A2504" s="5">
        <v>129722</v>
      </c>
      <c r="B2504" s="4">
        <v>1</v>
      </c>
      <c r="C2504" s="9" t="s">
        <v>40</v>
      </c>
      <c r="D2504" s="65" t="s">
        <v>7052</v>
      </c>
      <c r="E2504" s="65" t="s">
        <v>11498</v>
      </c>
      <c r="F2504" s="9" t="s">
        <v>7053</v>
      </c>
      <c r="G2504" s="9" t="s">
        <v>6716</v>
      </c>
      <c r="H2504" s="1" t="s">
        <v>1069</v>
      </c>
      <c r="I2504" s="1" t="s">
        <v>1070</v>
      </c>
      <c r="K2504" s="14" t="s">
        <v>11500</v>
      </c>
      <c r="L2504" s="14" t="s">
        <v>11500</v>
      </c>
      <c r="M2504" s="2">
        <v>0.01</v>
      </c>
      <c r="P2504" s="181" t="s">
        <v>11517</v>
      </c>
      <c r="Q2504" s="182" t="s">
        <v>30</v>
      </c>
      <c r="S2504" s="6">
        <v>15000</v>
      </c>
      <c r="T2504" s="6">
        <v>0</v>
      </c>
      <c r="U2504" s="6">
        <v>0</v>
      </c>
      <c r="V2504" s="6">
        <v>0</v>
      </c>
      <c r="W2504" s="6">
        <f>SUM(Table2[[#This Row],[PE Obligations]:[Paving Obligations]])</f>
        <v>15000</v>
      </c>
    </row>
    <row r="2505" spans="1:23" ht="30" x14ac:dyDescent="0.25">
      <c r="A2505" s="5">
        <v>129694</v>
      </c>
      <c r="B2505" s="4">
        <v>3</v>
      </c>
      <c r="C2505" s="9" t="s">
        <v>206</v>
      </c>
      <c r="D2505" s="65" t="s">
        <v>6999</v>
      </c>
      <c r="E2505" s="65" t="s">
        <v>11498</v>
      </c>
      <c r="F2505" s="9" t="s">
        <v>7000</v>
      </c>
      <c r="G2505" s="9" t="s">
        <v>6716</v>
      </c>
      <c r="H2505" s="1" t="s">
        <v>1069</v>
      </c>
      <c r="I2505" s="1" t="s">
        <v>1070</v>
      </c>
      <c r="K2505" s="14" t="s">
        <v>11500</v>
      </c>
      <c r="L2505" s="14" t="s">
        <v>11500</v>
      </c>
      <c r="M2505" s="2">
        <v>0.01</v>
      </c>
      <c r="P2505" s="181" t="s">
        <v>11517</v>
      </c>
      <c r="Q2505" s="182" t="s">
        <v>30</v>
      </c>
      <c r="S2505" s="6">
        <v>15000</v>
      </c>
      <c r="T2505" s="6">
        <v>0</v>
      </c>
      <c r="U2505" s="6">
        <v>0</v>
      </c>
      <c r="V2505" s="6">
        <v>0</v>
      </c>
      <c r="W2505" s="6">
        <f>SUM(Table2[[#This Row],[PE Obligations]:[Paving Obligations]])</f>
        <v>15000</v>
      </c>
    </row>
    <row r="2506" spans="1:23" ht="30" x14ac:dyDescent="0.25">
      <c r="A2506" s="5">
        <v>129893</v>
      </c>
      <c r="B2506" s="4">
        <v>4</v>
      </c>
      <c r="C2506" s="9" t="s">
        <v>215</v>
      </c>
      <c r="D2506" s="65" t="s">
        <v>7243</v>
      </c>
      <c r="E2506" s="65" t="s">
        <v>11498</v>
      </c>
      <c r="F2506" s="9" t="s">
        <v>7244</v>
      </c>
      <c r="G2506" s="9" t="s">
        <v>6010</v>
      </c>
      <c r="H2506" s="1" t="s">
        <v>1069</v>
      </c>
      <c r="I2506" s="1" t="s">
        <v>1070</v>
      </c>
      <c r="K2506" s="14" t="s">
        <v>11500</v>
      </c>
      <c r="L2506" s="14" t="s">
        <v>11500</v>
      </c>
      <c r="M2506" s="2">
        <v>0.01</v>
      </c>
      <c r="P2506" s="181" t="s">
        <v>11517</v>
      </c>
      <c r="Q2506" s="182" t="s">
        <v>30</v>
      </c>
      <c r="S2506" s="6">
        <v>15000</v>
      </c>
      <c r="T2506" s="6">
        <v>0</v>
      </c>
      <c r="U2506" s="6">
        <v>0</v>
      </c>
      <c r="V2506" s="6">
        <v>0</v>
      </c>
      <c r="W2506" s="6">
        <f>SUM(Table2[[#This Row],[PE Obligations]:[Paving Obligations]])</f>
        <v>15000</v>
      </c>
    </row>
    <row r="2507" spans="1:23" ht="30" x14ac:dyDescent="0.25">
      <c r="A2507" s="5">
        <v>129147</v>
      </c>
      <c r="B2507" s="4">
        <v>3</v>
      </c>
      <c r="C2507" s="9" t="s">
        <v>298</v>
      </c>
      <c r="D2507" s="65" t="s">
        <v>6560</v>
      </c>
      <c r="E2507" s="65" t="s">
        <v>11498</v>
      </c>
      <c r="F2507" s="9" t="s">
        <v>6561</v>
      </c>
      <c r="G2507" s="9" t="s">
        <v>2658</v>
      </c>
      <c r="H2507" s="1" t="s">
        <v>1069</v>
      </c>
      <c r="I2507" s="1" t="s">
        <v>1070</v>
      </c>
      <c r="K2507" s="14" t="s">
        <v>11500</v>
      </c>
      <c r="L2507" s="14" t="s">
        <v>11500</v>
      </c>
      <c r="M2507" s="2">
        <v>0.01</v>
      </c>
      <c r="P2507" s="181" t="s">
        <v>11517</v>
      </c>
      <c r="Q2507" s="182" t="s">
        <v>30</v>
      </c>
      <c r="S2507" s="6">
        <v>15000</v>
      </c>
      <c r="T2507" s="6">
        <v>0</v>
      </c>
      <c r="U2507" s="6">
        <v>0</v>
      </c>
      <c r="V2507" s="6">
        <v>0</v>
      </c>
      <c r="W2507" s="6">
        <f>SUM(Table2[[#This Row],[PE Obligations]:[Paving Obligations]])</f>
        <v>15000</v>
      </c>
    </row>
    <row r="2508" spans="1:23" ht="30" x14ac:dyDescent="0.25">
      <c r="A2508" s="5">
        <v>129691</v>
      </c>
      <c r="B2508" s="4">
        <v>1</v>
      </c>
      <c r="C2508" s="9" t="s">
        <v>181</v>
      </c>
      <c r="D2508" s="65" t="s">
        <v>6994</v>
      </c>
      <c r="E2508" s="65" t="s">
        <v>11498</v>
      </c>
      <c r="F2508" s="9" t="s">
        <v>6995</v>
      </c>
      <c r="G2508" s="9" t="s">
        <v>6716</v>
      </c>
      <c r="H2508" s="1" t="s">
        <v>1069</v>
      </c>
      <c r="I2508" s="1" t="s">
        <v>1070</v>
      </c>
      <c r="K2508" s="14" t="s">
        <v>11500</v>
      </c>
      <c r="L2508" s="14" t="s">
        <v>11500</v>
      </c>
      <c r="M2508" s="2">
        <v>0.01</v>
      </c>
      <c r="P2508" s="181" t="s">
        <v>11517</v>
      </c>
      <c r="Q2508" s="182" t="s">
        <v>30</v>
      </c>
      <c r="S2508" s="6">
        <v>15000</v>
      </c>
      <c r="T2508" s="6">
        <v>0</v>
      </c>
      <c r="U2508" s="6">
        <v>0</v>
      </c>
      <c r="V2508" s="6">
        <v>0</v>
      </c>
      <c r="W2508" s="6">
        <f>SUM(Table2[[#This Row],[PE Obligations]:[Paving Obligations]])</f>
        <v>15000</v>
      </c>
    </row>
    <row r="2509" spans="1:23" ht="30" x14ac:dyDescent="0.25">
      <c r="A2509" s="5">
        <v>129706</v>
      </c>
      <c r="B2509" s="4">
        <v>4</v>
      </c>
      <c r="C2509" s="9" t="s">
        <v>215</v>
      </c>
      <c r="D2509" s="65" t="s">
        <v>7021</v>
      </c>
      <c r="E2509" s="65" t="s">
        <v>11498</v>
      </c>
      <c r="F2509" s="9" t="s">
        <v>7022</v>
      </c>
      <c r="G2509" s="9" t="s">
        <v>6716</v>
      </c>
      <c r="H2509" s="1" t="s">
        <v>1069</v>
      </c>
      <c r="I2509" s="1" t="s">
        <v>1070</v>
      </c>
      <c r="K2509" s="14" t="s">
        <v>11500</v>
      </c>
      <c r="L2509" s="14" t="s">
        <v>11500</v>
      </c>
      <c r="M2509" s="2">
        <v>0.01</v>
      </c>
      <c r="P2509" s="181" t="s">
        <v>11517</v>
      </c>
      <c r="Q2509" s="182" t="s">
        <v>30</v>
      </c>
      <c r="S2509" s="6">
        <v>15000</v>
      </c>
      <c r="T2509" s="6">
        <v>0</v>
      </c>
      <c r="U2509" s="6">
        <v>0</v>
      </c>
      <c r="V2509" s="6">
        <v>0</v>
      </c>
      <c r="W2509" s="6">
        <f>SUM(Table2[[#This Row],[PE Obligations]:[Paving Obligations]])</f>
        <v>15000</v>
      </c>
    </row>
    <row r="2510" spans="1:23" ht="30" x14ac:dyDescent="0.25">
      <c r="A2510" s="5">
        <v>129724</v>
      </c>
      <c r="B2510" s="4">
        <v>1</v>
      </c>
      <c r="C2510" s="9" t="s">
        <v>40</v>
      </c>
      <c r="D2510" s="65" t="s">
        <v>7056</v>
      </c>
      <c r="E2510" s="65" t="s">
        <v>11498</v>
      </c>
      <c r="F2510" s="9" t="s">
        <v>7057</v>
      </c>
      <c r="G2510" s="9" t="s">
        <v>6716</v>
      </c>
      <c r="H2510" s="1" t="s">
        <v>1069</v>
      </c>
      <c r="I2510" s="1" t="s">
        <v>1070</v>
      </c>
      <c r="K2510" s="14" t="s">
        <v>11500</v>
      </c>
      <c r="L2510" s="14" t="s">
        <v>11500</v>
      </c>
      <c r="M2510" s="2">
        <v>0.01</v>
      </c>
      <c r="P2510" s="181" t="s">
        <v>11517</v>
      </c>
      <c r="Q2510" s="182" t="s">
        <v>24</v>
      </c>
      <c r="S2510" s="6">
        <v>15000</v>
      </c>
      <c r="T2510" s="6">
        <v>0</v>
      </c>
      <c r="U2510" s="6">
        <v>0</v>
      </c>
      <c r="V2510" s="6">
        <v>0</v>
      </c>
      <c r="W2510" s="6">
        <f>SUM(Table2[[#This Row],[PE Obligations]:[Paving Obligations]])</f>
        <v>15000</v>
      </c>
    </row>
    <row r="2511" spans="1:23" ht="30" x14ac:dyDescent="0.25">
      <c r="A2511" s="5">
        <v>129692</v>
      </c>
      <c r="B2511" s="4">
        <v>1</v>
      </c>
      <c r="C2511" s="9" t="s">
        <v>181</v>
      </c>
      <c r="D2511" s="65" t="s">
        <v>6996</v>
      </c>
      <c r="E2511" s="65" t="s">
        <v>11498</v>
      </c>
      <c r="F2511" s="9" t="s">
        <v>6997</v>
      </c>
      <c r="G2511" s="9" t="s">
        <v>6716</v>
      </c>
      <c r="H2511" s="1" t="s">
        <v>1069</v>
      </c>
      <c r="I2511" s="1" t="s">
        <v>1070</v>
      </c>
      <c r="K2511" s="14" t="s">
        <v>11500</v>
      </c>
      <c r="L2511" s="14" t="s">
        <v>11500</v>
      </c>
      <c r="M2511" s="2">
        <v>0.01</v>
      </c>
      <c r="P2511" s="181" t="s">
        <v>11517</v>
      </c>
      <c r="Q2511" s="182" t="s">
        <v>30</v>
      </c>
      <c r="S2511" s="6">
        <v>15000</v>
      </c>
      <c r="T2511" s="6">
        <v>0</v>
      </c>
      <c r="U2511" s="6">
        <v>0</v>
      </c>
      <c r="V2511" s="6">
        <v>0</v>
      </c>
      <c r="W2511" s="6">
        <f>SUM(Table2[[#This Row],[PE Obligations]:[Paving Obligations]])</f>
        <v>15000</v>
      </c>
    </row>
    <row r="2512" spans="1:23" ht="30" x14ac:dyDescent="0.25">
      <c r="A2512" s="5">
        <v>129233</v>
      </c>
      <c r="B2512" s="4">
        <v>2</v>
      </c>
      <c r="C2512" s="9" t="s">
        <v>121</v>
      </c>
      <c r="D2512" s="65" t="s">
        <v>6714</v>
      </c>
      <c r="E2512" s="65" t="s">
        <v>11498</v>
      </c>
      <c r="F2512" s="9" t="s">
        <v>6715</v>
      </c>
      <c r="G2512" s="9" t="s">
        <v>6716</v>
      </c>
      <c r="H2512" s="1" t="s">
        <v>1069</v>
      </c>
      <c r="I2512" s="1" t="s">
        <v>1070</v>
      </c>
      <c r="K2512" s="14" t="s">
        <v>11500</v>
      </c>
      <c r="L2512" s="14" t="s">
        <v>11500</v>
      </c>
      <c r="M2512" s="2">
        <v>0.01</v>
      </c>
      <c r="P2512" s="181" t="s">
        <v>11517</v>
      </c>
      <c r="Q2512" s="182" t="s">
        <v>24</v>
      </c>
      <c r="S2512" s="6">
        <v>15000</v>
      </c>
      <c r="T2512" s="6">
        <v>0</v>
      </c>
      <c r="U2512" s="6">
        <v>0</v>
      </c>
      <c r="V2512" s="6">
        <v>0</v>
      </c>
      <c r="W2512" s="6">
        <f>SUM(Table2[[#This Row],[PE Obligations]:[Paving Obligations]])</f>
        <v>15000</v>
      </c>
    </row>
    <row r="2513" spans="1:23" ht="30" x14ac:dyDescent="0.25">
      <c r="A2513" s="5">
        <v>129715</v>
      </c>
      <c r="B2513" s="4">
        <v>1</v>
      </c>
      <c r="C2513" s="9" t="s">
        <v>102</v>
      </c>
      <c r="D2513" s="65" t="s">
        <v>7039</v>
      </c>
      <c r="E2513" s="65" t="s">
        <v>11498</v>
      </c>
      <c r="F2513" s="9" t="s">
        <v>7040</v>
      </c>
      <c r="G2513" s="9" t="s">
        <v>6716</v>
      </c>
      <c r="H2513" s="1" t="s">
        <v>1069</v>
      </c>
      <c r="I2513" s="1" t="s">
        <v>1070</v>
      </c>
      <c r="K2513" s="14" t="s">
        <v>11500</v>
      </c>
      <c r="L2513" s="14" t="s">
        <v>11500</v>
      </c>
      <c r="M2513" s="2">
        <v>0.01</v>
      </c>
      <c r="P2513" s="181" t="s">
        <v>11517</v>
      </c>
      <c r="Q2513" s="182" t="s">
        <v>30</v>
      </c>
      <c r="S2513" s="6">
        <v>15000</v>
      </c>
      <c r="T2513" s="6">
        <v>0</v>
      </c>
      <c r="U2513" s="6">
        <v>0</v>
      </c>
      <c r="V2513" s="6">
        <v>0</v>
      </c>
      <c r="W2513" s="6">
        <f>SUM(Table2[[#This Row],[PE Obligations]:[Paving Obligations]])</f>
        <v>15000</v>
      </c>
    </row>
    <row r="2514" spans="1:23" ht="30" x14ac:dyDescent="0.25">
      <c r="A2514" s="5">
        <v>129717</v>
      </c>
      <c r="B2514" s="4">
        <v>1</v>
      </c>
      <c r="C2514" s="9" t="s">
        <v>223</v>
      </c>
      <c r="D2514" s="65" t="s">
        <v>7043</v>
      </c>
      <c r="E2514" s="65" t="s">
        <v>11498</v>
      </c>
      <c r="F2514" s="9" t="s">
        <v>7044</v>
      </c>
      <c r="G2514" s="9" t="s">
        <v>6716</v>
      </c>
      <c r="H2514" s="1" t="s">
        <v>1069</v>
      </c>
      <c r="I2514" s="1" t="s">
        <v>1070</v>
      </c>
      <c r="K2514" s="14" t="s">
        <v>11500</v>
      </c>
      <c r="L2514" s="14" t="s">
        <v>11500</v>
      </c>
      <c r="M2514" s="2">
        <v>0.01</v>
      </c>
      <c r="P2514" s="181" t="s">
        <v>11517</v>
      </c>
      <c r="Q2514" s="182" t="s">
        <v>30</v>
      </c>
      <c r="S2514" s="6">
        <v>15000</v>
      </c>
      <c r="T2514" s="6">
        <v>0</v>
      </c>
      <c r="U2514" s="6">
        <v>0</v>
      </c>
      <c r="V2514" s="6">
        <v>0</v>
      </c>
      <c r="W2514" s="6">
        <f>SUM(Table2[[#This Row],[PE Obligations]:[Paving Obligations]])</f>
        <v>15000</v>
      </c>
    </row>
    <row r="2515" spans="1:23" ht="30" x14ac:dyDescent="0.25">
      <c r="A2515" s="5">
        <v>129122</v>
      </c>
      <c r="B2515" s="4">
        <v>3</v>
      </c>
      <c r="C2515" s="9" t="s">
        <v>320</v>
      </c>
      <c r="D2515" s="65" t="s">
        <v>6558</v>
      </c>
      <c r="E2515" s="65" t="s">
        <v>11498</v>
      </c>
      <c r="F2515" s="9" t="s">
        <v>6559</v>
      </c>
      <c r="G2515" s="9" t="s">
        <v>2658</v>
      </c>
      <c r="H2515" s="1" t="s">
        <v>1069</v>
      </c>
      <c r="I2515" s="1" t="s">
        <v>1070</v>
      </c>
      <c r="K2515" s="14" t="s">
        <v>11500</v>
      </c>
      <c r="L2515" s="14" t="s">
        <v>11500</v>
      </c>
      <c r="M2515" s="2">
        <v>0.01</v>
      </c>
      <c r="P2515" s="181" t="s">
        <v>11517</v>
      </c>
      <c r="Q2515" s="182" t="s">
        <v>30</v>
      </c>
      <c r="S2515" s="6">
        <v>15000</v>
      </c>
      <c r="T2515" s="6">
        <v>0</v>
      </c>
      <c r="U2515" s="6">
        <v>0</v>
      </c>
      <c r="V2515" s="6">
        <v>0</v>
      </c>
      <c r="W2515" s="6">
        <f>SUM(Table2[[#This Row],[PE Obligations]:[Paving Obligations]])</f>
        <v>15000</v>
      </c>
    </row>
    <row r="2516" spans="1:23" ht="30" x14ac:dyDescent="0.25">
      <c r="A2516" s="5">
        <v>129886</v>
      </c>
      <c r="B2516" s="4">
        <v>2</v>
      </c>
      <c r="C2516" s="9" t="s">
        <v>128</v>
      </c>
      <c r="D2516" s="65" t="s">
        <v>7234</v>
      </c>
      <c r="E2516" s="65" t="s">
        <v>11498</v>
      </c>
      <c r="F2516" s="9" t="s">
        <v>7235</v>
      </c>
      <c r="G2516" s="9" t="s">
        <v>6010</v>
      </c>
      <c r="H2516" s="1" t="s">
        <v>1069</v>
      </c>
      <c r="I2516" s="1" t="s">
        <v>1070</v>
      </c>
      <c r="K2516" s="14" t="s">
        <v>11500</v>
      </c>
      <c r="L2516" s="14" t="s">
        <v>11500</v>
      </c>
      <c r="M2516" s="2">
        <v>0.01</v>
      </c>
      <c r="P2516" s="181" t="s">
        <v>11517</v>
      </c>
      <c r="Q2516" s="182"/>
      <c r="S2516" s="6">
        <v>15000</v>
      </c>
      <c r="T2516" s="6">
        <v>0</v>
      </c>
      <c r="U2516" s="6">
        <v>0</v>
      </c>
      <c r="V2516" s="6">
        <v>0</v>
      </c>
      <c r="W2516" s="6">
        <f>SUM(Table2[[#This Row],[PE Obligations]:[Paving Obligations]])</f>
        <v>15000</v>
      </c>
    </row>
    <row r="2517" spans="1:23" ht="30" x14ac:dyDescent="0.25">
      <c r="A2517" s="5">
        <v>129695</v>
      </c>
      <c r="B2517" s="4">
        <v>3</v>
      </c>
      <c r="C2517" s="9" t="s">
        <v>206</v>
      </c>
      <c r="D2517" s="65" t="s">
        <v>7001</v>
      </c>
      <c r="E2517" s="65" t="s">
        <v>11498</v>
      </c>
      <c r="F2517" s="9" t="s">
        <v>7002</v>
      </c>
      <c r="G2517" s="9" t="s">
        <v>6716</v>
      </c>
      <c r="H2517" s="1" t="s">
        <v>1069</v>
      </c>
      <c r="I2517" s="1" t="s">
        <v>1070</v>
      </c>
      <c r="K2517" s="14" t="s">
        <v>11500</v>
      </c>
      <c r="L2517" s="14" t="s">
        <v>11500</v>
      </c>
      <c r="M2517" s="2">
        <v>0.01</v>
      </c>
      <c r="P2517" s="181" t="s">
        <v>11517</v>
      </c>
      <c r="Q2517" s="182" t="s">
        <v>30</v>
      </c>
      <c r="S2517" s="6">
        <v>15000</v>
      </c>
      <c r="T2517" s="6">
        <v>0</v>
      </c>
      <c r="U2517" s="6">
        <v>0</v>
      </c>
      <c r="V2517" s="6">
        <v>0</v>
      </c>
      <c r="W2517" s="6">
        <f>SUM(Table2[[#This Row],[PE Obligations]:[Paving Obligations]])</f>
        <v>15000</v>
      </c>
    </row>
    <row r="2518" spans="1:23" ht="30" x14ac:dyDescent="0.25">
      <c r="A2518" s="5">
        <v>129721</v>
      </c>
      <c r="B2518" s="4">
        <v>2</v>
      </c>
      <c r="C2518" s="9" t="s">
        <v>65</v>
      </c>
      <c r="D2518" s="65" t="s">
        <v>7050</v>
      </c>
      <c r="E2518" s="65" t="s">
        <v>11498</v>
      </c>
      <c r="F2518" s="9" t="s">
        <v>7051</v>
      </c>
      <c r="G2518" s="9" t="s">
        <v>6716</v>
      </c>
      <c r="H2518" s="1" t="s">
        <v>1069</v>
      </c>
      <c r="I2518" s="1" t="s">
        <v>1070</v>
      </c>
      <c r="K2518" s="14" t="s">
        <v>11500</v>
      </c>
      <c r="L2518" s="14" t="s">
        <v>11500</v>
      </c>
      <c r="M2518" s="2">
        <v>0.01</v>
      </c>
      <c r="P2518" s="181" t="s">
        <v>11517</v>
      </c>
      <c r="Q2518" s="182" t="s">
        <v>30</v>
      </c>
      <c r="S2518" s="6">
        <v>15000</v>
      </c>
      <c r="T2518" s="6">
        <v>0</v>
      </c>
      <c r="U2518" s="6">
        <v>0</v>
      </c>
      <c r="V2518" s="6">
        <v>0</v>
      </c>
      <c r="W2518" s="6">
        <f>SUM(Table2[[#This Row],[PE Obligations]:[Paving Obligations]])</f>
        <v>15000</v>
      </c>
    </row>
    <row r="2519" spans="1:23" ht="30" x14ac:dyDescent="0.25">
      <c r="A2519" s="5">
        <v>129726</v>
      </c>
      <c r="B2519" s="4">
        <v>1</v>
      </c>
      <c r="C2519" s="9" t="s">
        <v>40</v>
      </c>
      <c r="D2519" s="65" t="s">
        <v>7060</v>
      </c>
      <c r="E2519" s="65" t="s">
        <v>11498</v>
      </c>
      <c r="F2519" s="9" t="s">
        <v>7061</v>
      </c>
      <c r="G2519" s="9" t="s">
        <v>6716</v>
      </c>
      <c r="H2519" s="1" t="s">
        <v>1069</v>
      </c>
      <c r="I2519" s="1" t="s">
        <v>1070</v>
      </c>
      <c r="K2519" s="14" t="s">
        <v>11500</v>
      </c>
      <c r="L2519" s="14" t="s">
        <v>11500</v>
      </c>
      <c r="M2519" s="2">
        <v>0.01</v>
      </c>
      <c r="P2519" s="181" t="s">
        <v>11517</v>
      </c>
      <c r="Q2519" s="182" t="s">
        <v>24</v>
      </c>
      <c r="S2519" s="6">
        <v>15000</v>
      </c>
      <c r="T2519" s="6">
        <v>0</v>
      </c>
      <c r="U2519" s="6">
        <v>0</v>
      </c>
      <c r="V2519" s="6">
        <v>0</v>
      </c>
      <c r="W2519" s="6">
        <f>SUM(Table2[[#This Row],[PE Obligations]:[Paving Obligations]])</f>
        <v>15000</v>
      </c>
    </row>
    <row r="2520" spans="1:23" ht="30" x14ac:dyDescent="0.25">
      <c r="A2520" s="5">
        <v>129464</v>
      </c>
      <c r="B2520" s="4">
        <v>2</v>
      </c>
      <c r="C2520" s="9" t="s">
        <v>128</v>
      </c>
      <c r="D2520" s="65" t="s">
        <v>6956</v>
      </c>
      <c r="E2520" s="65" t="s">
        <v>11498</v>
      </c>
      <c r="F2520" s="9" t="s">
        <v>6957</v>
      </c>
      <c r="G2520" s="9" t="s">
        <v>2658</v>
      </c>
      <c r="H2520" s="1" t="s">
        <v>1069</v>
      </c>
      <c r="I2520" s="1" t="s">
        <v>1070</v>
      </c>
      <c r="K2520" s="14" t="s">
        <v>11500</v>
      </c>
      <c r="L2520" s="14" t="s">
        <v>11500</v>
      </c>
      <c r="M2520" s="2">
        <v>0.01</v>
      </c>
      <c r="P2520" s="181" t="s">
        <v>11517</v>
      </c>
      <c r="Q2520" s="182" t="s">
        <v>30</v>
      </c>
      <c r="S2520" s="6">
        <v>15000</v>
      </c>
      <c r="T2520" s="6">
        <v>0</v>
      </c>
      <c r="U2520" s="6">
        <v>0</v>
      </c>
      <c r="V2520" s="6">
        <v>0</v>
      </c>
      <c r="W2520" s="6">
        <f>SUM(Table2[[#This Row],[PE Obligations]:[Paving Obligations]])</f>
        <v>15000</v>
      </c>
    </row>
    <row r="2521" spans="1:23" ht="30" x14ac:dyDescent="0.25">
      <c r="A2521" s="5">
        <v>129718</v>
      </c>
      <c r="B2521" s="4">
        <v>1</v>
      </c>
      <c r="C2521" s="9" t="s">
        <v>223</v>
      </c>
      <c r="D2521" s="65" t="s">
        <v>7045</v>
      </c>
      <c r="E2521" s="65" t="s">
        <v>11498</v>
      </c>
      <c r="F2521" s="9" t="s">
        <v>7046</v>
      </c>
      <c r="G2521" s="9" t="s">
        <v>6716</v>
      </c>
      <c r="H2521" s="1" t="s">
        <v>1069</v>
      </c>
      <c r="I2521" s="1" t="s">
        <v>1070</v>
      </c>
      <c r="K2521" s="14" t="s">
        <v>11500</v>
      </c>
      <c r="L2521" s="14" t="s">
        <v>11500</v>
      </c>
      <c r="M2521" s="2">
        <v>0.01</v>
      </c>
      <c r="P2521" s="181" t="s">
        <v>11517</v>
      </c>
      <c r="Q2521" s="182" t="s">
        <v>30</v>
      </c>
      <c r="S2521" s="6">
        <v>15000</v>
      </c>
      <c r="T2521" s="6">
        <v>0</v>
      </c>
      <c r="U2521" s="6">
        <v>0</v>
      </c>
      <c r="V2521" s="6">
        <v>0</v>
      </c>
      <c r="W2521" s="6">
        <f>SUM(Table2[[#This Row],[PE Obligations]:[Paving Obligations]])</f>
        <v>15000</v>
      </c>
    </row>
    <row r="2522" spans="1:23" ht="30" x14ac:dyDescent="0.25">
      <c r="A2522" s="5">
        <v>129720</v>
      </c>
      <c r="B2522" s="4">
        <v>2</v>
      </c>
      <c r="C2522" s="9" t="s">
        <v>65</v>
      </c>
      <c r="D2522" s="65" t="s">
        <v>4621</v>
      </c>
      <c r="E2522" s="65" t="s">
        <v>11498</v>
      </c>
      <c r="F2522" s="9" t="s">
        <v>7049</v>
      </c>
      <c r="G2522" s="9" t="s">
        <v>6716</v>
      </c>
      <c r="H2522" s="1" t="s">
        <v>1069</v>
      </c>
      <c r="I2522" s="1" t="s">
        <v>1070</v>
      </c>
      <c r="K2522" s="14" t="s">
        <v>11500</v>
      </c>
      <c r="L2522" s="14" t="s">
        <v>11500</v>
      </c>
      <c r="M2522" s="2">
        <v>0.01</v>
      </c>
      <c r="P2522" s="181" t="s">
        <v>11517</v>
      </c>
      <c r="Q2522" s="182" t="s">
        <v>30</v>
      </c>
      <c r="S2522" s="6">
        <v>15000</v>
      </c>
      <c r="T2522" s="6">
        <v>0</v>
      </c>
      <c r="U2522" s="6">
        <v>0</v>
      </c>
      <c r="V2522" s="6">
        <v>0</v>
      </c>
      <c r="W2522" s="6">
        <f>SUM(Table2[[#This Row],[PE Obligations]:[Paving Obligations]])</f>
        <v>15000</v>
      </c>
    </row>
    <row r="2523" spans="1:23" ht="30" x14ac:dyDescent="0.25">
      <c r="A2523" s="5">
        <v>129690</v>
      </c>
      <c r="B2523" s="4">
        <v>1</v>
      </c>
      <c r="C2523" s="9" t="s">
        <v>169</v>
      </c>
      <c r="D2523" s="65" t="s">
        <v>6992</v>
      </c>
      <c r="E2523" s="65" t="s">
        <v>11498</v>
      </c>
      <c r="F2523" s="9" t="s">
        <v>6993</v>
      </c>
      <c r="G2523" s="9" t="s">
        <v>6716</v>
      </c>
      <c r="H2523" s="1" t="s">
        <v>1069</v>
      </c>
      <c r="I2523" s="1" t="s">
        <v>1070</v>
      </c>
      <c r="K2523" s="14" t="s">
        <v>11500</v>
      </c>
      <c r="L2523" s="14" t="s">
        <v>11500</v>
      </c>
      <c r="M2523" s="2">
        <v>0.01</v>
      </c>
      <c r="P2523" s="181" t="s">
        <v>11517</v>
      </c>
      <c r="Q2523" s="182" t="s">
        <v>30</v>
      </c>
      <c r="S2523" s="6">
        <v>15000</v>
      </c>
      <c r="T2523" s="6">
        <v>0</v>
      </c>
      <c r="U2523" s="6">
        <v>0</v>
      </c>
      <c r="V2523" s="6">
        <v>0</v>
      </c>
      <c r="W2523" s="6">
        <f>SUM(Table2[[#This Row],[PE Obligations]:[Paving Obligations]])</f>
        <v>15000</v>
      </c>
    </row>
    <row r="2524" spans="1:23" ht="30" x14ac:dyDescent="0.25">
      <c r="A2524" s="5">
        <v>129723</v>
      </c>
      <c r="B2524" s="4">
        <v>1</v>
      </c>
      <c r="C2524" s="9" t="s">
        <v>40</v>
      </c>
      <c r="D2524" s="65" t="s">
        <v>7054</v>
      </c>
      <c r="E2524" s="65" t="s">
        <v>11498</v>
      </c>
      <c r="F2524" s="9" t="s">
        <v>7055</v>
      </c>
      <c r="G2524" s="9" t="s">
        <v>6716</v>
      </c>
      <c r="H2524" s="1" t="s">
        <v>1069</v>
      </c>
      <c r="I2524" s="1" t="s">
        <v>1070</v>
      </c>
      <c r="K2524" s="14" t="s">
        <v>11500</v>
      </c>
      <c r="L2524" s="14" t="s">
        <v>11500</v>
      </c>
      <c r="M2524" s="2">
        <v>0.01</v>
      </c>
      <c r="P2524" s="181" t="s">
        <v>11517</v>
      </c>
      <c r="Q2524" s="182" t="s">
        <v>30</v>
      </c>
      <c r="S2524" s="6">
        <v>15000</v>
      </c>
      <c r="T2524" s="6">
        <v>0</v>
      </c>
      <c r="U2524" s="6">
        <v>0</v>
      </c>
      <c r="V2524" s="6">
        <v>0</v>
      </c>
      <c r="W2524" s="6">
        <f>SUM(Table2[[#This Row],[PE Obligations]:[Paving Obligations]])</f>
        <v>15000</v>
      </c>
    </row>
    <row r="2525" spans="1:23" ht="30" x14ac:dyDescent="0.25">
      <c r="A2525" s="5">
        <v>129700</v>
      </c>
      <c r="B2525" s="4">
        <v>3</v>
      </c>
      <c r="C2525" s="9" t="s">
        <v>54</v>
      </c>
      <c r="D2525" s="65" t="s">
        <v>7009</v>
      </c>
      <c r="E2525" s="65" t="s">
        <v>11498</v>
      </c>
      <c r="F2525" s="9" t="s">
        <v>7010</v>
      </c>
      <c r="G2525" s="9" t="s">
        <v>6716</v>
      </c>
      <c r="H2525" s="1" t="s">
        <v>1069</v>
      </c>
      <c r="I2525" s="1" t="s">
        <v>1070</v>
      </c>
      <c r="K2525" s="14" t="s">
        <v>11500</v>
      </c>
      <c r="L2525" s="14" t="s">
        <v>11500</v>
      </c>
      <c r="M2525" s="2">
        <v>0.01</v>
      </c>
      <c r="P2525" s="181" t="s">
        <v>11517</v>
      </c>
      <c r="Q2525" s="182" t="s">
        <v>24</v>
      </c>
      <c r="S2525" s="6">
        <v>15000</v>
      </c>
      <c r="T2525" s="6">
        <v>0</v>
      </c>
      <c r="U2525" s="6">
        <v>0</v>
      </c>
      <c r="V2525" s="6">
        <v>0</v>
      </c>
      <c r="W2525" s="6">
        <f>SUM(Table2[[#This Row],[PE Obligations]:[Paving Obligations]])</f>
        <v>15000</v>
      </c>
    </row>
    <row r="2526" spans="1:23" ht="30" x14ac:dyDescent="0.25">
      <c r="A2526" s="5">
        <v>129707</v>
      </c>
      <c r="B2526" s="4">
        <v>4</v>
      </c>
      <c r="C2526" s="9" t="s">
        <v>215</v>
      </c>
      <c r="D2526" s="65" t="s">
        <v>7023</v>
      </c>
      <c r="E2526" s="65" t="s">
        <v>11498</v>
      </c>
      <c r="F2526" s="9" t="s">
        <v>7024</v>
      </c>
      <c r="G2526" s="9" t="s">
        <v>6716</v>
      </c>
      <c r="H2526" s="1" t="s">
        <v>1069</v>
      </c>
      <c r="I2526" s="1" t="s">
        <v>1070</v>
      </c>
      <c r="K2526" s="14" t="s">
        <v>11500</v>
      </c>
      <c r="L2526" s="14" t="s">
        <v>11500</v>
      </c>
      <c r="M2526" s="2">
        <v>0.01</v>
      </c>
      <c r="P2526" s="181" t="s">
        <v>11517</v>
      </c>
      <c r="Q2526" s="182" t="s">
        <v>30</v>
      </c>
      <c r="S2526" s="6">
        <v>15000</v>
      </c>
      <c r="T2526" s="6">
        <v>0</v>
      </c>
      <c r="U2526" s="6">
        <v>0</v>
      </c>
      <c r="V2526" s="6">
        <v>0</v>
      </c>
      <c r="W2526" s="6">
        <f>SUM(Table2[[#This Row],[PE Obligations]:[Paving Obligations]])</f>
        <v>15000</v>
      </c>
    </row>
    <row r="2527" spans="1:23" ht="30" x14ac:dyDescent="0.25">
      <c r="A2527" s="5">
        <v>129705</v>
      </c>
      <c r="B2527" s="4">
        <v>3</v>
      </c>
      <c r="C2527" s="9" t="s">
        <v>54</v>
      </c>
      <c r="D2527" s="65" t="s">
        <v>7019</v>
      </c>
      <c r="E2527" s="65" t="s">
        <v>11498</v>
      </c>
      <c r="F2527" s="9" t="s">
        <v>7020</v>
      </c>
      <c r="G2527" s="9" t="s">
        <v>6716</v>
      </c>
      <c r="H2527" s="1" t="s">
        <v>1069</v>
      </c>
      <c r="I2527" s="1" t="s">
        <v>1070</v>
      </c>
      <c r="K2527" s="14" t="s">
        <v>11500</v>
      </c>
      <c r="L2527" s="14" t="s">
        <v>11500</v>
      </c>
      <c r="M2527" s="2">
        <v>0.01</v>
      </c>
      <c r="P2527" s="181" t="s">
        <v>11517</v>
      </c>
      <c r="Q2527" s="182" t="s">
        <v>24</v>
      </c>
      <c r="S2527" s="6">
        <v>15000</v>
      </c>
      <c r="T2527" s="6">
        <v>0</v>
      </c>
      <c r="U2527" s="6">
        <v>0</v>
      </c>
      <c r="V2527" s="6">
        <v>0</v>
      </c>
      <c r="W2527" s="6">
        <f>SUM(Table2[[#This Row],[PE Obligations]:[Paving Obligations]])</f>
        <v>15000</v>
      </c>
    </row>
    <row r="2528" spans="1:23" ht="30" x14ac:dyDescent="0.25">
      <c r="A2528" s="5">
        <v>129712</v>
      </c>
      <c r="B2528" s="4">
        <v>1</v>
      </c>
      <c r="C2528" s="9" t="s">
        <v>102</v>
      </c>
      <c r="D2528" s="65" t="s">
        <v>7033</v>
      </c>
      <c r="E2528" s="65" t="s">
        <v>11498</v>
      </c>
      <c r="F2528" s="9" t="s">
        <v>7034</v>
      </c>
      <c r="G2528" s="9" t="s">
        <v>6716</v>
      </c>
      <c r="H2528" s="1" t="s">
        <v>1069</v>
      </c>
      <c r="I2528" s="1" t="s">
        <v>1070</v>
      </c>
      <c r="K2528" s="14" t="s">
        <v>11500</v>
      </c>
      <c r="L2528" s="14" t="s">
        <v>11500</v>
      </c>
      <c r="M2528" s="2">
        <v>0.01</v>
      </c>
      <c r="P2528" s="181" t="s">
        <v>11517</v>
      </c>
      <c r="Q2528" s="182" t="s">
        <v>30</v>
      </c>
      <c r="S2528" s="6">
        <v>15000</v>
      </c>
      <c r="T2528" s="6">
        <v>0</v>
      </c>
      <c r="U2528" s="6">
        <v>0</v>
      </c>
      <c r="V2528" s="6">
        <v>0</v>
      </c>
      <c r="W2528" s="6">
        <f>SUM(Table2[[#This Row],[PE Obligations]:[Paving Obligations]])</f>
        <v>15000</v>
      </c>
    </row>
    <row r="2529" spans="1:23" ht="30" x14ac:dyDescent="0.25">
      <c r="A2529" s="5">
        <v>129174</v>
      </c>
      <c r="B2529" s="4">
        <v>2</v>
      </c>
      <c r="C2529" s="9" t="s">
        <v>128</v>
      </c>
      <c r="D2529" s="65" t="s">
        <v>6570</v>
      </c>
      <c r="E2529" s="65" t="s">
        <v>11498</v>
      </c>
      <c r="F2529" s="9" t="s">
        <v>6571</v>
      </c>
      <c r="G2529" s="9" t="s">
        <v>6572</v>
      </c>
      <c r="H2529" s="1" t="s">
        <v>1069</v>
      </c>
      <c r="I2529" s="1" t="s">
        <v>1070</v>
      </c>
      <c r="K2529" s="14" t="s">
        <v>11500</v>
      </c>
      <c r="L2529" s="14" t="s">
        <v>11500</v>
      </c>
      <c r="M2529" s="2">
        <v>0.01</v>
      </c>
      <c r="P2529" s="181" t="s">
        <v>11517</v>
      </c>
      <c r="Q2529" s="182" t="s">
        <v>30</v>
      </c>
      <c r="S2529" s="6">
        <v>15000</v>
      </c>
      <c r="T2529" s="6">
        <v>0</v>
      </c>
      <c r="U2529" s="6">
        <v>0</v>
      </c>
      <c r="V2529" s="6">
        <v>0</v>
      </c>
      <c r="W2529" s="6">
        <f>SUM(Table2[[#This Row],[PE Obligations]:[Paving Obligations]])</f>
        <v>15000</v>
      </c>
    </row>
    <row r="2530" spans="1:23" ht="30" x14ac:dyDescent="0.25">
      <c r="A2530" s="5">
        <v>129465</v>
      </c>
      <c r="B2530" s="4">
        <v>2</v>
      </c>
      <c r="C2530" s="9" t="s">
        <v>128</v>
      </c>
      <c r="D2530" s="65" t="s">
        <v>6958</v>
      </c>
      <c r="E2530" s="65" t="s">
        <v>11498</v>
      </c>
      <c r="F2530" s="9" t="s">
        <v>6959</v>
      </c>
      <c r="G2530" s="9" t="s">
        <v>2658</v>
      </c>
      <c r="H2530" s="1" t="s">
        <v>1069</v>
      </c>
      <c r="I2530" s="1" t="s">
        <v>1070</v>
      </c>
      <c r="K2530" s="14" t="s">
        <v>11500</v>
      </c>
      <c r="L2530" s="14" t="s">
        <v>11500</v>
      </c>
      <c r="M2530" s="2">
        <v>0.01</v>
      </c>
      <c r="P2530" s="181" t="s">
        <v>11517</v>
      </c>
      <c r="Q2530" s="182" t="s">
        <v>30</v>
      </c>
      <c r="S2530" s="6">
        <v>15000</v>
      </c>
      <c r="T2530" s="6">
        <v>0</v>
      </c>
      <c r="U2530" s="6">
        <v>0</v>
      </c>
      <c r="V2530" s="6">
        <v>0</v>
      </c>
      <c r="W2530" s="6">
        <f>SUM(Table2[[#This Row],[PE Obligations]:[Paving Obligations]])</f>
        <v>15000</v>
      </c>
    </row>
    <row r="2531" spans="1:23" ht="30" x14ac:dyDescent="0.25">
      <c r="A2531" s="5">
        <v>129703</v>
      </c>
      <c r="B2531" s="4">
        <v>3</v>
      </c>
      <c r="C2531" s="9" t="s">
        <v>54</v>
      </c>
      <c r="D2531" s="65" t="s">
        <v>7015</v>
      </c>
      <c r="E2531" s="65" t="s">
        <v>11498</v>
      </c>
      <c r="F2531" s="9" t="s">
        <v>7016</v>
      </c>
      <c r="G2531" s="9" t="s">
        <v>6716</v>
      </c>
      <c r="H2531" s="1" t="s">
        <v>1069</v>
      </c>
      <c r="I2531" s="1" t="s">
        <v>1070</v>
      </c>
      <c r="K2531" s="14" t="s">
        <v>11500</v>
      </c>
      <c r="L2531" s="14" t="s">
        <v>11500</v>
      </c>
      <c r="M2531" s="2">
        <v>0.01</v>
      </c>
      <c r="P2531" s="181" t="s">
        <v>11517</v>
      </c>
      <c r="Q2531" s="182" t="s">
        <v>24</v>
      </c>
      <c r="S2531" s="6">
        <v>15000</v>
      </c>
      <c r="T2531" s="6">
        <v>0</v>
      </c>
      <c r="U2531" s="6">
        <v>0</v>
      </c>
      <c r="V2531" s="6">
        <v>0</v>
      </c>
      <c r="W2531" s="6">
        <f>SUM(Table2[[#This Row],[PE Obligations]:[Paving Obligations]])</f>
        <v>15000</v>
      </c>
    </row>
    <row r="2532" spans="1:23" ht="30" x14ac:dyDescent="0.25">
      <c r="A2532" s="5">
        <v>130018</v>
      </c>
      <c r="B2532" s="4">
        <v>3</v>
      </c>
      <c r="C2532" s="9" t="s">
        <v>172</v>
      </c>
      <c r="D2532" s="65" t="s">
        <v>7370</v>
      </c>
      <c r="E2532" s="65" t="s">
        <v>11498</v>
      </c>
      <c r="F2532" s="9" t="s">
        <v>7371</v>
      </c>
      <c r="G2532" s="9" t="s">
        <v>6010</v>
      </c>
      <c r="H2532" s="1" t="s">
        <v>1069</v>
      </c>
      <c r="I2532" s="1" t="s">
        <v>1070</v>
      </c>
      <c r="K2532" s="14" t="s">
        <v>11500</v>
      </c>
      <c r="L2532" s="14" t="s">
        <v>11500</v>
      </c>
      <c r="M2532" s="2">
        <v>0.01</v>
      </c>
      <c r="P2532" s="181" t="s">
        <v>11517</v>
      </c>
      <c r="Q2532" s="182" t="s">
        <v>24</v>
      </c>
      <c r="S2532" s="6">
        <v>15000</v>
      </c>
      <c r="T2532" s="6">
        <v>0</v>
      </c>
      <c r="U2532" s="6">
        <v>0</v>
      </c>
      <c r="V2532" s="6">
        <v>0</v>
      </c>
      <c r="W2532" s="6">
        <f>SUM(Table2[[#This Row],[PE Obligations]:[Paving Obligations]])</f>
        <v>15000</v>
      </c>
    </row>
    <row r="2533" spans="1:23" ht="30" x14ac:dyDescent="0.25">
      <c r="A2533" s="5">
        <v>129719</v>
      </c>
      <c r="B2533" s="4">
        <v>2</v>
      </c>
      <c r="C2533" s="9" t="s">
        <v>65</v>
      </c>
      <c r="D2533" s="65" t="s">
        <v>7047</v>
      </c>
      <c r="E2533" s="65" t="s">
        <v>11498</v>
      </c>
      <c r="F2533" s="9" t="s">
        <v>7048</v>
      </c>
      <c r="G2533" s="9" t="s">
        <v>6716</v>
      </c>
      <c r="H2533" s="1" t="s">
        <v>1069</v>
      </c>
      <c r="I2533" s="1" t="s">
        <v>1070</v>
      </c>
      <c r="K2533" s="14" t="s">
        <v>11500</v>
      </c>
      <c r="L2533" s="14" t="s">
        <v>11500</v>
      </c>
      <c r="M2533" s="2">
        <v>0.01</v>
      </c>
      <c r="P2533" s="181" t="s">
        <v>11517</v>
      </c>
      <c r="Q2533" s="182" t="s">
        <v>30</v>
      </c>
      <c r="S2533" s="6">
        <v>15000</v>
      </c>
      <c r="T2533" s="6">
        <v>0</v>
      </c>
      <c r="U2533" s="6">
        <v>0</v>
      </c>
      <c r="V2533" s="6">
        <v>0</v>
      </c>
      <c r="W2533" s="6">
        <f>SUM(Table2[[#This Row],[PE Obligations]:[Paving Obligations]])</f>
        <v>15000</v>
      </c>
    </row>
    <row r="2534" spans="1:23" ht="30" x14ac:dyDescent="0.25">
      <c r="A2534" s="5">
        <v>129678</v>
      </c>
      <c r="B2534" s="4">
        <v>1</v>
      </c>
      <c r="C2534" s="9" t="s">
        <v>287</v>
      </c>
      <c r="D2534" s="65" t="s">
        <v>6984</v>
      </c>
      <c r="E2534" s="65" t="s">
        <v>11498</v>
      </c>
      <c r="F2534" s="9" t="s">
        <v>6985</v>
      </c>
      <c r="G2534" s="9" t="s">
        <v>6716</v>
      </c>
      <c r="H2534" s="1" t="s">
        <v>1069</v>
      </c>
      <c r="I2534" s="1" t="s">
        <v>1070</v>
      </c>
      <c r="K2534" s="14" t="s">
        <v>11500</v>
      </c>
      <c r="L2534" s="14" t="s">
        <v>11500</v>
      </c>
      <c r="M2534" s="2">
        <v>0.01</v>
      </c>
      <c r="P2534" s="181" t="s">
        <v>11517</v>
      </c>
      <c r="Q2534" s="182" t="s">
        <v>24</v>
      </c>
      <c r="S2534" s="6">
        <v>15000</v>
      </c>
      <c r="T2534" s="6">
        <v>0</v>
      </c>
      <c r="U2534" s="6">
        <v>0</v>
      </c>
      <c r="V2534" s="6">
        <v>0</v>
      </c>
      <c r="W2534" s="6">
        <f>SUM(Table2[[#This Row],[PE Obligations]:[Paving Obligations]])</f>
        <v>15000</v>
      </c>
    </row>
    <row r="2535" spans="1:23" ht="30" x14ac:dyDescent="0.25">
      <c r="A2535" s="5">
        <v>129725</v>
      </c>
      <c r="B2535" s="4">
        <v>1</v>
      </c>
      <c r="C2535" s="9" t="s">
        <v>40</v>
      </c>
      <c r="D2535" s="65" t="s">
        <v>7058</v>
      </c>
      <c r="E2535" s="65" t="s">
        <v>11498</v>
      </c>
      <c r="F2535" s="9" t="s">
        <v>7059</v>
      </c>
      <c r="G2535" s="9" t="s">
        <v>6716</v>
      </c>
      <c r="H2535" s="1" t="s">
        <v>1069</v>
      </c>
      <c r="I2535" s="1" t="s">
        <v>1070</v>
      </c>
      <c r="K2535" s="14" t="s">
        <v>11500</v>
      </c>
      <c r="L2535" s="14" t="s">
        <v>11500</v>
      </c>
      <c r="M2535" s="2">
        <v>0.01</v>
      </c>
      <c r="P2535" s="181" t="s">
        <v>11517</v>
      </c>
      <c r="Q2535" s="182" t="s">
        <v>30</v>
      </c>
      <c r="S2535" s="6">
        <v>15000</v>
      </c>
      <c r="T2535" s="6">
        <v>0</v>
      </c>
      <c r="U2535" s="6">
        <v>0</v>
      </c>
      <c r="V2535" s="6">
        <v>0</v>
      </c>
      <c r="W2535" s="6">
        <f>SUM(Table2[[#This Row],[PE Obligations]:[Paving Obligations]])</f>
        <v>15000</v>
      </c>
    </row>
    <row r="2536" spans="1:23" ht="30" x14ac:dyDescent="0.25">
      <c r="A2536" s="5">
        <v>129935</v>
      </c>
      <c r="B2536" s="4">
        <v>4</v>
      </c>
      <c r="C2536" s="9" t="s">
        <v>18</v>
      </c>
      <c r="D2536" s="65" t="s">
        <v>7290</v>
      </c>
      <c r="E2536" s="65" t="s">
        <v>11498</v>
      </c>
      <c r="F2536" s="9" t="s">
        <v>7291</v>
      </c>
      <c r="G2536" s="9" t="s">
        <v>4446</v>
      </c>
      <c r="H2536" s="1" t="s">
        <v>1072</v>
      </c>
      <c r="I2536" s="1" t="s">
        <v>1070</v>
      </c>
      <c r="K2536" s="14" t="s">
        <v>11500</v>
      </c>
      <c r="L2536" s="14" t="s">
        <v>11500</v>
      </c>
      <c r="M2536" s="2">
        <v>0.01</v>
      </c>
      <c r="P2536" s="181" t="s">
        <v>11517</v>
      </c>
      <c r="Q2536" s="182" t="s">
        <v>30</v>
      </c>
      <c r="S2536" s="6">
        <v>15000</v>
      </c>
      <c r="T2536" s="6">
        <v>0</v>
      </c>
      <c r="U2536" s="6">
        <v>0</v>
      </c>
      <c r="V2536" s="6">
        <v>0</v>
      </c>
      <c r="W2536" s="6">
        <f>SUM(Table2[[#This Row],[PE Obligations]:[Paving Obligations]])</f>
        <v>15000</v>
      </c>
    </row>
    <row r="2537" spans="1:23" ht="30" x14ac:dyDescent="0.25">
      <c r="A2537" s="5">
        <v>129716</v>
      </c>
      <c r="B2537" s="4">
        <v>1</v>
      </c>
      <c r="C2537" s="9" t="s">
        <v>223</v>
      </c>
      <c r="D2537" s="65" t="s">
        <v>7041</v>
      </c>
      <c r="E2537" s="65" t="s">
        <v>11498</v>
      </c>
      <c r="F2537" s="9" t="s">
        <v>7042</v>
      </c>
      <c r="G2537" s="9" t="s">
        <v>6716</v>
      </c>
      <c r="H2537" s="1" t="s">
        <v>1069</v>
      </c>
      <c r="I2537" s="1" t="s">
        <v>1070</v>
      </c>
      <c r="K2537" s="14" t="s">
        <v>11500</v>
      </c>
      <c r="L2537" s="14" t="s">
        <v>11500</v>
      </c>
      <c r="M2537" s="2">
        <v>0.01</v>
      </c>
      <c r="P2537" s="181" t="s">
        <v>11517</v>
      </c>
      <c r="Q2537" s="182" t="s">
        <v>30</v>
      </c>
      <c r="S2537" s="6">
        <v>15000</v>
      </c>
      <c r="T2537" s="6">
        <v>0</v>
      </c>
      <c r="U2537" s="6">
        <v>0</v>
      </c>
      <c r="V2537" s="6">
        <v>0</v>
      </c>
      <c r="W2537" s="6">
        <f>SUM(Table2[[#This Row],[PE Obligations]:[Paving Obligations]])</f>
        <v>15000</v>
      </c>
    </row>
    <row r="2538" spans="1:23" ht="30" x14ac:dyDescent="0.25">
      <c r="A2538" s="5">
        <v>129713</v>
      </c>
      <c r="B2538" s="4">
        <v>1</v>
      </c>
      <c r="C2538" s="9" t="s">
        <v>102</v>
      </c>
      <c r="D2538" s="65" t="s">
        <v>7035</v>
      </c>
      <c r="E2538" s="65" t="s">
        <v>11498</v>
      </c>
      <c r="F2538" s="9" t="s">
        <v>7036</v>
      </c>
      <c r="G2538" s="9" t="s">
        <v>6716</v>
      </c>
      <c r="H2538" s="1" t="s">
        <v>1069</v>
      </c>
      <c r="I2538" s="1" t="s">
        <v>1070</v>
      </c>
      <c r="K2538" s="14" t="s">
        <v>11500</v>
      </c>
      <c r="L2538" s="14" t="s">
        <v>11500</v>
      </c>
      <c r="M2538" s="2">
        <v>0.01</v>
      </c>
      <c r="P2538" s="181" t="s">
        <v>11517</v>
      </c>
      <c r="Q2538" s="182" t="s">
        <v>24</v>
      </c>
      <c r="S2538" s="6">
        <v>15000</v>
      </c>
      <c r="T2538" s="6">
        <v>0</v>
      </c>
      <c r="U2538" s="6">
        <v>0</v>
      </c>
      <c r="V2538" s="6">
        <v>0</v>
      </c>
      <c r="W2538" s="6">
        <f>SUM(Table2[[#This Row],[PE Obligations]:[Paving Obligations]])</f>
        <v>15000</v>
      </c>
    </row>
    <row r="2539" spans="1:23" ht="30" x14ac:dyDescent="0.25">
      <c r="A2539" s="5">
        <v>129727</v>
      </c>
      <c r="B2539" s="4">
        <v>1</v>
      </c>
      <c r="C2539" s="9" t="s">
        <v>40</v>
      </c>
      <c r="D2539" s="65" t="s">
        <v>7062</v>
      </c>
      <c r="E2539" s="65" t="s">
        <v>11498</v>
      </c>
      <c r="F2539" s="9" t="s">
        <v>7063</v>
      </c>
      <c r="G2539" s="9" t="s">
        <v>6716</v>
      </c>
      <c r="H2539" s="1" t="s">
        <v>1069</v>
      </c>
      <c r="I2539" s="1" t="s">
        <v>1070</v>
      </c>
      <c r="K2539" s="14" t="s">
        <v>11500</v>
      </c>
      <c r="L2539" s="14" t="s">
        <v>11500</v>
      </c>
      <c r="M2539" s="2">
        <v>0.01</v>
      </c>
      <c r="P2539" s="181" t="s">
        <v>11517</v>
      </c>
      <c r="Q2539" s="182" t="s">
        <v>30</v>
      </c>
      <c r="S2539" s="6">
        <v>15000</v>
      </c>
      <c r="T2539" s="6">
        <v>0</v>
      </c>
      <c r="U2539" s="6">
        <v>0</v>
      </c>
      <c r="V2539" s="6">
        <v>0</v>
      </c>
      <c r="W2539" s="6">
        <f>SUM(Table2[[#This Row],[PE Obligations]:[Paving Obligations]])</f>
        <v>15000</v>
      </c>
    </row>
    <row r="2540" spans="1:23" ht="30" x14ac:dyDescent="0.25">
      <c r="A2540" s="5">
        <v>129699</v>
      </c>
      <c r="B2540" s="4">
        <v>3</v>
      </c>
      <c r="C2540" s="9" t="s">
        <v>54</v>
      </c>
      <c r="D2540" s="65" t="s">
        <v>7007</v>
      </c>
      <c r="E2540" s="65" t="s">
        <v>11498</v>
      </c>
      <c r="F2540" s="9" t="s">
        <v>7008</v>
      </c>
      <c r="G2540" s="9" t="s">
        <v>6716</v>
      </c>
      <c r="H2540" s="1" t="s">
        <v>1069</v>
      </c>
      <c r="I2540" s="1" t="s">
        <v>1070</v>
      </c>
      <c r="K2540" s="14" t="s">
        <v>11500</v>
      </c>
      <c r="L2540" s="14" t="s">
        <v>11500</v>
      </c>
      <c r="M2540" s="2">
        <v>0.01</v>
      </c>
      <c r="P2540" s="181" t="s">
        <v>11517</v>
      </c>
      <c r="Q2540" s="182" t="s">
        <v>24</v>
      </c>
      <c r="S2540" s="6">
        <v>15000</v>
      </c>
      <c r="T2540" s="6">
        <v>0</v>
      </c>
      <c r="U2540" s="6">
        <v>0</v>
      </c>
      <c r="V2540" s="6">
        <v>0</v>
      </c>
      <c r="W2540" s="6">
        <f>SUM(Table2[[#This Row],[PE Obligations]:[Paving Obligations]])</f>
        <v>15000</v>
      </c>
    </row>
    <row r="2541" spans="1:23" ht="30" x14ac:dyDescent="0.25">
      <c r="A2541" s="5">
        <v>129456</v>
      </c>
      <c r="B2541" s="4">
        <v>1</v>
      </c>
      <c r="C2541" s="9" t="s">
        <v>271</v>
      </c>
      <c r="D2541" s="65" t="s">
        <v>6943</v>
      </c>
      <c r="E2541" s="65" t="s">
        <v>11498</v>
      </c>
      <c r="F2541" s="9" t="s">
        <v>6944</v>
      </c>
      <c r="G2541" s="9" t="s">
        <v>2658</v>
      </c>
      <c r="H2541" s="1" t="s">
        <v>1069</v>
      </c>
      <c r="I2541" s="1" t="s">
        <v>1070</v>
      </c>
      <c r="K2541" s="14" t="s">
        <v>11500</v>
      </c>
      <c r="L2541" s="14" t="s">
        <v>11500</v>
      </c>
      <c r="M2541" s="2">
        <v>0.01</v>
      </c>
      <c r="P2541" s="181" t="s">
        <v>11517</v>
      </c>
      <c r="Q2541" s="182" t="s">
        <v>30</v>
      </c>
      <c r="S2541" s="6">
        <v>15000</v>
      </c>
      <c r="T2541" s="6">
        <v>0</v>
      </c>
      <c r="U2541" s="6">
        <v>0</v>
      </c>
      <c r="V2541" s="6">
        <v>0</v>
      </c>
      <c r="W2541" s="6">
        <f>SUM(Table2[[#This Row],[PE Obligations]:[Paving Obligations]])</f>
        <v>15000</v>
      </c>
    </row>
    <row r="2542" spans="1:23" ht="30" x14ac:dyDescent="0.25">
      <c r="A2542" s="5">
        <v>129729</v>
      </c>
      <c r="B2542" s="4">
        <v>1</v>
      </c>
      <c r="C2542" s="9" t="s">
        <v>40</v>
      </c>
      <c r="D2542" s="65" t="s">
        <v>7066</v>
      </c>
      <c r="E2542" s="65" t="s">
        <v>11498</v>
      </c>
      <c r="F2542" s="9" t="s">
        <v>7067</v>
      </c>
      <c r="G2542" s="9" t="s">
        <v>6716</v>
      </c>
      <c r="H2542" s="1" t="s">
        <v>1069</v>
      </c>
      <c r="I2542" s="1" t="s">
        <v>1070</v>
      </c>
      <c r="K2542" s="14" t="s">
        <v>11500</v>
      </c>
      <c r="L2542" s="14" t="s">
        <v>11500</v>
      </c>
      <c r="M2542" s="2">
        <v>0.01</v>
      </c>
      <c r="P2542" s="181" t="s">
        <v>11517</v>
      </c>
      <c r="Q2542" s="182" t="s">
        <v>30</v>
      </c>
      <c r="S2542" s="6">
        <v>15000</v>
      </c>
      <c r="T2542" s="6">
        <v>0</v>
      </c>
      <c r="U2542" s="6">
        <v>0</v>
      </c>
      <c r="V2542" s="6">
        <v>0</v>
      </c>
      <c r="W2542" s="6">
        <f>SUM(Table2[[#This Row],[PE Obligations]:[Paving Obligations]])</f>
        <v>15000</v>
      </c>
    </row>
    <row r="2543" spans="1:23" ht="30" x14ac:dyDescent="0.25">
      <c r="A2543" s="5">
        <v>129701</v>
      </c>
      <c r="B2543" s="4">
        <v>3</v>
      </c>
      <c r="C2543" s="9" t="s">
        <v>54</v>
      </c>
      <c r="D2543" s="65" t="s">
        <v>7011</v>
      </c>
      <c r="E2543" s="65" t="s">
        <v>11498</v>
      </c>
      <c r="F2543" s="9" t="s">
        <v>7012</v>
      </c>
      <c r="G2543" s="9" t="s">
        <v>6716</v>
      </c>
      <c r="H2543" s="1" t="s">
        <v>1069</v>
      </c>
      <c r="I2543" s="1" t="s">
        <v>1070</v>
      </c>
      <c r="K2543" s="14" t="s">
        <v>11500</v>
      </c>
      <c r="L2543" s="14" t="s">
        <v>11500</v>
      </c>
      <c r="M2543" s="2">
        <v>0.01</v>
      </c>
      <c r="P2543" s="181" t="s">
        <v>11517</v>
      </c>
      <c r="Q2543" s="182" t="s">
        <v>24</v>
      </c>
      <c r="S2543" s="6">
        <v>15000</v>
      </c>
      <c r="T2543" s="6">
        <v>0</v>
      </c>
      <c r="U2543" s="6">
        <v>0</v>
      </c>
      <c r="V2543" s="6">
        <v>0</v>
      </c>
      <c r="W2543" s="6">
        <f>SUM(Table2[[#This Row],[PE Obligations]:[Paving Obligations]])</f>
        <v>15000</v>
      </c>
    </row>
    <row r="2544" spans="1:23" ht="30" x14ac:dyDescent="0.25">
      <c r="A2544" s="5">
        <v>129677</v>
      </c>
      <c r="B2544" s="4">
        <v>1</v>
      </c>
      <c r="C2544" s="9" t="s">
        <v>287</v>
      </c>
      <c r="D2544" s="65" t="s">
        <v>6982</v>
      </c>
      <c r="E2544" s="65" t="s">
        <v>11498</v>
      </c>
      <c r="F2544" s="9" t="s">
        <v>6983</v>
      </c>
      <c r="G2544" s="9" t="s">
        <v>4446</v>
      </c>
      <c r="H2544" s="1" t="s">
        <v>1069</v>
      </c>
      <c r="I2544" s="1" t="s">
        <v>1070</v>
      </c>
      <c r="K2544" s="14" t="s">
        <v>11500</v>
      </c>
      <c r="L2544" s="14" t="s">
        <v>11500</v>
      </c>
      <c r="M2544" s="2">
        <v>0.01</v>
      </c>
      <c r="P2544" s="181" t="s">
        <v>11517</v>
      </c>
      <c r="Q2544" s="182" t="s">
        <v>24</v>
      </c>
      <c r="S2544" s="6">
        <v>15000</v>
      </c>
      <c r="T2544" s="6">
        <v>0</v>
      </c>
      <c r="U2544" s="6">
        <v>0</v>
      </c>
      <c r="V2544" s="6">
        <v>0</v>
      </c>
      <c r="W2544" s="6">
        <f>SUM(Table2[[#This Row],[PE Obligations]:[Paving Obligations]])</f>
        <v>15000</v>
      </c>
    </row>
    <row r="2545" spans="1:23" ht="30" x14ac:dyDescent="0.25">
      <c r="A2545" s="5">
        <v>129702</v>
      </c>
      <c r="B2545" s="4">
        <v>3</v>
      </c>
      <c r="C2545" s="9" t="s">
        <v>54</v>
      </c>
      <c r="D2545" s="65" t="s">
        <v>7013</v>
      </c>
      <c r="E2545" s="65" t="s">
        <v>11498</v>
      </c>
      <c r="F2545" s="9" t="s">
        <v>7014</v>
      </c>
      <c r="G2545" s="9" t="s">
        <v>6716</v>
      </c>
      <c r="H2545" s="1" t="s">
        <v>1069</v>
      </c>
      <c r="I2545" s="1" t="s">
        <v>1070</v>
      </c>
      <c r="K2545" s="14" t="s">
        <v>11500</v>
      </c>
      <c r="L2545" s="14" t="s">
        <v>11500</v>
      </c>
      <c r="M2545" s="2">
        <v>0.01</v>
      </c>
      <c r="P2545" s="181" t="s">
        <v>11517</v>
      </c>
      <c r="Q2545" s="182" t="s">
        <v>30</v>
      </c>
      <c r="S2545" s="6">
        <v>15000</v>
      </c>
      <c r="T2545" s="6">
        <v>0</v>
      </c>
      <c r="U2545" s="6">
        <v>0</v>
      </c>
      <c r="V2545" s="6">
        <v>0</v>
      </c>
      <c r="W2545" s="6">
        <f>SUM(Table2[[#This Row],[PE Obligations]:[Paving Obligations]])</f>
        <v>15000</v>
      </c>
    </row>
    <row r="2546" spans="1:23" x14ac:dyDescent="0.25">
      <c r="A2546" s="5">
        <v>129314</v>
      </c>
      <c r="B2546" s="4">
        <v>1</v>
      </c>
      <c r="C2546" s="9" t="s">
        <v>186</v>
      </c>
      <c r="D2546" s="65"/>
      <c r="E2546" s="65" t="s">
        <v>11500</v>
      </c>
      <c r="F2546" s="9" t="s">
        <v>6792</v>
      </c>
      <c r="H2546" s="1" t="s">
        <v>878</v>
      </c>
      <c r="I2546" s="1" t="s">
        <v>972</v>
      </c>
      <c r="K2546" s="14" t="s">
        <v>11500</v>
      </c>
      <c r="L2546" s="14" t="s">
        <v>11500</v>
      </c>
      <c r="M2546" s="1" t="s">
        <v>57</v>
      </c>
      <c r="P2546" s="181" t="s">
        <v>11500</v>
      </c>
      <c r="Q2546" s="182"/>
      <c r="S2546" s="6">
        <v>0</v>
      </c>
      <c r="T2546" s="6">
        <v>0</v>
      </c>
      <c r="U2546" s="6">
        <v>15000</v>
      </c>
      <c r="V2546" s="6">
        <v>0</v>
      </c>
      <c r="W2546" s="6">
        <f>SUM(Table2[[#This Row],[PE Obligations]:[Paving Obligations]])</f>
        <v>15000</v>
      </c>
    </row>
    <row r="2547" spans="1:23" x14ac:dyDescent="0.25">
      <c r="A2547" s="5">
        <v>129315</v>
      </c>
      <c r="B2547" s="4">
        <v>2</v>
      </c>
      <c r="C2547" s="9" t="s">
        <v>241</v>
      </c>
      <c r="D2547" s="65"/>
      <c r="E2547" s="65" t="s">
        <v>11500</v>
      </c>
      <c r="F2547" s="9" t="s">
        <v>6793</v>
      </c>
      <c r="H2547" s="1" t="s">
        <v>878</v>
      </c>
      <c r="I2547" s="1" t="s">
        <v>972</v>
      </c>
      <c r="K2547" s="14" t="s">
        <v>11500</v>
      </c>
      <c r="L2547" s="14" t="s">
        <v>11500</v>
      </c>
      <c r="M2547" s="1" t="s">
        <v>57</v>
      </c>
      <c r="P2547" s="181" t="s">
        <v>11500</v>
      </c>
      <c r="Q2547" s="182"/>
      <c r="S2547" s="6">
        <v>0</v>
      </c>
      <c r="T2547" s="6">
        <v>0</v>
      </c>
      <c r="U2547" s="6">
        <v>15000</v>
      </c>
      <c r="V2547" s="6">
        <v>0</v>
      </c>
      <c r="W2547" s="6">
        <f>SUM(Table2[[#This Row],[PE Obligations]:[Paving Obligations]])</f>
        <v>15000</v>
      </c>
    </row>
    <row r="2548" spans="1:23" x14ac:dyDescent="0.25">
      <c r="A2548" s="5">
        <v>129316</v>
      </c>
      <c r="B2548" s="4">
        <v>1</v>
      </c>
      <c r="C2548" s="9" t="s">
        <v>102</v>
      </c>
      <c r="D2548" s="65"/>
      <c r="E2548" s="65" t="s">
        <v>11500</v>
      </c>
      <c r="F2548" s="9" t="s">
        <v>6794</v>
      </c>
      <c r="H2548" s="1" t="s">
        <v>878</v>
      </c>
      <c r="I2548" s="1" t="s">
        <v>972</v>
      </c>
      <c r="K2548" s="14" t="s">
        <v>11500</v>
      </c>
      <c r="L2548" s="14" t="s">
        <v>11500</v>
      </c>
      <c r="M2548" s="1" t="s">
        <v>57</v>
      </c>
      <c r="P2548" s="181" t="s">
        <v>11500</v>
      </c>
      <c r="Q2548" s="182"/>
      <c r="S2548" s="6">
        <v>0</v>
      </c>
      <c r="T2548" s="6">
        <v>0</v>
      </c>
      <c r="U2548" s="6">
        <v>15000</v>
      </c>
      <c r="V2548" s="6">
        <v>0</v>
      </c>
      <c r="W2548" s="6">
        <f>SUM(Table2[[#This Row],[PE Obligations]:[Paving Obligations]])</f>
        <v>15000</v>
      </c>
    </row>
    <row r="2549" spans="1:23" x14ac:dyDescent="0.25">
      <c r="A2549" s="5">
        <v>129317</v>
      </c>
      <c r="B2549" s="4">
        <v>1</v>
      </c>
      <c r="C2549" s="9" t="s">
        <v>181</v>
      </c>
      <c r="D2549" s="65"/>
      <c r="E2549" s="65" t="s">
        <v>11500</v>
      </c>
      <c r="F2549" s="9" t="s">
        <v>6795</v>
      </c>
      <c r="H2549" s="1" t="s">
        <v>878</v>
      </c>
      <c r="I2549" s="1" t="s">
        <v>972</v>
      </c>
      <c r="K2549" s="14" t="s">
        <v>11500</v>
      </c>
      <c r="L2549" s="14" t="s">
        <v>11500</v>
      </c>
      <c r="M2549" s="1" t="s">
        <v>57</v>
      </c>
      <c r="P2549" s="181" t="s">
        <v>11500</v>
      </c>
      <c r="Q2549" s="182"/>
      <c r="S2549" s="6">
        <v>0</v>
      </c>
      <c r="T2549" s="6">
        <v>0</v>
      </c>
      <c r="U2549" s="6">
        <v>15000</v>
      </c>
      <c r="V2549" s="6">
        <v>0</v>
      </c>
      <c r="W2549" s="6">
        <f>SUM(Table2[[#This Row],[PE Obligations]:[Paving Obligations]])</f>
        <v>15000</v>
      </c>
    </row>
    <row r="2550" spans="1:23" x14ac:dyDescent="0.25">
      <c r="A2550" s="5">
        <v>129318</v>
      </c>
      <c r="B2550" s="4">
        <v>2</v>
      </c>
      <c r="C2550" s="9" t="s">
        <v>212</v>
      </c>
      <c r="D2550" s="65"/>
      <c r="E2550" s="65" t="s">
        <v>11500</v>
      </c>
      <c r="F2550" s="9" t="s">
        <v>6796</v>
      </c>
      <c r="H2550" s="1" t="s">
        <v>878</v>
      </c>
      <c r="I2550" s="1" t="s">
        <v>972</v>
      </c>
      <c r="K2550" s="14" t="s">
        <v>11500</v>
      </c>
      <c r="L2550" s="14" t="s">
        <v>11500</v>
      </c>
      <c r="M2550" s="1" t="s">
        <v>57</v>
      </c>
      <c r="P2550" s="181" t="s">
        <v>11500</v>
      </c>
      <c r="Q2550" s="182"/>
      <c r="S2550" s="6">
        <v>0</v>
      </c>
      <c r="T2550" s="6">
        <v>0</v>
      </c>
      <c r="U2550" s="6">
        <v>15000</v>
      </c>
      <c r="V2550" s="6">
        <v>0</v>
      </c>
      <c r="W2550" s="6">
        <f>SUM(Table2[[#This Row],[PE Obligations]:[Paving Obligations]])</f>
        <v>15000</v>
      </c>
    </row>
    <row r="2551" spans="1:23" x14ac:dyDescent="0.25">
      <c r="A2551" s="5">
        <v>129319</v>
      </c>
      <c r="B2551" s="4">
        <v>3</v>
      </c>
      <c r="C2551" s="9" t="s">
        <v>262</v>
      </c>
      <c r="D2551" s="65"/>
      <c r="E2551" s="65" t="s">
        <v>11500</v>
      </c>
      <c r="F2551" s="9" t="s">
        <v>6797</v>
      </c>
      <c r="H2551" s="1" t="s">
        <v>878</v>
      </c>
      <c r="I2551" s="1" t="s">
        <v>972</v>
      </c>
      <c r="K2551" s="14" t="s">
        <v>11500</v>
      </c>
      <c r="L2551" s="14" t="s">
        <v>11500</v>
      </c>
      <c r="M2551" s="1" t="s">
        <v>57</v>
      </c>
      <c r="P2551" s="181" t="s">
        <v>11500</v>
      </c>
      <c r="Q2551" s="182"/>
      <c r="S2551" s="6">
        <v>0</v>
      </c>
      <c r="T2551" s="6">
        <v>0</v>
      </c>
      <c r="U2551" s="6">
        <v>15000</v>
      </c>
      <c r="V2551" s="6">
        <v>0</v>
      </c>
      <c r="W2551" s="6">
        <f>SUM(Table2[[#This Row],[PE Obligations]:[Paving Obligations]])</f>
        <v>15000</v>
      </c>
    </row>
    <row r="2552" spans="1:23" x14ac:dyDescent="0.25">
      <c r="A2552" s="5">
        <v>129320</v>
      </c>
      <c r="B2552" s="4">
        <v>3</v>
      </c>
      <c r="C2552" s="9" t="s">
        <v>320</v>
      </c>
      <c r="D2552" s="65"/>
      <c r="E2552" s="65" t="s">
        <v>11500</v>
      </c>
      <c r="F2552" s="9" t="s">
        <v>6798</v>
      </c>
      <c r="H2552" s="1" t="s">
        <v>878</v>
      </c>
      <c r="I2552" s="1" t="s">
        <v>972</v>
      </c>
      <c r="K2552" s="14" t="s">
        <v>11500</v>
      </c>
      <c r="L2552" s="14" t="s">
        <v>11500</v>
      </c>
      <c r="M2552" s="1" t="s">
        <v>57</v>
      </c>
      <c r="P2552" s="181" t="s">
        <v>11500</v>
      </c>
      <c r="Q2552" s="182"/>
      <c r="S2552" s="6">
        <v>0</v>
      </c>
      <c r="T2552" s="6">
        <v>0</v>
      </c>
      <c r="U2552" s="6">
        <v>15000</v>
      </c>
      <c r="V2552" s="6">
        <v>0</v>
      </c>
      <c r="W2552" s="6">
        <f>SUM(Table2[[#This Row],[PE Obligations]:[Paving Obligations]])</f>
        <v>15000</v>
      </c>
    </row>
    <row r="2553" spans="1:23" x14ac:dyDescent="0.25">
      <c r="A2553" s="5">
        <v>129321</v>
      </c>
      <c r="B2553" s="4">
        <v>2</v>
      </c>
      <c r="C2553" s="9" t="s">
        <v>278</v>
      </c>
      <c r="D2553" s="65"/>
      <c r="E2553" s="65" t="s">
        <v>11500</v>
      </c>
      <c r="F2553" s="9" t="s">
        <v>6799</v>
      </c>
      <c r="H2553" s="1" t="s">
        <v>878</v>
      </c>
      <c r="I2553" s="1" t="s">
        <v>972</v>
      </c>
      <c r="K2553" s="14" t="s">
        <v>11500</v>
      </c>
      <c r="L2553" s="14" t="s">
        <v>11500</v>
      </c>
      <c r="M2553" s="1" t="s">
        <v>57</v>
      </c>
      <c r="P2553" s="181" t="s">
        <v>11500</v>
      </c>
      <c r="Q2553" s="182"/>
      <c r="S2553" s="6">
        <v>0</v>
      </c>
      <c r="T2553" s="6">
        <v>0</v>
      </c>
      <c r="U2553" s="6">
        <v>15000</v>
      </c>
      <c r="V2553" s="6">
        <v>0</v>
      </c>
      <c r="W2553" s="6">
        <f>SUM(Table2[[#This Row],[PE Obligations]:[Paving Obligations]])</f>
        <v>15000</v>
      </c>
    </row>
    <row r="2554" spans="1:23" x14ac:dyDescent="0.25">
      <c r="A2554" s="5">
        <v>129322</v>
      </c>
      <c r="B2554" s="4">
        <v>2</v>
      </c>
      <c r="C2554" s="9" t="s">
        <v>803</v>
      </c>
      <c r="D2554" s="65"/>
      <c r="E2554" s="65" t="s">
        <v>11500</v>
      </c>
      <c r="F2554" s="9" t="s">
        <v>6800</v>
      </c>
      <c r="H2554" s="1" t="s">
        <v>878</v>
      </c>
      <c r="I2554" s="1" t="s">
        <v>972</v>
      </c>
      <c r="K2554" s="14" t="s">
        <v>11500</v>
      </c>
      <c r="L2554" s="14" t="s">
        <v>11500</v>
      </c>
      <c r="M2554" s="1" t="s">
        <v>57</v>
      </c>
      <c r="P2554" s="181" t="s">
        <v>11500</v>
      </c>
      <c r="Q2554" s="182"/>
      <c r="S2554" s="6">
        <v>0</v>
      </c>
      <c r="T2554" s="6">
        <v>0</v>
      </c>
      <c r="U2554" s="6">
        <v>15000</v>
      </c>
      <c r="V2554" s="6">
        <v>0</v>
      </c>
      <c r="W2554" s="6">
        <f>SUM(Table2[[#This Row],[PE Obligations]:[Paving Obligations]])</f>
        <v>15000</v>
      </c>
    </row>
    <row r="2555" spans="1:23" x14ac:dyDescent="0.25">
      <c r="A2555" s="5">
        <v>129323</v>
      </c>
      <c r="B2555" s="4">
        <v>1</v>
      </c>
      <c r="C2555" s="9" t="s">
        <v>223</v>
      </c>
      <c r="D2555" s="65"/>
      <c r="E2555" s="65" t="s">
        <v>11500</v>
      </c>
      <c r="F2555" s="9" t="s">
        <v>6801</v>
      </c>
      <c r="H2555" s="1" t="s">
        <v>878</v>
      </c>
      <c r="I2555" s="1" t="s">
        <v>972</v>
      </c>
      <c r="K2555" s="14" t="s">
        <v>11500</v>
      </c>
      <c r="L2555" s="14" t="s">
        <v>11500</v>
      </c>
      <c r="M2555" s="1" t="s">
        <v>57</v>
      </c>
      <c r="P2555" s="181" t="s">
        <v>11500</v>
      </c>
      <c r="Q2555" s="182"/>
      <c r="S2555" s="6">
        <v>0</v>
      </c>
      <c r="T2555" s="6">
        <v>0</v>
      </c>
      <c r="U2555" s="6">
        <v>15000</v>
      </c>
      <c r="V2555" s="6">
        <v>0</v>
      </c>
      <c r="W2555" s="6">
        <f>SUM(Table2[[#This Row],[PE Obligations]:[Paving Obligations]])</f>
        <v>15000</v>
      </c>
    </row>
    <row r="2556" spans="1:23" x14ac:dyDescent="0.25">
      <c r="A2556" s="5">
        <v>129324</v>
      </c>
      <c r="B2556" s="4">
        <v>1</v>
      </c>
      <c r="C2556" s="9" t="s">
        <v>25</v>
      </c>
      <c r="D2556" s="65"/>
      <c r="E2556" s="65" t="s">
        <v>11500</v>
      </c>
      <c r="F2556" s="9" t="s">
        <v>6802</v>
      </c>
      <c r="H2556" s="1" t="s">
        <v>878</v>
      </c>
      <c r="I2556" s="1" t="s">
        <v>972</v>
      </c>
      <c r="K2556" s="14" t="s">
        <v>11500</v>
      </c>
      <c r="L2556" s="14" t="s">
        <v>11500</v>
      </c>
      <c r="M2556" s="1" t="s">
        <v>57</v>
      </c>
      <c r="P2556" s="181" t="s">
        <v>11500</v>
      </c>
      <c r="Q2556" s="182"/>
      <c r="S2556" s="6">
        <v>0</v>
      </c>
      <c r="T2556" s="6">
        <v>0</v>
      </c>
      <c r="U2556" s="6">
        <v>15000</v>
      </c>
      <c r="V2556" s="6">
        <v>0</v>
      </c>
      <c r="W2556" s="6">
        <f>SUM(Table2[[#This Row],[PE Obligations]:[Paving Obligations]])</f>
        <v>15000</v>
      </c>
    </row>
    <row r="2557" spans="1:23" x14ac:dyDescent="0.25">
      <c r="A2557" s="5">
        <v>129325</v>
      </c>
      <c r="B2557" s="4">
        <v>3</v>
      </c>
      <c r="C2557" s="9" t="s">
        <v>131</v>
      </c>
      <c r="D2557" s="65"/>
      <c r="E2557" s="65" t="s">
        <v>11500</v>
      </c>
      <c r="F2557" s="9" t="s">
        <v>6803</v>
      </c>
      <c r="H2557" s="1" t="s">
        <v>878</v>
      </c>
      <c r="I2557" s="1" t="s">
        <v>972</v>
      </c>
      <c r="K2557" s="14" t="s">
        <v>11500</v>
      </c>
      <c r="L2557" s="14" t="s">
        <v>11500</v>
      </c>
      <c r="M2557" s="1" t="s">
        <v>57</v>
      </c>
      <c r="P2557" s="181" t="s">
        <v>11500</v>
      </c>
      <c r="Q2557" s="182"/>
      <c r="S2557" s="6">
        <v>0</v>
      </c>
      <c r="T2557" s="6">
        <v>0</v>
      </c>
      <c r="U2557" s="6">
        <v>15000</v>
      </c>
      <c r="V2557" s="6">
        <v>0</v>
      </c>
      <c r="W2557" s="6">
        <f>SUM(Table2[[#This Row],[PE Obligations]:[Paving Obligations]])</f>
        <v>15000</v>
      </c>
    </row>
    <row r="2558" spans="1:23" x14ac:dyDescent="0.25">
      <c r="A2558" s="5">
        <v>129326</v>
      </c>
      <c r="B2558" s="4">
        <v>1</v>
      </c>
      <c r="C2558" s="9" t="s">
        <v>192</v>
      </c>
      <c r="D2558" s="65"/>
      <c r="E2558" s="65" t="s">
        <v>11500</v>
      </c>
      <c r="F2558" s="9" t="s">
        <v>6804</v>
      </c>
      <c r="H2558" s="1" t="s">
        <v>878</v>
      </c>
      <c r="I2558" s="1" t="s">
        <v>972</v>
      </c>
      <c r="K2558" s="14" t="s">
        <v>11500</v>
      </c>
      <c r="L2558" s="14" t="s">
        <v>11500</v>
      </c>
      <c r="M2558" s="1" t="s">
        <v>57</v>
      </c>
      <c r="P2558" s="181" t="s">
        <v>11500</v>
      </c>
      <c r="Q2558" s="182"/>
      <c r="S2558" s="6">
        <v>0</v>
      </c>
      <c r="T2558" s="6">
        <v>0</v>
      </c>
      <c r="U2558" s="6">
        <v>15000</v>
      </c>
      <c r="V2558" s="6">
        <v>0</v>
      </c>
      <c r="W2558" s="6">
        <f>SUM(Table2[[#This Row],[PE Obligations]:[Paving Obligations]])</f>
        <v>15000</v>
      </c>
    </row>
    <row r="2559" spans="1:23" x14ac:dyDescent="0.25">
      <c r="A2559" s="5">
        <v>129327</v>
      </c>
      <c r="B2559" s="4">
        <v>1</v>
      </c>
      <c r="C2559" s="9" t="s">
        <v>292</v>
      </c>
      <c r="D2559" s="65"/>
      <c r="E2559" s="65" t="s">
        <v>11500</v>
      </c>
      <c r="F2559" s="9" t="s">
        <v>6805</v>
      </c>
      <c r="H2559" s="1" t="s">
        <v>878</v>
      </c>
      <c r="I2559" s="1" t="s">
        <v>972</v>
      </c>
      <c r="K2559" s="14" t="s">
        <v>11500</v>
      </c>
      <c r="L2559" s="14" t="s">
        <v>11500</v>
      </c>
      <c r="M2559" s="1" t="s">
        <v>57</v>
      </c>
      <c r="P2559" s="181" t="s">
        <v>11500</v>
      </c>
      <c r="Q2559" s="182"/>
      <c r="S2559" s="6">
        <v>0</v>
      </c>
      <c r="T2559" s="6">
        <v>0</v>
      </c>
      <c r="U2559" s="6">
        <v>15000</v>
      </c>
      <c r="V2559" s="6">
        <v>0</v>
      </c>
      <c r="W2559" s="6">
        <f>SUM(Table2[[#This Row],[PE Obligations]:[Paving Obligations]])</f>
        <v>15000</v>
      </c>
    </row>
    <row r="2560" spans="1:23" ht="30" x14ac:dyDescent="0.25">
      <c r="A2560" s="5">
        <v>129386</v>
      </c>
      <c r="B2560" s="4">
        <v>2</v>
      </c>
      <c r="C2560" s="9" t="s">
        <v>124</v>
      </c>
      <c r="D2560" s="65" t="s">
        <v>1334</v>
      </c>
      <c r="E2560" s="65" t="s">
        <v>900</v>
      </c>
      <c r="F2560" s="9" t="s">
        <v>6868</v>
      </c>
      <c r="G2560" s="9" t="s">
        <v>2658</v>
      </c>
      <c r="H2560" s="1" t="s">
        <v>1069</v>
      </c>
      <c r="I2560" s="1" t="s">
        <v>1070</v>
      </c>
      <c r="K2560" s="14" t="s">
        <v>11500</v>
      </c>
      <c r="L2560" s="14" t="s">
        <v>11500</v>
      </c>
      <c r="M2560" s="2">
        <v>0.01</v>
      </c>
      <c r="P2560" s="181" t="s">
        <v>11515</v>
      </c>
      <c r="Q2560" s="182" t="s">
        <v>24</v>
      </c>
      <c r="S2560" s="6">
        <v>15000</v>
      </c>
      <c r="T2560" s="6">
        <v>0</v>
      </c>
      <c r="U2560" s="6">
        <v>0</v>
      </c>
      <c r="V2560" s="6">
        <v>0</v>
      </c>
      <c r="W2560" s="6">
        <f>SUM(Table2[[#This Row],[PE Obligations]:[Paving Obligations]])</f>
        <v>15000</v>
      </c>
    </row>
    <row r="2561" spans="1:23" x14ac:dyDescent="0.25">
      <c r="A2561" s="5">
        <v>129328</v>
      </c>
      <c r="B2561" s="4">
        <v>1</v>
      </c>
      <c r="C2561" s="9" t="s">
        <v>397</v>
      </c>
      <c r="D2561" s="65"/>
      <c r="E2561" s="65" t="s">
        <v>11500</v>
      </c>
      <c r="F2561" s="9" t="s">
        <v>6806</v>
      </c>
      <c r="H2561" s="1" t="s">
        <v>878</v>
      </c>
      <c r="I2561" s="1" t="s">
        <v>972</v>
      </c>
      <c r="K2561" s="14" t="s">
        <v>11500</v>
      </c>
      <c r="L2561" s="14" t="s">
        <v>11500</v>
      </c>
      <c r="M2561" s="1" t="s">
        <v>57</v>
      </c>
      <c r="P2561" s="181" t="s">
        <v>11500</v>
      </c>
      <c r="Q2561" s="182"/>
      <c r="S2561" s="6">
        <v>0</v>
      </c>
      <c r="T2561" s="6">
        <v>0</v>
      </c>
      <c r="U2561" s="6">
        <v>15000</v>
      </c>
      <c r="V2561" s="6">
        <v>0</v>
      </c>
      <c r="W2561" s="6">
        <f>SUM(Table2[[#This Row],[PE Obligations]:[Paving Obligations]])</f>
        <v>15000</v>
      </c>
    </row>
    <row r="2562" spans="1:23" x14ac:dyDescent="0.25">
      <c r="A2562" s="5">
        <v>129330</v>
      </c>
      <c r="B2562" s="4">
        <v>1</v>
      </c>
      <c r="C2562" s="9" t="s">
        <v>83</v>
      </c>
      <c r="D2562" s="65"/>
      <c r="E2562" s="65" t="s">
        <v>11500</v>
      </c>
      <c r="F2562" s="9" t="s">
        <v>6808</v>
      </c>
      <c r="H2562" s="1" t="s">
        <v>878</v>
      </c>
      <c r="I2562" s="1" t="s">
        <v>972</v>
      </c>
      <c r="K2562" s="14" t="s">
        <v>11500</v>
      </c>
      <c r="L2562" s="14" t="s">
        <v>11500</v>
      </c>
      <c r="M2562" s="1" t="s">
        <v>57</v>
      </c>
      <c r="P2562" s="181" t="s">
        <v>11500</v>
      </c>
      <c r="Q2562" s="182"/>
      <c r="S2562" s="6">
        <v>0</v>
      </c>
      <c r="T2562" s="6">
        <v>0</v>
      </c>
      <c r="U2562" s="6">
        <v>15000</v>
      </c>
      <c r="V2562" s="6">
        <v>0</v>
      </c>
      <c r="W2562" s="6">
        <f>SUM(Table2[[#This Row],[PE Obligations]:[Paving Obligations]])</f>
        <v>15000</v>
      </c>
    </row>
    <row r="2563" spans="1:23" x14ac:dyDescent="0.25">
      <c r="A2563" s="5">
        <v>129331</v>
      </c>
      <c r="B2563" s="4">
        <v>2</v>
      </c>
      <c r="C2563" s="9" t="s">
        <v>98</v>
      </c>
      <c r="D2563" s="65"/>
      <c r="E2563" s="65" t="s">
        <v>11500</v>
      </c>
      <c r="F2563" s="9" t="s">
        <v>6809</v>
      </c>
      <c r="H2563" s="1" t="s">
        <v>878</v>
      </c>
      <c r="I2563" s="1" t="s">
        <v>972</v>
      </c>
      <c r="K2563" s="14" t="s">
        <v>11500</v>
      </c>
      <c r="L2563" s="14" t="s">
        <v>11500</v>
      </c>
      <c r="M2563" s="1" t="s">
        <v>57</v>
      </c>
      <c r="P2563" s="181" t="s">
        <v>11500</v>
      </c>
      <c r="Q2563" s="182"/>
      <c r="S2563" s="6">
        <v>0</v>
      </c>
      <c r="T2563" s="6">
        <v>0</v>
      </c>
      <c r="U2563" s="6">
        <v>15000</v>
      </c>
      <c r="V2563" s="6">
        <v>0</v>
      </c>
      <c r="W2563" s="6">
        <f>SUM(Table2[[#This Row],[PE Obligations]:[Paving Obligations]])</f>
        <v>15000</v>
      </c>
    </row>
    <row r="2564" spans="1:23" x14ac:dyDescent="0.25">
      <c r="A2564" s="5">
        <v>129332</v>
      </c>
      <c r="B2564" s="4">
        <v>2</v>
      </c>
      <c r="C2564" s="9" t="s">
        <v>204</v>
      </c>
      <c r="D2564" s="65"/>
      <c r="E2564" s="65" t="s">
        <v>11500</v>
      </c>
      <c r="F2564" s="9" t="s">
        <v>6810</v>
      </c>
      <c r="H2564" s="1" t="s">
        <v>878</v>
      </c>
      <c r="I2564" s="1" t="s">
        <v>972</v>
      </c>
      <c r="K2564" s="14" t="s">
        <v>11500</v>
      </c>
      <c r="L2564" s="14" t="s">
        <v>11500</v>
      </c>
      <c r="M2564" s="1" t="s">
        <v>57</v>
      </c>
      <c r="P2564" s="181" t="s">
        <v>11500</v>
      </c>
      <c r="Q2564" s="182"/>
      <c r="S2564" s="6">
        <v>0</v>
      </c>
      <c r="T2564" s="6">
        <v>0</v>
      </c>
      <c r="U2564" s="6">
        <v>15000</v>
      </c>
      <c r="V2564" s="6">
        <v>0</v>
      </c>
      <c r="W2564" s="6">
        <f>SUM(Table2[[#This Row],[PE Obligations]:[Paving Obligations]])</f>
        <v>15000</v>
      </c>
    </row>
    <row r="2565" spans="1:23" x14ac:dyDescent="0.25">
      <c r="A2565" s="5">
        <v>129334</v>
      </c>
      <c r="B2565" s="4">
        <v>2</v>
      </c>
      <c r="C2565" s="9" t="s">
        <v>98</v>
      </c>
      <c r="D2565" s="65"/>
      <c r="E2565" s="65" t="s">
        <v>11500</v>
      </c>
      <c r="F2565" s="9" t="s">
        <v>6812</v>
      </c>
      <c r="H2565" s="1" t="s">
        <v>878</v>
      </c>
      <c r="I2565" s="1" t="s">
        <v>972</v>
      </c>
      <c r="K2565" s="14" t="s">
        <v>11500</v>
      </c>
      <c r="L2565" s="14" t="s">
        <v>11500</v>
      </c>
      <c r="M2565" s="1" t="s">
        <v>57</v>
      </c>
      <c r="P2565" s="181" t="s">
        <v>11500</v>
      </c>
      <c r="Q2565" s="182"/>
      <c r="S2565" s="6">
        <v>0</v>
      </c>
      <c r="T2565" s="6">
        <v>0</v>
      </c>
      <c r="U2565" s="6">
        <v>15000</v>
      </c>
      <c r="V2565" s="6">
        <v>0</v>
      </c>
      <c r="W2565" s="6">
        <f>SUM(Table2[[#This Row],[PE Obligations]:[Paving Obligations]])</f>
        <v>15000</v>
      </c>
    </row>
    <row r="2566" spans="1:23" x14ac:dyDescent="0.25">
      <c r="A2566" s="5">
        <v>129336</v>
      </c>
      <c r="B2566" s="4">
        <v>3</v>
      </c>
      <c r="C2566" s="9" t="s">
        <v>43</v>
      </c>
      <c r="D2566" s="65"/>
      <c r="E2566" s="65" t="s">
        <v>11500</v>
      </c>
      <c r="F2566" s="9" t="s">
        <v>6813</v>
      </c>
      <c r="H2566" s="1" t="s">
        <v>878</v>
      </c>
      <c r="I2566" s="1" t="s">
        <v>972</v>
      </c>
      <c r="K2566" s="14" t="s">
        <v>11500</v>
      </c>
      <c r="L2566" s="14" t="s">
        <v>11500</v>
      </c>
      <c r="M2566" s="1" t="s">
        <v>57</v>
      </c>
      <c r="P2566" s="181" t="s">
        <v>11500</v>
      </c>
      <c r="Q2566" s="182"/>
      <c r="S2566" s="6">
        <v>0</v>
      </c>
      <c r="T2566" s="6">
        <v>0</v>
      </c>
      <c r="U2566" s="6">
        <v>15000</v>
      </c>
      <c r="V2566" s="6">
        <v>0</v>
      </c>
      <c r="W2566" s="6">
        <f>SUM(Table2[[#This Row],[PE Obligations]:[Paving Obligations]])</f>
        <v>15000</v>
      </c>
    </row>
    <row r="2567" spans="1:23" x14ac:dyDescent="0.25">
      <c r="A2567" s="5">
        <v>129337</v>
      </c>
      <c r="B2567" s="4">
        <v>3</v>
      </c>
      <c r="C2567" s="9" t="s">
        <v>312</v>
      </c>
      <c r="D2567" s="65"/>
      <c r="E2567" s="65" t="s">
        <v>11500</v>
      </c>
      <c r="F2567" s="9" t="s">
        <v>6814</v>
      </c>
      <c r="H2567" s="1" t="s">
        <v>878</v>
      </c>
      <c r="I2567" s="1" t="s">
        <v>972</v>
      </c>
      <c r="K2567" s="14" t="s">
        <v>11500</v>
      </c>
      <c r="L2567" s="14" t="s">
        <v>11500</v>
      </c>
      <c r="M2567" s="1" t="s">
        <v>57</v>
      </c>
      <c r="P2567" s="181" t="s">
        <v>11500</v>
      </c>
      <c r="Q2567" s="182"/>
      <c r="S2567" s="6">
        <v>0</v>
      </c>
      <c r="T2567" s="6">
        <v>0</v>
      </c>
      <c r="U2567" s="6">
        <v>15000</v>
      </c>
      <c r="V2567" s="6">
        <v>0</v>
      </c>
      <c r="W2567" s="6">
        <f>SUM(Table2[[#This Row],[PE Obligations]:[Paving Obligations]])</f>
        <v>15000</v>
      </c>
    </row>
    <row r="2568" spans="1:23" x14ac:dyDescent="0.25">
      <c r="A2568" s="5">
        <v>129338</v>
      </c>
      <c r="B2568" s="4">
        <v>4</v>
      </c>
      <c r="C2568" s="9" t="s">
        <v>304</v>
      </c>
      <c r="D2568" s="65"/>
      <c r="E2568" s="65" t="s">
        <v>11500</v>
      </c>
      <c r="F2568" s="9" t="s">
        <v>6815</v>
      </c>
      <c r="H2568" s="1" t="s">
        <v>878</v>
      </c>
      <c r="I2568" s="1" t="s">
        <v>972</v>
      </c>
      <c r="K2568" s="14" t="s">
        <v>11500</v>
      </c>
      <c r="L2568" s="14" t="s">
        <v>11500</v>
      </c>
      <c r="M2568" s="1" t="s">
        <v>57</v>
      </c>
      <c r="P2568" s="181" t="s">
        <v>11500</v>
      </c>
      <c r="Q2568" s="182"/>
      <c r="S2568" s="6">
        <v>0</v>
      </c>
      <c r="T2568" s="6">
        <v>0</v>
      </c>
      <c r="U2568" s="6">
        <v>15000</v>
      </c>
      <c r="V2568" s="6">
        <v>0</v>
      </c>
      <c r="W2568" s="6">
        <f>SUM(Table2[[#This Row],[PE Obligations]:[Paving Obligations]])</f>
        <v>15000</v>
      </c>
    </row>
    <row r="2569" spans="1:23" x14ac:dyDescent="0.25">
      <c r="A2569" s="5">
        <v>129339</v>
      </c>
      <c r="B2569" s="4">
        <v>4</v>
      </c>
      <c r="C2569" s="9" t="s">
        <v>231</v>
      </c>
      <c r="D2569" s="65"/>
      <c r="E2569" s="65" t="s">
        <v>11500</v>
      </c>
      <c r="F2569" s="9" t="s">
        <v>6816</v>
      </c>
      <c r="H2569" s="1" t="s">
        <v>878</v>
      </c>
      <c r="I2569" s="1" t="s">
        <v>972</v>
      </c>
      <c r="K2569" s="14" t="s">
        <v>11500</v>
      </c>
      <c r="L2569" s="14" t="s">
        <v>11500</v>
      </c>
      <c r="M2569" s="1" t="s">
        <v>57</v>
      </c>
      <c r="P2569" s="181" t="s">
        <v>11500</v>
      </c>
      <c r="Q2569" s="182"/>
      <c r="S2569" s="6">
        <v>0</v>
      </c>
      <c r="T2569" s="6">
        <v>0</v>
      </c>
      <c r="U2569" s="6">
        <v>15000</v>
      </c>
      <c r="V2569" s="6">
        <v>0</v>
      </c>
      <c r="W2569" s="6">
        <f>SUM(Table2[[#This Row],[PE Obligations]:[Paving Obligations]])</f>
        <v>15000</v>
      </c>
    </row>
    <row r="2570" spans="1:23" x14ac:dyDescent="0.25">
      <c r="A2570" s="5">
        <v>129340</v>
      </c>
      <c r="B2570" s="4">
        <v>3</v>
      </c>
      <c r="C2570" s="9" t="s">
        <v>206</v>
      </c>
      <c r="D2570" s="65"/>
      <c r="E2570" s="65" t="s">
        <v>11500</v>
      </c>
      <c r="F2570" s="9" t="s">
        <v>6817</v>
      </c>
      <c r="H2570" s="1" t="s">
        <v>878</v>
      </c>
      <c r="I2570" s="1" t="s">
        <v>972</v>
      </c>
      <c r="K2570" s="14" t="s">
        <v>11500</v>
      </c>
      <c r="L2570" s="14" t="s">
        <v>11500</v>
      </c>
      <c r="M2570" s="1" t="s">
        <v>57</v>
      </c>
      <c r="P2570" s="181" t="s">
        <v>11500</v>
      </c>
      <c r="Q2570" s="182"/>
      <c r="S2570" s="6">
        <v>0</v>
      </c>
      <c r="T2570" s="6">
        <v>0</v>
      </c>
      <c r="U2570" s="6">
        <v>15000</v>
      </c>
      <c r="V2570" s="6">
        <v>0</v>
      </c>
      <c r="W2570" s="6">
        <f>SUM(Table2[[#This Row],[PE Obligations]:[Paving Obligations]])</f>
        <v>15000</v>
      </c>
    </row>
    <row r="2571" spans="1:23" x14ac:dyDescent="0.25">
      <c r="A2571" s="5">
        <v>129341</v>
      </c>
      <c r="B2571" s="4">
        <v>4</v>
      </c>
      <c r="C2571" s="9" t="s">
        <v>208</v>
      </c>
      <c r="D2571" s="65"/>
      <c r="E2571" s="65" t="s">
        <v>11500</v>
      </c>
      <c r="F2571" s="9" t="s">
        <v>6818</v>
      </c>
      <c r="H2571" s="1" t="s">
        <v>878</v>
      </c>
      <c r="I2571" s="1" t="s">
        <v>972</v>
      </c>
      <c r="K2571" s="14" t="s">
        <v>11500</v>
      </c>
      <c r="L2571" s="14" t="s">
        <v>11500</v>
      </c>
      <c r="M2571" s="1" t="s">
        <v>57</v>
      </c>
      <c r="P2571" s="181" t="s">
        <v>11500</v>
      </c>
      <c r="Q2571" s="182"/>
      <c r="S2571" s="6">
        <v>0</v>
      </c>
      <c r="T2571" s="6">
        <v>0</v>
      </c>
      <c r="U2571" s="6">
        <v>15000</v>
      </c>
      <c r="V2571" s="6">
        <v>0</v>
      </c>
      <c r="W2571" s="6">
        <f>SUM(Table2[[#This Row],[PE Obligations]:[Paving Obligations]])</f>
        <v>15000</v>
      </c>
    </row>
    <row r="2572" spans="1:23" x14ac:dyDescent="0.25">
      <c r="A2572" s="5">
        <v>129342</v>
      </c>
      <c r="B2572" s="4">
        <v>3</v>
      </c>
      <c r="C2572" s="9" t="s">
        <v>152</v>
      </c>
      <c r="D2572" s="65"/>
      <c r="E2572" s="65" t="s">
        <v>11500</v>
      </c>
      <c r="F2572" s="9" t="s">
        <v>6819</v>
      </c>
      <c r="H2572" s="1" t="s">
        <v>878</v>
      </c>
      <c r="I2572" s="1" t="s">
        <v>972</v>
      </c>
      <c r="K2572" s="14" t="s">
        <v>11500</v>
      </c>
      <c r="L2572" s="14" t="s">
        <v>11500</v>
      </c>
      <c r="M2572" s="1" t="s">
        <v>57</v>
      </c>
      <c r="P2572" s="181" t="s">
        <v>11500</v>
      </c>
      <c r="Q2572" s="182"/>
      <c r="S2572" s="6">
        <v>0</v>
      </c>
      <c r="T2572" s="6">
        <v>0</v>
      </c>
      <c r="U2572" s="6">
        <v>15000</v>
      </c>
      <c r="V2572" s="6">
        <v>0</v>
      </c>
      <c r="W2572" s="6">
        <f>SUM(Table2[[#This Row],[PE Obligations]:[Paving Obligations]])</f>
        <v>15000</v>
      </c>
    </row>
    <row r="2573" spans="1:23" x14ac:dyDescent="0.25">
      <c r="A2573" s="5">
        <v>129343</v>
      </c>
      <c r="B2573" s="4">
        <v>4</v>
      </c>
      <c r="C2573" s="9" t="s">
        <v>248</v>
      </c>
      <c r="D2573" s="65"/>
      <c r="E2573" s="65" t="s">
        <v>11500</v>
      </c>
      <c r="F2573" s="9" t="s">
        <v>6820</v>
      </c>
      <c r="H2573" s="1" t="s">
        <v>878</v>
      </c>
      <c r="I2573" s="1" t="s">
        <v>972</v>
      </c>
      <c r="K2573" s="14" t="s">
        <v>11500</v>
      </c>
      <c r="L2573" s="14" t="s">
        <v>11500</v>
      </c>
      <c r="M2573" s="1" t="s">
        <v>57</v>
      </c>
      <c r="P2573" s="181" t="s">
        <v>11500</v>
      </c>
      <c r="Q2573" s="182"/>
      <c r="S2573" s="6">
        <v>0</v>
      </c>
      <c r="T2573" s="6">
        <v>0</v>
      </c>
      <c r="U2573" s="6">
        <v>15000</v>
      </c>
      <c r="V2573" s="6">
        <v>0</v>
      </c>
      <c r="W2573" s="6">
        <f>SUM(Table2[[#This Row],[PE Obligations]:[Paving Obligations]])</f>
        <v>15000</v>
      </c>
    </row>
    <row r="2574" spans="1:23" x14ac:dyDescent="0.25">
      <c r="A2574" s="5">
        <v>129344</v>
      </c>
      <c r="B2574" s="4">
        <v>3</v>
      </c>
      <c r="C2574" s="9" t="s">
        <v>252</v>
      </c>
      <c r="D2574" s="65"/>
      <c r="E2574" s="65" t="s">
        <v>11500</v>
      </c>
      <c r="F2574" s="9" t="s">
        <v>6821</v>
      </c>
      <c r="H2574" s="1" t="s">
        <v>878</v>
      </c>
      <c r="I2574" s="1" t="s">
        <v>972</v>
      </c>
      <c r="K2574" s="14" t="s">
        <v>11500</v>
      </c>
      <c r="L2574" s="14" t="s">
        <v>11500</v>
      </c>
      <c r="M2574" s="1" t="s">
        <v>57</v>
      </c>
      <c r="P2574" s="181" t="s">
        <v>11500</v>
      </c>
      <c r="Q2574" s="182"/>
      <c r="S2574" s="6">
        <v>0</v>
      </c>
      <c r="T2574" s="6">
        <v>0</v>
      </c>
      <c r="U2574" s="6">
        <v>15000</v>
      </c>
      <c r="V2574" s="6">
        <v>0</v>
      </c>
      <c r="W2574" s="6">
        <f>SUM(Table2[[#This Row],[PE Obligations]:[Paving Obligations]])</f>
        <v>15000</v>
      </c>
    </row>
    <row r="2575" spans="1:23" x14ac:dyDescent="0.25">
      <c r="A2575" s="5">
        <v>129345</v>
      </c>
      <c r="B2575" s="4">
        <v>4</v>
      </c>
      <c r="C2575" s="9" t="s">
        <v>215</v>
      </c>
      <c r="D2575" s="65"/>
      <c r="E2575" s="65" t="s">
        <v>11500</v>
      </c>
      <c r="F2575" s="9" t="s">
        <v>6822</v>
      </c>
      <c r="H2575" s="1" t="s">
        <v>878</v>
      </c>
      <c r="I2575" s="1" t="s">
        <v>972</v>
      </c>
      <c r="K2575" s="14" t="s">
        <v>11500</v>
      </c>
      <c r="L2575" s="14" t="s">
        <v>11500</v>
      </c>
      <c r="M2575" s="1" t="s">
        <v>57</v>
      </c>
      <c r="P2575" s="181" t="s">
        <v>11500</v>
      </c>
      <c r="Q2575" s="182"/>
      <c r="S2575" s="6">
        <v>0</v>
      </c>
      <c r="T2575" s="6">
        <v>0</v>
      </c>
      <c r="U2575" s="6">
        <v>15000</v>
      </c>
      <c r="V2575" s="6">
        <v>0</v>
      </c>
      <c r="W2575" s="6">
        <f>SUM(Table2[[#This Row],[PE Obligations]:[Paving Obligations]])</f>
        <v>15000</v>
      </c>
    </row>
    <row r="2576" spans="1:23" x14ac:dyDescent="0.25">
      <c r="A2576" s="5">
        <v>129346</v>
      </c>
      <c r="B2576" s="4">
        <v>4</v>
      </c>
      <c r="C2576" s="9" t="s">
        <v>94</v>
      </c>
      <c r="D2576" s="65"/>
      <c r="E2576" s="65" t="s">
        <v>11500</v>
      </c>
      <c r="F2576" s="9" t="s">
        <v>6823</v>
      </c>
      <c r="H2576" s="1" t="s">
        <v>878</v>
      </c>
      <c r="I2576" s="1" t="s">
        <v>972</v>
      </c>
      <c r="K2576" s="14" t="s">
        <v>11500</v>
      </c>
      <c r="L2576" s="14" t="s">
        <v>11500</v>
      </c>
      <c r="M2576" s="1" t="s">
        <v>57</v>
      </c>
      <c r="P2576" s="181" t="s">
        <v>11500</v>
      </c>
      <c r="Q2576" s="182"/>
      <c r="S2576" s="6">
        <v>0</v>
      </c>
      <c r="T2576" s="6">
        <v>0</v>
      </c>
      <c r="U2576" s="6">
        <v>15000</v>
      </c>
      <c r="V2576" s="6">
        <v>0</v>
      </c>
      <c r="W2576" s="6">
        <f>SUM(Table2[[#This Row],[PE Obligations]:[Paving Obligations]])</f>
        <v>15000</v>
      </c>
    </row>
    <row r="2577" spans="1:23" x14ac:dyDescent="0.25">
      <c r="A2577" s="5">
        <v>129348</v>
      </c>
      <c r="B2577" s="4">
        <v>3</v>
      </c>
      <c r="C2577" s="9" t="s">
        <v>798</v>
      </c>
      <c r="D2577" s="65"/>
      <c r="E2577" s="65" t="s">
        <v>11500</v>
      </c>
      <c r="F2577" s="9" t="s">
        <v>6825</v>
      </c>
      <c r="H2577" s="1" t="s">
        <v>878</v>
      </c>
      <c r="I2577" s="1" t="s">
        <v>972</v>
      </c>
      <c r="K2577" s="14" t="s">
        <v>11500</v>
      </c>
      <c r="L2577" s="14" t="s">
        <v>11500</v>
      </c>
      <c r="M2577" s="1" t="s">
        <v>57</v>
      </c>
      <c r="P2577" s="181" t="s">
        <v>11500</v>
      </c>
      <c r="Q2577" s="182"/>
      <c r="S2577" s="6">
        <v>0</v>
      </c>
      <c r="T2577" s="6">
        <v>0</v>
      </c>
      <c r="U2577" s="6">
        <v>15000</v>
      </c>
      <c r="V2577" s="6">
        <v>0</v>
      </c>
      <c r="W2577" s="6">
        <f>SUM(Table2[[#This Row],[PE Obligations]:[Paving Obligations]])</f>
        <v>15000</v>
      </c>
    </row>
    <row r="2578" spans="1:23" x14ac:dyDescent="0.25">
      <c r="A2578" s="5">
        <v>129349</v>
      </c>
      <c r="B2578" s="4">
        <v>3</v>
      </c>
      <c r="C2578" s="9" t="s">
        <v>237</v>
      </c>
      <c r="D2578" s="65"/>
      <c r="E2578" s="65" t="s">
        <v>11500</v>
      </c>
      <c r="F2578" s="9" t="s">
        <v>6826</v>
      </c>
      <c r="H2578" s="1" t="s">
        <v>878</v>
      </c>
      <c r="I2578" s="1" t="s">
        <v>972</v>
      </c>
      <c r="K2578" s="14" t="s">
        <v>11500</v>
      </c>
      <c r="L2578" s="14" t="s">
        <v>11500</v>
      </c>
      <c r="M2578" s="1" t="s">
        <v>57</v>
      </c>
      <c r="P2578" s="181" t="s">
        <v>11500</v>
      </c>
      <c r="Q2578" s="182"/>
      <c r="S2578" s="6">
        <v>0</v>
      </c>
      <c r="T2578" s="6">
        <v>0</v>
      </c>
      <c r="U2578" s="6">
        <v>15000</v>
      </c>
      <c r="V2578" s="6">
        <v>0</v>
      </c>
      <c r="W2578" s="6">
        <f>SUM(Table2[[#This Row],[PE Obligations]:[Paving Obligations]])</f>
        <v>15000</v>
      </c>
    </row>
    <row r="2579" spans="1:23" x14ac:dyDescent="0.25">
      <c r="A2579" s="5">
        <v>129351</v>
      </c>
      <c r="B2579" s="4">
        <v>4</v>
      </c>
      <c r="C2579" s="9" t="s">
        <v>18</v>
      </c>
      <c r="D2579" s="65"/>
      <c r="E2579" s="65" t="s">
        <v>11500</v>
      </c>
      <c r="F2579" s="9" t="s">
        <v>6827</v>
      </c>
      <c r="H2579" s="1" t="s">
        <v>878</v>
      </c>
      <c r="I2579" s="1" t="s">
        <v>972</v>
      </c>
      <c r="K2579" s="14" t="s">
        <v>11500</v>
      </c>
      <c r="L2579" s="14" t="s">
        <v>11500</v>
      </c>
      <c r="M2579" s="1" t="s">
        <v>57</v>
      </c>
      <c r="P2579" s="181" t="s">
        <v>11500</v>
      </c>
      <c r="Q2579" s="182"/>
      <c r="S2579" s="6">
        <v>0</v>
      </c>
      <c r="T2579" s="6">
        <v>0</v>
      </c>
      <c r="U2579" s="6">
        <v>15000</v>
      </c>
      <c r="V2579" s="6">
        <v>0</v>
      </c>
      <c r="W2579" s="6">
        <f>SUM(Table2[[#This Row],[PE Obligations]:[Paving Obligations]])</f>
        <v>15000</v>
      </c>
    </row>
    <row r="2580" spans="1:23" x14ac:dyDescent="0.25">
      <c r="A2580" s="5">
        <v>129353</v>
      </c>
      <c r="B2580" s="4">
        <v>3</v>
      </c>
      <c r="C2580" s="9" t="s">
        <v>54</v>
      </c>
      <c r="D2580" s="65"/>
      <c r="E2580" s="65" t="s">
        <v>11500</v>
      </c>
      <c r="F2580" s="9" t="s">
        <v>6829</v>
      </c>
      <c r="H2580" s="1" t="s">
        <v>878</v>
      </c>
      <c r="I2580" s="1" t="s">
        <v>972</v>
      </c>
      <c r="K2580" s="14" t="s">
        <v>11500</v>
      </c>
      <c r="L2580" s="14" t="s">
        <v>11500</v>
      </c>
      <c r="M2580" s="1" t="s">
        <v>57</v>
      </c>
      <c r="P2580" s="181" t="s">
        <v>11500</v>
      </c>
      <c r="Q2580" s="182"/>
      <c r="S2580" s="6">
        <v>0</v>
      </c>
      <c r="T2580" s="6">
        <v>0</v>
      </c>
      <c r="U2580" s="6">
        <v>15000</v>
      </c>
      <c r="V2580" s="6">
        <v>0</v>
      </c>
      <c r="W2580" s="6">
        <f>SUM(Table2[[#This Row],[PE Obligations]:[Paving Obligations]])</f>
        <v>15000</v>
      </c>
    </row>
    <row r="2581" spans="1:23" x14ac:dyDescent="0.25">
      <c r="A2581" s="5">
        <v>129354</v>
      </c>
      <c r="B2581" s="4">
        <v>4</v>
      </c>
      <c r="C2581" s="9" t="s">
        <v>233</v>
      </c>
      <c r="D2581" s="65"/>
      <c r="E2581" s="65" t="s">
        <v>11500</v>
      </c>
      <c r="F2581" s="9" t="s">
        <v>6830</v>
      </c>
      <c r="H2581" s="1" t="s">
        <v>878</v>
      </c>
      <c r="I2581" s="1" t="s">
        <v>972</v>
      </c>
      <c r="K2581" s="14" t="s">
        <v>11500</v>
      </c>
      <c r="L2581" s="14" t="s">
        <v>11500</v>
      </c>
      <c r="M2581" s="1" t="s">
        <v>57</v>
      </c>
      <c r="P2581" s="181" t="s">
        <v>11500</v>
      </c>
      <c r="Q2581" s="182"/>
      <c r="S2581" s="6">
        <v>0</v>
      </c>
      <c r="T2581" s="6">
        <v>0</v>
      </c>
      <c r="U2581" s="6">
        <v>15000</v>
      </c>
      <c r="V2581" s="6">
        <v>0</v>
      </c>
      <c r="W2581" s="6">
        <f>SUM(Table2[[#This Row],[PE Obligations]:[Paving Obligations]])</f>
        <v>15000</v>
      </c>
    </row>
    <row r="2582" spans="1:23" x14ac:dyDescent="0.25">
      <c r="A2582" s="5">
        <v>129355</v>
      </c>
      <c r="B2582" s="4">
        <v>3</v>
      </c>
      <c r="C2582" s="9" t="s">
        <v>152</v>
      </c>
      <c r="D2582" s="65"/>
      <c r="E2582" s="65" t="s">
        <v>11500</v>
      </c>
      <c r="F2582" s="9" t="s">
        <v>6831</v>
      </c>
      <c r="H2582" s="1" t="s">
        <v>878</v>
      </c>
      <c r="I2582" s="1" t="s">
        <v>972</v>
      </c>
      <c r="K2582" s="14" t="s">
        <v>11500</v>
      </c>
      <c r="L2582" s="14" t="s">
        <v>11500</v>
      </c>
      <c r="M2582" s="1" t="s">
        <v>57</v>
      </c>
      <c r="P2582" s="181" t="s">
        <v>11500</v>
      </c>
      <c r="Q2582" s="182"/>
      <c r="S2582" s="6">
        <v>0</v>
      </c>
      <c r="T2582" s="6">
        <v>0</v>
      </c>
      <c r="U2582" s="6">
        <v>15000</v>
      </c>
      <c r="V2582" s="6">
        <v>0</v>
      </c>
      <c r="W2582" s="6">
        <f>SUM(Table2[[#This Row],[PE Obligations]:[Paving Obligations]])</f>
        <v>15000</v>
      </c>
    </row>
    <row r="2583" spans="1:23" x14ac:dyDescent="0.25">
      <c r="A2583" s="5">
        <v>129356</v>
      </c>
      <c r="B2583" s="4">
        <v>4</v>
      </c>
      <c r="C2583" s="9" t="s">
        <v>355</v>
      </c>
      <c r="D2583" s="65"/>
      <c r="E2583" s="65" t="s">
        <v>11500</v>
      </c>
      <c r="F2583" s="9" t="s">
        <v>6832</v>
      </c>
      <c r="H2583" s="1" t="s">
        <v>878</v>
      </c>
      <c r="I2583" s="1" t="s">
        <v>972</v>
      </c>
      <c r="K2583" s="14" t="s">
        <v>11500</v>
      </c>
      <c r="L2583" s="14" t="s">
        <v>11500</v>
      </c>
      <c r="M2583" s="1" t="s">
        <v>57</v>
      </c>
      <c r="P2583" s="181" t="s">
        <v>11500</v>
      </c>
      <c r="Q2583" s="182"/>
      <c r="S2583" s="6">
        <v>0</v>
      </c>
      <c r="T2583" s="6">
        <v>0</v>
      </c>
      <c r="U2583" s="6">
        <v>15000</v>
      </c>
      <c r="V2583" s="6">
        <v>0</v>
      </c>
      <c r="W2583" s="6">
        <f>SUM(Table2[[#This Row],[PE Obligations]:[Paving Obligations]])</f>
        <v>15000</v>
      </c>
    </row>
    <row r="2584" spans="1:23" x14ac:dyDescent="0.25">
      <c r="A2584" s="5">
        <v>129357</v>
      </c>
      <c r="B2584" s="4">
        <v>4</v>
      </c>
      <c r="C2584" s="9" t="s">
        <v>259</v>
      </c>
      <c r="D2584" s="65"/>
      <c r="E2584" s="65" t="s">
        <v>11500</v>
      </c>
      <c r="F2584" s="9" t="s">
        <v>6833</v>
      </c>
      <c r="H2584" s="1" t="s">
        <v>878</v>
      </c>
      <c r="I2584" s="1" t="s">
        <v>972</v>
      </c>
      <c r="K2584" s="14" t="s">
        <v>11500</v>
      </c>
      <c r="L2584" s="14" t="s">
        <v>11500</v>
      </c>
      <c r="M2584" s="1" t="s">
        <v>57</v>
      </c>
      <c r="P2584" s="181" t="s">
        <v>11500</v>
      </c>
      <c r="Q2584" s="182"/>
      <c r="S2584" s="6">
        <v>0</v>
      </c>
      <c r="T2584" s="6">
        <v>0</v>
      </c>
      <c r="U2584" s="6">
        <v>15000</v>
      </c>
      <c r="V2584" s="6">
        <v>0</v>
      </c>
      <c r="W2584" s="6">
        <f>SUM(Table2[[#This Row],[PE Obligations]:[Paving Obligations]])</f>
        <v>15000</v>
      </c>
    </row>
    <row r="2585" spans="1:23" x14ac:dyDescent="0.25">
      <c r="A2585" s="5">
        <v>129358</v>
      </c>
      <c r="B2585" s="4">
        <v>4</v>
      </c>
      <c r="C2585" s="9" t="s">
        <v>210</v>
      </c>
      <c r="D2585" s="65"/>
      <c r="E2585" s="65" t="s">
        <v>11500</v>
      </c>
      <c r="F2585" s="9" t="s">
        <v>6834</v>
      </c>
      <c r="H2585" s="1" t="s">
        <v>878</v>
      </c>
      <c r="I2585" s="1" t="s">
        <v>972</v>
      </c>
      <c r="K2585" s="14" t="s">
        <v>11500</v>
      </c>
      <c r="L2585" s="14" t="s">
        <v>11500</v>
      </c>
      <c r="M2585" s="1" t="s">
        <v>57</v>
      </c>
      <c r="P2585" s="181" t="s">
        <v>11500</v>
      </c>
      <c r="Q2585" s="182"/>
      <c r="S2585" s="6">
        <v>0</v>
      </c>
      <c r="T2585" s="6">
        <v>0</v>
      </c>
      <c r="U2585" s="6">
        <v>15000</v>
      </c>
      <c r="V2585" s="6">
        <v>0</v>
      </c>
      <c r="W2585" s="6">
        <f>SUM(Table2[[#This Row],[PE Obligations]:[Paving Obligations]])</f>
        <v>15000</v>
      </c>
    </row>
    <row r="2586" spans="1:23" x14ac:dyDescent="0.25">
      <c r="A2586" s="5">
        <v>129359</v>
      </c>
      <c r="B2586" s="4">
        <v>3</v>
      </c>
      <c r="C2586" s="9" t="s">
        <v>289</v>
      </c>
      <c r="D2586" s="65"/>
      <c r="E2586" s="65" t="s">
        <v>11500</v>
      </c>
      <c r="F2586" s="9" t="s">
        <v>6835</v>
      </c>
      <c r="H2586" s="1" t="s">
        <v>878</v>
      </c>
      <c r="I2586" s="1" t="s">
        <v>972</v>
      </c>
      <c r="K2586" s="14" t="s">
        <v>11500</v>
      </c>
      <c r="L2586" s="14" t="s">
        <v>11500</v>
      </c>
      <c r="M2586" s="1" t="s">
        <v>57</v>
      </c>
      <c r="P2586" s="181" t="s">
        <v>11500</v>
      </c>
      <c r="Q2586" s="182"/>
      <c r="S2586" s="6">
        <v>0</v>
      </c>
      <c r="T2586" s="6">
        <v>0</v>
      </c>
      <c r="U2586" s="6">
        <v>15000</v>
      </c>
      <c r="V2586" s="6">
        <v>0</v>
      </c>
      <c r="W2586" s="6">
        <f>SUM(Table2[[#This Row],[PE Obligations]:[Paving Obligations]])</f>
        <v>15000</v>
      </c>
    </row>
    <row r="2587" spans="1:23" x14ac:dyDescent="0.25">
      <c r="A2587" s="5">
        <v>129360</v>
      </c>
      <c r="B2587" s="4">
        <v>4</v>
      </c>
      <c r="C2587" s="9" t="s">
        <v>215</v>
      </c>
      <c r="D2587" s="65"/>
      <c r="E2587" s="65" t="s">
        <v>11500</v>
      </c>
      <c r="F2587" s="9" t="s">
        <v>6836</v>
      </c>
      <c r="H2587" s="1" t="s">
        <v>878</v>
      </c>
      <c r="I2587" s="1" t="s">
        <v>972</v>
      </c>
      <c r="K2587" s="14" t="s">
        <v>11500</v>
      </c>
      <c r="L2587" s="14" t="s">
        <v>11500</v>
      </c>
      <c r="M2587" s="1" t="s">
        <v>57</v>
      </c>
      <c r="P2587" s="181" t="s">
        <v>11500</v>
      </c>
      <c r="Q2587" s="182"/>
      <c r="S2587" s="6">
        <v>0</v>
      </c>
      <c r="T2587" s="6">
        <v>0</v>
      </c>
      <c r="U2587" s="6">
        <v>15000</v>
      </c>
      <c r="V2587" s="6">
        <v>0</v>
      </c>
      <c r="W2587" s="6">
        <f>SUM(Table2[[#This Row],[PE Obligations]:[Paving Obligations]])</f>
        <v>15000</v>
      </c>
    </row>
    <row r="2588" spans="1:23" x14ac:dyDescent="0.25">
      <c r="A2588" s="5">
        <v>129361</v>
      </c>
      <c r="B2588" s="4">
        <v>4</v>
      </c>
      <c r="C2588" s="9" t="s">
        <v>607</v>
      </c>
      <c r="D2588" s="65"/>
      <c r="E2588" s="65" t="s">
        <v>11500</v>
      </c>
      <c r="F2588" s="9" t="s">
        <v>6837</v>
      </c>
      <c r="H2588" s="1" t="s">
        <v>878</v>
      </c>
      <c r="I2588" s="1" t="s">
        <v>972</v>
      </c>
      <c r="K2588" s="14" t="s">
        <v>11500</v>
      </c>
      <c r="L2588" s="14" t="s">
        <v>11500</v>
      </c>
      <c r="M2588" s="1" t="s">
        <v>57</v>
      </c>
      <c r="P2588" s="181" t="s">
        <v>11500</v>
      </c>
      <c r="Q2588" s="182"/>
      <c r="S2588" s="6">
        <v>0</v>
      </c>
      <c r="T2588" s="6">
        <v>0</v>
      </c>
      <c r="U2588" s="6">
        <v>15000</v>
      </c>
      <c r="V2588" s="6">
        <v>0</v>
      </c>
      <c r="W2588" s="6">
        <f>SUM(Table2[[#This Row],[PE Obligations]:[Paving Obligations]])</f>
        <v>15000</v>
      </c>
    </row>
    <row r="2589" spans="1:23" x14ac:dyDescent="0.25">
      <c r="A2589" s="5">
        <v>129362</v>
      </c>
      <c r="B2589" s="4">
        <v>3</v>
      </c>
      <c r="C2589" s="9" t="s">
        <v>239</v>
      </c>
      <c r="D2589" s="65"/>
      <c r="E2589" s="65" t="s">
        <v>11500</v>
      </c>
      <c r="F2589" s="9" t="s">
        <v>6838</v>
      </c>
      <c r="H2589" s="1" t="s">
        <v>878</v>
      </c>
      <c r="I2589" s="1" t="s">
        <v>972</v>
      </c>
      <c r="K2589" s="14" t="s">
        <v>11500</v>
      </c>
      <c r="L2589" s="14" t="s">
        <v>11500</v>
      </c>
      <c r="M2589" s="1" t="s">
        <v>57</v>
      </c>
      <c r="P2589" s="181" t="s">
        <v>11500</v>
      </c>
      <c r="Q2589" s="182"/>
      <c r="S2589" s="6">
        <v>0</v>
      </c>
      <c r="T2589" s="6">
        <v>0</v>
      </c>
      <c r="U2589" s="6">
        <v>15000</v>
      </c>
      <c r="V2589" s="6">
        <v>0</v>
      </c>
      <c r="W2589" s="6">
        <f>SUM(Table2[[#This Row],[PE Obligations]:[Paving Obligations]])</f>
        <v>15000</v>
      </c>
    </row>
    <row r="2590" spans="1:23" x14ac:dyDescent="0.25">
      <c r="A2590" s="5">
        <v>129363</v>
      </c>
      <c r="B2590" s="4">
        <v>4</v>
      </c>
      <c r="C2590" s="9" t="s">
        <v>227</v>
      </c>
      <c r="D2590" s="65"/>
      <c r="E2590" s="65" t="s">
        <v>11500</v>
      </c>
      <c r="F2590" s="9" t="s">
        <v>6839</v>
      </c>
      <c r="H2590" s="1" t="s">
        <v>878</v>
      </c>
      <c r="I2590" s="1" t="s">
        <v>972</v>
      </c>
      <c r="K2590" s="14" t="s">
        <v>11500</v>
      </c>
      <c r="L2590" s="14" t="s">
        <v>11500</v>
      </c>
      <c r="M2590" s="1" t="s">
        <v>57</v>
      </c>
      <c r="P2590" s="181" t="s">
        <v>11500</v>
      </c>
      <c r="Q2590" s="182"/>
      <c r="S2590" s="6">
        <v>0</v>
      </c>
      <c r="T2590" s="6">
        <v>0</v>
      </c>
      <c r="U2590" s="6">
        <v>15000</v>
      </c>
      <c r="V2590" s="6">
        <v>0</v>
      </c>
      <c r="W2590" s="6">
        <f>SUM(Table2[[#This Row],[PE Obligations]:[Paving Obligations]])</f>
        <v>15000</v>
      </c>
    </row>
    <row r="2591" spans="1:23" x14ac:dyDescent="0.25">
      <c r="A2591" s="5">
        <v>129364</v>
      </c>
      <c r="B2591" s="4">
        <v>4</v>
      </c>
      <c r="C2591" s="9" t="s">
        <v>174</v>
      </c>
      <c r="D2591" s="65"/>
      <c r="E2591" s="65" t="s">
        <v>11500</v>
      </c>
      <c r="F2591" s="9" t="s">
        <v>6840</v>
      </c>
      <c r="H2591" s="1" t="s">
        <v>878</v>
      </c>
      <c r="I2591" s="1" t="s">
        <v>972</v>
      </c>
      <c r="K2591" s="14" t="s">
        <v>11500</v>
      </c>
      <c r="L2591" s="14" t="s">
        <v>11500</v>
      </c>
      <c r="M2591" s="1" t="s">
        <v>57</v>
      </c>
      <c r="P2591" s="181" t="s">
        <v>11500</v>
      </c>
      <c r="Q2591" s="182"/>
      <c r="S2591" s="6">
        <v>0</v>
      </c>
      <c r="T2591" s="6">
        <v>0</v>
      </c>
      <c r="U2591" s="6">
        <v>15000</v>
      </c>
      <c r="V2591" s="6">
        <v>0</v>
      </c>
      <c r="W2591" s="6">
        <f>SUM(Table2[[#This Row],[PE Obligations]:[Paving Obligations]])</f>
        <v>15000</v>
      </c>
    </row>
    <row r="2592" spans="1:23" x14ac:dyDescent="0.25">
      <c r="A2592" s="5">
        <v>129369</v>
      </c>
      <c r="B2592" s="4">
        <v>2</v>
      </c>
      <c r="C2592" s="9" t="s">
        <v>121</v>
      </c>
      <c r="D2592" s="65"/>
      <c r="E2592" s="65" t="s">
        <v>11500</v>
      </c>
      <c r="F2592" s="9" t="s">
        <v>6846</v>
      </c>
      <c r="H2592" s="1" t="s">
        <v>878</v>
      </c>
      <c r="I2592" s="1" t="s">
        <v>972</v>
      </c>
      <c r="K2592" s="14" t="s">
        <v>11500</v>
      </c>
      <c r="L2592" s="14" t="s">
        <v>11500</v>
      </c>
      <c r="M2592" s="1" t="s">
        <v>57</v>
      </c>
      <c r="P2592" s="181" t="s">
        <v>11500</v>
      </c>
      <c r="Q2592" s="182"/>
      <c r="S2592" s="6">
        <v>0</v>
      </c>
      <c r="T2592" s="6">
        <v>0</v>
      </c>
      <c r="U2592" s="6">
        <v>15000</v>
      </c>
      <c r="V2592" s="6">
        <v>0</v>
      </c>
      <c r="W2592" s="6">
        <f>SUM(Table2[[#This Row],[PE Obligations]:[Paving Obligations]])</f>
        <v>15000</v>
      </c>
    </row>
    <row r="2593" spans="1:23" x14ac:dyDescent="0.25">
      <c r="A2593" s="5">
        <v>129370</v>
      </c>
      <c r="B2593" s="4">
        <v>3</v>
      </c>
      <c r="C2593" s="9" t="s">
        <v>235</v>
      </c>
      <c r="D2593" s="65"/>
      <c r="E2593" s="65" t="s">
        <v>11500</v>
      </c>
      <c r="F2593" s="9" t="s">
        <v>6847</v>
      </c>
      <c r="H2593" s="1" t="s">
        <v>878</v>
      </c>
      <c r="I2593" s="1" t="s">
        <v>972</v>
      </c>
      <c r="K2593" s="14" t="s">
        <v>11500</v>
      </c>
      <c r="L2593" s="14" t="s">
        <v>11500</v>
      </c>
      <c r="M2593" s="1" t="s">
        <v>57</v>
      </c>
      <c r="P2593" s="181" t="s">
        <v>11500</v>
      </c>
      <c r="Q2593" s="182"/>
      <c r="S2593" s="6">
        <v>0</v>
      </c>
      <c r="T2593" s="6">
        <v>0</v>
      </c>
      <c r="U2593" s="6">
        <v>15000</v>
      </c>
      <c r="V2593" s="6">
        <v>0</v>
      </c>
      <c r="W2593" s="6">
        <f>SUM(Table2[[#This Row],[PE Obligations]:[Paving Obligations]])</f>
        <v>15000</v>
      </c>
    </row>
    <row r="2594" spans="1:23" x14ac:dyDescent="0.25">
      <c r="A2594" s="5">
        <v>129371</v>
      </c>
      <c r="B2594" s="4">
        <v>2</v>
      </c>
      <c r="C2594" s="9" t="s">
        <v>179</v>
      </c>
      <c r="D2594" s="65"/>
      <c r="E2594" s="65" t="s">
        <v>11500</v>
      </c>
      <c r="F2594" s="9" t="s">
        <v>6848</v>
      </c>
      <c r="H2594" s="1" t="s">
        <v>878</v>
      </c>
      <c r="I2594" s="1" t="s">
        <v>972</v>
      </c>
      <c r="K2594" s="14" t="s">
        <v>11500</v>
      </c>
      <c r="L2594" s="14" t="s">
        <v>11500</v>
      </c>
      <c r="M2594" s="1" t="s">
        <v>57</v>
      </c>
      <c r="P2594" s="181" t="s">
        <v>11500</v>
      </c>
      <c r="Q2594" s="182"/>
      <c r="S2594" s="6">
        <v>0</v>
      </c>
      <c r="T2594" s="6">
        <v>0</v>
      </c>
      <c r="U2594" s="6">
        <v>15000</v>
      </c>
      <c r="V2594" s="6">
        <v>0</v>
      </c>
      <c r="W2594" s="6">
        <f>SUM(Table2[[#This Row],[PE Obligations]:[Paving Obligations]])</f>
        <v>15000</v>
      </c>
    </row>
    <row r="2595" spans="1:23" x14ac:dyDescent="0.25">
      <c r="A2595" s="5">
        <v>129372</v>
      </c>
      <c r="B2595" s="4">
        <v>2</v>
      </c>
      <c r="C2595" s="9" t="s">
        <v>65</v>
      </c>
      <c r="D2595" s="65"/>
      <c r="E2595" s="65" t="s">
        <v>11500</v>
      </c>
      <c r="F2595" s="9" t="s">
        <v>6849</v>
      </c>
      <c r="H2595" s="1" t="s">
        <v>878</v>
      </c>
      <c r="I2595" s="1" t="s">
        <v>972</v>
      </c>
      <c r="K2595" s="14" t="s">
        <v>11500</v>
      </c>
      <c r="L2595" s="14" t="s">
        <v>11500</v>
      </c>
      <c r="M2595" s="1" t="s">
        <v>57</v>
      </c>
      <c r="P2595" s="181" t="s">
        <v>11500</v>
      </c>
      <c r="Q2595" s="182"/>
      <c r="S2595" s="6">
        <v>0</v>
      </c>
      <c r="T2595" s="6">
        <v>0</v>
      </c>
      <c r="U2595" s="6">
        <v>15000</v>
      </c>
      <c r="V2595" s="6">
        <v>0</v>
      </c>
      <c r="W2595" s="6">
        <f>SUM(Table2[[#This Row],[PE Obligations]:[Paving Obligations]])</f>
        <v>15000</v>
      </c>
    </row>
    <row r="2596" spans="1:23" x14ac:dyDescent="0.25">
      <c r="A2596" s="5">
        <v>129382</v>
      </c>
      <c r="B2596" s="4">
        <v>3</v>
      </c>
      <c r="C2596" s="9" t="s">
        <v>269</v>
      </c>
      <c r="D2596" s="65"/>
      <c r="E2596" s="65" t="s">
        <v>11500</v>
      </c>
      <c r="F2596" s="9" t="s">
        <v>6862</v>
      </c>
      <c r="H2596" s="1" t="s">
        <v>878</v>
      </c>
      <c r="I2596" s="1" t="s">
        <v>972</v>
      </c>
      <c r="K2596" s="14" t="s">
        <v>11500</v>
      </c>
      <c r="L2596" s="14" t="s">
        <v>11500</v>
      </c>
      <c r="M2596" s="1" t="s">
        <v>57</v>
      </c>
      <c r="P2596" s="181" t="s">
        <v>11500</v>
      </c>
      <c r="Q2596" s="182"/>
      <c r="S2596" s="6">
        <v>0</v>
      </c>
      <c r="T2596" s="6">
        <v>0</v>
      </c>
      <c r="U2596" s="6">
        <v>15000</v>
      </c>
      <c r="V2596" s="6">
        <v>0</v>
      </c>
      <c r="W2596" s="6">
        <f>SUM(Table2[[#This Row],[PE Obligations]:[Paving Obligations]])</f>
        <v>15000</v>
      </c>
    </row>
    <row r="2597" spans="1:23" x14ac:dyDescent="0.25">
      <c r="A2597" s="5">
        <v>129383</v>
      </c>
      <c r="B2597" s="4">
        <v>2</v>
      </c>
      <c r="C2597" s="9" t="s">
        <v>282</v>
      </c>
      <c r="D2597" s="65"/>
      <c r="E2597" s="65" t="s">
        <v>11500</v>
      </c>
      <c r="F2597" s="9" t="s">
        <v>6863</v>
      </c>
      <c r="H2597" s="1" t="s">
        <v>878</v>
      </c>
      <c r="I2597" s="1" t="s">
        <v>972</v>
      </c>
      <c r="K2597" s="14" t="s">
        <v>11500</v>
      </c>
      <c r="L2597" s="14" t="s">
        <v>11500</v>
      </c>
      <c r="M2597" s="1" t="s">
        <v>57</v>
      </c>
      <c r="P2597" s="181" t="s">
        <v>11500</v>
      </c>
      <c r="Q2597" s="182"/>
      <c r="S2597" s="6">
        <v>0</v>
      </c>
      <c r="T2597" s="6">
        <v>0</v>
      </c>
      <c r="U2597" s="6">
        <v>15000</v>
      </c>
      <c r="V2597" s="6">
        <v>0</v>
      </c>
      <c r="W2597" s="6">
        <f>SUM(Table2[[#This Row],[PE Obligations]:[Paving Obligations]])</f>
        <v>15000</v>
      </c>
    </row>
    <row r="2598" spans="1:23" x14ac:dyDescent="0.25">
      <c r="A2598" s="5">
        <v>129387</v>
      </c>
      <c r="B2598" s="4">
        <v>2</v>
      </c>
      <c r="C2598" s="9" t="s">
        <v>199</v>
      </c>
      <c r="D2598" s="65"/>
      <c r="E2598" s="65" t="s">
        <v>11500</v>
      </c>
      <c r="F2598" s="9" t="s">
        <v>6869</v>
      </c>
      <c r="H2598" s="1" t="s">
        <v>878</v>
      </c>
      <c r="I2598" s="1" t="s">
        <v>972</v>
      </c>
      <c r="K2598" s="14" t="s">
        <v>11500</v>
      </c>
      <c r="L2598" s="14" t="s">
        <v>11500</v>
      </c>
      <c r="M2598" s="1" t="s">
        <v>57</v>
      </c>
      <c r="P2598" s="181" t="s">
        <v>11500</v>
      </c>
      <c r="Q2598" s="182"/>
      <c r="S2598" s="6">
        <v>0</v>
      </c>
      <c r="T2598" s="6">
        <v>0</v>
      </c>
      <c r="U2598" s="6">
        <v>15000</v>
      </c>
      <c r="V2598" s="6">
        <v>0</v>
      </c>
      <c r="W2598" s="6">
        <f>SUM(Table2[[#This Row],[PE Obligations]:[Paving Obligations]])</f>
        <v>15000</v>
      </c>
    </row>
    <row r="2599" spans="1:23" x14ac:dyDescent="0.25">
      <c r="A2599" s="5">
        <v>129388</v>
      </c>
      <c r="B2599" s="4">
        <v>2</v>
      </c>
      <c r="C2599" s="9" t="s">
        <v>128</v>
      </c>
      <c r="D2599" s="65"/>
      <c r="E2599" s="65" t="s">
        <v>11500</v>
      </c>
      <c r="F2599" s="9" t="s">
        <v>6870</v>
      </c>
      <c r="H2599" s="1" t="s">
        <v>878</v>
      </c>
      <c r="I2599" s="1" t="s">
        <v>972</v>
      </c>
      <c r="K2599" s="14" t="s">
        <v>11500</v>
      </c>
      <c r="L2599" s="14" t="s">
        <v>11500</v>
      </c>
      <c r="M2599" s="1" t="s">
        <v>57</v>
      </c>
      <c r="P2599" s="181" t="s">
        <v>11500</v>
      </c>
      <c r="Q2599" s="182"/>
      <c r="S2599" s="6">
        <v>0</v>
      </c>
      <c r="T2599" s="6">
        <v>0</v>
      </c>
      <c r="U2599" s="6">
        <v>15000</v>
      </c>
      <c r="V2599" s="6">
        <v>0</v>
      </c>
      <c r="W2599" s="6">
        <f>SUM(Table2[[#This Row],[PE Obligations]:[Paving Obligations]])</f>
        <v>15000</v>
      </c>
    </row>
    <row r="2600" spans="1:23" ht="30" x14ac:dyDescent="0.25">
      <c r="A2600" s="5">
        <v>129458</v>
      </c>
      <c r="B2600" s="4">
        <v>3</v>
      </c>
      <c r="C2600" s="9" t="s">
        <v>43</v>
      </c>
      <c r="D2600" s="65" t="s">
        <v>4406</v>
      </c>
      <c r="E2600" s="65" t="s">
        <v>900</v>
      </c>
      <c r="F2600" s="9" t="s">
        <v>6947</v>
      </c>
      <c r="G2600" s="9" t="s">
        <v>2658</v>
      </c>
      <c r="H2600" s="1" t="s">
        <v>1069</v>
      </c>
      <c r="I2600" s="1" t="s">
        <v>1070</v>
      </c>
      <c r="K2600" s="14" t="s">
        <v>11500</v>
      </c>
      <c r="L2600" s="14" t="s">
        <v>11500</v>
      </c>
      <c r="M2600" s="2">
        <v>0.01</v>
      </c>
      <c r="P2600" s="181" t="s">
        <v>11515</v>
      </c>
      <c r="Q2600" s="182" t="s">
        <v>24</v>
      </c>
      <c r="S2600" s="6">
        <v>15000</v>
      </c>
      <c r="T2600" s="6">
        <v>0</v>
      </c>
      <c r="U2600" s="6">
        <v>0</v>
      </c>
      <c r="V2600" s="6">
        <v>0</v>
      </c>
      <c r="W2600" s="6">
        <f>SUM(Table2[[#This Row],[PE Obligations]:[Paving Obligations]])</f>
        <v>15000</v>
      </c>
    </row>
    <row r="2601" spans="1:23" ht="30" x14ac:dyDescent="0.25">
      <c r="A2601" s="5">
        <v>129389</v>
      </c>
      <c r="B2601" s="4">
        <v>3</v>
      </c>
      <c r="C2601" s="9" t="s">
        <v>254</v>
      </c>
      <c r="D2601" s="65"/>
      <c r="E2601" s="65" t="s">
        <v>11500</v>
      </c>
      <c r="F2601" s="9" t="s">
        <v>6871</v>
      </c>
      <c r="H2601" s="1" t="s">
        <v>878</v>
      </c>
      <c r="I2601" s="1" t="s">
        <v>972</v>
      </c>
      <c r="K2601" s="14" t="s">
        <v>11500</v>
      </c>
      <c r="L2601" s="14" t="s">
        <v>11500</v>
      </c>
      <c r="M2601" s="1" t="s">
        <v>57</v>
      </c>
      <c r="P2601" s="181" t="s">
        <v>11500</v>
      </c>
      <c r="Q2601" s="182"/>
      <c r="S2601" s="6">
        <v>0</v>
      </c>
      <c r="T2601" s="6">
        <v>0</v>
      </c>
      <c r="U2601" s="6">
        <v>15000</v>
      </c>
      <c r="V2601" s="6">
        <v>0</v>
      </c>
      <c r="W2601" s="6">
        <f>SUM(Table2[[#This Row],[PE Obligations]:[Paving Obligations]])</f>
        <v>15000</v>
      </c>
    </row>
    <row r="2602" spans="1:23" ht="30" x14ac:dyDescent="0.25">
      <c r="A2602" s="5">
        <v>129461</v>
      </c>
      <c r="B2602" s="4">
        <v>4</v>
      </c>
      <c r="C2602" s="9" t="s">
        <v>18</v>
      </c>
      <c r="D2602" s="65" t="s">
        <v>696</v>
      </c>
      <c r="E2602" s="65" t="s">
        <v>900</v>
      </c>
      <c r="F2602" s="9" t="s">
        <v>6951</v>
      </c>
      <c r="G2602" s="9" t="s">
        <v>2658</v>
      </c>
      <c r="H2602" s="1" t="s">
        <v>1069</v>
      </c>
      <c r="I2602" s="1" t="s">
        <v>1070</v>
      </c>
      <c r="K2602" s="14" t="s">
        <v>11500</v>
      </c>
      <c r="L2602" s="14" t="s">
        <v>11500</v>
      </c>
      <c r="M2602" s="2">
        <v>0.01</v>
      </c>
      <c r="P2602" s="181" t="s">
        <v>11514</v>
      </c>
      <c r="Q2602" s="182" t="s">
        <v>11</v>
      </c>
      <c r="S2602" s="6">
        <v>15000</v>
      </c>
      <c r="T2602" s="6">
        <v>0</v>
      </c>
      <c r="U2602" s="6">
        <v>0</v>
      </c>
      <c r="V2602" s="6">
        <v>0</v>
      </c>
      <c r="W2602" s="6">
        <f>SUM(Table2[[#This Row],[PE Obligations]:[Paving Obligations]])</f>
        <v>15000</v>
      </c>
    </row>
    <row r="2603" spans="1:23" ht="30" x14ac:dyDescent="0.25">
      <c r="A2603" s="5">
        <v>129390</v>
      </c>
      <c r="B2603" s="4">
        <v>2</v>
      </c>
      <c r="C2603" s="9" t="s">
        <v>124</v>
      </c>
      <c r="D2603" s="65"/>
      <c r="E2603" s="65" t="s">
        <v>11500</v>
      </c>
      <c r="F2603" s="9" t="s">
        <v>6872</v>
      </c>
      <c r="H2603" s="1" t="s">
        <v>878</v>
      </c>
      <c r="I2603" s="1" t="s">
        <v>972</v>
      </c>
      <c r="K2603" s="14" t="s">
        <v>11500</v>
      </c>
      <c r="L2603" s="14" t="s">
        <v>11500</v>
      </c>
      <c r="M2603" s="1" t="s">
        <v>57</v>
      </c>
      <c r="P2603" s="181" t="s">
        <v>11500</v>
      </c>
      <c r="Q2603" s="182"/>
      <c r="S2603" s="6">
        <v>0</v>
      </c>
      <c r="T2603" s="6">
        <v>0</v>
      </c>
      <c r="U2603" s="6">
        <v>15000</v>
      </c>
      <c r="V2603" s="6">
        <v>0</v>
      </c>
      <c r="W2603" s="6">
        <f>SUM(Table2[[#This Row],[PE Obligations]:[Paving Obligations]])</f>
        <v>15000</v>
      </c>
    </row>
    <row r="2604" spans="1:23" x14ac:dyDescent="0.25">
      <c r="A2604" s="5">
        <v>129391</v>
      </c>
      <c r="B2604" s="4">
        <v>1</v>
      </c>
      <c r="C2604" s="9" t="s">
        <v>40</v>
      </c>
      <c r="D2604" s="65"/>
      <c r="E2604" s="65" t="s">
        <v>11500</v>
      </c>
      <c r="F2604" s="9" t="s">
        <v>6873</v>
      </c>
      <c r="H2604" s="1" t="s">
        <v>878</v>
      </c>
      <c r="I2604" s="1" t="s">
        <v>972</v>
      </c>
      <c r="K2604" s="14" t="s">
        <v>11500</v>
      </c>
      <c r="L2604" s="14" t="s">
        <v>11500</v>
      </c>
      <c r="M2604" s="1" t="s">
        <v>57</v>
      </c>
      <c r="P2604" s="181" t="s">
        <v>11500</v>
      </c>
      <c r="Q2604" s="182"/>
      <c r="S2604" s="6">
        <v>0</v>
      </c>
      <c r="T2604" s="6">
        <v>0</v>
      </c>
      <c r="U2604" s="6">
        <v>15000</v>
      </c>
      <c r="V2604" s="6">
        <v>0</v>
      </c>
      <c r="W2604" s="6">
        <f>SUM(Table2[[#This Row],[PE Obligations]:[Paving Obligations]])</f>
        <v>15000</v>
      </c>
    </row>
    <row r="2605" spans="1:23" x14ac:dyDescent="0.25">
      <c r="A2605" s="5">
        <v>129392</v>
      </c>
      <c r="B2605" s="4">
        <v>3</v>
      </c>
      <c r="C2605" s="9" t="s">
        <v>250</v>
      </c>
      <c r="D2605" s="65"/>
      <c r="E2605" s="65" t="s">
        <v>11500</v>
      </c>
      <c r="F2605" s="9" t="s">
        <v>6874</v>
      </c>
      <c r="H2605" s="1" t="s">
        <v>878</v>
      </c>
      <c r="I2605" s="1" t="s">
        <v>972</v>
      </c>
      <c r="K2605" s="14" t="s">
        <v>11500</v>
      </c>
      <c r="L2605" s="14" t="s">
        <v>11500</v>
      </c>
      <c r="M2605" s="1" t="s">
        <v>57</v>
      </c>
      <c r="P2605" s="181" t="s">
        <v>11500</v>
      </c>
      <c r="Q2605" s="182"/>
      <c r="S2605" s="6">
        <v>0</v>
      </c>
      <c r="T2605" s="6">
        <v>0</v>
      </c>
      <c r="U2605" s="6">
        <v>15000</v>
      </c>
      <c r="V2605" s="6">
        <v>0</v>
      </c>
      <c r="W2605" s="6">
        <f>SUM(Table2[[#This Row],[PE Obligations]:[Paving Obligations]])</f>
        <v>15000</v>
      </c>
    </row>
    <row r="2606" spans="1:23" x14ac:dyDescent="0.25">
      <c r="A2606" s="5">
        <v>129393</v>
      </c>
      <c r="B2606" s="4">
        <v>3</v>
      </c>
      <c r="C2606" s="9" t="s">
        <v>267</v>
      </c>
      <c r="D2606" s="65"/>
      <c r="E2606" s="65" t="s">
        <v>11500</v>
      </c>
      <c r="F2606" s="9" t="s">
        <v>6875</v>
      </c>
      <c r="H2606" s="1" t="s">
        <v>878</v>
      </c>
      <c r="I2606" s="1" t="s">
        <v>972</v>
      </c>
      <c r="K2606" s="14" t="s">
        <v>11500</v>
      </c>
      <c r="L2606" s="14" t="s">
        <v>11500</v>
      </c>
      <c r="M2606" s="1" t="s">
        <v>57</v>
      </c>
      <c r="P2606" s="181" t="s">
        <v>11500</v>
      </c>
      <c r="Q2606" s="182"/>
      <c r="S2606" s="6">
        <v>0</v>
      </c>
      <c r="T2606" s="6">
        <v>0</v>
      </c>
      <c r="U2606" s="6">
        <v>15000</v>
      </c>
      <c r="V2606" s="6">
        <v>0</v>
      </c>
      <c r="W2606" s="6">
        <f>SUM(Table2[[#This Row],[PE Obligations]:[Paving Obligations]])</f>
        <v>15000</v>
      </c>
    </row>
    <row r="2607" spans="1:23" x14ac:dyDescent="0.25">
      <c r="A2607" s="5">
        <v>129394</v>
      </c>
      <c r="B2607" s="4">
        <v>1</v>
      </c>
      <c r="C2607" s="9" t="s">
        <v>271</v>
      </c>
      <c r="D2607" s="65"/>
      <c r="E2607" s="65" t="s">
        <v>11500</v>
      </c>
      <c r="F2607" s="9" t="s">
        <v>6876</v>
      </c>
      <c r="H2607" s="1" t="s">
        <v>878</v>
      </c>
      <c r="I2607" s="1" t="s">
        <v>972</v>
      </c>
      <c r="K2607" s="14" t="s">
        <v>11500</v>
      </c>
      <c r="L2607" s="14" t="s">
        <v>11500</v>
      </c>
      <c r="M2607" s="1" t="s">
        <v>57</v>
      </c>
      <c r="P2607" s="181" t="s">
        <v>11500</v>
      </c>
      <c r="Q2607" s="182"/>
      <c r="S2607" s="6">
        <v>0</v>
      </c>
      <c r="T2607" s="6">
        <v>0</v>
      </c>
      <c r="U2607" s="6">
        <v>15000</v>
      </c>
      <c r="V2607" s="6">
        <v>0</v>
      </c>
      <c r="W2607" s="6">
        <f>SUM(Table2[[#This Row],[PE Obligations]:[Paving Obligations]])</f>
        <v>15000</v>
      </c>
    </row>
    <row r="2608" spans="1:23" x14ac:dyDescent="0.25">
      <c r="A2608" s="5">
        <v>129395</v>
      </c>
      <c r="B2608" s="4">
        <v>3</v>
      </c>
      <c r="C2608" s="9" t="s">
        <v>217</v>
      </c>
      <c r="D2608" s="65"/>
      <c r="E2608" s="65" t="s">
        <v>11500</v>
      </c>
      <c r="F2608" s="9" t="s">
        <v>6877</v>
      </c>
      <c r="H2608" s="1" t="s">
        <v>878</v>
      </c>
      <c r="I2608" s="1" t="s">
        <v>972</v>
      </c>
      <c r="K2608" s="14" t="s">
        <v>11500</v>
      </c>
      <c r="L2608" s="14" t="s">
        <v>11500</v>
      </c>
      <c r="M2608" s="1" t="s">
        <v>57</v>
      </c>
      <c r="P2608" s="181" t="s">
        <v>11500</v>
      </c>
      <c r="Q2608" s="182"/>
      <c r="S2608" s="6">
        <v>0</v>
      </c>
      <c r="T2608" s="6">
        <v>0</v>
      </c>
      <c r="U2608" s="6">
        <v>15000</v>
      </c>
      <c r="V2608" s="6">
        <v>0</v>
      </c>
      <c r="W2608" s="6">
        <f>SUM(Table2[[#This Row],[PE Obligations]:[Paving Obligations]])</f>
        <v>15000</v>
      </c>
    </row>
    <row r="2609" spans="1:23" x14ac:dyDescent="0.25">
      <c r="A2609" s="5">
        <v>129396</v>
      </c>
      <c r="B2609" s="4">
        <v>1</v>
      </c>
      <c r="C2609" s="9" t="s">
        <v>287</v>
      </c>
      <c r="D2609" s="65"/>
      <c r="E2609" s="65" t="s">
        <v>11500</v>
      </c>
      <c r="F2609" s="9" t="s">
        <v>6878</v>
      </c>
      <c r="H2609" s="1" t="s">
        <v>878</v>
      </c>
      <c r="I2609" s="1" t="s">
        <v>972</v>
      </c>
      <c r="K2609" s="14" t="s">
        <v>11500</v>
      </c>
      <c r="L2609" s="14" t="s">
        <v>11500</v>
      </c>
      <c r="M2609" s="1" t="s">
        <v>57</v>
      </c>
      <c r="P2609" s="181" t="s">
        <v>11500</v>
      </c>
      <c r="Q2609" s="182"/>
      <c r="S2609" s="6">
        <v>0</v>
      </c>
      <c r="T2609" s="6">
        <v>0</v>
      </c>
      <c r="U2609" s="6">
        <v>15000</v>
      </c>
      <c r="V2609" s="6">
        <v>0</v>
      </c>
      <c r="W2609" s="6">
        <f>SUM(Table2[[#This Row],[PE Obligations]:[Paving Obligations]])</f>
        <v>15000</v>
      </c>
    </row>
    <row r="2610" spans="1:23" x14ac:dyDescent="0.25">
      <c r="A2610" s="5">
        <v>129397</v>
      </c>
      <c r="B2610" s="4">
        <v>3</v>
      </c>
      <c r="C2610" s="9" t="s">
        <v>172</v>
      </c>
      <c r="D2610" s="65"/>
      <c r="E2610" s="65" t="s">
        <v>11500</v>
      </c>
      <c r="F2610" s="9" t="s">
        <v>6879</v>
      </c>
      <c r="H2610" s="1" t="s">
        <v>878</v>
      </c>
      <c r="I2610" s="1" t="s">
        <v>972</v>
      </c>
      <c r="K2610" s="14" t="s">
        <v>11500</v>
      </c>
      <c r="L2610" s="14" t="s">
        <v>11500</v>
      </c>
      <c r="M2610" s="1" t="s">
        <v>57</v>
      </c>
      <c r="P2610" s="181" t="s">
        <v>11500</v>
      </c>
      <c r="Q2610" s="182"/>
      <c r="S2610" s="6">
        <v>0</v>
      </c>
      <c r="T2610" s="6">
        <v>0</v>
      </c>
      <c r="U2610" s="6">
        <v>15000</v>
      </c>
      <c r="V2610" s="6">
        <v>0</v>
      </c>
      <c r="W2610" s="6">
        <f>SUM(Table2[[#This Row],[PE Obligations]:[Paving Obligations]])</f>
        <v>15000</v>
      </c>
    </row>
    <row r="2611" spans="1:23" x14ac:dyDescent="0.25">
      <c r="A2611" s="5">
        <v>129399</v>
      </c>
      <c r="B2611" s="4">
        <v>2</v>
      </c>
      <c r="C2611" s="9" t="s">
        <v>197</v>
      </c>
      <c r="D2611" s="65"/>
      <c r="E2611" s="65" t="s">
        <v>11500</v>
      </c>
      <c r="F2611" s="9" t="s">
        <v>6881</v>
      </c>
      <c r="H2611" s="1" t="s">
        <v>878</v>
      </c>
      <c r="I2611" s="1" t="s">
        <v>972</v>
      </c>
      <c r="K2611" s="14" t="s">
        <v>11500</v>
      </c>
      <c r="L2611" s="14" t="s">
        <v>11500</v>
      </c>
      <c r="M2611" s="1" t="s">
        <v>57</v>
      </c>
      <c r="P2611" s="181" t="s">
        <v>11500</v>
      </c>
      <c r="Q2611" s="182"/>
      <c r="S2611" s="6">
        <v>0</v>
      </c>
      <c r="T2611" s="6">
        <v>0</v>
      </c>
      <c r="U2611" s="6">
        <v>15000</v>
      </c>
      <c r="V2611" s="6">
        <v>0</v>
      </c>
      <c r="W2611" s="6">
        <f>SUM(Table2[[#This Row],[PE Obligations]:[Paving Obligations]])</f>
        <v>15000</v>
      </c>
    </row>
    <row r="2612" spans="1:23" x14ac:dyDescent="0.25">
      <c r="A2612" s="5">
        <v>129402</v>
      </c>
      <c r="B2612" s="4">
        <v>4</v>
      </c>
      <c r="C2612" s="9" t="s">
        <v>18</v>
      </c>
      <c r="D2612" s="65"/>
      <c r="E2612" s="65" t="s">
        <v>11500</v>
      </c>
      <c r="F2612" s="9" t="s">
        <v>6883</v>
      </c>
      <c r="H2612" s="1" t="s">
        <v>878</v>
      </c>
      <c r="I2612" s="1" t="s">
        <v>972</v>
      </c>
      <c r="K2612" s="14" t="s">
        <v>11500</v>
      </c>
      <c r="L2612" s="14" t="s">
        <v>11500</v>
      </c>
      <c r="M2612" s="1" t="s">
        <v>57</v>
      </c>
      <c r="P2612" s="181" t="s">
        <v>11500</v>
      </c>
      <c r="Q2612" s="182"/>
      <c r="S2612" s="6">
        <v>0</v>
      </c>
      <c r="T2612" s="6">
        <v>0</v>
      </c>
      <c r="U2612" s="6">
        <v>15000</v>
      </c>
      <c r="V2612" s="6">
        <v>0</v>
      </c>
      <c r="W2612" s="6">
        <f>SUM(Table2[[#This Row],[PE Obligations]:[Paving Obligations]])</f>
        <v>15000</v>
      </c>
    </row>
    <row r="2613" spans="1:23" ht="30" x14ac:dyDescent="0.25">
      <c r="A2613" s="5">
        <v>129693</v>
      </c>
      <c r="B2613" s="4">
        <v>1</v>
      </c>
      <c r="C2613" s="9" t="s">
        <v>32</v>
      </c>
      <c r="D2613" s="65" t="s">
        <v>137</v>
      </c>
      <c r="E2613" s="65" t="s">
        <v>900</v>
      </c>
      <c r="F2613" s="9" t="s">
        <v>6998</v>
      </c>
      <c r="G2613" s="9" t="s">
        <v>6716</v>
      </c>
      <c r="H2613" s="1" t="s">
        <v>1069</v>
      </c>
      <c r="I2613" s="1" t="s">
        <v>1070</v>
      </c>
      <c r="K2613" s="14" t="s">
        <v>11500</v>
      </c>
      <c r="L2613" s="14" t="s">
        <v>11500</v>
      </c>
      <c r="M2613" s="2">
        <v>0.01</v>
      </c>
      <c r="P2613" s="181" t="s">
        <v>11514</v>
      </c>
      <c r="Q2613" s="182" t="s">
        <v>11</v>
      </c>
      <c r="S2613" s="6">
        <v>15000</v>
      </c>
      <c r="T2613" s="6">
        <v>0</v>
      </c>
      <c r="U2613" s="6">
        <v>0</v>
      </c>
      <c r="V2613" s="6">
        <v>0</v>
      </c>
      <c r="W2613" s="6">
        <f>SUM(Table2[[#This Row],[PE Obligations]:[Paving Obligations]])</f>
        <v>15000</v>
      </c>
    </row>
    <row r="2614" spans="1:23" ht="30" x14ac:dyDescent="0.25">
      <c r="A2614" s="5">
        <v>129696</v>
      </c>
      <c r="B2614" s="4">
        <v>4</v>
      </c>
      <c r="C2614" s="9" t="s">
        <v>210</v>
      </c>
      <c r="D2614" s="65" t="s">
        <v>733</v>
      </c>
      <c r="E2614" s="65" t="s">
        <v>900</v>
      </c>
      <c r="F2614" s="9" t="s">
        <v>7003</v>
      </c>
      <c r="G2614" s="9" t="s">
        <v>7004</v>
      </c>
      <c r="H2614" s="1" t="s">
        <v>1069</v>
      </c>
      <c r="I2614" s="1" t="s">
        <v>1070</v>
      </c>
      <c r="K2614" s="14" t="s">
        <v>11500</v>
      </c>
      <c r="L2614" s="14" t="s">
        <v>11500</v>
      </c>
      <c r="M2614" s="2">
        <v>0.01</v>
      </c>
      <c r="P2614" s="181" t="s">
        <v>11515</v>
      </c>
      <c r="Q2614" s="182" t="s">
        <v>24</v>
      </c>
      <c r="S2614" s="6">
        <v>15000</v>
      </c>
      <c r="T2614" s="6">
        <v>0</v>
      </c>
      <c r="U2614" s="6">
        <v>0</v>
      </c>
      <c r="V2614" s="6">
        <v>0</v>
      </c>
      <c r="W2614" s="6">
        <f>SUM(Table2[[#This Row],[PE Obligations]:[Paving Obligations]])</f>
        <v>15000</v>
      </c>
    </row>
    <row r="2615" spans="1:23" ht="30" x14ac:dyDescent="0.25">
      <c r="A2615" s="5">
        <v>129697</v>
      </c>
      <c r="B2615" s="4">
        <v>2</v>
      </c>
      <c r="C2615" s="9" t="s">
        <v>98</v>
      </c>
      <c r="D2615" s="65" t="s">
        <v>2782</v>
      </c>
      <c r="E2615" s="65" t="s">
        <v>900</v>
      </c>
      <c r="F2615" s="9" t="s">
        <v>7005</v>
      </c>
      <c r="G2615" s="9" t="s">
        <v>6716</v>
      </c>
      <c r="H2615" s="1" t="s">
        <v>1069</v>
      </c>
      <c r="I2615" s="1" t="s">
        <v>1070</v>
      </c>
      <c r="K2615" s="14" t="s">
        <v>11500</v>
      </c>
      <c r="L2615" s="14" t="s">
        <v>11500</v>
      </c>
      <c r="M2615" s="2">
        <v>0.01</v>
      </c>
      <c r="P2615" s="181" t="s">
        <v>11515</v>
      </c>
      <c r="Q2615" s="182" t="s">
        <v>24</v>
      </c>
      <c r="S2615" s="6">
        <v>15000</v>
      </c>
      <c r="T2615" s="6">
        <v>0</v>
      </c>
      <c r="U2615" s="6">
        <v>0</v>
      </c>
      <c r="V2615" s="6">
        <v>0</v>
      </c>
      <c r="W2615" s="6">
        <f>SUM(Table2[[#This Row],[PE Obligations]:[Paving Obligations]])</f>
        <v>15000</v>
      </c>
    </row>
    <row r="2616" spans="1:23" x14ac:dyDescent="0.25">
      <c r="A2616" s="5">
        <v>129945</v>
      </c>
      <c r="B2616" s="4">
        <v>1</v>
      </c>
      <c r="C2616" s="9" t="s">
        <v>86</v>
      </c>
      <c r="D2616" s="65"/>
      <c r="E2616" s="65" t="s">
        <v>11500</v>
      </c>
      <c r="F2616" s="9" t="s">
        <v>7298</v>
      </c>
      <c r="H2616" s="1" t="s">
        <v>1246</v>
      </c>
      <c r="K2616" s="14" t="s">
        <v>11500</v>
      </c>
      <c r="L2616" s="14" t="s">
        <v>11500</v>
      </c>
      <c r="M2616" s="1" t="s">
        <v>57</v>
      </c>
      <c r="P2616" s="181" t="s">
        <v>11500</v>
      </c>
      <c r="Q2616" s="182"/>
      <c r="S2616" s="6">
        <v>0</v>
      </c>
      <c r="T2616" s="6">
        <v>0</v>
      </c>
      <c r="U2616" s="6">
        <v>15000</v>
      </c>
      <c r="V2616" s="6">
        <v>0</v>
      </c>
      <c r="W2616" s="6">
        <f>SUM(Table2[[#This Row],[PE Obligations]:[Paving Obligations]])</f>
        <v>15000</v>
      </c>
    </row>
    <row r="2617" spans="1:23" ht="45" x14ac:dyDescent="0.25">
      <c r="A2617" s="5">
        <v>130163</v>
      </c>
      <c r="B2617" s="4">
        <v>6</v>
      </c>
      <c r="C2617" s="9" t="s">
        <v>46</v>
      </c>
      <c r="D2617" s="65"/>
      <c r="E2617" s="65" t="s">
        <v>11500</v>
      </c>
      <c r="F2617" s="9" t="s">
        <v>7519</v>
      </c>
      <c r="H2617" s="1" t="s">
        <v>1072</v>
      </c>
      <c r="K2617" s="14" t="s">
        <v>11500</v>
      </c>
      <c r="L2617" s="14" t="s">
        <v>11500</v>
      </c>
      <c r="M2617" s="1" t="s">
        <v>57</v>
      </c>
      <c r="P2617" s="181" t="s">
        <v>11500</v>
      </c>
      <c r="Q2617" s="182"/>
      <c r="S2617" s="6">
        <v>0</v>
      </c>
      <c r="T2617" s="6">
        <v>0</v>
      </c>
      <c r="U2617" s="6">
        <v>15000</v>
      </c>
      <c r="V2617" s="6">
        <v>0</v>
      </c>
      <c r="W2617" s="6">
        <f>SUM(Table2[[#This Row],[PE Obligations]:[Paving Obligations]])</f>
        <v>15000</v>
      </c>
    </row>
    <row r="2618" spans="1:23" ht="30" x14ac:dyDescent="0.25">
      <c r="A2618" s="5">
        <v>128344</v>
      </c>
      <c r="B2618" s="4">
        <v>3</v>
      </c>
      <c r="C2618" s="9" t="s">
        <v>217</v>
      </c>
      <c r="D2618" s="65" t="s">
        <v>503</v>
      </c>
      <c r="E2618" s="65" t="s">
        <v>900</v>
      </c>
      <c r="F2618" s="9" t="s">
        <v>6092</v>
      </c>
      <c r="G2618" s="9" t="s">
        <v>6093</v>
      </c>
      <c r="H2618" s="1" t="s">
        <v>105</v>
      </c>
      <c r="I2618" s="1" t="s">
        <v>851</v>
      </c>
      <c r="K2618" s="14" t="s">
        <v>11501</v>
      </c>
      <c r="L2618" s="14" t="s">
        <v>113</v>
      </c>
      <c r="M2618" s="2">
        <v>0.01</v>
      </c>
      <c r="N2618" s="13">
        <v>44113</v>
      </c>
      <c r="P2618" s="181" t="s">
        <v>11514</v>
      </c>
      <c r="Q2618" s="182" t="s">
        <v>11</v>
      </c>
      <c r="S2618" s="6">
        <v>0</v>
      </c>
      <c r="T2618" s="6">
        <v>15000</v>
      </c>
      <c r="U2618" s="6">
        <v>0</v>
      </c>
      <c r="V2618" s="6">
        <v>0</v>
      </c>
      <c r="W2618" s="6">
        <f>SUM(Table2[[#This Row],[PE Obligations]:[Paving Obligations]])</f>
        <v>15000</v>
      </c>
    </row>
    <row r="2619" spans="1:23" ht="30" x14ac:dyDescent="0.25">
      <c r="A2619" s="5">
        <v>80755.009999999995</v>
      </c>
      <c r="B2619" s="4">
        <v>4</v>
      </c>
      <c r="C2619" s="9" t="s">
        <v>18</v>
      </c>
      <c r="D2619" s="65" t="s">
        <v>146</v>
      </c>
      <c r="E2619" s="65" t="s">
        <v>10721</v>
      </c>
      <c r="F2619" s="9" t="s">
        <v>327</v>
      </c>
      <c r="G2619" s="9" t="s">
        <v>328</v>
      </c>
      <c r="H2619" s="1" t="s">
        <v>158</v>
      </c>
      <c r="I2619" s="1" t="s">
        <v>158</v>
      </c>
      <c r="J2619" s="1" t="str">
        <f>VLOOKUP(A2619,'Resurfacing Data'!A:M,13,FALSE)</f>
        <v>Mill, CS &amp; D</v>
      </c>
      <c r="K2619" s="14" t="s">
        <v>11496</v>
      </c>
      <c r="L2619" s="14" t="s">
        <v>10418</v>
      </c>
      <c r="M2619" s="2">
        <v>2.31</v>
      </c>
      <c r="N2619" s="13">
        <v>40949</v>
      </c>
      <c r="P2619" s="181" t="s">
        <v>11513</v>
      </c>
      <c r="Q2619" s="182" t="s">
        <v>148</v>
      </c>
      <c r="S2619" s="6">
        <v>0</v>
      </c>
      <c r="T2619" s="6">
        <v>0</v>
      </c>
      <c r="U2619" s="6">
        <v>0</v>
      </c>
      <c r="V2619" s="6">
        <v>14985.79</v>
      </c>
      <c r="W2619" s="6">
        <f>SUM(Table2[[#This Row],[PE Obligations]:[Paving Obligations]])</f>
        <v>14985.79</v>
      </c>
    </row>
    <row r="2620" spans="1:23" x14ac:dyDescent="0.25">
      <c r="A2620" s="5">
        <v>123843</v>
      </c>
      <c r="B2620" s="4">
        <v>3</v>
      </c>
      <c r="C2620" s="9" t="s">
        <v>152</v>
      </c>
      <c r="D2620" s="65" t="s">
        <v>1454</v>
      </c>
      <c r="E2620" s="65" t="s">
        <v>900</v>
      </c>
      <c r="F2620" s="9" t="s">
        <v>3583</v>
      </c>
      <c r="G2620" s="9" t="s">
        <v>3213</v>
      </c>
      <c r="H2620" s="1" t="s">
        <v>158</v>
      </c>
      <c r="I2620" s="1" t="s">
        <v>341</v>
      </c>
      <c r="J2620" s="1" t="str">
        <f>VLOOKUP(A2620,'Resurfacing Data'!A:M,13,FALSE)</f>
        <v>Mill &amp; 411D</v>
      </c>
      <c r="K2620" s="14" t="s">
        <v>11496</v>
      </c>
      <c r="L2620" s="14" t="s">
        <v>10418</v>
      </c>
      <c r="M2620" s="2">
        <v>1.17</v>
      </c>
      <c r="N2620" s="13">
        <v>42867</v>
      </c>
      <c r="O2620" s="1" t="s">
        <v>342</v>
      </c>
      <c r="P2620" s="181" t="s">
        <v>11514</v>
      </c>
      <c r="Q2620" s="182" t="s">
        <v>430</v>
      </c>
      <c r="S2620" s="6">
        <v>0</v>
      </c>
      <c r="T2620" s="6">
        <v>0</v>
      </c>
      <c r="U2620" s="6">
        <v>-29370</v>
      </c>
      <c r="V2620" s="6">
        <v>44336.13</v>
      </c>
      <c r="W2620" s="6">
        <f>SUM(Table2[[#This Row],[PE Obligations]:[Paving Obligations]])</f>
        <v>14966.129999999997</v>
      </c>
    </row>
    <row r="2621" spans="1:23" ht="30" x14ac:dyDescent="0.25">
      <c r="A2621" s="5">
        <v>129736.2</v>
      </c>
      <c r="B2621" s="4">
        <v>2</v>
      </c>
      <c r="C2621" s="9" t="s">
        <v>98</v>
      </c>
      <c r="D2621" s="65" t="s">
        <v>900</v>
      </c>
      <c r="E2621" s="65" t="s">
        <v>900</v>
      </c>
      <c r="F2621" s="9" t="s">
        <v>7106</v>
      </c>
      <c r="G2621" s="9" t="s">
        <v>7107</v>
      </c>
      <c r="H2621" s="1" t="s">
        <v>24</v>
      </c>
      <c r="I2621" s="1" t="s">
        <v>56</v>
      </c>
      <c r="K2621" s="14" t="s">
        <v>11500</v>
      </c>
      <c r="L2621" s="14" t="s">
        <v>11500</v>
      </c>
      <c r="M2621" s="2">
        <v>1.17</v>
      </c>
      <c r="P2621" s="181" t="s">
        <v>11514</v>
      </c>
      <c r="Q2621" s="182" t="s">
        <v>11</v>
      </c>
      <c r="S2621" s="6">
        <v>0</v>
      </c>
      <c r="T2621" s="6">
        <v>0</v>
      </c>
      <c r="U2621" s="6">
        <v>14900</v>
      </c>
      <c r="V2621" s="6">
        <v>0</v>
      </c>
      <c r="W2621" s="6">
        <f>SUM(Table2[[#This Row],[PE Obligations]:[Paving Obligations]])</f>
        <v>14900</v>
      </c>
    </row>
    <row r="2622" spans="1:23" ht="30" x14ac:dyDescent="0.25">
      <c r="A2622" s="5">
        <v>129427</v>
      </c>
      <c r="B2622" s="4">
        <v>3</v>
      </c>
      <c r="C2622" s="9" t="s">
        <v>262</v>
      </c>
      <c r="D2622" s="65"/>
      <c r="E2622" s="65" t="s">
        <v>11500</v>
      </c>
      <c r="F2622" s="9" t="s">
        <v>6912</v>
      </c>
      <c r="H2622" s="1" t="s">
        <v>878</v>
      </c>
      <c r="I2622" s="1" t="s">
        <v>972</v>
      </c>
      <c r="K2622" s="14" t="s">
        <v>11500</v>
      </c>
      <c r="L2622" s="14" t="s">
        <v>11500</v>
      </c>
      <c r="M2622" s="1" t="s">
        <v>57</v>
      </c>
      <c r="P2622" s="181" t="s">
        <v>11500</v>
      </c>
      <c r="Q2622" s="182"/>
      <c r="S2622" s="6">
        <v>0</v>
      </c>
      <c r="T2622" s="6">
        <v>0</v>
      </c>
      <c r="U2622" s="6">
        <v>14735</v>
      </c>
      <c r="V2622" s="6">
        <v>0</v>
      </c>
      <c r="W2622" s="6">
        <f>SUM(Table2[[#This Row],[PE Obligations]:[Paving Obligations]])</f>
        <v>14735</v>
      </c>
    </row>
    <row r="2623" spans="1:23" x14ac:dyDescent="0.25">
      <c r="A2623" s="5">
        <v>129014</v>
      </c>
      <c r="B2623" s="4">
        <v>2</v>
      </c>
      <c r="C2623" s="9" t="s">
        <v>194</v>
      </c>
      <c r="D2623" s="65"/>
      <c r="E2623" s="65" t="s">
        <v>900</v>
      </c>
      <c r="F2623" s="9" t="s">
        <v>6451</v>
      </c>
      <c r="H2623" s="1" t="s">
        <v>105</v>
      </c>
      <c r="I2623" s="1" t="s">
        <v>171</v>
      </c>
      <c r="K2623" s="14" t="s">
        <v>11500</v>
      </c>
      <c r="L2623" s="14" t="s">
        <v>11500</v>
      </c>
      <c r="M2623" s="1" t="s">
        <v>57</v>
      </c>
      <c r="P2623" s="181" t="s">
        <v>11515</v>
      </c>
      <c r="Q2623" s="182"/>
      <c r="S2623" s="6">
        <v>0</v>
      </c>
      <c r="T2623" s="6">
        <v>0</v>
      </c>
      <c r="U2623" s="6">
        <v>14612.1</v>
      </c>
      <c r="V2623" s="6">
        <v>0</v>
      </c>
      <c r="W2623" s="6">
        <f>SUM(Table2[[#This Row],[PE Obligations]:[Paving Obligations]])</f>
        <v>14612.1</v>
      </c>
    </row>
    <row r="2624" spans="1:23" ht="30" x14ac:dyDescent="0.25">
      <c r="A2624" s="5">
        <v>123722</v>
      </c>
      <c r="B2624" s="4">
        <v>3</v>
      </c>
      <c r="C2624" s="9" t="s">
        <v>252</v>
      </c>
      <c r="D2624" s="65" t="s">
        <v>3537</v>
      </c>
      <c r="E2624" s="65" t="s">
        <v>11498</v>
      </c>
      <c r="F2624" s="9" t="s">
        <v>3538</v>
      </c>
      <c r="H2624" s="1" t="s">
        <v>35</v>
      </c>
      <c r="I2624" s="1" t="s">
        <v>29</v>
      </c>
      <c r="K2624" s="14" t="s">
        <v>28</v>
      </c>
      <c r="L2624" s="14" t="s">
        <v>113</v>
      </c>
      <c r="M2624" s="2">
        <v>0</v>
      </c>
      <c r="P2624" s="181" t="s">
        <v>11517</v>
      </c>
      <c r="Q2624" s="182" t="s">
        <v>30</v>
      </c>
      <c r="S2624" s="6">
        <v>0</v>
      </c>
      <c r="T2624" s="6">
        <v>0</v>
      </c>
      <c r="U2624" s="6">
        <v>14441.26</v>
      </c>
      <c r="V2624" s="6">
        <v>0</v>
      </c>
      <c r="W2624" s="6">
        <f>SUM(Table2[[#This Row],[PE Obligations]:[Paving Obligations]])</f>
        <v>14441.26</v>
      </c>
    </row>
    <row r="2625" spans="1:23" ht="30" x14ac:dyDescent="0.25">
      <c r="A2625" s="5">
        <v>120271</v>
      </c>
      <c r="B2625" s="4">
        <v>3</v>
      </c>
      <c r="C2625" s="9" t="s">
        <v>43</v>
      </c>
      <c r="D2625" s="65" t="s">
        <v>660</v>
      </c>
      <c r="E2625" s="65" t="s">
        <v>900</v>
      </c>
      <c r="F2625" s="9" t="s">
        <v>2665</v>
      </c>
      <c r="H2625" s="1" t="s">
        <v>52</v>
      </c>
      <c r="I2625" s="1" t="s">
        <v>48</v>
      </c>
      <c r="K2625" s="14" t="s">
        <v>28</v>
      </c>
      <c r="L2625" s="14" t="s">
        <v>11339</v>
      </c>
      <c r="M2625" s="1" t="s">
        <v>57</v>
      </c>
      <c r="P2625" s="181" t="s">
        <v>11515</v>
      </c>
      <c r="Q2625" s="182" t="s">
        <v>24</v>
      </c>
      <c r="R2625" s="9" t="s">
        <v>2666</v>
      </c>
      <c r="S2625" s="6">
        <v>0</v>
      </c>
      <c r="T2625" s="6">
        <v>0</v>
      </c>
      <c r="U2625" s="6">
        <v>14400</v>
      </c>
      <c r="V2625" s="6">
        <v>0</v>
      </c>
      <c r="W2625" s="6">
        <f>SUM(Table2[[#This Row],[PE Obligations]:[Paving Obligations]])</f>
        <v>14400</v>
      </c>
    </row>
    <row r="2626" spans="1:23" ht="30" x14ac:dyDescent="0.25">
      <c r="A2626" s="5">
        <v>112758</v>
      </c>
      <c r="B2626" s="4">
        <v>2</v>
      </c>
      <c r="C2626" s="9" t="s">
        <v>124</v>
      </c>
      <c r="D2626" s="65" t="s">
        <v>1351</v>
      </c>
      <c r="E2626" s="65" t="s">
        <v>900</v>
      </c>
      <c r="F2626" s="9" t="s">
        <v>1352</v>
      </c>
      <c r="G2626" s="9" t="s">
        <v>1353</v>
      </c>
      <c r="H2626" s="1" t="s">
        <v>28</v>
      </c>
      <c r="I2626" s="1" t="s">
        <v>29</v>
      </c>
      <c r="K2626" s="14" t="s">
        <v>28</v>
      </c>
      <c r="L2626" s="14" t="s">
        <v>113</v>
      </c>
      <c r="M2626" s="2">
        <v>0.13900000000000001</v>
      </c>
      <c r="N2626" s="13">
        <v>40585</v>
      </c>
      <c r="P2626" s="181" t="s">
        <v>11515</v>
      </c>
      <c r="Q2626" s="182" t="s">
        <v>24</v>
      </c>
      <c r="R2626" s="9" t="s">
        <v>1354</v>
      </c>
      <c r="S2626" s="6">
        <v>109.3</v>
      </c>
      <c r="T2626" s="6">
        <v>14218.95</v>
      </c>
      <c r="U2626" s="6">
        <v>0</v>
      </c>
      <c r="V2626" s="6">
        <v>0</v>
      </c>
      <c r="W2626" s="6">
        <f>SUM(Table2[[#This Row],[PE Obligations]:[Paving Obligations]])</f>
        <v>14328.25</v>
      </c>
    </row>
    <row r="2627" spans="1:23" ht="30" x14ac:dyDescent="0.25">
      <c r="A2627" s="5">
        <v>125592.01</v>
      </c>
      <c r="B2627" s="4">
        <v>2</v>
      </c>
      <c r="C2627" s="9" t="s">
        <v>107</v>
      </c>
      <c r="D2627" s="65" t="s">
        <v>108</v>
      </c>
      <c r="E2627" s="65" t="s">
        <v>10721</v>
      </c>
      <c r="F2627" s="9" t="s">
        <v>4468</v>
      </c>
      <c r="H2627" s="1" t="s">
        <v>105</v>
      </c>
      <c r="I2627" s="1" t="s">
        <v>467</v>
      </c>
      <c r="K2627" s="14" t="s">
        <v>11500</v>
      </c>
      <c r="L2627" s="14" t="s">
        <v>11500</v>
      </c>
      <c r="M2627" s="1" t="s">
        <v>57</v>
      </c>
      <c r="P2627" s="181" t="s">
        <v>11513</v>
      </c>
      <c r="Q2627" s="182"/>
      <c r="S2627" s="6">
        <v>14255.55</v>
      </c>
      <c r="T2627" s="6">
        <v>0</v>
      </c>
      <c r="U2627" s="6">
        <v>0</v>
      </c>
      <c r="V2627" s="6">
        <v>0</v>
      </c>
      <c r="W2627" s="6">
        <f>SUM(Table2[[#This Row],[PE Obligations]:[Paving Obligations]])</f>
        <v>14255.55</v>
      </c>
    </row>
    <row r="2628" spans="1:23" ht="30" x14ac:dyDescent="0.25">
      <c r="A2628" s="5">
        <v>118889</v>
      </c>
      <c r="B2628" s="4">
        <v>2</v>
      </c>
      <c r="C2628" s="9" t="s">
        <v>803</v>
      </c>
      <c r="D2628" s="65" t="s">
        <v>2415</v>
      </c>
      <c r="E2628" s="65" t="s">
        <v>11498</v>
      </c>
      <c r="F2628" s="9" t="s">
        <v>2416</v>
      </c>
      <c r="H2628" s="1" t="s">
        <v>35</v>
      </c>
      <c r="I2628" s="1" t="s">
        <v>29</v>
      </c>
      <c r="K2628" s="14" t="s">
        <v>28</v>
      </c>
      <c r="L2628" s="14" t="s">
        <v>113</v>
      </c>
      <c r="M2628" s="2">
        <v>0</v>
      </c>
      <c r="P2628" s="181" t="s">
        <v>11517</v>
      </c>
      <c r="Q2628" s="182" t="s">
        <v>30</v>
      </c>
      <c r="R2628" s="9" t="s">
        <v>2417</v>
      </c>
      <c r="S2628" s="6">
        <v>0</v>
      </c>
      <c r="T2628" s="6">
        <v>0</v>
      </c>
      <c r="U2628" s="6">
        <v>14252.66</v>
      </c>
      <c r="V2628" s="6">
        <v>0</v>
      </c>
      <c r="W2628" s="6">
        <f>SUM(Table2[[#This Row],[PE Obligations]:[Paving Obligations]])</f>
        <v>14252.66</v>
      </c>
    </row>
    <row r="2629" spans="1:23" ht="45" x14ac:dyDescent="0.25">
      <c r="A2629" s="5">
        <v>119831</v>
      </c>
      <c r="B2629" s="4">
        <v>3</v>
      </c>
      <c r="C2629" s="9" t="s">
        <v>43</v>
      </c>
      <c r="D2629" s="65" t="s">
        <v>1375</v>
      </c>
      <c r="E2629" s="65" t="s">
        <v>900</v>
      </c>
      <c r="F2629" s="9" t="s">
        <v>2530</v>
      </c>
      <c r="H2629" s="1" t="s">
        <v>74</v>
      </c>
      <c r="I2629" s="1" t="s">
        <v>23</v>
      </c>
      <c r="K2629" s="14" t="s">
        <v>11496</v>
      </c>
      <c r="L2629" s="14" t="s">
        <v>113</v>
      </c>
      <c r="M2629" s="2">
        <v>1.02</v>
      </c>
      <c r="N2629" s="13">
        <v>41929</v>
      </c>
      <c r="P2629" s="181" t="s">
        <v>11515</v>
      </c>
      <c r="Q2629" s="182" t="s">
        <v>24</v>
      </c>
      <c r="S2629" s="6">
        <v>14239.32</v>
      </c>
      <c r="T2629" s="6">
        <v>0</v>
      </c>
      <c r="U2629" s="6">
        <v>0</v>
      </c>
      <c r="V2629" s="6">
        <v>0</v>
      </c>
      <c r="W2629" s="6">
        <f>SUM(Table2[[#This Row],[PE Obligations]:[Paving Obligations]])</f>
        <v>14239.32</v>
      </c>
    </row>
    <row r="2630" spans="1:23" ht="30" x14ac:dyDescent="0.25">
      <c r="A2630" s="5">
        <v>116320.06</v>
      </c>
      <c r="B2630" s="4">
        <v>2</v>
      </c>
      <c r="C2630" s="9" t="s">
        <v>159</v>
      </c>
      <c r="D2630" s="65"/>
      <c r="E2630" s="65" t="s">
        <v>10721</v>
      </c>
      <c r="F2630" s="9" t="s">
        <v>1904</v>
      </c>
      <c r="G2630" s="9" t="s">
        <v>1900</v>
      </c>
      <c r="H2630" s="1" t="s">
        <v>105</v>
      </c>
      <c r="I2630" s="1" t="s">
        <v>171</v>
      </c>
      <c r="K2630" s="14" t="s">
        <v>11500</v>
      </c>
      <c r="L2630" s="14" t="s">
        <v>11500</v>
      </c>
      <c r="M2630" s="1" t="s">
        <v>57</v>
      </c>
      <c r="N2630" s="13">
        <v>43014</v>
      </c>
      <c r="P2630" s="181" t="s">
        <v>11513</v>
      </c>
      <c r="Q2630" s="182"/>
      <c r="S2630" s="6">
        <v>0</v>
      </c>
      <c r="T2630" s="6">
        <v>0</v>
      </c>
      <c r="U2630" s="6">
        <v>14150</v>
      </c>
      <c r="V2630" s="6">
        <v>0</v>
      </c>
      <c r="W2630" s="6">
        <f>SUM(Table2[[#This Row],[PE Obligations]:[Paving Obligations]])</f>
        <v>14150</v>
      </c>
    </row>
    <row r="2631" spans="1:23" ht="180" x14ac:dyDescent="0.25">
      <c r="A2631" s="5">
        <v>126924</v>
      </c>
      <c r="B2631" s="4">
        <v>1</v>
      </c>
      <c r="C2631" s="9" t="s">
        <v>181</v>
      </c>
      <c r="D2631" s="65"/>
      <c r="E2631" s="65" t="s">
        <v>11498</v>
      </c>
      <c r="F2631" s="9" t="s">
        <v>5168</v>
      </c>
      <c r="G2631" s="9" t="s">
        <v>5169</v>
      </c>
      <c r="H2631" s="1" t="s">
        <v>22</v>
      </c>
      <c r="I2631" s="1" t="s">
        <v>158</v>
      </c>
      <c r="J2631" s="1" t="e">
        <f>VLOOKUP(A2631,'Resurfacing Data'!A:M,13,FALSE)</f>
        <v>#N/A</v>
      </c>
      <c r="K2631" s="14" t="s">
        <v>11496</v>
      </c>
      <c r="L2631" s="14" t="s">
        <v>10418</v>
      </c>
      <c r="M2631" s="2">
        <v>0</v>
      </c>
      <c r="P2631" s="181" t="s">
        <v>11517</v>
      </c>
      <c r="Q2631" s="182" t="s">
        <v>24</v>
      </c>
      <c r="S2631" s="6">
        <v>14000</v>
      </c>
      <c r="T2631" s="6">
        <v>0</v>
      </c>
      <c r="U2631" s="6">
        <v>0</v>
      </c>
      <c r="V2631" s="6">
        <v>0</v>
      </c>
      <c r="W2631" s="6">
        <f>SUM(Table2[[#This Row],[PE Obligations]:[Paving Obligations]])</f>
        <v>14000</v>
      </c>
    </row>
    <row r="2632" spans="1:23" ht="30" x14ac:dyDescent="0.25">
      <c r="A2632" s="5">
        <v>129460</v>
      </c>
      <c r="B2632" s="4">
        <v>1</v>
      </c>
      <c r="C2632" s="9" t="s">
        <v>310</v>
      </c>
      <c r="D2632" s="65" t="s">
        <v>6949</v>
      </c>
      <c r="E2632" s="65" t="s">
        <v>11498</v>
      </c>
      <c r="F2632" s="9" t="s">
        <v>6950</v>
      </c>
      <c r="G2632" s="9" t="s">
        <v>6010</v>
      </c>
      <c r="H2632" s="1" t="s">
        <v>1069</v>
      </c>
      <c r="I2632" s="1" t="s">
        <v>1070</v>
      </c>
      <c r="K2632" s="14" t="s">
        <v>11500</v>
      </c>
      <c r="L2632" s="14" t="s">
        <v>11500</v>
      </c>
      <c r="M2632" s="2">
        <v>0.01</v>
      </c>
      <c r="P2632" s="181" t="s">
        <v>11517</v>
      </c>
      <c r="Q2632" s="182" t="s">
        <v>30</v>
      </c>
      <c r="S2632" s="6">
        <v>14000</v>
      </c>
      <c r="T2632" s="6">
        <v>0</v>
      </c>
      <c r="U2632" s="6">
        <v>0</v>
      </c>
      <c r="V2632" s="6">
        <v>0</v>
      </c>
      <c r="W2632" s="6">
        <f>SUM(Table2[[#This Row],[PE Obligations]:[Paving Obligations]])</f>
        <v>14000</v>
      </c>
    </row>
    <row r="2633" spans="1:23" ht="30" x14ac:dyDescent="0.25">
      <c r="A2633" s="5">
        <v>125450.67</v>
      </c>
      <c r="B2633" s="4">
        <v>3</v>
      </c>
      <c r="C2633" s="9" t="s">
        <v>274</v>
      </c>
      <c r="D2633" s="65"/>
      <c r="E2633" s="65" t="s">
        <v>11498</v>
      </c>
      <c r="F2633" s="9" t="s">
        <v>4376</v>
      </c>
      <c r="H2633" s="1" t="s">
        <v>501</v>
      </c>
      <c r="I2633" s="1" t="s">
        <v>600</v>
      </c>
      <c r="K2633" s="14" t="s">
        <v>11500</v>
      </c>
      <c r="L2633" s="14" t="s">
        <v>11500</v>
      </c>
      <c r="M2633" s="1" t="s">
        <v>57</v>
      </c>
      <c r="N2633" s="13">
        <v>44057</v>
      </c>
      <c r="P2633" s="181" t="s">
        <v>11517</v>
      </c>
      <c r="Q2633" s="182" t="s">
        <v>30</v>
      </c>
      <c r="S2633" s="6">
        <v>14000</v>
      </c>
      <c r="T2633" s="6">
        <v>0</v>
      </c>
      <c r="U2633" s="6">
        <v>0</v>
      </c>
      <c r="V2633" s="6">
        <v>0</v>
      </c>
      <c r="W2633" s="6">
        <f>SUM(Table2[[#This Row],[PE Obligations]:[Paving Obligations]])</f>
        <v>14000</v>
      </c>
    </row>
    <row r="2634" spans="1:23" ht="30" x14ac:dyDescent="0.25">
      <c r="A2634" s="5">
        <v>129459</v>
      </c>
      <c r="B2634" s="4">
        <v>1</v>
      </c>
      <c r="C2634" s="9" t="s">
        <v>310</v>
      </c>
      <c r="D2634" s="65" t="s">
        <v>116</v>
      </c>
      <c r="E2634" s="65" t="s">
        <v>900</v>
      </c>
      <c r="F2634" s="9" t="s">
        <v>6948</v>
      </c>
      <c r="G2634" s="9" t="s">
        <v>2658</v>
      </c>
      <c r="H2634" s="1" t="s">
        <v>1069</v>
      </c>
      <c r="I2634" s="1" t="s">
        <v>1070</v>
      </c>
      <c r="K2634" s="14" t="s">
        <v>11500</v>
      </c>
      <c r="L2634" s="14" t="s">
        <v>11500</v>
      </c>
      <c r="M2634" s="2">
        <v>0.01</v>
      </c>
      <c r="P2634" s="181" t="s">
        <v>11515</v>
      </c>
      <c r="Q2634" s="182" t="s">
        <v>24</v>
      </c>
      <c r="S2634" s="6">
        <v>14000</v>
      </c>
      <c r="T2634" s="6">
        <v>0</v>
      </c>
      <c r="U2634" s="6">
        <v>0</v>
      </c>
      <c r="V2634" s="6">
        <v>0</v>
      </c>
      <c r="W2634" s="6">
        <f>SUM(Table2[[#This Row],[PE Obligations]:[Paving Obligations]])</f>
        <v>14000</v>
      </c>
    </row>
    <row r="2635" spans="1:23" ht="30" x14ac:dyDescent="0.25">
      <c r="A2635" s="5">
        <v>109622</v>
      </c>
      <c r="B2635" s="4">
        <v>1</v>
      </c>
      <c r="C2635" s="9" t="s">
        <v>276</v>
      </c>
      <c r="D2635" s="65" t="s">
        <v>1133</v>
      </c>
      <c r="E2635" s="65" t="s">
        <v>11498</v>
      </c>
      <c r="F2635" s="9" t="s">
        <v>1134</v>
      </c>
      <c r="H2635" s="1" t="s">
        <v>35</v>
      </c>
      <c r="I2635" s="1" t="s">
        <v>29</v>
      </c>
      <c r="K2635" s="14" t="s">
        <v>28</v>
      </c>
      <c r="L2635" s="14" t="s">
        <v>113</v>
      </c>
      <c r="M2635" s="2">
        <v>0</v>
      </c>
      <c r="P2635" s="181" t="s">
        <v>11517</v>
      </c>
      <c r="Q2635" s="182" t="s">
        <v>30</v>
      </c>
      <c r="R2635" s="9" t="s">
        <v>1135</v>
      </c>
      <c r="S2635" s="6">
        <v>0</v>
      </c>
      <c r="T2635" s="6">
        <v>0</v>
      </c>
      <c r="U2635" s="6">
        <v>13891.18</v>
      </c>
      <c r="V2635" s="6">
        <v>0</v>
      </c>
      <c r="W2635" s="6">
        <f>SUM(Table2[[#This Row],[PE Obligations]:[Paving Obligations]])</f>
        <v>13891.18</v>
      </c>
    </row>
    <row r="2636" spans="1:23" x14ac:dyDescent="0.25">
      <c r="A2636" s="5">
        <v>127983</v>
      </c>
      <c r="B2636" s="4">
        <v>2</v>
      </c>
      <c r="C2636" s="9" t="s">
        <v>159</v>
      </c>
      <c r="D2636" s="65" t="s">
        <v>900</v>
      </c>
      <c r="E2636" s="65" t="s">
        <v>900</v>
      </c>
      <c r="F2636" s="9" t="s">
        <v>5954</v>
      </c>
      <c r="H2636" s="1" t="s">
        <v>105</v>
      </c>
      <c r="I2636" s="1" t="s">
        <v>761</v>
      </c>
      <c r="K2636" s="14" t="s">
        <v>11500</v>
      </c>
      <c r="L2636" s="14" t="s">
        <v>11500</v>
      </c>
      <c r="M2636" s="1" t="s">
        <v>57</v>
      </c>
      <c r="N2636" s="13">
        <v>43406</v>
      </c>
      <c r="P2636" s="181" t="s">
        <v>11515</v>
      </c>
      <c r="Q2636" s="182"/>
      <c r="S2636" s="6">
        <v>0</v>
      </c>
      <c r="T2636" s="6">
        <v>0</v>
      </c>
      <c r="U2636" s="6">
        <v>13650</v>
      </c>
      <c r="V2636" s="6">
        <v>0</v>
      </c>
      <c r="W2636" s="6">
        <f>SUM(Table2[[#This Row],[PE Obligations]:[Paving Obligations]])</f>
        <v>13650</v>
      </c>
    </row>
    <row r="2637" spans="1:23" ht="30" x14ac:dyDescent="0.25">
      <c r="A2637" s="5">
        <v>129876</v>
      </c>
      <c r="B2637" s="4">
        <v>1</v>
      </c>
      <c r="C2637" s="9" t="s">
        <v>899</v>
      </c>
      <c r="D2637" s="65"/>
      <c r="E2637" s="65" t="s">
        <v>11500</v>
      </c>
      <c r="F2637" s="9" t="s">
        <v>7224</v>
      </c>
      <c r="H2637" s="1" t="s">
        <v>1246</v>
      </c>
      <c r="K2637" s="14" t="s">
        <v>11500</v>
      </c>
      <c r="L2637" s="14" t="s">
        <v>11500</v>
      </c>
      <c r="M2637" s="1" t="s">
        <v>57</v>
      </c>
      <c r="P2637" s="181" t="s">
        <v>11500</v>
      </c>
      <c r="Q2637" s="182"/>
      <c r="S2637" s="6">
        <v>0</v>
      </c>
      <c r="T2637" s="6">
        <v>0</v>
      </c>
      <c r="U2637" s="6">
        <v>13633</v>
      </c>
      <c r="V2637" s="6">
        <v>0</v>
      </c>
      <c r="W2637" s="6">
        <f>SUM(Table2[[#This Row],[PE Obligations]:[Paving Obligations]])</f>
        <v>13633</v>
      </c>
    </row>
    <row r="2638" spans="1:23" ht="30" x14ac:dyDescent="0.25">
      <c r="A2638" s="5">
        <v>127855</v>
      </c>
      <c r="B2638" s="4">
        <v>1</v>
      </c>
      <c r="C2638" s="9" t="s">
        <v>271</v>
      </c>
      <c r="D2638" s="65" t="s">
        <v>5849</v>
      </c>
      <c r="E2638" s="65" t="s">
        <v>11498</v>
      </c>
      <c r="F2638" s="9" t="s">
        <v>5850</v>
      </c>
      <c r="G2638" s="9" t="s">
        <v>2658</v>
      </c>
      <c r="H2638" s="1" t="s">
        <v>1069</v>
      </c>
      <c r="I2638" s="1" t="s">
        <v>1070</v>
      </c>
      <c r="K2638" s="14" t="s">
        <v>11500</v>
      </c>
      <c r="L2638" s="14" t="s">
        <v>11500</v>
      </c>
      <c r="M2638" s="2">
        <v>0.01</v>
      </c>
      <c r="P2638" s="181" t="s">
        <v>11517</v>
      </c>
      <c r="Q2638" s="182" t="s">
        <v>30</v>
      </c>
      <c r="S2638" s="6">
        <v>6500</v>
      </c>
      <c r="T2638" s="6">
        <v>0</v>
      </c>
      <c r="U2638" s="6">
        <v>7000</v>
      </c>
      <c r="V2638" s="6">
        <v>0</v>
      </c>
      <c r="W2638" s="6">
        <f>SUM(Table2[[#This Row],[PE Obligations]:[Paving Obligations]])</f>
        <v>13500</v>
      </c>
    </row>
    <row r="2639" spans="1:23" x14ac:dyDescent="0.25">
      <c r="A2639" s="5">
        <v>123254</v>
      </c>
      <c r="B2639" s="4">
        <v>1</v>
      </c>
      <c r="C2639" s="9" t="s">
        <v>49</v>
      </c>
      <c r="D2639" s="65" t="s">
        <v>3381</v>
      </c>
      <c r="E2639" s="65" t="s">
        <v>11498</v>
      </c>
      <c r="F2639" s="9" t="s">
        <v>3382</v>
      </c>
      <c r="H2639" s="1" t="s">
        <v>52</v>
      </c>
      <c r="I2639" s="1" t="s">
        <v>48</v>
      </c>
      <c r="K2639" s="14" t="s">
        <v>28</v>
      </c>
      <c r="L2639" s="14" t="s">
        <v>11339</v>
      </c>
      <c r="M2639" s="2">
        <v>0</v>
      </c>
      <c r="N2639" s="13">
        <v>43140</v>
      </c>
      <c r="P2639" s="181" t="s">
        <v>11517</v>
      </c>
      <c r="Q2639" s="182" t="s">
        <v>30</v>
      </c>
      <c r="S2639" s="6">
        <v>0</v>
      </c>
      <c r="T2639" s="6">
        <v>0</v>
      </c>
      <c r="U2639" s="6">
        <v>13394.74</v>
      </c>
      <c r="V2639" s="6">
        <v>0</v>
      </c>
      <c r="W2639" s="6">
        <f>SUM(Table2[[#This Row],[PE Obligations]:[Paving Obligations]])</f>
        <v>13394.74</v>
      </c>
    </row>
    <row r="2640" spans="1:23" x14ac:dyDescent="0.25">
      <c r="A2640" s="5">
        <v>129998</v>
      </c>
      <c r="B2640" s="4">
        <v>3</v>
      </c>
      <c r="C2640" s="9" t="s">
        <v>250</v>
      </c>
      <c r="D2640" s="65"/>
      <c r="E2640" s="65" t="s">
        <v>11500</v>
      </c>
      <c r="F2640" s="9" t="s">
        <v>7354</v>
      </c>
      <c r="H2640" s="1" t="s">
        <v>878</v>
      </c>
      <c r="I2640" s="1" t="s">
        <v>972</v>
      </c>
      <c r="K2640" s="14" t="s">
        <v>11500</v>
      </c>
      <c r="L2640" s="14" t="s">
        <v>11500</v>
      </c>
      <c r="M2640" s="1" t="s">
        <v>57</v>
      </c>
      <c r="P2640" s="181" t="s">
        <v>11500</v>
      </c>
      <c r="Q2640" s="182"/>
      <c r="S2640" s="6">
        <v>0</v>
      </c>
      <c r="T2640" s="6">
        <v>0</v>
      </c>
      <c r="U2640" s="6">
        <v>13250</v>
      </c>
      <c r="V2640" s="6">
        <v>0</v>
      </c>
      <c r="W2640" s="6">
        <f>SUM(Table2[[#This Row],[PE Obligations]:[Paving Obligations]])</f>
        <v>13250</v>
      </c>
    </row>
    <row r="2641" spans="1:23" x14ac:dyDescent="0.25">
      <c r="A2641" s="5">
        <v>125779</v>
      </c>
      <c r="B2641" s="4">
        <v>1</v>
      </c>
      <c r="C2641" s="9" t="s">
        <v>86</v>
      </c>
      <c r="D2641" s="65" t="s">
        <v>1234</v>
      </c>
      <c r="E2641" s="65" t="s">
        <v>10721</v>
      </c>
      <c r="F2641" s="9" t="s">
        <v>4568</v>
      </c>
      <c r="H2641" s="1" t="s">
        <v>52</v>
      </c>
      <c r="I2641" s="1" t="s">
        <v>48</v>
      </c>
      <c r="K2641" s="14" t="s">
        <v>28</v>
      </c>
      <c r="L2641" s="14" t="s">
        <v>11339</v>
      </c>
      <c r="M2641" s="2">
        <v>0.01</v>
      </c>
      <c r="N2641" s="13">
        <v>43273</v>
      </c>
      <c r="P2641" s="181" t="s">
        <v>11513</v>
      </c>
      <c r="Q2641" s="182" t="s">
        <v>148</v>
      </c>
      <c r="R2641" s="9" t="s">
        <v>4569</v>
      </c>
      <c r="S2641" s="6">
        <v>0</v>
      </c>
      <c r="T2641" s="6">
        <v>0</v>
      </c>
      <c r="U2641" s="6">
        <v>13130.69</v>
      </c>
      <c r="V2641" s="6">
        <v>0</v>
      </c>
      <c r="W2641" s="6">
        <f>SUM(Table2[[#This Row],[PE Obligations]:[Paving Obligations]])</f>
        <v>13130.69</v>
      </c>
    </row>
    <row r="2642" spans="1:23" ht="30" x14ac:dyDescent="0.25">
      <c r="A2642" s="5">
        <v>129736.11</v>
      </c>
      <c r="B2642" s="4">
        <v>1</v>
      </c>
      <c r="C2642" s="9" t="s">
        <v>292</v>
      </c>
      <c r="D2642" s="65" t="s">
        <v>129</v>
      </c>
      <c r="E2642" s="65" t="s">
        <v>900</v>
      </c>
      <c r="F2642" s="9" t="s">
        <v>7087</v>
      </c>
      <c r="G2642" s="9" t="s">
        <v>7088</v>
      </c>
      <c r="H2642" s="1" t="s">
        <v>24</v>
      </c>
      <c r="I2642" s="1" t="s">
        <v>56</v>
      </c>
      <c r="K2642" s="14" t="s">
        <v>11500</v>
      </c>
      <c r="L2642" s="14" t="s">
        <v>11500</v>
      </c>
      <c r="M2642" s="2">
        <v>0.01</v>
      </c>
      <c r="P2642" s="181" t="s">
        <v>11515</v>
      </c>
      <c r="Q2642" s="182"/>
      <c r="S2642" s="6">
        <v>0</v>
      </c>
      <c r="T2642" s="6">
        <v>0</v>
      </c>
      <c r="U2642" s="6">
        <v>13100</v>
      </c>
      <c r="V2642" s="6">
        <v>0</v>
      </c>
      <c r="W2642" s="6">
        <f>SUM(Table2[[#This Row],[PE Obligations]:[Paving Obligations]])</f>
        <v>13100</v>
      </c>
    </row>
    <row r="2643" spans="1:23" ht="30" x14ac:dyDescent="0.25">
      <c r="A2643" s="5">
        <v>129736.17</v>
      </c>
      <c r="B2643" s="4">
        <v>4</v>
      </c>
      <c r="C2643" s="9" t="s">
        <v>229</v>
      </c>
      <c r="D2643" s="65" t="s">
        <v>363</v>
      </c>
      <c r="E2643" s="65" t="s">
        <v>900</v>
      </c>
      <c r="F2643" s="9" t="s">
        <v>7099</v>
      </c>
      <c r="G2643" s="9" t="s">
        <v>7100</v>
      </c>
      <c r="H2643" s="1" t="s">
        <v>24</v>
      </c>
      <c r="I2643" s="1" t="s">
        <v>56</v>
      </c>
      <c r="K2643" s="14" t="s">
        <v>11500</v>
      </c>
      <c r="L2643" s="14" t="s">
        <v>11500</v>
      </c>
      <c r="M2643" s="2">
        <v>0.01</v>
      </c>
      <c r="P2643" s="181" t="s">
        <v>11514</v>
      </c>
      <c r="Q2643" s="182" t="s">
        <v>11</v>
      </c>
      <c r="S2643" s="6">
        <v>0</v>
      </c>
      <c r="T2643" s="6">
        <v>0</v>
      </c>
      <c r="U2643" s="6">
        <v>13100</v>
      </c>
      <c r="V2643" s="6">
        <v>0</v>
      </c>
      <c r="W2643" s="6">
        <f>SUM(Table2[[#This Row],[PE Obligations]:[Paving Obligations]])</f>
        <v>13100</v>
      </c>
    </row>
    <row r="2644" spans="1:23" ht="30" x14ac:dyDescent="0.25">
      <c r="A2644" s="5">
        <v>127311</v>
      </c>
      <c r="B2644" s="4">
        <v>3</v>
      </c>
      <c r="C2644" s="9" t="s">
        <v>254</v>
      </c>
      <c r="D2644" s="65" t="s">
        <v>977</v>
      </c>
      <c r="E2644" s="65" t="s">
        <v>900</v>
      </c>
      <c r="F2644" s="9" t="s">
        <v>5431</v>
      </c>
      <c r="G2644" s="9" t="s">
        <v>3213</v>
      </c>
      <c r="H2644" s="1" t="s">
        <v>158</v>
      </c>
      <c r="I2644" s="1" t="s">
        <v>341</v>
      </c>
      <c r="J2644" s="1" t="str">
        <f>VLOOKUP(A2644,'Resurfacing Data'!A:M,13,FALSE)</f>
        <v>Mill &amp; 411D</v>
      </c>
      <c r="K2644" s="14" t="s">
        <v>11496</v>
      </c>
      <c r="L2644" s="14" t="s">
        <v>10418</v>
      </c>
      <c r="M2644" s="2">
        <v>2.4300000000000002</v>
      </c>
      <c r="N2644" s="13">
        <v>43595</v>
      </c>
      <c r="O2644" s="1" t="s">
        <v>342</v>
      </c>
      <c r="P2644" s="181" t="s">
        <v>11514</v>
      </c>
      <c r="Q2644" s="182" t="s">
        <v>11</v>
      </c>
      <c r="S2644" s="6">
        <v>0</v>
      </c>
      <c r="T2644" s="6">
        <v>0</v>
      </c>
      <c r="U2644" s="6">
        <v>3180</v>
      </c>
      <c r="V2644" s="6">
        <v>9912</v>
      </c>
      <c r="W2644" s="6">
        <f>SUM(Table2[[#This Row],[PE Obligations]:[Paving Obligations]])</f>
        <v>13092</v>
      </c>
    </row>
    <row r="2645" spans="1:23" ht="45" x14ac:dyDescent="0.25">
      <c r="A2645" s="5">
        <v>130250</v>
      </c>
      <c r="B2645" s="4">
        <v>1</v>
      </c>
      <c r="C2645" s="9" t="s">
        <v>219</v>
      </c>
      <c r="D2645" s="65" t="s">
        <v>135</v>
      </c>
      <c r="E2645" s="65" t="s">
        <v>11498</v>
      </c>
      <c r="F2645" s="9" t="s">
        <v>7573</v>
      </c>
      <c r="G2645" s="9" t="s">
        <v>7574</v>
      </c>
      <c r="H2645" s="1" t="s">
        <v>1079</v>
      </c>
      <c r="I2645" s="1" t="s">
        <v>501</v>
      </c>
      <c r="K2645" s="14" t="s">
        <v>11496</v>
      </c>
      <c r="L2645" s="14" t="s">
        <v>113</v>
      </c>
      <c r="M2645" s="1" t="s">
        <v>57</v>
      </c>
      <c r="P2645" s="181" t="s">
        <v>11517</v>
      </c>
      <c r="Q2645" s="182"/>
      <c r="S2645" s="6">
        <v>0</v>
      </c>
      <c r="T2645" s="6">
        <v>0</v>
      </c>
      <c r="U2645" s="6">
        <v>13090</v>
      </c>
      <c r="V2645" s="6">
        <v>0</v>
      </c>
      <c r="W2645" s="6">
        <f>SUM(Table2[[#This Row],[PE Obligations]:[Paving Obligations]])</f>
        <v>13090</v>
      </c>
    </row>
    <row r="2646" spans="1:23" x14ac:dyDescent="0.25">
      <c r="A2646" s="5">
        <v>125256</v>
      </c>
      <c r="B2646" s="4">
        <v>1</v>
      </c>
      <c r="C2646" s="9" t="s">
        <v>186</v>
      </c>
      <c r="D2646" s="65" t="s">
        <v>4233</v>
      </c>
      <c r="E2646" s="65" t="s">
        <v>900</v>
      </c>
      <c r="F2646" s="9" t="s">
        <v>4234</v>
      </c>
      <c r="H2646" s="1" t="s">
        <v>105</v>
      </c>
      <c r="I2646" s="1" t="s">
        <v>4232</v>
      </c>
      <c r="K2646" s="14" t="s">
        <v>11503</v>
      </c>
      <c r="L2646" s="14" t="s">
        <v>11504</v>
      </c>
      <c r="M2646" s="2">
        <v>0</v>
      </c>
      <c r="N2646" s="13">
        <v>44176</v>
      </c>
      <c r="P2646" s="181" t="s">
        <v>11515</v>
      </c>
      <c r="Q2646" s="182" t="s">
        <v>24</v>
      </c>
      <c r="S2646" s="6">
        <v>0</v>
      </c>
      <c r="T2646" s="6">
        <v>13000</v>
      </c>
      <c r="U2646" s="6">
        <v>0</v>
      </c>
      <c r="V2646" s="6">
        <v>0</v>
      </c>
      <c r="W2646" s="6">
        <f>SUM(Table2[[#This Row],[PE Obligations]:[Paving Obligations]])</f>
        <v>13000</v>
      </c>
    </row>
    <row r="2647" spans="1:23" ht="30" x14ac:dyDescent="0.25">
      <c r="A2647" s="5">
        <v>127347</v>
      </c>
      <c r="B2647" s="4">
        <v>4</v>
      </c>
      <c r="C2647" s="9" t="s">
        <v>215</v>
      </c>
      <c r="D2647" s="65" t="s">
        <v>2447</v>
      </c>
      <c r="E2647" s="65" t="s">
        <v>900</v>
      </c>
      <c r="F2647" s="9" t="s">
        <v>5455</v>
      </c>
      <c r="G2647" s="9" t="s">
        <v>5456</v>
      </c>
      <c r="H2647" s="1" t="s">
        <v>158</v>
      </c>
      <c r="I2647" s="1" t="s">
        <v>341</v>
      </c>
      <c r="J2647" s="1" t="str">
        <f>VLOOKUP(A2647,'Resurfacing Data'!A:M,13,FALSE)</f>
        <v>Mill &amp; 411D</v>
      </c>
      <c r="K2647" s="14" t="s">
        <v>11496</v>
      </c>
      <c r="L2647" s="14" t="s">
        <v>10418</v>
      </c>
      <c r="M2647" s="2">
        <v>7.35</v>
      </c>
      <c r="N2647" s="13">
        <v>43595</v>
      </c>
      <c r="O2647" s="1" t="s">
        <v>342</v>
      </c>
      <c r="P2647" s="181" t="s">
        <v>11514</v>
      </c>
      <c r="Q2647" s="182" t="s">
        <v>11</v>
      </c>
      <c r="S2647" s="6">
        <v>0</v>
      </c>
      <c r="T2647" s="6">
        <v>0</v>
      </c>
      <c r="U2647" s="6">
        <v>-4310</v>
      </c>
      <c r="V2647" s="6">
        <v>17165</v>
      </c>
      <c r="W2647" s="6">
        <f>SUM(Table2[[#This Row],[PE Obligations]:[Paving Obligations]])</f>
        <v>12855</v>
      </c>
    </row>
    <row r="2648" spans="1:23" ht="30" x14ac:dyDescent="0.25">
      <c r="A2648" s="5">
        <v>129230.62</v>
      </c>
      <c r="B2648" s="4">
        <v>6</v>
      </c>
      <c r="C2648" s="9" t="s">
        <v>46</v>
      </c>
      <c r="D2648" s="65"/>
      <c r="E2648" s="65" t="s">
        <v>11500</v>
      </c>
      <c r="F2648" s="9" t="s">
        <v>6688</v>
      </c>
      <c r="H2648" s="1" t="s">
        <v>24</v>
      </c>
      <c r="I2648" s="1" t="s">
        <v>24</v>
      </c>
      <c r="K2648" s="14" t="s">
        <v>11500</v>
      </c>
      <c r="L2648" s="14" t="s">
        <v>11500</v>
      </c>
      <c r="M2648" s="1" t="s">
        <v>57</v>
      </c>
      <c r="P2648" s="181" t="s">
        <v>11500</v>
      </c>
      <c r="Q2648" s="182"/>
      <c r="S2648" s="6">
        <v>0</v>
      </c>
      <c r="T2648" s="6">
        <v>0</v>
      </c>
      <c r="U2648" s="6">
        <v>12852.27</v>
      </c>
      <c r="V2648" s="6">
        <v>0</v>
      </c>
      <c r="W2648" s="6">
        <f>SUM(Table2[[#This Row],[PE Obligations]:[Paving Obligations]])</f>
        <v>12852.27</v>
      </c>
    </row>
    <row r="2649" spans="1:23" ht="30" x14ac:dyDescent="0.25">
      <c r="A2649" s="5">
        <v>125689</v>
      </c>
      <c r="B2649" s="4">
        <v>1</v>
      </c>
      <c r="C2649" s="9" t="s">
        <v>40</v>
      </c>
      <c r="D2649" s="65" t="s">
        <v>114</v>
      </c>
      <c r="E2649" s="65" t="s">
        <v>10721</v>
      </c>
      <c r="F2649" s="9" t="s">
        <v>4521</v>
      </c>
      <c r="G2649" s="9" t="s">
        <v>4522</v>
      </c>
      <c r="H2649" s="1" t="s">
        <v>105</v>
      </c>
      <c r="I2649" s="1" t="s">
        <v>1540</v>
      </c>
      <c r="K2649" s="14" t="s">
        <v>11500</v>
      </c>
      <c r="L2649" s="14" t="s">
        <v>11500</v>
      </c>
      <c r="M2649" s="2">
        <v>0</v>
      </c>
      <c r="N2649" s="13">
        <v>42965</v>
      </c>
      <c r="P2649" s="181" t="s">
        <v>11513</v>
      </c>
      <c r="Q2649" s="182"/>
      <c r="S2649" s="6">
        <v>0</v>
      </c>
      <c r="T2649" s="6">
        <v>0</v>
      </c>
      <c r="U2649" s="6">
        <v>12763.17</v>
      </c>
      <c r="V2649" s="6">
        <v>0</v>
      </c>
      <c r="W2649" s="6">
        <f>SUM(Table2[[#This Row],[PE Obligations]:[Paving Obligations]])</f>
        <v>12763.17</v>
      </c>
    </row>
    <row r="2650" spans="1:23" ht="60" x14ac:dyDescent="0.25">
      <c r="A2650" s="5">
        <v>118973</v>
      </c>
      <c r="B2650" s="4">
        <v>2</v>
      </c>
      <c r="C2650" s="9" t="s">
        <v>98</v>
      </c>
      <c r="D2650" s="65"/>
      <c r="E2650" s="65" t="s">
        <v>11498</v>
      </c>
      <c r="F2650" s="9" t="s">
        <v>2427</v>
      </c>
      <c r="G2650" s="9" t="s">
        <v>2428</v>
      </c>
      <c r="H2650" s="1" t="s">
        <v>22</v>
      </c>
      <c r="I2650" s="1" t="s">
        <v>39</v>
      </c>
      <c r="K2650" s="14" t="s">
        <v>11500</v>
      </c>
      <c r="L2650" s="14" t="s">
        <v>11500</v>
      </c>
      <c r="M2650" s="2">
        <v>0</v>
      </c>
      <c r="P2650" s="181" t="s">
        <v>11517</v>
      </c>
      <c r="Q2650" s="182"/>
      <c r="S2650" s="6">
        <v>0</v>
      </c>
      <c r="T2650" s="6">
        <v>0</v>
      </c>
      <c r="U2650" s="6">
        <v>12604.25</v>
      </c>
      <c r="V2650" s="6">
        <v>0</v>
      </c>
      <c r="W2650" s="6">
        <f>SUM(Table2[[#This Row],[PE Obligations]:[Paving Obligations]])</f>
        <v>12604.25</v>
      </c>
    </row>
    <row r="2651" spans="1:23" ht="30" x14ac:dyDescent="0.25">
      <c r="A2651" s="5">
        <v>129736.12</v>
      </c>
      <c r="B2651" s="4">
        <v>1</v>
      </c>
      <c r="C2651" s="9" t="s">
        <v>729</v>
      </c>
      <c r="D2651" s="65" t="s">
        <v>730</v>
      </c>
      <c r="E2651" s="65" t="s">
        <v>900</v>
      </c>
      <c r="F2651" s="9" t="s">
        <v>7089</v>
      </c>
      <c r="G2651" s="9" t="s">
        <v>7090</v>
      </c>
      <c r="H2651" s="1" t="s">
        <v>24</v>
      </c>
      <c r="I2651" s="1" t="s">
        <v>56</v>
      </c>
      <c r="K2651" s="14" t="s">
        <v>11500</v>
      </c>
      <c r="L2651" s="14" t="s">
        <v>11500</v>
      </c>
      <c r="M2651" s="2">
        <v>0.01</v>
      </c>
      <c r="P2651" s="181" t="s">
        <v>11515</v>
      </c>
      <c r="Q2651" s="182" t="s">
        <v>24</v>
      </c>
      <c r="S2651" s="6">
        <v>0</v>
      </c>
      <c r="T2651" s="6">
        <v>0</v>
      </c>
      <c r="U2651" s="6">
        <v>12600</v>
      </c>
      <c r="V2651" s="6">
        <v>0</v>
      </c>
      <c r="W2651" s="6">
        <f>SUM(Table2[[#This Row],[PE Obligations]:[Paving Obligations]])</f>
        <v>12600</v>
      </c>
    </row>
    <row r="2652" spans="1:23" x14ac:dyDescent="0.25">
      <c r="A2652" s="5">
        <v>126481</v>
      </c>
      <c r="B2652" s="4">
        <v>1</v>
      </c>
      <c r="C2652" s="9" t="s">
        <v>90</v>
      </c>
      <c r="D2652" s="65" t="s">
        <v>139</v>
      </c>
      <c r="E2652" s="65" t="s">
        <v>900</v>
      </c>
      <c r="F2652" s="9" t="s">
        <v>4873</v>
      </c>
      <c r="G2652" s="9" t="s">
        <v>4696</v>
      </c>
      <c r="H2652" s="1" t="s">
        <v>158</v>
      </c>
      <c r="I2652" s="1" t="s">
        <v>158</v>
      </c>
      <c r="J2652" s="1" t="str">
        <f>VLOOKUP(A2652,'Resurfacing Data'!A:M,13,FALSE)</f>
        <v>411TL Overlay @ 85 lb/sy</v>
      </c>
      <c r="K2652" s="14" t="s">
        <v>11496</v>
      </c>
      <c r="L2652" s="14" t="s">
        <v>10418</v>
      </c>
      <c r="M2652" s="2">
        <v>3.87</v>
      </c>
      <c r="N2652" s="13">
        <v>43231</v>
      </c>
      <c r="O2652" s="1" t="s">
        <v>337</v>
      </c>
      <c r="P2652" s="181" t="s">
        <v>11514</v>
      </c>
      <c r="Q2652" s="182" t="s">
        <v>11</v>
      </c>
      <c r="S2652" s="6">
        <v>0</v>
      </c>
      <c r="T2652" s="6">
        <v>0</v>
      </c>
      <c r="U2652" s="6">
        <v>0</v>
      </c>
      <c r="V2652" s="6">
        <v>12542.98</v>
      </c>
      <c r="W2652" s="6">
        <f>SUM(Table2[[#This Row],[PE Obligations]:[Paving Obligations]])</f>
        <v>12542.98</v>
      </c>
    </row>
    <row r="2653" spans="1:23" x14ac:dyDescent="0.25">
      <c r="A2653" s="5">
        <v>120806</v>
      </c>
      <c r="B2653" s="4">
        <v>2</v>
      </c>
      <c r="C2653" s="9" t="s">
        <v>197</v>
      </c>
      <c r="D2653" s="65" t="s">
        <v>2782</v>
      </c>
      <c r="E2653" s="65" t="s">
        <v>900</v>
      </c>
      <c r="F2653" s="9" t="s">
        <v>2783</v>
      </c>
      <c r="H2653" s="1" t="s">
        <v>52</v>
      </c>
      <c r="I2653" s="1" t="s">
        <v>48</v>
      </c>
      <c r="K2653" s="14" t="s">
        <v>28</v>
      </c>
      <c r="L2653" s="14" t="s">
        <v>11339</v>
      </c>
      <c r="M2653" s="2">
        <v>0</v>
      </c>
      <c r="P2653" s="181" t="s">
        <v>11515</v>
      </c>
      <c r="Q2653" s="182" t="s">
        <v>24</v>
      </c>
      <c r="R2653" s="9" t="s">
        <v>2784</v>
      </c>
      <c r="S2653" s="6">
        <v>0</v>
      </c>
      <c r="T2653" s="6">
        <v>0</v>
      </c>
      <c r="U2653" s="6">
        <v>12500</v>
      </c>
      <c r="V2653" s="6">
        <v>0</v>
      </c>
      <c r="W2653" s="6">
        <f>SUM(Table2[[#This Row],[PE Obligations]:[Paving Obligations]])</f>
        <v>12500</v>
      </c>
    </row>
    <row r="2654" spans="1:23" ht="30" x14ac:dyDescent="0.25">
      <c r="A2654" s="5">
        <v>128428</v>
      </c>
      <c r="B2654" s="4">
        <v>1</v>
      </c>
      <c r="C2654" s="9" t="s">
        <v>729</v>
      </c>
      <c r="D2654" s="65" t="s">
        <v>1234</v>
      </c>
      <c r="E2654" s="65" t="s">
        <v>10721</v>
      </c>
      <c r="F2654" s="9" t="s">
        <v>6117</v>
      </c>
      <c r="H2654" s="1" t="s">
        <v>52</v>
      </c>
      <c r="I2654" s="1" t="s">
        <v>48</v>
      </c>
      <c r="K2654" s="14" t="s">
        <v>28</v>
      </c>
      <c r="L2654" s="14" t="s">
        <v>11339</v>
      </c>
      <c r="M2654" s="2">
        <v>0.01</v>
      </c>
      <c r="N2654" s="13">
        <v>44057</v>
      </c>
      <c r="P2654" s="181" t="s">
        <v>11513</v>
      </c>
      <c r="Q2654" s="182" t="s">
        <v>148</v>
      </c>
      <c r="S2654" s="6">
        <v>12500</v>
      </c>
      <c r="T2654" s="6">
        <v>0</v>
      </c>
      <c r="U2654" s="6">
        <v>0</v>
      </c>
      <c r="V2654" s="6">
        <v>0</v>
      </c>
      <c r="W2654" s="6">
        <f>SUM(Table2[[#This Row],[PE Obligations]:[Paving Obligations]])</f>
        <v>12500</v>
      </c>
    </row>
    <row r="2655" spans="1:23" x14ac:dyDescent="0.25">
      <c r="A2655" s="5">
        <v>80829.009999999995</v>
      </c>
      <c r="B2655" s="4">
        <v>4</v>
      </c>
      <c r="C2655" s="9" t="s">
        <v>248</v>
      </c>
      <c r="D2655" s="65" t="s">
        <v>329</v>
      </c>
      <c r="E2655" s="65" t="s">
        <v>900</v>
      </c>
      <c r="F2655" s="9" t="s">
        <v>330</v>
      </c>
      <c r="H2655" s="1" t="s">
        <v>52</v>
      </c>
      <c r="I2655" s="1" t="s">
        <v>48</v>
      </c>
      <c r="K2655" s="14" t="s">
        <v>28</v>
      </c>
      <c r="L2655" s="14" t="s">
        <v>11339</v>
      </c>
      <c r="M2655" s="2">
        <v>0</v>
      </c>
      <c r="P2655" s="181" t="s">
        <v>11515</v>
      </c>
      <c r="Q2655" s="182" t="s">
        <v>24</v>
      </c>
      <c r="R2655" s="9" t="s">
        <v>331</v>
      </c>
      <c r="S2655" s="6">
        <v>0</v>
      </c>
      <c r="T2655" s="6">
        <v>0</v>
      </c>
      <c r="U2655" s="6">
        <v>12464.14</v>
      </c>
      <c r="V2655" s="6">
        <v>0</v>
      </c>
      <c r="W2655" s="6">
        <f>SUM(Table2[[#This Row],[PE Obligations]:[Paving Obligations]])</f>
        <v>12464.14</v>
      </c>
    </row>
    <row r="2656" spans="1:23" ht="30" x14ac:dyDescent="0.25">
      <c r="A2656" s="5">
        <v>125403</v>
      </c>
      <c r="B2656" s="4">
        <v>6</v>
      </c>
      <c r="C2656" s="9" t="s">
        <v>46</v>
      </c>
      <c r="D2656" s="65"/>
      <c r="E2656" s="65" t="s">
        <v>11500</v>
      </c>
      <c r="F2656" s="9" t="s">
        <v>4312</v>
      </c>
      <c r="G2656" s="9" t="s">
        <v>4313</v>
      </c>
      <c r="H2656" s="1" t="s">
        <v>24</v>
      </c>
      <c r="K2656" s="14" t="s">
        <v>11500</v>
      </c>
      <c r="L2656" s="14" t="s">
        <v>11500</v>
      </c>
      <c r="M2656" s="1" t="s">
        <v>57</v>
      </c>
      <c r="P2656" s="181" t="s">
        <v>11500</v>
      </c>
      <c r="Q2656" s="182"/>
      <c r="S2656" s="6">
        <v>0</v>
      </c>
      <c r="T2656" s="6">
        <v>0</v>
      </c>
      <c r="U2656" s="6">
        <v>12462.12</v>
      </c>
      <c r="V2656" s="6">
        <v>0</v>
      </c>
      <c r="W2656" s="6">
        <f>SUM(Table2[[#This Row],[PE Obligations]:[Paving Obligations]])</f>
        <v>12462.12</v>
      </c>
    </row>
    <row r="2657" spans="1:23" ht="30" x14ac:dyDescent="0.25">
      <c r="A2657" s="5">
        <v>127264</v>
      </c>
      <c r="B2657" s="4">
        <v>1</v>
      </c>
      <c r="C2657" s="9" t="s">
        <v>40</v>
      </c>
      <c r="D2657" s="65"/>
      <c r="E2657" s="65" t="s">
        <v>11500</v>
      </c>
      <c r="F2657" s="9" t="s">
        <v>5396</v>
      </c>
      <c r="H2657" s="1" t="s">
        <v>878</v>
      </c>
      <c r="I2657" s="1" t="s">
        <v>972</v>
      </c>
      <c r="K2657" s="14" t="s">
        <v>11500</v>
      </c>
      <c r="L2657" s="14" t="s">
        <v>11500</v>
      </c>
      <c r="M2657" s="1" t="s">
        <v>57</v>
      </c>
      <c r="P2657" s="181" t="s">
        <v>11500</v>
      </c>
      <c r="Q2657" s="182"/>
      <c r="S2657" s="6">
        <v>0</v>
      </c>
      <c r="T2657" s="6">
        <v>0</v>
      </c>
      <c r="U2657" s="6">
        <v>12444</v>
      </c>
      <c r="V2657" s="6">
        <v>0</v>
      </c>
      <c r="W2657" s="6">
        <f>SUM(Table2[[#This Row],[PE Obligations]:[Paving Obligations]])</f>
        <v>12444</v>
      </c>
    </row>
    <row r="2658" spans="1:23" x14ac:dyDescent="0.25">
      <c r="A2658" s="5">
        <v>129069</v>
      </c>
      <c r="B2658" s="4">
        <v>2</v>
      </c>
      <c r="C2658" s="9" t="s">
        <v>98</v>
      </c>
      <c r="D2658" s="65"/>
      <c r="E2658" s="65" t="s">
        <v>11500</v>
      </c>
      <c r="F2658" s="9" t="s">
        <v>6504</v>
      </c>
      <c r="H2658" s="1" t="s">
        <v>878</v>
      </c>
      <c r="I2658" s="1" t="s">
        <v>972</v>
      </c>
      <c r="K2658" s="14" t="s">
        <v>11500</v>
      </c>
      <c r="L2658" s="14" t="s">
        <v>11500</v>
      </c>
      <c r="M2658" s="1" t="s">
        <v>57</v>
      </c>
      <c r="P2658" s="181" t="s">
        <v>11500</v>
      </c>
      <c r="Q2658" s="182"/>
      <c r="S2658" s="6">
        <v>0</v>
      </c>
      <c r="T2658" s="6">
        <v>0</v>
      </c>
      <c r="U2658" s="6">
        <v>12394.08</v>
      </c>
      <c r="V2658" s="6">
        <v>0</v>
      </c>
      <c r="W2658" s="6">
        <f>SUM(Table2[[#This Row],[PE Obligations]:[Paving Obligations]])</f>
        <v>12394.08</v>
      </c>
    </row>
    <row r="2659" spans="1:23" ht="30" x14ac:dyDescent="0.25">
      <c r="A2659" s="5">
        <v>125040</v>
      </c>
      <c r="B2659" s="4">
        <v>4</v>
      </c>
      <c r="C2659" s="9" t="s">
        <v>215</v>
      </c>
      <c r="D2659" s="65"/>
      <c r="E2659" s="65" t="s">
        <v>11500</v>
      </c>
      <c r="F2659" s="9" t="s">
        <v>4147</v>
      </c>
      <c r="G2659" s="9" t="s">
        <v>4148</v>
      </c>
      <c r="H2659" s="1" t="s">
        <v>501</v>
      </c>
      <c r="I2659" s="1" t="s">
        <v>501</v>
      </c>
      <c r="K2659" s="14" t="s">
        <v>11500</v>
      </c>
      <c r="L2659" s="14" t="s">
        <v>11500</v>
      </c>
      <c r="M2659" s="2">
        <v>3.86</v>
      </c>
      <c r="N2659" s="13">
        <v>43378</v>
      </c>
      <c r="P2659" s="181" t="s">
        <v>11500</v>
      </c>
      <c r="Q2659" s="182" t="s">
        <v>1369</v>
      </c>
      <c r="S2659" s="6">
        <v>-2982.12</v>
      </c>
      <c r="T2659" s="6">
        <v>0</v>
      </c>
      <c r="U2659" s="6">
        <v>15318.5</v>
      </c>
      <c r="V2659" s="6">
        <v>0</v>
      </c>
      <c r="W2659" s="6">
        <f>SUM(Table2[[#This Row],[PE Obligations]:[Paving Obligations]])</f>
        <v>12336.380000000001</v>
      </c>
    </row>
    <row r="2660" spans="1:23" ht="30" x14ac:dyDescent="0.25">
      <c r="A2660" s="5">
        <v>125340</v>
      </c>
      <c r="B2660" s="4">
        <v>4</v>
      </c>
      <c r="C2660" s="9" t="s">
        <v>248</v>
      </c>
      <c r="D2660" s="65" t="s">
        <v>3271</v>
      </c>
      <c r="E2660" s="65" t="s">
        <v>900</v>
      </c>
      <c r="F2660" s="9" t="s">
        <v>4279</v>
      </c>
      <c r="H2660" s="1" t="s">
        <v>52</v>
      </c>
      <c r="I2660" s="1" t="s">
        <v>48</v>
      </c>
      <c r="K2660" s="14" t="s">
        <v>28</v>
      </c>
      <c r="L2660" s="14" t="s">
        <v>11339</v>
      </c>
      <c r="M2660" s="2">
        <v>0.48</v>
      </c>
      <c r="P2660" s="181" t="s">
        <v>11514</v>
      </c>
      <c r="Q2660" s="182" t="s">
        <v>11</v>
      </c>
      <c r="R2660" s="9" t="s">
        <v>4280</v>
      </c>
      <c r="S2660" s="6">
        <v>0</v>
      </c>
      <c r="T2660" s="6">
        <v>0</v>
      </c>
      <c r="U2660" s="6">
        <v>12300</v>
      </c>
      <c r="V2660" s="6">
        <v>0</v>
      </c>
      <c r="W2660" s="6">
        <f>SUM(Table2[[#This Row],[PE Obligations]:[Paving Obligations]])</f>
        <v>12300</v>
      </c>
    </row>
    <row r="2661" spans="1:23" x14ac:dyDescent="0.25">
      <c r="A2661" s="5">
        <v>129873</v>
      </c>
      <c r="B2661" s="4">
        <v>6</v>
      </c>
      <c r="C2661" s="9" t="s">
        <v>46</v>
      </c>
      <c r="D2661" s="65"/>
      <c r="E2661" s="65" t="s">
        <v>11500</v>
      </c>
      <c r="F2661" s="9" t="s">
        <v>7221</v>
      </c>
      <c r="H2661" s="1" t="s">
        <v>501</v>
      </c>
      <c r="I2661" s="1" t="s">
        <v>869</v>
      </c>
      <c r="K2661" s="14" t="s">
        <v>11500</v>
      </c>
      <c r="L2661" s="14" t="s">
        <v>11500</v>
      </c>
      <c r="M2661" s="1" t="s">
        <v>57</v>
      </c>
      <c r="P2661" s="181" t="s">
        <v>11500</v>
      </c>
      <c r="Q2661" s="182"/>
      <c r="S2661" s="6">
        <v>0</v>
      </c>
      <c r="T2661" s="6">
        <v>0</v>
      </c>
      <c r="U2661" s="6">
        <v>12300</v>
      </c>
      <c r="V2661" s="6">
        <v>0</v>
      </c>
      <c r="W2661" s="6">
        <f>SUM(Table2[[#This Row],[PE Obligations]:[Paving Obligations]])</f>
        <v>12300</v>
      </c>
    </row>
    <row r="2662" spans="1:23" ht="30" x14ac:dyDescent="0.25">
      <c r="A2662" s="5">
        <v>130144</v>
      </c>
      <c r="B2662" s="4">
        <v>3</v>
      </c>
      <c r="C2662" s="9" t="s">
        <v>54</v>
      </c>
      <c r="D2662" s="65"/>
      <c r="E2662" s="65" t="s">
        <v>11500</v>
      </c>
      <c r="F2662" s="9" t="s">
        <v>7497</v>
      </c>
      <c r="H2662" s="1" t="s">
        <v>1246</v>
      </c>
      <c r="K2662" s="14" t="s">
        <v>11500</v>
      </c>
      <c r="L2662" s="14" t="s">
        <v>11500</v>
      </c>
      <c r="M2662" s="1" t="s">
        <v>57</v>
      </c>
      <c r="P2662" s="181" t="s">
        <v>11500</v>
      </c>
      <c r="Q2662" s="182"/>
      <c r="S2662" s="6">
        <v>0</v>
      </c>
      <c r="T2662" s="6">
        <v>0</v>
      </c>
      <c r="U2662" s="6">
        <v>12250</v>
      </c>
      <c r="V2662" s="6">
        <v>0</v>
      </c>
      <c r="W2662" s="6">
        <f>SUM(Table2[[#This Row],[PE Obligations]:[Paving Obligations]])</f>
        <v>12250</v>
      </c>
    </row>
    <row r="2663" spans="1:23" x14ac:dyDescent="0.25">
      <c r="A2663" s="5">
        <v>126187</v>
      </c>
      <c r="B2663" s="4">
        <v>3</v>
      </c>
      <c r="C2663" s="9" t="s">
        <v>161</v>
      </c>
      <c r="D2663" s="65"/>
      <c r="E2663" s="65" t="s">
        <v>900</v>
      </c>
      <c r="F2663" s="9" t="s">
        <v>4729</v>
      </c>
      <c r="G2663" s="65" t="s">
        <v>4672</v>
      </c>
      <c r="H2663" s="1" t="s">
        <v>158</v>
      </c>
      <c r="I2663" s="1" t="s">
        <v>158</v>
      </c>
      <c r="J2663" s="1" t="e">
        <f>VLOOKUP(A2663,'2015 to 2019'!D:F,3,FALSE)</f>
        <v>#N/A</v>
      </c>
      <c r="K2663" s="14" t="s">
        <v>11496</v>
      </c>
      <c r="L2663" s="14" t="s">
        <v>10418</v>
      </c>
      <c r="M2663" s="2">
        <v>409.5</v>
      </c>
      <c r="N2663" s="13">
        <v>43140</v>
      </c>
      <c r="O2663" s="1" t="s">
        <v>3042</v>
      </c>
      <c r="P2663" s="181" t="s">
        <v>11515</v>
      </c>
      <c r="Q2663" s="182"/>
      <c r="S2663" s="6">
        <v>0</v>
      </c>
      <c r="T2663" s="6">
        <v>0</v>
      </c>
      <c r="U2663" s="6">
        <v>0</v>
      </c>
      <c r="V2663" s="6">
        <v>12103.55</v>
      </c>
      <c r="W2663" s="6">
        <f>SUM(Table2[[#This Row],[PE Obligations]:[Paving Obligations]])</f>
        <v>12103.55</v>
      </c>
    </row>
    <row r="2664" spans="1:23" x14ac:dyDescent="0.25">
      <c r="A2664" s="5">
        <v>43917.01</v>
      </c>
      <c r="B2664" s="4">
        <v>4</v>
      </c>
      <c r="C2664" s="9" t="s">
        <v>94</v>
      </c>
      <c r="D2664" s="65" t="s">
        <v>95</v>
      </c>
      <c r="E2664" s="65" t="s">
        <v>900</v>
      </c>
      <c r="F2664" s="9" t="s">
        <v>96</v>
      </c>
      <c r="H2664" s="1" t="s">
        <v>52</v>
      </c>
      <c r="I2664" s="1" t="s">
        <v>48</v>
      </c>
      <c r="K2664" s="14" t="s">
        <v>28</v>
      </c>
      <c r="L2664" s="14" t="s">
        <v>11339</v>
      </c>
      <c r="M2664" s="2">
        <v>0</v>
      </c>
      <c r="P2664" s="181" t="s">
        <v>11515</v>
      </c>
      <c r="Q2664" s="182" t="s">
        <v>24</v>
      </c>
      <c r="R2664" s="9" t="s">
        <v>97</v>
      </c>
      <c r="S2664" s="6">
        <v>0</v>
      </c>
      <c r="T2664" s="6">
        <v>0</v>
      </c>
      <c r="U2664" s="6">
        <v>12100</v>
      </c>
      <c r="V2664" s="6">
        <v>0</v>
      </c>
      <c r="W2664" s="6">
        <f>SUM(Table2[[#This Row],[PE Obligations]:[Paving Obligations]])</f>
        <v>12100</v>
      </c>
    </row>
    <row r="2665" spans="1:23" ht="30" x14ac:dyDescent="0.25">
      <c r="A2665" s="5">
        <v>120397</v>
      </c>
      <c r="B2665" s="4">
        <v>3</v>
      </c>
      <c r="C2665" s="9" t="s">
        <v>269</v>
      </c>
      <c r="D2665" s="65" t="s">
        <v>913</v>
      </c>
      <c r="E2665" s="65" t="s">
        <v>900</v>
      </c>
      <c r="F2665" s="9" t="s">
        <v>2710</v>
      </c>
      <c r="G2665" s="9" t="s">
        <v>2711</v>
      </c>
      <c r="H2665" s="1" t="s">
        <v>501</v>
      </c>
      <c r="I2665" s="1" t="s">
        <v>600</v>
      </c>
      <c r="K2665" s="14" t="s">
        <v>11496</v>
      </c>
      <c r="L2665" s="14" t="s">
        <v>10418</v>
      </c>
      <c r="M2665" s="2">
        <v>0.34</v>
      </c>
      <c r="N2665" s="13">
        <v>42776</v>
      </c>
      <c r="P2665" s="181" t="s">
        <v>11514</v>
      </c>
      <c r="Q2665" s="182" t="s">
        <v>11</v>
      </c>
      <c r="S2665" s="6">
        <v>845.23</v>
      </c>
      <c r="T2665" s="6">
        <v>0</v>
      </c>
      <c r="U2665" s="6">
        <v>11218.69</v>
      </c>
      <c r="V2665" s="6">
        <v>0</v>
      </c>
      <c r="W2665" s="6">
        <f>SUM(Table2[[#This Row],[PE Obligations]:[Paving Obligations]])</f>
        <v>12063.92</v>
      </c>
    </row>
    <row r="2666" spans="1:23" ht="105" x14ac:dyDescent="0.25">
      <c r="A2666" s="5">
        <v>128489</v>
      </c>
      <c r="B2666" s="4">
        <v>3</v>
      </c>
      <c r="C2666" s="9" t="s">
        <v>152</v>
      </c>
      <c r="D2666" s="65" t="s">
        <v>6123</v>
      </c>
      <c r="E2666" s="65" t="s">
        <v>11498</v>
      </c>
      <c r="F2666" s="9" t="s">
        <v>6124</v>
      </c>
      <c r="G2666" s="9" t="s">
        <v>6125</v>
      </c>
      <c r="H2666" s="1" t="s">
        <v>22</v>
      </c>
      <c r="I2666" s="1" t="s">
        <v>158</v>
      </c>
      <c r="J2666" s="1" t="e">
        <f>VLOOKUP(A2666,'Resurfacing Data'!A:M,13,FALSE)</f>
        <v>#N/A</v>
      </c>
      <c r="K2666" s="14" t="s">
        <v>11496</v>
      </c>
      <c r="L2666" s="14" t="s">
        <v>10418</v>
      </c>
      <c r="M2666" s="2">
        <v>0.47</v>
      </c>
      <c r="P2666" s="181" t="s">
        <v>11517</v>
      </c>
      <c r="Q2666" s="182" t="s">
        <v>24</v>
      </c>
      <c r="S2666" s="6">
        <v>12000</v>
      </c>
      <c r="T2666" s="6">
        <v>0</v>
      </c>
      <c r="U2666" s="6">
        <v>0</v>
      </c>
      <c r="V2666" s="6">
        <v>0</v>
      </c>
      <c r="W2666" s="6">
        <f>SUM(Table2[[#This Row],[PE Obligations]:[Paving Obligations]])</f>
        <v>12000</v>
      </c>
    </row>
    <row r="2667" spans="1:23" x14ac:dyDescent="0.25">
      <c r="A2667" s="5">
        <v>129428</v>
      </c>
      <c r="B2667" s="4">
        <v>1</v>
      </c>
      <c r="C2667" s="9" t="s">
        <v>397</v>
      </c>
      <c r="D2667" s="65"/>
      <c r="E2667" s="65" t="s">
        <v>11500</v>
      </c>
      <c r="F2667" s="9" t="s">
        <v>6913</v>
      </c>
      <c r="H2667" s="1" t="s">
        <v>878</v>
      </c>
      <c r="I2667" s="1" t="s">
        <v>972</v>
      </c>
      <c r="K2667" s="14" t="s">
        <v>11500</v>
      </c>
      <c r="L2667" s="14" t="s">
        <v>11500</v>
      </c>
      <c r="M2667" s="1" t="s">
        <v>57</v>
      </c>
      <c r="P2667" s="181" t="s">
        <v>11500</v>
      </c>
      <c r="Q2667" s="182"/>
      <c r="S2667" s="6">
        <v>0</v>
      </c>
      <c r="T2667" s="6">
        <v>0</v>
      </c>
      <c r="U2667" s="6">
        <v>12000</v>
      </c>
      <c r="V2667" s="6">
        <v>0</v>
      </c>
      <c r="W2667" s="6">
        <f>SUM(Table2[[#This Row],[PE Obligations]:[Paving Obligations]])</f>
        <v>12000</v>
      </c>
    </row>
    <row r="2668" spans="1:23" ht="30" x14ac:dyDescent="0.25">
      <c r="A2668" s="5">
        <v>129736.14</v>
      </c>
      <c r="B2668" s="4">
        <v>2</v>
      </c>
      <c r="C2668" s="9" t="s">
        <v>278</v>
      </c>
      <c r="D2668" s="65" t="s">
        <v>1816</v>
      </c>
      <c r="E2668" s="65" t="s">
        <v>900</v>
      </c>
      <c r="F2668" s="9" t="s">
        <v>7093</v>
      </c>
      <c r="G2668" s="9" t="s">
        <v>7094</v>
      </c>
      <c r="H2668" s="1" t="s">
        <v>24</v>
      </c>
      <c r="I2668" s="1" t="s">
        <v>56</v>
      </c>
      <c r="K2668" s="14" t="s">
        <v>11500</v>
      </c>
      <c r="L2668" s="14" t="s">
        <v>11500</v>
      </c>
      <c r="M2668" s="2">
        <v>0.01</v>
      </c>
      <c r="P2668" s="181" t="s">
        <v>11515</v>
      </c>
      <c r="Q2668" s="182" t="s">
        <v>24</v>
      </c>
      <c r="S2668" s="6">
        <v>0</v>
      </c>
      <c r="T2668" s="6">
        <v>0</v>
      </c>
      <c r="U2668" s="6">
        <v>12000</v>
      </c>
      <c r="V2668" s="6">
        <v>0</v>
      </c>
      <c r="W2668" s="6">
        <f>SUM(Table2[[#This Row],[PE Obligations]:[Paving Obligations]])</f>
        <v>12000</v>
      </c>
    </row>
    <row r="2669" spans="1:23" ht="45" x14ac:dyDescent="0.25">
      <c r="A2669" s="5">
        <v>126517</v>
      </c>
      <c r="B2669" s="4">
        <v>4</v>
      </c>
      <c r="C2669" s="9" t="s">
        <v>264</v>
      </c>
      <c r="D2669" s="65" t="s">
        <v>4904</v>
      </c>
      <c r="E2669" s="65" t="s">
        <v>11498</v>
      </c>
      <c r="F2669" s="9" t="s">
        <v>4905</v>
      </c>
      <c r="H2669" s="1" t="s">
        <v>1098</v>
      </c>
      <c r="I2669" s="1" t="s">
        <v>158</v>
      </c>
      <c r="K2669" s="14" t="s">
        <v>11500</v>
      </c>
      <c r="L2669" s="14" t="s">
        <v>11500</v>
      </c>
      <c r="M2669" s="2">
        <v>0.62</v>
      </c>
      <c r="P2669" s="181" t="s">
        <v>11517</v>
      </c>
      <c r="Q2669" s="182" t="s">
        <v>30</v>
      </c>
      <c r="S2669" s="6">
        <v>0</v>
      </c>
      <c r="T2669" s="6">
        <v>0</v>
      </c>
      <c r="U2669" s="6">
        <v>0</v>
      </c>
      <c r="V2669" s="6">
        <v>11967.15</v>
      </c>
      <c r="W2669" s="6">
        <f>SUM(Table2[[#This Row],[PE Obligations]:[Paving Obligations]])</f>
        <v>11967.15</v>
      </c>
    </row>
    <row r="2670" spans="1:23" ht="30" x14ac:dyDescent="0.25">
      <c r="A2670" s="5">
        <v>121630</v>
      </c>
      <c r="B2670" s="4">
        <v>3</v>
      </c>
      <c r="C2670" s="9" t="s">
        <v>152</v>
      </c>
      <c r="D2670" s="65"/>
      <c r="E2670" s="65" t="s">
        <v>11498</v>
      </c>
      <c r="F2670" s="9" t="s">
        <v>2969</v>
      </c>
      <c r="G2670" s="9" t="s">
        <v>2970</v>
      </c>
      <c r="H2670" s="1" t="s">
        <v>501</v>
      </c>
      <c r="I2670" s="1" t="s">
        <v>600</v>
      </c>
      <c r="K2670" s="14" t="s">
        <v>11500</v>
      </c>
      <c r="L2670" s="14" t="s">
        <v>11500</v>
      </c>
      <c r="M2670" s="1" t="s">
        <v>57</v>
      </c>
      <c r="N2670" s="13">
        <v>42706</v>
      </c>
      <c r="P2670" s="181" t="s">
        <v>11517</v>
      </c>
      <c r="Q2670" s="182" t="s">
        <v>30</v>
      </c>
      <c r="S2670" s="6">
        <v>-9346.91</v>
      </c>
      <c r="T2670" s="6">
        <v>0</v>
      </c>
      <c r="U2670" s="6">
        <v>21084.23</v>
      </c>
      <c r="V2670" s="6">
        <v>0</v>
      </c>
      <c r="W2670" s="6">
        <f>SUM(Table2[[#This Row],[PE Obligations]:[Paving Obligations]])</f>
        <v>11737.32</v>
      </c>
    </row>
    <row r="2671" spans="1:23" ht="30" x14ac:dyDescent="0.25">
      <c r="A2671" s="5">
        <v>125030</v>
      </c>
      <c r="B2671" s="4">
        <v>4</v>
      </c>
      <c r="C2671" s="9" t="s">
        <v>231</v>
      </c>
      <c r="D2671" s="65" t="s">
        <v>4140</v>
      </c>
      <c r="E2671" s="65" t="s">
        <v>11498</v>
      </c>
      <c r="F2671" s="9" t="s">
        <v>4141</v>
      </c>
      <c r="H2671" s="1" t="s">
        <v>1098</v>
      </c>
      <c r="I2671" s="1" t="s">
        <v>158</v>
      </c>
      <c r="K2671" s="14" t="s">
        <v>11500</v>
      </c>
      <c r="L2671" s="14" t="s">
        <v>11500</v>
      </c>
      <c r="M2671" s="2">
        <v>2.1</v>
      </c>
      <c r="P2671" s="181" t="s">
        <v>11517</v>
      </c>
      <c r="Q2671" s="182" t="s">
        <v>30</v>
      </c>
      <c r="S2671" s="6">
        <v>0</v>
      </c>
      <c r="T2671" s="6">
        <v>0</v>
      </c>
      <c r="U2671" s="6">
        <v>0</v>
      </c>
      <c r="V2671" s="6">
        <v>11666.57</v>
      </c>
      <c r="W2671" s="6">
        <f>SUM(Table2[[#This Row],[PE Obligations]:[Paving Obligations]])</f>
        <v>11666.57</v>
      </c>
    </row>
    <row r="2672" spans="1:23" x14ac:dyDescent="0.25">
      <c r="A2672" s="5">
        <v>125230</v>
      </c>
      <c r="B2672" s="4">
        <v>4</v>
      </c>
      <c r="C2672" s="9" t="s">
        <v>210</v>
      </c>
      <c r="D2672" s="65" t="s">
        <v>114</v>
      </c>
      <c r="E2672" s="65" t="s">
        <v>10721</v>
      </c>
      <c r="F2672" s="9" t="s">
        <v>4221</v>
      </c>
      <c r="H2672" s="1" t="s">
        <v>52</v>
      </c>
      <c r="I2672" s="1" t="s">
        <v>48</v>
      </c>
      <c r="K2672" s="14" t="s">
        <v>28</v>
      </c>
      <c r="L2672" s="14" t="s">
        <v>11339</v>
      </c>
      <c r="M2672" s="2">
        <v>7.0000000000000007E-2</v>
      </c>
      <c r="N2672" s="13">
        <v>43441</v>
      </c>
      <c r="P2672" s="181" t="s">
        <v>11513</v>
      </c>
      <c r="Q2672" s="182" t="s">
        <v>148</v>
      </c>
      <c r="R2672" s="9" t="s">
        <v>4222</v>
      </c>
      <c r="S2672" s="6">
        <v>0</v>
      </c>
      <c r="T2672" s="6">
        <v>0</v>
      </c>
      <c r="U2672" s="6">
        <v>11500</v>
      </c>
      <c r="V2672" s="6">
        <v>0</v>
      </c>
      <c r="W2672" s="6">
        <f>SUM(Table2[[#This Row],[PE Obligations]:[Paving Obligations]])</f>
        <v>11500</v>
      </c>
    </row>
    <row r="2673" spans="1:23" ht="30" x14ac:dyDescent="0.25">
      <c r="A2673" s="5">
        <v>125450.55</v>
      </c>
      <c r="B2673" s="4">
        <v>1</v>
      </c>
      <c r="C2673" s="9" t="s">
        <v>181</v>
      </c>
      <c r="D2673" s="65"/>
      <c r="E2673" s="65" t="s">
        <v>11498</v>
      </c>
      <c r="F2673" s="9" t="s">
        <v>4368</v>
      </c>
      <c r="G2673" s="9" t="s">
        <v>4369</v>
      </c>
      <c r="H2673" s="1" t="s">
        <v>501</v>
      </c>
      <c r="I2673" s="1" t="s">
        <v>600</v>
      </c>
      <c r="K2673" s="14" t="s">
        <v>11500</v>
      </c>
      <c r="L2673" s="14" t="s">
        <v>11500</v>
      </c>
      <c r="M2673" s="2">
        <v>0</v>
      </c>
      <c r="N2673" s="13">
        <v>44057</v>
      </c>
      <c r="P2673" s="181" t="s">
        <v>11517</v>
      </c>
      <c r="Q2673" s="182" t="s">
        <v>1369</v>
      </c>
      <c r="S2673" s="6">
        <v>11500</v>
      </c>
      <c r="T2673" s="6">
        <v>0</v>
      </c>
      <c r="U2673" s="6">
        <v>0</v>
      </c>
      <c r="V2673" s="6">
        <v>0</v>
      </c>
      <c r="W2673" s="6">
        <f>SUM(Table2[[#This Row],[PE Obligations]:[Paving Obligations]])</f>
        <v>11500</v>
      </c>
    </row>
    <row r="2674" spans="1:23" ht="60" x14ac:dyDescent="0.25">
      <c r="A2674" s="5">
        <v>116152</v>
      </c>
      <c r="B2674" s="4">
        <v>2</v>
      </c>
      <c r="C2674" s="9" t="s">
        <v>65</v>
      </c>
      <c r="D2674" s="65"/>
      <c r="E2674" s="65" t="s">
        <v>11498</v>
      </c>
      <c r="F2674" s="9" t="s">
        <v>1873</v>
      </c>
      <c r="G2674" s="9" t="s">
        <v>1874</v>
      </c>
      <c r="H2674" s="1" t="s">
        <v>22</v>
      </c>
      <c r="I2674" s="1" t="s">
        <v>603</v>
      </c>
      <c r="K2674" s="14" t="s">
        <v>11500</v>
      </c>
      <c r="L2674" s="14" t="s">
        <v>11500</v>
      </c>
      <c r="M2674" s="2">
        <v>0</v>
      </c>
      <c r="P2674" s="181" t="s">
        <v>11517</v>
      </c>
      <c r="Q2674" s="182" t="s">
        <v>24</v>
      </c>
      <c r="S2674" s="6">
        <v>11400</v>
      </c>
      <c r="T2674" s="6">
        <v>0</v>
      </c>
      <c r="U2674" s="6">
        <v>0</v>
      </c>
      <c r="V2674" s="6">
        <v>0</v>
      </c>
      <c r="W2674" s="6">
        <f>SUM(Table2[[#This Row],[PE Obligations]:[Paving Obligations]])</f>
        <v>11400</v>
      </c>
    </row>
    <row r="2675" spans="1:23" ht="30" x14ac:dyDescent="0.25">
      <c r="A2675" s="5">
        <v>126253</v>
      </c>
      <c r="B2675" s="4">
        <v>3</v>
      </c>
      <c r="C2675" s="9" t="s">
        <v>131</v>
      </c>
      <c r="D2675" s="65" t="s">
        <v>491</v>
      </c>
      <c r="E2675" s="65" t="s">
        <v>900</v>
      </c>
      <c r="F2675" s="9" t="s">
        <v>4791</v>
      </c>
      <c r="G2675" s="9" t="s">
        <v>4135</v>
      </c>
      <c r="H2675" s="1" t="s">
        <v>158</v>
      </c>
      <c r="I2675" s="1" t="s">
        <v>341</v>
      </c>
      <c r="J2675" s="1" t="str">
        <f>VLOOKUP(A2675,'2015 to 2019'!D:F,3,FALSE)</f>
        <v>411 D Overlay</v>
      </c>
      <c r="K2675" s="14" t="s">
        <v>11496</v>
      </c>
      <c r="L2675" s="14" t="s">
        <v>10418</v>
      </c>
      <c r="M2675" s="2">
        <v>1.43</v>
      </c>
      <c r="N2675" s="13">
        <v>43231</v>
      </c>
      <c r="O2675" s="1" t="s">
        <v>342</v>
      </c>
      <c r="P2675" s="181" t="s">
        <v>11515</v>
      </c>
      <c r="Q2675" s="182" t="s">
        <v>24</v>
      </c>
      <c r="S2675" s="6">
        <v>0</v>
      </c>
      <c r="T2675" s="6">
        <v>0</v>
      </c>
      <c r="U2675" s="6">
        <v>0</v>
      </c>
      <c r="V2675" s="6">
        <v>11333.66</v>
      </c>
      <c r="W2675" s="6">
        <f>SUM(Table2[[#This Row],[PE Obligations]:[Paving Obligations]])</f>
        <v>11333.66</v>
      </c>
    </row>
    <row r="2676" spans="1:23" ht="90" x14ac:dyDescent="0.25">
      <c r="A2676" s="5">
        <v>123516</v>
      </c>
      <c r="B2676" s="4">
        <v>4</v>
      </c>
      <c r="C2676" s="9" t="s">
        <v>215</v>
      </c>
      <c r="D2676" s="65"/>
      <c r="E2676" s="65" t="s">
        <v>11498</v>
      </c>
      <c r="F2676" s="9" t="s">
        <v>3486</v>
      </c>
      <c r="G2676" s="9" t="s">
        <v>3487</v>
      </c>
      <c r="H2676" s="1" t="s">
        <v>22</v>
      </c>
      <c r="I2676" s="1" t="s">
        <v>63</v>
      </c>
      <c r="K2676" s="14" t="s">
        <v>11496</v>
      </c>
      <c r="L2676" s="14" t="s">
        <v>113</v>
      </c>
      <c r="M2676" s="2">
        <v>0.19</v>
      </c>
      <c r="P2676" s="181" t="s">
        <v>11517</v>
      </c>
      <c r="Q2676" s="182" t="s">
        <v>24</v>
      </c>
      <c r="S2676" s="6">
        <v>0</v>
      </c>
      <c r="T2676" s="6">
        <v>11325</v>
      </c>
      <c r="U2676" s="6">
        <v>0</v>
      </c>
      <c r="V2676" s="6">
        <v>0</v>
      </c>
      <c r="W2676" s="6">
        <f>SUM(Table2[[#This Row],[PE Obligations]:[Paving Obligations]])</f>
        <v>11325</v>
      </c>
    </row>
    <row r="2677" spans="1:23" x14ac:dyDescent="0.25">
      <c r="A2677" s="5">
        <v>126232</v>
      </c>
      <c r="B2677" s="4">
        <v>3</v>
      </c>
      <c r="C2677" s="9" t="s">
        <v>343</v>
      </c>
      <c r="D2677" s="65" t="s">
        <v>4768</v>
      </c>
      <c r="E2677" s="65" t="s">
        <v>900</v>
      </c>
      <c r="F2677" s="9" t="s">
        <v>4769</v>
      </c>
      <c r="G2677" s="9" t="s">
        <v>3213</v>
      </c>
      <c r="H2677" s="1" t="s">
        <v>158</v>
      </c>
      <c r="I2677" s="1" t="s">
        <v>341</v>
      </c>
      <c r="J2677" s="1" t="str">
        <f>VLOOKUP(A2677,'Resurfacing Data'!A:M,13,FALSE)</f>
        <v>Mill &amp; 411D</v>
      </c>
      <c r="K2677" s="14" t="s">
        <v>11496</v>
      </c>
      <c r="L2677" s="14" t="s">
        <v>10418</v>
      </c>
      <c r="M2677" s="2">
        <v>4.47</v>
      </c>
      <c r="N2677" s="13">
        <v>43182</v>
      </c>
      <c r="O2677" s="1" t="s">
        <v>342</v>
      </c>
      <c r="P2677" s="181" t="s">
        <v>11514</v>
      </c>
      <c r="Q2677" s="182" t="s">
        <v>11</v>
      </c>
      <c r="S2677" s="6">
        <v>0</v>
      </c>
      <c r="T2677" s="6">
        <v>0</v>
      </c>
      <c r="U2677" s="6">
        <v>-755.38</v>
      </c>
      <c r="V2677" s="6">
        <v>11945.78</v>
      </c>
      <c r="W2677" s="6">
        <f>SUM(Table2[[#This Row],[PE Obligations]:[Paving Obligations]])</f>
        <v>11190.400000000001</v>
      </c>
    </row>
    <row r="2678" spans="1:23" x14ac:dyDescent="0.25">
      <c r="A2678" s="5">
        <v>129026</v>
      </c>
      <c r="B2678" s="4">
        <v>1</v>
      </c>
      <c r="C2678" s="9" t="s">
        <v>729</v>
      </c>
      <c r="D2678" s="65"/>
      <c r="E2678" s="65" t="s">
        <v>900</v>
      </c>
      <c r="F2678" s="9" t="s">
        <v>6461</v>
      </c>
      <c r="H2678" s="1" t="s">
        <v>105</v>
      </c>
      <c r="I2678" s="1" t="s">
        <v>171</v>
      </c>
      <c r="K2678" s="14" t="s">
        <v>11500</v>
      </c>
      <c r="L2678" s="14" t="s">
        <v>11500</v>
      </c>
      <c r="M2678" s="1" t="s">
        <v>57</v>
      </c>
      <c r="P2678" s="181" t="s">
        <v>11515</v>
      </c>
      <c r="Q2678" s="182"/>
      <c r="S2678" s="6">
        <v>0</v>
      </c>
      <c r="T2678" s="6">
        <v>0</v>
      </c>
      <c r="U2678" s="6">
        <v>11145.75</v>
      </c>
      <c r="V2678" s="6">
        <v>0</v>
      </c>
      <c r="W2678" s="6">
        <f>SUM(Table2[[#This Row],[PE Obligations]:[Paving Obligations]])</f>
        <v>11145.75</v>
      </c>
    </row>
    <row r="2679" spans="1:23" x14ac:dyDescent="0.25">
      <c r="A2679" s="5">
        <v>118673</v>
      </c>
      <c r="B2679" s="4">
        <v>2</v>
      </c>
      <c r="C2679" s="9" t="s">
        <v>65</v>
      </c>
      <c r="D2679" s="65" t="s">
        <v>1257</v>
      </c>
      <c r="E2679" s="65" t="s">
        <v>900</v>
      </c>
      <c r="F2679" s="9" t="s">
        <v>2348</v>
      </c>
      <c r="G2679" s="9" t="s">
        <v>600</v>
      </c>
      <c r="H2679" s="1" t="s">
        <v>501</v>
      </c>
      <c r="I2679" s="1" t="s">
        <v>600</v>
      </c>
      <c r="K2679" s="14" t="s">
        <v>11500</v>
      </c>
      <c r="L2679" s="14" t="s">
        <v>11500</v>
      </c>
      <c r="M2679" s="2">
        <v>13.33</v>
      </c>
      <c r="N2679" s="13">
        <v>42650</v>
      </c>
      <c r="P2679" s="181" t="s">
        <v>11514</v>
      </c>
      <c r="Q2679" s="182" t="s">
        <v>430</v>
      </c>
      <c r="S2679" s="6">
        <v>-3787.61</v>
      </c>
      <c r="T2679" s="6">
        <v>0</v>
      </c>
      <c r="U2679" s="6">
        <v>14914.11</v>
      </c>
      <c r="V2679" s="6">
        <v>0</v>
      </c>
      <c r="W2679" s="6">
        <f>SUM(Table2[[#This Row],[PE Obligations]:[Paving Obligations]])</f>
        <v>11126.5</v>
      </c>
    </row>
    <row r="2680" spans="1:23" ht="30" x14ac:dyDescent="0.25">
      <c r="A2680" s="5">
        <v>127614</v>
      </c>
      <c r="B2680" s="4">
        <v>3</v>
      </c>
      <c r="C2680" s="9" t="s">
        <v>54</v>
      </c>
      <c r="D2680" s="65" t="s">
        <v>5597</v>
      </c>
      <c r="E2680" s="65" t="s">
        <v>11498</v>
      </c>
      <c r="F2680" s="9" t="s">
        <v>5598</v>
      </c>
      <c r="G2680" s="9" t="s">
        <v>4446</v>
      </c>
      <c r="H2680" s="1" t="s">
        <v>1069</v>
      </c>
      <c r="I2680" s="1" t="s">
        <v>1070</v>
      </c>
      <c r="K2680" s="14" t="s">
        <v>11500</v>
      </c>
      <c r="L2680" s="14" t="s">
        <v>11500</v>
      </c>
      <c r="M2680" s="2">
        <v>0.01</v>
      </c>
      <c r="P2680" s="181" t="s">
        <v>11517</v>
      </c>
      <c r="Q2680" s="182" t="s">
        <v>30</v>
      </c>
      <c r="S2680" s="6">
        <v>0</v>
      </c>
      <c r="T2680" s="6">
        <v>0</v>
      </c>
      <c r="U2680" s="6">
        <v>11120</v>
      </c>
      <c r="V2680" s="6">
        <v>0</v>
      </c>
      <c r="W2680" s="6">
        <f>SUM(Table2[[#This Row],[PE Obligations]:[Paving Obligations]])</f>
        <v>11120</v>
      </c>
    </row>
    <row r="2681" spans="1:23" ht="30" x14ac:dyDescent="0.25">
      <c r="A2681" s="5">
        <v>125450.77</v>
      </c>
      <c r="B2681" s="4">
        <v>1</v>
      </c>
      <c r="C2681" s="9" t="s">
        <v>25</v>
      </c>
      <c r="D2681" s="65"/>
      <c r="E2681" s="65" t="s">
        <v>11498</v>
      </c>
      <c r="F2681" s="9" t="s">
        <v>4385</v>
      </c>
      <c r="H2681" s="1" t="s">
        <v>501</v>
      </c>
      <c r="I2681" s="1" t="s">
        <v>600</v>
      </c>
      <c r="K2681" s="14" t="s">
        <v>11500</v>
      </c>
      <c r="L2681" s="14" t="s">
        <v>11500</v>
      </c>
      <c r="M2681" s="2">
        <v>0</v>
      </c>
      <c r="N2681" s="13">
        <v>44057</v>
      </c>
      <c r="P2681" s="181" t="s">
        <v>11517</v>
      </c>
      <c r="Q2681" s="182" t="s">
        <v>30</v>
      </c>
      <c r="S2681" s="6">
        <v>11100</v>
      </c>
      <c r="T2681" s="6">
        <v>0</v>
      </c>
      <c r="U2681" s="6">
        <v>0</v>
      </c>
      <c r="V2681" s="6">
        <v>0</v>
      </c>
      <c r="W2681" s="6">
        <f>SUM(Table2[[#This Row],[PE Obligations]:[Paving Obligations]])</f>
        <v>11100</v>
      </c>
    </row>
    <row r="2682" spans="1:23" ht="30" x14ac:dyDescent="0.25">
      <c r="A2682" s="5">
        <v>117922</v>
      </c>
      <c r="B2682" s="4">
        <v>2</v>
      </c>
      <c r="C2682" s="9" t="s">
        <v>282</v>
      </c>
      <c r="D2682" s="65" t="s">
        <v>2208</v>
      </c>
      <c r="E2682" s="65" t="s">
        <v>11498</v>
      </c>
      <c r="F2682" s="9" t="s">
        <v>2209</v>
      </c>
      <c r="H2682" s="1" t="s">
        <v>28</v>
      </c>
      <c r="I2682" s="1" t="s">
        <v>29</v>
      </c>
      <c r="K2682" s="14" t="s">
        <v>28</v>
      </c>
      <c r="L2682" s="14" t="s">
        <v>113</v>
      </c>
      <c r="M2682" s="2">
        <v>0.02</v>
      </c>
      <c r="N2682" s="13">
        <v>44281</v>
      </c>
      <c r="P2682" s="181" t="s">
        <v>11517</v>
      </c>
      <c r="Q2682" s="182" t="s">
        <v>30</v>
      </c>
      <c r="R2682" s="9" t="s">
        <v>2210</v>
      </c>
      <c r="S2682" s="6">
        <v>11035</v>
      </c>
      <c r="T2682" s="6">
        <v>0</v>
      </c>
      <c r="U2682" s="6">
        <v>0</v>
      </c>
      <c r="V2682" s="6">
        <v>0</v>
      </c>
      <c r="W2682" s="6">
        <f>SUM(Table2[[#This Row],[PE Obligations]:[Paving Obligations]])</f>
        <v>11035</v>
      </c>
    </row>
    <row r="2683" spans="1:23" x14ac:dyDescent="0.25">
      <c r="A2683" s="5">
        <v>115523</v>
      </c>
      <c r="B2683" s="4">
        <v>6</v>
      </c>
      <c r="C2683" s="9" t="s">
        <v>46</v>
      </c>
      <c r="D2683" s="65"/>
      <c r="E2683" s="65" t="s">
        <v>11500</v>
      </c>
      <c r="F2683" s="9" t="s">
        <v>1248</v>
      </c>
      <c r="H2683" s="1" t="s">
        <v>1249</v>
      </c>
      <c r="I2683" s="1" t="s">
        <v>1249</v>
      </c>
      <c r="K2683" s="14" t="s">
        <v>11500</v>
      </c>
      <c r="L2683" s="14" t="s">
        <v>11500</v>
      </c>
      <c r="M2683" s="1" t="s">
        <v>57</v>
      </c>
      <c r="P2683" s="181" t="s">
        <v>11500</v>
      </c>
      <c r="Q2683" s="182"/>
      <c r="S2683" s="6">
        <v>0</v>
      </c>
      <c r="T2683" s="6">
        <v>0</v>
      </c>
      <c r="U2683" s="6">
        <v>11013.83</v>
      </c>
      <c r="V2683" s="6">
        <v>0</v>
      </c>
      <c r="W2683" s="6">
        <f>SUM(Table2[[#This Row],[PE Obligations]:[Paving Obligations]])</f>
        <v>11013.83</v>
      </c>
    </row>
    <row r="2684" spans="1:23" ht="30" x14ac:dyDescent="0.25">
      <c r="A2684" s="5">
        <v>128665</v>
      </c>
      <c r="B2684" s="4">
        <v>2</v>
      </c>
      <c r="C2684" s="9" t="s">
        <v>308</v>
      </c>
      <c r="D2684" s="65" t="s">
        <v>999</v>
      </c>
      <c r="E2684" s="65" t="s">
        <v>900</v>
      </c>
      <c r="F2684" s="9" t="s">
        <v>6226</v>
      </c>
      <c r="G2684" s="9" t="s">
        <v>6227</v>
      </c>
      <c r="H2684" s="1" t="s">
        <v>105</v>
      </c>
      <c r="I2684" s="1" t="s">
        <v>501</v>
      </c>
      <c r="K2684" s="14" t="s">
        <v>11506</v>
      </c>
      <c r="L2684" s="14" t="s">
        <v>11339</v>
      </c>
      <c r="M2684" s="2">
        <v>0.01</v>
      </c>
      <c r="N2684" s="13">
        <v>43686</v>
      </c>
      <c r="P2684" s="181" t="s">
        <v>11515</v>
      </c>
      <c r="Q2684" s="182" t="s">
        <v>24</v>
      </c>
      <c r="S2684" s="6">
        <v>11000</v>
      </c>
      <c r="T2684" s="6">
        <v>0</v>
      </c>
      <c r="U2684" s="6">
        <v>1</v>
      </c>
      <c r="V2684" s="6">
        <v>0</v>
      </c>
      <c r="W2684" s="6">
        <f>SUM(Table2[[#This Row],[PE Obligations]:[Paving Obligations]])</f>
        <v>11001</v>
      </c>
    </row>
    <row r="2685" spans="1:23" ht="30" x14ac:dyDescent="0.25">
      <c r="A2685" s="5">
        <v>125450.56</v>
      </c>
      <c r="B2685" s="4">
        <v>1</v>
      </c>
      <c r="C2685" s="9" t="s">
        <v>276</v>
      </c>
      <c r="D2685" s="65"/>
      <c r="E2685" s="65" t="s">
        <v>11498</v>
      </c>
      <c r="F2685" s="9" t="s">
        <v>4370</v>
      </c>
      <c r="H2685" s="1" t="s">
        <v>501</v>
      </c>
      <c r="I2685" s="1" t="s">
        <v>600</v>
      </c>
      <c r="K2685" s="14" t="s">
        <v>11500</v>
      </c>
      <c r="L2685" s="14" t="s">
        <v>11500</v>
      </c>
      <c r="M2685" s="2">
        <v>0</v>
      </c>
      <c r="N2685" s="13">
        <v>44113</v>
      </c>
      <c r="P2685" s="181" t="s">
        <v>11517</v>
      </c>
      <c r="Q2685" s="182" t="s">
        <v>30</v>
      </c>
      <c r="S2685" s="6">
        <v>11000</v>
      </c>
      <c r="T2685" s="6">
        <v>0</v>
      </c>
      <c r="U2685" s="6">
        <v>0</v>
      </c>
      <c r="V2685" s="6">
        <v>0</v>
      </c>
      <c r="W2685" s="6">
        <f>SUM(Table2[[#This Row],[PE Obligations]:[Paving Obligations]])</f>
        <v>11000</v>
      </c>
    </row>
    <row r="2686" spans="1:23" ht="30" x14ac:dyDescent="0.25">
      <c r="A2686" s="5">
        <v>125450.63</v>
      </c>
      <c r="B2686" s="4">
        <v>2</v>
      </c>
      <c r="C2686" s="9" t="s">
        <v>183</v>
      </c>
      <c r="D2686" s="65"/>
      <c r="E2686" s="65" t="s">
        <v>11498</v>
      </c>
      <c r="F2686" s="9" t="s">
        <v>4374</v>
      </c>
      <c r="H2686" s="1" t="s">
        <v>501</v>
      </c>
      <c r="I2686" s="1" t="s">
        <v>600</v>
      </c>
      <c r="K2686" s="14" t="s">
        <v>11500</v>
      </c>
      <c r="L2686" s="14" t="s">
        <v>11500</v>
      </c>
      <c r="M2686" s="1" t="s">
        <v>57</v>
      </c>
      <c r="N2686" s="13">
        <v>44113</v>
      </c>
      <c r="P2686" s="181" t="s">
        <v>11517</v>
      </c>
      <c r="Q2686" s="182" t="s">
        <v>30</v>
      </c>
      <c r="S2686" s="6">
        <v>11000</v>
      </c>
      <c r="T2686" s="6">
        <v>0</v>
      </c>
      <c r="U2686" s="6">
        <v>0</v>
      </c>
      <c r="V2686" s="6">
        <v>0</v>
      </c>
      <c r="W2686" s="6">
        <f>SUM(Table2[[#This Row],[PE Obligations]:[Paving Obligations]])</f>
        <v>11000</v>
      </c>
    </row>
    <row r="2687" spans="1:23" ht="30" x14ac:dyDescent="0.25">
      <c r="A2687" s="5">
        <v>129736.21</v>
      </c>
      <c r="B2687" s="4">
        <v>2</v>
      </c>
      <c r="C2687" s="9" t="s">
        <v>316</v>
      </c>
      <c r="D2687" s="65" t="s">
        <v>448</v>
      </c>
      <c r="E2687" s="65" t="s">
        <v>900</v>
      </c>
      <c r="F2687" s="9" t="s">
        <v>7108</v>
      </c>
      <c r="G2687" s="9" t="s">
        <v>7109</v>
      </c>
      <c r="H2687" s="1" t="s">
        <v>24</v>
      </c>
      <c r="I2687" s="1" t="s">
        <v>56</v>
      </c>
      <c r="K2687" s="14" t="s">
        <v>11500</v>
      </c>
      <c r="L2687" s="14" t="s">
        <v>11500</v>
      </c>
      <c r="M2687" s="2">
        <v>0.01</v>
      </c>
      <c r="P2687" s="181" t="s">
        <v>11514</v>
      </c>
      <c r="Q2687" s="182" t="s">
        <v>11</v>
      </c>
      <c r="S2687" s="6">
        <v>0</v>
      </c>
      <c r="T2687" s="6">
        <v>0</v>
      </c>
      <c r="U2687" s="6">
        <v>11000</v>
      </c>
      <c r="V2687" s="6">
        <v>0</v>
      </c>
      <c r="W2687" s="6">
        <f>SUM(Table2[[#This Row],[PE Obligations]:[Paving Obligations]])</f>
        <v>11000</v>
      </c>
    </row>
    <row r="2688" spans="1:23" ht="30" x14ac:dyDescent="0.25">
      <c r="A2688" s="5">
        <v>129736.22</v>
      </c>
      <c r="B2688" s="4">
        <v>3</v>
      </c>
      <c r="C2688" s="9" t="s">
        <v>267</v>
      </c>
      <c r="D2688" s="65" t="s">
        <v>339</v>
      </c>
      <c r="E2688" s="65" t="s">
        <v>900</v>
      </c>
      <c r="F2688" s="9" t="s">
        <v>7110</v>
      </c>
      <c r="G2688" s="9" t="s">
        <v>7111</v>
      </c>
      <c r="H2688" s="1" t="s">
        <v>24</v>
      </c>
      <c r="I2688" s="1" t="s">
        <v>56</v>
      </c>
      <c r="K2688" s="14" t="s">
        <v>11500</v>
      </c>
      <c r="L2688" s="14" t="s">
        <v>11500</v>
      </c>
      <c r="M2688" s="2">
        <v>0.01</v>
      </c>
      <c r="P2688" s="181" t="s">
        <v>11515</v>
      </c>
      <c r="Q2688" s="182" t="s">
        <v>24</v>
      </c>
      <c r="S2688" s="6">
        <v>0</v>
      </c>
      <c r="T2688" s="6">
        <v>0</v>
      </c>
      <c r="U2688" s="6">
        <v>11000</v>
      </c>
      <c r="V2688" s="6">
        <v>0</v>
      </c>
      <c r="W2688" s="6">
        <f>SUM(Table2[[#This Row],[PE Obligations]:[Paving Obligations]])</f>
        <v>11000</v>
      </c>
    </row>
    <row r="2689" spans="1:23" x14ac:dyDescent="0.25">
      <c r="A2689" s="5">
        <v>118304.04</v>
      </c>
      <c r="B2689" s="4">
        <v>3</v>
      </c>
      <c r="C2689" s="9" t="s">
        <v>161</v>
      </c>
      <c r="D2689" s="65"/>
      <c r="E2689" s="65" t="s">
        <v>10721</v>
      </c>
      <c r="F2689" s="9" t="s">
        <v>2255</v>
      </c>
      <c r="H2689" s="1" t="s">
        <v>105</v>
      </c>
      <c r="I2689" s="1" t="s">
        <v>922</v>
      </c>
      <c r="K2689" s="14" t="s">
        <v>11500</v>
      </c>
      <c r="L2689" s="14" t="s">
        <v>11500</v>
      </c>
      <c r="M2689" s="1" t="s">
        <v>57</v>
      </c>
      <c r="N2689" s="13">
        <v>42776</v>
      </c>
      <c r="P2689" s="181" t="s">
        <v>11513</v>
      </c>
      <c r="Q2689" s="182"/>
      <c r="S2689" s="6">
        <v>0</v>
      </c>
      <c r="T2689" s="6">
        <v>0</v>
      </c>
      <c r="U2689" s="6">
        <v>10600</v>
      </c>
      <c r="V2689" s="6">
        <v>0</v>
      </c>
      <c r="W2689" s="6">
        <f>SUM(Table2[[#This Row],[PE Obligations]:[Paving Obligations]])</f>
        <v>10600</v>
      </c>
    </row>
    <row r="2690" spans="1:23" x14ac:dyDescent="0.25">
      <c r="A2690" s="5">
        <v>126534</v>
      </c>
      <c r="B2690" s="4">
        <v>2</v>
      </c>
      <c r="C2690" s="9" t="s">
        <v>278</v>
      </c>
      <c r="D2690" s="65" t="s">
        <v>4713</v>
      </c>
      <c r="E2690" s="65" t="s">
        <v>900</v>
      </c>
      <c r="F2690" s="9" t="s">
        <v>4913</v>
      </c>
      <c r="G2690" s="9" t="s">
        <v>4720</v>
      </c>
      <c r="H2690" s="1" t="s">
        <v>158</v>
      </c>
      <c r="I2690" s="1" t="s">
        <v>341</v>
      </c>
      <c r="J2690" s="1" t="str">
        <f>VLOOKUP(A2690,'2015 to 2019'!D:F,3,FALSE)</f>
        <v>Mill &amp; 411TL @132.5 lb/sy</v>
      </c>
      <c r="K2690" s="14" t="s">
        <v>11496</v>
      </c>
      <c r="L2690" s="14" t="s">
        <v>10418</v>
      </c>
      <c r="M2690" s="2">
        <v>0.4</v>
      </c>
      <c r="N2690" s="13">
        <v>43231</v>
      </c>
      <c r="O2690" s="1" t="s">
        <v>342</v>
      </c>
      <c r="P2690" s="181" t="s">
        <v>11515</v>
      </c>
      <c r="Q2690" s="182" t="s">
        <v>24</v>
      </c>
      <c r="S2690" s="6">
        <v>0</v>
      </c>
      <c r="T2690" s="6">
        <v>0</v>
      </c>
      <c r="U2690" s="6">
        <v>0</v>
      </c>
      <c r="V2690" s="6">
        <v>10545.36</v>
      </c>
      <c r="W2690" s="6">
        <f>SUM(Table2[[#This Row],[PE Obligations]:[Paving Obligations]])</f>
        <v>10545.36</v>
      </c>
    </row>
    <row r="2691" spans="1:23" x14ac:dyDescent="0.25">
      <c r="A2691" s="5">
        <v>124734</v>
      </c>
      <c r="B2691" s="4">
        <v>3</v>
      </c>
      <c r="C2691" s="9" t="s">
        <v>312</v>
      </c>
      <c r="D2691" s="65" t="s">
        <v>4032</v>
      </c>
      <c r="E2691" s="65" t="s">
        <v>11498</v>
      </c>
      <c r="F2691" s="9" t="s">
        <v>4033</v>
      </c>
      <c r="H2691" s="1" t="s">
        <v>35</v>
      </c>
      <c r="I2691" s="1" t="s">
        <v>29</v>
      </c>
      <c r="K2691" s="14" t="s">
        <v>28</v>
      </c>
      <c r="L2691" s="14" t="s">
        <v>113</v>
      </c>
      <c r="M2691" s="2">
        <v>0.01</v>
      </c>
      <c r="P2691" s="181" t="s">
        <v>11517</v>
      </c>
      <c r="Q2691" s="182" t="s">
        <v>30</v>
      </c>
      <c r="R2691" s="9" t="s">
        <v>4034</v>
      </c>
      <c r="S2691" s="6">
        <v>0</v>
      </c>
      <c r="T2691" s="6">
        <v>0</v>
      </c>
      <c r="U2691" s="6">
        <v>10542</v>
      </c>
      <c r="V2691" s="6">
        <v>0</v>
      </c>
      <c r="W2691" s="6">
        <f>SUM(Table2[[#This Row],[PE Obligations]:[Paving Obligations]])</f>
        <v>10542</v>
      </c>
    </row>
    <row r="2692" spans="1:23" ht="30" x14ac:dyDescent="0.25">
      <c r="A2692" s="5">
        <v>127644</v>
      </c>
      <c r="B2692" s="4">
        <v>1</v>
      </c>
      <c r="C2692" s="9" t="s">
        <v>397</v>
      </c>
      <c r="D2692" s="65" t="s">
        <v>5616</v>
      </c>
      <c r="E2692" s="65" t="s">
        <v>900</v>
      </c>
      <c r="F2692" s="9" t="s">
        <v>5617</v>
      </c>
      <c r="G2692" s="9" t="s">
        <v>4446</v>
      </c>
      <c r="H2692" s="1" t="s">
        <v>1069</v>
      </c>
      <c r="I2692" s="1" t="s">
        <v>1070</v>
      </c>
      <c r="K2692" s="14" t="s">
        <v>11500</v>
      </c>
      <c r="L2692" s="14" t="s">
        <v>11500</v>
      </c>
      <c r="M2692" s="2">
        <v>0.01</v>
      </c>
      <c r="P2692" s="181" t="s">
        <v>11515</v>
      </c>
      <c r="Q2692" s="182" t="s">
        <v>24</v>
      </c>
      <c r="S2692" s="6">
        <v>0</v>
      </c>
      <c r="T2692" s="6">
        <v>0</v>
      </c>
      <c r="U2692" s="6">
        <v>10517</v>
      </c>
      <c r="V2692" s="6">
        <v>0</v>
      </c>
      <c r="W2692" s="6">
        <f>SUM(Table2[[#This Row],[PE Obligations]:[Paving Obligations]])</f>
        <v>10517</v>
      </c>
    </row>
    <row r="2693" spans="1:23" ht="30" x14ac:dyDescent="0.25">
      <c r="A2693" s="5">
        <v>125450.19</v>
      </c>
      <c r="B2693" s="4">
        <v>3</v>
      </c>
      <c r="C2693" s="9" t="s">
        <v>267</v>
      </c>
      <c r="D2693" s="65"/>
      <c r="E2693" s="65" t="s">
        <v>11498</v>
      </c>
      <c r="F2693" s="9" t="s">
        <v>4343</v>
      </c>
      <c r="H2693" s="1" t="s">
        <v>501</v>
      </c>
      <c r="I2693" s="1" t="s">
        <v>600</v>
      </c>
      <c r="K2693" s="14" t="s">
        <v>11500</v>
      </c>
      <c r="L2693" s="14" t="s">
        <v>11500</v>
      </c>
      <c r="M2693" s="1" t="s">
        <v>57</v>
      </c>
      <c r="N2693" s="13">
        <v>44057</v>
      </c>
      <c r="P2693" s="181" t="s">
        <v>11517</v>
      </c>
      <c r="Q2693" s="182" t="s">
        <v>30</v>
      </c>
      <c r="S2693" s="6">
        <v>10500</v>
      </c>
      <c r="T2693" s="6">
        <v>0</v>
      </c>
      <c r="U2693" s="6">
        <v>0</v>
      </c>
      <c r="V2693" s="6">
        <v>0</v>
      </c>
      <c r="W2693" s="6">
        <f>SUM(Table2[[#This Row],[PE Obligations]:[Paving Obligations]])</f>
        <v>10500</v>
      </c>
    </row>
    <row r="2694" spans="1:23" x14ac:dyDescent="0.25">
      <c r="A2694" s="5">
        <v>126150</v>
      </c>
      <c r="B2694" s="4">
        <v>2</v>
      </c>
      <c r="C2694" s="9" t="s">
        <v>176</v>
      </c>
      <c r="D2694" s="65" t="s">
        <v>999</v>
      </c>
      <c r="E2694" s="65" t="s">
        <v>900</v>
      </c>
      <c r="F2694" s="9" t="s">
        <v>4709</v>
      </c>
      <c r="G2694" s="9" t="s">
        <v>4710</v>
      </c>
      <c r="H2694" s="1" t="s">
        <v>158</v>
      </c>
      <c r="I2694" s="1" t="s">
        <v>341</v>
      </c>
      <c r="J2694" s="1" t="str">
        <f>VLOOKUP(A2694,'Resurfacing Data'!A:M,13,FALSE)</f>
        <v>Mill &amp; TLD</v>
      </c>
      <c r="K2694" s="14" t="s">
        <v>11496</v>
      </c>
      <c r="L2694" s="14" t="s">
        <v>10418</v>
      </c>
      <c r="M2694" s="2">
        <v>2</v>
      </c>
      <c r="N2694" s="13">
        <v>43182</v>
      </c>
      <c r="O2694" s="1" t="s">
        <v>342</v>
      </c>
      <c r="P2694" s="181" t="s">
        <v>11515</v>
      </c>
      <c r="Q2694" s="182" t="s">
        <v>24</v>
      </c>
      <c r="S2694" s="6">
        <v>0</v>
      </c>
      <c r="T2694" s="6">
        <v>0</v>
      </c>
      <c r="U2694" s="6">
        <v>0</v>
      </c>
      <c r="V2694" s="6">
        <v>10488.15</v>
      </c>
      <c r="W2694" s="6">
        <f>SUM(Table2[[#This Row],[PE Obligations]:[Paving Obligations]])</f>
        <v>10488.15</v>
      </c>
    </row>
    <row r="2695" spans="1:23" x14ac:dyDescent="0.25">
      <c r="A2695" s="5">
        <v>123144</v>
      </c>
      <c r="B2695" s="4">
        <v>1</v>
      </c>
      <c r="C2695" s="9" t="s">
        <v>40</v>
      </c>
      <c r="D2695" s="65" t="s">
        <v>2501</v>
      </c>
      <c r="E2695" s="65" t="s">
        <v>900</v>
      </c>
      <c r="F2695" s="9" t="s">
        <v>3339</v>
      </c>
      <c r="H2695" s="1" t="s">
        <v>52</v>
      </c>
      <c r="I2695" s="1" t="s">
        <v>48</v>
      </c>
      <c r="K2695" s="14" t="s">
        <v>28</v>
      </c>
      <c r="L2695" s="14" t="s">
        <v>11339</v>
      </c>
      <c r="M2695" s="2">
        <v>0</v>
      </c>
      <c r="N2695" s="13">
        <v>43077</v>
      </c>
      <c r="P2695" s="181" t="s">
        <v>11514</v>
      </c>
      <c r="Q2695" s="182" t="s">
        <v>11</v>
      </c>
      <c r="R2695" s="9" t="s">
        <v>3340</v>
      </c>
      <c r="S2695" s="6">
        <v>0</v>
      </c>
      <c r="T2695" s="6">
        <v>0</v>
      </c>
      <c r="U2695" s="6">
        <v>10462.56</v>
      </c>
      <c r="V2695" s="6">
        <v>0</v>
      </c>
      <c r="W2695" s="6">
        <f>SUM(Table2[[#This Row],[PE Obligations]:[Paving Obligations]])</f>
        <v>10462.56</v>
      </c>
    </row>
    <row r="2696" spans="1:23" ht="165" x14ac:dyDescent="0.25">
      <c r="A2696" s="5">
        <v>114321</v>
      </c>
      <c r="B2696" s="4">
        <v>2</v>
      </c>
      <c r="C2696" s="9" t="s">
        <v>65</v>
      </c>
      <c r="D2696" s="65"/>
      <c r="E2696" s="65" t="s">
        <v>11498</v>
      </c>
      <c r="F2696" s="9" t="s">
        <v>1586</v>
      </c>
      <c r="G2696" s="9" t="s">
        <v>1587</v>
      </c>
      <c r="H2696" s="1" t="s">
        <v>22</v>
      </c>
      <c r="I2696" s="1" t="s">
        <v>56</v>
      </c>
      <c r="K2696" s="14" t="s">
        <v>11500</v>
      </c>
      <c r="L2696" s="14" t="s">
        <v>11500</v>
      </c>
      <c r="M2696" s="2">
        <v>0</v>
      </c>
      <c r="P2696" s="181" t="s">
        <v>11517</v>
      </c>
      <c r="Q2696" s="182"/>
      <c r="S2696" s="6">
        <v>10428.34</v>
      </c>
      <c r="T2696" s="6">
        <v>0</v>
      </c>
      <c r="U2696" s="6">
        <v>0</v>
      </c>
      <c r="V2696" s="6">
        <v>0</v>
      </c>
      <c r="W2696" s="6">
        <f>SUM(Table2[[#This Row],[PE Obligations]:[Paving Obligations]])</f>
        <v>10428.34</v>
      </c>
    </row>
    <row r="2697" spans="1:23" ht="30" x14ac:dyDescent="0.25">
      <c r="A2697" s="5">
        <v>101462</v>
      </c>
      <c r="B2697" s="4">
        <v>3</v>
      </c>
      <c r="C2697" s="9" t="s">
        <v>320</v>
      </c>
      <c r="D2697" s="65" t="s">
        <v>344</v>
      </c>
      <c r="E2697" s="65" t="s">
        <v>900</v>
      </c>
      <c r="F2697" s="9" t="s">
        <v>667</v>
      </c>
      <c r="G2697" s="9" t="s">
        <v>668</v>
      </c>
      <c r="H2697" s="1" t="s">
        <v>74</v>
      </c>
      <c r="I2697" s="1" t="s">
        <v>101</v>
      </c>
      <c r="K2697" s="14" t="s">
        <v>11496</v>
      </c>
      <c r="L2697" s="14" t="s">
        <v>113</v>
      </c>
      <c r="M2697" s="2">
        <v>14.14</v>
      </c>
      <c r="P2697" s="181" t="s">
        <v>11515</v>
      </c>
      <c r="Q2697" s="182" t="s">
        <v>24</v>
      </c>
      <c r="S2697" s="6">
        <v>10400</v>
      </c>
      <c r="T2697" s="6">
        <v>0</v>
      </c>
      <c r="U2697" s="6">
        <v>0</v>
      </c>
      <c r="V2697" s="6">
        <v>0</v>
      </c>
      <c r="W2697" s="6">
        <f>SUM(Table2[[#This Row],[PE Obligations]:[Paving Obligations]])</f>
        <v>10400</v>
      </c>
    </row>
    <row r="2698" spans="1:23" ht="30" x14ac:dyDescent="0.25">
      <c r="A2698" s="5">
        <v>120126</v>
      </c>
      <c r="B2698" s="4">
        <v>4</v>
      </c>
      <c r="C2698" s="9" t="s">
        <v>18</v>
      </c>
      <c r="D2698" s="65" t="s">
        <v>2623</v>
      </c>
      <c r="E2698" s="65" t="s">
        <v>11498</v>
      </c>
      <c r="F2698" s="9" t="s">
        <v>2624</v>
      </c>
      <c r="G2698" s="9" t="s">
        <v>2625</v>
      </c>
      <c r="H2698" s="1" t="s">
        <v>1069</v>
      </c>
      <c r="I2698" s="1" t="s">
        <v>1070</v>
      </c>
      <c r="K2698" s="14" t="s">
        <v>11500</v>
      </c>
      <c r="L2698" s="14" t="s">
        <v>11500</v>
      </c>
      <c r="M2698" s="2">
        <v>0.01</v>
      </c>
      <c r="P2698" s="181" t="s">
        <v>11517</v>
      </c>
      <c r="Q2698" s="182" t="s">
        <v>24</v>
      </c>
      <c r="S2698" s="6">
        <v>0</v>
      </c>
      <c r="T2698" s="6">
        <v>0</v>
      </c>
      <c r="U2698" s="6">
        <v>10400</v>
      </c>
      <c r="V2698" s="6">
        <v>0</v>
      </c>
      <c r="W2698" s="6">
        <f>SUM(Table2[[#This Row],[PE Obligations]:[Paving Obligations]])</f>
        <v>10400</v>
      </c>
    </row>
    <row r="2699" spans="1:23" ht="60" x14ac:dyDescent="0.25">
      <c r="A2699" s="5">
        <v>85057.01</v>
      </c>
      <c r="B2699" s="4">
        <v>2</v>
      </c>
      <c r="C2699" s="9" t="s">
        <v>420</v>
      </c>
      <c r="D2699" s="65" t="s">
        <v>421</v>
      </c>
      <c r="E2699" s="65" t="s">
        <v>900</v>
      </c>
      <c r="F2699" s="9" t="s">
        <v>422</v>
      </c>
      <c r="G2699" s="9" t="s">
        <v>423</v>
      </c>
      <c r="H2699" s="1" t="s">
        <v>158</v>
      </c>
      <c r="I2699" s="1" t="s">
        <v>341</v>
      </c>
      <c r="J2699" s="1" t="str">
        <f>VLOOKUP(A2699,'Resurfacing Data'!A:M,13,FALSE)</f>
        <v>Chip Seal &amp; Thin Lift "D" Mix @ 85#/sy</v>
      </c>
      <c r="K2699" s="14" t="s">
        <v>11496</v>
      </c>
      <c r="L2699" s="14" t="s">
        <v>10418</v>
      </c>
      <c r="M2699" s="2">
        <v>7.57</v>
      </c>
      <c r="N2699" s="13">
        <v>41831</v>
      </c>
      <c r="O2699" s="1" t="s">
        <v>337</v>
      </c>
      <c r="P2699" s="181" t="s">
        <v>11515</v>
      </c>
      <c r="Q2699" s="182" t="s">
        <v>24</v>
      </c>
      <c r="S2699" s="6">
        <v>0</v>
      </c>
      <c r="T2699" s="6">
        <v>0</v>
      </c>
      <c r="U2699" s="6">
        <v>0</v>
      </c>
      <c r="V2699" s="6">
        <v>10267.56</v>
      </c>
      <c r="W2699" s="6">
        <f>SUM(Table2[[#This Row],[PE Obligations]:[Paving Obligations]])</f>
        <v>10267.56</v>
      </c>
    </row>
    <row r="2700" spans="1:23" ht="30" x14ac:dyDescent="0.25">
      <c r="A2700" s="5">
        <v>116409</v>
      </c>
      <c r="B2700" s="4">
        <v>1</v>
      </c>
      <c r="C2700" s="9" t="s">
        <v>729</v>
      </c>
      <c r="D2700" s="65" t="s">
        <v>135</v>
      </c>
      <c r="E2700" s="65" t="s">
        <v>11498</v>
      </c>
      <c r="F2700" s="9" t="s">
        <v>1977</v>
      </c>
      <c r="H2700" s="1" t="s">
        <v>1079</v>
      </c>
      <c r="I2700" s="1" t="s">
        <v>118</v>
      </c>
      <c r="K2700" s="14" t="s">
        <v>11496</v>
      </c>
      <c r="L2700" s="14" t="s">
        <v>11499</v>
      </c>
      <c r="M2700" s="2">
        <v>0.81299999999999994</v>
      </c>
      <c r="N2700" s="13">
        <v>42545</v>
      </c>
      <c r="P2700" s="181" t="s">
        <v>11517</v>
      </c>
      <c r="Q2700" s="182" t="s">
        <v>30</v>
      </c>
      <c r="S2700" s="6">
        <v>10129.6</v>
      </c>
      <c r="T2700" s="6">
        <v>0</v>
      </c>
      <c r="U2700" s="6">
        <v>-0.01</v>
      </c>
      <c r="V2700" s="6">
        <v>0</v>
      </c>
      <c r="W2700" s="6">
        <f>SUM(Table2[[#This Row],[PE Obligations]:[Paving Obligations]])</f>
        <v>10129.59</v>
      </c>
    </row>
    <row r="2701" spans="1:23" ht="210" x14ac:dyDescent="0.25">
      <c r="A2701" s="5">
        <v>122323</v>
      </c>
      <c r="B2701" s="4">
        <v>1</v>
      </c>
      <c r="C2701" s="9" t="s">
        <v>40</v>
      </c>
      <c r="D2701" s="65" t="s">
        <v>363</v>
      </c>
      <c r="E2701" s="65" t="s">
        <v>900</v>
      </c>
      <c r="F2701" s="9" t="s">
        <v>3159</v>
      </c>
      <c r="G2701" s="9" t="s">
        <v>3160</v>
      </c>
      <c r="H2701" s="1" t="s">
        <v>501</v>
      </c>
      <c r="I2701" s="1" t="s">
        <v>599</v>
      </c>
      <c r="K2701" s="14" t="s">
        <v>11496</v>
      </c>
      <c r="L2701" s="14" t="s">
        <v>113</v>
      </c>
      <c r="M2701" s="2">
        <v>0.4</v>
      </c>
      <c r="N2701" s="13">
        <v>44057</v>
      </c>
      <c r="P2701" s="181" t="s">
        <v>11514</v>
      </c>
      <c r="Q2701" s="182" t="s">
        <v>11</v>
      </c>
      <c r="S2701" s="6">
        <v>0</v>
      </c>
      <c r="T2701" s="6">
        <v>10000</v>
      </c>
      <c r="U2701" s="6">
        <v>0</v>
      </c>
      <c r="V2701" s="6">
        <v>0</v>
      </c>
      <c r="W2701" s="6">
        <f>SUM(Table2[[#This Row],[PE Obligations]:[Paving Obligations]])</f>
        <v>10000</v>
      </c>
    </row>
    <row r="2702" spans="1:23" ht="60" x14ac:dyDescent="0.25">
      <c r="A2702" s="5">
        <v>123055</v>
      </c>
      <c r="B2702" s="4">
        <v>3</v>
      </c>
      <c r="C2702" s="9" t="s">
        <v>54</v>
      </c>
      <c r="D2702" s="65" t="s">
        <v>108</v>
      </c>
      <c r="E2702" s="65" t="s">
        <v>10721</v>
      </c>
      <c r="F2702" s="9" t="s">
        <v>3303</v>
      </c>
      <c r="G2702" s="9" t="s">
        <v>3304</v>
      </c>
      <c r="H2702" s="1" t="s">
        <v>74</v>
      </c>
      <c r="I2702" s="1" t="s">
        <v>522</v>
      </c>
      <c r="K2702" s="14" t="s">
        <v>11496</v>
      </c>
      <c r="L2702" s="14" t="s">
        <v>113</v>
      </c>
      <c r="M2702" s="2">
        <v>0.59</v>
      </c>
      <c r="N2702" s="13">
        <v>43329</v>
      </c>
      <c r="P2702" s="181" t="s">
        <v>11513</v>
      </c>
      <c r="Q2702" s="182" t="s">
        <v>148</v>
      </c>
      <c r="S2702" s="6">
        <v>10000</v>
      </c>
      <c r="T2702" s="6">
        <v>0</v>
      </c>
      <c r="U2702" s="6">
        <v>0</v>
      </c>
      <c r="V2702" s="6">
        <v>0</v>
      </c>
      <c r="W2702" s="6">
        <f>SUM(Table2[[#This Row],[PE Obligations]:[Paving Obligations]])</f>
        <v>10000</v>
      </c>
    </row>
    <row r="2703" spans="1:23" ht="30" x14ac:dyDescent="0.25">
      <c r="A2703" s="5">
        <v>124525</v>
      </c>
      <c r="B2703" s="4">
        <v>1</v>
      </c>
      <c r="C2703" s="9" t="s">
        <v>287</v>
      </c>
      <c r="D2703" s="65" t="s">
        <v>129</v>
      </c>
      <c r="E2703" s="65" t="s">
        <v>900</v>
      </c>
      <c r="F2703" s="9" t="s">
        <v>3933</v>
      </c>
      <c r="H2703" s="1" t="s">
        <v>28</v>
      </c>
      <c r="I2703" s="1" t="s">
        <v>29</v>
      </c>
      <c r="K2703" s="14" t="s">
        <v>28</v>
      </c>
      <c r="L2703" s="14" t="s">
        <v>113</v>
      </c>
      <c r="M2703" s="2">
        <v>0.20499999999999999</v>
      </c>
      <c r="N2703" s="13">
        <v>45146</v>
      </c>
      <c r="P2703" s="181" t="s">
        <v>11514</v>
      </c>
      <c r="Q2703" s="182" t="s">
        <v>11</v>
      </c>
      <c r="R2703" s="9" t="s">
        <v>3934</v>
      </c>
      <c r="S2703" s="6">
        <v>10000</v>
      </c>
      <c r="T2703" s="6">
        <v>0</v>
      </c>
      <c r="U2703" s="6">
        <v>0</v>
      </c>
      <c r="V2703" s="6">
        <v>0</v>
      </c>
      <c r="W2703" s="6">
        <f>SUM(Table2[[#This Row],[PE Obligations]:[Paving Obligations]])</f>
        <v>10000</v>
      </c>
    </row>
    <row r="2704" spans="1:23" x14ac:dyDescent="0.25">
      <c r="A2704" s="5">
        <v>124526</v>
      </c>
      <c r="B2704" s="4">
        <v>1</v>
      </c>
      <c r="C2704" s="9" t="s">
        <v>287</v>
      </c>
      <c r="D2704" s="65" t="s">
        <v>129</v>
      </c>
      <c r="E2704" s="65" t="s">
        <v>900</v>
      </c>
      <c r="F2704" s="9" t="s">
        <v>3935</v>
      </c>
      <c r="H2704" s="1" t="s">
        <v>28</v>
      </c>
      <c r="I2704" s="1" t="s">
        <v>29</v>
      </c>
      <c r="K2704" s="14" t="s">
        <v>28</v>
      </c>
      <c r="L2704" s="14" t="s">
        <v>113</v>
      </c>
      <c r="M2704" s="2">
        <v>0.04</v>
      </c>
      <c r="N2704" s="13">
        <v>44687</v>
      </c>
      <c r="P2704" s="181" t="s">
        <v>11514</v>
      </c>
      <c r="Q2704" s="182" t="s">
        <v>11</v>
      </c>
      <c r="R2704" s="9" t="s">
        <v>3936</v>
      </c>
      <c r="S2704" s="6">
        <v>10000</v>
      </c>
      <c r="T2704" s="6">
        <v>0</v>
      </c>
      <c r="U2704" s="6">
        <v>0</v>
      </c>
      <c r="V2704" s="6">
        <v>0</v>
      </c>
      <c r="W2704" s="6">
        <f>SUM(Table2[[#This Row],[PE Obligations]:[Paving Obligations]])</f>
        <v>10000</v>
      </c>
    </row>
    <row r="2705" spans="1:23" ht="45" x14ac:dyDescent="0.25">
      <c r="A2705" s="5">
        <v>128627</v>
      </c>
      <c r="B2705" s="4">
        <v>2</v>
      </c>
      <c r="C2705" s="9" t="s">
        <v>98</v>
      </c>
      <c r="D2705" s="65"/>
      <c r="E2705" s="65" t="s">
        <v>11498</v>
      </c>
      <c r="F2705" s="9" t="s">
        <v>6183</v>
      </c>
      <c r="G2705" s="9" t="s">
        <v>6184</v>
      </c>
      <c r="H2705" s="1" t="s">
        <v>22</v>
      </c>
      <c r="I2705" s="1" t="s">
        <v>158</v>
      </c>
      <c r="J2705" s="1" t="e">
        <f>VLOOKUP(A2705,'Resurfacing Data'!A:M,13,FALSE)</f>
        <v>#N/A</v>
      </c>
      <c r="K2705" s="14" t="s">
        <v>11496</v>
      </c>
      <c r="L2705" s="14" t="s">
        <v>10418</v>
      </c>
      <c r="M2705" s="2">
        <v>0.64</v>
      </c>
      <c r="P2705" s="181" t="s">
        <v>11517</v>
      </c>
      <c r="Q2705" s="182" t="s">
        <v>24</v>
      </c>
      <c r="S2705" s="6">
        <v>10000</v>
      </c>
      <c r="T2705" s="6">
        <v>0</v>
      </c>
      <c r="U2705" s="6">
        <v>0</v>
      </c>
      <c r="V2705" s="6">
        <v>0</v>
      </c>
      <c r="W2705" s="6">
        <f>SUM(Table2[[#This Row],[PE Obligations]:[Paving Obligations]])</f>
        <v>10000</v>
      </c>
    </row>
    <row r="2706" spans="1:23" ht="135" x14ac:dyDescent="0.25">
      <c r="A2706" s="5">
        <v>128895</v>
      </c>
      <c r="B2706" s="4">
        <v>4</v>
      </c>
      <c r="C2706" s="9" t="s">
        <v>208</v>
      </c>
      <c r="D2706" s="65"/>
      <c r="E2706" s="65" t="s">
        <v>11498</v>
      </c>
      <c r="F2706" s="9" t="s">
        <v>6405</v>
      </c>
      <c r="G2706" s="9" t="s">
        <v>6406</v>
      </c>
      <c r="H2706" s="1" t="s">
        <v>22</v>
      </c>
      <c r="I2706" s="1" t="s">
        <v>158</v>
      </c>
      <c r="J2706" s="1" t="e">
        <f>VLOOKUP(A2706,'Resurfacing Data'!A:M,13,FALSE)</f>
        <v>#N/A</v>
      </c>
      <c r="K2706" s="14" t="s">
        <v>11496</v>
      </c>
      <c r="L2706" s="14" t="s">
        <v>11339</v>
      </c>
      <c r="M2706" s="2">
        <v>0.57999999999999996</v>
      </c>
      <c r="P2706" s="181" t="s">
        <v>11517</v>
      </c>
      <c r="Q2706" s="182" t="s">
        <v>24</v>
      </c>
      <c r="S2706" s="6">
        <v>10000</v>
      </c>
      <c r="T2706" s="6">
        <v>0</v>
      </c>
      <c r="U2706" s="6">
        <v>0</v>
      </c>
      <c r="V2706" s="6">
        <v>0</v>
      </c>
      <c r="W2706" s="6">
        <f>SUM(Table2[[#This Row],[PE Obligations]:[Paving Obligations]])</f>
        <v>10000</v>
      </c>
    </row>
    <row r="2707" spans="1:23" ht="60" x14ac:dyDescent="0.25">
      <c r="A2707" s="5">
        <v>125526.05</v>
      </c>
      <c r="B2707" s="4">
        <v>4</v>
      </c>
      <c r="C2707" s="9" t="s">
        <v>18</v>
      </c>
      <c r="D2707" s="65" t="s">
        <v>4431</v>
      </c>
      <c r="E2707" s="65" t="s">
        <v>11498</v>
      </c>
      <c r="F2707" s="9" t="s">
        <v>4432</v>
      </c>
      <c r="G2707" s="9" t="s">
        <v>4427</v>
      </c>
      <c r="H2707" s="1" t="s">
        <v>501</v>
      </c>
      <c r="I2707" s="1" t="s">
        <v>39</v>
      </c>
      <c r="K2707" s="14" t="s">
        <v>11500</v>
      </c>
      <c r="L2707" s="14" t="s">
        <v>11500</v>
      </c>
      <c r="M2707" s="2">
        <v>1.19</v>
      </c>
      <c r="N2707" s="13">
        <v>44540</v>
      </c>
      <c r="P2707" s="181" t="s">
        <v>11517</v>
      </c>
      <c r="Q2707" s="182" t="s">
        <v>24</v>
      </c>
      <c r="S2707" s="6">
        <v>10000</v>
      </c>
      <c r="T2707" s="6">
        <v>0</v>
      </c>
      <c r="U2707" s="6">
        <v>0</v>
      </c>
      <c r="V2707" s="6">
        <v>0</v>
      </c>
      <c r="W2707" s="6">
        <f>SUM(Table2[[#This Row],[PE Obligations]:[Paving Obligations]])</f>
        <v>10000</v>
      </c>
    </row>
    <row r="2708" spans="1:23" ht="60" x14ac:dyDescent="0.25">
      <c r="A2708" s="5">
        <v>125526.04</v>
      </c>
      <c r="B2708" s="4">
        <v>4</v>
      </c>
      <c r="C2708" s="9" t="s">
        <v>18</v>
      </c>
      <c r="D2708" s="65" t="s">
        <v>4429</v>
      </c>
      <c r="E2708" s="65" t="s">
        <v>11498</v>
      </c>
      <c r="F2708" s="9" t="s">
        <v>4430</v>
      </c>
      <c r="G2708" s="9" t="s">
        <v>4427</v>
      </c>
      <c r="H2708" s="1" t="s">
        <v>501</v>
      </c>
      <c r="I2708" s="1" t="s">
        <v>39</v>
      </c>
      <c r="K2708" s="14" t="s">
        <v>11500</v>
      </c>
      <c r="L2708" s="14" t="s">
        <v>11500</v>
      </c>
      <c r="M2708" s="2">
        <v>2.02</v>
      </c>
      <c r="N2708" s="13">
        <v>44540</v>
      </c>
      <c r="P2708" s="181" t="s">
        <v>11516</v>
      </c>
      <c r="Q2708" s="182" t="s">
        <v>430</v>
      </c>
      <c r="S2708" s="6">
        <v>10000</v>
      </c>
      <c r="T2708" s="6">
        <v>0</v>
      </c>
      <c r="U2708" s="6">
        <v>0</v>
      </c>
      <c r="V2708" s="6">
        <v>0</v>
      </c>
      <c r="W2708" s="6">
        <f>SUM(Table2[[#This Row],[PE Obligations]:[Paving Obligations]])</f>
        <v>10000</v>
      </c>
    </row>
    <row r="2709" spans="1:23" ht="30" x14ac:dyDescent="0.25">
      <c r="A2709" s="5">
        <v>127907</v>
      </c>
      <c r="B2709" s="4">
        <v>1</v>
      </c>
      <c r="C2709" s="9" t="s">
        <v>287</v>
      </c>
      <c r="D2709" s="65" t="s">
        <v>5885</v>
      </c>
      <c r="E2709" s="65" t="s">
        <v>11498</v>
      </c>
      <c r="F2709" s="9" t="s">
        <v>5886</v>
      </c>
      <c r="G2709" s="9" t="s">
        <v>2658</v>
      </c>
      <c r="H2709" s="1" t="s">
        <v>1069</v>
      </c>
      <c r="I2709" s="1" t="s">
        <v>501</v>
      </c>
      <c r="K2709" s="14" t="s">
        <v>11500</v>
      </c>
      <c r="L2709" s="14" t="s">
        <v>11500</v>
      </c>
      <c r="M2709" s="2">
        <v>0.01</v>
      </c>
      <c r="P2709" s="181" t="s">
        <v>11517</v>
      </c>
      <c r="Q2709" s="182" t="s">
        <v>30</v>
      </c>
      <c r="S2709" s="6">
        <v>0</v>
      </c>
      <c r="T2709" s="6">
        <v>0</v>
      </c>
      <c r="U2709" s="6">
        <v>10000</v>
      </c>
      <c r="V2709" s="6">
        <v>0</v>
      </c>
      <c r="W2709" s="6">
        <f>SUM(Table2[[#This Row],[PE Obligations]:[Paving Obligations]])</f>
        <v>10000</v>
      </c>
    </row>
    <row r="2710" spans="1:23" x14ac:dyDescent="0.25">
      <c r="A2710" s="5">
        <v>115203</v>
      </c>
      <c r="B2710" s="4">
        <v>1</v>
      </c>
      <c r="C2710" s="9" t="s">
        <v>899</v>
      </c>
      <c r="D2710" s="65"/>
      <c r="E2710" s="65" t="s">
        <v>11498</v>
      </c>
      <c r="F2710" s="9" t="s">
        <v>1691</v>
      </c>
      <c r="H2710" s="1" t="s">
        <v>22</v>
      </c>
      <c r="I2710" s="1" t="s">
        <v>24</v>
      </c>
      <c r="K2710" s="14" t="s">
        <v>11500</v>
      </c>
      <c r="L2710" s="14" t="s">
        <v>11500</v>
      </c>
      <c r="M2710" s="2">
        <v>0</v>
      </c>
      <c r="P2710" s="181" t="s">
        <v>11517</v>
      </c>
      <c r="Q2710" s="182"/>
      <c r="S2710" s="6">
        <v>0</v>
      </c>
      <c r="T2710" s="6">
        <v>0</v>
      </c>
      <c r="U2710" s="6">
        <v>10000</v>
      </c>
      <c r="V2710" s="6">
        <v>0</v>
      </c>
      <c r="W2710" s="6">
        <f>SUM(Table2[[#This Row],[PE Obligations]:[Paving Obligations]])</f>
        <v>10000</v>
      </c>
    </row>
    <row r="2711" spans="1:23" ht="60" x14ac:dyDescent="0.25">
      <c r="A2711" s="5">
        <v>125526.03</v>
      </c>
      <c r="B2711" s="4">
        <v>4</v>
      </c>
      <c r="C2711" s="9" t="s">
        <v>18</v>
      </c>
      <c r="D2711" s="65" t="s">
        <v>924</v>
      </c>
      <c r="E2711" s="65" t="s">
        <v>900</v>
      </c>
      <c r="F2711" s="9" t="s">
        <v>4428</v>
      </c>
      <c r="G2711" s="9" t="s">
        <v>4427</v>
      </c>
      <c r="H2711" s="1" t="s">
        <v>501</v>
      </c>
      <c r="I2711" s="1" t="s">
        <v>39</v>
      </c>
      <c r="K2711" s="14" t="s">
        <v>11500</v>
      </c>
      <c r="L2711" s="14" t="s">
        <v>11500</v>
      </c>
      <c r="M2711" s="2">
        <v>2.1</v>
      </c>
      <c r="N2711" s="13">
        <v>44540</v>
      </c>
      <c r="P2711" s="181" t="s">
        <v>11514</v>
      </c>
      <c r="Q2711" s="182" t="s">
        <v>11</v>
      </c>
      <c r="S2711" s="6">
        <v>10000</v>
      </c>
      <c r="T2711" s="6">
        <v>0</v>
      </c>
      <c r="U2711" s="6">
        <v>0</v>
      </c>
      <c r="V2711" s="6">
        <v>0</v>
      </c>
      <c r="W2711" s="6">
        <f>SUM(Table2[[#This Row],[PE Obligations]:[Paving Obligations]])</f>
        <v>10000</v>
      </c>
    </row>
    <row r="2712" spans="1:23" ht="60" x14ac:dyDescent="0.25">
      <c r="A2712" s="5">
        <v>125526.08</v>
      </c>
      <c r="B2712" s="4">
        <v>3</v>
      </c>
      <c r="C2712" s="9" t="s">
        <v>54</v>
      </c>
      <c r="D2712" s="65" t="s">
        <v>363</v>
      </c>
      <c r="E2712" s="65" t="s">
        <v>900</v>
      </c>
      <c r="F2712" s="9" t="s">
        <v>4434</v>
      </c>
      <c r="G2712" s="9" t="s">
        <v>4435</v>
      </c>
      <c r="H2712" s="1" t="s">
        <v>501</v>
      </c>
      <c r="I2712" s="1" t="s">
        <v>39</v>
      </c>
      <c r="K2712" s="14" t="s">
        <v>11500</v>
      </c>
      <c r="L2712" s="14" t="s">
        <v>11500</v>
      </c>
      <c r="M2712" s="2">
        <v>4.0599999999999996</v>
      </c>
      <c r="N2712" s="13">
        <v>44428</v>
      </c>
      <c r="P2712" s="181" t="s">
        <v>11514</v>
      </c>
      <c r="Q2712" s="182" t="s">
        <v>11</v>
      </c>
      <c r="S2712" s="6">
        <v>10000</v>
      </c>
      <c r="T2712" s="6">
        <v>0</v>
      </c>
      <c r="U2712" s="6">
        <v>0</v>
      </c>
      <c r="V2712" s="6">
        <v>0</v>
      </c>
      <c r="W2712" s="6">
        <f>SUM(Table2[[#This Row],[PE Obligations]:[Paving Obligations]])</f>
        <v>10000</v>
      </c>
    </row>
    <row r="2713" spans="1:23" x14ac:dyDescent="0.25">
      <c r="A2713" s="5">
        <v>126936</v>
      </c>
      <c r="B2713" s="4">
        <v>4</v>
      </c>
      <c r="C2713" s="9" t="s">
        <v>304</v>
      </c>
      <c r="D2713" s="65"/>
      <c r="E2713" s="65" t="s">
        <v>11500</v>
      </c>
      <c r="F2713" s="9" t="s">
        <v>5174</v>
      </c>
      <c r="H2713" s="1" t="s">
        <v>878</v>
      </c>
      <c r="I2713" s="1" t="s">
        <v>972</v>
      </c>
      <c r="K2713" s="14" t="s">
        <v>11500</v>
      </c>
      <c r="L2713" s="14" t="s">
        <v>11500</v>
      </c>
      <c r="M2713" s="1" t="s">
        <v>57</v>
      </c>
      <c r="P2713" s="181" t="s">
        <v>11500</v>
      </c>
      <c r="Q2713" s="182"/>
      <c r="S2713" s="6">
        <v>0</v>
      </c>
      <c r="T2713" s="6">
        <v>0</v>
      </c>
      <c r="U2713" s="6">
        <v>10000</v>
      </c>
      <c r="V2713" s="6">
        <v>0</v>
      </c>
      <c r="W2713" s="6">
        <f>SUM(Table2[[#This Row],[PE Obligations]:[Paving Obligations]])</f>
        <v>10000</v>
      </c>
    </row>
    <row r="2714" spans="1:23" x14ac:dyDescent="0.25">
      <c r="A2714" s="5">
        <v>127476</v>
      </c>
      <c r="B2714" s="4">
        <v>3</v>
      </c>
      <c r="C2714" s="9" t="s">
        <v>267</v>
      </c>
      <c r="D2714" s="65"/>
      <c r="E2714" s="65" t="s">
        <v>11500</v>
      </c>
      <c r="F2714" s="9" t="s">
        <v>5514</v>
      </c>
      <c r="H2714" s="1" t="s">
        <v>878</v>
      </c>
      <c r="I2714" s="1" t="s">
        <v>972</v>
      </c>
      <c r="K2714" s="14" t="s">
        <v>11500</v>
      </c>
      <c r="L2714" s="14" t="s">
        <v>11500</v>
      </c>
      <c r="M2714" s="1" t="s">
        <v>57</v>
      </c>
      <c r="P2714" s="181" t="s">
        <v>11500</v>
      </c>
      <c r="Q2714" s="182"/>
      <c r="S2714" s="6">
        <v>0</v>
      </c>
      <c r="T2714" s="6">
        <v>0</v>
      </c>
      <c r="U2714" s="6">
        <v>10000</v>
      </c>
      <c r="V2714" s="6">
        <v>0</v>
      </c>
      <c r="W2714" s="6">
        <f>SUM(Table2[[#This Row],[PE Obligations]:[Paving Obligations]])</f>
        <v>10000</v>
      </c>
    </row>
    <row r="2715" spans="1:23" ht="30" x14ac:dyDescent="0.25">
      <c r="A2715" s="5">
        <v>129736.1</v>
      </c>
      <c r="B2715" s="4">
        <v>1</v>
      </c>
      <c r="C2715" s="9" t="s">
        <v>271</v>
      </c>
      <c r="D2715" s="65" t="s">
        <v>545</v>
      </c>
      <c r="E2715" s="65" t="s">
        <v>900</v>
      </c>
      <c r="F2715" s="9" t="s">
        <v>7085</v>
      </c>
      <c r="G2715" s="9" t="s">
        <v>7086</v>
      </c>
      <c r="H2715" s="1" t="s">
        <v>24</v>
      </c>
      <c r="I2715" s="1" t="s">
        <v>56</v>
      </c>
      <c r="K2715" s="14" t="s">
        <v>11500</v>
      </c>
      <c r="L2715" s="14" t="s">
        <v>11500</v>
      </c>
      <c r="M2715" s="2">
        <v>0.01</v>
      </c>
      <c r="P2715" s="181" t="s">
        <v>11514</v>
      </c>
      <c r="Q2715" s="182" t="s">
        <v>11</v>
      </c>
      <c r="S2715" s="6">
        <v>0</v>
      </c>
      <c r="T2715" s="6">
        <v>0</v>
      </c>
      <c r="U2715" s="6">
        <v>10000</v>
      </c>
      <c r="V2715" s="6">
        <v>0</v>
      </c>
      <c r="W2715" s="6">
        <f>SUM(Table2[[#This Row],[PE Obligations]:[Paving Obligations]])</f>
        <v>10000</v>
      </c>
    </row>
    <row r="2716" spans="1:23" x14ac:dyDescent="0.25">
      <c r="A2716" s="5">
        <v>130329</v>
      </c>
      <c r="B2716" s="4">
        <v>4</v>
      </c>
      <c r="C2716" s="9" t="s">
        <v>259</v>
      </c>
      <c r="D2716" s="65"/>
      <c r="E2716" s="65" t="s">
        <v>11500</v>
      </c>
      <c r="F2716" s="9" t="s">
        <v>7632</v>
      </c>
      <c r="H2716" s="1" t="s">
        <v>878</v>
      </c>
      <c r="I2716" s="1" t="s">
        <v>972</v>
      </c>
      <c r="K2716" s="14" t="s">
        <v>11500</v>
      </c>
      <c r="L2716" s="14" t="s">
        <v>11500</v>
      </c>
      <c r="M2716" s="1" t="s">
        <v>57</v>
      </c>
      <c r="P2716" s="181" t="s">
        <v>11500</v>
      </c>
      <c r="Q2716" s="182"/>
      <c r="S2716" s="6">
        <v>0</v>
      </c>
      <c r="T2716" s="6">
        <v>0</v>
      </c>
      <c r="U2716" s="6">
        <v>10000</v>
      </c>
      <c r="V2716" s="6">
        <v>0</v>
      </c>
      <c r="W2716" s="6">
        <f>SUM(Table2[[#This Row],[PE Obligations]:[Paving Obligations]])</f>
        <v>10000</v>
      </c>
    </row>
    <row r="2717" spans="1:23" x14ac:dyDescent="0.25">
      <c r="A2717" s="5">
        <v>130337</v>
      </c>
      <c r="B2717" s="4">
        <v>3</v>
      </c>
      <c r="C2717" s="9" t="s">
        <v>152</v>
      </c>
      <c r="D2717" s="65"/>
      <c r="E2717" s="65" t="s">
        <v>11500</v>
      </c>
      <c r="F2717" s="9" t="s">
        <v>7637</v>
      </c>
      <c r="H2717" s="1" t="s">
        <v>878</v>
      </c>
      <c r="I2717" s="1" t="s">
        <v>972</v>
      </c>
      <c r="K2717" s="14" t="s">
        <v>11500</v>
      </c>
      <c r="L2717" s="14" t="s">
        <v>11500</v>
      </c>
      <c r="M2717" s="1" t="s">
        <v>57</v>
      </c>
      <c r="P2717" s="181" t="s">
        <v>11500</v>
      </c>
      <c r="Q2717" s="182"/>
      <c r="S2717" s="6">
        <v>0</v>
      </c>
      <c r="T2717" s="6">
        <v>0</v>
      </c>
      <c r="U2717" s="6">
        <v>10000</v>
      </c>
      <c r="V2717" s="6">
        <v>0</v>
      </c>
      <c r="W2717" s="6">
        <f>SUM(Table2[[#This Row],[PE Obligations]:[Paving Obligations]])</f>
        <v>10000</v>
      </c>
    </row>
    <row r="2718" spans="1:23" ht="30" x14ac:dyDescent="0.25">
      <c r="A2718" s="5">
        <v>127637.01</v>
      </c>
      <c r="B2718" s="4">
        <v>1</v>
      </c>
      <c r="C2718" s="9" t="s">
        <v>102</v>
      </c>
      <c r="D2718" s="65" t="s">
        <v>4544</v>
      </c>
      <c r="E2718" s="65" t="s">
        <v>900</v>
      </c>
      <c r="F2718" s="9" t="s">
        <v>5612</v>
      </c>
      <c r="G2718" s="9" t="s">
        <v>5613</v>
      </c>
      <c r="H2718" s="1" t="s">
        <v>501</v>
      </c>
      <c r="I2718" s="1" t="s">
        <v>501</v>
      </c>
      <c r="K2718" s="14" t="s">
        <v>11496</v>
      </c>
      <c r="L2718" s="14" t="s">
        <v>113</v>
      </c>
      <c r="M2718" s="2">
        <v>0</v>
      </c>
      <c r="N2718" s="13">
        <v>44365</v>
      </c>
      <c r="P2718" s="181" t="s">
        <v>11515</v>
      </c>
      <c r="Q2718" s="182" t="s">
        <v>24</v>
      </c>
      <c r="S2718" s="6">
        <v>10000</v>
      </c>
      <c r="T2718" s="6">
        <v>0</v>
      </c>
      <c r="U2718" s="6">
        <v>0</v>
      </c>
      <c r="V2718" s="6">
        <v>0</v>
      </c>
      <c r="W2718" s="6">
        <f>SUM(Table2[[#This Row],[PE Obligations]:[Paving Obligations]])</f>
        <v>10000</v>
      </c>
    </row>
    <row r="2719" spans="1:23" ht="60" x14ac:dyDescent="0.25">
      <c r="A2719" s="5">
        <v>127959</v>
      </c>
      <c r="B2719" s="4">
        <v>4</v>
      </c>
      <c r="C2719" s="9" t="s">
        <v>233</v>
      </c>
      <c r="D2719" s="65" t="s">
        <v>135</v>
      </c>
      <c r="E2719" s="65" t="s">
        <v>11498</v>
      </c>
      <c r="F2719" s="9" t="s">
        <v>5922</v>
      </c>
      <c r="G2719" s="9" t="s">
        <v>5923</v>
      </c>
      <c r="H2719" s="1" t="s">
        <v>1079</v>
      </c>
      <c r="I2719" s="1" t="s">
        <v>118</v>
      </c>
      <c r="K2719" s="14" t="s">
        <v>11496</v>
      </c>
      <c r="L2719" s="14" t="s">
        <v>11499</v>
      </c>
      <c r="M2719" s="2">
        <v>0.05</v>
      </c>
      <c r="N2719" s="13">
        <v>44645</v>
      </c>
      <c r="P2719" s="181" t="s">
        <v>11517</v>
      </c>
      <c r="Q2719" s="182" t="s">
        <v>30</v>
      </c>
      <c r="S2719" s="6">
        <v>0</v>
      </c>
      <c r="T2719" s="6">
        <v>10000</v>
      </c>
      <c r="U2719" s="6">
        <v>0</v>
      </c>
      <c r="V2719" s="6">
        <v>0</v>
      </c>
      <c r="W2719" s="6">
        <f>SUM(Table2[[#This Row],[PE Obligations]:[Paving Obligations]])</f>
        <v>10000</v>
      </c>
    </row>
    <row r="2720" spans="1:23" ht="45" x14ac:dyDescent="0.25">
      <c r="A2720" s="5">
        <v>129987</v>
      </c>
      <c r="B2720" s="4">
        <v>1</v>
      </c>
      <c r="C2720" s="9" t="s">
        <v>186</v>
      </c>
      <c r="D2720" s="65" t="s">
        <v>116</v>
      </c>
      <c r="E2720" s="65" t="s">
        <v>900</v>
      </c>
      <c r="F2720" s="9" t="s">
        <v>7343</v>
      </c>
      <c r="G2720" s="9" t="s">
        <v>7344</v>
      </c>
      <c r="H2720" s="1" t="s">
        <v>105</v>
      </c>
      <c r="I2720" s="1" t="s">
        <v>101</v>
      </c>
      <c r="K2720" s="14" t="s">
        <v>11505</v>
      </c>
      <c r="L2720" s="14" t="s">
        <v>11339</v>
      </c>
      <c r="M2720" s="2">
        <v>1.94</v>
      </c>
      <c r="P2720" s="181" t="s">
        <v>11515</v>
      </c>
      <c r="Q2720" s="182" t="s">
        <v>24</v>
      </c>
      <c r="S2720" s="6">
        <v>0</v>
      </c>
      <c r="T2720" s="6">
        <v>10000</v>
      </c>
      <c r="U2720" s="6">
        <v>0</v>
      </c>
      <c r="V2720" s="6">
        <v>0</v>
      </c>
      <c r="W2720" s="6">
        <f>SUM(Table2[[#This Row],[PE Obligations]:[Paving Obligations]])</f>
        <v>10000</v>
      </c>
    </row>
    <row r="2721" spans="1:23" ht="75" x14ac:dyDescent="0.25">
      <c r="A2721" s="5">
        <v>118976</v>
      </c>
      <c r="B2721" s="4">
        <v>3</v>
      </c>
      <c r="C2721" s="9" t="s">
        <v>318</v>
      </c>
      <c r="D2721" s="65"/>
      <c r="E2721" s="65" t="s">
        <v>11498</v>
      </c>
      <c r="F2721" s="9" t="s">
        <v>2431</v>
      </c>
      <c r="G2721" s="9" t="s">
        <v>2432</v>
      </c>
      <c r="H2721" s="1" t="s">
        <v>22</v>
      </c>
      <c r="I2721" s="1" t="s">
        <v>39</v>
      </c>
      <c r="K2721" s="14" t="s">
        <v>11500</v>
      </c>
      <c r="L2721" s="14" t="s">
        <v>11500</v>
      </c>
      <c r="M2721" s="2">
        <v>0</v>
      </c>
      <c r="P2721" s="181" t="s">
        <v>11517</v>
      </c>
      <c r="Q2721" s="182" t="s">
        <v>30</v>
      </c>
      <c r="S2721" s="6">
        <v>0</v>
      </c>
      <c r="T2721" s="6">
        <v>0</v>
      </c>
      <c r="U2721" s="6">
        <v>9995</v>
      </c>
      <c r="V2721" s="6">
        <v>0</v>
      </c>
      <c r="W2721" s="6">
        <f>SUM(Table2[[#This Row],[PE Obligations]:[Paving Obligations]])</f>
        <v>9995</v>
      </c>
    </row>
    <row r="2722" spans="1:23" x14ac:dyDescent="0.25">
      <c r="A2722" s="5">
        <v>130054</v>
      </c>
      <c r="B2722" s="4">
        <v>3</v>
      </c>
      <c r="C2722" s="9" t="s">
        <v>54</v>
      </c>
      <c r="D2722" s="65"/>
      <c r="E2722" s="65" t="s">
        <v>11500</v>
      </c>
      <c r="F2722" s="9" t="s">
        <v>7411</v>
      </c>
      <c r="H2722" s="1" t="s">
        <v>1246</v>
      </c>
      <c r="K2722" s="14" t="s">
        <v>11500</v>
      </c>
      <c r="L2722" s="14" t="s">
        <v>11500</v>
      </c>
      <c r="M2722" s="1" t="s">
        <v>57</v>
      </c>
      <c r="P2722" s="181" t="s">
        <v>11500</v>
      </c>
      <c r="Q2722" s="182"/>
      <c r="S2722" s="6">
        <v>0</v>
      </c>
      <c r="T2722" s="6">
        <v>0</v>
      </c>
      <c r="U2722" s="6">
        <v>9990.5</v>
      </c>
      <c r="V2722" s="6">
        <v>0</v>
      </c>
      <c r="W2722" s="6">
        <f>SUM(Table2[[#This Row],[PE Obligations]:[Paving Obligations]])</f>
        <v>9990.5</v>
      </c>
    </row>
    <row r="2723" spans="1:23" ht="30" x14ac:dyDescent="0.25">
      <c r="A2723" s="5">
        <v>129966</v>
      </c>
      <c r="B2723" s="4">
        <v>3</v>
      </c>
      <c r="C2723" s="9" t="s">
        <v>54</v>
      </c>
      <c r="D2723" s="65"/>
      <c r="E2723" s="65" t="s">
        <v>11500</v>
      </c>
      <c r="F2723" s="9" t="s">
        <v>7319</v>
      </c>
      <c r="H2723" s="1" t="s">
        <v>1246</v>
      </c>
      <c r="K2723" s="14" t="s">
        <v>11500</v>
      </c>
      <c r="L2723" s="14" t="s">
        <v>11500</v>
      </c>
      <c r="M2723" s="1" t="s">
        <v>57</v>
      </c>
      <c r="P2723" s="181" t="s">
        <v>11500</v>
      </c>
      <c r="Q2723" s="182"/>
      <c r="S2723" s="6">
        <v>0</v>
      </c>
      <c r="T2723" s="6">
        <v>0</v>
      </c>
      <c r="U2723" s="6">
        <v>9989.5</v>
      </c>
      <c r="V2723" s="6">
        <v>0</v>
      </c>
      <c r="W2723" s="6">
        <f>SUM(Table2[[#This Row],[PE Obligations]:[Paving Obligations]])</f>
        <v>9989.5</v>
      </c>
    </row>
    <row r="2724" spans="1:23" x14ac:dyDescent="0.25">
      <c r="A2724" s="5">
        <v>129952</v>
      </c>
      <c r="B2724" s="4">
        <v>4</v>
      </c>
      <c r="C2724" s="9" t="s">
        <v>233</v>
      </c>
      <c r="D2724" s="65"/>
      <c r="E2724" s="65" t="s">
        <v>11500</v>
      </c>
      <c r="F2724" s="9" t="s">
        <v>7305</v>
      </c>
      <c r="H2724" s="1" t="s">
        <v>878</v>
      </c>
      <c r="I2724" s="1" t="s">
        <v>972</v>
      </c>
      <c r="K2724" s="14" t="s">
        <v>11500</v>
      </c>
      <c r="L2724" s="14" t="s">
        <v>11500</v>
      </c>
      <c r="M2724" s="1" t="s">
        <v>57</v>
      </c>
      <c r="P2724" s="181" t="s">
        <v>11500</v>
      </c>
      <c r="Q2724" s="182"/>
      <c r="S2724" s="6">
        <v>0</v>
      </c>
      <c r="T2724" s="6">
        <v>0</v>
      </c>
      <c r="U2724" s="6">
        <v>9973</v>
      </c>
      <c r="V2724" s="6">
        <v>0</v>
      </c>
      <c r="W2724" s="6">
        <f>SUM(Table2[[#This Row],[PE Obligations]:[Paving Obligations]])</f>
        <v>9973</v>
      </c>
    </row>
    <row r="2725" spans="1:23" ht="45" x14ac:dyDescent="0.25">
      <c r="A2725" s="5">
        <v>109703</v>
      </c>
      <c r="B2725" s="4">
        <v>3</v>
      </c>
      <c r="C2725" s="9" t="s">
        <v>239</v>
      </c>
      <c r="D2725" s="65" t="s">
        <v>1139</v>
      </c>
      <c r="E2725" s="65" t="s">
        <v>11498</v>
      </c>
      <c r="F2725" s="9" t="s">
        <v>1140</v>
      </c>
      <c r="H2725" s="1" t="s">
        <v>35</v>
      </c>
      <c r="I2725" s="1" t="s">
        <v>29</v>
      </c>
      <c r="K2725" s="14" t="s">
        <v>28</v>
      </c>
      <c r="L2725" s="14" t="s">
        <v>113</v>
      </c>
      <c r="M2725" s="2">
        <v>0</v>
      </c>
      <c r="P2725" s="181" t="s">
        <v>11517</v>
      </c>
      <c r="Q2725" s="182" t="s">
        <v>30</v>
      </c>
      <c r="R2725" s="9" t="s">
        <v>1141</v>
      </c>
      <c r="S2725" s="6">
        <v>0</v>
      </c>
      <c r="T2725" s="6">
        <v>0</v>
      </c>
      <c r="U2725" s="6">
        <v>9882.93</v>
      </c>
      <c r="V2725" s="6">
        <v>0</v>
      </c>
      <c r="W2725" s="6">
        <f>SUM(Table2[[#This Row],[PE Obligations]:[Paving Obligations]])</f>
        <v>9882.93</v>
      </c>
    </row>
    <row r="2726" spans="1:23" x14ac:dyDescent="0.25">
      <c r="A2726" s="5">
        <v>126797</v>
      </c>
      <c r="B2726" s="4">
        <v>2</v>
      </c>
      <c r="C2726" s="9" t="s">
        <v>199</v>
      </c>
      <c r="D2726" s="65"/>
      <c r="E2726" s="65" t="s">
        <v>11500</v>
      </c>
      <c r="F2726" s="9" t="s">
        <v>5112</v>
      </c>
      <c r="H2726" s="1" t="s">
        <v>878</v>
      </c>
      <c r="I2726" s="1" t="s">
        <v>972</v>
      </c>
      <c r="K2726" s="14" t="s">
        <v>11500</v>
      </c>
      <c r="L2726" s="14" t="s">
        <v>11500</v>
      </c>
      <c r="M2726" s="1" t="s">
        <v>57</v>
      </c>
      <c r="P2726" s="181" t="s">
        <v>11500</v>
      </c>
      <c r="Q2726" s="182"/>
      <c r="S2726" s="6">
        <v>0</v>
      </c>
      <c r="T2726" s="6">
        <v>0</v>
      </c>
      <c r="U2726" s="6">
        <v>9844</v>
      </c>
      <c r="V2726" s="6">
        <v>0</v>
      </c>
      <c r="W2726" s="6">
        <f>SUM(Table2[[#This Row],[PE Obligations]:[Paving Obligations]])</f>
        <v>9844</v>
      </c>
    </row>
    <row r="2727" spans="1:23" x14ac:dyDescent="0.25">
      <c r="A2727" s="5">
        <v>129236</v>
      </c>
      <c r="B2727" s="4">
        <v>2</v>
      </c>
      <c r="C2727" s="9" t="s">
        <v>128</v>
      </c>
      <c r="D2727" s="65"/>
      <c r="E2727" s="65" t="s">
        <v>900</v>
      </c>
      <c r="F2727" s="9" t="s">
        <v>6718</v>
      </c>
      <c r="H2727" s="1" t="s">
        <v>105</v>
      </c>
      <c r="I2727" s="1" t="s">
        <v>171</v>
      </c>
      <c r="K2727" s="14" t="s">
        <v>11500</v>
      </c>
      <c r="L2727" s="14" t="s">
        <v>11500</v>
      </c>
      <c r="M2727" s="1" t="s">
        <v>57</v>
      </c>
      <c r="P2727" s="181" t="s">
        <v>11515</v>
      </c>
      <c r="Q2727" s="182"/>
      <c r="S2727" s="6">
        <v>0</v>
      </c>
      <c r="T2727" s="6">
        <v>0</v>
      </c>
      <c r="U2727" s="6">
        <v>9785.1</v>
      </c>
      <c r="V2727" s="6">
        <v>0</v>
      </c>
      <c r="W2727" s="6">
        <f>SUM(Table2[[#This Row],[PE Obligations]:[Paving Obligations]])</f>
        <v>9785.1</v>
      </c>
    </row>
    <row r="2728" spans="1:23" ht="30" x14ac:dyDescent="0.25">
      <c r="A2728" s="5">
        <v>129230.65</v>
      </c>
      <c r="B2728" s="4">
        <v>6</v>
      </c>
      <c r="C2728" s="9" t="s">
        <v>46</v>
      </c>
      <c r="D2728" s="65"/>
      <c r="E2728" s="65" t="s">
        <v>11500</v>
      </c>
      <c r="F2728" s="9" t="s">
        <v>6691</v>
      </c>
      <c r="H2728" s="1" t="s">
        <v>24</v>
      </c>
      <c r="I2728" s="1" t="s">
        <v>24</v>
      </c>
      <c r="K2728" s="14" t="s">
        <v>11500</v>
      </c>
      <c r="L2728" s="14" t="s">
        <v>11500</v>
      </c>
      <c r="M2728" s="1" t="s">
        <v>57</v>
      </c>
      <c r="P2728" s="181" t="s">
        <v>11500</v>
      </c>
      <c r="Q2728" s="182"/>
      <c r="S2728" s="6">
        <v>0</v>
      </c>
      <c r="T2728" s="6">
        <v>0</v>
      </c>
      <c r="U2728" s="6">
        <v>9718.2800000000007</v>
      </c>
      <c r="V2728" s="6">
        <v>0</v>
      </c>
      <c r="W2728" s="6">
        <f>SUM(Table2[[#This Row],[PE Obligations]:[Paving Obligations]])</f>
        <v>9718.2800000000007</v>
      </c>
    </row>
    <row r="2729" spans="1:23" x14ac:dyDescent="0.25">
      <c r="A2729" s="5">
        <v>101896.02</v>
      </c>
      <c r="B2729" s="4">
        <v>4</v>
      </c>
      <c r="C2729" s="9" t="s">
        <v>355</v>
      </c>
      <c r="D2729" s="65" t="s">
        <v>737</v>
      </c>
      <c r="E2729" s="65" t="s">
        <v>900</v>
      </c>
      <c r="F2729" s="9" t="s">
        <v>738</v>
      </c>
      <c r="H2729" s="1" t="s">
        <v>52</v>
      </c>
      <c r="I2729" s="1" t="s">
        <v>48</v>
      </c>
      <c r="K2729" s="14" t="s">
        <v>28</v>
      </c>
      <c r="L2729" s="14" t="s">
        <v>11339</v>
      </c>
      <c r="M2729" s="2">
        <v>0</v>
      </c>
      <c r="N2729" s="13">
        <v>42825</v>
      </c>
      <c r="P2729" s="181" t="s">
        <v>11514</v>
      </c>
      <c r="Q2729" s="182" t="s">
        <v>11</v>
      </c>
      <c r="R2729" s="9" t="s">
        <v>739</v>
      </c>
      <c r="S2729" s="6">
        <v>0</v>
      </c>
      <c r="T2729" s="6">
        <v>0</v>
      </c>
      <c r="U2729" s="6">
        <v>9700</v>
      </c>
      <c r="V2729" s="6">
        <v>0</v>
      </c>
      <c r="W2729" s="6">
        <f>SUM(Table2[[#This Row],[PE Obligations]:[Paving Obligations]])</f>
        <v>9700</v>
      </c>
    </row>
    <row r="2730" spans="1:23" ht="30" x14ac:dyDescent="0.25">
      <c r="A2730" s="5">
        <v>130103</v>
      </c>
      <c r="B2730" s="4">
        <v>3</v>
      </c>
      <c r="C2730" s="9" t="s">
        <v>54</v>
      </c>
      <c r="D2730" s="65"/>
      <c r="E2730" s="65" t="s">
        <v>11500</v>
      </c>
      <c r="F2730" s="9" t="s">
        <v>7457</v>
      </c>
      <c r="H2730" s="1" t="s">
        <v>1246</v>
      </c>
      <c r="K2730" s="14" t="s">
        <v>11500</v>
      </c>
      <c r="L2730" s="14" t="s">
        <v>11500</v>
      </c>
      <c r="M2730" s="1" t="s">
        <v>57</v>
      </c>
      <c r="P2730" s="181" t="s">
        <v>11500</v>
      </c>
      <c r="Q2730" s="182"/>
      <c r="S2730" s="6">
        <v>0</v>
      </c>
      <c r="T2730" s="6">
        <v>0</v>
      </c>
      <c r="U2730" s="6">
        <v>9681.51</v>
      </c>
      <c r="V2730" s="6">
        <v>0</v>
      </c>
      <c r="W2730" s="6">
        <f>SUM(Table2[[#This Row],[PE Obligations]:[Paving Obligations]])</f>
        <v>9681.51</v>
      </c>
    </row>
    <row r="2731" spans="1:23" x14ac:dyDescent="0.25">
      <c r="A2731" s="5">
        <v>127158</v>
      </c>
      <c r="B2731" s="4">
        <v>3</v>
      </c>
      <c r="C2731" s="9" t="s">
        <v>312</v>
      </c>
      <c r="D2731" s="65" t="s">
        <v>5324</v>
      </c>
      <c r="E2731" s="65" t="s">
        <v>11498</v>
      </c>
      <c r="F2731" s="9" t="s">
        <v>5325</v>
      </c>
      <c r="H2731" s="1" t="s">
        <v>35</v>
      </c>
      <c r="I2731" s="1" t="s">
        <v>29</v>
      </c>
      <c r="K2731" s="14" t="s">
        <v>11500</v>
      </c>
      <c r="L2731" s="14" t="s">
        <v>11500</v>
      </c>
      <c r="M2731" s="2">
        <v>0</v>
      </c>
      <c r="P2731" s="181" t="s">
        <v>11517</v>
      </c>
      <c r="Q2731" s="182" t="s">
        <v>30</v>
      </c>
      <c r="S2731" s="6">
        <v>0</v>
      </c>
      <c r="T2731" s="6">
        <v>0</v>
      </c>
      <c r="U2731" s="6">
        <v>9671.51</v>
      </c>
      <c r="V2731" s="6">
        <v>0</v>
      </c>
      <c r="W2731" s="6">
        <f>SUM(Table2[[#This Row],[PE Obligations]:[Paving Obligations]])</f>
        <v>9671.51</v>
      </c>
    </row>
    <row r="2732" spans="1:23" ht="30" x14ac:dyDescent="0.25">
      <c r="A2732" s="5">
        <v>120255</v>
      </c>
      <c r="B2732" s="4">
        <v>4</v>
      </c>
      <c r="C2732" s="9" t="s">
        <v>18</v>
      </c>
      <c r="D2732" s="65" t="s">
        <v>2656</v>
      </c>
      <c r="E2732" s="65" t="s">
        <v>11498</v>
      </c>
      <c r="F2732" s="9" t="s">
        <v>2657</v>
      </c>
      <c r="G2732" s="9" t="s">
        <v>2658</v>
      </c>
      <c r="H2732" s="1" t="s">
        <v>1069</v>
      </c>
      <c r="I2732" s="1" t="s">
        <v>1070</v>
      </c>
      <c r="K2732" s="14" t="s">
        <v>11500</v>
      </c>
      <c r="L2732" s="14" t="s">
        <v>11500</v>
      </c>
      <c r="M2732" s="2">
        <v>0.01</v>
      </c>
      <c r="P2732" s="181" t="s">
        <v>11517</v>
      </c>
      <c r="Q2732" s="182" t="s">
        <v>24</v>
      </c>
      <c r="S2732" s="6">
        <v>0</v>
      </c>
      <c r="T2732" s="6">
        <v>0</v>
      </c>
      <c r="U2732" s="6">
        <v>9662</v>
      </c>
      <c r="V2732" s="6">
        <v>0</v>
      </c>
      <c r="W2732" s="6">
        <f>SUM(Table2[[#This Row],[PE Obligations]:[Paving Obligations]])</f>
        <v>9662</v>
      </c>
    </row>
    <row r="2733" spans="1:23" ht="30" x14ac:dyDescent="0.25">
      <c r="A2733" s="5">
        <v>129384</v>
      </c>
      <c r="B2733" s="4">
        <v>2</v>
      </c>
      <c r="C2733" s="9" t="s">
        <v>124</v>
      </c>
      <c r="D2733" s="65" t="s">
        <v>6864</v>
      </c>
      <c r="E2733" s="65" t="s">
        <v>11498</v>
      </c>
      <c r="F2733" s="9" t="s">
        <v>6865</v>
      </c>
      <c r="G2733" s="9" t="s">
        <v>2658</v>
      </c>
      <c r="H2733" s="1" t="s">
        <v>1069</v>
      </c>
      <c r="I2733" s="1" t="s">
        <v>1070</v>
      </c>
      <c r="K2733" s="14" t="s">
        <v>11500</v>
      </c>
      <c r="L2733" s="14" t="s">
        <v>11500</v>
      </c>
      <c r="M2733" s="2">
        <v>0.01</v>
      </c>
      <c r="P2733" s="181" t="s">
        <v>11517</v>
      </c>
      <c r="Q2733" s="182" t="s">
        <v>30</v>
      </c>
      <c r="S2733" s="6">
        <v>0</v>
      </c>
      <c r="T2733" s="6">
        <v>0</v>
      </c>
      <c r="U2733" s="6">
        <v>9660</v>
      </c>
      <c r="V2733" s="6">
        <v>0</v>
      </c>
      <c r="W2733" s="6">
        <f>SUM(Table2[[#This Row],[PE Obligations]:[Paving Obligations]])</f>
        <v>9660</v>
      </c>
    </row>
    <row r="2734" spans="1:23" x14ac:dyDescent="0.25">
      <c r="A2734" s="5">
        <v>126433</v>
      </c>
      <c r="B2734" s="4">
        <v>2</v>
      </c>
      <c r="C2734" s="9" t="s">
        <v>803</v>
      </c>
      <c r="D2734" s="65"/>
      <c r="E2734" s="65" t="s">
        <v>900</v>
      </c>
      <c r="F2734" s="9" t="s">
        <v>4851</v>
      </c>
      <c r="G2734" s="9" t="s">
        <v>4844</v>
      </c>
      <c r="H2734" s="1" t="s">
        <v>105</v>
      </c>
      <c r="I2734" s="1" t="s">
        <v>171</v>
      </c>
      <c r="K2734" s="14" t="s">
        <v>11500</v>
      </c>
      <c r="L2734" s="14" t="s">
        <v>11500</v>
      </c>
      <c r="M2734" s="1" t="s">
        <v>57</v>
      </c>
      <c r="P2734" s="181" t="s">
        <v>11515</v>
      </c>
      <c r="Q2734" s="182"/>
      <c r="S2734" s="6">
        <v>0</v>
      </c>
      <c r="T2734" s="6">
        <v>0</v>
      </c>
      <c r="U2734" s="6">
        <v>9644.73</v>
      </c>
      <c r="V2734" s="6">
        <v>0</v>
      </c>
      <c r="W2734" s="6">
        <f>SUM(Table2[[#This Row],[PE Obligations]:[Paving Obligations]])</f>
        <v>9644.73</v>
      </c>
    </row>
    <row r="2735" spans="1:23" x14ac:dyDescent="0.25">
      <c r="A2735" s="5">
        <v>114750</v>
      </c>
      <c r="B2735" s="4">
        <v>3</v>
      </c>
      <c r="C2735" s="9" t="s">
        <v>250</v>
      </c>
      <c r="D2735" s="65" t="s">
        <v>1667</v>
      </c>
      <c r="E2735" s="65" t="s">
        <v>900</v>
      </c>
      <c r="F2735" s="9" t="s">
        <v>1668</v>
      </c>
      <c r="H2735" s="1" t="s">
        <v>24</v>
      </c>
      <c r="I2735" s="1" t="s">
        <v>851</v>
      </c>
      <c r="K2735" s="14" t="s">
        <v>11501</v>
      </c>
      <c r="L2735" s="14" t="s">
        <v>113</v>
      </c>
      <c r="M2735" s="2">
        <v>0</v>
      </c>
      <c r="N2735" s="13">
        <v>40802</v>
      </c>
      <c r="P2735" s="181" t="s">
        <v>11515</v>
      </c>
      <c r="Q2735" s="182"/>
      <c r="S2735" s="6">
        <v>9573.66</v>
      </c>
      <c r="T2735" s="6">
        <v>0</v>
      </c>
      <c r="U2735" s="6">
        <v>7.0000000000000007E-2</v>
      </c>
      <c r="V2735" s="6">
        <v>0</v>
      </c>
      <c r="W2735" s="6">
        <f>SUM(Table2[[#This Row],[PE Obligations]:[Paving Obligations]])</f>
        <v>9573.73</v>
      </c>
    </row>
    <row r="2736" spans="1:23" ht="45" x14ac:dyDescent="0.25">
      <c r="A2736" s="5">
        <v>115370.39</v>
      </c>
      <c r="B2736" s="4">
        <v>4</v>
      </c>
      <c r="C2736" s="9" t="s">
        <v>227</v>
      </c>
      <c r="D2736" s="65"/>
      <c r="E2736" s="65" t="s">
        <v>11498</v>
      </c>
      <c r="F2736" s="9" t="s">
        <v>1725</v>
      </c>
      <c r="G2736" s="9" t="s">
        <v>1726</v>
      </c>
      <c r="H2736" s="1" t="s">
        <v>24</v>
      </c>
      <c r="I2736" s="1" t="s">
        <v>600</v>
      </c>
      <c r="K2736" s="14" t="s">
        <v>11500</v>
      </c>
      <c r="L2736" s="14" t="s">
        <v>11500</v>
      </c>
      <c r="M2736" s="2">
        <v>0</v>
      </c>
      <c r="N2736" s="13">
        <v>42601</v>
      </c>
      <c r="P2736" s="181" t="s">
        <v>11517</v>
      </c>
      <c r="Q2736" s="182" t="s">
        <v>1369</v>
      </c>
      <c r="S2736" s="6">
        <v>-6886.21</v>
      </c>
      <c r="T2736" s="6">
        <v>0</v>
      </c>
      <c r="U2736" s="6">
        <v>16458.91</v>
      </c>
      <c r="V2736" s="6">
        <v>0</v>
      </c>
      <c r="W2736" s="6">
        <f>SUM(Table2[[#This Row],[PE Obligations]:[Paving Obligations]])</f>
        <v>9572.7000000000007</v>
      </c>
    </row>
    <row r="2737" spans="1:23" ht="30" x14ac:dyDescent="0.25">
      <c r="A2737" s="5">
        <v>101610</v>
      </c>
      <c r="B2737" s="4">
        <v>4</v>
      </c>
      <c r="C2737" s="9" t="s">
        <v>18</v>
      </c>
      <c r="D2737" s="65" t="s">
        <v>696</v>
      </c>
      <c r="E2737" s="65" t="s">
        <v>900</v>
      </c>
      <c r="F2737" s="9" t="s">
        <v>697</v>
      </c>
      <c r="G2737" s="9" t="s">
        <v>698</v>
      </c>
      <c r="H2737" s="1" t="s">
        <v>74</v>
      </c>
      <c r="I2737" s="1" t="s">
        <v>23</v>
      </c>
      <c r="K2737" s="14" t="s">
        <v>11496</v>
      </c>
      <c r="L2737" s="14" t="s">
        <v>113</v>
      </c>
      <c r="M2737" s="2">
        <v>0.746</v>
      </c>
      <c r="N2737" s="13">
        <v>41369</v>
      </c>
      <c r="P2737" s="181" t="s">
        <v>11514</v>
      </c>
      <c r="Q2737" s="182" t="s">
        <v>11</v>
      </c>
      <c r="R2737" s="9" t="s">
        <v>699</v>
      </c>
      <c r="S2737" s="6">
        <v>9550</v>
      </c>
      <c r="T2737" s="6">
        <v>0</v>
      </c>
      <c r="U2737" s="6">
        <v>0</v>
      </c>
      <c r="V2737" s="6">
        <v>0</v>
      </c>
      <c r="W2737" s="6">
        <f>SUM(Table2[[#This Row],[PE Obligations]:[Paving Obligations]])</f>
        <v>9550</v>
      </c>
    </row>
    <row r="2738" spans="1:23" ht="30" x14ac:dyDescent="0.25">
      <c r="A2738" s="5">
        <v>125450.04</v>
      </c>
      <c r="B2738" s="4">
        <v>1</v>
      </c>
      <c r="C2738" s="9" t="s">
        <v>169</v>
      </c>
      <c r="D2738" s="65"/>
      <c r="E2738" s="65" t="s">
        <v>11498</v>
      </c>
      <c r="F2738" s="9" t="s">
        <v>4332</v>
      </c>
      <c r="H2738" s="1" t="s">
        <v>501</v>
      </c>
      <c r="I2738" s="1" t="s">
        <v>600</v>
      </c>
      <c r="K2738" s="14" t="s">
        <v>11500</v>
      </c>
      <c r="L2738" s="14" t="s">
        <v>11500</v>
      </c>
      <c r="M2738" s="1" t="s">
        <v>57</v>
      </c>
      <c r="N2738" s="13">
        <v>44365</v>
      </c>
      <c r="P2738" s="181" t="s">
        <v>11517</v>
      </c>
      <c r="Q2738" s="182" t="s">
        <v>1369</v>
      </c>
      <c r="S2738" s="6">
        <v>9500</v>
      </c>
      <c r="T2738" s="6">
        <v>0</v>
      </c>
      <c r="U2738" s="6">
        <v>0</v>
      </c>
      <c r="V2738" s="6">
        <v>0</v>
      </c>
      <c r="W2738" s="6">
        <f>SUM(Table2[[#This Row],[PE Obligations]:[Paving Obligations]])</f>
        <v>9500</v>
      </c>
    </row>
    <row r="2739" spans="1:23" ht="105" x14ac:dyDescent="0.25">
      <c r="A2739" s="5">
        <v>125450.68</v>
      </c>
      <c r="B2739" s="4">
        <v>4</v>
      </c>
      <c r="C2739" s="9" t="s">
        <v>190</v>
      </c>
      <c r="D2739" s="65"/>
      <c r="E2739" s="65" t="s">
        <v>11498</v>
      </c>
      <c r="F2739" s="9" t="s">
        <v>1733</v>
      </c>
      <c r="G2739" s="9" t="s">
        <v>4377</v>
      </c>
      <c r="H2739" s="1" t="s">
        <v>501</v>
      </c>
      <c r="I2739" s="1" t="s">
        <v>600</v>
      </c>
      <c r="K2739" s="14" t="s">
        <v>11500</v>
      </c>
      <c r="L2739" s="14" t="s">
        <v>11500</v>
      </c>
      <c r="M2739" s="2">
        <v>0</v>
      </c>
      <c r="N2739" s="13">
        <v>44176</v>
      </c>
      <c r="P2739" s="181" t="s">
        <v>11517</v>
      </c>
      <c r="Q2739" s="182" t="s">
        <v>30</v>
      </c>
      <c r="S2739" s="6">
        <v>9500</v>
      </c>
      <c r="T2739" s="6">
        <v>0</v>
      </c>
      <c r="U2739" s="6">
        <v>0</v>
      </c>
      <c r="V2739" s="6">
        <v>0</v>
      </c>
      <c r="W2739" s="6">
        <f>SUM(Table2[[#This Row],[PE Obligations]:[Paving Obligations]])</f>
        <v>9500</v>
      </c>
    </row>
    <row r="2740" spans="1:23" ht="30" x14ac:dyDescent="0.25">
      <c r="A2740" s="5">
        <v>125242</v>
      </c>
      <c r="B2740" s="4">
        <v>4</v>
      </c>
      <c r="C2740" s="9" t="s">
        <v>229</v>
      </c>
      <c r="D2740" s="65" t="s">
        <v>4227</v>
      </c>
      <c r="E2740" s="65" t="s">
        <v>11498</v>
      </c>
      <c r="F2740" s="9" t="s">
        <v>4228</v>
      </c>
      <c r="H2740" s="1" t="s">
        <v>52</v>
      </c>
      <c r="I2740" s="1" t="s">
        <v>48</v>
      </c>
      <c r="K2740" s="14" t="s">
        <v>28</v>
      </c>
      <c r="L2740" s="14" t="s">
        <v>11339</v>
      </c>
      <c r="M2740" s="2">
        <v>0.1</v>
      </c>
      <c r="P2740" s="181" t="s">
        <v>11517</v>
      </c>
      <c r="Q2740" s="182" t="s">
        <v>30</v>
      </c>
      <c r="R2740" s="9" t="s">
        <v>4229</v>
      </c>
      <c r="S2740" s="6">
        <v>0</v>
      </c>
      <c r="T2740" s="6">
        <v>0</v>
      </c>
      <c r="U2740" s="6">
        <v>9450</v>
      </c>
      <c r="V2740" s="6">
        <v>0</v>
      </c>
      <c r="W2740" s="6">
        <f>SUM(Table2[[#This Row],[PE Obligations]:[Paving Obligations]])</f>
        <v>9450</v>
      </c>
    </row>
    <row r="2741" spans="1:23" ht="75" x14ac:dyDescent="0.25">
      <c r="A2741" s="5">
        <v>126897</v>
      </c>
      <c r="B2741" s="4">
        <v>2</v>
      </c>
      <c r="C2741" s="9" t="s">
        <v>107</v>
      </c>
      <c r="D2741" s="65" t="s">
        <v>503</v>
      </c>
      <c r="E2741" s="65" t="s">
        <v>900</v>
      </c>
      <c r="F2741" s="9" t="s">
        <v>5135</v>
      </c>
      <c r="G2741" s="9" t="s">
        <v>5136</v>
      </c>
      <c r="H2741" s="1" t="s">
        <v>22</v>
      </c>
      <c r="I2741" s="1" t="s">
        <v>39</v>
      </c>
      <c r="K2741" s="14" t="s">
        <v>11500</v>
      </c>
      <c r="L2741" s="14" t="s">
        <v>11500</v>
      </c>
      <c r="M2741" s="2">
        <v>0.51</v>
      </c>
      <c r="N2741" s="13">
        <v>44176</v>
      </c>
      <c r="P2741" s="181" t="s">
        <v>11514</v>
      </c>
      <c r="Q2741" s="182" t="s">
        <v>11</v>
      </c>
      <c r="S2741" s="6">
        <v>9404.08</v>
      </c>
      <c r="T2741" s="6">
        <v>0</v>
      </c>
      <c r="U2741" s="6">
        <v>0</v>
      </c>
      <c r="V2741" s="6">
        <v>0</v>
      </c>
      <c r="W2741" s="6">
        <f>SUM(Table2[[#This Row],[PE Obligations]:[Paving Obligations]])</f>
        <v>9404.08</v>
      </c>
    </row>
    <row r="2742" spans="1:23" x14ac:dyDescent="0.25">
      <c r="A2742" s="5">
        <v>125328</v>
      </c>
      <c r="B2742" s="4">
        <v>4</v>
      </c>
      <c r="C2742" s="9" t="s">
        <v>248</v>
      </c>
      <c r="D2742" s="65" t="s">
        <v>4271</v>
      </c>
      <c r="E2742" s="65" t="s">
        <v>11498</v>
      </c>
      <c r="F2742" s="9" t="s">
        <v>4272</v>
      </c>
      <c r="H2742" s="1" t="s">
        <v>1098</v>
      </c>
      <c r="I2742" s="1" t="s">
        <v>158</v>
      </c>
      <c r="K2742" s="14" t="s">
        <v>11500</v>
      </c>
      <c r="L2742" s="14" t="s">
        <v>11500</v>
      </c>
      <c r="M2742" s="2">
        <v>1.355</v>
      </c>
      <c r="P2742" s="181" t="s">
        <v>11517</v>
      </c>
      <c r="Q2742" s="182" t="s">
        <v>30</v>
      </c>
      <c r="S2742" s="6">
        <v>0</v>
      </c>
      <c r="T2742" s="6">
        <v>0</v>
      </c>
      <c r="U2742" s="6">
        <v>0</v>
      </c>
      <c r="V2742" s="6">
        <v>9393.6299999999992</v>
      </c>
      <c r="W2742" s="6">
        <f>SUM(Table2[[#This Row],[PE Obligations]:[Paving Obligations]])</f>
        <v>9393.6299999999992</v>
      </c>
    </row>
    <row r="2743" spans="1:23" ht="30" x14ac:dyDescent="0.25">
      <c r="A2743" s="5">
        <v>124775</v>
      </c>
      <c r="B2743" s="4">
        <v>4</v>
      </c>
      <c r="C2743" s="9" t="s">
        <v>314</v>
      </c>
      <c r="D2743" s="65" t="s">
        <v>4052</v>
      </c>
      <c r="E2743" s="65" t="s">
        <v>11498</v>
      </c>
      <c r="F2743" s="9" t="s">
        <v>4053</v>
      </c>
      <c r="H2743" s="1" t="s">
        <v>35</v>
      </c>
      <c r="I2743" s="1" t="s">
        <v>29</v>
      </c>
      <c r="K2743" s="14" t="s">
        <v>28</v>
      </c>
      <c r="L2743" s="14" t="s">
        <v>113</v>
      </c>
      <c r="M2743" s="2">
        <v>0.02</v>
      </c>
      <c r="P2743" s="181" t="s">
        <v>11517</v>
      </c>
      <c r="Q2743" s="182" t="s">
        <v>30</v>
      </c>
      <c r="R2743" s="9" t="s">
        <v>4054</v>
      </c>
      <c r="S2743" s="6">
        <v>0</v>
      </c>
      <c r="T2743" s="6">
        <v>0</v>
      </c>
      <c r="U2743" s="6">
        <v>9375.14</v>
      </c>
      <c r="V2743" s="6">
        <v>0</v>
      </c>
      <c r="W2743" s="6">
        <f>SUM(Table2[[#This Row],[PE Obligations]:[Paving Obligations]])</f>
        <v>9375.14</v>
      </c>
    </row>
    <row r="2744" spans="1:23" x14ac:dyDescent="0.25">
      <c r="A2744" s="5">
        <v>126142</v>
      </c>
      <c r="B2744" s="4">
        <v>2</v>
      </c>
      <c r="C2744" s="9" t="s">
        <v>241</v>
      </c>
      <c r="D2744" s="65" t="s">
        <v>4704</v>
      </c>
      <c r="E2744" s="65" t="s">
        <v>900</v>
      </c>
      <c r="F2744" s="9" t="s">
        <v>4705</v>
      </c>
      <c r="G2744" s="9" t="s">
        <v>4696</v>
      </c>
      <c r="H2744" s="1" t="s">
        <v>158</v>
      </c>
      <c r="I2744" s="1" t="s">
        <v>341</v>
      </c>
      <c r="J2744" s="1" t="str">
        <f>VLOOKUP(A2744,'Resurfacing Data'!A:M,13,FALSE)</f>
        <v>411TL Overlay @ 85 lb/sy</v>
      </c>
      <c r="K2744" s="14" t="s">
        <v>11496</v>
      </c>
      <c r="L2744" s="14" t="s">
        <v>10418</v>
      </c>
      <c r="M2744" s="2">
        <v>10.6</v>
      </c>
      <c r="N2744" s="13">
        <v>43273</v>
      </c>
      <c r="O2744" s="1" t="s">
        <v>337</v>
      </c>
      <c r="P2744" s="181" t="s">
        <v>11515</v>
      </c>
      <c r="Q2744" s="182" t="s">
        <v>24</v>
      </c>
      <c r="S2744" s="6">
        <v>0</v>
      </c>
      <c r="T2744" s="6">
        <v>0</v>
      </c>
      <c r="U2744" s="6">
        <v>-1498.5</v>
      </c>
      <c r="V2744" s="6">
        <v>10870.3</v>
      </c>
      <c r="W2744" s="6">
        <f>SUM(Table2[[#This Row],[PE Obligations]:[Paving Obligations]])</f>
        <v>9371.7999999999993</v>
      </c>
    </row>
    <row r="2745" spans="1:23" ht="105" x14ac:dyDescent="0.25">
      <c r="A2745" s="5">
        <v>124865</v>
      </c>
      <c r="B2745" s="4">
        <v>3</v>
      </c>
      <c r="C2745" s="9" t="s">
        <v>312</v>
      </c>
      <c r="D2745" s="65" t="s">
        <v>135</v>
      </c>
      <c r="E2745" s="65" t="s">
        <v>11498</v>
      </c>
      <c r="F2745" s="9" t="s">
        <v>4075</v>
      </c>
      <c r="G2745" s="9" t="s">
        <v>4076</v>
      </c>
      <c r="H2745" s="1" t="s">
        <v>1079</v>
      </c>
      <c r="I2745" s="1" t="s">
        <v>912</v>
      </c>
      <c r="K2745" s="14" t="s">
        <v>11496</v>
      </c>
      <c r="L2745" s="14" t="s">
        <v>113</v>
      </c>
      <c r="M2745" s="1" t="s">
        <v>57</v>
      </c>
      <c r="N2745" s="13">
        <v>43966</v>
      </c>
      <c r="P2745" s="181" t="s">
        <v>11517</v>
      </c>
      <c r="Q2745" s="182" t="s">
        <v>30</v>
      </c>
      <c r="S2745" s="6">
        <v>9300</v>
      </c>
      <c r="T2745" s="6">
        <v>0</v>
      </c>
      <c r="U2745" s="6">
        <v>0</v>
      </c>
      <c r="V2745" s="6">
        <v>0</v>
      </c>
      <c r="W2745" s="6">
        <f>SUM(Table2[[#This Row],[PE Obligations]:[Paving Obligations]])</f>
        <v>9300</v>
      </c>
    </row>
    <row r="2746" spans="1:23" ht="75" x14ac:dyDescent="0.25">
      <c r="A2746" s="5">
        <v>114367.01</v>
      </c>
      <c r="B2746" s="4">
        <v>3</v>
      </c>
      <c r="C2746" s="9" t="s">
        <v>152</v>
      </c>
      <c r="D2746" s="65" t="s">
        <v>153</v>
      </c>
      <c r="E2746" s="65" t="s">
        <v>900</v>
      </c>
      <c r="F2746" s="9" t="s">
        <v>1590</v>
      </c>
      <c r="G2746" s="9" t="s">
        <v>1591</v>
      </c>
      <c r="H2746" s="1" t="s">
        <v>501</v>
      </c>
      <c r="I2746" s="1" t="s">
        <v>600</v>
      </c>
      <c r="K2746" s="14" t="s">
        <v>11496</v>
      </c>
      <c r="L2746" s="14" t="s">
        <v>10418</v>
      </c>
      <c r="M2746" s="2">
        <v>0</v>
      </c>
      <c r="N2746" s="13">
        <v>41978</v>
      </c>
      <c r="P2746" s="181" t="s">
        <v>11514</v>
      </c>
      <c r="Q2746" s="182" t="s">
        <v>11</v>
      </c>
      <c r="S2746" s="6">
        <v>-5360.62</v>
      </c>
      <c r="T2746" s="6">
        <v>20010.43</v>
      </c>
      <c r="U2746" s="6">
        <v>-5401.03</v>
      </c>
      <c r="V2746" s="6">
        <v>0</v>
      </c>
      <c r="W2746" s="6">
        <f>SUM(Table2[[#This Row],[PE Obligations]:[Paving Obligations]])</f>
        <v>9248.7800000000025</v>
      </c>
    </row>
    <row r="2747" spans="1:23" ht="30" x14ac:dyDescent="0.25">
      <c r="A2747" s="5">
        <v>130100</v>
      </c>
      <c r="B2747" s="4">
        <v>3</v>
      </c>
      <c r="C2747" s="9" t="s">
        <v>54</v>
      </c>
      <c r="D2747" s="65"/>
      <c r="E2747" s="65" t="s">
        <v>11500</v>
      </c>
      <c r="F2747" s="9" t="s">
        <v>7454</v>
      </c>
      <c r="H2747" s="1" t="s">
        <v>1246</v>
      </c>
      <c r="K2747" s="14" t="s">
        <v>11500</v>
      </c>
      <c r="L2747" s="14" t="s">
        <v>11500</v>
      </c>
      <c r="M2747" s="1" t="s">
        <v>57</v>
      </c>
      <c r="P2747" s="181" t="s">
        <v>11500</v>
      </c>
      <c r="Q2747" s="182"/>
      <c r="S2747" s="6">
        <v>0</v>
      </c>
      <c r="T2747" s="6">
        <v>0</v>
      </c>
      <c r="U2747" s="6">
        <v>9229.5</v>
      </c>
      <c r="V2747" s="6">
        <v>0</v>
      </c>
      <c r="W2747" s="6">
        <f>SUM(Table2[[#This Row],[PE Obligations]:[Paving Obligations]])</f>
        <v>9229.5</v>
      </c>
    </row>
    <row r="2748" spans="1:23" x14ac:dyDescent="0.25">
      <c r="A2748" s="5">
        <v>126137</v>
      </c>
      <c r="B2748" s="4">
        <v>2</v>
      </c>
      <c r="C2748" s="9" t="s">
        <v>183</v>
      </c>
      <c r="D2748" s="65" t="s">
        <v>2715</v>
      </c>
      <c r="E2748" s="65" t="s">
        <v>900</v>
      </c>
      <c r="F2748" s="9" t="s">
        <v>4703</v>
      </c>
      <c r="G2748" s="9" t="s">
        <v>4701</v>
      </c>
      <c r="H2748" s="1" t="s">
        <v>158</v>
      </c>
      <c r="I2748" s="1" t="s">
        <v>341</v>
      </c>
      <c r="J2748" s="1" t="str">
        <f>VLOOKUP(A2748,'Resurfacing Data'!A:M,13,FALSE)</f>
        <v>Mill &amp; 307 CW</v>
      </c>
      <c r="K2748" s="14" t="s">
        <v>11496</v>
      </c>
      <c r="L2748" s="14" t="s">
        <v>10418</v>
      </c>
      <c r="M2748" s="2">
        <v>5.9</v>
      </c>
      <c r="N2748" s="13">
        <v>43182</v>
      </c>
      <c r="O2748" s="1" t="s">
        <v>342</v>
      </c>
      <c r="P2748" s="181" t="s">
        <v>11515</v>
      </c>
      <c r="Q2748" s="182" t="s">
        <v>24</v>
      </c>
      <c r="S2748" s="6">
        <v>0</v>
      </c>
      <c r="T2748" s="6">
        <v>0</v>
      </c>
      <c r="U2748" s="6">
        <v>-5340.15</v>
      </c>
      <c r="V2748" s="6">
        <v>14526.68</v>
      </c>
      <c r="W2748" s="6">
        <f>SUM(Table2[[#This Row],[PE Obligations]:[Paving Obligations]])</f>
        <v>9186.5300000000007</v>
      </c>
    </row>
    <row r="2749" spans="1:23" ht="30" x14ac:dyDescent="0.25">
      <c r="A2749" s="5">
        <v>114380.13</v>
      </c>
      <c r="B2749" s="4">
        <v>2</v>
      </c>
      <c r="C2749" s="9" t="s">
        <v>159</v>
      </c>
      <c r="D2749" s="65"/>
      <c r="E2749" s="65" t="s">
        <v>11500</v>
      </c>
      <c r="F2749" s="9" t="s">
        <v>1596</v>
      </c>
      <c r="H2749" s="1" t="s">
        <v>24</v>
      </c>
      <c r="I2749" s="1" t="s">
        <v>1597</v>
      </c>
      <c r="K2749" s="14" t="s">
        <v>11500</v>
      </c>
      <c r="L2749" s="14" t="s">
        <v>11500</v>
      </c>
      <c r="M2749" s="2">
        <v>0</v>
      </c>
      <c r="P2749" s="181" t="s">
        <v>11500</v>
      </c>
      <c r="Q2749" s="182"/>
      <c r="S2749" s="6">
        <v>0</v>
      </c>
      <c r="T2749" s="6">
        <v>0</v>
      </c>
      <c r="U2749" s="6">
        <v>9114</v>
      </c>
      <c r="V2749" s="6">
        <v>0</v>
      </c>
      <c r="W2749" s="6">
        <f>SUM(Table2[[#This Row],[PE Obligations]:[Paving Obligations]])</f>
        <v>9114</v>
      </c>
    </row>
    <row r="2750" spans="1:23" ht="30" x14ac:dyDescent="0.25">
      <c r="A2750" s="5">
        <v>125450.66</v>
      </c>
      <c r="B2750" s="4">
        <v>3</v>
      </c>
      <c r="C2750" s="9" t="s">
        <v>262</v>
      </c>
      <c r="D2750" s="65"/>
      <c r="E2750" s="65" t="s">
        <v>11500</v>
      </c>
      <c r="F2750" s="9" t="s">
        <v>4375</v>
      </c>
      <c r="H2750" s="1" t="s">
        <v>501</v>
      </c>
      <c r="I2750" s="1" t="s">
        <v>501</v>
      </c>
      <c r="K2750" s="14" t="s">
        <v>11500</v>
      </c>
      <c r="L2750" s="14" t="s">
        <v>11500</v>
      </c>
      <c r="M2750" s="1" t="s">
        <v>57</v>
      </c>
      <c r="N2750" s="13">
        <v>44176</v>
      </c>
      <c r="P2750" s="181" t="s">
        <v>11500</v>
      </c>
      <c r="Q2750" s="182" t="s">
        <v>1369</v>
      </c>
      <c r="S2750" s="6">
        <v>9000</v>
      </c>
      <c r="T2750" s="6">
        <v>0</v>
      </c>
      <c r="U2750" s="6">
        <v>0</v>
      </c>
      <c r="V2750" s="6">
        <v>0</v>
      </c>
      <c r="W2750" s="6">
        <f>SUM(Table2[[#This Row],[PE Obligations]:[Paving Obligations]])</f>
        <v>9000</v>
      </c>
    </row>
    <row r="2751" spans="1:23" ht="30" x14ac:dyDescent="0.25">
      <c r="A2751" s="5">
        <v>125450.73</v>
      </c>
      <c r="B2751" s="4">
        <v>3</v>
      </c>
      <c r="C2751" s="9" t="s">
        <v>298</v>
      </c>
      <c r="D2751" s="65"/>
      <c r="E2751" s="65" t="s">
        <v>11498</v>
      </c>
      <c r="F2751" s="9" t="s">
        <v>4381</v>
      </c>
      <c r="H2751" s="1" t="s">
        <v>501</v>
      </c>
      <c r="I2751" s="1" t="s">
        <v>600</v>
      </c>
      <c r="K2751" s="14" t="s">
        <v>11500</v>
      </c>
      <c r="L2751" s="14" t="s">
        <v>11500</v>
      </c>
      <c r="M2751" s="1" t="s">
        <v>57</v>
      </c>
      <c r="N2751" s="13">
        <v>44232</v>
      </c>
      <c r="P2751" s="181" t="s">
        <v>11517</v>
      </c>
      <c r="Q2751" s="182" t="s">
        <v>30</v>
      </c>
      <c r="S2751" s="6">
        <v>9000</v>
      </c>
      <c r="T2751" s="6">
        <v>0</v>
      </c>
      <c r="U2751" s="6">
        <v>0</v>
      </c>
      <c r="V2751" s="6">
        <v>0</v>
      </c>
      <c r="W2751" s="6">
        <f>SUM(Table2[[#This Row],[PE Obligations]:[Paving Obligations]])</f>
        <v>9000</v>
      </c>
    </row>
    <row r="2752" spans="1:23" x14ac:dyDescent="0.25">
      <c r="A2752" s="5">
        <v>129959</v>
      </c>
      <c r="B2752" s="4">
        <v>4</v>
      </c>
      <c r="C2752" s="9" t="s">
        <v>607</v>
      </c>
      <c r="D2752" s="65"/>
      <c r="E2752" s="65" t="s">
        <v>11500</v>
      </c>
      <c r="F2752" s="9" t="s">
        <v>7312</v>
      </c>
      <c r="H2752" s="1" t="s">
        <v>878</v>
      </c>
      <c r="I2752" s="1" t="s">
        <v>972</v>
      </c>
      <c r="K2752" s="14" t="s">
        <v>11500</v>
      </c>
      <c r="L2752" s="14" t="s">
        <v>11500</v>
      </c>
      <c r="M2752" s="1" t="s">
        <v>57</v>
      </c>
      <c r="P2752" s="181" t="s">
        <v>11500</v>
      </c>
      <c r="Q2752" s="182"/>
      <c r="S2752" s="6">
        <v>0</v>
      </c>
      <c r="T2752" s="6">
        <v>0</v>
      </c>
      <c r="U2752" s="6">
        <v>9000</v>
      </c>
      <c r="V2752" s="6">
        <v>0</v>
      </c>
      <c r="W2752" s="6">
        <f>SUM(Table2[[#This Row],[PE Obligations]:[Paving Obligations]])</f>
        <v>9000</v>
      </c>
    </row>
    <row r="2753" spans="1:23" x14ac:dyDescent="0.25">
      <c r="A2753" s="5">
        <v>126066</v>
      </c>
      <c r="B2753" s="4">
        <v>1</v>
      </c>
      <c r="C2753" s="9" t="s">
        <v>292</v>
      </c>
      <c r="D2753" s="65" t="s">
        <v>401</v>
      </c>
      <c r="E2753" s="65" t="s">
        <v>900</v>
      </c>
      <c r="F2753" s="9" t="s">
        <v>4628</v>
      </c>
      <c r="G2753" s="9" t="s">
        <v>3213</v>
      </c>
      <c r="H2753" s="1" t="s">
        <v>158</v>
      </c>
      <c r="I2753" s="1" t="s">
        <v>341</v>
      </c>
      <c r="J2753" s="1" t="str">
        <f>VLOOKUP(A2753,'Resurfacing Data'!A:M,13,FALSE)</f>
        <v>Mill &amp; 411D</v>
      </c>
      <c r="K2753" s="14" t="s">
        <v>11496</v>
      </c>
      <c r="L2753" s="14" t="s">
        <v>10418</v>
      </c>
      <c r="M2753" s="2">
        <v>2.63</v>
      </c>
      <c r="N2753" s="13">
        <v>43182</v>
      </c>
      <c r="O2753" s="1" t="s">
        <v>342</v>
      </c>
      <c r="P2753" s="181" t="s">
        <v>11515</v>
      </c>
      <c r="Q2753" s="182" t="s">
        <v>24</v>
      </c>
      <c r="R2753" s="9" t="s">
        <v>4629</v>
      </c>
      <c r="S2753" s="6">
        <v>0</v>
      </c>
      <c r="T2753" s="6">
        <v>0</v>
      </c>
      <c r="U2753" s="6">
        <v>19416.25</v>
      </c>
      <c r="V2753" s="6">
        <v>-10496.37</v>
      </c>
      <c r="W2753" s="6">
        <f>SUM(Table2[[#This Row],[PE Obligations]:[Paving Obligations]])</f>
        <v>8919.8799999999992</v>
      </c>
    </row>
    <row r="2754" spans="1:23" x14ac:dyDescent="0.25">
      <c r="A2754" s="5">
        <v>125420</v>
      </c>
      <c r="B2754" s="4">
        <v>1</v>
      </c>
      <c r="C2754" s="9" t="s">
        <v>271</v>
      </c>
      <c r="D2754" s="65" t="s">
        <v>4316</v>
      </c>
      <c r="E2754" s="65" t="s">
        <v>900</v>
      </c>
      <c r="F2754" s="9" t="s">
        <v>4317</v>
      </c>
      <c r="G2754" s="9" t="s">
        <v>3213</v>
      </c>
      <c r="H2754" s="1" t="s">
        <v>158</v>
      </c>
      <c r="I2754" s="1" t="s">
        <v>341</v>
      </c>
      <c r="J2754" s="1" t="str">
        <f>VLOOKUP(A2754,'Resurfacing Data'!A:M,13,FALSE)</f>
        <v>Mill &amp; 411D</v>
      </c>
      <c r="K2754" s="14" t="s">
        <v>11496</v>
      </c>
      <c r="L2754" s="14" t="s">
        <v>10418</v>
      </c>
      <c r="M2754" s="2">
        <v>3.1</v>
      </c>
      <c r="N2754" s="13">
        <v>42867</v>
      </c>
      <c r="O2754" s="1" t="s">
        <v>342</v>
      </c>
      <c r="P2754" s="181" t="s">
        <v>11515</v>
      </c>
      <c r="Q2754" s="182" t="s">
        <v>24</v>
      </c>
      <c r="S2754" s="6">
        <v>0</v>
      </c>
      <c r="T2754" s="6">
        <v>0</v>
      </c>
      <c r="U2754" s="6">
        <v>17180.669999999998</v>
      </c>
      <c r="V2754" s="6">
        <v>-8329.27</v>
      </c>
      <c r="W2754" s="6">
        <f>SUM(Table2[[#This Row],[PE Obligations]:[Paving Obligations]])</f>
        <v>8851.3999999999978</v>
      </c>
    </row>
    <row r="2755" spans="1:23" x14ac:dyDescent="0.25">
      <c r="A2755" s="5">
        <v>130444</v>
      </c>
      <c r="B2755" s="4">
        <v>2</v>
      </c>
      <c r="C2755" s="9" t="s">
        <v>65</v>
      </c>
      <c r="D2755" s="65"/>
      <c r="E2755" s="65" t="s">
        <v>10721</v>
      </c>
      <c r="F2755" s="9" t="s">
        <v>7665</v>
      </c>
      <c r="H2755" s="1" t="s">
        <v>105</v>
      </c>
      <c r="I2755" s="1" t="s">
        <v>171</v>
      </c>
      <c r="K2755" s="14" t="s">
        <v>11500</v>
      </c>
      <c r="L2755" s="14" t="s">
        <v>11500</v>
      </c>
      <c r="M2755" s="1" t="s">
        <v>57</v>
      </c>
      <c r="P2755" s="181" t="s">
        <v>11513</v>
      </c>
      <c r="Q2755" s="182"/>
      <c r="S2755" s="6">
        <v>0</v>
      </c>
      <c r="T2755" s="6">
        <v>0</v>
      </c>
      <c r="U2755" s="6">
        <v>8820</v>
      </c>
      <c r="V2755" s="6">
        <v>0</v>
      </c>
      <c r="W2755" s="6">
        <f>SUM(Table2[[#This Row],[PE Obligations]:[Paving Obligations]])</f>
        <v>8820</v>
      </c>
    </row>
    <row r="2756" spans="1:23" ht="45" x14ac:dyDescent="0.25">
      <c r="A2756" s="5">
        <v>125733</v>
      </c>
      <c r="B2756" s="4">
        <v>1</v>
      </c>
      <c r="C2756" s="9" t="s">
        <v>310</v>
      </c>
      <c r="D2756" s="65" t="s">
        <v>1234</v>
      </c>
      <c r="E2756" s="65" t="s">
        <v>10721</v>
      </c>
      <c r="F2756" s="9" t="s">
        <v>4546</v>
      </c>
      <c r="G2756" s="9" t="s">
        <v>4547</v>
      </c>
      <c r="H2756" s="1" t="s">
        <v>158</v>
      </c>
      <c r="I2756" s="1" t="s">
        <v>158</v>
      </c>
      <c r="J2756" s="1" t="str">
        <f>VLOOKUP(A2756,'Resurfacing Data'!A:M,13,FALSE)</f>
        <v>Mill, C &amp; OGFC</v>
      </c>
      <c r="K2756" s="14" t="s">
        <v>11496</v>
      </c>
      <c r="L2756" s="14" t="s">
        <v>10418</v>
      </c>
      <c r="M2756" s="2">
        <v>7.29</v>
      </c>
      <c r="N2756" s="13">
        <v>43182</v>
      </c>
      <c r="O2756" s="1" t="s">
        <v>342</v>
      </c>
      <c r="P2756" s="181" t="s">
        <v>11513</v>
      </c>
      <c r="Q2756" s="182" t="s">
        <v>148</v>
      </c>
      <c r="R2756" s="9" t="s">
        <v>4548</v>
      </c>
      <c r="S2756" s="6">
        <v>0</v>
      </c>
      <c r="T2756" s="6">
        <v>0</v>
      </c>
      <c r="U2756" s="6">
        <v>66.680000000000007</v>
      </c>
      <c r="V2756" s="6">
        <v>8741.42</v>
      </c>
      <c r="W2756" s="6">
        <f>SUM(Table2[[#This Row],[PE Obligations]:[Paving Obligations]])</f>
        <v>8808.1</v>
      </c>
    </row>
    <row r="2757" spans="1:23" x14ac:dyDescent="0.25">
      <c r="A2757" s="5">
        <v>115758</v>
      </c>
      <c r="B2757" s="4">
        <v>1</v>
      </c>
      <c r="C2757" s="9" t="s">
        <v>40</v>
      </c>
      <c r="D2757" s="65"/>
      <c r="E2757" s="65" t="s">
        <v>900</v>
      </c>
      <c r="F2757" s="9" t="s">
        <v>1813</v>
      </c>
      <c r="G2757" s="9" t="s">
        <v>1814</v>
      </c>
      <c r="H2757" s="1" t="s">
        <v>52</v>
      </c>
      <c r="I2757" s="1" t="s">
        <v>48</v>
      </c>
      <c r="K2757" s="14" t="s">
        <v>28</v>
      </c>
      <c r="L2757" s="14" t="s">
        <v>11339</v>
      </c>
      <c r="M2757" s="2">
        <v>0</v>
      </c>
      <c r="P2757" s="181" t="s">
        <v>11514</v>
      </c>
      <c r="Q2757" s="182" t="s">
        <v>11</v>
      </c>
      <c r="R2757" s="9" t="s">
        <v>1815</v>
      </c>
      <c r="S2757" s="6">
        <v>0</v>
      </c>
      <c r="T2757" s="6">
        <v>0</v>
      </c>
      <c r="U2757" s="6">
        <v>8673.57</v>
      </c>
      <c r="V2757" s="6">
        <v>0</v>
      </c>
      <c r="W2757" s="6">
        <f>SUM(Table2[[#This Row],[PE Obligations]:[Paving Obligations]])</f>
        <v>8673.57</v>
      </c>
    </row>
    <row r="2758" spans="1:23" ht="30" x14ac:dyDescent="0.25">
      <c r="A2758" s="5">
        <v>127434</v>
      </c>
      <c r="B2758" s="4">
        <v>1</v>
      </c>
      <c r="C2758" s="9" t="s">
        <v>223</v>
      </c>
      <c r="D2758" s="65" t="s">
        <v>5492</v>
      </c>
      <c r="E2758" s="65" t="s">
        <v>11498</v>
      </c>
      <c r="F2758" s="9" t="s">
        <v>5493</v>
      </c>
      <c r="H2758" s="1" t="s">
        <v>1098</v>
      </c>
      <c r="I2758" s="1" t="s">
        <v>158</v>
      </c>
      <c r="K2758" s="14" t="s">
        <v>11500</v>
      </c>
      <c r="L2758" s="14" t="s">
        <v>11500</v>
      </c>
      <c r="M2758" s="2">
        <v>0.72499999999999998</v>
      </c>
      <c r="P2758" s="181" t="s">
        <v>11517</v>
      </c>
      <c r="Q2758" s="182" t="s">
        <v>30</v>
      </c>
      <c r="S2758" s="6">
        <v>0</v>
      </c>
      <c r="T2758" s="6">
        <v>0</v>
      </c>
      <c r="U2758" s="6">
        <v>0</v>
      </c>
      <c r="V2758" s="6">
        <v>8535.91</v>
      </c>
      <c r="W2758" s="6">
        <f>SUM(Table2[[#This Row],[PE Obligations]:[Paving Obligations]])</f>
        <v>8535.91</v>
      </c>
    </row>
    <row r="2759" spans="1:23" ht="30" x14ac:dyDescent="0.25">
      <c r="A2759" s="5">
        <v>114110.07</v>
      </c>
      <c r="B2759" s="4">
        <v>3</v>
      </c>
      <c r="C2759" s="9" t="s">
        <v>161</v>
      </c>
      <c r="D2759" s="65"/>
      <c r="E2759" s="65" t="s">
        <v>10721</v>
      </c>
      <c r="F2759" s="9" t="s">
        <v>1531</v>
      </c>
      <c r="G2759" s="9" t="s">
        <v>1532</v>
      </c>
      <c r="H2759" s="1" t="s">
        <v>105</v>
      </c>
      <c r="I2759" s="1" t="s">
        <v>171</v>
      </c>
      <c r="K2759" s="14" t="s">
        <v>11500</v>
      </c>
      <c r="L2759" s="14" t="s">
        <v>11500</v>
      </c>
      <c r="M2759" s="1" t="s">
        <v>57</v>
      </c>
      <c r="N2759" s="13">
        <v>42825</v>
      </c>
      <c r="P2759" s="181" t="s">
        <v>11513</v>
      </c>
      <c r="Q2759" s="182"/>
      <c r="S2759" s="6">
        <v>0</v>
      </c>
      <c r="T2759" s="6">
        <v>0</v>
      </c>
      <c r="U2759" s="6">
        <v>8365.33</v>
      </c>
      <c r="V2759" s="6">
        <v>0</v>
      </c>
      <c r="W2759" s="6">
        <f>SUM(Table2[[#This Row],[PE Obligations]:[Paving Obligations]])</f>
        <v>8365.33</v>
      </c>
    </row>
    <row r="2760" spans="1:23" ht="30" x14ac:dyDescent="0.25">
      <c r="A2760" s="5">
        <v>128525</v>
      </c>
      <c r="B2760" s="4">
        <v>2</v>
      </c>
      <c r="C2760" s="9" t="s">
        <v>284</v>
      </c>
      <c r="D2760" s="65" t="s">
        <v>6139</v>
      </c>
      <c r="E2760" s="65" t="s">
        <v>11498</v>
      </c>
      <c r="F2760" s="9" t="s">
        <v>6140</v>
      </c>
      <c r="G2760" s="9" t="s">
        <v>2658</v>
      </c>
      <c r="H2760" s="1" t="s">
        <v>1069</v>
      </c>
      <c r="I2760" s="1" t="s">
        <v>1070</v>
      </c>
      <c r="K2760" s="14" t="s">
        <v>11500</v>
      </c>
      <c r="L2760" s="14" t="s">
        <v>11500</v>
      </c>
      <c r="M2760" s="2">
        <v>0.01</v>
      </c>
      <c r="P2760" s="181" t="s">
        <v>11517</v>
      </c>
      <c r="Q2760" s="182" t="s">
        <v>30</v>
      </c>
      <c r="S2760" s="6">
        <v>0</v>
      </c>
      <c r="T2760" s="6">
        <v>0</v>
      </c>
      <c r="U2760" s="6">
        <v>8350</v>
      </c>
      <c r="V2760" s="6">
        <v>0</v>
      </c>
      <c r="W2760" s="6">
        <f>SUM(Table2[[#This Row],[PE Obligations]:[Paving Obligations]])</f>
        <v>8350</v>
      </c>
    </row>
    <row r="2761" spans="1:23" ht="30" x14ac:dyDescent="0.25">
      <c r="A2761" s="5">
        <v>120177</v>
      </c>
      <c r="B2761" s="4">
        <v>4</v>
      </c>
      <c r="C2761" s="9" t="s">
        <v>18</v>
      </c>
      <c r="D2761" s="65" t="s">
        <v>2638</v>
      </c>
      <c r="E2761" s="65" t="s">
        <v>11498</v>
      </c>
      <c r="F2761" s="9" t="s">
        <v>2639</v>
      </c>
      <c r="G2761" s="9" t="s">
        <v>2637</v>
      </c>
      <c r="H2761" s="1" t="s">
        <v>1069</v>
      </c>
      <c r="I2761" s="1" t="s">
        <v>1070</v>
      </c>
      <c r="K2761" s="14" t="s">
        <v>11500</v>
      </c>
      <c r="L2761" s="14" t="s">
        <v>11500</v>
      </c>
      <c r="M2761" s="2">
        <v>0.01</v>
      </c>
      <c r="P2761" s="181" t="s">
        <v>11517</v>
      </c>
      <c r="Q2761" s="182" t="s">
        <v>24</v>
      </c>
      <c r="S2761" s="6">
        <v>0</v>
      </c>
      <c r="T2761" s="6">
        <v>0</v>
      </c>
      <c r="U2761" s="6">
        <v>8300</v>
      </c>
      <c r="V2761" s="6">
        <v>0</v>
      </c>
      <c r="W2761" s="6">
        <f>SUM(Table2[[#This Row],[PE Obligations]:[Paving Obligations]])</f>
        <v>8300</v>
      </c>
    </row>
    <row r="2762" spans="1:23" x14ac:dyDescent="0.25">
      <c r="A2762" s="5">
        <v>124167</v>
      </c>
      <c r="B2762" s="4">
        <v>4</v>
      </c>
      <c r="C2762" s="9" t="s">
        <v>801</v>
      </c>
      <c r="D2762" s="65" t="s">
        <v>3734</v>
      </c>
      <c r="E2762" s="65" t="s">
        <v>11498</v>
      </c>
      <c r="F2762" s="9" t="s">
        <v>3735</v>
      </c>
      <c r="H2762" s="1" t="s">
        <v>35</v>
      </c>
      <c r="I2762" s="1" t="s">
        <v>29</v>
      </c>
      <c r="K2762" s="14" t="s">
        <v>28</v>
      </c>
      <c r="L2762" s="14" t="s">
        <v>113</v>
      </c>
      <c r="M2762" s="2">
        <v>0.01</v>
      </c>
      <c r="P2762" s="181" t="s">
        <v>11517</v>
      </c>
      <c r="Q2762" s="182" t="s">
        <v>30</v>
      </c>
      <c r="R2762" s="9" t="s">
        <v>3736</v>
      </c>
      <c r="S2762" s="6">
        <v>0</v>
      </c>
      <c r="T2762" s="6">
        <v>0</v>
      </c>
      <c r="U2762" s="6">
        <v>8290</v>
      </c>
      <c r="V2762" s="6">
        <v>0</v>
      </c>
      <c r="W2762" s="6">
        <f>SUM(Table2[[#This Row],[PE Obligations]:[Paving Obligations]])</f>
        <v>8290</v>
      </c>
    </row>
    <row r="2763" spans="1:23" ht="30" x14ac:dyDescent="0.25">
      <c r="A2763" s="5">
        <v>127622</v>
      </c>
      <c r="B2763" s="4">
        <v>3</v>
      </c>
      <c r="C2763" s="9" t="s">
        <v>54</v>
      </c>
      <c r="D2763" s="65" t="s">
        <v>1885</v>
      </c>
      <c r="E2763" s="65" t="s">
        <v>11498</v>
      </c>
      <c r="F2763" s="9" t="s">
        <v>5607</v>
      </c>
      <c r="G2763" s="9" t="s">
        <v>4446</v>
      </c>
      <c r="H2763" s="1" t="s">
        <v>1069</v>
      </c>
      <c r="I2763" s="1" t="s">
        <v>1070</v>
      </c>
      <c r="K2763" s="14" t="s">
        <v>11500</v>
      </c>
      <c r="L2763" s="14" t="s">
        <v>11500</v>
      </c>
      <c r="M2763" s="2">
        <v>0.01</v>
      </c>
      <c r="P2763" s="181" t="s">
        <v>11517</v>
      </c>
      <c r="Q2763" s="182" t="s">
        <v>24</v>
      </c>
      <c r="S2763" s="6">
        <v>0</v>
      </c>
      <c r="T2763" s="6">
        <v>0</v>
      </c>
      <c r="U2763" s="6">
        <v>8170</v>
      </c>
      <c r="V2763" s="6">
        <v>0</v>
      </c>
      <c r="W2763" s="6">
        <f>SUM(Table2[[#This Row],[PE Obligations]:[Paving Obligations]])</f>
        <v>8170</v>
      </c>
    </row>
    <row r="2764" spans="1:23" ht="30" x14ac:dyDescent="0.25">
      <c r="A2764" s="5">
        <v>128512</v>
      </c>
      <c r="B2764" s="4">
        <v>2</v>
      </c>
      <c r="C2764" s="9" t="s">
        <v>284</v>
      </c>
      <c r="D2764" s="65" t="s">
        <v>6132</v>
      </c>
      <c r="E2764" s="65" t="s">
        <v>11498</v>
      </c>
      <c r="F2764" s="9" t="s">
        <v>6133</v>
      </c>
      <c r="G2764" s="9" t="s">
        <v>2658</v>
      </c>
      <c r="H2764" s="1" t="s">
        <v>1069</v>
      </c>
      <c r="I2764" s="1" t="s">
        <v>1070</v>
      </c>
      <c r="K2764" s="14" t="s">
        <v>11500</v>
      </c>
      <c r="L2764" s="14" t="s">
        <v>11500</v>
      </c>
      <c r="M2764" s="2">
        <v>0.01</v>
      </c>
      <c r="P2764" s="181" t="s">
        <v>11517</v>
      </c>
      <c r="Q2764" s="182" t="s">
        <v>30</v>
      </c>
      <c r="S2764" s="6">
        <v>0</v>
      </c>
      <c r="T2764" s="6">
        <v>0</v>
      </c>
      <c r="U2764" s="6">
        <v>8120</v>
      </c>
      <c r="V2764" s="6">
        <v>0</v>
      </c>
      <c r="W2764" s="6">
        <f>SUM(Table2[[#This Row],[PE Obligations]:[Paving Obligations]])</f>
        <v>8120</v>
      </c>
    </row>
    <row r="2765" spans="1:23" ht="45" x14ac:dyDescent="0.25">
      <c r="A2765" s="5">
        <v>127426</v>
      </c>
      <c r="B2765" s="4">
        <v>1</v>
      </c>
      <c r="C2765" s="9" t="s">
        <v>86</v>
      </c>
      <c r="D2765" s="65" t="s">
        <v>644</v>
      </c>
      <c r="E2765" s="65" t="s">
        <v>900</v>
      </c>
      <c r="F2765" s="9" t="s">
        <v>5488</v>
      </c>
      <c r="G2765" s="9" t="s">
        <v>5489</v>
      </c>
      <c r="H2765" s="1" t="s">
        <v>22</v>
      </c>
      <c r="I2765" s="1" t="s">
        <v>1129</v>
      </c>
      <c r="K2765" s="14" t="s">
        <v>11500</v>
      </c>
      <c r="L2765" s="14" t="s">
        <v>11500</v>
      </c>
      <c r="M2765" s="2">
        <v>0</v>
      </c>
      <c r="N2765" s="13">
        <v>44113</v>
      </c>
      <c r="P2765" s="181" t="s">
        <v>11514</v>
      </c>
      <c r="Q2765" s="182" t="s">
        <v>11</v>
      </c>
      <c r="S2765" s="6">
        <v>8000</v>
      </c>
      <c r="T2765" s="6">
        <v>0</v>
      </c>
      <c r="U2765" s="6">
        <v>0</v>
      </c>
      <c r="V2765" s="6">
        <v>0</v>
      </c>
      <c r="W2765" s="6">
        <f>SUM(Table2[[#This Row],[PE Obligations]:[Paving Obligations]])</f>
        <v>8000</v>
      </c>
    </row>
    <row r="2766" spans="1:23" ht="30" x14ac:dyDescent="0.25">
      <c r="A2766" s="5">
        <v>127503</v>
      </c>
      <c r="B2766" s="4">
        <v>3</v>
      </c>
      <c r="C2766" s="9" t="s">
        <v>262</v>
      </c>
      <c r="D2766" s="65"/>
      <c r="E2766" s="65" t="s">
        <v>11500</v>
      </c>
      <c r="F2766" s="9" t="s">
        <v>5536</v>
      </c>
      <c r="H2766" s="1" t="s">
        <v>878</v>
      </c>
      <c r="I2766" s="1" t="s">
        <v>972</v>
      </c>
      <c r="K2766" s="14" t="s">
        <v>11500</v>
      </c>
      <c r="L2766" s="14" t="s">
        <v>11500</v>
      </c>
      <c r="M2766" s="1" t="s">
        <v>57</v>
      </c>
      <c r="P2766" s="181" t="s">
        <v>11500</v>
      </c>
      <c r="Q2766" s="182"/>
      <c r="S2766" s="6">
        <v>0</v>
      </c>
      <c r="T2766" s="6">
        <v>0</v>
      </c>
      <c r="U2766" s="6">
        <v>8000</v>
      </c>
      <c r="V2766" s="6">
        <v>0</v>
      </c>
      <c r="W2766" s="6">
        <f>SUM(Table2[[#This Row],[PE Obligations]:[Paving Obligations]])</f>
        <v>8000</v>
      </c>
    </row>
    <row r="2767" spans="1:23" x14ac:dyDescent="0.25">
      <c r="A2767" s="5">
        <v>128210</v>
      </c>
      <c r="B2767" s="4">
        <v>2</v>
      </c>
      <c r="C2767" s="9" t="s">
        <v>278</v>
      </c>
      <c r="D2767" s="65" t="s">
        <v>448</v>
      </c>
      <c r="E2767" s="65" t="s">
        <v>900</v>
      </c>
      <c r="F2767" s="9" t="s">
        <v>6055</v>
      </c>
      <c r="G2767" s="9" t="s">
        <v>5822</v>
      </c>
      <c r="H2767" s="1" t="s">
        <v>501</v>
      </c>
      <c r="I2767" s="1" t="s">
        <v>2404</v>
      </c>
      <c r="K2767" s="14" t="s">
        <v>11500</v>
      </c>
      <c r="L2767" s="14" t="s">
        <v>11500</v>
      </c>
      <c r="M2767" s="2">
        <v>0.5</v>
      </c>
      <c r="N2767" s="13">
        <v>44477</v>
      </c>
      <c r="P2767" s="181" t="s">
        <v>11514</v>
      </c>
      <c r="Q2767" s="182" t="s">
        <v>11</v>
      </c>
      <c r="S2767" s="6">
        <v>8000</v>
      </c>
      <c r="T2767" s="6">
        <v>0</v>
      </c>
      <c r="U2767" s="6">
        <v>0</v>
      </c>
      <c r="V2767" s="6">
        <v>0</v>
      </c>
      <c r="W2767" s="6">
        <f>SUM(Table2[[#This Row],[PE Obligations]:[Paving Obligations]])</f>
        <v>8000</v>
      </c>
    </row>
    <row r="2768" spans="1:23" x14ac:dyDescent="0.25">
      <c r="A2768" s="5">
        <v>120582</v>
      </c>
      <c r="B2768" s="4">
        <v>2</v>
      </c>
      <c r="C2768" s="9" t="s">
        <v>199</v>
      </c>
      <c r="D2768" s="65" t="s">
        <v>363</v>
      </c>
      <c r="E2768" s="65" t="s">
        <v>900</v>
      </c>
      <c r="F2768" s="9" t="s">
        <v>2759</v>
      </c>
      <c r="H2768" s="1" t="s">
        <v>52</v>
      </c>
      <c r="I2768" s="1" t="s">
        <v>48</v>
      </c>
      <c r="K2768" s="14" t="s">
        <v>28</v>
      </c>
      <c r="L2768" s="14" t="s">
        <v>11339</v>
      </c>
      <c r="M2768" s="2">
        <v>0</v>
      </c>
      <c r="P2768" s="181" t="s">
        <v>11515</v>
      </c>
      <c r="Q2768" s="182" t="s">
        <v>24</v>
      </c>
      <c r="R2768" s="9" t="s">
        <v>2760</v>
      </c>
      <c r="S2768" s="6">
        <v>0</v>
      </c>
      <c r="T2768" s="6">
        <v>0</v>
      </c>
      <c r="U2768" s="6">
        <v>7950</v>
      </c>
      <c r="V2768" s="6">
        <v>0</v>
      </c>
      <c r="W2768" s="6">
        <f>SUM(Table2[[#This Row],[PE Obligations]:[Paving Obligations]])</f>
        <v>7950</v>
      </c>
    </row>
    <row r="2769" spans="1:23" x14ac:dyDescent="0.25">
      <c r="A2769" s="5">
        <v>116349.06</v>
      </c>
      <c r="B2769" s="4">
        <v>2</v>
      </c>
      <c r="C2769" s="9" t="s">
        <v>159</v>
      </c>
      <c r="D2769" s="65" t="s">
        <v>900</v>
      </c>
      <c r="E2769" s="65" t="s">
        <v>900</v>
      </c>
      <c r="F2769" s="9" t="s">
        <v>1935</v>
      </c>
      <c r="H2769" s="1" t="s">
        <v>105</v>
      </c>
      <c r="I2769" s="1" t="s">
        <v>761</v>
      </c>
      <c r="K2769" s="14" t="s">
        <v>11500</v>
      </c>
      <c r="L2769" s="14" t="s">
        <v>11500</v>
      </c>
      <c r="M2769" s="2">
        <v>253.81</v>
      </c>
      <c r="N2769" s="13">
        <v>43042</v>
      </c>
      <c r="P2769" s="181" t="s">
        <v>11515</v>
      </c>
      <c r="Q2769" s="182"/>
      <c r="S2769" s="6">
        <v>0</v>
      </c>
      <c r="T2769" s="6">
        <v>0</v>
      </c>
      <c r="U2769" s="6">
        <v>7950</v>
      </c>
      <c r="V2769" s="6">
        <v>0</v>
      </c>
      <c r="W2769" s="6">
        <f>SUM(Table2[[#This Row],[PE Obligations]:[Paving Obligations]])</f>
        <v>7950</v>
      </c>
    </row>
    <row r="2770" spans="1:23" ht="45" x14ac:dyDescent="0.25">
      <c r="A2770" s="5">
        <v>103487</v>
      </c>
      <c r="B2770" s="4">
        <v>3</v>
      </c>
      <c r="C2770" s="9" t="s">
        <v>318</v>
      </c>
      <c r="D2770" s="65"/>
      <c r="E2770" s="65" t="s">
        <v>11498</v>
      </c>
      <c r="F2770" s="9" t="s">
        <v>793</v>
      </c>
      <c r="G2770" s="9" t="s">
        <v>794</v>
      </c>
      <c r="H2770" s="1" t="s">
        <v>22</v>
      </c>
      <c r="I2770" s="1" t="s">
        <v>24</v>
      </c>
      <c r="K2770" s="14" t="s">
        <v>11500</v>
      </c>
      <c r="L2770" s="14" t="s">
        <v>11500</v>
      </c>
      <c r="M2770" s="2">
        <v>0</v>
      </c>
      <c r="P2770" s="181" t="s">
        <v>11517</v>
      </c>
      <c r="Q2770" s="182"/>
      <c r="S2770" s="6">
        <v>0</v>
      </c>
      <c r="T2770" s="6">
        <v>0</v>
      </c>
      <c r="U2770" s="6">
        <v>7905.13</v>
      </c>
      <c r="V2770" s="6">
        <v>0</v>
      </c>
      <c r="W2770" s="6">
        <f>SUM(Table2[[#This Row],[PE Obligations]:[Paving Obligations]])</f>
        <v>7905.13</v>
      </c>
    </row>
    <row r="2771" spans="1:23" ht="60" x14ac:dyDescent="0.25">
      <c r="A2771" s="5">
        <v>126937</v>
      </c>
      <c r="B2771" s="4">
        <v>2</v>
      </c>
      <c r="C2771" s="9" t="s">
        <v>65</v>
      </c>
      <c r="D2771" s="65" t="s">
        <v>5175</v>
      </c>
      <c r="E2771" s="65" t="s">
        <v>11498</v>
      </c>
      <c r="F2771" s="9" t="s">
        <v>5176</v>
      </c>
      <c r="G2771" s="9" t="s">
        <v>5177</v>
      </c>
      <c r="H2771" s="1" t="s">
        <v>52</v>
      </c>
      <c r="I2771" s="1" t="s">
        <v>48</v>
      </c>
      <c r="K2771" s="14" t="s">
        <v>28</v>
      </c>
      <c r="L2771" s="14" t="s">
        <v>11339</v>
      </c>
      <c r="M2771" s="2">
        <v>1E-3</v>
      </c>
      <c r="P2771" s="181" t="s">
        <v>11517</v>
      </c>
      <c r="Q2771" s="182" t="s">
        <v>30</v>
      </c>
      <c r="S2771" s="6">
        <v>0</v>
      </c>
      <c r="T2771" s="6">
        <v>0</v>
      </c>
      <c r="U2771" s="6">
        <v>7900</v>
      </c>
      <c r="V2771" s="6">
        <v>0</v>
      </c>
      <c r="W2771" s="6">
        <f>SUM(Table2[[#This Row],[PE Obligations]:[Paving Obligations]])</f>
        <v>7900</v>
      </c>
    </row>
    <row r="2772" spans="1:23" x14ac:dyDescent="0.25">
      <c r="A2772" s="5">
        <v>127931</v>
      </c>
      <c r="B2772" s="4">
        <v>3</v>
      </c>
      <c r="C2772" s="9" t="s">
        <v>320</v>
      </c>
      <c r="D2772" s="65" t="s">
        <v>555</v>
      </c>
      <c r="E2772" s="65" t="s">
        <v>900</v>
      </c>
      <c r="F2772" s="9" t="s">
        <v>5904</v>
      </c>
      <c r="G2772" s="9" t="s">
        <v>4135</v>
      </c>
      <c r="H2772" s="1" t="s">
        <v>158</v>
      </c>
      <c r="I2772" s="1" t="s">
        <v>341</v>
      </c>
      <c r="J2772" s="1" t="str">
        <f>VLOOKUP(A2772,'2015 to 2019'!D:F,3,FALSE)</f>
        <v>411 D Overlay</v>
      </c>
      <c r="K2772" s="14" t="s">
        <v>11496</v>
      </c>
      <c r="L2772" s="14" t="s">
        <v>10418</v>
      </c>
      <c r="M2772" s="2">
        <v>9.23</v>
      </c>
      <c r="N2772" s="13">
        <v>43553</v>
      </c>
      <c r="P2772" s="181" t="s">
        <v>11515</v>
      </c>
      <c r="Q2772" s="182" t="s">
        <v>24</v>
      </c>
      <c r="S2772" s="6">
        <v>0</v>
      </c>
      <c r="T2772" s="6">
        <v>0</v>
      </c>
      <c r="U2772" s="6">
        <v>0</v>
      </c>
      <c r="V2772" s="6">
        <v>7800</v>
      </c>
      <c r="W2772" s="6">
        <f>SUM(Table2[[#This Row],[PE Obligations]:[Paving Obligations]])</f>
        <v>7800</v>
      </c>
    </row>
    <row r="2773" spans="1:23" ht="30" x14ac:dyDescent="0.25">
      <c r="A2773" s="5">
        <v>128324</v>
      </c>
      <c r="B2773" s="4">
        <v>6</v>
      </c>
      <c r="C2773" s="9" t="s">
        <v>46</v>
      </c>
      <c r="D2773" s="65"/>
      <c r="E2773" s="65" t="s">
        <v>11500</v>
      </c>
      <c r="F2773" s="9" t="s">
        <v>6085</v>
      </c>
      <c r="H2773" s="1" t="s">
        <v>24</v>
      </c>
      <c r="K2773" s="14" t="s">
        <v>11500</v>
      </c>
      <c r="L2773" s="14" t="s">
        <v>11500</v>
      </c>
      <c r="M2773" s="1" t="s">
        <v>57</v>
      </c>
      <c r="P2773" s="181" t="s">
        <v>11500</v>
      </c>
      <c r="Q2773" s="182"/>
      <c r="S2773" s="6">
        <v>0</v>
      </c>
      <c r="T2773" s="6">
        <v>0</v>
      </c>
      <c r="U2773" s="6">
        <v>7800</v>
      </c>
      <c r="V2773" s="6">
        <v>0</v>
      </c>
      <c r="W2773" s="6">
        <f>SUM(Table2[[#This Row],[PE Obligations]:[Paving Obligations]])</f>
        <v>7800</v>
      </c>
    </row>
    <row r="2774" spans="1:23" ht="30" x14ac:dyDescent="0.25">
      <c r="A2774" s="5">
        <v>127613</v>
      </c>
      <c r="B2774" s="4">
        <v>3</v>
      </c>
      <c r="C2774" s="9" t="s">
        <v>298</v>
      </c>
      <c r="D2774" s="65" t="s">
        <v>3089</v>
      </c>
      <c r="E2774" s="65" t="s">
        <v>900</v>
      </c>
      <c r="F2774" s="9" t="s">
        <v>5596</v>
      </c>
      <c r="G2774" s="9" t="s">
        <v>2658</v>
      </c>
      <c r="H2774" s="1" t="s">
        <v>1069</v>
      </c>
      <c r="I2774" s="1" t="s">
        <v>1070</v>
      </c>
      <c r="K2774" s="14" t="s">
        <v>11500</v>
      </c>
      <c r="L2774" s="14" t="s">
        <v>11500</v>
      </c>
      <c r="M2774" s="2">
        <v>0.01</v>
      </c>
      <c r="P2774" s="181" t="s">
        <v>11515</v>
      </c>
      <c r="Q2774" s="182" t="s">
        <v>24</v>
      </c>
      <c r="S2774" s="6">
        <v>0</v>
      </c>
      <c r="T2774" s="6">
        <v>0</v>
      </c>
      <c r="U2774" s="6">
        <v>7760</v>
      </c>
      <c r="V2774" s="6">
        <v>0</v>
      </c>
      <c r="W2774" s="6">
        <f>SUM(Table2[[#This Row],[PE Obligations]:[Paving Obligations]])</f>
        <v>7760</v>
      </c>
    </row>
    <row r="2775" spans="1:23" ht="30" x14ac:dyDescent="0.25">
      <c r="A2775" s="5">
        <v>127652</v>
      </c>
      <c r="B2775" s="4">
        <v>1</v>
      </c>
      <c r="C2775" s="9" t="s">
        <v>40</v>
      </c>
      <c r="D2775" s="65" t="s">
        <v>5619</v>
      </c>
      <c r="E2775" s="65" t="s">
        <v>11498</v>
      </c>
      <c r="F2775" s="9" t="s">
        <v>5620</v>
      </c>
      <c r="G2775" s="9" t="s">
        <v>4446</v>
      </c>
      <c r="H2775" s="1" t="s">
        <v>1069</v>
      </c>
      <c r="I2775" s="1" t="s">
        <v>1070</v>
      </c>
      <c r="K2775" s="14" t="s">
        <v>11500</v>
      </c>
      <c r="L2775" s="14" t="s">
        <v>11500</v>
      </c>
      <c r="M2775" s="2">
        <v>0.01</v>
      </c>
      <c r="P2775" s="181" t="s">
        <v>11517</v>
      </c>
      <c r="Q2775" s="182" t="s">
        <v>24</v>
      </c>
      <c r="S2775" s="6">
        <v>0</v>
      </c>
      <c r="T2775" s="6">
        <v>0</v>
      </c>
      <c r="U2775" s="6">
        <v>7680</v>
      </c>
      <c r="V2775" s="6">
        <v>0</v>
      </c>
      <c r="W2775" s="6">
        <f>SUM(Table2[[#This Row],[PE Obligations]:[Paving Obligations]])</f>
        <v>7680</v>
      </c>
    </row>
    <row r="2776" spans="1:23" ht="30" x14ac:dyDescent="0.25">
      <c r="A2776" s="5">
        <v>123466</v>
      </c>
      <c r="B2776" s="4">
        <v>1</v>
      </c>
      <c r="C2776" s="9" t="s">
        <v>729</v>
      </c>
      <c r="D2776" s="65" t="s">
        <v>3463</v>
      </c>
      <c r="E2776" s="65" t="s">
        <v>11498</v>
      </c>
      <c r="F2776" s="9" t="s">
        <v>3464</v>
      </c>
      <c r="G2776" s="9" t="s">
        <v>3465</v>
      </c>
      <c r="H2776" s="1" t="s">
        <v>1069</v>
      </c>
      <c r="I2776" s="1" t="s">
        <v>1070</v>
      </c>
      <c r="K2776" s="14" t="s">
        <v>11500</v>
      </c>
      <c r="L2776" s="14" t="s">
        <v>11500</v>
      </c>
      <c r="M2776" s="2">
        <v>0.01</v>
      </c>
      <c r="P2776" s="181" t="s">
        <v>11517</v>
      </c>
      <c r="Q2776" s="182" t="s">
        <v>30</v>
      </c>
      <c r="S2776" s="6">
        <v>0</v>
      </c>
      <c r="T2776" s="6">
        <v>0</v>
      </c>
      <c r="U2776" s="6">
        <v>7615</v>
      </c>
      <c r="V2776" s="6">
        <v>0</v>
      </c>
      <c r="W2776" s="6">
        <f>SUM(Table2[[#This Row],[PE Obligations]:[Paving Obligations]])</f>
        <v>7615</v>
      </c>
    </row>
    <row r="2777" spans="1:23" ht="30" x14ac:dyDescent="0.25">
      <c r="A2777" s="5">
        <v>107639</v>
      </c>
      <c r="B2777" s="4">
        <v>3</v>
      </c>
      <c r="C2777" s="9" t="s">
        <v>320</v>
      </c>
      <c r="D2777" s="65" t="s">
        <v>1025</v>
      </c>
      <c r="E2777" s="65" t="s">
        <v>11498</v>
      </c>
      <c r="F2777" s="9" t="s">
        <v>1026</v>
      </c>
      <c r="G2777" s="9" t="s">
        <v>1027</v>
      </c>
      <c r="H2777" s="1" t="s">
        <v>28</v>
      </c>
      <c r="I2777" s="1" t="s">
        <v>29</v>
      </c>
      <c r="K2777" s="14" t="s">
        <v>28</v>
      </c>
      <c r="L2777" s="14" t="s">
        <v>113</v>
      </c>
      <c r="M2777" s="2">
        <v>0.29599999999999999</v>
      </c>
      <c r="N2777" s="13">
        <v>40760</v>
      </c>
      <c r="P2777" s="181" t="s">
        <v>11517</v>
      </c>
      <c r="Q2777" s="182" t="s">
        <v>24</v>
      </c>
      <c r="R2777" s="9" t="s">
        <v>1028</v>
      </c>
      <c r="S2777" s="6">
        <v>3293.98</v>
      </c>
      <c r="T2777" s="6">
        <v>7757.38</v>
      </c>
      <c r="U2777" s="6">
        <v>-3519.76</v>
      </c>
      <c r="V2777" s="6">
        <v>0</v>
      </c>
      <c r="W2777" s="6">
        <f>SUM(Table2[[#This Row],[PE Obligations]:[Paving Obligations]])</f>
        <v>7531.6</v>
      </c>
    </row>
    <row r="2778" spans="1:23" x14ac:dyDescent="0.25">
      <c r="A2778" s="5">
        <v>129049</v>
      </c>
      <c r="B2778" s="4">
        <v>2</v>
      </c>
      <c r="C2778" s="9" t="s">
        <v>179</v>
      </c>
      <c r="D2778" s="65"/>
      <c r="E2778" s="65" t="s">
        <v>11500</v>
      </c>
      <c r="F2778" s="9" t="s">
        <v>6480</v>
      </c>
      <c r="H2778" s="1" t="s">
        <v>878</v>
      </c>
      <c r="I2778" s="1" t="s">
        <v>972</v>
      </c>
      <c r="K2778" s="14" t="s">
        <v>11500</v>
      </c>
      <c r="L2778" s="14" t="s">
        <v>11500</v>
      </c>
      <c r="M2778" s="1" t="s">
        <v>57</v>
      </c>
      <c r="P2778" s="181" t="s">
        <v>11500</v>
      </c>
      <c r="Q2778" s="182"/>
      <c r="S2778" s="6">
        <v>0</v>
      </c>
      <c r="T2778" s="6">
        <v>0</v>
      </c>
      <c r="U2778" s="6">
        <v>7500</v>
      </c>
      <c r="V2778" s="6">
        <v>0</v>
      </c>
      <c r="W2778" s="6">
        <f>SUM(Table2[[#This Row],[PE Obligations]:[Paving Obligations]])</f>
        <v>7500</v>
      </c>
    </row>
    <row r="2779" spans="1:23" ht="30" x14ac:dyDescent="0.25">
      <c r="A2779" s="5">
        <v>119178.02</v>
      </c>
      <c r="B2779" s="4">
        <v>1</v>
      </c>
      <c r="C2779" s="9" t="s">
        <v>181</v>
      </c>
      <c r="D2779" s="65" t="s">
        <v>2443</v>
      </c>
      <c r="E2779" s="65" t="s">
        <v>11498</v>
      </c>
      <c r="F2779" s="9" t="s">
        <v>2444</v>
      </c>
      <c r="H2779" s="1" t="s">
        <v>52</v>
      </c>
      <c r="I2779" s="1" t="s">
        <v>48</v>
      </c>
      <c r="K2779" s="14" t="s">
        <v>28</v>
      </c>
      <c r="L2779" s="14" t="s">
        <v>11339</v>
      </c>
      <c r="M2779" s="2">
        <v>0</v>
      </c>
      <c r="N2779" s="13">
        <v>43980</v>
      </c>
      <c r="P2779" s="181" t="s">
        <v>11517</v>
      </c>
      <c r="Q2779" s="182" t="s">
        <v>30</v>
      </c>
      <c r="R2779" s="9" t="s">
        <v>2445</v>
      </c>
      <c r="S2779" s="6">
        <v>0</v>
      </c>
      <c r="T2779" s="6">
        <v>0</v>
      </c>
      <c r="U2779" s="6">
        <v>7450</v>
      </c>
      <c r="V2779" s="6">
        <v>0</v>
      </c>
      <c r="W2779" s="6">
        <f>SUM(Table2[[#This Row],[PE Obligations]:[Paving Obligations]])</f>
        <v>7450</v>
      </c>
    </row>
    <row r="2780" spans="1:23" ht="30" x14ac:dyDescent="0.25">
      <c r="A2780" s="5">
        <v>121802</v>
      </c>
      <c r="B2780" s="4">
        <v>1</v>
      </c>
      <c r="C2780" s="9" t="s">
        <v>256</v>
      </c>
      <c r="D2780" s="65" t="s">
        <v>3011</v>
      </c>
      <c r="E2780" s="65" t="s">
        <v>11498</v>
      </c>
      <c r="F2780" s="9" t="s">
        <v>3012</v>
      </c>
      <c r="G2780" s="9" t="s">
        <v>2658</v>
      </c>
      <c r="H2780" s="1" t="s">
        <v>1069</v>
      </c>
      <c r="I2780" s="1" t="s">
        <v>1070</v>
      </c>
      <c r="K2780" s="14" t="s">
        <v>11500</v>
      </c>
      <c r="L2780" s="14" t="s">
        <v>11500</v>
      </c>
      <c r="M2780" s="2">
        <v>0.01</v>
      </c>
      <c r="P2780" s="181" t="s">
        <v>11517</v>
      </c>
      <c r="Q2780" s="182" t="s">
        <v>30</v>
      </c>
      <c r="S2780" s="6">
        <v>0</v>
      </c>
      <c r="T2780" s="6">
        <v>0</v>
      </c>
      <c r="U2780" s="6">
        <v>7417</v>
      </c>
      <c r="V2780" s="6">
        <v>0</v>
      </c>
      <c r="W2780" s="6">
        <f>SUM(Table2[[#This Row],[PE Obligations]:[Paving Obligations]])</f>
        <v>7417</v>
      </c>
    </row>
    <row r="2781" spans="1:23" ht="30" x14ac:dyDescent="0.25">
      <c r="A2781" s="5">
        <v>129853</v>
      </c>
      <c r="B2781" s="4">
        <v>4</v>
      </c>
      <c r="C2781" s="9" t="s">
        <v>156</v>
      </c>
      <c r="D2781" s="65"/>
      <c r="E2781" s="65" t="s">
        <v>11500</v>
      </c>
      <c r="F2781" s="9" t="s">
        <v>7202</v>
      </c>
      <c r="H2781" s="1" t="s">
        <v>1246</v>
      </c>
      <c r="K2781" s="14" t="s">
        <v>11500</v>
      </c>
      <c r="L2781" s="14" t="s">
        <v>11500</v>
      </c>
      <c r="M2781" s="1" t="s">
        <v>57</v>
      </c>
      <c r="P2781" s="181" t="s">
        <v>11500</v>
      </c>
      <c r="Q2781" s="182"/>
      <c r="S2781" s="6">
        <v>0</v>
      </c>
      <c r="T2781" s="6">
        <v>0</v>
      </c>
      <c r="U2781" s="6">
        <v>7342</v>
      </c>
      <c r="V2781" s="6">
        <v>0</v>
      </c>
      <c r="W2781" s="6">
        <f>SUM(Table2[[#This Row],[PE Obligations]:[Paving Obligations]])</f>
        <v>7342</v>
      </c>
    </row>
    <row r="2782" spans="1:23" ht="30" x14ac:dyDescent="0.25">
      <c r="A2782" s="5">
        <v>123384</v>
      </c>
      <c r="B2782" s="4">
        <v>1</v>
      </c>
      <c r="C2782" s="9" t="s">
        <v>102</v>
      </c>
      <c r="D2782" s="65" t="s">
        <v>644</v>
      </c>
      <c r="E2782" s="65" t="s">
        <v>900</v>
      </c>
      <c r="F2782" s="9" t="s">
        <v>3445</v>
      </c>
      <c r="G2782" s="9" t="s">
        <v>3446</v>
      </c>
      <c r="H2782" s="1" t="s">
        <v>1079</v>
      </c>
      <c r="I2782" s="1" t="s">
        <v>969</v>
      </c>
      <c r="K2782" s="14" t="s">
        <v>11496</v>
      </c>
      <c r="L2782" s="14" t="s">
        <v>113</v>
      </c>
      <c r="M2782" s="2">
        <v>0</v>
      </c>
      <c r="P2782" s="181" t="s">
        <v>11514</v>
      </c>
      <c r="Q2782" s="182" t="s">
        <v>11</v>
      </c>
      <c r="S2782" s="6">
        <v>7340.62</v>
      </c>
      <c r="T2782" s="6">
        <v>0</v>
      </c>
      <c r="U2782" s="6">
        <v>0</v>
      </c>
      <c r="V2782" s="6">
        <v>0</v>
      </c>
      <c r="W2782" s="6">
        <f>SUM(Table2[[#This Row],[PE Obligations]:[Paving Obligations]])</f>
        <v>7340.62</v>
      </c>
    </row>
    <row r="2783" spans="1:23" ht="30" x14ac:dyDescent="0.25">
      <c r="A2783" s="5">
        <v>125101</v>
      </c>
      <c r="B2783" s="4">
        <v>2</v>
      </c>
      <c r="C2783" s="9" t="s">
        <v>282</v>
      </c>
      <c r="D2783" s="65" t="s">
        <v>752</v>
      </c>
      <c r="E2783" s="65" t="s">
        <v>900</v>
      </c>
      <c r="F2783" s="9" t="s">
        <v>4170</v>
      </c>
      <c r="H2783" s="1" t="s">
        <v>24</v>
      </c>
      <c r="K2783" s="14" t="s">
        <v>11496</v>
      </c>
      <c r="L2783" s="14" t="s">
        <v>113</v>
      </c>
      <c r="M2783" s="2">
        <v>3.78</v>
      </c>
      <c r="P2783" s="181" t="s">
        <v>11514</v>
      </c>
      <c r="Q2783" s="182" t="s">
        <v>11</v>
      </c>
      <c r="S2783" s="6">
        <v>7250</v>
      </c>
      <c r="T2783" s="6">
        <v>0</v>
      </c>
      <c r="U2783" s="6">
        <v>0</v>
      </c>
      <c r="V2783" s="6">
        <v>0</v>
      </c>
      <c r="W2783" s="6">
        <f>SUM(Table2[[#This Row],[PE Obligations]:[Paving Obligations]])</f>
        <v>7250</v>
      </c>
    </row>
    <row r="2784" spans="1:23" x14ac:dyDescent="0.25">
      <c r="A2784" s="5">
        <v>125063</v>
      </c>
      <c r="B2784" s="4">
        <v>4</v>
      </c>
      <c r="C2784" s="9" t="s">
        <v>18</v>
      </c>
      <c r="D2784" s="65" t="s">
        <v>114</v>
      </c>
      <c r="E2784" s="65" t="s">
        <v>10721</v>
      </c>
      <c r="F2784" s="9" t="s">
        <v>4155</v>
      </c>
      <c r="G2784" s="9" t="s">
        <v>4156</v>
      </c>
      <c r="H2784" s="1" t="s">
        <v>105</v>
      </c>
      <c r="I2784" s="1" t="s">
        <v>1540</v>
      </c>
      <c r="K2784" s="14" t="s">
        <v>11500</v>
      </c>
      <c r="L2784" s="14" t="s">
        <v>11500</v>
      </c>
      <c r="M2784" s="2">
        <v>0</v>
      </c>
      <c r="N2784" s="13">
        <v>42825</v>
      </c>
      <c r="P2784" s="181" t="s">
        <v>11513</v>
      </c>
      <c r="Q2784" s="182" t="s">
        <v>148</v>
      </c>
      <c r="S2784" s="6">
        <v>0</v>
      </c>
      <c r="T2784" s="6">
        <v>0</v>
      </c>
      <c r="U2784" s="6">
        <v>7240.98</v>
      </c>
      <c r="V2784" s="6">
        <v>0</v>
      </c>
      <c r="W2784" s="6">
        <f>SUM(Table2[[#This Row],[PE Obligations]:[Paving Obligations]])</f>
        <v>7240.98</v>
      </c>
    </row>
    <row r="2785" spans="1:23" ht="30" x14ac:dyDescent="0.25">
      <c r="A2785" s="5">
        <v>126491</v>
      </c>
      <c r="B2785" s="4">
        <v>1</v>
      </c>
      <c r="C2785" s="9" t="s">
        <v>25</v>
      </c>
      <c r="D2785" s="65" t="s">
        <v>4882</v>
      </c>
      <c r="E2785" s="65" t="s">
        <v>11498</v>
      </c>
      <c r="F2785" s="9" t="s">
        <v>4883</v>
      </c>
      <c r="H2785" s="1" t="s">
        <v>1098</v>
      </c>
      <c r="I2785" s="1" t="s">
        <v>158</v>
      </c>
      <c r="K2785" s="14" t="s">
        <v>11500</v>
      </c>
      <c r="L2785" s="14" t="s">
        <v>11500</v>
      </c>
      <c r="M2785" s="2">
        <v>1.1299999999999999</v>
      </c>
      <c r="P2785" s="181" t="s">
        <v>11517</v>
      </c>
      <c r="Q2785" s="182" t="s">
        <v>30</v>
      </c>
      <c r="S2785" s="6">
        <v>0</v>
      </c>
      <c r="T2785" s="6">
        <v>0</v>
      </c>
      <c r="U2785" s="6">
        <v>0</v>
      </c>
      <c r="V2785" s="6">
        <v>7178.42</v>
      </c>
      <c r="W2785" s="6">
        <f>SUM(Table2[[#This Row],[PE Obligations]:[Paving Obligations]])</f>
        <v>7178.42</v>
      </c>
    </row>
    <row r="2786" spans="1:23" ht="30" x14ac:dyDescent="0.25">
      <c r="A2786" s="5">
        <v>128232</v>
      </c>
      <c r="B2786" s="4">
        <v>3</v>
      </c>
      <c r="C2786" s="9" t="s">
        <v>152</v>
      </c>
      <c r="D2786" s="65" t="s">
        <v>6070</v>
      </c>
      <c r="E2786" s="65" t="s">
        <v>11498</v>
      </c>
      <c r="F2786" s="9" t="s">
        <v>6071</v>
      </c>
      <c r="G2786" s="9" t="s">
        <v>2658</v>
      </c>
      <c r="H2786" s="1" t="s">
        <v>1069</v>
      </c>
      <c r="I2786" s="1" t="s">
        <v>1070</v>
      </c>
      <c r="K2786" s="14" t="s">
        <v>11500</v>
      </c>
      <c r="L2786" s="14" t="s">
        <v>11500</v>
      </c>
      <c r="M2786" s="2">
        <v>0.01</v>
      </c>
      <c r="P2786" s="181" t="s">
        <v>11517</v>
      </c>
      <c r="Q2786" s="182" t="s">
        <v>24</v>
      </c>
      <c r="S2786" s="6">
        <v>7150</v>
      </c>
      <c r="T2786" s="6">
        <v>0</v>
      </c>
      <c r="U2786" s="6">
        <v>0</v>
      </c>
      <c r="V2786" s="6">
        <v>0</v>
      </c>
      <c r="W2786" s="6">
        <f>SUM(Table2[[#This Row],[PE Obligations]:[Paving Obligations]])</f>
        <v>7150</v>
      </c>
    </row>
    <row r="2787" spans="1:23" x14ac:dyDescent="0.25">
      <c r="A2787" s="5">
        <v>125023</v>
      </c>
      <c r="B2787" s="4">
        <v>3</v>
      </c>
      <c r="C2787" s="9" t="s">
        <v>188</v>
      </c>
      <c r="D2787" s="65" t="s">
        <v>3724</v>
      </c>
      <c r="E2787" s="65" t="s">
        <v>900</v>
      </c>
      <c r="F2787" s="9" t="s">
        <v>4136</v>
      </c>
      <c r="G2787" s="9" t="s">
        <v>48</v>
      </c>
      <c r="H2787" s="1" t="s">
        <v>52</v>
      </c>
      <c r="I2787" s="1" t="s">
        <v>48</v>
      </c>
      <c r="K2787" s="14" t="s">
        <v>28</v>
      </c>
      <c r="L2787" s="14" t="s">
        <v>11339</v>
      </c>
      <c r="M2787" s="2">
        <v>0</v>
      </c>
      <c r="N2787" s="13">
        <v>43077</v>
      </c>
      <c r="P2787" s="181" t="s">
        <v>11515</v>
      </c>
      <c r="Q2787" s="182" t="s">
        <v>24</v>
      </c>
      <c r="R2787" s="9" t="s">
        <v>4137</v>
      </c>
      <c r="S2787" s="6">
        <v>0</v>
      </c>
      <c r="T2787" s="6">
        <v>0</v>
      </c>
      <c r="U2787" s="6">
        <v>7136</v>
      </c>
      <c r="V2787" s="6">
        <v>0</v>
      </c>
      <c r="W2787" s="6">
        <f>SUM(Table2[[#This Row],[PE Obligations]:[Paving Obligations]])</f>
        <v>7136</v>
      </c>
    </row>
    <row r="2788" spans="1:23" x14ac:dyDescent="0.25">
      <c r="A2788" s="5">
        <v>121859</v>
      </c>
      <c r="B2788" s="4">
        <v>4</v>
      </c>
      <c r="C2788" s="9" t="s">
        <v>18</v>
      </c>
      <c r="D2788" s="65" t="s">
        <v>503</v>
      </c>
      <c r="E2788" s="65" t="s">
        <v>900</v>
      </c>
      <c r="F2788" s="9" t="s">
        <v>3029</v>
      </c>
      <c r="H2788" s="1" t="s">
        <v>52</v>
      </c>
      <c r="I2788" s="1" t="s">
        <v>48</v>
      </c>
      <c r="K2788" s="14" t="s">
        <v>28</v>
      </c>
      <c r="L2788" s="14" t="s">
        <v>11339</v>
      </c>
      <c r="M2788" s="2">
        <v>0</v>
      </c>
      <c r="P2788" s="181" t="s">
        <v>11514</v>
      </c>
      <c r="Q2788" s="182" t="s">
        <v>11</v>
      </c>
      <c r="R2788" s="9" t="s">
        <v>3030</v>
      </c>
      <c r="S2788" s="6">
        <v>0</v>
      </c>
      <c r="T2788" s="6">
        <v>7105</v>
      </c>
      <c r="U2788" s="6">
        <v>0</v>
      </c>
      <c r="V2788" s="6">
        <v>0</v>
      </c>
      <c r="W2788" s="6">
        <f>SUM(Table2[[#This Row],[PE Obligations]:[Paving Obligations]])</f>
        <v>7105</v>
      </c>
    </row>
    <row r="2789" spans="1:23" ht="30" x14ac:dyDescent="0.25">
      <c r="A2789" s="5">
        <v>120855</v>
      </c>
      <c r="B2789" s="4">
        <v>3</v>
      </c>
      <c r="C2789" s="9" t="s">
        <v>237</v>
      </c>
      <c r="D2789" s="65" t="s">
        <v>2797</v>
      </c>
      <c r="E2789" s="65" t="s">
        <v>11498</v>
      </c>
      <c r="F2789" s="9" t="s">
        <v>2798</v>
      </c>
      <c r="H2789" s="1" t="s">
        <v>35</v>
      </c>
      <c r="I2789" s="1" t="s">
        <v>29</v>
      </c>
      <c r="K2789" s="14" t="s">
        <v>28</v>
      </c>
      <c r="L2789" s="14" t="s">
        <v>113</v>
      </c>
      <c r="M2789" s="2">
        <v>0.01</v>
      </c>
      <c r="P2789" s="181" t="s">
        <v>11517</v>
      </c>
      <c r="Q2789" s="182" t="s">
        <v>30</v>
      </c>
      <c r="S2789" s="6">
        <v>0</v>
      </c>
      <c r="T2789" s="6">
        <v>0</v>
      </c>
      <c r="U2789" s="6">
        <v>7099.78</v>
      </c>
      <c r="V2789" s="6">
        <v>0</v>
      </c>
      <c r="W2789" s="6">
        <f>SUM(Table2[[#This Row],[PE Obligations]:[Paving Obligations]])</f>
        <v>7099.78</v>
      </c>
    </row>
    <row r="2790" spans="1:23" ht="30" x14ac:dyDescent="0.25">
      <c r="A2790" s="5">
        <v>122706</v>
      </c>
      <c r="B2790" s="4">
        <v>4</v>
      </c>
      <c r="C2790" s="9" t="s">
        <v>94</v>
      </c>
      <c r="D2790" s="65"/>
      <c r="E2790" s="65" t="s">
        <v>11500</v>
      </c>
      <c r="F2790" s="9" t="s">
        <v>3252</v>
      </c>
      <c r="G2790" s="9" t="s">
        <v>2658</v>
      </c>
      <c r="H2790" s="1" t="s">
        <v>1069</v>
      </c>
      <c r="I2790" s="1" t="s">
        <v>1070</v>
      </c>
      <c r="K2790" s="14" t="s">
        <v>11500</v>
      </c>
      <c r="L2790" s="14" t="s">
        <v>11500</v>
      </c>
      <c r="M2790" s="2">
        <v>0.01</v>
      </c>
      <c r="P2790" s="181" t="s">
        <v>11500</v>
      </c>
      <c r="Q2790" s="182" t="s">
        <v>30</v>
      </c>
      <c r="S2790" s="6">
        <v>0</v>
      </c>
      <c r="T2790" s="6">
        <v>7097</v>
      </c>
      <c r="U2790" s="6">
        <v>0</v>
      </c>
      <c r="V2790" s="6">
        <v>0</v>
      </c>
      <c r="W2790" s="6">
        <f>SUM(Table2[[#This Row],[PE Obligations]:[Paving Obligations]])</f>
        <v>7097</v>
      </c>
    </row>
    <row r="2791" spans="1:23" x14ac:dyDescent="0.25">
      <c r="A2791" s="5">
        <v>117482</v>
      </c>
      <c r="B2791" s="4">
        <v>4</v>
      </c>
      <c r="C2791" s="9" t="s">
        <v>248</v>
      </c>
      <c r="D2791" s="65" t="s">
        <v>348</v>
      </c>
      <c r="E2791" s="65" t="s">
        <v>900</v>
      </c>
      <c r="F2791" s="9" t="s">
        <v>2130</v>
      </c>
      <c r="H2791" s="1" t="s">
        <v>52</v>
      </c>
      <c r="I2791" s="1" t="s">
        <v>48</v>
      </c>
      <c r="K2791" s="14" t="s">
        <v>28</v>
      </c>
      <c r="L2791" s="14" t="s">
        <v>11339</v>
      </c>
      <c r="M2791" s="2">
        <v>0</v>
      </c>
      <c r="P2791" s="181" t="s">
        <v>11514</v>
      </c>
      <c r="Q2791" s="182" t="s">
        <v>11</v>
      </c>
      <c r="R2791" s="9" t="s">
        <v>2131</v>
      </c>
      <c r="S2791" s="6">
        <v>0</v>
      </c>
      <c r="T2791" s="6">
        <v>0</v>
      </c>
      <c r="U2791" s="6">
        <v>7000</v>
      </c>
      <c r="V2791" s="6">
        <v>0</v>
      </c>
      <c r="W2791" s="6">
        <f>SUM(Table2[[#This Row],[PE Obligations]:[Paving Obligations]])</f>
        <v>7000</v>
      </c>
    </row>
    <row r="2792" spans="1:23" ht="30" x14ac:dyDescent="0.25">
      <c r="A2792" s="5">
        <v>127637</v>
      </c>
      <c r="B2792" s="4">
        <v>1</v>
      </c>
      <c r="C2792" s="9" t="s">
        <v>102</v>
      </c>
      <c r="D2792" s="65" t="s">
        <v>4544</v>
      </c>
      <c r="E2792" s="65" t="s">
        <v>900</v>
      </c>
      <c r="F2792" s="9" t="s">
        <v>5611</v>
      </c>
      <c r="G2792" s="9" t="s">
        <v>4401</v>
      </c>
      <c r="H2792" s="1" t="s">
        <v>501</v>
      </c>
      <c r="I2792" s="1" t="s">
        <v>600</v>
      </c>
      <c r="K2792" s="14" t="s">
        <v>11500</v>
      </c>
      <c r="L2792" s="14" t="s">
        <v>11500</v>
      </c>
      <c r="M2792" s="2">
        <v>6.43</v>
      </c>
      <c r="N2792" s="13">
        <v>44232</v>
      </c>
      <c r="P2792" s="181" t="s">
        <v>11514</v>
      </c>
      <c r="Q2792" s="182" t="s">
        <v>430</v>
      </c>
      <c r="S2792" s="6">
        <v>7000</v>
      </c>
      <c r="T2792" s="6">
        <v>0</v>
      </c>
      <c r="U2792" s="6">
        <v>0</v>
      </c>
      <c r="V2792" s="6">
        <v>0</v>
      </c>
      <c r="W2792" s="6">
        <f>SUM(Table2[[#This Row],[PE Obligations]:[Paving Obligations]])</f>
        <v>7000</v>
      </c>
    </row>
    <row r="2793" spans="1:23" x14ac:dyDescent="0.25">
      <c r="A2793" s="5">
        <v>120005</v>
      </c>
      <c r="B2793" s="4">
        <v>6</v>
      </c>
      <c r="C2793" s="9" t="s">
        <v>46</v>
      </c>
      <c r="D2793" s="65"/>
      <c r="E2793" s="65" t="s">
        <v>11500</v>
      </c>
      <c r="F2793" s="9" t="s">
        <v>2583</v>
      </c>
      <c r="H2793" s="1" t="s">
        <v>24</v>
      </c>
      <c r="K2793" s="14" t="s">
        <v>11500</v>
      </c>
      <c r="L2793" s="14" t="s">
        <v>11500</v>
      </c>
      <c r="M2793" s="1" t="s">
        <v>57</v>
      </c>
      <c r="P2793" s="181" t="s">
        <v>11500</v>
      </c>
      <c r="Q2793" s="182"/>
      <c r="S2793" s="6">
        <v>0</v>
      </c>
      <c r="T2793" s="6">
        <v>0</v>
      </c>
      <c r="U2793" s="6">
        <v>6992.76</v>
      </c>
      <c r="V2793" s="6">
        <v>0</v>
      </c>
      <c r="W2793" s="6">
        <f>SUM(Table2[[#This Row],[PE Obligations]:[Paving Obligations]])</f>
        <v>6992.76</v>
      </c>
    </row>
    <row r="2794" spans="1:23" x14ac:dyDescent="0.25">
      <c r="A2794" s="5">
        <v>128051</v>
      </c>
      <c r="B2794" s="4">
        <v>1</v>
      </c>
      <c r="C2794" s="9" t="s">
        <v>102</v>
      </c>
      <c r="D2794" s="65" t="s">
        <v>644</v>
      </c>
      <c r="E2794" s="65" t="s">
        <v>900</v>
      </c>
      <c r="F2794" s="9" t="s">
        <v>5998</v>
      </c>
      <c r="G2794" s="9" t="s">
        <v>5999</v>
      </c>
      <c r="H2794" s="1" t="s">
        <v>105</v>
      </c>
      <c r="I2794" s="1" t="s">
        <v>171</v>
      </c>
      <c r="K2794" s="14" t="s">
        <v>11500</v>
      </c>
      <c r="L2794" s="14" t="s">
        <v>11500</v>
      </c>
      <c r="M2794" s="2">
        <v>0</v>
      </c>
      <c r="N2794" s="13">
        <v>43441</v>
      </c>
      <c r="P2794" s="181" t="s">
        <v>11514</v>
      </c>
      <c r="Q2794" s="182" t="s">
        <v>11</v>
      </c>
      <c r="S2794" s="6">
        <v>0</v>
      </c>
      <c r="T2794" s="6">
        <v>0</v>
      </c>
      <c r="U2794" s="6">
        <v>6950</v>
      </c>
      <c r="V2794" s="6">
        <v>0</v>
      </c>
      <c r="W2794" s="6">
        <f>SUM(Table2[[#This Row],[PE Obligations]:[Paving Obligations]])</f>
        <v>6950</v>
      </c>
    </row>
    <row r="2795" spans="1:23" ht="180" x14ac:dyDescent="0.25">
      <c r="A2795" s="5">
        <v>41633</v>
      </c>
      <c r="B2795" s="4">
        <v>1</v>
      </c>
      <c r="C2795" s="9" t="s">
        <v>83</v>
      </c>
      <c r="D2795" s="65"/>
      <c r="E2795" s="65" t="s">
        <v>11498</v>
      </c>
      <c r="F2795" s="9" t="s">
        <v>84</v>
      </c>
      <c r="G2795" s="9" t="s">
        <v>85</v>
      </c>
      <c r="H2795" s="1" t="s">
        <v>22</v>
      </c>
      <c r="I2795" s="1" t="s">
        <v>39</v>
      </c>
      <c r="K2795" s="14" t="s">
        <v>11500</v>
      </c>
      <c r="L2795" s="14" t="s">
        <v>11500</v>
      </c>
      <c r="M2795" s="2">
        <v>0</v>
      </c>
      <c r="P2795" s="181" t="s">
        <v>11516</v>
      </c>
      <c r="Q2795" s="182" t="s">
        <v>11</v>
      </c>
      <c r="S2795" s="6">
        <v>0</v>
      </c>
      <c r="T2795" s="6">
        <v>0</v>
      </c>
      <c r="U2795" s="6">
        <v>6935.13</v>
      </c>
      <c r="V2795" s="6">
        <v>0</v>
      </c>
      <c r="W2795" s="6">
        <f>SUM(Table2[[#This Row],[PE Obligations]:[Paving Obligations]])</f>
        <v>6935.13</v>
      </c>
    </row>
    <row r="2796" spans="1:23" ht="30" x14ac:dyDescent="0.25">
      <c r="A2796" s="5">
        <v>121808</v>
      </c>
      <c r="B2796" s="4">
        <v>3</v>
      </c>
      <c r="C2796" s="9" t="s">
        <v>267</v>
      </c>
      <c r="D2796" s="65" t="s">
        <v>3014</v>
      </c>
      <c r="E2796" s="65" t="s">
        <v>11498</v>
      </c>
      <c r="F2796" s="9" t="s">
        <v>3015</v>
      </c>
      <c r="G2796" s="9" t="s">
        <v>2658</v>
      </c>
      <c r="H2796" s="1" t="s">
        <v>1072</v>
      </c>
      <c r="I2796" s="1" t="s">
        <v>1070</v>
      </c>
      <c r="K2796" s="14" t="s">
        <v>11500</v>
      </c>
      <c r="L2796" s="14" t="s">
        <v>11500</v>
      </c>
      <c r="M2796" s="2">
        <v>0.01</v>
      </c>
      <c r="P2796" s="181" t="s">
        <v>11517</v>
      </c>
      <c r="Q2796" s="182" t="s">
        <v>30</v>
      </c>
      <c r="S2796" s="6">
        <v>0</v>
      </c>
      <c r="T2796" s="6">
        <v>0</v>
      </c>
      <c r="U2796" s="6">
        <v>6934</v>
      </c>
      <c r="V2796" s="6">
        <v>0</v>
      </c>
      <c r="W2796" s="6">
        <f>SUM(Table2[[#This Row],[PE Obligations]:[Paving Obligations]])</f>
        <v>6934</v>
      </c>
    </row>
    <row r="2797" spans="1:23" ht="30" x14ac:dyDescent="0.25">
      <c r="A2797" s="5">
        <v>129289</v>
      </c>
      <c r="B2797" s="4">
        <v>3</v>
      </c>
      <c r="C2797" s="9" t="s">
        <v>54</v>
      </c>
      <c r="D2797" s="65"/>
      <c r="E2797" s="65" t="s">
        <v>11500</v>
      </c>
      <c r="F2797" s="9" t="s">
        <v>6763</v>
      </c>
      <c r="H2797" s="1" t="s">
        <v>1246</v>
      </c>
      <c r="K2797" s="14" t="s">
        <v>11500</v>
      </c>
      <c r="L2797" s="14" t="s">
        <v>11500</v>
      </c>
      <c r="M2797" s="1" t="s">
        <v>57</v>
      </c>
      <c r="P2797" s="181" t="s">
        <v>11500</v>
      </c>
      <c r="Q2797" s="182"/>
      <c r="S2797" s="6">
        <v>0</v>
      </c>
      <c r="T2797" s="6">
        <v>0</v>
      </c>
      <c r="U2797" s="6">
        <v>6884</v>
      </c>
      <c r="V2797" s="6">
        <v>0</v>
      </c>
      <c r="W2797" s="6">
        <f>SUM(Table2[[#This Row],[PE Obligations]:[Paving Obligations]])</f>
        <v>6884</v>
      </c>
    </row>
    <row r="2798" spans="1:23" x14ac:dyDescent="0.25">
      <c r="A2798" s="5">
        <v>104600</v>
      </c>
      <c r="B2798" s="4">
        <v>2</v>
      </c>
      <c r="C2798" s="9" t="s">
        <v>65</v>
      </c>
      <c r="D2798" s="65"/>
      <c r="E2798" s="65" t="s">
        <v>11500</v>
      </c>
      <c r="F2798" s="9" t="s">
        <v>876</v>
      </c>
      <c r="H2798" s="1" t="s">
        <v>24</v>
      </c>
      <c r="I2798" s="1" t="s">
        <v>56</v>
      </c>
      <c r="K2798" s="14" t="s">
        <v>11500</v>
      </c>
      <c r="L2798" s="14" t="s">
        <v>11500</v>
      </c>
      <c r="M2798" s="1" t="s">
        <v>57</v>
      </c>
      <c r="P2798" s="181" t="s">
        <v>11500</v>
      </c>
      <c r="Q2798" s="182"/>
      <c r="S2798" s="6">
        <v>0</v>
      </c>
      <c r="T2798" s="6">
        <v>0</v>
      </c>
      <c r="U2798" s="6">
        <v>6876.65</v>
      </c>
      <c r="V2798" s="6">
        <v>0</v>
      </c>
      <c r="W2798" s="6">
        <f>SUM(Table2[[#This Row],[PE Obligations]:[Paving Obligations]])</f>
        <v>6876.65</v>
      </c>
    </row>
    <row r="2799" spans="1:23" x14ac:dyDescent="0.25">
      <c r="A2799" s="5">
        <v>113092</v>
      </c>
      <c r="B2799" s="4">
        <v>3</v>
      </c>
      <c r="C2799" s="9" t="s">
        <v>54</v>
      </c>
      <c r="D2799" s="65"/>
      <c r="E2799" s="65" t="s">
        <v>11500</v>
      </c>
      <c r="F2799" s="9" t="s">
        <v>1408</v>
      </c>
      <c r="H2799" s="1" t="s">
        <v>24</v>
      </c>
      <c r="I2799" s="1" t="s">
        <v>93</v>
      </c>
      <c r="K2799" s="14" t="s">
        <v>11496</v>
      </c>
      <c r="L2799" s="14" t="s">
        <v>10418</v>
      </c>
      <c r="M2799" s="1" t="s">
        <v>57</v>
      </c>
      <c r="P2799" s="181" t="s">
        <v>11500</v>
      </c>
      <c r="Q2799" s="182"/>
      <c r="S2799" s="6">
        <v>0</v>
      </c>
      <c r="T2799" s="6">
        <v>0</v>
      </c>
      <c r="U2799" s="6">
        <v>0</v>
      </c>
      <c r="V2799" s="6">
        <v>6819.87</v>
      </c>
      <c r="W2799" s="6">
        <f>SUM(Table2[[#This Row],[PE Obligations]:[Paving Obligations]])</f>
        <v>6819.87</v>
      </c>
    </row>
    <row r="2800" spans="1:23" ht="30" x14ac:dyDescent="0.25">
      <c r="A2800" s="5">
        <v>129863</v>
      </c>
      <c r="B2800" s="4">
        <v>1</v>
      </c>
      <c r="C2800" s="9" t="s">
        <v>40</v>
      </c>
      <c r="D2800" s="65"/>
      <c r="E2800" s="65" t="s">
        <v>11500</v>
      </c>
      <c r="F2800" s="9" t="s">
        <v>7211</v>
      </c>
      <c r="H2800" s="1" t="s">
        <v>1246</v>
      </c>
      <c r="K2800" s="14" t="s">
        <v>11500</v>
      </c>
      <c r="L2800" s="14" t="s">
        <v>11500</v>
      </c>
      <c r="M2800" s="1" t="s">
        <v>57</v>
      </c>
      <c r="P2800" s="181" t="s">
        <v>11500</v>
      </c>
      <c r="Q2800" s="182"/>
      <c r="S2800" s="6">
        <v>0</v>
      </c>
      <c r="T2800" s="6">
        <v>0</v>
      </c>
      <c r="U2800" s="6">
        <v>6795</v>
      </c>
      <c r="V2800" s="6">
        <v>0</v>
      </c>
      <c r="W2800" s="6">
        <f>SUM(Table2[[#This Row],[PE Obligations]:[Paving Obligations]])</f>
        <v>6795</v>
      </c>
    </row>
    <row r="2801" spans="1:23" ht="30" x14ac:dyDescent="0.25">
      <c r="A2801" s="5">
        <v>129776</v>
      </c>
      <c r="B2801" s="4">
        <v>4</v>
      </c>
      <c r="C2801" s="9" t="s">
        <v>264</v>
      </c>
      <c r="D2801" s="65"/>
      <c r="E2801" s="65" t="s">
        <v>11500</v>
      </c>
      <c r="F2801" s="9" t="s">
        <v>7149</v>
      </c>
      <c r="H2801" s="1" t="s">
        <v>1246</v>
      </c>
      <c r="K2801" s="14" t="s">
        <v>11500</v>
      </c>
      <c r="L2801" s="14" t="s">
        <v>11500</v>
      </c>
      <c r="M2801" s="1" t="s">
        <v>57</v>
      </c>
      <c r="P2801" s="181" t="s">
        <v>11500</v>
      </c>
      <c r="Q2801" s="182"/>
      <c r="S2801" s="6">
        <v>0</v>
      </c>
      <c r="T2801" s="6">
        <v>0</v>
      </c>
      <c r="U2801" s="6">
        <v>6719</v>
      </c>
      <c r="V2801" s="6">
        <v>0</v>
      </c>
      <c r="W2801" s="6">
        <f>SUM(Table2[[#This Row],[PE Obligations]:[Paving Obligations]])</f>
        <v>6719</v>
      </c>
    </row>
    <row r="2802" spans="1:23" ht="30" x14ac:dyDescent="0.25">
      <c r="A2802" s="5">
        <v>123373</v>
      </c>
      <c r="B2802" s="4">
        <v>1</v>
      </c>
      <c r="C2802" s="9" t="s">
        <v>292</v>
      </c>
      <c r="D2802" s="65" t="s">
        <v>3441</v>
      </c>
      <c r="E2802" s="65" t="s">
        <v>11498</v>
      </c>
      <c r="F2802" s="9" t="s">
        <v>3442</v>
      </c>
      <c r="H2802" s="1" t="s">
        <v>1098</v>
      </c>
      <c r="I2802" s="1" t="s">
        <v>158</v>
      </c>
      <c r="K2802" s="14" t="s">
        <v>11500</v>
      </c>
      <c r="L2802" s="14" t="s">
        <v>11500</v>
      </c>
      <c r="M2802" s="2">
        <v>0.79</v>
      </c>
      <c r="P2802" s="181" t="s">
        <v>11517</v>
      </c>
      <c r="Q2802" s="182" t="s">
        <v>30</v>
      </c>
      <c r="S2802" s="6">
        <v>0</v>
      </c>
      <c r="T2802" s="6">
        <v>0</v>
      </c>
      <c r="U2802" s="6">
        <v>0</v>
      </c>
      <c r="V2802" s="6">
        <v>6656.74</v>
      </c>
      <c r="W2802" s="6">
        <f>SUM(Table2[[#This Row],[PE Obligations]:[Paving Obligations]])</f>
        <v>6656.74</v>
      </c>
    </row>
    <row r="2803" spans="1:23" ht="30" x14ac:dyDescent="0.25">
      <c r="A2803" s="5">
        <v>128496</v>
      </c>
      <c r="B2803" s="4">
        <v>3</v>
      </c>
      <c r="C2803" s="9" t="s">
        <v>54</v>
      </c>
      <c r="D2803" s="65" t="s">
        <v>6130</v>
      </c>
      <c r="E2803" s="65" t="s">
        <v>11498</v>
      </c>
      <c r="F2803" s="9" t="s">
        <v>6131</v>
      </c>
      <c r="G2803" s="9" t="s">
        <v>2658</v>
      </c>
      <c r="H2803" s="1" t="s">
        <v>1069</v>
      </c>
      <c r="I2803" s="1" t="s">
        <v>1070</v>
      </c>
      <c r="K2803" s="14" t="s">
        <v>11500</v>
      </c>
      <c r="L2803" s="14" t="s">
        <v>11500</v>
      </c>
      <c r="M2803" s="2">
        <v>0.01</v>
      </c>
      <c r="P2803" s="181" t="s">
        <v>11517</v>
      </c>
      <c r="Q2803" s="182" t="s">
        <v>30</v>
      </c>
      <c r="S2803" s="6">
        <v>0</v>
      </c>
      <c r="T2803" s="6">
        <v>0</v>
      </c>
      <c r="U2803" s="6">
        <v>6655</v>
      </c>
      <c r="V2803" s="6">
        <v>0</v>
      </c>
      <c r="W2803" s="6">
        <f>SUM(Table2[[#This Row],[PE Obligations]:[Paving Obligations]])</f>
        <v>6655</v>
      </c>
    </row>
    <row r="2804" spans="1:23" ht="30" x14ac:dyDescent="0.25">
      <c r="A2804" s="5">
        <v>129964</v>
      </c>
      <c r="B2804" s="4">
        <v>3</v>
      </c>
      <c r="C2804" s="9" t="s">
        <v>54</v>
      </c>
      <c r="D2804" s="65"/>
      <c r="E2804" s="65" t="s">
        <v>11500</v>
      </c>
      <c r="F2804" s="9" t="s">
        <v>7317</v>
      </c>
      <c r="H2804" s="1" t="s">
        <v>1246</v>
      </c>
      <c r="K2804" s="14" t="s">
        <v>11500</v>
      </c>
      <c r="L2804" s="14" t="s">
        <v>11500</v>
      </c>
      <c r="M2804" s="1" t="s">
        <v>57</v>
      </c>
      <c r="P2804" s="181" t="s">
        <v>11500</v>
      </c>
      <c r="Q2804" s="182"/>
      <c r="S2804" s="6">
        <v>0</v>
      </c>
      <c r="T2804" s="6">
        <v>0</v>
      </c>
      <c r="U2804" s="6">
        <v>6610</v>
      </c>
      <c r="V2804" s="6">
        <v>0</v>
      </c>
      <c r="W2804" s="6">
        <f>SUM(Table2[[#This Row],[PE Obligations]:[Paving Obligations]])</f>
        <v>6610</v>
      </c>
    </row>
    <row r="2805" spans="1:23" ht="30" x14ac:dyDescent="0.25">
      <c r="A2805" s="5">
        <v>129230.26</v>
      </c>
      <c r="B2805" s="4">
        <v>6</v>
      </c>
      <c r="C2805" s="9" t="s">
        <v>46</v>
      </c>
      <c r="D2805" s="65"/>
      <c r="E2805" s="65" t="s">
        <v>11500</v>
      </c>
      <c r="F2805" s="9" t="s">
        <v>6652</v>
      </c>
      <c r="H2805" s="1" t="s">
        <v>24</v>
      </c>
      <c r="I2805" s="1" t="s">
        <v>24</v>
      </c>
      <c r="K2805" s="14" t="s">
        <v>11500</v>
      </c>
      <c r="L2805" s="14" t="s">
        <v>11500</v>
      </c>
      <c r="M2805" s="1" t="s">
        <v>57</v>
      </c>
      <c r="P2805" s="181" t="s">
        <v>11500</v>
      </c>
      <c r="Q2805" s="182"/>
      <c r="S2805" s="6">
        <v>0</v>
      </c>
      <c r="T2805" s="6">
        <v>0</v>
      </c>
      <c r="U2805" s="6">
        <v>6571.75</v>
      </c>
      <c r="V2805" s="6">
        <v>0</v>
      </c>
      <c r="W2805" s="6">
        <f>SUM(Table2[[#This Row],[PE Obligations]:[Paving Obligations]])</f>
        <v>6571.75</v>
      </c>
    </row>
    <row r="2806" spans="1:23" ht="30" x14ac:dyDescent="0.25">
      <c r="A2806" s="5">
        <v>114544.06</v>
      </c>
      <c r="B2806" s="4">
        <v>2</v>
      </c>
      <c r="C2806" s="9" t="s">
        <v>159</v>
      </c>
      <c r="D2806" s="65"/>
      <c r="E2806" s="65" t="s">
        <v>10721</v>
      </c>
      <c r="F2806" s="9" t="s">
        <v>1626</v>
      </c>
      <c r="H2806" s="1" t="s">
        <v>105</v>
      </c>
      <c r="I2806" s="1" t="s">
        <v>171</v>
      </c>
      <c r="K2806" s="14" t="s">
        <v>11500</v>
      </c>
      <c r="L2806" s="14" t="s">
        <v>11500</v>
      </c>
      <c r="M2806" s="1" t="s">
        <v>57</v>
      </c>
      <c r="N2806" s="13">
        <v>42601</v>
      </c>
      <c r="P2806" s="181" t="s">
        <v>11513</v>
      </c>
      <c r="Q2806" s="182"/>
      <c r="S2806" s="6">
        <v>0</v>
      </c>
      <c r="T2806" s="6">
        <v>0</v>
      </c>
      <c r="U2806" s="6">
        <v>6563.41</v>
      </c>
      <c r="V2806" s="6">
        <v>0</v>
      </c>
      <c r="W2806" s="6">
        <f>SUM(Table2[[#This Row],[PE Obligations]:[Paving Obligations]])</f>
        <v>6563.41</v>
      </c>
    </row>
    <row r="2807" spans="1:23" ht="30" x14ac:dyDescent="0.25">
      <c r="A2807" s="5">
        <v>118531</v>
      </c>
      <c r="B2807" s="4">
        <v>4</v>
      </c>
      <c r="C2807" s="9" t="s">
        <v>18</v>
      </c>
      <c r="D2807" s="65" t="s">
        <v>135</v>
      </c>
      <c r="E2807" s="65" t="s">
        <v>11498</v>
      </c>
      <c r="F2807" s="9" t="s">
        <v>2321</v>
      </c>
      <c r="H2807" s="1" t="s">
        <v>1079</v>
      </c>
      <c r="I2807" s="1" t="s">
        <v>118</v>
      </c>
      <c r="K2807" s="14" t="s">
        <v>11496</v>
      </c>
      <c r="L2807" s="14" t="s">
        <v>11499</v>
      </c>
      <c r="M2807" s="2">
        <v>0.27300000000000002</v>
      </c>
      <c r="N2807" s="13">
        <v>41565</v>
      </c>
      <c r="P2807" s="181" t="s">
        <v>11517</v>
      </c>
      <c r="Q2807" s="182" t="s">
        <v>24</v>
      </c>
      <c r="S2807" s="6">
        <v>0</v>
      </c>
      <c r="T2807" s="6">
        <v>0</v>
      </c>
      <c r="U2807" s="6">
        <v>6500</v>
      </c>
      <c r="V2807" s="6">
        <v>0</v>
      </c>
      <c r="W2807" s="6">
        <f>SUM(Table2[[#This Row],[PE Obligations]:[Paving Obligations]])</f>
        <v>6500</v>
      </c>
    </row>
    <row r="2808" spans="1:23" x14ac:dyDescent="0.25">
      <c r="A2808" s="5">
        <v>121420.03</v>
      </c>
      <c r="B2808" s="4">
        <v>2</v>
      </c>
      <c r="C2808" s="9" t="s">
        <v>159</v>
      </c>
      <c r="D2808" s="65" t="s">
        <v>900</v>
      </c>
      <c r="E2808" s="65" t="s">
        <v>900</v>
      </c>
      <c r="F2808" s="9" t="s">
        <v>2880</v>
      </c>
      <c r="H2808" s="1" t="s">
        <v>105</v>
      </c>
      <c r="I2808" s="1" t="s">
        <v>761</v>
      </c>
      <c r="K2808" s="14" t="s">
        <v>11500</v>
      </c>
      <c r="L2808" s="14" t="s">
        <v>11500</v>
      </c>
      <c r="M2808" s="2">
        <v>309.95</v>
      </c>
      <c r="N2808" s="13">
        <v>43042</v>
      </c>
      <c r="P2808" s="181" t="s">
        <v>11515</v>
      </c>
      <c r="Q2808" s="182"/>
      <c r="S2808" s="6">
        <v>0</v>
      </c>
      <c r="T2808" s="6">
        <v>0</v>
      </c>
      <c r="U2808" s="6">
        <v>6500</v>
      </c>
      <c r="V2808" s="6">
        <v>0</v>
      </c>
      <c r="W2808" s="6">
        <f>SUM(Table2[[#This Row],[PE Obligations]:[Paving Obligations]])</f>
        <v>6500</v>
      </c>
    </row>
    <row r="2809" spans="1:23" x14ac:dyDescent="0.25">
      <c r="A2809" s="5">
        <v>129029</v>
      </c>
      <c r="B2809" s="4">
        <v>1</v>
      </c>
      <c r="C2809" s="9" t="s">
        <v>729</v>
      </c>
      <c r="D2809" s="65"/>
      <c r="E2809" s="65" t="s">
        <v>10721</v>
      </c>
      <c r="F2809" s="9" t="s">
        <v>6462</v>
      </c>
      <c r="H2809" s="1" t="s">
        <v>105</v>
      </c>
      <c r="I2809" s="1" t="s">
        <v>171</v>
      </c>
      <c r="K2809" s="14" t="s">
        <v>11500</v>
      </c>
      <c r="L2809" s="14" t="s">
        <v>11500</v>
      </c>
      <c r="M2809" s="1" t="s">
        <v>57</v>
      </c>
      <c r="P2809" s="181" t="s">
        <v>11513</v>
      </c>
      <c r="Q2809" s="182"/>
      <c r="S2809" s="6">
        <v>0</v>
      </c>
      <c r="T2809" s="6">
        <v>0</v>
      </c>
      <c r="U2809" s="6">
        <v>6500</v>
      </c>
      <c r="V2809" s="6">
        <v>0</v>
      </c>
      <c r="W2809" s="6">
        <f>SUM(Table2[[#This Row],[PE Obligations]:[Paving Obligations]])</f>
        <v>6500</v>
      </c>
    </row>
    <row r="2810" spans="1:23" ht="45" x14ac:dyDescent="0.25">
      <c r="A2810" s="5">
        <v>105525.51</v>
      </c>
      <c r="B2810" s="4">
        <v>3</v>
      </c>
      <c r="C2810" s="9" t="s">
        <v>269</v>
      </c>
      <c r="D2810" s="65" t="s">
        <v>913</v>
      </c>
      <c r="E2810" s="65" t="s">
        <v>900</v>
      </c>
      <c r="F2810" s="9" t="s">
        <v>914</v>
      </c>
      <c r="G2810" s="9" t="s">
        <v>915</v>
      </c>
      <c r="H2810" s="1" t="s">
        <v>22</v>
      </c>
      <c r="I2810" s="1" t="s">
        <v>916</v>
      </c>
      <c r="K2810" s="14" t="s">
        <v>11500</v>
      </c>
      <c r="L2810" s="14" t="s">
        <v>11500</v>
      </c>
      <c r="M2810" s="2">
        <v>0.77400000000000002</v>
      </c>
      <c r="P2810" s="181" t="s">
        <v>11514</v>
      </c>
      <c r="Q2810" s="182" t="s">
        <v>11</v>
      </c>
      <c r="S2810" s="6">
        <v>0</v>
      </c>
      <c r="T2810" s="6">
        <v>0</v>
      </c>
      <c r="U2810" s="6">
        <v>6375</v>
      </c>
      <c r="V2810" s="6">
        <v>0</v>
      </c>
      <c r="W2810" s="6">
        <f>SUM(Table2[[#This Row],[PE Obligations]:[Paving Obligations]])</f>
        <v>6375</v>
      </c>
    </row>
    <row r="2811" spans="1:23" x14ac:dyDescent="0.25">
      <c r="A2811" s="5">
        <v>129401</v>
      </c>
      <c r="B2811" s="4">
        <v>3</v>
      </c>
      <c r="C2811" s="9" t="s">
        <v>274</v>
      </c>
      <c r="D2811" s="65"/>
      <c r="E2811" s="65" t="s">
        <v>900</v>
      </c>
      <c r="F2811" s="9" t="s">
        <v>6882</v>
      </c>
      <c r="H2811" s="1" t="s">
        <v>105</v>
      </c>
      <c r="I2811" s="1" t="s">
        <v>171</v>
      </c>
      <c r="K2811" s="14" t="s">
        <v>11500</v>
      </c>
      <c r="L2811" s="14" t="s">
        <v>11500</v>
      </c>
      <c r="M2811" s="1" t="s">
        <v>57</v>
      </c>
      <c r="P2811" s="181" t="s">
        <v>11515</v>
      </c>
      <c r="Q2811" s="182"/>
      <c r="S2811" s="6">
        <v>0</v>
      </c>
      <c r="T2811" s="6">
        <v>0</v>
      </c>
      <c r="U2811" s="6">
        <v>6372</v>
      </c>
      <c r="V2811" s="6">
        <v>0</v>
      </c>
      <c r="W2811" s="6">
        <f>SUM(Table2[[#This Row],[PE Obligations]:[Paving Obligations]])</f>
        <v>6372</v>
      </c>
    </row>
    <row r="2812" spans="1:23" x14ac:dyDescent="0.25">
      <c r="A2812" s="5">
        <v>126598</v>
      </c>
      <c r="B2812" s="4">
        <v>3</v>
      </c>
      <c r="C2812" s="9" t="s">
        <v>320</v>
      </c>
      <c r="D2812" s="65"/>
      <c r="E2812" s="65" t="s">
        <v>11500</v>
      </c>
      <c r="F2812" s="9" t="s">
        <v>4955</v>
      </c>
      <c r="H2812" s="1" t="s">
        <v>24</v>
      </c>
      <c r="I2812" s="1" t="s">
        <v>118</v>
      </c>
      <c r="K2812" s="14" t="s">
        <v>11496</v>
      </c>
      <c r="L2812" s="14" t="s">
        <v>11499</v>
      </c>
      <c r="M2812" s="1" t="s">
        <v>57</v>
      </c>
      <c r="N2812" s="13">
        <v>43231</v>
      </c>
      <c r="P2812" s="181" t="s">
        <v>11500</v>
      </c>
      <c r="Q2812" s="182"/>
      <c r="S2812" s="6">
        <v>0</v>
      </c>
      <c r="T2812" s="6">
        <v>0</v>
      </c>
      <c r="U2812" s="6">
        <v>6347.41</v>
      </c>
      <c r="V2812" s="6">
        <v>0</v>
      </c>
      <c r="W2812" s="6">
        <f>SUM(Table2[[#This Row],[PE Obligations]:[Paving Obligations]])</f>
        <v>6347.41</v>
      </c>
    </row>
    <row r="2813" spans="1:23" ht="30" x14ac:dyDescent="0.25">
      <c r="A2813" s="5">
        <v>123756</v>
      </c>
      <c r="B2813" s="4">
        <v>4</v>
      </c>
      <c r="C2813" s="9" t="s">
        <v>259</v>
      </c>
      <c r="D2813" s="65"/>
      <c r="E2813" s="65" t="s">
        <v>11498</v>
      </c>
      <c r="F2813" s="9" t="s">
        <v>3563</v>
      </c>
      <c r="G2813" s="9" t="s">
        <v>3564</v>
      </c>
      <c r="H2813" s="1" t="s">
        <v>22</v>
      </c>
      <c r="I2813" s="1" t="s">
        <v>39</v>
      </c>
      <c r="K2813" s="14" t="s">
        <v>11500</v>
      </c>
      <c r="L2813" s="14" t="s">
        <v>11500</v>
      </c>
      <c r="M2813" s="2">
        <v>0.31</v>
      </c>
      <c r="P2813" s="181" t="s">
        <v>11517</v>
      </c>
      <c r="Q2813" s="182" t="s">
        <v>30</v>
      </c>
      <c r="S2813" s="6">
        <v>0</v>
      </c>
      <c r="T2813" s="6">
        <v>0</v>
      </c>
      <c r="U2813" s="6">
        <v>6300</v>
      </c>
      <c r="V2813" s="6">
        <v>0</v>
      </c>
      <c r="W2813" s="6">
        <f>SUM(Table2[[#This Row],[PE Obligations]:[Paving Obligations]])</f>
        <v>6300</v>
      </c>
    </row>
    <row r="2814" spans="1:23" x14ac:dyDescent="0.25">
      <c r="A2814" s="5">
        <v>127464</v>
      </c>
      <c r="B2814" s="4">
        <v>3</v>
      </c>
      <c r="C2814" s="9" t="s">
        <v>312</v>
      </c>
      <c r="D2814" s="65" t="s">
        <v>135</v>
      </c>
      <c r="E2814" s="65" t="s">
        <v>11498</v>
      </c>
      <c r="F2814" s="9" t="s">
        <v>5505</v>
      </c>
      <c r="H2814" s="1" t="s">
        <v>1079</v>
      </c>
      <c r="I2814" s="1" t="s">
        <v>118</v>
      </c>
      <c r="K2814" s="14" t="s">
        <v>11496</v>
      </c>
      <c r="L2814" s="14" t="s">
        <v>11499</v>
      </c>
      <c r="M2814" s="1" t="s">
        <v>57</v>
      </c>
      <c r="P2814" s="181" t="s">
        <v>11517</v>
      </c>
      <c r="Q2814" s="182"/>
      <c r="S2814" s="6">
        <v>6300</v>
      </c>
      <c r="T2814" s="6">
        <v>0</v>
      </c>
      <c r="U2814" s="6">
        <v>0</v>
      </c>
      <c r="V2814" s="6">
        <v>0</v>
      </c>
      <c r="W2814" s="6">
        <f>SUM(Table2[[#This Row],[PE Obligations]:[Paving Obligations]])</f>
        <v>6300</v>
      </c>
    </row>
    <row r="2815" spans="1:23" ht="30" x14ac:dyDescent="0.25">
      <c r="A2815" s="5">
        <v>125380</v>
      </c>
      <c r="B2815" s="4">
        <v>2</v>
      </c>
      <c r="C2815" s="9" t="s">
        <v>316</v>
      </c>
      <c r="D2815" s="65" t="s">
        <v>448</v>
      </c>
      <c r="E2815" s="65" t="s">
        <v>900</v>
      </c>
      <c r="F2815" s="9" t="s">
        <v>4301</v>
      </c>
      <c r="H2815" s="1" t="s">
        <v>501</v>
      </c>
      <c r="I2815" s="1" t="s">
        <v>501</v>
      </c>
      <c r="K2815" s="14" t="s">
        <v>11500</v>
      </c>
      <c r="L2815" s="14" t="s">
        <v>11500</v>
      </c>
      <c r="M2815" s="2">
        <v>0.47</v>
      </c>
      <c r="N2815" s="13">
        <v>43378</v>
      </c>
      <c r="P2815" s="181" t="s">
        <v>11514</v>
      </c>
      <c r="Q2815" s="182" t="s">
        <v>11</v>
      </c>
      <c r="S2815" s="6">
        <v>-3794.19</v>
      </c>
      <c r="T2815" s="6">
        <v>0</v>
      </c>
      <c r="U2815" s="6">
        <v>10060.42</v>
      </c>
      <c r="V2815" s="6">
        <v>0</v>
      </c>
      <c r="W2815" s="6">
        <f>SUM(Table2[[#This Row],[PE Obligations]:[Paving Obligations]])</f>
        <v>6266.23</v>
      </c>
    </row>
    <row r="2816" spans="1:23" ht="30" x14ac:dyDescent="0.25">
      <c r="A2816" s="5">
        <v>44526</v>
      </c>
      <c r="B2816" s="4">
        <v>2</v>
      </c>
      <c r="C2816" s="9" t="s">
        <v>98</v>
      </c>
      <c r="D2816" s="65" t="s">
        <v>99</v>
      </c>
      <c r="E2816" s="65" t="s">
        <v>900</v>
      </c>
      <c r="F2816" s="9" t="s">
        <v>100</v>
      </c>
      <c r="H2816" s="1" t="s">
        <v>74</v>
      </c>
      <c r="I2816" s="1" t="s">
        <v>101</v>
      </c>
      <c r="K2816" s="14" t="s">
        <v>11496</v>
      </c>
      <c r="L2816" s="14" t="s">
        <v>113</v>
      </c>
      <c r="M2816" s="2">
        <v>0</v>
      </c>
      <c r="P2816" s="181" t="s">
        <v>11515</v>
      </c>
      <c r="Q2816" s="182"/>
      <c r="S2816" s="6">
        <v>0</v>
      </c>
      <c r="T2816" s="6">
        <v>6253.39</v>
      </c>
      <c r="U2816" s="6">
        <v>0</v>
      </c>
      <c r="V2816" s="6">
        <v>0</v>
      </c>
      <c r="W2816" s="6">
        <f>SUM(Table2[[#This Row],[PE Obligations]:[Paving Obligations]])</f>
        <v>6253.39</v>
      </c>
    </row>
    <row r="2817" spans="1:23" ht="75" x14ac:dyDescent="0.25">
      <c r="A2817" s="5">
        <v>125104</v>
      </c>
      <c r="B2817" s="4">
        <v>4</v>
      </c>
      <c r="C2817" s="9" t="s">
        <v>18</v>
      </c>
      <c r="D2817" s="65" t="s">
        <v>1089</v>
      </c>
      <c r="E2817" s="65" t="s">
        <v>900</v>
      </c>
      <c r="F2817" s="9" t="s">
        <v>4171</v>
      </c>
      <c r="G2817" s="9" t="s">
        <v>4172</v>
      </c>
      <c r="H2817" s="1" t="s">
        <v>22</v>
      </c>
      <c r="I2817" s="1" t="s">
        <v>1129</v>
      </c>
      <c r="K2817" s="14" t="s">
        <v>11500</v>
      </c>
      <c r="L2817" s="14" t="s">
        <v>11500</v>
      </c>
      <c r="M2817" s="2">
        <v>0</v>
      </c>
      <c r="P2817" s="181" t="s">
        <v>11515</v>
      </c>
      <c r="Q2817" s="182" t="s">
        <v>24</v>
      </c>
      <c r="S2817" s="6">
        <v>266</v>
      </c>
      <c r="T2817" s="6">
        <v>0</v>
      </c>
      <c r="U2817" s="6">
        <v>5983</v>
      </c>
      <c r="V2817" s="6">
        <v>0</v>
      </c>
      <c r="W2817" s="6">
        <f>SUM(Table2[[#This Row],[PE Obligations]:[Paving Obligations]])</f>
        <v>6249</v>
      </c>
    </row>
    <row r="2818" spans="1:23" x14ac:dyDescent="0.25">
      <c r="A2818" s="5">
        <v>116319.05</v>
      </c>
      <c r="B2818" s="4">
        <v>1</v>
      </c>
      <c r="C2818" s="9" t="s">
        <v>899</v>
      </c>
      <c r="D2818" s="65"/>
      <c r="E2818" s="65" t="s">
        <v>10721</v>
      </c>
      <c r="F2818" s="9" t="s">
        <v>1902</v>
      </c>
      <c r="H2818" s="1" t="s">
        <v>105</v>
      </c>
      <c r="I2818" s="1" t="s">
        <v>171</v>
      </c>
      <c r="K2818" s="14" t="s">
        <v>11496</v>
      </c>
      <c r="L2818" s="14" t="s">
        <v>11339</v>
      </c>
      <c r="M2818" s="1" t="s">
        <v>57</v>
      </c>
      <c r="N2818" s="13">
        <v>42706</v>
      </c>
      <c r="P2818" s="181" t="s">
        <v>11513</v>
      </c>
      <c r="Q2818" s="182"/>
      <c r="S2818" s="6">
        <v>0</v>
      </c>
      <c r="T2818" s="6">
        <v>0</v>
      </c>
      <c r="U2818" s="6">
        <v>6246.08</v>
      </c>
      <c r="V2818" s="6">
        <v>0</v>
      </c>
      <c r="W2818" s="6">
        <f>SUM(Table2[[#This Row],[PE Obligations]:[Paving Obligations]])</f>
        <v>6246.08</v>
      </c>
    </row>
    <row r="2819" spans="1:23" ht="30" x14ac:dyDescent="0.25">
      <c r="A2819" s="5">
        <v>129230.67</v>
      </c>
      <c r="B2819" s="4">
        <v>6</v>
      </c>
      <c r="C2819" s="9" t="s">
        <v>46</v>
      </c>
      <c r="D2819" s="65"/>
      <c r="E2819" s="65" t="s">
        <v>11500</v>
      </c>
      <c r="F2819" s="9" t="s">
        <v>6693</v>
      </c>
      <c r="H2819" s="1" t="s">
        <v>24</v>
      </c>
      <c r="I2819" s="1" t="s">
        <v>24</v>
      </c>
      <c r="K2819" s="14" t="s">
        <v>11500</v>
      </c>
      <c r="L2819" s="14" t="s">
        <v>11500</v>
      </c>
      <c r="M2819" s="1" t="s">
        <v>57</v>
      </c>
      <c r="P2819" s="181" t="s">
        <v>11500</v>
      </c>
      <c r="Q2819" s="182"/>
      <c r="S2819" s="6">
        <v>0</v>
      </c>
      <c r="T2819" s="6">
        <v>0</v>
      </c>
      <c r="U2819" s="6">
        <v>6195.43</v>
      </c>
      <c r="V2819" s="6">
        <v>0</v>
      </c>
      <c r="W2819" s="6">
        <f>SUM(Table2[[#This Row],[PE Obligations]:[Paving Obligations]])</f>
        <v>6195.43</v>
      </c>
    </row>
    <row r="2820" spans="1:23" ht="30" x14ac:dyDescent="0.25">
      <c r="A2820" s="5">
        <v>126977</v>
      </c>
      <c r="B2820" s="4">
        <v>4</v>
      </c>
      <c r="C2820" s="9" t="s">
        <v>607</v>
      </c>
      <c r="D2820" s="65" t="s">
        <v>2293</v>
      </c>
      <c r="E2820" s="65" t="s">
        <v>11498</v>
      </c>
      <c r="F2820" s="9" t="s">
        <v>5213</v>
      </c>
      <c r="G2820" s="9" t="s">
        <v>5214</v>
      </c>
      <c r="H2820" s="1" t="s">
        <v>35</v>
      </c>
      <c r="I2820" s="1" t="s">
        <v>29</v>
      </c>
      <c r="K2820" s="14" t="s">
        <v>28</v>
      </c>
      <c r="L2820" s="14" t="s">
        <v>113</v>
      </c>
      <c r="M2820" s="2">
        <v>0.01</v>
      </c>
      <c r="P2820" s="181" t="s">
        <v>11517</v>
      </c>
      <c r="Q2820" s="182" t="s">
        <v>30</v>
      </c>
      <c r="R2820" s="9" t="s">
        <v>5215</v>
      </c>
      <c r="S2820" s="6">
        <v>0</v>
      </c>
      <c r="T2820" s="6">
        <v>0</v>
      </c>
      <c r="U2820" s="6">
        <v>6185.1</v>
      </c>
      <c r="V2820" s="6">
        <v>0</v>
      </c>
      <c r="W2820" s="6">
        <f>SUM(Table2[[#This Row],[PE Obligations]:[Paving Obligations]])</f>
        <v>6185.1</v>
      </c>
    </row>
    <row r="2821" spans="1:23" x14ac:dyDescent="0.25">
      <c r="A2821" s="5">
        <v>126636</v>
      </c>
      <c r="B2821" s="4">
        <v>2</v>
      </c>
      <c r="C2821" s="9" t="s">
        <v>366</v>
      </c>
      <c r="D2821" s="65" t="s">
        <v>4972</v>
      </c>
      <c r="E2821" s="65" t="s">
        <v>11498</v>
      </c>
      <c r="F2821" s="9" t="s">
        <v>4973</v>
      </c>
      <c r="H2821" s="1" t="s">
        <v>1098</v>
      </c>
      <c r="I2821" s="1" t="s">
        <v>158</v>
      </c>
      <c r="K2821" s="14" t="s">
        <v>11500</v>
      </c>
      <c r="L2821" s="14" t="s">
        <v>11500</v>
      </c>
      <c r="M2821" s="2">
        <v>0.47899999999999998</v>
      </c>
      <c r="P2821" s="181" t="s">
        <v>11517</v>
      </c>
      <c r="Q2821" s="182" t="s">
        <v>30</v>
      </c>
      <c r="S2821" s="6">
        <v>0</v>
      </c>
      <c r="T2821" s="6">
        <v>0</v>
      </c>
      <c r="U2821" s="6">
        <v>0</v>
      </c>
      <c r="V2821" s="6">
        <v>6178.03</v>
      </c>
      <c r="W2821" s="6">
        <f>SUM(Table2[[#This Row],[PE Obligations]:[Paving Obligations]])</f>
        <v>6178.03</v>
      </c>
    </row>
    <row r="2822" spans="1:23" x14ac:dyDescent="0.25">
      <c r="A2822" s="5">
        <v>130361</v>
      </c>
      <c r="B2822" s="4">
        <v>2</v>
      </c>
      <c r="C2822" s="9" t="s">
        <v>124</v>
      </c>
      <c r="D2822" s="65"/>
      <c r="E2822" s="65" t="s">
        <v>900</v>
      </c>
      <c r="F2822" s="9" t="s">
        <v>7650</v>
      </c>
      <c r="H2822" s="1" t="s">
        <v>105</v>
      </c>
      <c r="I2822" s="1" t="s">
        <v>171</v>
      </c>
      <c r="K2822" s="14" t="s">
        <v>11500</v>
      </c>
      <c r="L2822" s="14" t="s">
        <v>11500</v>
      </c>
      <c r="M2822" s="1" t="s">
        <v>57</v>
      </c>
      <c r="P2822" s="181" t="s">
        <v>11515</v>
      </c>
      <c r="Q2822" s="182"/>
      <c r="S2822" s="6">
        <v>0</v>
      </c>
      <c r="T2822" s="6">
        <v>0</v>
      </c>
      <c r="U2822" s="6">
        <v>6168.6</v>
      </c>
      <c r="V2822" s="6">
        <v>0</v>
      </c>
      <c r="W2822" s="6">
        <f>SUM(Table2[[#This Row],[PE Obligations]:[Paving Obligations]])</f>
        <v>6168.6</v>
      </c>
    </row>
    <row r="2823" spans="1:23" ht="30" x14ac:dyDescent="0.25">
      <c r="A2823" s="5">
        <v>125594</v>
      </c>
      <c r="B2823" s="4">
        <v>2</v>
      </c>
      <c r="C2823" s="9" t="s">
        <v>366</v>
      </c>
      <c r="D2823" s="65" t="s">
        <v>4469</v>
      </c>
      <c r="E2823" s="65" t="s">
        <v>11498</v>
      </c>
      <c r="F2823" s="9" t="s">
        <v>4470</v>
      </c>
      <c r="H2823" s="1" t="s">
        <v>1098</v>
      </c>
      <c r="I2823" s="1" t="s">
        <v>158</v>
      </c>
      <c r="K2823" s="14" t="s">
        <v>11500</v>
      </c>
      <c r="L2823" s="14" t="s">
        <v>11500</v>
      </c>
      <c r="M2823" s="2">
        <v>1.1200000000000001</v>
      </c>
      <c r="P2823" s="181" t="s">
        <v>11517</v>
      </c>
      <c r="Q2823" s="182" t="s">
        <v>30</v>
      </c>
      <c r="S2823" s="6">
        <v>0</v>
      </c>
      <c r="T2823" s="6">
        <v>0</v>
      </c>
      <c r="U2823" s="6">
        <v>0</v>
      </c>
      <c r="V2823" s="6">
        <v>6134.07</v>
      </c>
      <c r="W2823" s="6">
        <f>SUM(Table2[[#This Row],[PE Obligations]:[Paving Obligations]])</f>
        <v>6134.07</v>
      </c>
    </row>
    <row r="2824" spans="1:23" ht="30" x14ac:dyDescent="0.25">
      <c r="A2824" s="5">
        <v>84577.01</v>
      </c>
      <c r="B2824" s="4">
        <v>1</v>
      </c>
      <c r="C2824" s="9" t="s">
        <v>86</v>
      </c>
      <c r="D2824" s="65" t="s">
        <v>404</v>
      </c>
      <c r="E2824" s="65" t="s">
        <v>900</v>
      </c>
      <c r="F2824" s="9" t="s">
        <v>405</v>
      </c>
      <c r="H2824" s="1" t="s">
        <v>52</v>
      </c>
      <c r="I2824" s="1" t="s">
        <v>48</v>
      </c>
      <c r="K2824" s="14" t="s">
        <v>28</v>
      </c>
      <c r="L2824" s="14" t="s">
        <v>11339</v>
      </c>
      <c r="M2824" s="2">
        <v>0.01</v>
      </c>
      <c r="P2824" s="181" t="s">
        <v>11514</v>
      </c>
      <c r="Q2824" s="182" t="s">
        <v>11</v>
      </c>
      <c r="R2824" s="9" t="s">
        <v>406</v>
      </c>
      <c r="S2824" s="6">
        <v>0</v>
      </c>
      <c r="T2824" s="6">
        <v>0</v>
      </c>
      <c r="U2824" s="6">
        <v>6125</v>
      </c>
      <c r="V2824" s="6">
        <v>0</v>
      </c>
      <c r="W2824" s="6">
        <f>SUM(Table2[[#This Row],[PE Obligations]:[Paving Obligations]])</f>
        <v>6125</v>
      </c>
    </row>
    <row r="2825" spans="1:23" ht="30" x14ac:dyDescent="0.25">
      <c r="A2825" s="5">
        <v>125318</v>
      </c>
      <c r="B2825" s="4">
        <v>4</v>
      </c>
      <c r="C2825" s="9" t="s">
        <v>259</v>
      </c>
      <c r="D2825" s="65" t="s">
        <v>4260</v>
      </c>
      <c r="E2825" s="65" t="s">
        <v>11498</v>
      </c>
      <c r="F2825" s="9" t="s">
        <v>4261</v>
      </c>
      <c r="H2825" s="1" t="s">
        <v>1098</v>
      </c>
      <c r="I2825" s="1" t="s">
        <v>158</v>
      </c>
      <c r="K2825" s="14" t="s">
        <v>11500</v>
      </c>
      <c r="L2825" s="14" t="s">
        <v>11500</v>
      </c>
      <c r="M2825" s="2">
        <v>2.2490000000000001</v>
      </c>
      <c r="P2825" s="181" t="s">
        <v>11517</v>
      </c>
      <c r="Q2825" s="182" t="s">
        <v>30</v>
      </c>
      <c r="S2825" s="6">
        <v>0</v>
      </c>
      <c r="T2825" s="6">
        <v>0</v>
      </c>
      <c r="U2825" s="6">
        <v>0</v>
      </c>
      <c r="V2825" s="6">
        <v>6123.41</v>
      </c>
      <c r="W2825" s="6">
        <f>SUM(Table2[[#This Row],[PE Obligations]:[Paving Obligations]])</f>
        <v>6123.41</v>
      </c>
    </row>
    <row r="2826" spans="1:23" ht="30" x14ac:dyDescent="0.25">
      <c r="A2826" s="5">
        <v>129736.19</v>
      </c>
      <c r="B2826" s="4">
        <v>4</v>
      </c>
      <c r="C2826" s="9" t="s">
        <v>314</v>
      </c>
      <c r="D2826" s="65" t="s">
        <v>722</v>
      </c>
      <c r="E2826" s="65" t="s">
        <v>900</v>
      </c>
      <c r="F2826" s="9" t="s">
        <v>7104</v>
      </c>
      <c r="G2826" s="9" t="s">
        <v>7105</v>
      </c>
      <c r="H2826" s="1" t="s">
        <v>24</v>
      </c>
      <c r="I2826" s="1" t="s">
        <v>56</v>
      </c>
      <c r="K2826" s="14" t="s">
        <v>11500</v>
      </c>
      <c r="L2826" s="14" t="s">
        <v>11500</v>
      </c>
      <c r="M2826" s="2">
        <v>0.01</v>
      </c>
      <c r="P2826" s="181" t="s">
        <v>11515</v>
      </c>
      <c r="Q2826" s="182" t="s">
        <v>24</v>
      </c>
      <c r="S2826" s="6">
        <v>0</v>
      </c>
      <c r="T2826" s="6">
        <v>0</v>
      </c>
      <c r="U2826" s="6">
        <v>6100</v>
      </c>
      <c r="V2826" s="6">
        <v>0</v>
      </c>
      <c r="W2826" s="6">
        <f>SUM(Table2[[#This Row],[PE Obligations]:[Paving Obligations]])</f>
        <v>6100</v>
      </c>
    </row>
    <row r="2827" spans="1:23" ht="75" x14ac:dyDescent="0.25">
      <c r="A2827" s="5">
        <v>120869</v>
      </c>
      <c r="B2827" s="4">
        <v>3</v>
      </c>
      <c r="C2827" s="9" t="s">
        <v>289</v>
      </c>
      <c r="D2827" s="65"/>
      <c r="E2827" s="65" t="s">
        <v>11498</v>
      </c>
      <c r="F2827" s="9" t="s">
        <v>2807</v>
      </c>
      <c r="G2827" s="9" t="s">
        <v>2808</v>
      </c>
      <c r="H2827" s="1" t="s">
        <v>22</v>
      </c>
      <c r="I2827" s="1" t="s">
        <v>39</v>
      </c>
      <c r="K2827" s="14" t="s">
        <v>11500</v>
      </c>
      <c r="L2827" s="14" t="s">
        <v>11500</v>
      </c>
      <c r="M2827" s="1" t="s">
        <v>57</v>
      </c>
      <c r="P2827" s="181" t="s">
        <v>11516</v>
      </c>
      <c r="Q2827" s="182" t="s">
        <v>1102</v>
      </c>
      <c r="S2827" s="6">
        <v>6086</v>
      </c>
      <c r="T2827" s="6">
        <v>0</v>
      </c>
      <c r="U2827" s="6">
        <v>0</v>
      </c>
      <c r="V2827" s="6">
        <v>0</v>
      </c>
      <c r="W2827" s="6">
        <f>SUM(Table2[[#This Row],[PE Obligations]:[Paving Obligations]])</f>
        <v>6086</v>
      </c>
    </row>
    <row r="2828" spans="1:23" x14ac:dyDescent="0.25">
      <c r="A2828" s="5">
        <v>124319.01</v>
      </c>
      <c r="B2828" s="4">
        <v>3</v>
      </c>
      <c r="C2828" s="9" t="s">
        <v>217</v>
      </c>
      <c r="D2828" s="65" t="s">
        <v>339</v>
      </c>
      <c r="E2828" s="65" t="s">
        <v>900</v>
      </c>
      <c r="F2828" s="9" t="s">
        <v>3806</v>
      </c>
      <c r="H2828" s="1" t="s">
        <v>52</v>
      </c>
      <c r="I2828" s="1" t="s">
        <v>48</v>
      </c>
      <c r="K2828" s="14" t="s">
        <v>28</v>
      </c>
      <c r="L2828" s="14" t="s">
        <v>11339</v>
      </c>
      <c r="M2828" s="2">
        <v>0.01</v>
      </c>
      <c r="P2828" s="181" t="s">
        <v>11515</v>
      </c>
      <c r="Q2828" s="182" t="s">
        <v>24</v>
      </c>
      <c r="R2828" s="9" t="s">
        <v>3807</v>
      </c>
      <c r="S2828" s="6">
        <v>0</v>
      </c>
      <c r="T2828" s="6">
        <v>0</v>
      </c>
      <c r="U2828" s="6">
        <v>6025</v>
      </c>
      <c r="V2828" s="6">
        <v>0</v>
      </c>
      <c r="W2828" s="6">
        <f>SUM(Table2[[#This Row],[PE Obligations]:[Paving Obligations]])</f>
        <v>6025</v>
      </c>
    </row>
    <row r="2829" spans="1:23" ht="30" x14ac:dyDescent="0.25">
      <c r="A2829" s="5">
        <v>130115</v>
      </c>
      <c r="B2829" s="4">
        <v>3</v>
      </c>
      <c r="C2829" s="9" t="s">
        <v>54</v>
      </c>
      <c r="D2829" s="65"/>
      <c r="E2829" s="65" t="s">
        <v>11500</v>
      </c>
      <c r="F2829" s="9" t="s">
        <v>7471</v>
      </c>
      <c r="H2829" s="1" t="s">
        <v>1246</v>
      </c>
      <c r="K2829" s="14" t="s">
        <v>11500</v>
      </c>
      <c r="L2829" s="14" t="s">
        <v>11500</v>
      </c>
      <c r="M2829" s="1" t="s">
        <v>57</v>
      </c>
      <c r="P2829" s="181" t="s">
        <v>11500</v>
      </c>
      <c r="Q2829" s="182"/>
      <c r="S2829" s="6">
        <v>0</v>
      </c>
      <c r="T2829" s="6">
        <v>0</v>
      </c>
      <c r="U2829" s="6">
        <v>6009</v>
      </c>
      <c r="V2829" s="6">
        <v>0</v>
      </c>
      <c r="W2829" s="6">
        <f>SUM(Table2[[#This Row],[PE Obligations]:[Paving Obligations]])</f>
        <v>6009</v>
      </c>
    </row>
    <row r="2830" spans="1:23" ht="30" x14ac:dyDescent="0.25">
      <c r="A2830" s="5">
        <v>124624</v>
      </c>
      <c r="B2830" s="4">
        <v>1</v>
      </c>
      <c r="C2830" s="9" t="s">
        <v>729</v>
      </c>
      <c r="D2830" s="65" t="s">
        <v>3983</v>
      </c>
      <c r="E2830" s="65" t="s">
        <v>11498</v>
      </c>
      <c r="F2830" s="9" t="s">
        <v>3984</v>
      </c>
      <c r="H2830" s="1" t="s">
        <v>35</v>
      </c>
      <c r="I2830" s="1" t="s">
        <v>29</v>
      </c>
      <c r="K2830" s="14" t="s">
        <v>28</v>
      </c>
      <c r="L2830" s="14" t="s">
        <v>113</v>
      </c>
      <c r="M2830" s="2">
        <v>0.01</v>
      </c>
      <c r="P2830" s="181" t="s">
        <v>11517</v>
      </c>
      <c r="Q2830" s="182" t="s">
        <v>30</v>
      </c>
      <c r="R2830" s="9" t="s">
        <v>3985</v>
      </c>
      <c r="S2830" s="6">
        <v>0</v>
      </c>
      <c r="T2830" s="6">
        <v>0</v>
      </c>
      <c r="U2830" s="6">
        <v>6000</v>
      </c>
      <c r="V2830" s="6">
        <v>0</v>
      </c>
      <c r="W2830" s="6">
        <f>SUM(Table2[[#This Row],[PE Obligations]:[Paving Obligations]])</f>
        <v>6000</v>
      </c>
    </row>
    <row r="2831" spans="1:23" ht="60" x14ac:dyDescent="0.25">
      <c r="A2831" s="5">
        <v>104027.03</v>
      </c>
      <c r="B2831" s="4">
        <v>4</v>
      </c>
      <c r="C2831" s="9" t="s">
        <v>18</v>
      </c>
      <c r="D2831" s="65"/>
      <c r="E2831" s="65" t="s">
        <v>11500</v>
      </c>
      <c r="F2831" s="9" t="s">
        <v>827</v>
      </c>
      <c r="G2831" s="9" t="s">
        <v>827</v>
      </c>
      <c r="H2831" s="1" t="s">
        <v>24</v>
      </c>
      <c r="I2831" s="1" t="s">
        <v>828</v>
      </c>
      <c r="K2831" s="14" t="s">
        <v>11500</v>
      </c>
      <c r="L2831" s="14" t="s">
        <v>11500</v>
      </c>
      <c r="M2831" s="1" t="s">
        <v>57</v>
      </c>
      <c r="N2831" s="13">
        <v>44232</v>
      </c>
      <c r="P2831" s="181" t="s">
        <v>11500</v>
      </c>
      <c r="Q2831" s="182"/>
      <c r="S2831" s="6">
        <v>0</v>
      </c>
      <c r="T2831" s="6">
        <v>6000</v>
      </c>
      <c r="U2831" s="6">
        <v>0</v>
      </c>
      <c r="V2831" s="6">
        <v>0</v>
      </c>
      <c r="W2831" s="6">
        <f>SUM(Table2[[#This Row],[PE Obligations]:[Paving Obligations]])</f>
        <v>6000</v>
      </c>
    </row>
    <row r="2832" spans="1:23" ht="30" x14ac:dyDescent="0.25">
      <c r="A2832" s="5">
        <v>125450.31</v>
      </c>
      <c r="B2832" s="4">
        <v>1</v>
      </c>
      <c r="C2832" s="9" t="s">
        <v>287</v>
      </c>
      <c r="D2832" s="65"/>
      <c r="E2832" s="65" t="s">
        <v>11498</v>
      </c>
      <c r="F2832" s="9" t="s">
        <v>1724</v>
      </c>
      <c r="H2832" s="1" t="s">
        <v>501</v>
      </c>
      <c r="I2832" s="1" t="s">
        <v>600</v>
      </c>
      <c r="K2832" s="14" t="s">
        <v>11500</v>
      </c>
      <c r="L2832" s="14" t="s">
        <v>11500</v>
      </c>
      <c r="M2832" s="2">
        <v>0</v>
      </c>
      <c r="N2832" s="13">
        <v>44113</v>
      </c>
      <c r="P2832" s="181" t="s">
        <v>11517</v>
      </c>
      <c r="Q2832" s="182" t="s">
        <v>1369</v>
      </c>
      <c r="S2832" s="6">
        <v>6000</v>
      </c>
      <c r="T2832" s="6">
        <v>0</v>
      </c>
      <c r="U2832" s="6">
        <v>0</v>
      </c>
      <c r="V2832" s="6">
        <v>0</v>
      </c>
      <c r="W2832" s="6">
        <f>SUM(Table2[[#This Row],[PE Obligations]:[Paving Obligations]])</f>
        <v>6000</v>
      </c>
    </row>
    <row r="2833" spans="1:23" ht="30" x14ac:dyDescent="0.25">
      <c r="A2833" s="5">
        <v>125450.72</v>
      </c>
      <c r="B2833" s="4">
        <v>2</v>
      </c>
      <c r="C2833" s="9" t="s">
        <v>280</v>
      </c>
      <c r="D2833" s="65"/>
      <c r="E2833" s="65" t="s">
        <v>11498</v>
      </c>
      <c r="F2833" s="9" t="s">
        <v>1737</v>
      </c>
      <c r="H2833" s="1" t="s">
        <v>501</v>
      </c>
      <c r="I2833" s="1" t="s">
        <v>600</v>
      </c>
      <c r="K2833" s="14" t="s">
        <v>11500</v>
      </c>
      <c r="L2833" s="14" t="s">
        <v>11500</v>
      </c>
      <c r="M2833" s="1" t="s">
        <v>57</v>
      </c>
      <c r="N2833" s="13">
        <v>44057</v>
      </c>
      <c r="P2833" s="181" t="s">
        <v>11517</v>
      </c>
      <c r="Q2833" s="182" t="s">
        <v>30</v>
      </c>
      <c r="S2833" s="6">
        <v>6000</v>
      </c>
      <c r="T2833" s="6">
        <v>0</v>
      </c>
      <c r="U2833" s="6">
        <v>0</v>
      </c>
      <c r="V2833" s="6">
        <v>0</v>
      </c>
      <c r="W2833" s="6">
        <f>SUM(Table2[[#This Row],[PE Obligations]:[Paving Obligations]])</f>
        <v>6000</v>
      </c>
    </row>
    <row r="2834" spans="1:23" ht="30" x14ac:dyDescent="0.25">
      <c r="A2834" s="5">
        <v>129281</v>
      </c>
      <c r="B2834" s="4">
        <v>3</v>
      </c>
      <c r="C2834" s="9" t="s">
        <v>54</v>
      </c>
      <c r="D2834" s="65"/>
      <c r="E2834" s="65" t="s">
        <v>11500</v>
      </c>
      <c r="F2834" s="9" t="s">
        <v>6755</v>
      </c>
      <c r="H2834" s="1" t="s">
        <v>1246</v>
      </c>
      <c r="K2834" s="14" t="s">
        <v>11500</v>
      </c>
      <c r="L2834" s="14" t="s">
        <v>11500</v>
      </c>
      <c r="M2834" s="1" t="s">
        <v>57</v>
      </c>
      <c r="P2834" s="181" t="s">
        <v>11500</v>
      </c>
      <c r="Q2834" s="182"/>
      <c r="S2834" s="6">
        <v>0</v>
      </c>
      <c r="T2834" s="6">
        <v>0</v>
      </c>
      <c r="U2834" s="6">
        <v>5955</v>
      </c>
      <c r="V2834" s="6">
        <v>0</v>
      </c>
      <c r="W2834" s="6">
        <f>SUM(Table2[[#This Row],[PE Obligations]:[Paving Obligations]])</f>
        <v>5955</v>
      </c>
    </row>
    <row r="2835" spans="1:23" x14ac:dyDescent="0.25">
      <c r="A2835" s="5">
        <v>126040</v>
      </c>
      <c r="B2835" s="4">
        <v>1</v>
      </c>
      <c r="C2835" s="9" t="s">
        <v>49</v>
      </c>
      <c r="D2835" s="65" t="s">
        <v>4612</v>
      </c>
      <c r="E2835" s="65" t="s">
        <v>900</v>
      </c>
      <c r="F2835" s="9" t="s">
        <v>4613</v>
      </c>
      <c r="G2835" s="9" t="s">
        <v>4135</v>
      </c>
      <c r="H2835" s="1" t="s">
        <v>158</v>
      </c>
      <c r="I2835" s="1" t="s">
        <v>341</v>
      </c>
      <c r="J2835" s="1" t="str">
        <f>VLOOKUP(A2835,'Resurfacing Data'!A:M,13,FALSE)</f>
        <v>411 D Overlay</v>
      </c>
      <c r="K2835" s="14" t="s">
        <v>11496</v>
      </c>
      <c r="L2835" s="14" t="s">
        <v>10418</v>
      </c>
      <c r="M2835" s="2">
        <v>5.45</v>
      </c>
      <c r="N2835" s="13">
        <v>43182</v>
      </c>
      <c r="O2835" s="1" t="s">
        <v>342</v>
      </c>
      <c r="P2835" s="181" t="s">
        <v>11515</v>
      </c>
      <c r="Q2835" s="182" t="s">
        <v>24</v>
      </c>
      <c r="S2835" s="6">
        <v>0</v>
      </c>
      <c r="T2835" s="6">
        <v>0</v>
      </c>
      <c r="U2835" s="6">
        <v>7310.31</v>
      </c>
      <c r="V2835" s="6">
        <v>-1402.54</v>
      </c>
      <c r="W2835" s="6">
        <f>SUM(Table2[[#This Row],[PE Obligations]:[Paving Obligations]])</f>
        <v>5907.77</v>
      </c>
    </row>
    <row r="2836" spans="1:23" x14ac:dyDescent="0.25">
      <c r="A2836" s="5">
        <v>116376.07</v>
      </c>
      <c r="B2836" s="4">
        <v>3</v>
      </c>
      <c r="C2836" s="9" t="s">
        <v>269</v>
      </c>
      <c r="D2836" s="65" t="s">
        <v>900</v>
      </c>
      <c r="E2836" s="65" t="s">
        <v>900</v>
      </c>
      <c r="F2836" s="9" t="s">
        <v>1967</v>
      </c>
      <c r="H2836" s="1" t="s">
        <v>105</v>
      </c>
      <c r="I2836" s="1" t="s">
        <v>761</v>
      </c>
      <c r="K2836" s="14" t="s">
        <v>11500</v>
      </c>
      <c r="L2836" s="14" t="s">
        <v>11500</v>
      </c>
      <c r="M2836" s="1" t="s">
        <v>57</v>
      </c>
      <c r="N2836" s="13">
        <v>43441</v>
      </c>
      <c r="P2836" s="181" t="s">
        <v>11515</v>
      </c>
      <c r="Q2836" s="182"/>
      <c r="S2836" s="6">
        <v>0</v>
      </c>
      <c r="T2836" s="6">
        <v>0</v>
      </c>
      <c r="U2836" s="6">
        <v>5900</v>
      </c>
      <c r="V2836" s="6">
        <v>0</v>
      </c>
      <c r="W2836" s="6">
        <f>SUM(Table2[[#This Row],[PE Obligations]:[Paving Obligations]])</f>
        <v>5900</v>
      </c>
    </row>
    <row r="2837" spans="1:23" ht="30" x14ac:dyDescent="0.25">
      <c r="A2837" s="5">
        <v>125549</v>
      </c>
      <c r="B2837" s="4">
        <v>3</v>
      </c>
      <c r="C2837" s="9" t="s">
        <v>289</v>
      </c>
      <c r="D2837" s="65" t="s">
        <v>4453</v>
      </c>
      <c r="E2837" s="65" t="s">
        <v>11498</v>
      </c>
      <c r="F2837" s="9" t="s">
        <v>4454</v>
      </c>
      <c r="G2837" s="9" t="s">
        <v>4446</v>
      </c>
      <c r="H2837" s="1" t="s">
        <v>1069</v>
      </c>
      <c r="I2837" s="1" t="s">
        <v>1070</v>
      </c>
      <c r="K2837" s="14" t="s">
        <v>11500</v>
      </c>
      <c r="L2837" s="14" t="s">
        <v>11500</v>
      </c>
      <c r="M2837" s="2">
        <v>0.01</v>
      </c>
      <c r="P2837" s="181" t="s">
        <v>11517</v>
      </c>
      <c r="Q2837" s="182" t="s">
        <v>24</v>
      </c>
      <c r="S2837" s="6">
        <v>0</v>
      </c>
      <c r="T2837" s="6">
        <v>0</v>
      </c>
      <c r="U2837" s="6">
        <v>5865</v>
      </c>
      <c r="V2837" s="6">
        <v>0</v>
      </c>
      <c r="W2837" s="6">
        <f>SUM(Table2[[#This Row],[PE Obligations]:[Paving Obligations]])</f>
        <v>5865</v>
      </c>
    </row>
    <row r="2838" spans="1:23" x14ac:dyDescent="0.25">
      <c r="A2838" s="5">
        <v>126092</v>
      </c>
      <c r="B2838" s="4">
        <v>1</v>
      </c>
      <c r="C2838" s="9" t="s">
        <v>271</v>
      </c>
      <c r="D2838" s="65" t="s">
        <v>435</v>
      </c>
      <c r="E2838" s="65" t="s">
        <v>900</v>
      </c>
      <c r="F2838" s="9" t="s">
        <v>4657</v>
      </c>
      <c r="G2838" s="9" t="s">
        <v>4654</v>
      </c>
      <c r="H2838" s="1" t="s">
        <v>158</v>
      </c>
      <c r="I2838" s="1" t="s">
        <v>341</v>
      </c>
      <c r="J2838" s="1" t="str">
        <f>VLOOKUP(A2838,'2015 to 2019'!D:F,3,FALSE)</f>
        <v>411TLD Overlay @ 85 lb/sy</v>
      </c>
      <c r="K2838" s="14" t="s">
        <v>11496</v>
      </c>
      <c r="L2838" s="14" t="s">
        <v>10418</v>
      </c>
      <c r="M2838" s="2">
        <v>1.07</v>
      </c>
      <c r="N2838" s="13">
        <v>43231</v>
      </c>
      <c r="O2838" s="1" t="s">
        <v>337</v>
      </c>
      <c r="P2838" s="181" t="s">
        <v>11515</v>
      </c>
      <c r="Q2838" s="182" t="s">
        <v>24</v>
      </c>
      <c r="S2838" s="6">
        <v>0</v>
      </c>
      <c r="T2838" s="6">
        <v>0</v>
      </c>
      <c r="U2838" s="6">
        <v>0</v>
      </c>
      <c r="V2838" s="6">
        <v>5751.5</v>
      </c>
      <c r="W2838" s="6">
        <f>SUM(Table2[[#This Row],[PE Obligations]:[Paving Obligations]])</f>
        <v>5751.5</v>
      </c>
    </row>
    <row r="2839" spans="1:23" x14ac:dyDescent="0.25">
      <c r="A2839" s="5">
        <v>109756.01</v>
      </c>
      <c r="B2839" s="4">
        <v>4</v>
      </c>
      <c r="C2839" s="9" t="s">
        <v>156</v>
      </c>
      <c r="D2839" s="65"/>
      <c r="E2839" s="65" t="s">
        <v>10721</v>
      </c>
      <c r="F2839" s="9" t="s">
        <v>1154</v>
      </c>
      <c r="H2839" s="1" t="s">
        <v>105</v>
      </c>
      <c r="I2839" s="1" t="s">
        <v>1149</v>
      </c>
      <c r="K2839" s="14" t="s">
        <v>11500</v>
      </c>
      <c r="L2839" s="14" t="s">
        <v>11500</v>
      </c>
      <c r="M2839" s="1" t="s">
        <v>57</v>
      </c>
      <c r="N2839" s="13">
        <v>39752</v>
      </c>
      <c r="P2839" s="181" t="s">
        <v>11513</v>
      </c>
      <c r="Q2839" s="182"/>
      <c r="S2839" s="6">
        <v>0</v>
      </c>
      <c r="T2839" s="6">
        <v>0</v>
      </c>
      <c r="U2839" s="6">
        <v>5682.7</v>
      </c>
      <c r="V2839" s="6">
        <v>0</v>
      </c>
      <c r="W2839" s="6">
        <f>SUM(Table2[[#This Row],[PE Obligations]:[Paving Obligations]])</f>
        <v>5682.7</v>
      </c>
    </row>
    <row r="2840" spans="1:23" ht="60" x14ac:dyDescent="0.25">
      <c r="A2840" s="5">
        <v>113472</v>
      </c>
      <c r="B2840" s="4">
        <v>4</v>
      </c>
      <c r="C2840" s="9" t="s">
        <v>18</v>
      </c>
      <c r="D2840" s="65"/>
      <c r="E2840" s="65" t="s">
        <v>11498</v>
      </c>
      <c r="F2840" s="9" t="s">
        <v>1484</v>
      </c>
      <c r="G2840" s="9" t="s">
        <v>1485</v>
      </c>
      <c r="H2840" s="1" t="s">
        <v>501</v>
      </c>
      <c r="I2840" s="1" t="s">
        <v>600</v>
      </c>
      <c r="K2840" s="14" t="s">
        <v>11500</v>
      </c>
      <c r="L2840" s="14" t="s">
        <v>11500</v>
      </c>
      <c r="M2840" s="2">
        <v>0.64</v>
      </c>
      <c r="N2840" s="13">
        <v>41075</v>
      </c>
      <c r="P2840" s="181" t="s">
        <v>11517</v>
      </c>
      <c r="Q2840" s="182" t="s">
        <v>24</v>
      </c>
      <c r="S2840" s="6">
        <v>-106.84</v>
      </c>
      <c r="T2840" s="6">
        <v>0</v>
      </c>
      <c r="U2840" s="6">
        <v>5610.19</v>
      </c>
      <c r="V2840" s="6">
        <v>0</v>
      </c>
      <c r="W2840" s="6">
        <f>SUM(Table2[[#This Row],[PE Obligations]:[Paving Obligations]])</f>
        <v>5503.3499999999995</v>
      </c>
    </row>
    <row r="2841" spans="1:23" ht="30" x14ac:dyDescent="0.25">
      <c r="A2841" s="5">
        <v>130111</v>
      </c>
      <c r="B2841" s="4">
        <v>3</v>
      </c>
      <c r="C2841" s="9" t="s">
        <v>54</v>
      </c>
      <c r="D2841" s="65"/>
      <c r="E2841" s="65" t="s">
        <v>11500</v>
      </c>
      <c r="F2841" s="9" t="s">
        <v>7467</v>
      </c>
      <c r="H2841" s="1" t="s">
        <v>1246</v>
      </c>
      <c r="K2841" s="14" t="s">
        <v>11500</v>
      </c>
      <c r="L2841" s="14" t="s">
        <v>11500</v>
      </c>
      <c r="M2841" s="1" t="s">
        <v>57</v>
      </c>
      <c r="P2841" s="181" t="s">
        <v>11500</v>
      </c>
      <c r="Q2841" s="182"/>
      <c r="S2841" s="6">
        <v>0</v>
      </c>
      <c r="T2841" s="6">
        <v>0</v>
      </c>
      <c r="U2841" s="6">
        <v>5500</v>
      </c>
      <c r="V2841" s="6">
        <v>0</v>
      </c>
      <c r="W2841" s="6">
        <f>SUM(Table2[[#This Row],[PE Obligations]:[Paving Obligations]])</f>
        <v>5500</v>
      </c>
    </row>
    <row r="2842" spans="1:23" ht="30" x14ac:dyDescent="0.25">
      <c r="A2842" s="5">
        <v>129230.04</v>
      </c>
      <c r="B2842" s="4">
        <v>6</v>
      </c>
      <c r="C2842" s="9" t="s">
        <v>46</v>
      </c>
      <c r="D2842" s="65"/>
      <c r="E2842" s="65" t="s">
        <v>11500</v>
      </c>
      <c r="F2842" s="9" t="s">
        <v>6630</v>
      </c>
      <c r="H2842" s="1" t="s">
        <v>24</v>
      </c>
      <c r="I2842" s="1" t="s">
        <v>24</v>
      </c>
      <c r="K2842" s="14" t="s">
        <v>11500</v>
      </c>
      <c r="L2842" s="14" t="s">
        <v>11500</v>
      </c>
      <c r="M2842" s="1" t="s">
        <v>57</v>
      </c>
      <c r="P2842" s="181" t="s">
        <v>11500</v>
      </c>
      <c r="Q2842" s="182"/>
      <c r="S2842" s="6">
        <v>0</v>
      </c>
      <c r="T2842" s="6">
        <v>0</v>
      </c>
      <c r="U2842" s="6">
        <v>5457.71</v>
      </c>
      <c r="V2842" s="6">
        <v>0</v>
      </c>
      <c r="W2842" s="6">
        <f>SUM(Table2[[#This Row],[PE Obligations]:[Paving Obligations]])</f>
        <v>5457.71</v>
      </c>
    </row>
    <row r="2843" spans="1:23" x14ac:dyDescent="0.25">
      <c r="A2843" s="5">
        <v>121419.03</v>
      </c>
      <c r="B2843" s="4">
        <v>1</v>
      </c>
      <c r="C2843" s="9" t="s">
        <v>899</v>
      </c>
      <c r="D2843" s="65" t="s">
        <v>900</v>
      </c>
      <c r="E2843" s="65" t="s">
        <v>900</v>
      </c>
      <c r="F2843" s="9" t="s">
        <v>2877</v>
      </c>
      <c r="H2843" s="1" t="s">
        <v>105</v>
      </c>
      <c r="I2843" s="1" t="s">
        <v>761</v>
      </c>
      <c r="K2843" s="14" t="s">
        <v>11500</v>
      </c>
      <c r="L2843" s="14" t="s">
        <v>11500</v>
      </c>
      <c r="M2843" s="2">
        <v>574.23</v>
      </c>
      <c r="N2843" s="13">
        <v>43077</v>
      </c>
      <c r="P2843" s="181" t="s">
        <v>11515</v>
      </c>
      <c r="Q2843" s="182"/>
      <c r="S2843" s="6">
        <v>0</v>
      </c>
      <c r="T2843" s="6">
        <v>0</v>
      </c>
      <c r="U2843" s="6">
        <v>5432.24</v>
      </c>
      <c r="V2843" s="6">
        <v>0</v>
      </c>
      <c r="W2843" s="6">
        <f>SUM(Table2[[#This Row],[PE Obligations]:[Paving Obligations]])</f>
        <v>5432.24</v>
      </c>
    </row>
    <row r="2844" spans="1:23" ht="30" x14ac:dyDescent="0.25">
      <c r="A2844" s="5">
        <v>125606</v>
      </c>
      <c r="B2844" s="4">
        <v>4</v>
      </c>
      <c r="C2844" s="9" t="s">
        <v>314</v>
      </c>
      <c r="D2844" s="65" t="s">
        <v>4482</v>
      </c>
      <c r="E2844" s="65" t="s">
        <v>11498</v>
      </c>
      <c r="F2844" s="9" t="s">
        <v>4483</v>
      </c>
      <c r="H2844" s="1" t="s">
        <v>1098</v>
      </c>
      <c r="I2844" s="1" t="s">
        <v>158</v>
      </c>
      <c r="K2844" s="14" t="s">
        <v>11500</v>
      </c>
      <c r="L2844" s="14" t="s">
        <v>11500</v>
      </c>
      <c r="M2844" s="2">
        <v>1.6459999999999999</v>
      </c>
      <c r="P2844" s="181" t="s">
        <v>11517</v>
      </c>
      <c r="Q2844" s="182" t="s">
        <v>30</v>
      </c>
      <c r="S2844" s="6">
        <v>0</v>
      </c>
      <c r="T2844" s="6">
        <v>0</v>
      </c>
      <c r="U2844" s="6">
        <v>0</v>
      </c>
      <c r="V2844" s="6">
        <v>5407.84</v>
      </c>
      <c r="W2844" s="6">
        <f>SUM(Table2[[#This Row],[PE Obligations]:[Paving Obligations]])</f>
        <v>5407.84</v>
      </c>
    </row>
    <row r="2845" spans="1:23" ht="105" x14ac:dyDescent="0.25">
      <c r="A2845" s="5">
        <v>121821</v>
      </c>
      <c r="B2845" s="4">
        <v>1</v>
      </c>
      <c r="C2845" s="9" t="s">
        <v>40</v>
      </c>
      <c r="D2845" s="65" t="s">
        <v>119</v>
      </c>
      <c r="E2845" s="65" t="s">
        <v>900</v>
      </c>
      <c r="F2845" s="9" t="s">
        <v>3016</v>
      </c>
      <c r="G2845" s="9" t="s">
        <v>3017</v>
      </c>
      <c r="H2845" s="1" t="s">
        <v>501</v>
      </c>
      <c r="I2845" s="1" t="s">
        <v>719</v>
      </c>
      <c r="K2845" s="14" t="s">
        <v>11496</v>
      </c>
      <c r="L2845" s="14" t="s">
        <v>113</v>
      </c>
      <c r="M2845" s="2">
        <v>1</v>
      </c>
      <c r="P2845" s="181" t="s">
        <v>11514</v>
      </c>
      <c r="Q2845" s="182" t="s">
        <v>11</v>
      </c>
      <c r="S2845" s="6">
        <v>5403.22</v>
      </c>
      <c r="T2845" s="6">
        <v>0</v>
      </c>
      <c r="U2845" s="6">
        <v>0</v>
      </c>
      <c r="V2845" s="6">
        <v>0</v>
      </c>
      <c r="W2845" s="6">
        <f>SUM(Table2[[#This Row],[PE Obligations]:[Paving Obligations]])</f>
        <v>5403.22</v>
      </c>
    </row>
    <row r="2846" spans="1:23" x14ac:dyDescent="0.25">
      <c r="A2846" s="5">
        <v>121452.03</v>
      </c>
      <c r="B2846" s="4">
        <v>2</v>
      </c>
      <c r="C2846" s="9" t="s">
        <v>159</v>
      </c>
      <c r="D2846" s="65" t="s">
        <v>900</v>
      </c>
      <c r="E2846" s="65" t="s">
        <v>900</v>
      </c>
      <c r="F2846" s="9" t="s">
        <v>2912</v>
      </c>
      <c r="H2846" s="1" t="s">
        <v>105</v>
      </c>
      <c r="I2846" s="1" t="s">
        <v>761</v>
      </c>
      <c r="K2846" s="14" t="s">
        <v>11500</v>
      </c>
      <c r="L2846" s="14" t="s">
        <v>11500</v>
      </c>
      <c r="M2846" s="2">
        <v>502.3</v>
      </c>
      <c r="N2846" s="13">
        <v>43042</v>
      </c>
      <c r="P2846" s="181" t="s">
        <v>11515</v>
      </c>
      <c r="Q2846" s="182"/>
      <c r="S2846" s="6">
        <v>0</v>
      </c>
      <c r="T2846" s="6">
        <v>0</v>
      </c>
      <c r="U2846" s="6">
        <v>5151.05</v>
      </c>
      <c r="V2846" s="6">
        <v>0</v>
      </c>
      <c r="W2846" s="6">
        <f>SUM(Table2[[#This Row],[PE Obligations]:[Paving Obligations]])</f>
        <v>5151.05</v>
      </c>
    </row>
    <row r="2847" spans="1:23" ht="30" x14ac:dyDescent="0.25">
      <c r="A2847" s="5">
        <v>129230.22</v>
      </c>
      <c r="B2847" s="4">
        <v>6</v>
      </c>
      <c r="C2847" s="9" t="s">
        <v>46</v>
      </c>
      <c r="D2847" s="65"/>
      <c r="E2847" s="65" t="s">
        <v>11500</v>
      </c>
      <c r="F2847" s="9" t="s">
        <v>6648</v>
      </c>
      <c r="H2847" s="1" t="s">
        <v>24</v>
      </c>
      <c r="I2847" s="1" t="s">
        <v>24</v>
      </c>
      <c r="K2847" s="14" t="s">
        <v>11500</v>
      </c>
      <c r="L2847" s="14" t="s">
        <v>11500</v>
      </c>
      <c r="M2847" s="1" t="s">
        <v>57</v>
      </c>
      <c r="P2847" s="181" t="s">
        <v>11500</v>
      </c>
      <c r="Q2847" s="182"/>
      <c r="S2847" s="6">
        <v>0</v>
      </c>
      <c r="T2847" s="6">
        <v>0</v>
      </c>
      <c r="U2847" s="6">
        <v>5148.51</v>
      </c>
      <c r="V2847" s="6">
        <v>0</v>
      </c>
      <c r="W2847" s="6">
        <f>SUM(Table2[[#This Row],[PE Obligations]:[Paving Obligations]])</f>
        <v>5148.51</v>
      </c>
    </row>
    <row r="2848" spans="1:23" ht="105" x14ac:dyDescent="0.25">
      <c r="A2848" s="5">
        <v>121995</v>
      </c>
      <c r="B2848" s="4">
        <v>1</v>
      </c>
      <c r="C2848" s="9" t="s">
        <v>40</v>
      </c>
      <c r="D2848" s="65" t="s">
        <v>363</v>
      </c>
      <c r="E2848" s="65" t="s">
        <v>900</v>
      </c>
      <c r="F2848" s="9" t="s">
        <v>3061</v>
      </c>
      <c r="G2848" s="9" t="s">
        <v>3062</v>
      </c>
      <c r="H2848" s="1" t="s">
        <v>22</v>
      </c>
      <c r="I2848" s="1" t="s">
        <v>39</v>
      </c>
      <c r="K2848" s="14" t="s">
        <v>11500</v>
      </c>
      <c r="L2848" s="14" t="s">
        <v>11500</v>
      </c>
      <c r="M2848" s="1" t="s">
        <v>57</v>
      </c>
      <c r="P2848" s="181" t="s">
        <v>11514</v>
      </c>
      <c r="Q2848" s="182" t="s">
        <v>1102</v>
      </c>
      <c r="S2848" s="6">
        <v>5100</v>
      </c>
      <c r="T2848" s="6">
        <v>0</v>
      </c>
      <c r="U2848" s="6">
        <v>0</v>
      </c>
      <c r="V2848" s="6">
        <v>0</v>
      </c>
      <c r="W2848" s="6">
        <f>SUM(Table2[[#This Row],[PE Obligations]:[Paving Obligations]])</f>
        <v>5100</v>
      </c>
    </row>
    <row r="2849" spans="1:23" ht="120" x14ac:dyDescent="0.25">
      <c r="A2849" s="5">
        <v>120812.01</v>
      </c>
      <c r="B2849" s="4">
        <v>1</v>
      </c>
      <c r="C2849" s="9" t="s">
        <v>397</v>
      </c>
      <c r="D2849" s="65" t="s">
        <v>2786</v>
      </c>
      <c r="E2849" s="65" t="s">
        <v>11498</v>
      </c>
      <c r="F2849" s="9" t="s">
        <v>2787</v>
      </c>
      <c r="G2849" s="9" t="s">
        <v>2788</v>
      </c>
      <c r="H2849" s="1" t="s">
        <v>22</v>
      </c>
      <c r="I2849" s="1" t="s">
        <v>600</v>
      </c>
      <c r="K2849" s="14" t="s">
        <v>11496</v>
      </c>
      <c r="L2849" s="14" t="s">
        <v>113</v>
      </c>
      <c r="M2849" s="2">
        <v>2.5339999999999998</v>
      </c>
      <c r="N2849" s="13">
        <v>44057</v>
      </c>
      <c r="P2849" s="181" t="s">
        <v>11517</v>
      </c>
      <c r="Q2849" s="182" t="s">
        <v>24</v>
      </c>
      <c r="S2849" s="6">
        <v>5000</v>
      </c>
      <c r="T2849" s="6">
        <v>0</v>
      </c>
      <c r="U2849" s="6">
        <v>0</v>
      </c>
      <c r="V2849" s="6">
        <v>0</v>
      </c>
      <c r="W2849" s="6">
        <f>SUM(Table2[[#This Row],[PE Obligations]:[Paving Obligations]])</f>
        <v>5000</v>
      </c>
    </row>
    <row r="2850" spans="1:23" ht="60" x14ac:dyDescent="0.25">
      <c r="A2850" s="5">
        <v>128852</v>
      </c>
      <c r="B2850" s="4">
        <v>2</v>
      </c>
      <c r="C2850" s="9" t="s">
        <v>107</v>
      </c>
      <c r="D2850" s="65" t="s">
        <v>108</v>
      </c>
      <c r="E2850" s="65" t="s">
        <v>10721</v>
      </c>
      <c r="F2850" s="9" t="s">
        <v>6380</v>
      </c>
      <c r="G2850" s="65" t="s">
        <v>6381</v>
      </c>
      <c r="H2850" s="1" t="s">
        <v>158</v>
      </c>
      <c r="I2850" s="1" t="s">
        <v>158</v>
      </c>
      <c r="J2850" s="1" t="e">
        <f>VLOOKUP(A2850,'2020'!E:I,5,FALSE)</f>
        <v>#N/A</v>
      </c>
      <c r="K2850" s="14" t="s">
        <v>11496</v>
      </c>
      <c r="L2850" s="14" t="s">
        <v>11339</v>
      </c>
      <c r="M2850" s="2">
        <v>2.4500000000000002</v>
      </c>
      <c r="N2850" s="13">
        <v>44176</v>
      </c>
      <c r="P2850" s="181" t="s">
        <v>11513</v>
      </c>
      <c r="Q2850" s="182" t="s">
        <v>148</v>
      </c>
      <c r="S2850" s="6">
        <v>0</v>
      </c>
      <c r="T2850" s="6">
        <v>0</v>
      </c>
      <c r="U2850" s="6">
        <v>5000</v>
      </c>
      <c r="V2850" s="6">
        <v>0</v>
      </c>
      <c r="W2850" s="6">
        <f>SUM(Table2[[#This Row],[PE Obligations]:[Paving Obligations]])</f>
        <v>5000</v>
      </c>
    </row>
    <row r="2851" spans="1:23" ht="60" x14ac:dyDescent="0.25">
      <c r="A2851" s="5">
        <v>129679</v>
      </c>
      <c r="B2851" s="4">
        <v>1</v>
      </c>
      <c r="C2851" s="9" t="s">
        <v>40</v>
      </c>
      <c r="D2851" s="65" t="s">
        <v>6986</v>
      </c>
      <c r="E2851" s="65" t="s">
        <v>10721</v>
      </c>
      <c r="F2851" s="9" t="s">
        <v>6987</v>
      </c>
      <c r="G2851" s="65" t="s">
        <v>6988</v>
      </c>
      <c r="H2851" s="1" t="s">
        <v>158</v>
      </c>
      <c r="I2851" s="1" t="s">
        <v>158</v>
      </c>
      <c r="J2851" s="1" t="e">
        <f>VLOOKUP(A2851,'2020'!E:I,5,FALSE)</f>
        <v>#N/A</v>
      </c>
      <c r="K2851" s="14" t="s">
        <v>11496</v>
      </c>
      <c r="L2851" s="14" t="s">
        <v>11339</v>
      </c>
      <c r="M2851" s="2">
        <v>7.04</v>
      </c>
      <c r="N2851" s="13">
        <v>44176</v>
      </c>
      <c r="P2851" s="181" t="s">
        <v>11513</v>
      </c>
      <c r="Q2851" s="182" t="s">
        <v>148</v>
      </c>
      <c r="R2851" s="9" t="s">
        <v>6989</v>
      </c>
      <c r="S2851" s="6">
        <v>0</v>
      </c>
      <c r="T2851" s="6">
        <v>0</v>
      </c>
      <c r="U2851" s="6">
        <v>5000</v>
      </c>
      <c r="V2851" s="6">
        <v>0</v>
      </c>
      <c r="W2851" s="6">
        <f>SUM(Table2[[#This Row],[PE Obligations]:[Paving Obligations]])</f>
        <v>5000</v>
      </c>
    </row>
    <row r="2852" spans="1:23" ht="30" x14ac:dyDescent="0.25">
      <c r="A2852" s="5">
        <v>130158</v>
      </c>
      <c r="B2852" s="4">
        <v>1</v>
      </c>
      <c r="C2852" s="9" t="s">
        <v>256</v>
      </c>
      <c r="D2852" s="65" t="s">
        <v>122</v>
      </c>
      <c r="E2852" s="65" t="s">
        <v>10721</v>
      </c>
      <c r="F2852" s="9" t="s">
        <v>7513</v>
      </c>
      <c r="G2852" s="65" t="s">
        <v>7514</v>
      </c>
      <c r="H2852" s="1" t="s">
        <v>158</v>
      </c>
      <c r="I2852" s="1" t="s">
        <v>158</v>
      </c>
      <c r="J2852" s="1" t="e">
        <f>VLOOKUP(A2852,'2020'!E:I,5,FALSE)</f>
        <v>#N/A</v>
      </c>
      <c r="K2852" s="14" t="s">
        <v>11496</v>
      </c>
      <c r="L2852" s="14" t="s">
        <v>10418</v>
      </c>
      <c r="M2852" s="2">
        <v>5.39</v>
      </c>
      <c r="N2852" s="13">
        <v>44176</v>
      </c>
      <c r="O2852" s="1" t="s">
        <v>342</v>
      </c>
      <c r="P2852" s="181" t="s">
        <v>11513</v>
      </c>
      <c r="Q2852" s="182" t="s">
        <v>148</v>
      </c>
      <c r="R2852" s="9" t="s">
        <v>7515</v>
      </c>
      <c r="S2852" s="6">
        <v>0</v>
      </c>
      <c r="T2852" s="6">
        <v>0</v>
      </c>
      <c r="U2852" s="6">
        <v>5000</v>
      </c>
      <c r="V2852" s="6">
        <v>0</v>
      </c>
      <c r="W2852" s="6">
        <f>SUM(Table2[[#This Row],[PE Obligations]:[Paving Obligations]])</f>
        <v>5000</v>
      </c>
    </row>
    <row r="2853" spans="1:23" ht="30" x14ac:dyDescent="0.25">
      <c r="A2853" s="5">
        <v>130157</v>
      </c>
      <c r="B2853" s="4">
        <v>1</v>
      </c>
      <c r="C2853" s="9" t="s">
        <v>40</v>
      </c>
      <c r="D2853" s="65" t="s">
        <v>122</v>
      </c>
      <c r="E2853" s="65" t="s">
        <v>10721</v>
      </c>
      <c r="F2853" s="9" t="s">
        <v>7511</v>
      </c>
      <c r="G2853" s="65" t="s">
        <v>6988</v>
      </c>
      <c r="H2853" s="1" t="s">
        <v>158</v>
      </c>
      <c r="I2853" s="1" t="s">
        <v>158</v>
      </c>
      <c r="J2853" s="1" t="e">
        <f>VLOOKUP(A2853,'2020'!E:I,5,FALSE)</f>
        <v>#N/A</v>
      </c>
      <c r="K2853" s="14" t="s">
        <v>11496</v>
      </c>
      <c r="L2853" s="14" t="s">
        <v>11339</v>
      </c>
      <c r="M2853" s="2">
        <v>3.6</v>
      </c>
      <c r="N2853" s="13">
        <v>44176</v>
      </c>
      <c r="O2853" s="1" t="s">
        <v>342</v>
      </c>
      <c r="P2853" s="181" t="s">
        <v>11513</v>
      </c>
      <c r="Q2853" s="182" t="s">
        <v>148</v>
      </c>
      <c r="R2853" s="9" t="s">
        <v>7512</v>
      </c>
      <c r="S2853" s="6">
        <v>0</v>
      </c>
      <c r="T2853" s="6">
        <v>0</v>
      </c>
      <c r="U2853" s="6">
        <v>5000</v>
      </c>
      <c r="V2853" s="6">
        <v>0</v>
      </c>
      <c r="W2853" s="6">
        <f>SUM(Table2[[#This Row],[PE Obligations]:[Paving Obligations]])</f>
        <v>5000</v>
      </c>
    </row>
    <row r="2854" spans="1:23" x14ac:dyDescent="0.25">
      <c r="A2854" s="5">
        <v>127234.01</v>
      </c>
      <c r="B2854" s="4">
        <v>2</v>
      </c>
      <c r="C2854" s="9" t="s">
        <v>65</v>
      </c>
      <c r="D2854" s="65" t="s">
        <v>3103</v>
      </c>
      <c r="E2854" s="65" t="s">
        <v>900</v>
      </c>
      <c r="F2854" s="9" t="s">
        <v>5379</v>
      </c>
      <c r="G2854" s="9" t="s">
        <v>3213</v>
      </c>
      <c r="H2854" s="1" t="s">
        <v>158</v>
      </c>
      <c r="I2854" s="1" t="s">
        <v>158</v>
      </c>
      <c r="J2854" s="1" t="str">
        <f>VLOOKUP(A2854,'2020'!E:I,5,FALSE)</f>
        <v>Mill &amp; 411d</v>
      </c>
      <c r="K2854" s="14" t="s">
        <v>11496</v>
      </c>
      <c r="L2854" s="14" t="s">
        <v>10418</v>
      </c>
      <c r="M2854" s="2">
        <v>0.18</v>
      </c>
      <c r="P2854" s="181" t="s">
        <v>11514</v>
      </c>
      <c r="Q2854" s="182" t="s">
        <v>11</v>
      </c>
      <c r="R2854" s="9" t="s">
        <v>5380</v>
      </c>
      <c r="S2854" s="6">
        <v>0</v>
      </c>
      <c r="T2854" s="6">
        <v>0</v>
      </c>
      <c r="U2854" s="6">
        <v>5000</v>
      </c>
      <c r="V2854" s="6">
        <v>0</v>
      </c>
      <c r="W2854" s="6">
        <f>SUM(Table2[[#This Row],[PE Obligations]:[Paving Obligations]])</f>
        <v>5000</v>
      </c>
    </row>
    <row r="2855" spans="1:23" x14ac:dyDescent="0.25">
      <c r="A2855" s="5">
        <v>127421</v>
      </c>
      <c r="B2855" s="4">
        <v>4</v>
      </c>
      <c r="C2855" s="9" t="s">
        <v>264</v>
      </c>
      <c r="D2855" s="65" t="s">
        <v>538</v>
      </c>
      <c r="E2855" s="65" t="s">
        <v>900</v>
      </c>
      <c r="F2855" s="9" t="s">
        <v>5481</v>
      </c>
      <c r="G2855" s="9" t="s">
        <v>5482</v>
      </c>
      <c r="H2855" s="1" t="s">
        <v>158</v>
      </c>
      <c r="I2855" s="1" t="s">
        <v>4650</v>
      </c>
      <c r="J2855" s="1" t="str">
        <f>VLOOKUP(A2855,'2020'!E:I,5,FALSE)</f>
        <v>Mill W/411d</v>
      </c>
      <c r="K2855" s="14" t="s">
        <v>11496</v>
      </c>
      <c r="L2855" s="14" t="s">
        <v>10418</v>
      </c>
      <c r="M2855" s="2">
        <v>4.8899999999999997</v>
      </c>
      <c r="N2855" s="13">
        <v>44232</v>
      </c>
      <c r="O2855" s="1" t="s">
        <v>342</v>
      </c>
      <c r="P2855" s="181" t="s">
        <v>11514</v>
      </c>
      <c r="Q2855" s="182" t="s">
        <v>11</v>
      </c>
      <c r="R2855" s="9" t="s">
        <v>5483</v>
      </c>
      <c r="S2855" s="6">
        <v>0</v>
      </c>
      <c r="T2855" s="6">
        <v>0</v>
      </c>
      <c r="U2855" s="6">
        <v>5000</v>
      </c>
      <c r="V2855" s="6">
        <v>0</v>
      </c>
      <c r="W2855" s="6">
        <f>SUM(Table2[[#This Row],[PE Obligations]:[Paving Obligations]])</f>
        <v>5000</v>
      </c>
    </row>
    <row r="2856" spans="1:23" ht="30" x14ac:dyDescent="0.25">
      <c r="A2856" s="5">
        <v>120022</v>
      </c>
      <c r="B2856" s="4">
        <v>4</v>
      </c>
      <c r="C2856" s="9" t="s">
        <v>607</v>
      </c>
      <c r="D2856" s="65"/>
      <c r="E2856" s="65" t="s">
        <v>900</v>
      </c>
      <c r="F2856" s="9" t="s">
        <v>2590</v>
      </c>
      <c r="H2856" s="1" t="s">
        <v>52</v>
      </c>
      <c r="I2856" s="1" t="s">
        <v>48</v>
      </c>
      <c r="K2856" s="14" t="s">
        <v>28</v>
      </c>
      <c r="L2856" s="14" t="s">
        <v>11339</v>
      </c>
      <c r="M2856" s="1" t="s">
        <v>57</v>
      </c>
      <c r="P2856" s="181" t="s">
        <v>11515</v>
      </c>
      <c r="Q2856" s="182" t="s">
        <v>24</v>
      </c>
      <c r="R2856" s="9" t="s">
        <v>2591</v>
      </c>
      <c r="S2856" s="6">
        <v>0</v>
      </c>
      <c r="T2856" s="6">
        <v>0</v>
      </c>
      <c r="U2856" s="6">
        <v>5000</v>
      </c>
      <c r="V2856" s="6">
        <v>0</v>
      </c>
      <c r="W2856" s="6">
        <f>SUM(Table2[[#This Row],[PE Obligations]:[Paving Obligations]])</f>
        <v>5000</v>
      </c>
    </row>
    <row r="2857" spans="1:23" x14ac:dyDescent="0.25">
      <c r="A2857" s="5">
        <v>123417</v>
      </c>
      <c r="B2857" s="4">
        <v>3</v>
      </c>
      <c r="C2857" s="9" t="s">
        <v>262</v>
      </c>
      <c r="D2857" s="65" t="s">
        <v>135</v>
      </c>
      <c r="E2857" s="65" t="s">
        <v>11498</v>
      </c>
      <c r="F2857" s="9" t="s">
        <v>3454</v>
      </c>
      <c r="H2857" s="1" t="s">
        <v>1079</v>
      </c>
      <c r="I2857" s="1" t="s">
        <v>118</v>
      </c>
      <c r="K2857" s="14" t="s">
        <v>11496</v>
      </c>
      <c r="L2857" s="14" t="s">
        <v>11499</v>
      </c>
      <c r="M2857" s="1" t="s">
        <v>57</v>
      </c>
      <c r="P2857" s="181" t="s">
        <v>11516</v>
      </c>
      <c r="Q2857" s="182" t="s">
        <v>11</v>
      </c>
      <c r="S2857" s="6">
        <v>5000</v>
      </c>
      <c r="T2857" s="6">
        <v>0</v>
      </c>
      <c r="U2857" s="6">
        <v>0</v>
      </c>
      <c r="V2857" s="6">
        <v>0</v>
      </c>
      <c r="W2857" s="6">
        <f>SUM(Table2[[#This Row],[PE Obligations]:[Paving Obligations]])</f>
        <v>5000</v>
      </c>
    </row>
    <row r="2858" spans="1:23" x14ac:dyDescent="0.25">
      <c r="A2858" s="5">
        <v>124919</v>
      </c>
      <c r="B2858" s="4">
        <v>3</v>
      </c>
      <c r="C2858" s="9" t="s">
        <v>152</v>
      </c>
      <c r="D2858" s="65" t="s">
        <v>442</v>
      </c>
      <c r="E2858" s="65" t="s">
        <v>900</v>
      </c>
      <c r="F2858" s="9" t="s">
        <v>4101</v>
      </c>
      <c r="G2858" s="9" t="s">
        <v>4102</v>
      </c>
      <c r="H2858" s="1" t="s">
        <v>501</v>
      </c>
      <c r="I2858" s="1" t="s">
        <v>600</v>
      </c>
      <c r="K2858" s="14" t="s">
        <v>11496</v>
      </c>
      <c r="L2858" s="14" t="s">
        <v>113</v>
      </c>
      <c r="M2858" s="2">
        <v>0.3</v>
      </c>
      <c r="N2858" s="13">
        <v>44176</v>
      </c>
      <c r="P2858" s="181" t="s">
        <v>11514</v>
      </c>
      <c r="Q2858" s="182" t="s">
        <v>11</v>
      </c>
      <c r="S2858" s="6">
        <v>5000</v>
      </c>
      <c r="T2858" s="6">
        <v>0</v>
      </c>
      <c r="U2858" s="6">
        <v>0</v>
      </c>
      <c r="V2858" s="6">
        <v>0</v>
      </c>
      <c r="W2858" s="6">
        <f>SUM(Table2[[#This Row],[PE Obligations]:[Paving Obligations]])</f>
        <v>5000</v>
      </c>
    </row>
    <row r="2859" spans="1:23" x14ac:dyDescent="0.25">
      <c r="A2859" s="5">
        <v>129096</v>
      </c>
      <c r="B2859" s="4">
        <v>1</v>
      </c>
      <c r="C2859" s="9" t="s">
        <v>271</v>
      </c>
      <c r="D2859" s="65" t="s">
        <v>4316</v>
      </c>
      <c r="E2859" s="65" t="s">
        <v>900</v>
      </c>
      <c r="F2859" s="9" t="s">
        <v>6522</v>
      </c>
      <c r="G2859" s="9" t="s">
        <v>6523</v>
      </c>
      <c r="H2859" s="1" t="s">
        <v>158</v>
      </c>
      <c r="I2859" s="1" t="s">
        <v>4650</v>
      </c>
      <c r="J2859" s="1" t="str">
        <f>VLOOKUP(A2859,'2020'!E:I,5,FALSE)</f>
        <v>411tld Overlay @ 65 Lb/sy</v>
      </c>
      <c r="K2859" s="14" t="s">
        <v>11496</v>
      </c>
      <c r="L2859" s="14" t="s">
        <v>10418</v>
      </c>
      <c r="M2859" s="2">
        <v>3.3</v>
      </c>
      <c r="N2859" s="13">
        <v>44232</v>
      </c>
      <c r="O2859" s="1" t="s">
        <v>337</v>
      </c>
      <c r="P2859" s="181" t="s">
        <v>11515</v>
      </c>
      <c r="Q2859" s="182" t="s">
        <v>24</v>
      </c>
      <c r="R2859" s="9" t="s">
        <v>6524</v>
      </c>
      <c r="S2859" s="6">
        <v>0</v>
      </c>
      <c r="T2859" s="6">
        <v>0</v>
      </c>
      <c r="U2859" s="6">
        <v>5000</v>
      </c>
      <c r="V2859" s="6">
        <v>0</v>
      </c>
      <c r="W2859" s="6">
        <f>SUM(Table2[[#This Row],[PE Obligations]:[Paving Obligations]])</f>
        <v>5000</v>
      </c>
    </row>
    <row r="2860" spans="1:23" x14ac:dyDescent="0.25">
      <c r="A2860" s="5">
        <v>127101</v>
      </c>
      <c r="B2860" s="4">
        <v>1</v>
      </c>
      <c r="C2860" s="9" t="s">
        <v>287</v>
      </c>
      <c r="D2860" s="65" t="s">
        <v>5297</v>
      </c>
      <c r="E2860" s="65" t="s">
        <v>900</v>
      </c>
      <c r="F2860" s="9" t="s">
        <v>5298</v>
      </c>
      <c r="G2860" s="9" t="s">
        <v>4654</v>
      </c>
      <c r="H2860" s="1" t="s">
        <v>158</v>
      </c>
      <c r="I2860" s="1" t="s">
        <v>4650</v>
      </c>
      <c r="J2860" s="1" t="str">
        <f>VLOOKUP(A2860,'2020'!E:I,5,FALSE)</f>
        <v>411 Tld Overlay @ 85lb/sy</v>
      </c>
      <c r="K2860" s="14" t="s">
        <v>11496</v>
      </c>
      <c r="L2860" s="14" t="s">
        <v>10418</v>
      </c>
      <c r="M2860" s="2">
        <v>5.73</v>
      </c>
      <c r="N2860" s="13">
        <v>44232</v>
      </c>
      <c r="O2860" s="1" t="s">
        <v>337</v>
      </c>
      <c r="P2860" s="181" t="s">
        <v>11515</v>
      </c>
      <c r="Q2860" s="182" t="s">
        <v>24</v>
      </c>
      <c r="R2860" s="9" t="s">
        <v>5299</v>
      </c>
      <c r="S2860" s="6">
        <v>0</v>
      </c>
      <c r="T2860" s="6">
        <v>0</v>
      </c>
      <c r="U2860" s="6">
        <v>5000</v>
      </c>
      <c r="V2860" s="6">
        <v>0</v>
      </c>
      <c r="W2860" s="6">
        <f>SUM(Table2[[#This Row],[PE Obligations]:[Paving Obligations]])</f>
        <v>5000</v>
      </c>
    </row>
    <row r="2861" spans="1:23" x14ac:dyDescent="0.25">
      <c r="A2861" s="5">
        <v>127341.01</v>
      </c>
      <c r="B2861" s="4">
        <v>4</v>
      </c>
      <c r="C2861" s="9" t="s">
        <v>264</v>
      </c>
      <c r="D2861" s="65" t="s">
        <v>2447</v>
      </c>
      <c r="E2861" s="65" t="s">
        <v>900</v>
      </c>
      <c r="F2861" s="9" t="s">
        <v>5446</v>
      </c>
      <c r="G2861" s="9" t="s">
        <v>5447</v>
      </c>
      <c r="H2861" s="1" t="s">
        <v>158</v>
      </c>
      <c r="I2861" s="1" t="s">
        <v>4650</v>
      </c>
      <c r="J2861" s="1" t="str">
        <f>VLOOKUP(A2861,'2020'!E:I,5,FALSE)</f>
        <v>Scrub Seal W/ Tld</v>
      </c>
      <c r="K2861" s="14" t="s">
        <v>11496</v>
      </c>
      <c r="L2861" s="14" t="s">
        <v>10418</v>
      </c>
      <c r="M2861" s="2">
        <v>0.14000000000000001</v>
      </c>
      <c r="N2861" s="13">
        <v>44232</v>
      </c>
      <c r="P2861" s="181" t="s">
        <v>11514</v>
      </c>
      <c r="Q2861" s="182" t="s">
        <v>11</v>
      </c>
      <c r="R2861" s="9" t="s">
        <v>5448</v>
      </c>
      <c r="S2861" s="6">
        <v>0</v>
      </c>
      <c r="T2861" s="6">
        <v>0</v>
      </c>
      <c r="U2861" s="6">
        <v>5000</v>
      </c>
      <c r="V2861" s="6">
        <v>0</v>
      </c>
      <c r="W2861" s="6">
        <f>SUM(Table2[[#This Row],[PE Obligations]:[Paving Obligations]])</f>
        <v>5000</v>
      </c>
    </row>
    <row r="2862" spans="1:23" ht="30" x14ac:dyDescent="0.25">
      <c r="A2862" s="5">
        <v>128247</v>
      </c>
      <c r="B2862" s="4">
        <v>1</v>
      </c>
      <c r="C2862" s="9" t="s">
        <v>102</v>
      </c>
      <c r="D2862" s="65" t="s">
        <v>6074</v>
      </c>
      <c r="E2862" s="65" t="s">
        <v>11498</v>
      </c>
      <c r="F2862" s="9" t="s">
        <v>6075</v>
      </c>
      <c r="G2862" s="9" t="s">
        <v>600</v>
      </c>
      <c r="H2862" s="1" t="s">
        <v>501</v>
      </c>
      <c r="I2862" s="1" t="s">
        <v>600</v>
      </c>
      <c r="K2862" s="14" t="s">
        <v>11500</v>
      </c>
      <c r="L2862" s="14" t="s">
        <v>11500</v>
      </c>
      <c r="M2862" s="2">
        <v>2.2109999999999999</v>
      </c>
      <c r="N2862" s="13">
        <v>44232</v>
      </c>
      <c r="P2862" s="181" t="s">
        <v>11517</v>
      </c>
      <c r="Q2862" s="182" t="s">
        <v>30</v>
      </c>
      <c r="S2862" s="6">
        <v>5000</v>
      </c>
      <c r="T2862" s="6">
        <v>0</v>
      </c>
      <c r="U2862" s="6">
        <v>0</v>
      </c>
      <c r="V2862" s="6">
        <v>0</v>
      </c>
      <c r="W2862" s="6">
        <f>SUM(Table2[[#This Row],[PE Obligations]:[Paving Obligations]])</f>
        <v>5000</v>
      </c>
    </row>
    <row r="2863" spans="1:23" ht="150" x14ac:dyDescent="0.25">
      <c r="A2863" s="5">
        <v>129828</v>
      </c>
      <c r="B2863" s="4">
        <v>3</v>
      </c>
      <c r="C2863" s="9" t="s">
        <v>131</v>
      </c>
      <c r="D2863" s="65" t="s">
        <v>7184</v>
      </c>
      <c r="E2863" s="65" t="s">
        <v>11498</v>
      </c>
      <c r="F2863" s="9" t="s">
        <v>7185</v>
      </c>
      <c r="G2863" s="9" t="s">
        <v>7186</v>
      </c>
      <c r="H2863" s="1" t="s">
        <v>22</v>
      </c>
      <c r="I2863" s="1" t="s">
        <v>603</v>
      </c>
      <c r="K2863" s="14" t="s">
        <v>11500</v>
      </c>
      <c r="L2863" s="14" t="s">
        <v>11500</v>
      </c>
      <c r="M2863" s="2">
        <v>0.71</v>
      </c>
      <c r="P2863" s="181" t="s">
        <v>11517</v>
      </c>
      <c r="Q2863" s="182" t="s">
        <v>24</v>
      </c>
      <c r="S2863" s="6">
        <v>5000</v>
      </c>
      <c r="T2863" s="6">
        <v>0</v>
      </c>
      <c r="U2863" s="6">
        <v>0</v>
      </c>
      <c r="V2863" s="6">
        <v>0</v>
      </c>
      <c r="W2863" s="6">
        <f>SUM(Table2[[#This Row],[PE Obligations]:[Paving Obligations]])</f>
        <v>5000</v>
      </c>
    </row>
    <row r="2864" spans="1:23" ht="105" x14ac:dyDescent="0.25">
      <c r="A2864" s="5">
        <v>127897</v>
      </c>
      <c r="B2864" s="4">
        <v>4</v>
      </c>
      <c r="C2864" s="9" t="s">
        <v>304</v>
      </c>
      <c r="D2864" s="65" t="s">
        <v>5878</v>
      </c>
      <c r="E2864" s="65" t="s">
        <v>11498</v>
      </c>
      <c r="F2864" s="9" t="s">
        <v>5879</v>
      </c>
      <c r="G2864" s="9" t="s">
        <v>5880</v>
      </c>
      <c r="H2864" s="1" t="s">
        <v>501</v>
      </c>
      <c r="I2864" s="1" t="s">
        <v>600</v>
      </c>
      <c r="K2864" s="14" t="s">
        <v>11500</v>
      </c>
      <c r="L2864" s="14" t="s">
        <v>11500</v>
      </c>
      <c r="M2864" s="2">
        <v>4.4400000000000004</v>
      </c>
      <c r="N2864" s="13">
        <v>44176</v>
      </c>
      <c r="P2864" s="181" t="s">
        <v>11517</v>
      </c>
      <c r="Q2864" s="182" t="s">
        <v>30</v>
      </c>
      <c r="S2864" s="6">
        <v>5000</v>
      </c>
      <c r="T2864" s="6">
        <v>0</v>
      </c>
      <c r="U2864" s="6">
        <v>0</v>
      </c>
      <c r="V2864" s="6">
        <v>0</v>
      </c>
      <c r="W2864" s="6">
        <f>SUM(Table2[[#This Row],[PE Obligations]:[Paving Obligations]])</f>
        <v>5000</v>
      </c>
    </row>
    <row r="2865" spans="1:23" ht="30" x14ac:dyDescent="0.25">
      <c r="A2865" s="5">
        <v>126692</v>
      </c>
      <c r="B2865" s="4">
        <v>1</v>
      </c>
      <c r="C2865" s="9" t="s">
        <v>397</v>
      </c>
      <c r="D2865" s="65" t="s">
        <v>5080</v>
      </c>
      <c r="E2865" s="65" t="s">
        <v>11498</v>
      </c>
      <c r="F2865" s="9" t="s">
        <v>5081</v>
      </c>
      <c r="G2865" s="9" t="s">
        <v>600</v>
      </c>
      <c r="H2865" s="1" t="s">
        <v>501</v>
      </c>
      <c r="I2865" s="1" t="s">
        <v>600</v>
      </c>
      <c r="K2865" s="14" t="s">
        <v>11500</v>
      </c>
      <c r="L2865" s="14" t="s">
        <v>11500</v>
      </c>
      <c r="M2865" s="2">
        <v>2.5099999999999998</v>
      </c>
      <c r="N2865" s="13">
        <v>44057</v>
      </c>
      <c r="P2865" s="181" t="s">
        <v>11517</v>
      </c>
      <c r="Q2865" s="182" t="s">
        <v>24</v>
      </c>
      <c r="S2865" s="6">
        <v>5000</v>
      </c>
      <c r="T2865" s="6">
        <v>0</v>
      </c>
      <c r="U2865" s="6">
        <v>0</v>
      </c>
      <c r="V2865" s="6">
        <v>0</v>
      </c>
      <c r="W2865" s="6">
        <f>SUM(Table2[[#This Row],[PE Obligations]:[Paving Obligations]])</f>
        <v>5000</v>
      </c>
    </row>
    <row r="2866" spans="1:23" ht="60" x14ac:dyDescent="0.25">
      <c r="A2866" s="5">
        <v>125526.02</v>
      </c>
      <c r="B2866" s="4">
        <v>4</v>
      </c>
      <c r="C2866" s="9" t="s">
        <v>18</v>
      </c>
      <c r="D2866" s="65" t="s">
        <v>348</v>
      </c>
      <c r="E2866" s="65" t="s">
        <v>900</v>
      </c>
      <c r="F2866" s="9" t="s">
        <v>4426</v>
      </c>
      <c r="G2866" s="9" t="s">
        <v>4427</v>
      </c>
      <c r="H2866" s="1" t="s">
        <v>501</v>
      </c>
      <c r="I2866" s="1" t="s">
        <v>39</v>
      </c>
      <c r="K2866" s="14" t="s">
        <v>11500</v>
      </c>
      <c r="L2866" s="14" t="s">
        <v>11500</v>
      </c>
      <c r="M2866" s="2">
        <v>0.2</v>
      </c>
      <c r="N2866" s="13">
        <v>44323</v>
      </c>
      <c r="P2866" s="181" t="s">
        <v>11515</v>
      </c>
      <c r="Q2866" s="182" t="s">
        <v>24</v>
      </c>
      <c r="S2866" s="6">
        <v>5000</v>
      </c>
      <c r="T2866" s="6">
        <v>0</v>
      </c>
      <c r="U2866" s="6">
        <v>0</v>
      </c>
      <c r="V2866" s="6">
        <v>0</v>
      </c>
      <c r="W2866" s="6">
        <f>SUM(Table2[[#This Row],[PE Obligations]:[Paving Obligations]])</f>
        <v>5000</v>
      </c>
    </row>
    <row r="2867" spans="1:23" ht="60" x14ac:dyDescent="0.25">
      <c r="A2867" s="5">
        <v>125526.06</v>
      </c>
      <c r="B2867" s="4">
        <v>3</v>
      </c>
      <c r="C2867" s="9" t="s">
        <v>54</v>
      </c>
      <c r="D2867" s="65" t="s">
        <v>2986</v>
      </c>
      <c r="E2867" s="65" t="s">
        <v>900</v>
      </c>
      <c r="F2867" s="9" t="s">
        <v>4433</v>
      </c>
      <c r="G2867" s="9" t="s">
        <v>4427</v>
      </c>
      <c r="H2867" s="1" t="s">
        <v>501</v>
      </c>
      <c r="I2867" s="1" t="s">
        <v>39</v>
      </c>
      <c r="K2867" s="14" t="s">
        <v>11500</v>
      </c>
      <c r="L2867" s="14" t="s">
        <v>11500</v>
      </c>
      <c r="M2867" s="2">
        <v>0.69</v>
      </c>
      <c r="N2867" s="13">
        <v>44428</v>
      </c>
      <c r="P2867" s="181" t="s">
        <v>11514</v>
      </c>
      <c r="Q2867" s="182" t="s">
        <v>11</v>
      </c>
      <c r="S2867" s="6">
        <v>5000</v>
      </c>
      <c r="T2867" s="6">
        <v>0</v>
      </c>
      <c r="U2867" s="6">
        <v>0</v>
      </c>
      <c r="V2867" s="6">
        <v>0</v>
      </c>
      <c r="W2867" s="6">
        <f>SUM(Table2[[#This Row],[PE Obligations]:[Paving Obligations]])</f>
        <v>5000</v>
      </c>
    </row>
    <row r="2868" spans="1:23" ht="30" x14ac:dyDescent="0.25">
      <c r="A2868" s="5">
        <v>125450.12</v>
      </c>
      <c r="B2868" s="4">
        <v>2</v>
      </c>
      <c r="C2868" s="9" t="s">
        <v>284</v>
      </c>
      <c r="D2868" s="65"/>
      <c r="E2868" s="65" t="s">
        <v>11498</v>
      </c>
      <c r="F2868" s="9" t="s">
        <v>4338</v>
      </c>
      <c r="H2868" s="1" t="s">
        <v>501</v>
      </c>
      <c r="I2868" s="1" t="s">
        <v>600</v>
      </c>
      <c r="K2868" s="14" t="s">
        <v>11500</v>
      </c>
      <c r="L2868" s="14" t="s">
        <v>11500</v>
      </c>
      <c r="M2868" s="1" t="s">
        <v>57</v>
      </c>
      <c r="N2868" s="13">
        <v>44113</v>
      </c>
      <c r="P2868" s="181" t="s">
        <v>11517</v>
      </c>
      <c r="Q2868" s="182" t="s">
        <v>30</v>
      </c>
      <c r="S2868" s="6">
        <v>5000</v>
      </c>
      <c r="T2868" s="6">
        <v>0</v>
      </c>
      <c r="U2868" s="6">
        <v>0</v>
      </c>
      <c r="V2868" s="6">
        <v>0</v>
      </c>
      <c r="W2868" s="6">
        <f>SUM(Table2[[#This Row],[PE Obligations]:[Paving Obligations]])</f>
        <v>5000</v>
      </c>
    </row>
    <row r="2869" spans="1:23" ht="30" x14ac:dyDescent="0.25">
      <c r="A2869" s="5">
        <v>125450.4</v>
      </c>
      <c r="B2869" s="4">
        <v>1</v>
      </c>
      <c r="C2869" s="9" t="s">
        <v>219</v>
      </c>
      <c r="D2869" s="65"/>
      <c r="E2869" s="65" t="s">
        <v>11498</v>
      </c>
      <c r="F2869" s="9" t="s">
        <v>4358</v>
      </c>
      <c r="H2869" s="1" t="s">
        <v>501</v>
      </c>
      <c r="I2869" s="1" t="s">
        <v>600</v>
      </c>
      <c r="K2869" s="14" t="s">
        <v>11500</v>
      </c>
      <c r="L2869" s="14" t="s">
        <v>11500</v>
      </c>
      <c r="M2869" s="2">
        <v>0</v>
      </c>
      <c r="N2869" s="13">
        <v>44057</v>
      </c>
      <c r="P2869" s="181" t="s">
        <v>11517</v>
      </c>
      <c r="Q2869" s="182" t="s">
        <v>30</v>
      </c>
      <c r="S2869" s="6">
        <v>5000</v>
      </c>
      <c r="T2869" s="6">
        <v>0</v>
      </c>
      <c r="U2869" s="6">
        <v>0</v>
      </c>
      <c r="V2869" s="6">
        <v>0</v>
      </c>
      <c r="W2869" s="6">
        <f>SUM(Table2[[#This Row],[PE Obligations]:[Paving Obligations]])</f>
        <v>5000</v>
      </c>
    </row>
    <row r="2870" spans="1:23" ht="30" x14ac:dyDescent="0.25">
      <c r="A2870" s="5">
        <v>125450.42</v>
      </c>
      <c r="B2870" s="4">
        <v>2</v>
      </c>
      <c r="C2870" s="9" t="s">
        <v>803</v>
      </c>
      <c r="D2870" s="65"/>
      <c r="E2870" s="65" t="s">
        <v>11498</v>
      </c>
      <c r="F2870" s="9" t="s">
        <v>4360</v>
      </c>
      <c r="H2870" s="1" t="s">
        <v>501</v>
      </c>
      <c r="I2870" s="1" t="s">
        <v>600</v>
      </c>
      <c r="K2870" s="14" t="s">
        <v>11500</v>
      </c>
      <c r="L2870" s="14" t="s">
        <v>11500</v>
      </c>
      <c r="M2870" s="1" t="s">
        <v>57</v>
      </c>
      <c r="N2870" s="13">
        <v>44113</v>
      </c>
      <c r="P2870" s="181" t="s">
        <v>11517</v>
      </c>
      <c r="Q2870" s="182" t="s">
        <v>30</v>
      </c>
      <c r="S2870" s="6">
        <v>5000</v>
      </c>
      <c r="T2870" s="6">
        <v>0</v>
      </c>
      <c r="U2870" s="6">
        <v>0</v>
      </c>
      <c r="V2870" s="6">
        <v>0</v>
      </c>
      <c r="W2870" s="6">
        <f>SUM(Table2[[#This Row],[PE Obligations]:[Paving Obligations]])</f>
        <v>5000</v>
      </c>
    </row>
    <row r="2871" spans="1:23" x14ac:dyDescent="0.25">
      <c r="A2871" s="5">
        <v>127754</v>
      </c>
      <c r="B2871" s="4">
        <v>4</v>
      </c>
      <c r="C2871" s="9" t="s">
        <v>233</v>
      </c>
      <c r="D2871" s="65" t="s">
        <v>722</v>
      </c>
      <c r="E2871" s="65" t="s">
        <v>900</v>
      </c>
      <c r="F2871" s="9" t="s">
        <v>5673</v>
      </c>
      <c r="G2871" s="9" t="s">
        <v>5674</v>
      </c>
      <c r="H2871" s="1" t="s">
        <v>501</v>
      </c>
      <c r="I2871" s="1" t="s">
        <v>600</v>
      </c>
      <c r="K2871" s="14" t="s">
        <v>11500</v>
      </c>
      <c r="L2871" s="14" t="s">
        <v>11500</v>
      </c>
      <c r="M2871" s="2">
        <v>4.8</v>
      </c>
      <c r="N2871" s="13">
        <v>44057</v>
      </c>
      <c r="P2871" s="181" t="s">
        <v>11515</v>
      </c>
      <c r="Q2871" s="182" t="s">
        <v>24</v>
      </c>
      <c r="S2871" s="6">
        <v>5000</v>
      </c>
      <c r="T2871" s="6">
        <v>0</v>
      </c>
      <c r="U2871" s="6">
        <v>0</v>
      </c>
      <c r="V2871" s="6">
        <v>0</v>
      </c>
      <c r="W2871" s="6">
        <f>SUM(Table2[[#This Row],[PE Obligations]:[Paving Obligations]])</f>
        <v>5000</v>
      </c>
    </row>
    <row r="2872" spans="1:23" ht="30" x14ac:dyDescent="0.25">
      <c r="A2872" s="5">
        <v>127761</v>
      </c>
      <c r="B2872" s="4">
        <v>4</v>
      </c>
      <c r="C2872" s="9" t="s">
        <v>229</v>
      </c>
      <c r="D2872" s="65" t="s">
        <v>363</v>
      </c>
      <c r="E2872" s="65" t="s">
        <v>900</v>
      </c>
      <c r="F2872" s="9" t="s">
        <v>5682</v>
      </c>
      <c r="G2872" s="9" t="s">
        <v>5683</v>
      </c>
      <c r="H2872" s="1" t="s">
        <v>501</v>
      </c>
      <c r="I2872" s="1" t="s">
        <v>600</v>
      </c>
      <c r="K2872" s="14" t="s">
        <v>11500</v>
      </c>
      <c r="L2872" s="14" t="s">
        <v>11500</v>
      </c>
      <c r="M2872" s="2">
        <v>5</v>
      </c>
      <c r="N2872" s="13">
        <v>44057</v>
      </c>
      <c r="P2872" s="181" t="s">
        <v>11515</v>
      </c>
      <c r="Q2872" s="182" t="s">
        <v>24</v>
      </c>
      <c r="S2872" s="6">
        <v>5000</v>
      </c>
      <c r="T2872" s="6">
        <v>0</v>
      </c>
      <c r="U2872" s="6">
        <v>0</v>
      </c>
      <c r="V2872" s="6">
        <v>0</v>
      </c>
      <c r="W2872" s="6">
        <f>SUM(Table2[[#This Row],[PE Obligations]:[Paving Obligations]])</f>
        <v>5000</v>
      </c>
    </row>
    <row r="2873" spans="1:23" x14ac:dyDescent="0.25">
      <c r="A2873" s="5">
        <v>127790</v>
      </c>
      <c r="B2873" s="4">
        <v>4</v>
      </c>
      <c r="C2873" s="9" t="s">
        <v>259</v>
      </c>
      <c r="D2873" s="65" t="s">
        <v>2447</v>
      </c>
      <c r="E2873" s="65" t="s">
        <v>900</v>
      </c>
      <c r="F2873" s="9" t="s">
        <v>5800</v>
      </c>
      <c r="G2873" s="9" t="s">
        <v>600</v>
      </c>
      <c r="H2873" s="1" t="s">
        <v>501</v>
      </c>
      <c r="I2873" s="1" t="s">
        <v>600</v>
      </c>
      <c r="K2873" s="14" t="s">
        <v>11500</v>
      </c>
      <c r="L2873" s="14" t="s">
        <v>11500</v>
      </c>
      <c r="M2873" s="2">
        <v>1.75</v>
      </c>
      <c r="N2873" s="13">
        <v>44232</v>
      </c>
      <c r="P2873" s="181" t="s">
        <v>11514</v>
      </c>
      <c r="Q2873" s="182" t="s">
        <v>11</v>
      </c>
      <c r="S2873" s="6">
        <v>5000</v>
      </c>
      <c r="T2873" s="6">
        <v>0</v>
      </c>
      <c r="U2873" s="6">
        <v>0</v>
      </c>
      <c r="V2873" s="6">
        <v>0</v>
      </c>
      <c r="W2873" s="6">
        <f>SUM(Table2[[#This Row],[PE Obligations]:[Paving Obligations]])</f>
        <v>5000</v>
      </c>
    </row>
    <row r="2874" spans="1:23" x14ac:dyDescent="0.25">
      <c r="A2874" s="5">
        <v>127948</v>
      </c>
      <c r="B2874" s="4">
        <v>4</v>
      </c>
      <c r="C2874" s="9" t="s">
        <v>246</v>
      </c>
      <c r="D2874" s="65" t="s">
        <v>5151</v>
      </c>
      <c r="E2874" s="65" t="s">
        <v>900</v>
      </c>
      <c r="F2874" s="9" t="s">
        <v>5914</v>
      </c>
      <c r="G2874" s="9" t="s">
        <v>600</v>
      </c>
      <c r="H2874" s="1" t="s">
        <v>501</v>
      </c>
      <c r="I2874" s="1" t="s">
        <v>600</v>
      </c>
      <c r="K2874" s="14" t="s">
        <v>11500</v>
      </c>
      <c r="L2874" s="14" t="s">
        <v>11500</v>
      </c>
      <c r="M2874" s="2">
        <v>4.3</v>
      </c>
      <c r="N2874" s="13">
        <v>44113</v>
      </c>
      <c r="P2874" s="181" t="s">
        <v>11515</v>
      </c>
      <c r="Q2874" s="182" t="s">
        <v>24</v>
      </c>
      <c r="S2874" s="6">
        <v>5000</v>
      </c>
      <c r="T2874" s="6">
        <v>0</v>
      </c>
      <c r="U2874" s="6">
        <v>0</v>
      </c>
      <c r="V2874" s="6">
        <v>0</v>
      </c>
      <c r="W2874" s="6">
        <f>SUM(Table2[[#This Row],[PE Obligations]:[Paving Obligations]])</f>
        <v>5000</v>
      </c>
    </row>
    <row r="2875" spans="1:23" x14ac:dyDescent="0.25">
      <c r="A2875" s="5">
        <v>128207</v>
      </c>
      <c r="B2875" s="4">
        <v>2</v>
      </c>
      <c r="C2875" s="9" t="s">
        <v>121</v>
      </c>
      <c r="D2875" s="65" t="s">
        <v>6051</v>
      </c>
      <c r="E2875" s="65" t="s">
        <v>900</v>
      </c>
      <c r="F2875" s="9" t="s">
        <v>6052</v>
      </c>
      <c r="G2875" s="9" t="s">
        <v>5822</v>
      </c>
      <c r="H2875" s="1" t="s">
        <v>501</v>
      </c>
      <c r="I2875" s="1" t="s">
        <v>2404</v>
      </c>
      <c r="K2875" s="14" t="s">
        <v>11500</v>
      </c>
      <c r="L2875" s="14" t="s">
        <v>11500</v>
      </c>
      <c r="M2875" s="2">
        <v>1.6</v>
      </c>
      <c r="N2875" s="13">
        <v>44281</v>
      </c>
      <c r="P2875" s="181" t="s">
        <v>11515</v>
      </c>
      <c r="Q2875" s="182" t="s">
        <v>24</v>
      </c>
      <c r="S2875" s="6">
        <v>5000</v>
      </c>
      <c r="T2875" s="6">
        <v>0</v>
      </c>
      <c r="U2875" s="6">
        <v>0</v>
      </c>
      <c r="V2875" s="6">
        <v>0</v>
      </c>
      <c r="W2875" s="6">
        <f>SUM(Table2[[#This Row],[PE Obligations]:[Paving Obligations]])</f>
        <v>5000</v>
      </c>
    </row>
    <row r="2876" spans="1:23" ht="30" x14ac:dyDescent="0.25">
      <c r="A2876" s="5">
        <v>128069.02</v>
      </c>
      <c r="B2876" s="4">
        <v>3</v>
      </c>
      <c r="C2876" s="9" t="s">
        <v>161</v>
      </c>
      <c r="D2876" s="65"/>
      <c r="E2876" s="65" t="s">
        <v>11500</v>
      </c>
      <c r="F2876" s="9" t="s">
        <v>6003</v>
      </c>
      <c r="H2876" s="1" t="s">
        <v>24</v>
      </c>
      <c r="I2876" s="1" t="s">
        <v>24</v>
      </c>
      <c r="K2876" s="14" t="s">
        <v>11500</v>
      </c>
      <c r="L2876" s="14" t="s">
        <v>11500</v>
      </c>
      <c r="M2876" s="1" t="s">
        <v>57</v>
      </c>
      <c r="P2876" s="181" t="s">
        <v>11500</v>
      </c>
      <c r="Q2876" s="182"/>
      <c r="S2876" s="6">
        <v>0</v>
      </c>
      <c r="T2876" s="6">
        <v>0</v>
      </c>
      <c r="U2876" s="6">
        <v>5000</v>
      </c>
      <c r="V2876" s="6">
        <v>0</v>
      </c>
      <c r="W2876" s="6">
        <f>SUM(Table2[[#This Row],[PE Obligations]:[Paving Obligations]])</f>
        <v>5000</v>
      </c>
    </row>
    <row r="2877" spans="1:23" ht="30" x14ac:dyDescent="0.25">
      <c r="A2877" s="5">
        <v>128069.03</v>
      </c>
      <c r="B2877" s="4">
        <v>3</v>
      </c>
      <c r="C2877" s="9" t="s">
        <v>161</v>
      </c>
      <c r="D2877" s="65"/>
      <c r="E2877" s="65" t="s">
        <v>11500</v>
      </c>
      <c r="F2877" s="9" t="s">
        <v>6004</v>
      </c>
      <c r="H2877" s="1" t="s">
        <v>24</v>
      </c>
      <c r="I2877" s="1" t="s">
        <v>24</v>
      </c>
      <c r="K2877" s="14" t="s">
        <v>11500</v>
      </c>
      <c r="L2877" s="14" t="s">
        <v>11500</v>
      </c>
      <c r="M2877" s="1" t="s">
        <v>57</v>
      </c>
      <c r="P2877" s="181" t="s">
        <v>11500</v>
      </c>
      <c r="Q2877" s="182"/>
      <c r="S2877" s="6">
        <v>0</v>
      </c>
      <c r="T2877" s="6">
        <v>0</v>
      </c>
      <c r="U2877" s="6">
        <v>5000</v>
      </c>
      <c r="V2877" s="6">
        <v>0</v>
      </c>
      <c r="W2877" s="6">
        <f>SUM(Table2[[#This Row],[PE Obligations]:[Paving Obligations]])</f>
        <v>5000</v>
      </c>
    </row>
    <row r="2878" spans="1:23" ht="30" x14ac:dyDescent="0.25">
      <c r="A2878" s="5">
        <v>129230.05</v>
      </c>
      <c r="B2878" s="4">
        <v>6</v>
      </c>
      <c r="C2878" s="9" t="s">
        <v>46</v>
      </c>
      <c r="D2878" s="65"/>
      <c r="E2878" s="65" t="s">
        <v>11500</v>
      </c>
      <c r="F2878" s="9" t="s">
        <v>6631</v>
      </c>
      <c r="H2878" s="1" t="s">
        <v>24</v>
      </c>
      <c r="I2878" s="1" t="s">
        <v>24</v>
      </c>
      <c r="K2878" s="14" t="s">
        <v>11500</v>
      </c>
      <c r="L2878" s="14" t="s">
        <v>11500</v>
      </c>
      <c r="M2878" s="1" t="s">
        <v>57</v>
      </c>
      <c r="P2878" s="181" t="s">
        <v>11500</v>
      </c>
      <c r="Q2878" s="182"/>
      <c r="S2878" s="6">
        <v>0</v>
      </c>
      <c r="T2878" s="6">
        <v>0</v>
      </c>
      <c r="U2878" s="6">
        <v>5000</v>
      </c>
      <c r="V2878" s="6">
        <v>0</v>
      </c>
      <c r="W2878" s="6">
        <f>SUM(Table2[[#This Row],[PE Obligations]:[Paving Obligations]])</f>
        <v>5000</v>
      </c>
    </row>
    <row r="2879" spans="1:23" ht="30" x14ac:dyDescent="0.25">
      <c r="A2879" s="5">
        <v>129230.3</v>
      </c>
      <c r="B2879" s="4">
        <v>6</v>
      </c>
      <c r="C2879" s="9" t="s">
        <v>46</v>
      </c>
      <c r="D2879" s="65"/>
      <c r="E2879" s="65" t="s">
        <v>11500</v>
      </c>
      <c r="F2879" s="9" t="s">
        <v>6656</v>
      </c>
      <c r="H2879" s="1" t="s">
        <v>24</v>
      </c>
      <c r="I2879" s="1" t="s">
        <v>24</v>
      </c>
      <c r="K2879" s="14" t="s">
        <v>11500</v>
      </c>
      <c r="L2879" s="14" t="s">
        <v>11500</v>
      </c>
      <c r="M2879" s="1" t="s">
        <v>57</v>
      </c>
      <c r="P2879" s="181" t="s">
        <v>11500</v>
      </c>
      <c r="Q2879" s="182"/>
      <c r="S2879" s="6">
        <v>0</v>
      </c>
      <c r="T2879" s="6">
        <v>0</v>
      </c>
      <c r="U2879" s="6">
        <v>5000</v>
      </c>
      <c r="V2879" s="6">
        <v>0</v>
      </c>
      <c r="W2879" s="6">
        <f>SUM(Table2[[#This Row],[PE Obligations]:[Paving Obligations]])</f>
        <v>5000</v>
      </c>
    </row>
    <row r="2880" spans="1:23" ht="30" x14ac:dyDescent="0.25">
      <c r="A2880" s="5">
        <v>129230.32</v>
      </c>
      <c r="B2880" s="4">
        <v>6</v>
      </c>
      <c r="C2880" s="9" t="s">
        <v>46</v>
      </c>
      <c r="D2880" s="65"/>
      <c r="E2880" s="65" t="s">
        <v>11500</v>
      </c>
      <c r="F2880" s="9" t="s">
        <v>6658</v>
      </c>
      <c r="H2880" s="1" t="s">
        <v>24</v>
      </c>
      <c r="I2880" s="1" t="s">
        <v>24</v>
      </c>
      <c r="K2880" s="14" t="s">
        <v>11500</v>
      </c>
      <c r="L2880" s="14" t="s">
        <v>11500</v>
      </c>
      <c r="M2880" s="1" t="s">
        <v>57</v>
      </c>
      <c r="P2880" s="181" t="s">
        <v>11500</v>
      </c>
      <c r="Q2880" s="182"/>
      <c r="S2880" s="6">
        <v>0</v>
      </c>
      <c r="T2880" s="6">
        <v>0</v>
      </c>
      <c r="U2880" s="6">
        <v>5000</v>
      </c>
      <c r="V2880" s="6">
        <v>0</v>
      </c>
      <c r="W2880" s="6">
        <f>SUM(Table2[[#This Row],[PE Obligations]:[Paving Obligations]])</f>
        <v>5000</v>
      </c>
    </row>
    <row r="2881" spans="1:23" ht="30" x14ac:dyDescent="0.25">
      <c r="A2881" s="5">
        <v>129230.33</v>
      </c>
      <c r="B2881" s="4">
        <v>6</v>
      </c>
      <c r="C2881" s="9" t="s">
        <v>46</v>
      </c>
      <c r="D2881" s="65"/>
      <c r="E2881" s="65" t="s">
        <v>11500</v>
      </c>
      <c r="F2881" s="9" t="s">
        <v>6659</v>
      </c>
      <c r="H2881" s="1" t="s">
        <v>24</v>
      </c>
      <c r="I2881" s="1" t="s">
        <v>24</v>
      </c>
      <c r="K2881" s="14" t="s">
        <v>11500</v>
      </c>
      <c r="L2881" s="14" t="s">
        <v>11500</v>
      </c>
      <c r="M2881" s="1" t="s">
        <v>57</v>
      </c>
      <c r="P2881" s="181" t="s">
        <v>11500</v>
      </c>
      <c r="Q2881" s="182"/>
      <c r="S2881" s="6">
        <v>0</v>
      </c>
      <c r="T2881" s="6">
        <v>0</v>
      </c>
      <c r="U2881" s="6">
        <v>5000</v>
      </c>
      <c r="V2881" s="6">
        <v>0</v>
      </c>
      <c r="W2881" s="6">
        <f>SUM(Table2[[#This Row],[PE Obligations]:[Paving Obligations]])</f>
        <v>5000</v>
      </c>
    </row>
    <row r="2882" spans="1:23" ht="30" x14ac:dyDescent="0.25">
      <c r="A2882" s="5">
        <v>129230.34</v>
      </c>
      <c r="B2882" s="4">
        <v>6</v>
      </c>
      <c r="C2882" s="9" t="s">
        <v>46</v>
      </c>
      <c r="D2882" s="65"/>
      <c r="E2882" s="65" t="s">
        <v>11500</v>
      </c>
      <c r="F2882" s="9" t="s">
        <v>6660</v>
      </c>
      <c r="H2882" s="1" t="s">
        <v>24</v>
      </c>
      <c r="I2882" s="1" t="s">
        <v>24</v>
      </c>
      <c r="K2882" s="14" t="s">
        <v>11500</v>
      </c>
      <c r="L2882" s="14" t="s">
        <v>11500</v>
      </c>
      <c r="M2882" s="1" t="s">
        <v>57</v>
      </c>
      <c r="P2882" s="181" t="s">
        <v>11500</v>
      </c>
      <c r="Q2882" s="182"/>
      <c r="S2882" s="6">
        <v>0</v>
      </c>
      <c r="T2882" s="6">
        <v>0</v>
      </c>
      <c r="U2882" s="6">
        <v>5000</v>
      </c>
      <c r="V2882" s="6">
        <v>0</v>
      </c>
      <c r="W2882" s="6">
        <f>SUM(Table2[[#This Row],[PE Obligations]:[Paving Obligations]])</f>
        <v>5000</v>
      </c>
    </row>
    <row r="2883" spans="1:23" ht="30" x14ac:dyDescent="0.25">
      <c r="A2883" s="5">
        <v>129230.37</v>
      </c>
      <c r="B2883" s="4">
        <v>6</v>
      </c>
      <c r="C2883" s="9" t="s">
        <v>46</v>
      </c>
      <c r="D2883" s="65"/>
      <c r="E2883" s="65" t="s">
        <v>11500</v>
      </c>
      <c r="F2883" s="9" t="s">
        <v>6663</v>
      </c>
      <c r="H2883" s="1" t="s">
        <v>24</v>
      </c>
      <c r="I2883" s="1" t="s">
        <v>24</v>
      </c>
      <c r="K2883" s="14" t="s">
        <v>11500</v>
      </c>
      <c r="L2883" s="14" t="s">
        <v>11500</v>
      </c>
      <c r="M2883" s="1" t="s">
        <v>57</v>
      </c>
      <c r="P2883" s="181" t="s">
        <v>11500</v>
      </c>
      <c r="Q2883" s="182"/>
      <c r="S2883" s="6">
        <v>0</v>
      </c>
      <c r="T2883" s="6">
        <v>0</v>
      </c>
      <c r="U2883" s="6">
        <v>5000</v>
      </c>
      <c r="V2883" s="6">
        <v>0</v>
      </c>
      <c r="W2883" s="6">
        <f>SUM(Table2[[#This Row],[PE Obligations]:[Paving Obligations]])</f>
        <v>5000</v>
      </c>
    </row>
    <row r="2884" spans="1:23" ht="30" x14ac:dyDescent="0.25">
      <c r="A2884" s="5">
        <v>129230.71</v>
      </c>
      <c r="B2884" s="4">
        <v>6</v>
      </c>
      <c r="C2884" s="9" t="s">
        <v>46</v>
      </c>
      <c r="D2884" s="65"/>
      <c r="E2884" s="65" t="s">
        <v>11500</v>
      </c>
      <c r="F2884" s="9" t="s">
        <v>6697</v>
      </c>
      <c r="H2884" s="1" t="s">
        <v>24</v>
      </c>
      <c r="I2884" s="1" t="s">
        <v>24</v>
      </c>
      <c r="K2884" s="14" t="s">
        <v>11500</v>
      </c>
      <c r="L2884" s="14" t="s">
        <v>11500</v>
      </c>
      <c r="M2884" s="1" t="s">
        <v>57</v>
      </c>
      <c r="P2884" s="181" t="s">
        <v>11500</v>
      </c>
      <c r="Q2884" s="182"/>
      <c r="S2884" s="6">
        <v>0</v>
      </c>
      <c r="T2884" s="6">
        <v>0</v>
      </c>
      <c r="U2884" s="6">
        <v>5000</v>
      </c>
      <c r="V2884" s="6">
        <v>0</v>
      </c>
      <c r="W2884" s="6">
        <f>SUM(Table2[[#This Row],[PE Obligations]:[Paving Obligations]])</f>
        <v>5000</v>
      </c>
    </row>
    <row r="2885" spans="1:23" ht="30" x14ac:dyDescent="0.25">
      <c r="A2885" s="5">
        <v>129230.75</v>
      </c>
      <c r="B2885" s="4">
        <v>6</v>
      </c>
      <c r="C2885" s="9" t="s">
        <v>46</v>
      </c>
      <c r="D2885" s="65"/>
      <c r="E2885" s="65" t="s">
        <v>11500</v>
      </c>
      <c r="F2885" s="9" t="s">
        <v>6701</v>
      </c>
      <c r="H2885" s="1" t="s">
        <v>24</v>
      </c>
      <c r="I2885" s="1" t="s">
        <v>24</v>
      </c>
      <c r="K2885" s="14" t="s">
        <v>11500</v>
      </c>
      <c r="L2885" s="14" t="s">
        <v>11500</v>
      </c>
      <c r="M2885" s="1" t="s">
        <v>57</v>
      </c>
      <c r="P2885" s="181" t="s">
        <v>11500</v>
      </c>
      <c r="Q2885" s="182"/>
      <c r="S2885" s="6">
        <v>0</v>
      </c>
      <c r="T2885" s="6">
        <v>0</v>
      </c>
      <c r="U2885" s="6">
        <v>5000</v>
      </c>
      <c r="V2885" s="6">
        <v>0</v>
      </c>
      <c r="W2885" s="6">
        <f>SUM(Table2[[#This Row],[PE Obligations]:[Paving Obligations]])</f>
        <v>5000</v>
      </c>
    </row>
    <row r="2886" spans="1:23" ht="30" x14ac:dyDescent="0.25">
      <c r="A2886" s="5">
        <v>129230.76</v>
      </c>
      <c r="B2886" s="4">
        <v>6</v>
      </c>
      <c r="C2886" s="9" t="s">
        <v>46</v>
      </c>
      <c r="D2886" s="65"/>
      <c r="E2886" s="65" t="s">
        <v>11500</v>
      </c>
      <c r="F2886" s="9" t="s">
        <v>6702</v>
      </c>
      <c r="H2886" s="1" t="s">
        <v>24</v>
      </c>
      <c r="I2886" s="1" t="s">
        <v>24</v>
      </c>
      <c r="K2886" s="14" t="s">
        <v>11500</v>
      </c>
      <c r="L2886" s="14" t="s">
        <v>11500</v>
      </c>
      <c r="M2886" s="1" t="s">
        <v>57</v>
      </c>
      <c r="P2886" s="181" t="s">
        <v>11500</v>
      </c>
      <c r="Q2886" s="182"/>
      <c r="S2886" s="6">
        <v>0</v>
      </c>
      <c r="T2886" s="6">
        <v>0</v>
      </c>
      <c r="U2886" s="6">
        <v>5000</v>
      </c>
      <c r="V2886" s="6">
        <v>0</v>
      </c>
      <c r="W2886" s="6">
        <f>SUM(Table2[[#This Row],[PE Obligations]:[Paving Obligations]])</f>
        <v>5000</v>
      </c>
    </row>
    <row r="2887" spans="1:23" ht="30" x14ac:dyDescent="0.25">
      <c r="A2887" s="5">
        <v>129230.77</v>
      </c>
      <c r="B2887" s="4">
        <v>6</v>
      </c>
      <c r="C2887" s="9" t="s">
        <v>46</v>
      </c>
      <c r="D2887" s="65"/>
      <c r="E2887" s="65" t="s">
        <v>11500</v>
      </c>
      <c r="F2887" s="9" t="s">
        <v>6703</v>
      </c>
      <c r="H2887" s="1" t="s">
        <v>24</v>
      </c>
      <c r="I2887" s="1" t="s">
        <v>24</v>
      </c>
      <c r="K2887" s="14" t="s">
        <v>11500</v>
      </c>
      <c r="L2887" s="14" t="s">
        <v>11500</v>
      </c>
      <c r="M2887" s="1" t="s">
        <v>57</v>
      </c>
      <c r="P2887" s="181" t="s">
        <v>11500</v>
      </c>
      <c r="Q2887" s="182"/>
      <c r="S2887" s="6">
        <v>0</v>
      </c>
      <c r="T2887" s="6">
        <v>0</v>
      </c>
      <c r="U2887" s="6">
        <v>5000</v>
      </c>
      <c r="V2887" s="6">
        <v>0</v>
      </c>
      <c r="W2887" s="6">
        <f>SUM(Table2[[#This Row],[PE Obligations]:[Paving Obligations]])</f>
        <v>5000</v>
      </c>
    </row>
    <row r="2888" spans="1:23" ht="30" x14ac:dyDescent="0.25">
      <c r="A2888" s="5">
        <v>129230.78</v>
      </c>
      <c r="B2888" s="4">
        <v>6</v>
      </c>
      <c r="C2888" s="9" t="s">
        <v>46</v>
      </c>
      <c r="D2888" s="65"/>
      <c r="E2888" s="65" t="s">
        <v>11500</v>
      </c>
      <c r="F2888" s="9" t="s">
        <v>6704</v>
      </c>
      <c r="H2888" s="1" t="s">
        <v>24</v>
      </c>
      <c r="I2888" s="1" t="s">
        <v>24</v>
      </c>
      <c r="K2888" s="14" t="s">
        <v>11500</v>
      </c>
      <c r="L2888" s="14" t="s">
        <v>11500</v>
      </c>
      <c r="M2888" s="1" t="s">
        <v>57</v>
      </c>
      <c r="P2888" s="181" t="s">
        <v>11500</v>
      </c>
      <c r="Q2888" s="182"/>
      <c r="S2888" s="6">
        <v>0</v>
      </c>
      <c r="T2888" s="6">
        <v>0</v>
      </c>
      <c r="U2888" s="6">
        <v>5000</v>
      </c>
      <c r="V2888" s="6">
        <v>0</v>
      </c>
      <c r="W2888" s="6">
        <f>SUM(Table2[[#This Row],[PE Obligations]:[Paving Obligations]])</f>
        <v>5000</v>
      </c>
    </row>
    <row r="2889" spans="1:23" ht="30" x14ac:dyDescent="0.25">
      <c r="A2889" s="5">
        <v>129230.79</v>
      </c>
      <c r="B2889" s="4">
        <v>6</v>
      </c>
      <c r="C2889" s="9" t="s">
        <v>46</v>
      </c>
      <c r="D2889" s="65"/>
      <c r="E2889" s="65" t="s">
        <v>11500</v>
      </c>
      <c r="F2889" s="9" t="s">
        <v>6705</v>
      </c>
      <c r="H2889" s="1" t="s">
        <v>24</v>
      </c>
      <c r="I2889" s="1" t="s">
        <v>24</v>
      </c>
      <c r="K2889" s="14" t="s">
        <v>11500</v>
      </c>
      <c r="L2889" s="14" t="s">
        <v>11500</v>
      </c>
      <c r="M2889" s="1" t="s">
        <v>57</v>
      </c>
      <c r="P2889" s="181" t="s">
        <v>11500</v>
      </c>
      <c r="Q2889" s="182"/>
      <c r="S2889" s="6">
        <v>0</v>
      </c>
      <c r="T2889" s="6">
        <v>0</v>
      </c>
      <c r="U2889" s="6">
        <v>5000</v>
      </c>
      <c r="V2889" s="6">
        <v>0</v>
      </c>
      <c r="W2889" s="6">
        <f>SUM(Table2[[#This Row],[PE Obligations]:[Paving Obligations]])</f>
        <v>5000</v>
      </c>
    </row>
    <row r="2890" spans="1:23" ht="30" x14ac:dyDescent="0.25">
      <c r="A2890" s="5">
        <v>129230.8</v>
      </c>
      <c r="B2890" s="4">
        <v>6</v>
      </c>
      <c r="C2890" s="9" t="s">
        <v>46</v>
      </c>
      <c r="D2890" s="65"/>
      <c r="E2890" s="65" t="s">
        <v>11500</v>
      </c>
      <c r="F2890" s="9" t="s">
        <v>6706</v>
      </c>
      <c r="H2890" s="1" t="s">
        <v>24</v>
      </c>
      <c r="I2890" s="1" t="s">
        <v>24</v>
      </c>
      <c r="K2890" s="14" t="s">
        <v>11500</v>
      </c>
      <c r="L2890" s="14" t="s">
        <v>11500</v>
      </c>
      <c r="M2890" s="1" t="s">
        <v>57</v>
      </c>
      <c r="P2890" s="181" t="s">
        <v>11500</v>
      </c>
      <c r="Q2890" s="182"/>
      <c r="S2890" s="6">
        <v>0</v>
      </c>
      <c r="T2890" s="6">
        <v>0</v>
      </c>
      <c r="U2890" s="6">
        <v>5000</v>
      </c>
      <c r="V2890" s="6">
        <v>0</v>
      </c>
      <c r="W2890" s="6">
        <f>SUM(Table2[[#This Row],[PE Obligations]:[Paving Obligations]])</f>
        <v>5000</v>
      </c>
    </row>
    <row r="2891" spans="1:23" ht="30" x14ac:dyDescent="0.25">
      <c r="A2891" s="5">
        <v>129230.81</v>
      </c>
      <c r="B2891" s="4">
        <v>6</v>
      </c>
      <c r="C2891" s="9" t="s">
        <v>46</v>
      </c>
      <c r="D2891" s="65"/>
      <c r="E2891" s="65" t="s">
        <v>11500</v>
      </c>
      <c r="F2891" s="9" t="s">
        <v>6707</v>
      </c>
      <c r="H2891" s="1" t="s">
        <v>24</v>
      </c>
      <c r="I2891" s="1" t="s">
        <v>24</v>
      </c>
      <c r="K2891" s="14" t="s">
        <v>11500</v>
      </c>
      <c r="L2891" s="14" t="s">
        <v>11500</v>
      </c>
      <c r="M2891" s="1" t="s">
        <v>57</v>
      </c>
      <c r="P2891" s="181" t="s">
        <v>11500</v>
      </c>
      <c r="Q2891" s="182"/>
      <c r="S2891" s="6">
        <v>0</v>
      </c>
      <c r="T2891" s="6">
        <v>0</v>
      </c>
      <c r="U2891" s="6">
        <v>5000</v>
      </c>
      <c r="V2891" s="6">
        <v>0</v>
      </c>
      <c r="W2891" s="6">
        <f>SUM(Table2[[#This Row],[PE Obligations]:[Paving Obligations]])</f>
        <v>5000</v>
      </c>
    </row>
    <row r="2892" spans="1:23" ht="30" x14ac:dyDescent="0.25">
      <c r="A2892" s="5">
        <v>129230.82</v>
      </c>
      <c r="B2892" s="4">
        <v>6</v>
      </c>
      <c r="C2892" s="9" t="s">
        <v>46</v>
      </c>
      <c r="D2892" s="65"/>
      <c r="E2892" s="65" t="s">
        <v>11500</v>
      </c>
      <c r="F2892" s="9" t="s">
        <v>6708</v>
      </c>
      <c r="H2892" s="1" t="s">
        <v>24</v>
      </c>
      <c r="I2892" s="1" t="s">
        <v>24</v>
      </c>
      <c r="K2892" s="14" t="s">
        <v>11500</v>
      </c>
      <c r="L2892" s="14" t="s">
        <v>11500</v>
      </c>
      <c r="M2892" s="1" t="s">
        <v>57</v>
      </c>
      <c r="P2892" s="181" t="s">
        <v>11500</v>
      </c>
      <c r="Q2892" s="182"/>
      <c r="S2892" s="6">
        <v>0</v>
      </c>
      <c r="T2892" s="6">
        <v>0</v>
      </c>
      <c r="U2892" s="6">
        <v>5000</v>
      </c>
      <c r="V2892" s="6">
        <v>0</v>
      </c>
      <c r="W2892" s="6">
        <f>SUM(Table2[[#This Row],[PE Obligations]:[Paving Obligations]])</f>
        <v>5000</v>
      </c>
    </row>
    <row r="2893" spans="1:23" ht="30" x14ac:dyDescent="0.25">
      <c r="A2893" s="5">
        <v>129230.83</v>
      </c>
      <c r="B2893" s="4">
        <v>6</v>
      </c>
      <c r="C2893" s="9" t="s">
        <v>46</v>
      </c>
      <c r="D2893" s="65"/>
      <c r="E2893" s="65" t="s">
        <v>11500</v>
      </c>
      <c r="F2893" s="9" t="s">
        <v>6709</v>
      </c>
      <c r="H2893" s="1" t="s">
        <v>24</v>
      </c>
      <c r="I2893" s="1" t="s">
        <v>24</v>
      </c>
      <c r="K2893" s="14" t="s">
        <v>11500</v>
      </c>
      <c r="L2893" s="14" t="s">
        <v>11500</v>
      </c>
      <c r="M2893" s="1" t="s">
        <v>57</v>
      </c>
      <c r="P2893" s="181" t="s">
        <v>11500</v>
      </c>
      <c r="Q2893" s="182"/>
      <c r="S2893" s="6">
        <v>0</v>
      </c>
      <c r="T2893" s="6">
        <v>0</v>
      </c>
      <c r="U2893" s="6">
        <v>5000</v>
      </c>
      <c r="V2893" s="6">
        <v>0</v>
      </c>
      <c r="W2893" s="6">
        <f>SUM(Table2[[#This Row],[PE Obligations]:[Paving Obligations]])</f>
        <v>5000</v>
      </c>
    </row>
    <row r="2894" spans="1:23" ht="30" x14ac:dyDescent="0.25">
      <c r="A2894" s="5">
        <v>129230.84</v>
      </c>
      <c r="B2894" s="4">
        <v>6</v>
      </c>
      <c r="C2894" s="9" t="s">
        <v>46</v>
      </c>
      <c r="D2894" s="65"/>
      <c r="E2894" s="65" t="s">
        <v>11500</v>
      </c>
      <c r="F2894" s="9" t="s">
        <v>6710</v>
      </c>
      <c r="H2894" s="1" t="s">
        <v>24</v>
      </c>
      <c r="I2894" s="1" t="s">
        <v>24</v>
      </c>
      <c r="K2894" s="14" t="s">
        <v>11500</v>
      </c>
      <c r="L2894" s="14" t="s">
        <v>11500</v>
      </c>
      <c r="M2894" s="1" t="s">
        <v>57</v>
      </c>
      <c r="P2894" s="181" t="s">
        <v>11500</v>
      </c>
      <c r="Q2894" s="182"/>
      <c r="S2894" s="6">
        <v>0</v>
      </c>
      <c r="T2894" s="6">
        <v>0</v>
      </c>
      <c r="U2894" s="6">
        <v>5000</v>
      </c>
      <c r="V2894" s="6">
        <v>0</v>
      </c>
      <c r="W2894" s="6">
        <f>SUM(Table2[[#This Row],[PE Obligations]:[Paving Obligations]])</f>
        <v>5000</v>
      </c>
    </row>
    <row r="2895" spans="1:23" ht="30" x14ac:dyDescent="0.25">
      <c r="A2895" s="5">
        <v>129230.85</v>
      </c>
      <c r="B2895" s="4">
        <v>6</v>
      </c>
      <c r="C2895" s="9" t="s">
        <v>46</v>
      </c>
      <c r="D2895" s="65"/>
      <c r="E2895" s="65" t="s">
        <v>11500</v>
      </c>
      <c r="F2895" s="9" t="s">
        <v>6711</v>
      </c>
      <c r="H2895" s="1" t="s">
        <v>24</v>
      </c>
      <c r="I2895" s="1" t="s">
        <v>24</v>
      </c>
      <c r="K2895" s="14" t="s">
        <v>11500</v>
      </c>
      <c r="L2895" s="14" t="s">
        <v>11500</v>
      </c>
      <c r="M2895" s="1" t="s">
        <v>57</v>
      </c>
      <c r="P2895" s="181" t="s">
        <v>11500</v>
      </c>
      <c r="Q2895" s="182"/>
      <c r="S2895" s="6">
        <v>0</v>
      </c>
      <c r="T2895" s="6">
        <v>0</v>
      </c>
      <c r="U2895" s="6">
        <v>5000</v>
      </c>
      <c r="V2895" s="6">
        <v>0</v>
      </c>
      <c r="W2895" s="6">
        <f>SUM(Table2[[#This Row],[PE Obligations]:[Paving Obligations]])</f>
        <v>5000</v>
      </c>
    </row>
    <row r="2896" spans="1:23" ht="30" x14ac:dyDescent="0.25">
      <c r="A2896" s="5">
        <v>129230.86</v>
      </c>
      <c r="B2896" s="4">
        <v>6</v>
      </c>
      <c r="C2896" s="9" t="s">
        <v>46</v>
      </c>
      <c r="D2896" s="65"/>
      <c r="E2896" s="65" t="s">
        <v>11500</v>
      </c>
      <c r="F2896" s="9" t="s">
        <v>6712</v>
      </c>
      <c r="H2896" s="1" t="s">
        <v>24</v>
      </c>
      <c r="I2896" s="1" t="s">
        <v>24</v>
      </c>
      <c r="K2896" s="14" t="s">
        <v>11500</v>
      </c>
      <c r="L2896" s="14" t="s">
        <v>11500</v>
      </c>
      <c r="M2896" s="1" t="s">
        <v>57</v>
      </c>
      <c r="P2896" s="181" t="s">
        <v>11500</v>
      </c>
      <c r="Q2896" s="182"/>
      <c r="S2896" s="6">
        <v>0</v>
      </c>
      <c r="T2896" s="6">
        <v>0</v>
      </c>
      <c r="U2896" s="6">
        <v>5000</v>
      </c>
      <c r="V2896" s="6">
        <v>0</v>
      </c>
      <c r="W2896" s="6">
        <f>SUM(Table2[[#This Row],[PE Obligations]:[Paving Obligations]])</f>
        <v>5000</v>
      </c>
    </row>
    <row r="2897" spans="1:23" ht="30" x14ac:dyDescent="0.25">
      <c r="A2897" s="5">
        <v>129230.87</v>
      </c>
      <c r="B2897" s="4">
        <v>6</v>
      </c>
      <c r="C2897" s="9" t="s">
        <v>46</v>
      </c>
      <c r="D2897" s="65"/>
      <c r="E2897" s="65" t="s">
        <v>11500</v>
      </c>
      <c r="F2897" s="9" t="s">
        <v>6713</v>
      </c>
      <c r="H2897" s="1" t="s">
        <v>24</v>
      </c>
      <c r="I2897" s="1" t="s">
        <v>24</v>
      </c>
      <c r="K2897" s="14" t="s">
        <v>11500</v>
      </c>
      <c r="L2897" s="14" t="s">
        <v>11500</v>
      </c>
      <c r="M2897" s="1" t="s">
        <v>57</v>
      </c>
      <c r="P2897" s="181" t="s">
        <v>11500</v>
      </c>
      <c r="Q2897" s="182"/>
      <c r="S2897" s="6">
        <v>0</v>
      </c>
      <c r="T2897" s="6">
        <v>0</v>
      </c>
      <c r="U2897" s="6">
        <v>5000</v>
      </c>
      <c r="V2897" s="6">
        <v>0</v>
      </c>
      <c r="W2897" s="6">
        <f>SUM(Table2[[#This Row],[PE Obligations]:[Paving Obligations]])</f>
        <v>5000</v>
      </c>
    </row>
    <row r="2898" spans="1:23" ht="30" x14ac:dyDescent="0.25">
      <c r="A2898" s="5">
        <v>129276.01</v>
      </c>
      <c r="B2898" s="4">
        <v>1</v>
      </c>
      <c r="C2898" s="9" t="s">
        <v>899</v>
      </c>
      <c r="D2898" s="65"/>
      <c r="E2898" s="65" t="s">
        <v>11500</v>
      </c>
      <c r="F2898" s="9" t="s">
        <v>6750</v>
      </c>
      <c r="H2898" s="1" t="s">
        <v>24</v>
      </c>
      <c r="I2898" s="1" t="s">
        <v>24</v>
      </c>
      <c r="K2898" s="14" t="s">
        <v>11500</v>
      </c>
      <c r="L2898" s="14" t="s">
        <v>11500</v>
      </c>
      <c r="M2898" s="1" t="s">
        <v>57</v>
      </c>
      <c r="P2898" s="181" t="s">
        <v>11500</v>
      </c>
      <c r="Q2898" s="182"/>
      <c r="S2898" s="6">
        <v>0</v>
      </c>
      <c r="T2898" s="6">
        <v>0</v>
      </c>
      <c r="U2898" s="6">
        <v>5000</v>
      </c>
      <c r="V2898" s="6">
        <v>0</v>
      </c>
      <c r="W2898" s="6">
        <f>SUM(Table2[[#This Row],[PE Obligations]:[Paving Obligations]])</f>
        <v>5000</v>
      </c>
    </row>
    <row r="2899" spans="1:23" x14ac:dyDescent="0.25">
      <c r="A2899" s="5">
        <v>129783</v>
      </c>
      <c r="B2899" s="4">
        <v>1</v>
      </c>
      <c r="C2899" s="9" t="s">
        <v>83</v>
      </c>
      <c r="D2899" s="65"/>
      <c r="E2899" s="65" t="s">
        <v>11500</v>
      </c>
      <c r="F2899" s="9" t="s">
        <v>7157</v>
      </c>
      <c r="H2899" s="1" t="s">
        <v>1246</v>
      </c>
      <c r="K2899" s="14" t="s">
        <v>11500</v>
      </c>
      <c r="L2899" s="14" t="s">
        <v>11500</v>
      </c>
      <c r="M2899" s="1" t="s">
        <v>57</v>
      </c>
      <c r="P2899" s="181" t="s">
        <v>11500</v>
      </c>
      <c r="Q2899" s="182"/>
      <c r="S2899" s="6">
        <v>0</v>
      </c>
      <c r="T2899" s="6">
        <v>0</v>
      </c>
      <c r="U2899" s="6">
        <v>5000</v>
      </c>
      <c r="V2899" s="6">
        <v>0</v>
      </c>
      <c r="W2899" s="6">
        <f>SUM(Table2[[#This Row],[PE Obligations]:[Paving Obligations]])</f>
        <v>5000</v>
      </c>
    </row>
    <row r="2900" spans="1:23" x14ac:dyDescent="0.25">
      <c r="A2900" s="5">
        <v>129960</v>
      </c>
      <c r="B2900" s="4">
        <v>1</v>
      </c>
      <c r="C2900" s="9" t="s">
        <v>287</v>
      </c>
      <c r="D2900" s="65"/>
      <c r="E2900" s="65" t="s">
        <v>11500</v>
      </c>
      <c r="F2900" s="9" t="s">
        <v>7313</v>
      </c>
      <c r="H2900" s="1" t="s">
        <v>878</v>
      </c>
      <c r="I2900" s="1" t="s">
        <v>972</v>
      </c>
      <c r="K2900" s="14" t="s">
        <v>11500</v>
      </c>
      <c r="L2900" s="14" t="s">
        <v>11500</v>
      </c>
      <c r="M2900" s="1" t="s">
        <v>57</v>
      </c>
      <c r="P2900" s="181" t="s">
        <v>11500</v>
      </c>
      <c r="Q2900" s="182"/>
      <c r="S2900" s="6">
        <v>0</v>
      </c>
      <c r="T2900" s="6">
        <v>0</v>
      </c>
      <c r="U2900" s="6">
        <v>5000</v>
      </c>
      <c r="V2900" s="6">
        <v>0</v>
      </c>
      <c r="W2900" s="6">
        <f>SUM(Table2[[#This Row],[PE Obligations]:[Paving Obligations]])</f>
        <v>5000</v>
      </c>
    </row>
    <row r="2901" spans="1:23" ht="30" x14ac:dyDescent="0.25">
      <c r="A2901" s="5">
        <v>130264</v>
      </c>
      <c r="B2901" s="4">
        <v>1</v>
      </c>
      <c r="C2901" s="9" t="s">
        <v>899</v>
      </c>
      <c r="D2901" s="65"/>
      <c r="E2901" s="65" t="s">
        <v>11500</v>
      </c>
      <c r="F2901" s="9" t="s">
        <v>7581</v>
      </c>
      <c r="H2901" s="1" t="s">
        <v>24</v>
      </c>
      <c r="I2901" s="1" t="s">
        <v>24</v>
      </c>
      <c r="K2901" s="14" t="s">
        <v>11500</v>
      </c>
      <c r="L2901" s="14" t="s">
        <v>11500</v>
      </c>
      <c r="M2901" s="1" t="s">
        <v>57</v>
      </c>
      <c r="P2901" s="181" t="s">
        <v>11500</v>
      </c>
      <c r="Q2901" s="182"/>
      <c r="S2901" s="6">
        <v>0</v>
      </c>
      <c r="T2901" s="6">
        <v>0</v>
      </c>
      <c r="U2901" s="6">
        <v>5000</v>
      </c>
      <c r="V2901" s="6">
        <v>0</v>
      </c>
      <c r="W2901" s="6">
        <f>SUM(Table2[[#This Row],[PE Obligations]:[Paving Obligations]])</f>
        <v>5000</v>
      </c>
    </row>
    <row r="2902" spans="1:23" ht="30" x14ac:dyDescent="0.25">
      <c r="A2902" s="5">
        <v>130264.01</v>
      </c>
      <c r="B2902" s="4">
        <v>1</v>
      </c>
      <c r="C2902" s="9" t="s">
        <v>899</v>
      </c>
      <c r="D2902" s="65"/>
      <c r="E2902" s="65" t="s">
        <v>11500</v>
      </c>
      <c r="F2902" s="9" t="s">
        <v>7582</v>
      </c>
      <c r="H2902" s="1" t="s">
        <v>24</v>
      </c>
      <c r="I2902" s="1" t="s">
        <v>24</v>
      </c>
      <c r="K2902" s="14" t="s">
        <v>11500</v>
      </c>
      <c r="L2902" s="14" t="s">
        <v>11500</v>
      </c>
      <c r="M2902" s="1" t="s">
        <v>57</v>
      </c>
      <c r="P2902" s="181" t="s">
        <v>11500</v>
      </c>
      <c r="Q2902" s="182"/>
      <c r="S2902" s="6">
        <v>0</v>
      </c>
      <c r="T2902" s="6">
        <v>0</v>
      </c>
      <c r="U2902" s="6">
        <v>5000</v>
      </c>
      <c r="V2902" s="6">
        <v>0</v>
      </c>
      <c r="W2902" s="6">
        <f>SUM(Table2[[#This Row],[PE Obligations]:[Paving Obligations]])</f>
        <v>5000</v>
      </c>
    </row>
    <row r="2903" spans="1:23" ht="30" x14ac:dyDescent="0.25">
      <c r="A2903" s="5">
        <v>130264.02</v>
      </c>
      <c r="B2903" s="4">
        <v>1</v>
      </c>
      <c r="C2903" s="9" t="s">
        <v>899</v>
      </c>
      <c r="D2903" s="65"/>
      <c r="E2903" s="65" t="s">
        <v>11500</v>
      </c>
      <c r="F2903" s="9" t="s">
        <v>7583</v>
      </c>
      <c r="H2903" s="1" t="s">
        <v>24</v>
      </c>
      <c r="I2903" s="1" t="s">
        <v>24</v>
      </c>
      <c r="K2903" s="14" t="s">
        <v>11500</v>
      </c>
      <c r="L2903" s="14" t="s">
        <v>11500</v>
      </c>
      <c r="M2903" s="1" t="s">
        <v>57</v>
      </c>
      <c r="P2903" s="181" t="s">
        <v>11500</v>
      </c>
      <c r="Q2903" s="182"/>
      <c r="S2903" s="6">
        <v>0</v>
      </c>
      <c r="T2903" s="6">
        <v>0</v>
      </c>
      <c r="U2903" s="6">
        <v>5000</v>
      </c>
      <c r="V2903" s="6">
        <v>0</v>
      </c>
      <c r="W2903" s="6">
        <f>SUM(Table2[[#This Row],[PE Obligations]:[Paving Obligations]])</f>
        <v>5000</v>
      </c>
    </row>
    <row r="2904" spans="1:23" ht="30" x14ac:dyDescent="0.25">
      <c r="A2904" s="5">
        <v>130264.03</v>
      </c>
      <c r="B2904" s="4">
        <v>1</v>
      </c>
      <c r="C2904" s="9" t="s">
        <v>899</v>
      </c>
      <c r="D2904" s="65"/>
      <c r="E2904" s="65" t="s">
        <v>11500</v>
      </c>
      <c r="F2904" s="9" t="s">
        <v>7584</v>
      </c>
      <c r="H2904" s="1" t="s">
        <v>24</v>
      </c>
      <c r="I2904" s="1" t="s">
        <v>24</v>
      </c>
      <c r="K2904" s="14" t="s">
        <v>11500</v>
      </c>
      <c r="L2904" s="14" t="s">
        <v>11500</v>
      </c>
      <c r="M2904" s="1" t="s">
        <v>57</v>
      </c>
      <c r="P2904" s="181" t="s">
        <v>11500</v>
      </c>
      <c r="Q2904" s="182"/>
      <c r="S2904" s="6">
        <v>0</v>
      </c>
      <c r="T2904" s="6">
        <v>0</v>
      </c>
      <c r="U2904" s="6">
        <v>5000</v>
      </c>
      <c r="V2904" s="6">
        <v>0</v>
      </c>
      <c r="W2904" s="6">
        <f>SUM(Table2[[#This Row],[PE Obligations]:[Paving Obligations]])</f>
        <v>5000</v>
      </c>
    </row>
    <row r="2905" spans="1:23" ht="30" x14ac:dyDescent="0.25">
      <c r="A2905" s="5">
        <v>130264.04</v>
      </c>
      <c r="B2905" s="4">
        <v>1</v>
      </c>
      <c r="C2905" s="9" t="s">
        <v>899</v>
      </c>
      <c r="D2905" s="65"/>
      <c r="E2905" s="65" t="s">
        <v>11500</v>
      </c>
      <c r="F2905" s="9" t="s">
        <v>7585</v>
      </c>
      <c r="H2905" s="1" t="s">
        <v>24</v>
      </c>
      <c r="I2905" s="1" t="s">
        <v>24</v>
      </c>
      <c r="K2905" s="14" t="s">
        <v>11500</v>
      </c>
      <c r="L2905" s="14" t="s">
        <v>11500</v>
      </c>
      <c r="M2905" s="1" t="s">
        <v>57</v>
      </c>
      <c r="P2905" s="181" t="s">
        <v>11500</v>
      </c>
      <c r="Q2905" s="182"/>
      <c r="S2905" s="6">
        <v>0</v>
      </c>
      <c r="T2905" s="6">
        <v>0</v>
      </c>
      <c r="U2905" s="6">
        <v>5000</v>
      </c>
      <c r="V2905" s="6">
        <v>0</v>
      </c>
      <c r="W2905" s="6">
        <f>SUM(Table2[[#This Row],[PE Obligations]:[Paving Obligations]])</f>
        <v>5000</v>
      </c>
    </row>
    <row r="2906" spans="1:23" ht="30" x14ac:dyDescent="0.25">
      <c r="A2906" s="5">
        <v>130264.05</v>
      </c>
      <c r="B2906" s="4">
        <v>1</v>
      </c>
      <c r="C2906" s="9" t="s">
        <v>899</v>
      </c>
      <c r="D2906" s="65"/>
      <c r="E2906" s="65" t="s">
        <v>11500</v>
      </c>
      <c r="F2906" s="9" t="s">
        <v>7586</v>
      </c>
      <c r="H2906" s="1" t="s">
        <v>24</v>
      </c>
      <c r="I2906" s="1" t="s">
        <v>24</v>
      </c>
      <c r="K2906" s="14" t="s">
        <v>11500</v>
      </c>
      <c r="L2906" s="14" t="s">
        <v>11500</v>
      </c>
      <c r="M2906" s="1" t="s">
        <v>57</v>
      </c>
      <c r="P2906" s="181" t="s">
        <v>11500</v>
      </c>
      <c r="Q2906" s="182"/>
      <c r="S2906" s="6">
        <v>0</v>
      </c>
      <c r="T2906" s="6">
        <v>0</v>
      </c>
      <c r="U2906" s="6">
        <v>5000</v>
      </c>
      <c r="V2906" s="6">
        <v>0</v>
      </c>
      <c r="W2906" s="6">
        <f>SUM(Table2[[#This Row],[PE Obligations]:[Paving Obligations]])</f>
        <v>5000</v>
      </c>
    </row>
    <row r="2907" spans="1:23" ht="30" x14ac:dyDescent="0.25">
      <c r="A2907" s="5">
        <v>130264.06</v>
      </c>
      <c r="B2907" s="4">
        <v>1</v>
      </c>
      <c r="C2907" s="9" t="s">
        <v>899</v>
      </c>
      <c r="D2907" s="65"/>
      <c r="E2907" s="65" t="s">
        <v>11500</v>
      </c>
      <c r="F2907" s="9" t="s">
        <v>7587</v>
      </c>
      <c r="H2907" s="1" t="s">
        <v>24</v>
      </c>
      <c r="I2907" s="1" t="s">
        <v>24</v>
      </c>
      <c r="K2907" s="14" t="s">
        <v>11500</v>
      </c>
      <c r="L2907" s="14" t="s">
        <v>11500</v>
      </c>
      <c r="M2907" s="1" t="s">
        <v>57</v>
      </c>
      <c r="P2907" s="181" t="s">
        <v>11500</v>
      </c>
      <c r="Q2907" s="182"/>
      <c r="S2907" s="6">
        <v>0</v>
      </c>
      <c r="T2907" s="6">
        <v>0</v>
      </c>
      <c r="U2907" s="6">
        <v>5000</v>
      </c>
      <c r="V2907" s="6">
        <v>0</v>
      </c>
      <c r="W2907" s="6">
        <f>SUM(Table2[[#This Row],[PE Obligations]:[Paving Obligations]])</f>
        <v>5000</v>
      </c>
    </row>
    <row r="2908" spans="1:23" ht="30" x14ac:dyDescent="0.25">
      <c r="A2908" s="5">
        <v>130264.07</v>
      </c>
      <c r="B2908" s="4">
        <v>1</v>
      </c>
      <c r="C2908" s="9" t="s">
        <v>899</v>
      </c>
      <c r="D2908" s="65"/>
      <c r="E2908" s="65" t="s">
        <v>11500</v>
      </c>
      <c r="F2908" s="9" t="s">
        <v>7588</v>
      </c>
      <c r="H2908" s="1" t="s">
        <v>24</v>
      </c>
      <c r="I2908" s="1" t="s">
        <v>24</v>
      </c>
      <c r="K2908" s="14" t="s">
        <v>11500</v>
      </c>
      <c r="L2908" s="14" t="s">
        <v>11500</v>
      </c>
      <c r="M2908" s="1" t="s">
        <v>57</v>
      </c>
      <c r="P2908" s="181" t="s">
        <v>11500</v>
      </c>
      <c r="Q2908" s="182"/>
      <c r="S2908" s="6">
        <v>0</v>
      </c>
      <c r="T2908" s="6">
        <v>0</v>
      </c>
      <c r="U2908" s="6">
        <v>5000</v>
      </c>
      <c r="V2908" s="6">
        <v>0</v>
      </c>
      <c r="W2908" s="6">
        <f>SUM(Table2[[#This Row],[PE Obligations]:[Paving Obligations]])</f>
        <v>5000</v>
      </c>
    </row>
    <row r="2909" spans="1:23" ht="30" x14ac:dyDescent="0.25">
      <c r="A2909" s="5">
        <v>130264.08</v>
      </c>
      <c r="B2909" s="4">
        <v>1</v>
      </c>
      <c r="C2909" s="9" t="s">
        <v>899</v>
      </c>
      <c r="D2909" s="65"/>
      <c r="E2909" s="65" t="s">
        <v>11500</v>
      </c>
      <c r="F2909" s="9" t="s">
        <v>7589</v>
      </c>
      <c r="H2909" s="1" t="s">
        <v>24</v>
      </c>
      <c r="I2909" s="1" t="s">
        <v>24</v>
      </c>
      <c r="K2909" s="14" t="s">
        <v>11500</v>
      </c>
      <c r="L2909" s="14" t="s">
        <v>11500</v>
      </c>
      <c r="M2909" s="1" t="s">
        <v>57</v>
      </c>
      <c r="P2909" s="181" t="s">
        <v>11500</v>
      </c>
      <c r="Q2909" s="182"/>
      <c r="S2909" s="6">
        <v>0</v>
      </c>
      <c r="T2909" s="6">
        <v>0</v>
      </c>
      <c r="U2909" s="6">
        <v>5000</v>
      </c>
      <c r="V2909" s="6">
        <v>0</v>
      </c>
      <c r="W2909" s="6">
        <f>SUM(Table2[[#This Row],[PE Obligations]:[Paving Obligations]])</f>
        <v>5000</v>
      </c>
    </row>
    <row r="2910" spans="1:23" ht="30" x14ac:dyDescent="0.25">
      <c r="A2910" s="5">
        <v>130264.09</v>
      </c>
      <c r="B2910" s="4">
        <v>1</v>
      </c>
      <c r="C2910" s="9" t="s">
        <v>899</v>
      </c>
      <c r="D2910" s="65"/>
      <c r="E2910" s="65" t="s">
        <v>11500</v>
      </c>
      <c r="F2910" s="9" t="s">
        <v>7590</v>
      </c>
      <c r="H2910" s="1" t="s">
        <v>24</v>
      </c>
      <c r="I2910" s="1" t="s">
        <v>24</v>
      </c>
      <c r="K2910" s="14" t="s">
        <v>11500</v>
      </c>
      <c r="L2910" s="14" t="s">
        <v>11500</v>
      </c>
      <c r="M2910" s="1" t="s">
        <v>57</v>
      </c>
      <c r="P2910" s="181" t="s">
        <v>11500</v>
      </c>
      <c r="Q2910" s="182"/>
      <c r="S2910" s="6">
        <v>0</v>
      </c>
      <c r="T2910" s="6">
        <v>0</v>
      </c>
      <c r="U2910" s="6">
        <v>5000</v>
      </c>
      <c r="V2910" s="6">
        <v>0</v>
      </c>
      <c r="W2910" s="6">
        <f>SUM(Table2[[#This Row],[PE Obligations]:[Paving Obligations]])</f>
        <v>5000</v>
      </c>
    </row>
    <row r="2911" spans="1:23" ht="30" x14ac:dyDescent="0.25">
      <c r="A2911" s="5">
        <v>130264.1</v>
      </c>
      <c r="B2911" s="4">
        <v>1</v>
      </c>
      <c r="C2911" s="9" t="s">
        <v>899</v>
      </c>
      <c r="D2911" s="65"/>
      <c r="E2911" s="65" t="s">
        <v>11500</v>
      </c>
      <c r="F2911" s="9" t="s">
        <v>7591</v>
      </c>
      <c r="H2911" s="1" t="s">
        <v>24</v>
      </c>
      <c r="I2911" s="1" t="s">
        <v>24</v>
      </c>
      <c r="K2911" s="14" t="s">
        <v>11500</v>
      </c>
      <c r="L2911" s="14" t="s">
        <v>11500</v>
      </c>
      <c r="M2911" s="1" t="s">
        <v>57</v>
      </c>
      <c r="P2911" s="181" t="s">
        <v>11500</v>
      </c>
      <c r="Q2911" s="182"/>
      <c r="S2911" s="6">
        <v>0</v>
      </c>
      <c r="T2911" s="6">
        <v>0</v>
      </c>
      <c r="U2911" s="6">
        <v>5000</v>
      </c>
      <c r="V2911" s="6">
        <v>0</v>
      </c>
      <c r="W2911" s="6">
        <f>SUM(Table2[[#This Row],[PE Obligations]:[Paving Obligations]])</f>
        <v>5000</v>
      </c>
    </row>
    <row r="2912" spans="1:23" ht="30" x14ac:dyDescent="0.25">
      <c r="A2912" s="5">
        <v>130264.11</v>
      </c>
      <c r="B2912" s="4">
        <v>1</v>
      </c>
      <c r="C2912" s="9" t="s">
        <v>899</v>
      </c>
      <c r="D2912" s="65"/>
      <c r="E2912" s="65" t="s">
        <v>11500</v>
      </c>
      <c r="F2912" s="9" t="s">
        <v>7592</v>
      </c>
      <c r="H2912" s="1" t="s">
        <v>24</v>
      </c>
      <c r="I2912" s="1" t="s">
        <v>24</v>
      </c>
      <c r="K2912" s="14" t="s">
        <v>11500</v>
      </c>
      <c r="L2912" s="14" t="s">
        <v>11500</v>
      </c>
      <c r="M2912" s="1" t="s">
        <v>57</v>
      </c>
      <c r="P2912" s="181" t="s">
        <v>11500</v>
      </c>
      <c r="Q2912" s="182"/>
      <c r="S2912" s="6">
        <v>0</v>
      </c>
      <c r="T2912" s="6">
        <v>0</v>
      </c>
      <c r="U2912" s="6">
        <v>5000</v>
      </c>
      <c r="V2912" s="6">
        <v>0</v>
      </c>
      <c r="W2912" s="6">
        <f>SUM(Table2[[#This Row],[PE Obligations]:[Paving Obligations]])</f>
        <v>5000</v>
      </c>
    </row>
    <row r="2913" spans="1:23" ht="30" x14ac:dyDescent="0.25">
      <c r="A2913" s="5">
        <v>130264.12</v>
      </c>
      <c r="B2913" s="4">
        <v>1</v>
      </c>
      <c r="C2913" s="9" t="s">
        <v>899</v>
      </c>
      <c r="D2913" s="65"/>
      <c r="E2913" s="65" t="s">
        <v>11500</v>
      </c>
      <c r="F2913" s="9" t="s">
        <v>7593</v>
      </c>
      <c r="H2913" s="1" t="s">
        <v>24</v>
      </c>
      <c r="I2913" s="1" t="s">
        <v>24</v>
      </c>
      <c r="K2913" s="14" t="s">
        <v>11500</v>
      </c>
      <c r="L2913" s="14" t="s">
        <v>11500</v>
      </c>
      <c r="M2913" s="1" t="s">
        <v>57</v>
      </c>
      <c r="P2913" s="181" t="s">
        <v>11500</v>
      </c>
      <c r="Q2913" s="182"/>
      <c r="S2913" s="6">
        <v>0</v>
      </c>
      <c r="T2913" s="6">
        <v>0</v>
      </c>
      <c r="U2913" s="6">
        <v>5000</v>
      </c>
      <c r="V2913" s="6">
        <v>0</v>
      </c>
      <c r="W2913" s="6">
        <f>SUM(Table2[[#This Row],[PE Obligations]:[Paving Obligations]])</f>
        <v>5000</v>
      </c>
    </row>
    <row r="2914" spans="1:23" ht="30" x14ac:dyDescent="0.25">
      <c r="A2914" s="5">
        <v>130264.13</v>
      </c>
      <c r="B2914" s="4">
        <v>1</v>
      </c>
      <c r="C2914" s="9" t="s">
        <v>899</v>
      </c>
      <c r="D2914" s="65"/>
      <c r="E2914" s="65" t="s">
        <v>11500</v>
      </c>
      <c r="F2914" s="9" t="s">
        <v>7594</v>
      </c>
      <c r="H2914" s="1" t="s">
        <v>24</v>
      </c>
      <c r="I2914" s="1" t="s">
        <v>24</v>
      </c>
      <c r="K2914" s="14" t="s">
        <v>11500</v>
      </c>
      <c r="L2914" s="14" t="s">
        <v>11500</v>
      </c>
      <c r="M2914" s="1" t="s">
        <v>57</v>
      </c>
      <c r="P2914" s="181" t="s">
        <v>11500</v>
      </c>
      <c r="Q2914" s="182"/>
      <c r="S2914" s="6">
        <v>0</v>
      </c>
      <c r="T2914" s="6">
        <v>0</v>
      </c>
      <c r="U2914" s="6">
        <v>5000</v>
      </c>
      <c r="V2914" s="6">
        <v>0</v>
      </c>
      <c r="W2914" s="6">
        <f>SUM(Table2[[#This Row],[PE Obligations]:[Paving Obligations]])</f>
        <v>5000</v>
      </c>
    </row>
    <row r="2915" spans="1:23" ht="30" x14ac:dyDescent="0.25">
      <c r="A2915" s="5">
        <v>130264.14</v>
      </c>
      <c r="B2915" s="4">
        <v>1</v>
      </c>
      <c r="C2915" s="9" t="s">
        <v>899</v>
      </c>
      <c r="D2915" s="65"/>
      <c r="E2915" s="65" t="s">
        <v>11500</v>
      </c>
      <c r="F2915" s="9" t="s">
        <v>7595</v>
      </c>
      <c r="H2915" s="1" t="s">
        <v>24</v>
      </c>
      <c r="I2915" s="1" t="s">
        <v>24</v>
      </c>
      <c r="K2915" s="14" t="s">
        <v>11500</v>
      </c>
      <c r="L2915" s="14" t="s">
        <v>11500</v>
      </c>
      <c r="M2915" s="1" t="s">
        <v>57</v>
      </c>
      <c r="P2915" s="181" t="s">
        <v>11500</v>
      </c>
      <c r="Q2915" s="182"/>
      <c r="S2915" s="6">
        <v>0</v>
      </c>
      <c r="T2915" s="6">
        <v>0</v>
      </c>
      <c r="U2915" s="6">
        <v>5000</v>
      </c>
      <c r="V2915" s="6">
        <v>0</v>
      </c>
      <c r="W2915" s="6">
        <f>SUM(Table2[[#This Row],[PE Obligations]:[Paving Obligations]])</f>
        <v>5000</v>
      </c>
    </row>
    <row r="2916" spans="1:23" ht="30" x14ac:dyDescent="0.25">
      <c r="A2916" s="5">
        <v>130264.15</v>
      </c>
      <c r="B2916" s="4">
        <v>1</v>
      </c>
      <c r="C2916" s="9" t="s">
        <v>899</v>
      </c>
      <c r="D2916" s="65"/>
      <c r="E2916" s="65" t="s">
        <v>11500</v>
      </c>
      <c r="F2916" s="9" t="s">
        <v>7596</v>
      </c>
      <c r="H2916" s="1" t="s">
        <v>24</v>
      </c>
      <c r="I2916" s="1" t="s">
        <v>24</v>
      </c>
      <c r="K2916" s="14" t="s">
        <v>11500</v>
      </c>
      <c r="L2916" s="14" t="s">
        <v>11500</v>
      </c>
      <c r="M2916" s="1" t="s">
        <v>57</v>
      </c>
      <c r="P2916" s="181" t="s">
        <v>11500</v>
      </c>
      <c r="Q2916" s="182"/>
      <c r="S2916" s="6">
        <v>0</v>
      </c>
      <c r="T2916" s="6">
        <v>0</v>
      </c>
      <c r="U2916" s="6">
        <v>5000</v>
      </c>
      <c r="V2916" s="6">
        <v>0</v>
      </c>
      <c r="W2916" s="6">
        <f>SUM(Table2[[#This Row],[PE Obligations]:[Paving Obligations]])</f>
        <v>5000</v>
      </c>
    </row>
    <row r="2917" spans="1:23" ht="30" x14ac:dyDescent="0.25">
      <c r="A2917" s="5">
        <v>130304</v>
      </c>
      <c r="B2917" s="4">
        <v>1</v>
      </c>
      <c r="C2917" s="9" t="s">
        <v>899</v>
      </c>
      <c r="D2917" s="65"/>
      <c r="E2917" s="65" t="s">
        <v>11500</v>
      </c>
      <c r="F2917" s="9" t="s">
        <v>7612</v>
      </c>
      <c r="H2917" s="1" t="s">
        <v>24</v>
      </c>
      <c r="I2917" s="1" t="s">
        <v>24</v>
      </c>
      <c r="K2917" s="14" t="s">
        <v>11500</v>
      </c>
      <c r="L2917" s="14" t="s">
        <v>11500</v>
      </c>
      <c r="M2917" s="1" t="s">
        <v>57</v>
      </c>
      <c r="P2917" s="181" t="s">
        <v>11500</v>
      </c>
      <c r="Q2917" s="182"/>
      <c r="S2917" s="6">
        <v>0</v>
      </c>
      <c r="T2917" s="6">
        <v>0</v>
      </c>
      <c r="U2917" s="6">
        <v>5000</v>
      </c>
      <c r="V2917" s="6">
        <v>0</v>
      </c>
      <c r="W2917" s="6">
        <f>SUM(Table2[[#This Row],[PE Obligations]:[Paving Obligations]])</f>
        <v>5000</v>
      </c>
    </row>
    <row r="2918" spans="1:23" ht="270" x14ac:dyDescent="0.25">
      <c r="A2918" s="5">
        <v>129837</v>
      </c>
      <c r="B2918" s="4">
        <v>3</v>
      </c>
      <c r="C2918" s="9" t="s">
        <v>131</v>
      </c>
      <c r="D2918" s="65" t="s">
        <v>363</v>
      </c>
      <c r="E2918" s="65" t="s">
        <v>900</v>
      </c>
      <c r="F2918" s="9" t="s">
        <v>7189</v>
      </c>
      <c r="G2918" s="9" t="s">
        <v>7190</v>
      </c>
      <c r="H2918" s="1" t="s">
        <v>22</v>
      </c>
      <c r="I2918" s="1" t="s">
        <v>63</v>
      </c>
      <c r="K2918" s="14" t="s">
        <v>11496</v>
      </c>
      <c r="L2918" s="14" t="s">
        <v>113</v>
      </c>
      <c r="M2918" s="2">
        <v>0.17</v>
      </c>
      <c r="P2918" s="181" t="s">
        <v>11514</v>
      </c>
      <c r="Q2918" s="182" t="s">
        <v>11</v>
      </c>
      <c r="S2918" s="6">
        <v>5000</v>
      </c>
      <c r="T2918" s="6">
        <v>0</v>
      </c>
      <c r="U2918" s="6">
        <v>0</v>
      </c>
      <c r="V2918" s="6">
        <v>0</v>
      </c>
      <c r="W2918" s="6">
        <f>SUM(Table2[[#This Row],[PE Obligations]:[Paving Obligations]])</f>
        <v>5000</v>
      </c>
    </row>
    <row r="2919" spans="1:23" ht="30" x14ac:dyDescent="0.25">
      <c r="A2919" s="5">
        <v>129230.52</v>
      </c>
      <c r="B2919" s="4">
        <v>6</v>
      </c>
      <c r="C2919" s="9" t="s">
        <v>46</v>
      </c>
      <c r="D2919" s="65"/>
      <c r="E2919" s="65" t="s">
        <v>11500</v>
      </c>
      <c r="F2919" s="9" t="s">
        <v>6678</v>
      </c>
      <c r="H2919" s="1" t="s">
        <v>24</v>
      </c>
      <c r="I2919" s="1" t="s">
        <v>24</v>
      </c>
      <c r="K2919" s="14" t="s">
        <v>11500</v>
      </c>
      <c r="L2919" s="14" t="s">
        <v>11500</v>
      </c>
      <c r="M2919" s="1" t="s">
        <v>57</v>
      </c>
      <c r="P2919" s="181" t="s">
        <v>11500</v>
      </c>
      <c r="Q2919" s="182"/>
      <c r="S2919" s="6">
        <v>0</v>
      </c>
      <c r="T2919" s="6">
        <v>0</v>
      </c>
      <c r="U2919" s="6">
        <v>4970.6099999999997</v>
      </c>
      <c r="V2919" s="6">
        <v>0</v>
      </c>
      <c r="W2919" s="6">
        <f>SUM(Table2[[#This Row],[PE Obligations]:[Paving Obligations]])</f>
        <v>4970.6099999999997</v>
      </c>
    </row>
    <row r="2920" spans="1:23" x14ac:dyDescent="0.25">
      <c r="A2920" s="5">
        <v>116812</v>
      </c>
      <c r="B2920" s="4">
        <v>4</v>
      </c>
      <c r="C2920" s="9" t="s">
        <v>264</v>
      </c>
      <c r="D2920" s="65"/>
      <c r="E2920" s="65" t="s">
        <v>11500</v>
      </c>
      <c r="F2920" s="9" t="s">
        <v>1985</v>
      </c>
      <c r="H2920" s="1" t="s">
        <v>1249</v>
      </c>
      <c r="I2920" s="1" t="s">
        <v>1249</v>
      </c>
      <c r="K2920" s="14" t="s">
        <v>11500</v>
      </c>
      <c r="L2920" s="14" t="s">
        <v>11500</v>
      </c>
      <c r="M2920" s="1" t="s">
        <v>57</v>
      </c>
      <c r="P2920" s="181" t="s">
        <v>11500</v>
      </c>
      <c r="Q2920" s="182"/>
      <c r="S2920" s="6">
        <v>0</v>
      </c>
      <c r="T2920" s="6">
        <v>0</v>
      </c>
      <c r="U2920" s="6">
        <v>4902.9399999999996</v>
      </c>
      <c r="V2920" s="6">
        <v>0</v>
      </c>
      <c r="W2920" s="6">
        <f>SUM(Table2[[#This Row],[PE Obligations]:[Paving Obligations]])</f>
        <v>4902.9399999999996</v>
      </c>
    </row>
    <row r="2921" spans="1:23" ht="30" x14ac:dyDescent="0.25">
      <c r="A2921" s="5">
        <v>125459</v>
      </c>
      <c r="B2921" s="4">
        <v>3</v>
      </c>
      <c r="C2921" s="9" t="s">
        <v>267</v>
      </c>
      <c r="D2921" s="65" t="s">
        <v>339</v>
      </c>
      <c r="E2921" s="65" t="s">
        <v>900</v>
      </c>
      <c r="F2921" s="9" t="s">
        <v>4394</v>
      </c>
      <c r="G2921" s="9" t="s">
        <v>4395</v>
      </c>
      <c r="H2921" s="1" t="s">
        <v>158</v>
      </c>
      <c r="I2921" s="1" t="s">
        <v>158</v>
      </c>
      <c r="J2921" s="1" t="str">
        <f>VLOOKUP(A2921,'2015 to 2019'!D:F,3,FALSE)</f>
        <v>Mill &amp; 85 lb/sy TLD</v>
      </c>
      <c r="K2921" s="14" t="s">
        <v>11496</v>
      </c>
      <c r="L2921" s="14" t="s">
        <v>10418</v>
      </c>
      <c r="M2921" s="2">
        <v>8.35</v>
      </c>
      <c r="N2921" s="13">
        <v>42909</v>
      </c>
      <c r="O2921" s="1" t="s">
        <v>342</v>
      </c>
      <c r="P2921" s="181" t="s">
        <v>11515</v>
      </c>
      <c r="Q2921" s="182" t="s">
        <v>24</v>
      </c>
      <c r="S2921" s="6">
        <v>0</v>
      </c>
      <c r="T2921" s="6">
        <v>0</v>
      </c>
      <c r="U2921" s="6">
        <v>0</v>
      </c>
      <c r="V2921" s="6">
        <v>4883.6899999999996</v>
      </c>
      <c r="W2921" s="6">
        <f>SUM(Table2[[#This Row],[PE Obligations]:[Paving Obligations]])</f>
        <v>4883.6899999999996</v>
      </c>
    </row>
    <row r="2922" spans="1:23" ht="30" x14ac:dyDescent="0.25">
      <c r="A2922" s="5">
        <v>116280</v>
      </c>
      <c r="B2922" s="4">
        <v>1</v>
      </c>
      <c r="C2922" s="9" t="s">
        <v>292</v>
      </c>
      <c r="D2922" s="65" t="s">
        <v>129</v>
      </c>
      <c r="E2922" s="65" t="s">
        <v>900</v>
      </c>
      <c r="F2922" s="9" t="s">
        <v>1893</v>
      </c>
      <c r="H2922" s="1" t="s">
        <v>52</v>
      </c>
      <c r="I2922" s="1" t="s">
        <v>48</v>
      </c>
      <c r="K2922" s="14" t="s">
        <v>28</v>
      </c>
      <c r="L2922" s="14" t="s">
        <v>11339</v>
      </c>
      <c r="M2922" s="1" t="s">
        <v>57</v>
      </c>
      <c r="N2922" s="13">
        <v>41166</v>
      </c>
      <c r="P2922" s="181" t="s">
        <v>11514</v>
      </c>
      <c r="Q2922" s="182" t="s">
        <v>11</v>
      </c>
      <c r="R2922" s="9" t="s">
        <v>1894</v>
      </c>
      <c r="S2922" s="6">
        <v>0</v>
      </c>
      <c r="T2922" s="6">
        <v>0</v>
      </c>
      <c r="U2922" s="6">
        <v>4871.5</v>
      </c>
      <c r="V2922" s="6">
        <v>0</v>
      </c>
      <c r="W2922" s="6">
        <f>SUM(Table2[[#This Row],[PE Obligations]:[Paving Obligations]])</f>
        <v>4871.5</v>
      </c>
    </row>
    <row r="2923" spans="1:23" ht="45" x14ac:dyDescent="0.25">
      <c r="A2923" s="5">
        <v>123299</v>
      </c>
      <c r="B2923" s="4">
        <v>2</v>
      </c>
      <c r="C2923" s="9" t="s">
        <v>65</v>
      </c>
      <c r="D2923" s="65" t="s">
        <v>122</v>
      </c>
      <c r="E2923" s="65" t="s">
        <v>10721</v>
      </c>
      <c r="F2923" s="9" t="s">
        <v>3409</v>
      </c>
      <c r="G2923" s="9" t="s">
        <v>3410</v>
      </c>
      <c r="H2923" s="1" t="s">
        <v>22</v>
      </c>
      <c r="I2923" s="1" t="s">
        <v>113</v>
      </c>
      <c r="K2923" s="14" t="s">
        <v>11496</v>
      </c>
      <c r="L2923" s="14" t="s">
        <v>113</v>
      </c>
      <c r="M2923" s="1" t="s">
        <v>57</v>
      </c>
      <c r="P2923" s="181" t="s">
        <v>11513</v>
      </c>
      <c r="Q2923" s="182" t="s">
        <v>148</v>
      </c>
      <c r="S2923" s="6">
        <v>4850</v>
      </c>
      <c r="T2923" s="6">
        <v>0</v>
      </c>
      <c r="U2923" s="6">
        <v>0</v>
      </c>
      <c r="V2923" s="6">
        <v>0</v>
      </c>
      <c r="W2923" s="6">
        <f>SUM(Table2[[#This Row],[PE Obligations]:[Paving Obligations]])</f>
        <v>4850</v>
      </c>
    </row>
    <row r="2924" spans="1:23" ht="30" x14ac:dyDescent="0.25">
      <c r="A2924" s="5">
        <v>124918</v>
      </c>
      <c r="B2924" s="4">
        <v>2</v>
      </c>
      <c r="C2924" s="9" t="s">
        <v>316</v>
      </c>
      <c r="D2924" s="65" t="s">
        <v>1816</v>
      </c>
      <c r="E2924" s="65" t="s">
        <v>900</v>
      </c>
      <c r="F2924" s="9" t="s">
        <v>4100</v>
      </c>
      <c r="G2924" s="9" t="s">
        <v>3118</v>
      </c>
      <c r="H2924" s="1" t="s">
        <v>158</v>
      </c>
      <c r="I2924" s="1" t="s">
        <v>341</v>
      </c>
      <c r="J2924" s="1" t="str">
        <f>VLOOKUP(A2924,'Resurfacing Data'!A:M,13,FALSE)</f>
        <v>Mill &amp; 411D</v>
      </c>
      <c r="K2924" s="14" t="s">
        <v>11496</v>
      </c>
      <c r="L2924" s="14" t="s">
        <v>10418</v>
      </c>
      <c r="M2924" s="2">
        <v>0.12</v>
      </c>
      <c r="N2924" s="13">
        <v>43182</v>
      </c>
      <c r="O2924" s="1" t="s">
        <v>342</v>
      </c>
      <c r="P2924" s="181" t="s">
        <v>11515</v>
      </c>
      <c r="Q2924" s="182" t="s">
        <v>24</v>
      </c>
      <c r="S2924" s="6">
        <v>0</v>
      </c>
      <c r="T2924" s="6">
        <v>0</v>
      </c>
      <c r="U2924" s="6">
        <v>-2871.42</v>
      </c>
      <c r="V2924" s="6">
        <v>7707.54</v>
      </c>
      <c r="W2924" s="6">
        <f>SUM(Table2[[#This Row],[PE Obligations]:[Paving Obligations]])</f>
        <v>4836.12</v>
      </c>
    </row>
    <row r="2925" spans="1:23" ht="30" x14ac:dyDescent="0.25">
      <c r="A2925" s="5">
        <v>101889</v>
      </c>
      <c r="B2925" s="4">
        <v>4</v>
      </c>
      <c r="C2925" s="9" t="s">
        <v>18</v>
      </c>
      <c r="D2925" s="65" t="s">
        <v>363</v>
      </c>
      <c r="E2925" s="65" t="s">
        <v>900</v>
      </c>
      <c r="F2925" s="9" t="s">
        <v>727</v>
      </c>
      <c r="H2925" s="1" t="s">
        <v>74</v>
      </c>
      <c r="I2925" s="1" t="s">
        <v>728</v>
      </c>
      <c r="K2925" s="14" t="s">
        <v>11496</v>
      </c>
      <c r="L2925" s="14" t="s">
        <v>113</v>
      </c>
      <c r="M2925" s="2">
        <v>0.55500000000000005</v>
      </c>
      <c r="N2925" s="13">
        <v>39115</v>
      </c>
      <c r="P2925" s="181" t="s">
        <v>11514</v>
      </c>
      <c r="Q2925" s="182" t="s">
        <v>11</v>
      </c>
      <c r="S2925" s="6">
        <v>0</v>
      </c>
      <c r="T2925" s="6">
        <v>0</v>
      </c>
      <c r="U2925" s="6">
        <v>4713.55</v>
      </c>
      <c r="V2925" s="6">
        <v>0</v>
      </c>
      <c r="W2925" s="6">
        <f>SUM(Table2[[#This Row],[PE Obligations]:[Paving Obligations]])</f>
        <v>4713.55</v>
      </c>
    </row>
    <row r="2926" spans="1:23" ht="30" x14ac:dyDescent="0.25">
      <c r="A2926" s="5">
        <v>130112</v>
      </c>
      <c r="B2926" s="4">
        <v>3</v>
      </c>
      <c r="C2926" s="9" t="s">
        <v>54</v>
      </c>
      <c r="D2926" s="65"/>
      <c r="E2926" s="65" t="s">
        <v>11500</v>
      </c>
      <c r="F2926" s="9" t="s">
        <v>7468</v>
      </c>
      <c r="H2926" s="1" t="s">
        <v>1246</v>
      </c>
      <c r="K2926" s="14" t="s">
        <v>11500</v>
      </c>
      <c r="L2926" s="14" t="s">
        <v>11500</v>
      </c>
      <c r="M2926" s="1" t="s">
        <v>57</v>
      </c>
      <c r="P2926" s="181" t="s">
        <v>11500</v>
      </c>
      <c r="Q2926" s="182"/>
      <c r="S2926" s="6">
        <v>0</v>
      </c>
      <c r="T2926" s="6">
        <v>0</v>
      </c>
      <c r="U2926" s="6">
        <v>4650</v>
      </c>
      <c r="V2926" s="6">
        <v>0</v>
      </c>
      <c r="W2926" s="6">
        <f>SUM(Table2[[#This Row],[PE Obligations]:[Paving Obligations]])</f>
        <v>4650</v>
      </c>
    </row>
    <row r="2927" spans="1:23" ht="30" x14ac:dyDescent="0.25">
      <c r="A2927" s="5">
        <v>126672</v>
      </c>
      <c r="B2927" s="4">
        <v>1</v>
      </c>
      <c r="C2927" s="9" t="s">
        <v>219</v>
      </c>
      <c r="D2927" s="65" t="s">
        <v>390</v>
      </c>
      <c r="E2927" s="65" t="s">
        <v>900</v>
      </c>
      <c r="F2927" s="9" t="s">
        <v>4978</v>
      </c>
      <c r="G2927" s="9" t="s">
        <v>600</v>
      </c>
      <c r="H2927" s="1" t="s">
        <v>501</v>
      </c>
      <c r="I2927" s="1" t="s">
        <v>2404</v>
      </c>
      <c r="K2927" s="14" t="s">
        <v>11500</v>
      </c>
      <c r="L2927" s="14" t="s">
        <v>11500</v>
      </c>
      <c r="M2927" s="2">
        <v>0.63</v>
      </c>
      <c r="P2927" s="181" t="s">
        <v>11514</v>
      </c>
      <c r="Q2927" s="182" t="s">
        <v>11</v>
      </c>
      <c r="S2927" s="6">
        <v>4621.53</v>
      </c>
      <c r="T2927" s="6">
        <v>0</v>
      </c>
      <c r="U2927" s="6">
        <v>0</v>
      </c>
      <c r="V2927" s="6">
        <v>0</v>
      </c>
      <c r="W2927" s="6">
        <f>SUM(Table2[[#This Row],[PE Obligations]:[Paving Obligations]])</f>
        <v>4621.53</v>
      </c>
    </row>
    <row r="2928" spans="1:23" x14ac:dyDescent="0.25">
      <c r="A2928" s="5">
        <v>119959</v>
      </c>
      <c r="B2928" s="4">
        <v>4</v>
      </c>
      <c r="C2928" s="9" t="s">
        <v>801</v>
      </c>
      <c r="D2928" s="65" t="s">
        <v>538</v>
      </c>
      <c r="E2928" s="65" t="s">
        <v>900</v>
      </c>
      <c r="F2928" s="9" t="s">
        <v>2571</v>
      </c>
      <c r="H2928" s="1" t="s">
        <v>52</v>
      </c>
      <c r="I2928" s="1" t="s">
        <v>48</v>
      </c>
      <c r="K2928" s="14" t="s">
        <v>28</v>
      </c>
      <c r="L2928" s="14" t="s">
        <v>11339</v>
      </c>
      <c r="M2928" s="2">
        <v>0</v>
      </c>
      <c r="P2928" s="181" t="s">
        <v>11514</v>
      </c>
      <c r="Q2928" s="182" t="s">
        <v>11</v>
      </c>
      <c r="R2928" s="9" t="s">
        <v>2572</v>
      </c>
      <c r="S2928" s="6">
        <v>0</v>
      </c>
      <c r="T2928" s="6">
        <v>0</v>
      </c>
      <c r="U2928" s="6">
        <v>4600</v>
      </c>
      <c r="V2928" s="6">
        <v>0</v>
      </c>
      <c r="W2928" s="6">
        <f>SUM(Table2[[#This Row],[PE Obligations]:[Paving Obligations]])</f>
        <v>4600</v>
      </c>
    </row>
    <row r="2929" spans="1:23" x14ac:dyDescent="0.25">
      <c r="A2929" s="5">
        <v>126623</v>
      </c>
      <c r="B2929" s="4">
        <v>3</v>
      </c>
      <c r="C2929" s="9" t="s">
        <v>239</v>
      </c>
      <c r="D2929" s="65" t="s">
        <v>363</v>
      </c>
      <c r="E2929" s="65" t="s">
        <v>900</v>
      </c>
      <c r="F2929" s="9" t="s">
        <v>4963</v>
      </c>
      <c r="H2929" s="1" t="s">
        <v>52</v>
      </c>
      <c r="I2929" s="1" t="s">
        <v>48</v>
      </c>
      <c r="K2929" s="14" t="s">
        <v>28</v>
      </c>
      <c r="L2929" s="14" t="s">
        <v>11339</v>
      </c>
      <c r="M2929" s="2">
        <v>0</v>
      </c>
      <c r="N2929" s="13">
        <v>44057</v>
      </c>
      <c r="P2929" s="181" t="s">
        <v>11515</v>
      </c>
      <c r="Q2929" s="182" t="s">
        <v>24</v>
      </c>
      <c r="S2929" s="6">
        <v>0</v>
      </c>
      <c r="T2929" s="6">
        <v>0</v>
      </c>
      <c r="U2929" s="6">
        <v>4600</v>
      </c>
      <c r="V2929" s="6">
        <v>0</v>
      </c>
      <c r="W2929" s="6">
        <f>SUM(Table2[[#This Row],[PE Obligations]:[Paving Obligations]])</f>
        <v>4600</v>
      </c>
    </row>
    <row r="2930" spans="1:23" x14ac:dyDescent="0.25">
      <c r="A2930" s="5">
        <v>121426.02</v>
      </c>
      <c r="B2930" s="4">
        <v>1</v>
      </c>
      <c r="C2930" s="9" t="s">
        <v>899</v>
      </c>
      <c r="D2930" s="65" t="s">
        <v>900</v>
      </c>
      <c r="E2930" s="65" t="s">
        <v>900</v>
      </c>
      <c r="F2930" s="9" t="s">
        <v>2891</v>
      </c>
      <c r="H2930" s="1" t="s">
        <v>105</v>
      </c>
      <c r="I2930" s="1" t="s">
        <v>761</v>
      </c>
      <c r="K2930" s="14" t="s">
        <v>11500</v>
      </c>
      <c r="L2930" s="14" t="s">
        <v>11500</v>
      </c>
      <c r="M2930" s="2">
        <v>455.68</v>
      </c>
      <c r="P2930" s="181" t="s">
        <v>11515</v>
      </c>
      <c r="Q2930" s="182"/>
      <c r="S2930" s="6">
        <v>0</v>
      </c>
      <c r="T2930" s="6">
        <v>0</v>
      </c>
      <c r="U2930" s="6">
        <v>4559.03</v>
      </c>
      <c r="V2930" s="6">
        <v>0</v>
      </c>
      <c r="W2930" s="6">
        <f>SUM(Table2[[#This Row],[PE Obligations]:[Paving Obligations]])</f>
        <v>4559.03</v>
      </c>
    </row>
    <row r="2931" spans="1:23" ht="30" x14ac:dyDescent="0.25">
      <c r="A2931" s="5">
        <v>120533</v>
      </c>
      <c r="B2931" s="4">
        <v>1</v>
      </c>
      <c r="C2931" s="9" t="s">
        <v>169</v>
      </c>
      <c r="D2931" s="65" t="s">
        <v>2750</v>
      </c>
      <c r="E2931" s="65" t="s">
        <v>11498</v>
      </c>
      <c r="F2931" s="9" t="s">
        <v>2751</v>
      </c>
      <c r="G2931" s="9" t="s">
        <v>2752</v>
      </c>
      <c r="H2931" s="1" t="s">
        <v>24</v>
      </c>
      <c r="I2931" s="1" t="s">
        <v>1070</v>
      </c>
      <c r="K2931" s="14" t="s">
        <v>11500</v>
      </c>
      <c r="L2931" s="14" t="s">
        <v>11500</v>
      </c>
      <c r="M2931" s="2">
        <v>0.01</v>
      </c>
      <c r="P2931" s="181" t="s">
        <v>11517</v>
      </c>
      <c r="Q2931" s="182" t="s">
        <v>30</v>
      </c>
      <c r="S2931" s="6">
        <v>0</v>
      </c>
      <c r="T2931" s="6">
        <v>4530</v>
      </c>
      <c r="U2931" s="6">
        <v>0</v>
      </c>
      <c r="V2931" s="6">
        <v>0</v>
      </c>
      <c r="W2931" s="6">
        <f>SUM(Table2[[#This Row],[PE Obligations]:[Paving Obligations]])</f>
        <v>4530</v>
      </c>
    </row>
    <row r="2932" spans="1:23" ht="30" x14ac:dyDescent="0.25">
      <c r="A2932" s="5">
        <v>130141</v>
      </c>
      <c r="B2932" s="4">
        <v>3</v>
      </c>
      <c r="C2932" s="9" t="s">
        <v>54</v>
      </c>
      <c r="D2932" s="65"/>
      <c r="E2932" s="65" t="s">
        <v>11500</v>
      </c>
      <c r="F2932" s="9" t="s">
        <v>7493</v>
      </c>
      <c r="H2932" s="1" t="s">
        <v>1246</v>
      </c>
      <c r="K2932" s="14" t="s">
        <v>11500</v>
      </c>
      <c r="L2932" s="14" t="s">
        <v>11500</v>
      </c>
      <c r="M2932" s="1" t="s">
        <v>57</v>
      </c>
      <c r="P2932" s="181" t="s">
        <v>11500</v>
      </c>
      <c r="Q2932" s="182"/>
      <c r="S2932" s="6">
        <v>0</v>
      </c>
      <c r="T2932" s="6">
        <v>0</v>
      </c>
      <c r="U2932" s="6">
        <v>4518.5</v>
      </c>
      <c r="V2932" s="6">
        <v>0</v>
      </c>
      <c r="W2932" s="6">
        <f>SUM(Table2[[#This Row],[PE Obligations]:[Paving Obligations]])</f>
        <v>4518.5</v>
      </c>
    </row>
    <row r="2933" spans="1:23" x14ac:dyDescent="0.25">
      <c r="A2933" s="5">
        <v>121427.02</v>
      </c>
      <c r="B2933" s="4">
        <v>2</v>
      </c>
      <c r="C2933" s="9" t="s">
        <v>65</v>
      </c>
      <c r="D2933" s="65"/>
      <c r="E2933" s="65" t="s">
        <v>10721</v>
      </c>
      <c r="F2933" s="9" t="s">
        <v>2894</v>
      </c>
      <c r="H2933" s="1" t="s">
        <v>105</v>
      </c>
      <c r="I2933" s="1" t="s">
        <v>761</v>
      </c>
      <c r="K2933" s="14" t="s">
        <v>11500</v>
      </c>
      <c r="L2933" s="14" t="s">
        <v>11500</v>
      </c>
      <c r="M2933" s="2">
        <v>69.48</v>
      </c>
      <c r="P2933" s="181" t="s">
        <v>11513</v>
      </c>
      <c r="Q2933" s="182"/>
      <c r="S2933" s="6">
        <v>0</v>
      </c>
      <c r="T2933" s="6">
        <v>0</v>
      </c>
      <c r="U2933" s="6">
        <v>4515.79</v>
      </c>
      <c r="V2933" s="6">
        <v>0</v>
      </c>
      <c r="W2933" s="6">
        <f>SUM(Table2[[#This Row],[PE Obligations]:[Paving Obligations]])</f>
        <v>4515.79</v>
      </c>
    </row>
    <row r="2934" spans="1:23" x14ac:dyDescent="0.25">
      <c r="A2934" s="5">
        <v>129751</v>
      </c>
      <c r="B2934" s="4">
        <v>1</v>
      </c>
      <c r="C2934" s="9" t="s">
        <v>86</v>
      </c>
      <c r="D2934" s="65"/>
      <c r="E2934" s="65" t="s">
        <v>11500</v>
      </c>
      <c r="F2934" s="9" t="s">
        <v>7127</v>
      </c>
      <c r="H2934" s="1" t="s">
        <v>878</v>
      </c>
      <c r="I2934" s="1" t="s">
        <v>972</v>
      </c>
      <c r="K2934" s="14" t="s">
        <v>11500</v>
      </c>
      <c r="L2934" s="14" t="s">
        <v>11500</v>
      </c>
      <c r="M2934" s="1" t="s">
        <v>57</v>
      </c>
      <c r="P2934" s="181" t="s">
        <v>11500</v>
      </c>
      <c r="Q2934" s="182"/>
      <c r="S2934" s="6">
        <v>0</v>
      </c>
      <c r="T2934" s="6">
        <v>0</v>
      </c>
      <c r="U2934" s="6">
        <v>4436</v>
      </c>
      <c r="V2934" s="6">
        <v>0</v>
      </c>
      <c r="W2934" s="6">
        <f>SUM(Table2[[#This Row],[PE Obligations]:[Paving Obligations]])</f>
        <v>4436</v>
      </c>
    </row>
    <row r="2935" spans="1:23" x14ac:dyDescent="0.25">
      <c r="A2935" s="5">
        <v>116331.06</v>
      </c>
      <c r="B2935" s="4">
        <v>3</v>
      </c>
      <c r="C2935" s="9" t="s">
        <v>161</v>
      </c>
      <c r="D2935" s="65" t="s">
        <v>900</v>
      </c>
      <c r="E2935" s="65" t="s">
        <v>900</v>
      </c>
      <c r="F2935" s="9" t="s">
        <v>1919</v>
      </c>
      <c r="H2935" s="1" t="s">
        <v>105</v>
      </c>
      <c r="I2935" s="1" t="s">
        <v>761</v>
      </c>
      <c r="K2935" s="14" t="s">
        <v>11500</v>
      </c>
      <c r="L2935" s="14" t="s">
        <v>11500</v>
      </c>
      <c r="M2935" s="2">
        <v>289.2</v>
      </c>
      <c r="N2935" s="13">
        <v>43042</v>
      </c>
      <c r="P2935" s="181" t="s">
        <v>11515</v>
      </c>
      <c r="Q2935" s="182"/>
      <c r="S2935" s="6">
        <v>0</v>
      </c>
      <c r="T2935" s="6">
        <v>0</v>
      </c>
      <c r="U2935" s="6">
        <v>4424.97</v>
      </c>
      <c r="V2935" s="6">
        <v>0</v>
      </c>
      <c r="W2935" s="6">
        <f>SUM(Table2[[#This Row],[PE Obligations]:[Paving Obligations]])</f>
        <v>4424.97</v>
      </c>
    </row>
    <row r="2936" spans="1:23" x14ac:dyDescent="0.25">
      <c r="A2936" s="5">
        <v>121427.03</v>
      </c>
      <c r="B2936" s="4">
        <v>2</v>
      </c>
      <c r="C2936" s="9" t="s">
        <v>65</v>
      </c>
      <c r="D2936" s="65"/>
      <c r="E2936" s="65" t="s">
        <v>10721</v>
      </c>
      <c r="F2936" s="9" t="s">
        <v>2895</v>
      </c>
      <c r="H2936" s="1" t="s">
        <v>105</v>
      </c>
      <c r="I2936" s="1" t="s">
        <v>761</v>
      </c>
      <c r="K2936" s="14" t="s">
        <v>11500</v>
      </c>
      <c r="L2936" s="14" t="s">
        <v>11500</v>
      </c>
      <c r="M2936" s="2">
        <v>69.48</v>
      </c>
      <c r="N2936" s="13">
        <v>43042</v>
      </c>
      <c r="P2936" s="181" t="s">
        <v>11513</v>
      </c>
      <c r="Q2936" s="182"/>
      <c r="S2936" s="6">
        <v>0</v>
      </c>
      <c r="T2936" s="6">
        <v>0</v>
      </c>
      <c r="U2936" s="6">
        <v>4400</v>
      </c>
      <c r="V2936" s="6">
        <v>0</v>
      </c>
      <c r="W2936" s="6">
        <f>SUM(Table2[[#This Row],[PE Obligations]:[Paving Obligations]])</f>
        <v>4400</v>
      </c>
    </row>
    <row r="2937" spans="1:23" x14ac:dyDescent="0.25">
      <c r="A2937" s="5">
        <v>124038.01</v>
      </c>
      <c r="B2937" s="4">
        <v>2</v>
      </c>
      <c r="C2937" s="9" t="s">
        <v>183</v>
      </c>
      <c r="D2937" s="65" t="s">
        <v>363</v>
      </c>
      <c r="E2937" s="65" t="s">
        <v>900</v>
      </c>
      <c r="F2937" s="9" t="s">
        <v>3643</v>
      </c>
      <c r="H2937" s="1" t="s">
        <v>28</v>
      </c>
      <c r="I2937" s="1" t="s">
        <v>29</v>
      </c>
      <c r="K2937" s="14" t="s">
        <v>28</v>
      </c>
      <c r="L2937" s="14" t="s">
        <v>113</v>
      </c>
      <c r="M2937" s="2">
        <v>5.5E-2</v>
      </c>
      <c r="P2937" s="181" t="s">
        <v>11514</v>
      </c>
      <c r="Q2937" s="182" t="s">
        <v>11</v>
      </c>
      <c r="R2937" s="9" t="s">
        <v>3644</v>
      </c>
      <c r="S2937" s="6">
        <v>4374.58</v>
      </c>
      <c r="T2937" s="6">
        <v>0</v>
      </c>
      <c r="U2937" s="6">
        <v>0</v>
      </c>
      <c r="V2937" s="6">
        <v>0</v>
      </c>
      <c r="W2937" s="6">
        <f>SUM(Table2[[#This Row],[PE Obligations]:[Paving Obligations]])</f>
        <v>4374.58</v>
      </c>
    </row>
    <row r="2938" spans="1:23" ht="30" x14ac:dyDescent="0.25">
      <c r="A2938" s="5">
        <v>121807</v>
      </c>
      <c r="B2938" s="4">
        <v>3</v>
      </c>
      <c r="C2938" s="9" t="s">
        <v>267</v>
      </c>
      <c r="D2938" s="65" t="s">
        <v>2059</v>
      </c>
      <c r="E2938" s="65" t="s">
        <v>11498</v>
      </c>
      <c r="F2938" s="9" t="s">
        <v>3013</v>
      </c>
      <c r="G2938" s="9" t="s">
        <v>2658</v>
      </c>
      <c r="H2938" s="1" t="s">
        <v>24</v>
      </c>
      <c r="I2938" s="1" t="s">
        <v>1070</v>
      </c>
      <c r="K2938" s="14" t="s">
        <v>11500</v>
      </c>
      <c r="L2938" s="14" t="s">
        <v>11500</v>
      </c>
      <c r="M2938" s="2">
        <v>0.01</v>
      </c>
      <c r="P2938" s="181" t="s">
        <v>11517</v>
      </c>
      <c r="Q2938" s="182" t="s">
        <v>30</v>
      </c>
      <c r="S2938" s="6">
        <v>0</v>
      </c>
      <c r="T2938" s="6">
        <v>0</v>
      </c>
      <c r="U2938" s="6">
        <v>4334</v>
      </c>
      <c r="V2938" s="6">
        <v>0</v>
      </c>
      <c r="W2938" s="6">
        <f>SUM(Table2[[#This Row],[PE Obligations]:[Paving Obligations]])</f>
        <v>4334</v>
      </c>
    </row>
    <row r="2939" spans="1:23" ht="30" x14ac:dyDescent="0.25">
      <c r="A2939" s="5">
        <v>129230.51</v>
      </c>
      <c r="B2939" s="4">
        <v>6</v>
      </c>
      <c r="C2939" s="9" t="s">
        <v>46</v>
      </c>
      <c r="D2939" s="65"/>
      <c r="E2939" s="65" t="s">
        <v>11500</v>
      </c>
      <c r="F2939" s="9" t="s">
        <v>6677</v>
      </c>
      <c r="H2939" s="1" t="s">
        <v>24</v>
      </c>
      <c r="I2939" s="1" t="s">
        <v>24</v>
      </c>
      <c r="K2939" s="14" t="s">
        <v>11500</v>
      </c>
      <c r="L2939" s="14" t="s">
        <v>11500</v>
      </c>
      <c r="M2939" s="1" t="s">
        <v>57</v>
      </c>
      <c r="P2939" s="181" t="s">
        <v>11500</v>
      </c>
      <c r="Q2939" s="182"/>
      <c r="S2939" s="6">
        <v>0</v>
      </c>
      <c r="T2939" s="6">
        <v>0</v>
      </c>
      <c r="U2939" s="6">
        <v>4332.6499999999996</v>
      </c>
      <c r="V2939" s="6">
        <v>0</v>
      </c>
      <c r="W2939" s="6">
        <f>SUM(Table2[[#This Row],[PE Obligations]:[Paving Obligations]])</f>
        <v>4332.6499999999996</v>
      </c>
    </row>
    <row r="2940" spans="1:23" x14ac:dyDescent="0.25">
      <c r="A2940" s="5">
        <v>117230.04</v>
      </c>
      <c r="B2940" s="4">
        <v>2</v>
      </c>
      <c r="C2940" s="9" t="s">
        <v>159</v>
      </c>
      <c r="D2940" s="65"/>
      <c r="E2940" s="65" t="s">
        <v>10721</v>
      </c>
      <c r="F2940" s="9" t="s">
        <v>2075</v>
      </c>
      <c r="H2940" s="1" t="s">
        <v>105</v>
      </c>
      <c r="I2940" s="1" t="s">
        <v>922</v>
      </c>
      <c r="K2940" s="14" t="s">
        <v>11500</v>
      </c>
      <c r="L2940" s="14" t="s">
        <v>11500</v>
      </c>
      <c r="M2940" s="2">
        <v>179.01</v>
      </c>
      <c r="N2940" s="13">
        <v>42776</v>
      </c>
      <c r="P2940" s="181" t="s">
        <v>11513</v>
      </c>
      <c r="Q2940" s="182"/>
      <c r="S2940" s="6">
        <v>0</v>
      </c>
      <c r="T2940" s="6">
        <v>0</v>
      </c>
      <c r="U2940" s="6">
        <v>4327.34</v>
      </c>
      <c r="V2940" s="6">
        <v>0</v>
      </c>
      <c r="W2940" s="6">
        <f>SUM(Table2[[#This Row],[PE Obligations]:[Paving Obligations]])</f>
        <v>4327.34</v>
      </c>
    </row>
    <row r="2941" spans="1:23" ht="30" x14ac:dyDescent="0.25">
      <c r="A2941" s="5">
        <v>127766</v>
      </c>
      <c r="B2941" s="4">
        <v>2</v>
      </c>
      <c r="C2941" s="9" t="s">
        <v>241</v>
      </c>
      <c r="D2941" s="65" t="s">
        <v>5686</v>
      </c>
      <c r="E2941" s="65" t="s">
        <v>11498</v>
      </c>
      <c r="F2941" s="9" t="s">
        <v>5687</v>
      </c>
      <c r="H2941" s="1" t="s">
        <v>1098</v>
      </c>
      <c r="I2941" s="1" t="s">
        <v>158</v>
      </c>
      <c r="K2941" s="14" t="s">
        <v>11500</v>
      </c>
      <c r="L2941" s="14" t="s">
        <v>11500</v>
      </c>
      <c r="M2941" s="2">
        <v>2.379</v>
      </c>
      <c r="P2941" s="181" t="s">
        <v>11517</v>
      </c>
      <c r="Q2941" s="182" t="s">
        <v>30</v>
      </c>
      <c r="S2941" s="6">
        <v>0</v>
      </c>
      <c r="T2941" s="6">
        <v>0</v>
      </c>
      <c r="U2941" s="6">
        <v>0</v>
      </c>
      <c r="V2941" s="6">
        <v>4320.83</v>
      </c>
      <c r="W2941" s="6">
        <f>SUM(Table2[[#This Row],[PE Obligations]:[Paving Obligations]])</f>
        <v>4320.83</v>
      </c>
    </row>
    <row r="2942" spans="1:23" ht="30" x14ac:dyDescent="0.25">
      <c r="A2942" s="5">
        <v>128053</v>
      </c>
      <c r="B2942" s="4">
        <v>4</v>
      </c>
      <c r="C2942" s="9" t="s">
        <v>229</v>
      </c>
      <c r="D2942" s="65" t="s">
        <v>4227</v>
      </c>
      <c r="E2942" s="65" t="s">
        <v>11498</v>
      </c>
      <c r="F2942" s="9" t="s">
        <v>6000</v>
      </c>
      <c r="H2942" s="1" t="s">
        <v>1098</v>
      </c>
      <c r="I2942" s="1" t="s">
        <v>158</v>
      </c>
      <c r="K2942" s="14" t="s">
        <v>11500</v>
      </c>
      <c r="L2942" s="14" t="s">
        <v>11500</v>
      </c>
      <c r="M2942" s="2">
        <v>4.6500000000000004</v>
      </c>
      <c r="P2942" s="181" t="s">
        <v>11517</v>
      </c>
      <c r="Q2942" s="182" t="s">
        <v>30</v>
      </c>
      <c r="S2942" s="6">
        <v>0</v>
      </c>
      <c r="T2942" s="6">
        <v>0</v>
      </c>
      <c r="U2942" s="6">
        <v>0</v>
      </c>
      <c r="V2942" s="6">
        <v>4315.8999999999996</v>
      </c>
      <c r="W2942" s="6">
        <f>SUM(Table2[[#This Row],[PE Obligations]:[Paving Obligations]])</f>
        <v>4315.8999999999996</v>
      </c>
    </row>
    <row r="2943" spans="1:23" x14ac:dyDescent="0.25">
      <c r="A2943" s="5">
        <v>113459</v>
      </c>
      <c r="B2943" s="4">
        <v>4</v>
      </c>
      <c r="C2943" s="9" t="s">
        <v>248</v>
      </c>
      <c r="D2943" s="65" t="s">
        <v>1480</v>
      </c>
      <c r="E2943" s="65" t="s">
        <v>900</v>
      </c>
      <c r="F2943" s="9" t="s">
        <v>1481</v>
      </c>
      <c r="H2943" s="1" t="s">
        <v>28</v>
      </c>
      <c r="I2943" s="1" t="s">
        <v>29</v>
      </c>
      <c r="K2943" s="14" t="s">
        <v>28</v>
      </c>
      <c r="L2943" s="14" t="s">
        <v>113</v>
      </c>
      <c r="M2943" s="2">
        <v>0</v>
      </c>
      <c r="P2943" s="181" t="s">
        <v>11515</v>
      </c>
      <c r="Q2943" s="182" t="s">
        <v>24</v>
      </c>
      <c r="R2943" s="9" t="s">
        <v>1482</v>
      </c>
      <c r="S2943" s="6">
        <v>4270.28</v>
      </c>
      <c r="T2943" s="6">
        <v>0</v>
      </c>
      <c r="U2943" s="6">
        <v>0</v>
      </c>
      <c r="V2943" s="6">
        <v>0</v>
      </c>
      <c r="W2943" s="6">
        <f>SUM(Table2[[#This Row],[PE Obligations]:[Paving Obligations]])</f>
        <v>4270.28</v>
      </c>
    </row>
    <row r="2944" spans="1:23" ht="30" x14ac:dyDescent="0.25">
      <c r="A2944" s="5">
        <v>130142</v>
      </c>
      <c r="B2944" s="4">
        <v>3</v>
      </c>
      <c r="C2944" s="9" t="s">
        <v>54</v>
      </c>
      <c r="D2944" s="65"/>
      <c r="E2944" s="65" t="s">
        <v>11500</v>
      </c>
      <c r="F2944" s="9" t="s">
        <v>7494</v>
      </c>
      <c r="H2944" s="1" t="s">
        <v>1246</v>
      </c>
      <c r="K2944" s="14" t="s">
        <v>11500</v>
      </c>
      <c r="L2944" s="14" t="s">
        <v>11500</v>
      </c>
      <c r="M2944" s="1" t="s">
        <v>57</v>
      </c>
      <c r="P2944" s="181" t="s">
        <v>11500</v>
      </c>
      <c r="Q2944" s="182"/>
      <c r="S2944" s="6">
        <v>0</v>
      </c>
      <c r="T2944" s="6">
        <v>0</v>
      </c>
      <c r="U2944" s="6">
        <v>4265</v>
      </c>
      <c r="V2944" s="6">
        <v>0</v>
      </c>
      <c r="W2944" s="6">
        <f>SUM(Table2[[#This Row],[PE Obligations]:[Paving Obligations]])</f>
        <v>4265</v>
      </c>
    </row>
    <row r="2945" spans="1:23" x14ac:dyDescent="0.25">
      <c r="A2945" s="5">
        <v>101980.01</v>
      </c>
      <c r="B2945" s="4">
        <v>2</v>
      </c>
      <c r="C2945" s="9" t="s">
        <v>197</v>
      </c>
      <c r="D2945" s="65" t="s">
        <v>369</v>
      </c>
      <c r="E2945" s="65" t="s">
        <v>900</v>
      </c>
      <c r="F2945" s="9" t="s">
        <v>740</v>
      </c>
      <c r="H2945" s="1" t="s">
        <v>28</v>
      </c>
      <c r="I2945" s="1" t="s">
        <v>29</v>
      </c>
      <c r="K2945" s="14" t="s">
        <v>28</v>
      </c>
      <c r="L2945" s="14" t="s">
        <v>113</v>
      </c>
      <c r="M2945" s="2">
        <v>0.1</v>
      </c>
      <c r="N2945" s="13">
        <v>44729</v>
      </c>
      <c r="P2945" s="181" t="s">
        <v>11515</v>
      </c>
      <c r="Q2945" s="182" t="s">
        <v>24</v>
      </c>
      <c r="R2945" s="9" t="s">
        <v>741</v>
      </c>
      <c r="S2945" s="6">
        <v>0</v>
      </c>
      <c r="T2945" s="6">
        <v>0</v>
      </c>
      <c r="U2945" s="6">
        <v>4250</v>
      </c>
      <c r="V2945" s="6">
        <v>0</v>
      </c>
      <c r="W2945" s="6">
        <f>SUM(Table2[[#This Row],[PE Obligations]:[Paving Obligations]])</f>
        <v>4250</v>
      </c>
    </row>
    <row r="2946" spans="1:23" ht="30" x14ac:dyDescent="0.25">
      <c r="A2946" s="5">
        <v>129230.18</v>
      </c>
      <c r="B2946" s="4">
        <v>6</v>
      </c>
      <c r="C2946" s="9" t="s">
        <v>46</v>
      </c>
      <c r="D2946" s="65"/>
      <c r="E2946" s="65" t="s">
        <v>11500</v>
      </c>
      <c r="F2946" s="9" t="s">
        <v>6644</v>
      </c>
      <c r="H2946" s="1" t="s">
        <v>24</v>
      </c>
      <c r="I2946" s="1" t="s">
        <v>24</v>
      </c>
      <c r="K2946" s="14" t="s">
        <v>11500</v>
      </c>
      <c r="L2946" s="14" t="s">
        <v>11500</v>
      </c>
      <c r="M2946" s="1" t="s">
        <v>57</v>
      </c>
      <c r="P2946" s="181" t="s">
        <v>11500</v>
      </c>
      <c r="Q2946" s="182"/>
      <c r="S2946" s="6">
        <v>0</v>
      </c>
      <c r="T2946" s="6">
        <v>0</v>
      </c>
      <c r="U2946" s="6">
        <v>4206.47</v>
      </c>
      <c r="V2946" s="6">
        <v>0</v>
      </c>
      <c r="W2946" s="6">
        <f>SUM(Table2[[#This Row],[PE Obligations]:[Paving Obligations]])</f>
        <v>4206.47</v>
      </c>
    </row>
    <row r="2947" spans="1:23" x14ac:dyDescent="0.25">
      <c r="A2947" s="5">
        <v>83453.009999999995</v>
      </c>
      <c r="B2947" s="4">
        <v>4</v>
      </c>
      <c r="C2947" s="9" t="s">
        <v>18</v>
      </c>
      <c r="D2947" s="65"/>
      <c r="E2947" s="65" t="s">
        <v>11498</v>
      </c>
      <c r="F2947" s="9" t="s">
        <v>382</v>
      </c>
      <c r="H2947" s="1" t="s">
        <v>52</v>
      </c>
      <c r="I2947" s="1" t="s">
        <v>48</v>
      </c>
      <c r="K2947" s="14" t="s">
        <v>28</v>
      </c>
      <c r="L2947" s="14" t="s">
        <v>11339</v>
      </c>
      <c r="M2947" s="2">
        <v>0</v>
      </c>
      <c r="P2947" s="181" t="s">
        <v>11516</v>
      </c>
      <c r="Q2947" s="182" t="s">
        <v>383</v>
      </c>
      <c r="R2947" s="9" t="s">
        <v>384</v>
      </c>
      <c r="S2947" s="6">
        <v>0</v>
      </c>
      <c r="T2947" s="6">
        <v>0</v>
      </c>
      <c r="U2947" s="6">
        <v>4150</v>
      </c>
      <c r="V2947" s="6">
        <v>0</v>
      </c>
      <c r="W2947" s="6">
        <f>SUM(Table2[[#This Row],[PE Obligations]:[Paving Obligations]])</f>
        <v>4150</v>
      </c>
    </row>
    <row r="2948" spans="1:23" x14ac:dyDescent="0.25">
      <c r="A2948" s="5">
        <v>126204</v>
      </c>
      <c r="B2948" s="4">
        <v>3</v>
      </c>
      <c r="C2948" s="9" t="s">
        <v>152</v>
      </c>
      <c r="D2948" s="65" t="s">
        <v>360</v>
      </c>
      <c r="E2948" s="65" t="s">
        <v>900</v>
      </c>
      <c r="F2948" s="9" t="s">
        <v>4737</v>
      </c>
      <c r="G2948" s="9" t="s">
        <v>4738</v>
      </c>
      <c r="H2948" s="1" t="s">
        <v>158</v>
      </c>
      <c r="I2948" s="1" t="s">
        <v>341</v>
      </c>
      <c r="J2948" s="1" t="str">
        <f>VLOOKUP(A2948,'2015 to 2019'!D:F,3,FALSE)</f>
        <v>Mill &amp; 411D</v>
      </c>
      <c r="K2948" s="14" t="s">
        <v>11496</v>
      </c>
      <c r="L2948" s="14" t="s">
        <v>10418</v>
      </c>
      <c r="M2948" s="2">
        <v>3.91</v>
      </c>
      <c r="N2948" s="13">
        <v>43182</v>
      </c>
      <c r="O2948" s="1" t="s">
        <v>337</v>
      </c>
      <c r="P2948" s="181" t="s">
        <v>11515</v>
      </c>
      <c r="Q2948" s="182" t="s">
        <v>24</v>
      </c>
      <c r="S2948" s="6">
        <v>0</v>
      </c>
      <c r="T2948" s="6">
        <v>0</v>
      </c>
      <c r="U2948" s="6">
        <v>0</v>
      </c>
      <c r="V2948" s="6">
        <v>4086.31</v>
      </c>
      <c r="W2948" s="6">
        <f>SUM(Table2[[#This Row],[PE Obligations]:[Paving Obligations]])</f>
        <v>4086.31</v>
      </c>
    </row>
    <row r="2949" spans="1:23" ht="30" x14ac:dyDescent="0.25">
      <c r="A2949" s="5">
        <v>127618</v>
      </c>
      <c r="B2949" s="4">
        <v>3</v>
      </c>
      <c r="C2949" s="9" t="s">
        <v>54</v>
      </c>
      <c r="D2949" s="65" t="s">
        <v>5601</v>
      </c>
      <c r="E2949" s="65" t="s">
        <v>11498</v>
      </c>
      <c r="F2949" s="9" t="s">
        <v>5602</v>
      </c>
      <c r="G2949" s="9" t="s">
        <v>4446</v>
      </c>
      <c r="H2949" s="1" t="s">
        <v>1069</v>
      </c>
      <c r="I2949" s="1" t="s">
        <v>1070</v>
      </c>
      <c r="K2949" s="14" t="s">
        <v>11500</v>
      </c>
      <c r="L2949" s="14" t="s">
        <v>11500</v>
      </c>
      <c r="M2949" s="2">
        <v>0.01</v>
      </c>
      <c r="P2949" s="181" t="s">
        <v>11517</v>
      </c>
      <c r="Q2949" s="182" t="s">
        <v>30</v>
      </c>
      <c r="S2949" s="6">
        <v>0</v>
      </c>
      <c r="T2949" s="6">
        <v>0</v>
      </c>
      <c r="U2949" s="6">
        <v>4080</v>
      </c>
      <c r="V2949" s="6">
        <v>0</v>
      </c>
      <c r="W2949" s="6">
        <f>SUM(Table2[[#This Row],[PE Obligations]:[Paving Obligations]])</f>
        <v>4080</v>
      </c>
    </row>
    <row r="2950" spans="1:23" ht="30" x14ac:dyDescent="0.25">
      <c r="A2950" s="5">
        <v>130102</v>
      </c>
      <c r="B2950" s="4">
        <v>3</v>
      </c>
      <c r="C2950" s="9" t="s">
        <v>54</v>
      </c>
      <c r="D2950" s="65"/>
      <c r="E2950" s="65" t="s">
        <v>11500</v>
      </c>
      <c r="F2950" s="9" t="s">
        <v>7456</v>
      </c>
      <c r="H2950" s="1" t="s">
        <v>1246</v>
      </c>
      <c r="K2950" s="14" t="s">
        <v>11500</v>
      </c>
      <c r="L2950" s="14" t="s">
        <v>11500</v>
      </c>
      <c r="M2950" s="1" t="s">
        <v>57</v>
      </c>
      <c r="P2950" s="181" t="s">
        <v>11500</v>
      </c>
      <c r="Q2950" s="182"/>
      <c r="S2950" s="6">
        <v>0</v>
      </c>
      <c r="T2950" s="6">
        <v>0</v>
      </c>
      <c r="U2950" s="6">
        <v>4000</v>
      </c>
      <c r="V2950" s="6">
        <v>0</v>
      </c>
      <c r="W2950" s="6">
        <f>SUM(Table2[[#This Row],[PE Obligations]:[Paving Obligations]])</f>
        <v>4000</v>
      </c>
    </row>
    <row r="2951" spans="1:23" ht="30" x14ac:dyDescent="0.25">
      <c r="A2951" s="5">
        <v>130126</v>
      </c>
      <c r="B2951" s="4">
        <v>4</v>
      </c>
      <c r="C2951" s="9" t="s">
        <v>264</v>
      </c>
      <c r="D2951" s="65"/>
      <c r="E2951" s="65" t="s">
        <v>11500</v>
      </c>
      <c r="F2951" s="9" t="s">
        <v>7480</v>
      </c>
      <c r="H2951" s="1" t="s">
        <v>878</v>
      </c>
      <c r="I2951" s="1" t="s">
        <v>972</v>
      </c>
      <c r="K2951" s="14" t="s">
        <v>11500</v>
      </c>
      <c r="L2951" s="14" t="s">
        <v>11500</v>
      </c>
      <c r="M2951" s="1" t="s">
        <v>57</v>
      </c>
      <c r="P2951" s="181" t="s">
        <v>11500</v>
      </c>
      <c r="Q2951" s="182"/>
      <c r="S2951" s="6">
        <v>0</v>
      </c>
      <c r="T2951" s="6">
        <v>0</v>
      </c>
      <c r="U2951" s="6">
        <v>4000</v>
      </c>
      <c r="V2951" s="6">
        <v>0</v>
      </c>
      <c r="W2951" s="6">
        <f>SUM(Table2[[#This Row],[PE Obligations]:[Paving Obligations]])</f>
        <v>4000</v>
      </c>
    </row>
    <row r="2952" spans="1:23" ht="30" x14ac:dyDescent="0.25">
      <c r="A2952" s="5">
        <v>128727</v>
      </c>
      <c r="B2952" s="4">
        <v>1</v>
      </c>
      <c r="C2952" s="9" t="s">
        <v>256</v>
      </c>
      <c r="D2952" s="65" t="s">
        <v>114</v>
      </c>
      <c r="E2952" s="65" t="s">
        <v>10721</v>
      </c>
      <c r="F2952" s="9" t="s">
        <v>6270</v>
      </c>
      <c r="G2952" s="9" t="s">
        <v>6221</v>
      </c>
      <c r="H2952" s="1" t="s">
        <v>105</v>
      </c>
      <c r="I2952" s="1" t="s">
        <v>501</v>
      </c>
      <c r="K2952" s="14" t="s">
        <v>11506</v>
      </c>
      <c r="L2952" s="14" t="s">
        <v>11339</v>
      </c>
      <c r="M2952" s="2">
        <v>0.01</v>
      </c>
      <c r="N2952" s="13">
        <v>43560</v>
      </c>
      <c r="P2952" s="181" t="s">
        <v>11513</v>
      </c>
      <c r="Q2952" s="182" t="s">
        <v>148</v>
      </c>
      <c r="S2952" s="6">
        <v>4000</v>
      </c>
      <c r="T2952" s="6">
        <v>0</v>
      </c>
      <c r="U2952" s="6">
        <v>0</v>
      </c>
      <c r="V2952" s="6">
        <v>0</v>
      </c>
      <c r="W2952" s="6">
        <f>SUM(Table2[[#This Row],[PE Obligations]:[Paving Obligations]])</f>
        <v>4000</v>
      </c>
    </row>
    <row r="2953" spans="1:23" x14ac:dyDescent="0.25">
      <c r="A2953" s="5">
        <v>121428.03</v>
      </c>
      <c r="B2953" s="4">
        <v>2</v>
      </c>
      <c r="C2953" s="9" t="s">
        <v>159</v>
      </c>
      <c r="D2953" s="65" t="s">
        <v>900</v>
      </c>
      <c r="E2953" s="65" t="s">
        <v>900</v>
      </c>
      <c r="F2953" s="9" t="s">
        <v>2897</v>
      </c>
      <c r="H2953" s="1" t="s">
        <v>105</v>
      </c>
      <c r="I2953" s="1" t="s">
        <v>761</v>
      </c>
      <c r="K2953" s="14" t="s">
        <v>11500</v>
      </c>
      <c r="L2953" s="14" t="s">
        <v>11500</v>
      </c>
      <c r="M2953" s="2">
        <v>279.33999999999997</v>
      </c>
      <c r="N2953" s="13">
        <v>43077</v>
      </c>
      <c r="P2953" s="181" t="s">
        <v>11515</v>
      </c>
      <c r="Q2953" s="182"/>
      <c r="S2953" s="6">
        <v>0</v>
      </c>
      <c r="T2953" s="6">
        <v>0</v>
      </c>
      <c r="U2953" s="6">
        <v>3950</v>
      </c>
      <c r="V2953" s="6">
        <v>0</v>
      </c>
      <c r="W2953" s="6">
        <f>SUM(Table2[[#This Row],[PE Obligations]:[Paving Obligations]])</f>
        <v>3950</v>
      </c>
    </row>
    <row r="2954" spans="1:23" x14ac:dyDescent="0.25">
      <c r="A2954" s="5">
        <v>105738.03</v>
      </c>
      <c r="B2954" s="4">
        <v>3</v>
      </c>
      <c r="C2954" s="9" t="s">
        <v>161</v>
      </c>
      <c r="D2954" s="65"/>
      <c r="E2954" s="65" t="s">
        <v>900</v>
      </c>
      <c r="F2954" s="9" t="s">
        <v>929</v>
      </c>
      <c r="H2954" s="1" t="s">
        <v>105</v>
      </c>
      <c r="I2954" s="1" t="s">
        <v>171</v>
      </c>
      <c r="K2954" s="14" t="s">
        <v>11500</v>
      </c>
      <c r="L2954" s="14" t="s">
        <v>11500</v>
      </c>
      <c r="M2954" s="1" t="s">
        <v>57</v>
      </c>
      <c r="N2954" s="13">
        <v>39829</v>
      </c>
      <c r="P2954" s="181" t="s">
        <v>11515</v>
      </c>
      <c r="Q2954" s="182"/>
      <c r="S2954" s="6">
        <v>0</v>
      </c>
      <c r="T2954" s="6">
        <v>0</v>
      </c>
      <c r="U2954" s="6">
        <v>3891.96</v>
      </c>
      <c r="V2954" s="6">
        <v>0</v>
      </c>
      <c r="W2954" s="6">
        <f>SUM(Table2[[#This Row],[PE Obligations]:[Paving Obligations]])</f>
        <v>3891.96</v>
      </c>
    </row>
    <row r="2955" spans="1:23" ht="30" x14ac:dyDescent="0.25">
      <c r="A2955" s="5">
        <v>129230.54</v>
      </c>
      <c r="B2955" s="4">
        <v>6</v>
      </c>
      <c r="C2955" s="9" t="s">
        <v>46</v>
      </c>
      <c r="D2955" s="65"/>
      <c r="E2955" s="65" t="s">
        <v>11500</v>
      </c>
      <c r="F2955" s="9" t="s">
        <v>6680</v>
      </c>
      <c r="H2955" s="1" t="s">
        <v>24</v>
      </c>
      <c r="I2955" s="1" t="s">
        <v>24</v>
      </c>
      <c r="K2955" s="14" t="s">
        <v>11500</v>
      </c>
      <c r="L2955" s="14" t="s">
        <v>11500</v>
      </c>
      <c r="M2955" s="1" t="s">
        <v>57</v>
      </c>
      <c r="P2955" s="181" t="s">
        <v>11500</v>
      </c>
      <c r="Q2955" s="182"/>
      <c r="S2955" s="6">
        <v>0</v>
      </c>
      <c r="T2955" s="6">
        <v>0</v>
      </c>
      <c r="U2955" s="6">
        <v>3870.02</v>
      </c>
      <c r="V2955" s="6">
        <v>0</v>
      </c>
      <c r="W2955" s="6">
        <f>SUM(Table2[[#This Row],[PE Obligations]:[Paving Obligations]])</f>
        <v>3870.02</v>
      </c>
    </row>
    <row r="2956" spans="1:23" ht="30" x14ac:dyDescent="0.25">
      <c r="A2956" s="5">
        <v>129230.63</v>
      </c>
      <c r="B2956" s="4">
        <v>6</v>
      </c>
      <c r="C2956" s="9" t="s">
        <v>46</v>
      </c>
      <c r="D2956" s="65"/>
      <c r="E2956" s="65" t="s">
        <v>11500</v>
      </c>
      <c r="F2956" s="9" t="s">
        <v>6689</v>
      </c>
      <c r="H2956" s="1" t="s">
        <v>24</v>
      </c>
      <c r="I2956" s="1" t="s">
        <v>24</v>
      </c>
      <c r="K2956" s="14" t="s">
        <v>11500</v>
      </c>
      <c r="L2956" s="14" t="s">
        <v>11500</v>
      </c>
      <c r="M2956" s="1" t="s">
        <v>57</v>
      </c>
      <c r="P2956" s="181" t="s">
        <v>11500</v>
      </c>
      <c r="Q2956" s="182"/>
      <c r="S2956" s="6">
        <v>0</v>
      </c>
      <c r="T2956" s="6">
        <v>0</v>
      </c>
      <c r="U2956" s="6">
        <v>3817.37</v>
      </c>
      <c r="V2956" s="6">
        <v>0</v>
      </c>
      <c r="W2956" s="6">
        <f>SUM(Table2[[#This Row],[PE Obligations]:[Paving Obligations]])</f>
        <v>3817.37</v>
      </c>
    </row>
    <row r="2957" spans="1:23" x14ac:dyDescent="0.25">
      <c r="A2957" s="5">
        <v>116361.06</v>
      </c>
      <c r="B2957" s="4">
        <v>3</v>
      </c>
      <c r="C2957" s="9" t="s">
        <v>161</v>
      </c>
      <c r="D2957" s="65"/>
      <c r="E2957" s="65" t="s">
        <v>10721</v>
      </c>
      <c r="F2957" s="9" t="s">
        <v>1953</v>
      </c>
      <c r="H2957" s="1" t="s">
        <v>105</v>
      </c>
      <c r="I2957" s="1" t="s">
        <v>761</v>
      </c>
      <c r="K2957" s="14" t="s">
        <v>11500</v>
      </c>
      <c r="L2957" s="14" t="s">
        <v>11500</v>
      </c>
      <c r="M2957" s="2">
        <v>57.47</v>
      </c>
      <c r="N2957" s="13">
        <v>43042</v>
      </c>
      <c r="P2957" s="181" t="s">
        <v>11513</v>
      </c>
      <c r="Q2957" s="182"/>
      <c r="S2957" s="6">
        <v>0</v>
      </c>
      <c r="T2957" s="6">
        <v>0</v>
      </c>
      <c r="U2957" s="6">
        <v>3810.12</v>
      </c>
      <c r="V2957" s="6">
        <v>0</v>
      </c>
      <c r="W2957" s="6">
        <f>SUM(Table2[[#This Row],[PE Obligations]:[Paving Obligations]])</f>
        <v>3810.12</v>
      </c>
    </row>
    <row r="2958" spans="1:23" x14ac:dyDescent="0.25">
      <c r="A2958" s="5">
        <v>126250</v>
      </c>
      <c r="B2958" s="4">
        <v>3</v>
      </c>
      <c r="C2958" s="9" t="s">
        <v>798</v>
      </c>
      <c r="D2958" s="65" t="s">
        <v>538</v>
      </c>
      <c r="E2958" s="65" t="s">
        <v>900</v>
      </c>
      <c r="F2958" s="9" t="s">
        <v>4788</v>
      </c>
      <c r="G2958" s="9" t="s">
        <v>3213</v>
      </c>
      <c r="H2958" s="1" t="s">
        <v>158</v>
      </c>
      <c r="I2958" s="1" t="s">
        <v>341</v>
      </c>
      <c r="J2958" s="1" t="str">
        <f>VLOOKUP(A2958,'2015 to 2019'!D:F,3,FALSE)</f>
        <v>Mill &amp; 411D</v>
      </c>
      <c r="K2958" s="14" t="s">
        <v>11496</v>
      </c>
      <c r="L2958" s="14" t="s">
        <v>10418</v>
      </c>
      <c r="M2958" s="2">
        <v>6.03</v>
      </c>
      <c r="N2958" s="13">
        <v>43273</v>
      </c>
      <c r="O2958" s="1" t="s">
        <v>342</v>
      </c>
      <c r="P2958" s="181" t="s">
        <v>11514</v>
      </c>
      <c r="Q2958" s="182" t="s">
        <v>11</v>
      </c>
      <c r="S2958" s="6">
        <v>0</v>
      </c>
      <c r="T2958" s="6">
        <v>0</v>
      </c>
      <c r="U2958" s="6">
        <v>0</v>
      </c>
      <c r="V2958" s="6">
        <v>3796.8</v>
      </c>
      <c r="W2958" s="6">
        <f>SUM(Table2[[#This Row],[PE Obligations]:[Paving Obligations]])</f>
        <v>3796.8</v>
      </c>
    </row>
    <row r="2959" spans="1:23" ht="30" x14ac:dyDescent="0.25">
      <c r="A2959" s="5">
        <v>122700</v>
      </c>
      <c r="B2959" s="4">
        <v>1</v>
      </c>
      <c r="C2959" s="9" t="s">
        <v>169</v>
      </c>
      <c r="D2959" s="65" t="s">
        <v>3247</v>
      </c>
      <c r="E2959" s="65" t="s">
        <v>11498</v>
      </c>
      <c r="F2959" s="9" t="s">
        <v>3248</v>
      </c>
      <c r="G2959" s="9" t="s">
        <v>2658</v>
      </c>
      <c r="H2959" s="1" t="s">
        <v>1069</v>
      </c>
      <c r="I2959" s="1" t="s">
        <v>1070</v>
      </c>
      <c r="K2959" s="14" t="s">
        <v>11500</v>
      </c>
      <c r="L2959" s="14" t="s">
        <v>11500</v>
      </c>
      <c r="M2959" s="2">
        <v>0.01</v>
      </c>
      <c r="P2959" s="181" t="s">
        <v>11517</v>
      </c>
      <c r="Q2959" s="182" t="s">
        <v>30</v>
      </c>
      <c r="S2959" s="6">
        <v>0</v>
      </c>
      <c r="T2959" s="6">
        <v>3756</v>
      </c>
      <c r="U2959" s="6">
        <v>0</v>
      </c>
      <c r="V2959" s="6">
        <v>0</v>
      </c>
      <c r="W2959" s="6">
        <f>SUM(Table2[[#This Row],[PE Obligations]:[Paving Obligations]])</f>
        <v>3756</v>
      </c>
    </row>
    <row r="2960" spans="1:23" x14ac:dyDescent="0.25">
      <c r="A2960" s="5">
        <v>121425.03</v>
      </c>
      <c r="B2960" s="4">
        <v>1</v>
      </c>
      <c r="C2960" s="9" t="s">
        <v>899</v>
      </c>
      <c r="D2960" s="65" t="s">
        <v>900</v>
      </c>
      <c r="E2960" s="65" t="s">
        <v>900</v>
      </c>
      <c r="F2960" s="9" t="s">
        <v>2889</v>
      </c>
      <c r="H2960" s="1" t="s">
        <v>105</v>
      </c>
      <c r="I2960" s="1" t="s">
        <v>761</v>
      </c>
      <c r="K2960" s="14" t="s">
        <v>11500</v>
      </c>
      <c r="L2960" s="14" t="s">
        <v>11500</v>
      </c>
      <c r="M2960" s="2">
        <v>405.58</v>
      </c>
      <c r="N2960" s="13">
        <v>43042</v>
      </c>
      <c r="P2960" s="181" t="s">
        <v>11515</v>
      </c>
      <c r="Q2960" s="182"/>
      <c r="S2960" s="6">
        <v>0</v>
      </c>
      <c r="T2960" s="6">
        <v>0</v>
      </c>
      <c r="U2960" s="6">
        <v>3736.44</v>
      </c>
      <c r="V2960" s="6">
        <v>0</v>
      </c>
      <c r="W2960" s="6">
        <f>SUM(Table2[[#This Row],[PE Obligations]:[Paving Obligations]])</f>
        <v>3736.44</v>
      </c>
    </row>
    <row r="2961" spans="1:23" ht="45" x14ac:dyDescent="0.25">
      <c r="A2961" s="5">
        <v>120400</v>
      </c>
      <c r="B2961" s="4">
        <v>3</v>
      </c>
      <c r="C2961" s="9" t="s">
        <v>320</v>
      </c>
      <c r="D2961" s="65" t="s">
        <v>457</v>
      </c>
      <c r="E2961" s="65" t="s">
        <v>900</v>
      </c>
      <c r="F2961" s="9" t="s">
        <v>2712</v>
      </c>
      <c r="G2961" s="9" t="s">
        <v>1129</v>
      </c>
      <c r="H2961" s="1" t="s">
        <v>501</v>
      </c>
      <c r="I2961" s="1" t="s">
        <v>1129</v>
      </c>
      <c r="K2961" s="14" t="s">
        <v>11500</v>
      </c>
      <c r="L2961" s="14" t="s">
        <v>11500</v>
      </c>
      <c r="M2961" s="2">
        <v>0.46600000000000003</v>
      </c>
      <c r="N2961" s="13">
        <v>42825</v>
      </c>
      <c r="P2961" s="181" t="s">
        <v>11514</v>
      </c>
      <c r="Q2961" s="182" t="s">
        <v>11</v>
      </c>
      <c r="S2961" s="6">
        <v>-1002.35</v>
      </c>
      <c r="T2961" s="6">
        <v>-6255.43</v>
      </c>
      <c r="U2961" s="6">
        <v>10963.75</v>
      </c>
      <c r="V2961" s="6">
        <v>0</v>
      </c>
      <c r="W2961" s="6">
        <f>SUM(Table2[[#This Row],[PE Obligations]:[Paving Obligations]])</f>
        <v>3705.9699999999993</v>
      </c>
    </row>
    <row r="2962" spans="1:23" ht="30" x14ac:dyDescent="0.25">
      <c r="A2962" s="5">
        <v>130101</v>
      </c>
      <c r="B2962" s="4">
        <v>3</v>
      </c>
      <c r="C2962" s="9" t="s">
        <v>54</v>
      </c>
      <c r="D2962" s="65"/>
      <c r="E2962" s="65" t="s">
        <v>11500</v>
      </c>
      <c r="F2962" s="9" t="s">
        <v>7455</v>
      </c>
      <c r="H2962" s="1" t="s">
        <v>1246</v>
      </c>
      <c r="K2962" s="14" t="s">
        <v>11500</v>
      </c>
      <c r="L2962" s="14" t="s">
        <v>11500</v>
      </c>
      <c r="M2962" s="1" t="s">
        <v>57</v>
      </c>
      <c r="P2962" s="181" t="s">
        <v>11500</v>
      </c>
      <c r="Q2962" s="182"/>
      <c r="S2962" s="6">
        <v>0</v>
      </c>
      <c r="T2962" s="6">
        <v>0</v>
      </c>
      <c r="U2962" s="6">
        <v>3648</v>
      </c>
      <c r="V2962" s="6">
        <v>0</v>
      </c>
      <c r="W2962" s="6">
        <f>SUM(Table2[[#This Row],[PE Obligations]:[Paving Obligations]])</f>
        <v>3648</v>
      </c>
    </row>
    <row r="2963" spans="1:23" ht="30" x14ac:dyDescent="0.25">
      <c r="A2963" s="5">
        <v>129230.16</v>
      </c>
      <c r="B2963" s="4">
        <v>6</v>
      </c>
      <c r="C2963" s="9" t="s">
        <v>46</v>
      </c>
      <c r="D2963" s="65"/>
      <c r="E2963" s="65" t="s">
        <v>11500</v>
      </c>
      <c r="F2963" s="9" t="s">
        <v>6642</v>
      </c>
      <c r="H2963" s="1" t="s">
        <v>24</v>
      </c>
      <c r="I2963" s="1" t="s">
        <v>24</v>
      </c>
      <c r="K2963" s="14" t="s">
        <v>11500</v>
      </c>
      <c r="L2963" s="14" t="s">
        <v>11500</v>
      </c>
      <c r="M2963" s="1" t="s">
        <v>57</v>
      </c>
      <c r="P2963" s="181" t="s">
        <v>11500</v>
      </c>
      <c r="Q2963" s="182"/>
      <c r="S2963" s="6">
        <v>0</v>
      </c>
      <c r="T2963" s="6">
        <v>0</v>
      </c>
      <c r="U2963" s="6">
        <v>3612.35</v>
      </c>
      <c r="V2963" s="6">
        <v>0</v>
      </c>
      <c r="W2963" s="6">
        <f>SUM(Table2[[#This Row],[PE Obligations]:[Paving Obligations]])</f>
        <v>3612.35</v>
      </c>
    </row>
    <row r="2964" spans="1:23" ht="75" x14ac:dyDescent="0.25">
      <c r="A2964" s="5">
        <v>123153</v>
      </c>
      <c r="B2964" s="4">
        <v>3</v>
      </c>
      <c r="C2964" s="9" t="s">
        <v>152</v>
      </c>
      <c r="D2964" s="65" t="s">
        <v>3345</v>
      </c>
      <c r="E2964" s="65" t="s">
        <v>11498</v>
      </c>
      <c r="F2964" s="9" t="s">
        <v>3346</v>
      </c>
      <c r="G2964" s="9" t="s">
        <v>3347</v>
      </c>
      <c r="H2964" s="1" t="s">
        <v>22</v>
      </c>
      <c r="I2964" s="1" t="s">
        <v>158</v>
      </c>
      <c r="J2964" s="1" t="e">
        <f>VLOOKUP(A2964,'Resurfacing Data'!A:M,13,FALSE)</f>
        <v>#N/A</v>
      </c>
      <c r="K2964" s="14" t="s">
        <v>11496</v>
      </c>
      <c r="L2964" s="14" t="s">
        <v>10418</v>
      </c>
      <c r="M2964" s="2">
        <v>0.49</v>
      </c>
      <c r="P2964" s="181" t="s">
        <v>11517</v>
      </c>
      <c r="Q2964" s="182" t="s">
        <v>24</v>
      </c>
      <c r="S2964" s="6">
        <v>862.25</v>
      </c>
      <c r="T2964" s="6">
        <v>0</v>
      </c>
      <c r="U2964" s="6">
        <v>2739.67</v>
      </c>
      <c r="V2964" s="6">
        <v>0</v>
      </c>
      <c r="W2964" s="6">
        <f>SUM(Table2[[#This Row],[PE Obligations]:[Paving Obligations]])</f>
        <v>3601.92</v>
      </c>
    </row>
    <row r="2965" spans="1:23" ht="30" x14ac:dyDescent="0.25">
      <c r="A2965" s="5">
        <v>122475</v>
      </c>
      <c r="B2965" s="4">
        <v>3</v>
      </c>
      <c r="C2965" s="9" t="s">
        <v>43</v>
      </c>
      <c r="D2965" s="65" t="s">
        <v>360</v>
      </c>
      <c r="E2965" s="65" t="s">
        <v>900</v>
      </c>
      <c r="F2965" s="9" t="s">
        <v>3179</v>
      </c>
      <c r="G2965" s="9" t="s">
        <v>3180</v>
      </c>
      <c r="H2965" s="1" t="s">
        <v>158</v>
      </c>
      <c r="I2965" s="1" t="s">
        <v>341</v>
      </c>
      <c r="J2965" s="1" t="str">
        <f>VLOOKUP(A2965,'Resurfacing Data'!A:M,13,FALSE)</f>
        <v>Mill and "D" Mix</v>
      </c>
      <c r="K2965" s="14" t="s">
        <v>11496</v>
      </c>
      <c r="L2965" s="14" t="s">
        <v>10418</v>
      </c>
      <c r="M2965" s="2">
        <v>3.73</v>
      </c>
      <c r="N2965" s="13">
        <v>42545</v>
      </c>
      <c r="O2965" s="1" t="s">
        <v>342</v>
      </c>
      <c r="P2965" s="181" t="s">
        <v>11515</v>
      </c>
      <c r="Q2965" s="182" t="s">
        <v>24</v>
      </c>
      <c r="S2965" s="6">
        <v>0</v>
      </c>
      <c r="T2965" s="6">
        <v>0</v>
      </c>
      <c r="U2965" s="6">
        <v>-514.41999999999996</v>
      </c>
      <c r="V2965" s="6">
        <v>4110.47</v>
      </c>
      <c r="W2965" s="6">
        <f>SUM(Table2[[#This Row],[PE Obligations]:[Paving Obligations]])</f>
        <v>3596.05</v>
      </c>
    </row>
    <row r="2966" spans="1:23" x14ac:dyDescent="0.25">
      <c r="A2966" s="5">
        <v>129750</v>
      </c>
      <c r="B2966" s="4">
        <v>1</v>
      </c>
      <c r="C2966" s="9" t="s">
        <v>86</v>
      </c>
      <c r="D2966" s="65"/>
      <c r="E2966" s="65" t="s">
        <v>11500</v>
      </c>
      <c r="F2966" s="9" t="s">
        <v>7126</v>
      </c>
      <c r="H2966" s="1" t="s">
        <v>878</v>
      </c>
      <c r="I2966" s="1" t="s">
        <v>972</v>
      </c>
      <c r="K2966" s="14" t="s">
        <v>11500</v>
      </c>
      <c r="L2966" s="14" t="s">
        <v>11500</v>
      </c>
      <c r="M2966" s="1" t="s">
        <v>57</v>
      </c>
      <c r="P2966" s="181" t="s">
        <v>11500</v>
      </c>
      <c r="Q2966" s="182"/>
      <c r="S2966" s="6">
        <v>0</v>
      </c>
      <c r="T2966" s="6">
        <v>0</v>
      </c>
      <c r="U2966" s="6">
        <v>3552</v>
      </c>
      <c r="V2966" s="6">
        <v>0</v>
      </c>
      <c r="W2966" s="6">
        <f>SUM(Table2[[#This Row],[PE Obligations]:[Paving Obligations]])</f>
        <v>3552</v>
      </c>
    </row>
    <row r="2967" spans="1:23" ht="30" x14ac:dyDescent="0.25">
      <c r="A2967" s="5">
        <v>102126</v>
      </c>
      <c r="B2967" s="4">
        <v>4</v>
      </c>
      <c r="C2967" s="9" t="s">
        <v>355</v>
      </c>
      <c r="D2967" s="65" t="s">
        <v>503</v>
      </c>
      <c r="E2967" s="65" t="s">
        <v>900</v>
      </c>
      <c r="F2967" s="9" t="s">
        <v>746</v>
      </c>
      <c r="H2967" s="1" t="s">
        <v>52</v>
      </c>
      <c r="I2967" s="1" t="s">
        <v>48</v>
      </c>
      <c r="K2967" s="14" t="s">
        <v>28</v>
      </c>
      <c r="L2967" s="14" t="s">
        <v>11339</v>
      </c>
      <c r="M2967" s="2">
        <v>1.87</v>
      </c>
      <c r="P2967" s="181" t="s">
        <v>11514</v>
      </c>
      <c r="Q2967" s="182" t="s">
        <v>11</v>
      </c>
      <c r="R2967" s="9" t="s">
        <v>747</v>
      </c>
      <c r="S2967" s="6">
        <v>0</v>
      </c>
      <c r="T2967" s="6">
        <v>0</v>
      </c>
      <c r="U2967" s="6">
        <v>3450</v>
      </c>
      <c r="V2967" s="6">
        <v>0</v>
      </c>
      <c r="W2967" s="6">
        <f>SUM(Table2[[#This Row],[PE Obligations]:[Paving Obligations]])</f>
        <v>3450</v>
      </c>
    </row>
    <row r="2968" spans="1:23" ht="45" x14ac:dyDescent="0.25">
      <c r="A2968" s="5">
        <v>119842</v>
      </c>
      <c r="B2968" s="4">
        <v>2</v>
      </c>
      <c r="C2968" s="9" t="s">
        <v>366</v>
      </c>
      <c r="D2968" s="65" t="s">
        <v>367</v>
      </c>
      <c r="E2968" s="65" t="s">
        <v>900</v>
      </c>
      <c r="F2968" s="9" t="s">
        <v>2535</v>
      </c>
      <c r="G2968" s="9" t="s">
        <v>2536</v>
      </c>
      <c r="H2968" s="1" t="s">
        <v>501</v>
      </c>
      <c r="I2968" s="1" t="s">
        <v>600</v>
      </c>
      <c r="K2968" s="14" t="s">
        <v>11500</v>
      </c>
      <c r="L2968" s="14" t="s">
        <v>11500</v>
      </c>
      <c r="M2968" s="2">
        <v>5.25</v>
      </c>
      <c r="N2968" s="13">
        <v>42776</v>
      </c>
      <c r="P2968" s="181" t="s">
        <v>11515</v>
      </c>
      <c r="Q2968" s="182" t="s">
        <v>24</v>
      </c>
      <c r="S2968" s="6">
        <v>-4907.7299999999996</v>
      </c>
      <c r="T2968" s="6">
        <v>0</v>
      </c>
      <c r="U2968" s="6">
        <v>8356.43</v>
      </c>
      <c r="V2968" s="6">
        <v>0</v>
      </c>
      <c r="W2968" s="6">
        <f>SUM(Table2[[#This Row],[PE Obligations]:[Paving Obligations]])</f>
        <v>3448.7000000000007</v>
      </c>
    </row>
    <row r="2969" spans="1:23" x14ac:dyDescent="0.25">
      <c r="A2969" s="5">
        <v>121424.03</v>
      </c>
      <c r="B2969" s="4">
        <v>2</v>
      </c>
      <c r="C2969" s="9" t="s">
        <v>159</v>
      </c>
      <c r="D2969" s="65" t="s">
        <v>900</v>
      </c>
      <c r="E2969" s="65" t="s">
        <v>900</v>
      </c>
      <c r="F2969" s="9" t="s">
        <v>2886</v>
      </c>
      <c r="H2969" s="1" t="s">
        <v>105</v>
      </c>
      <c r="I2969" s="1" t="s">
        <v>761</v>
      </c>
      <c r="K2969" s="14" t="s">
        <v>11500</v>
      </c>
      <c r="L2969" s="14" t="s">
        <v>11500</v>
      </c>
      <c r="M2969" s="2">
        <v>421.78</v>
      </c>
      <c r="N2969" s="13">
        <v>43042</v>
      </c>
      <c r="P2969" s="181" t="s">
        <v>11515</v>
      </c>
      <c r="Q2969" s="182"/>
      <c r="S2969" s="6">
        <v>0</v>
      </c>
      <c r="T2969" s="6">
        <v>0</v>
      </c>
      <c r="U2969" s="6">
        <v>3418.85</v>
      </c>
      <c r="V2969" s="6">
        <v>0</v>
      </c>
      <c r="W2969" s="6">
        <f>SUM(Table2[[#This Row],[PE Obligations]:[Paving Obligations]])</f>
        <v>3418.85</v>
      </c>
    </row>
    <row r="2970" spans="1:23" x14ac:dyDescent="0.25">
      <c r="A2970" s="5">
        <v>128089</v>
      </c>
      <c r="B2970" s="4">
        <v>3</v>
      </c>
      <c r="C2970" s="9" t="s">
        <v>267</v>
      </c>
      <c r="D2970" s="65" t="s">
        <v>4982</v>
      </c>
      <c r="E2970" s="65" t="s">
        <v>11498</v>
      </c>
      <c r="F2970" s="9" t="s">
        <v>6005</v>
      </c>
      <c r="H2970" s="1" t="s">
        <v>1098</v>
      </c>
      <c r="I2970" s="1" t="s">
        <v>158</v>
      </c>
      <c r="K2970" s="14" t="s">
        <v>11500</v>
      </c>
      <c r="L2970" s="14" t="s">
        <v>11500</v>
      </c>
      <c r="M2970" s="2">
        <v>3.1669999999999998</v>
      </c>
      <c r="P2970" s="181" t="s">
        <v>11517</v>
      </c>
      <c r="Q2970" s="182" t="s">
        <v>30</v>
      </c>
      <c r="S2970" s="6">
        <v>0</v>
      </c>
      <c r="T2970" s="6">
        <v>0</v>
      </c>
      <c r="U2970" s="6">
        <v>0</v>
      </c>
      <c r="V2970" s="6">
        <v>3376.01</v>
      </c>
      <c r="W2970" s="6">
        <f>SUM(Table2[[#This Row],[PE Obligations]:[Paving Obligations]])</f>
        <v>3376.01</v>
      </c>
    </row>
    <row r="2971" spans="1:23" x14ac:dyDescent="0.25">
      <c r="A2971" s="5">
        <v>121396</v>
      </c>
      <c r="B2971" s="4">
        <v>4</v>
      </c>
      <c r="C2971" s="9" t="s">
        <v>229</v>
      </c>
      <c r="D2971" s="65" t="s">
        <v>2863</v>
      </c>
      <c r="E2971" s="65" t="s">
        <v>11498</v>
      </c>
      <c r="F2971" s="9" t="s">
        <v>2864</v>
      </c>
      <c r="H2971" s="1" t="s">
        <v>35</v>
      </c>
      <c r="I2971" s="1" t="s">
        <v>29</v>
      </c>
      <c r="K2971" s="14" t="s">
        <v>28</v>
      </c>
      <c r="L2971" s="14" t="s">
        <v>113</v>
      </c>
      <c r="M2971" s="2">
        <v>0.01</v>
      </c>
      <c r="P2971" s="181" t="s">
        <v>11517</v>
      </c>
      <c r="Q2971" s="182" t="s">
        <v>30</v>
      </c>
      <c r="R2971" s="9" t="s">
        <v>2865</v>
      </c>
      <c r="S2971" s="6">
        <v>0</v>
      </c>
      <c r="T2971" s="6">
        <v>0</v>
      </c>
      <c r="U2971" s="6">
        <v>3334.78</v>
      </c>
      <c r="V2971" s="6">
        <v>0</v>
      </c>
      <c r="W2971" s="6">
        <f>SUM(Table2[[#This Row],[PE Obligations]:[Paving Obligations]])</f>
        <v>3334.78</v>
      </c>
    </row>
    <row r="2972" spans="1:23" x14ac:dyDescent="0.25">
      <c r="A2972" s="5">
        <v>120942</v>
      </c>
      <c r="B2972" s="4">
        <v>4</v>
      </c>
      <c r="C2972" s="9" t="s">
        <v>264</v>
      </c>
      <c r="D2972" s="65" t="s">
        <v>2816</v>
      </c>
      <c r="E2972" s="65" t="s">
        <v>11498</v>
      </c>
      <c r="F2972" s="9" t="s">
        <v>2817</v>
      </c>
      <c r="H2972" s="1" t="s">
        <v>35</v>
      </c>
      <c r="I2972" s="1" t="s">
        <v>395</v>
      </c>
      <c r="K2972" s="14" t="s">
        <v>28</v>
      </c>
      <c r="L2972" s="14" t="s">
        <v>113</v>
      </c>
      <c r="M2972" s="2">
        <v>0</v>
      </c>
      <c r="P2972" s="181" t="s">
        <v>11517</v>
      </c>
      <c r="Q2972" s="182" t="s">
        <v>30</v>
      </c>
      <c r="R2972" s="9" t="s">
        <v>2818</v>
      </c>
      <c r="S2972" s="6">
        <v>0</v>
      </c>
      <c r="T2972" s="6">
        <v>0</v>
      </c>
      <c r="U2972" s="6">
        <v>3326.29</v>
      </c>
      <c r="V2972" s="6">
        <v>0</v>
      </c>
      <c r="W2972" s="6">
        <f>SUM(Table2[[#This Row],[PE Obligations]:[Paving Obligations]])</f>
        <v>3326.29</v>
      </c>
    </row>
    <row r="2973" spans="1:23" ht="30" x14ac:dyDescent="0.25">
      <c r="A2973" s="5">
        <v>129230.6</v>
      </c>
      <c r="B2973" s="4">
        <v>6</v>
      </c>
      <c r="C2973" s="9" t="s">
        <v>46</v>
      </c>
      <c r="D2973" s="65"/>
      <c r="E2973" s="65" t="s">
        <v>11500</v>
      </c>
      <c r="F2973" s="9" t="s">
        <v>6686</v>
      </c>
      <c r="H2973" s="1" t="s">
        <v>24</v>
      </c>
      <c r="I2973" s="1" t="s">
        <v>24</v>
      </c>
      <c r="K2973" s="14" t="s">
        <v>11500</v>
      </c>
      <c r="L2973" s="14" t="s">
        <v>11500</v>
      </c>
      <c r="M2973" s="1" t="s">
        <v>57</v>
      </c>
      <c r="P2973" s="181" t="s">
        <v>11500</v>
      </c>
      <c r="Q2973" s="182"/>
      <c r="S2973" s="6">
        <v>0</v>
      </c>
      <c r="T2973" s="6">
        <v>0</v>
      </c>
      <c r="U2973" s="6">
        <v>3317.06</v>
      </c>
      <c r="V2973" s="6">
        <v>0</v>
      </c>
      <c r="W2973" s="6">
        <f>SUM(Table2[[#This Row],[PE Obligations]:[Paving Obligations]])</f>
        <v>3317.06</v>
      </c>
    </row>
    <row r="2974" spans="1:23" x14ac:dyDescent="0.25">
      <c r="A2974" s="5">
        <v>121426.03</v>
      </c>
      <c r="B2974" s="4">
        <v>1</v>
      </c>
      <c r="C2974" s="9" t="s">
        <v>899</v>
      </c>
      <c r="D2974" s="65" t="s">
        <v>900</v>
      </c>
      <c r="E2974" s="65" t="s">
        <v>900</v>
      </c>
      <c r="F2974" s="9" t="s">
        <v>2892</v>
      </c>
      <c r="H2974" s="1" t="s">
        <v>105</v>
      </c>
      <c r="I2974" s="1" t="s">
        <v>761</v>
      </c>
      <c r="K2974" s="14" t="s">
        <v>11500</v>
      </c>
      <c r="L2974" s="14" t="s">
        <v>11500</v>
      </c>
      <c r="M2974" s="2">
        <v>434.52</v>
      </c>
      <c r="N2974" s="13">
        <v>43140</v>
      </c>
      <c r="P2974" s="181" t="s">
        <v>11515</v>
      </c>
      <c r="Q2974" s="182"/>
      <c r="S2974" s="6">
        <v>0</v>
      </c>
      <c r="T2974" s="6">
        <v>0</v>
      </c>
      <c r="U2974" s="6">
        <v>3304.45</v>
      </c>
      <c r="V2974" s="6">
        <v>0</v>
      </c>
      <c r="W2974" s="6">
        <f>SUM(Table2[[#This Row],[PE Obligations]:[Paving Obligations]])</f>
        <v>3304.45</v>
      </c>
    </row>
    <row r="2975" spans="1:23" ht="30" x14ac:dyDescent="0.25">
      <c r="A2975" s="5">
        <v>123957</v>
      </c>
      <c r="B2975" s="4">
        <v>4</v>
      </c>
      <c r="C2975" s="9" t="s">
        <v>156</v>
      </c>
      <c r="D2975" s="65"/>
      <c r="E2975" s="65" t="s">
        <v>900</v>
      </c>
      <c r="F2975" s="9" t="s">
        <v>3620</v>
      </c>
      <c r="G2975" s="65" t="s">
        <v>3042</v>
      </c>
      <c r="H2975" s="1" t="s">
        <v>158</v>
      </c>
      <c r="I2975" s="1" t="s">
        <v>158</v>
      </c>
      <c r="J2975" s="1" t="e">
        <f>VLOOKUP(A2975,'2015 to 2019'!D:F,3,FALSE)</f>
        <v>#N/A</v>
      </c>
      <c r="K2975" s="14" t="s">
        <v>11496</v>
      </c>
      <c r="L2975" s="14" t="s">
        <v>10418</v>
      </c>
      <c r="M2975" s="2">
        <v>37.909999999999997</v>
      </c>
      <c r="N2975" s="13">
        <v>42825</v>
      </c>
      <c r="O2975" s="1" t="s">
        <v>3042</v>
      </c>
      <c r="P2975" s="181" t="s">
        <v>11514</v>
      </c>
      <c r="Q2975" s="182" t="s">
        <v>430</v>
      </c>
      <c r="S2975" s="6">
        <v>0</v>
      </c>
      <c r="T2975" s="6">
        <v>0</v>
      </c>
      <c r="U2975" s="6">
        <v>0</v>
      </c>
      <c r="V2975" s="6">
        <v>3266.45</v>
      </c>
      <c r="W2975" s="6">
        <f>SUM(Table2[[#This Row],[PE Obligations]:[Paving Obligations]])</f>
        <v>3266.45</v>
      </c>
    </row>
    <row r="2976" spans="1:23" ht="30" x14ac:dyDescent="0.25">
      <c r="A2976" s="5">
        <v>129230.66</v>
      </c>
      <c r="B2976" s="4">
        <v>6</v>
      </c>
      <c r="C2976" s="9" t="s">
        <v>46</v>
      </c>
      <c r="D2976" s="65"/>
      <c r="E2976" s="65" t="s">
        <v>11500</v>
      </c>
      <c r="F2976" s="9" t="s">
        <v>6692</v>
      </c>
      <c r="H2976" s="1" t="s">
        <v>24</v>
      </c>
      <c r="I2976" s="1" t="s">
        <v>24</v>
      </c>
      <c r="K2976" s="14" t="s">
        <v>11500</v>
      </c>
      <c r="L2976" s="14" t="s">
        <v>11500</v>
      </c>
      <c r="M2976" s="1" t="s">
        <v>57</v>
      </c>
      <c r="P2976" s="181" t="s">
        <v>11500</v>
      </c>
      <c r="Q2976" s="182"/>
      <c r="S2976" s="6">
        <v>0</v>
      </c>
      <c r="T2976" s="6">
        <v>0</v>
      </c>
      <c r="U2976" s="6">
        <v>3265.09</v>
      </c>
      <c r="V2976" s="6">
        <v>0</v>
      </c>
      <c r="W2976" s="6">
        <f>SUM(Table2[[#This Row],[PE Obligations]:[Paving Obligations]])</f>
        <v>3265.09</v>
      </c>
    </row>
    <row r="2977" spans="1:23" ht="30" x14ac:dyDescent="0.25">
      <c r="A2977" s="5">
        <v>129230.21</v>
      </c>
      <c r="B2977" s="4">
        <v>6</v>
      </c>
      <c r="C2977" s="9" t="s">
        <v>46</v>
      </c>
      <c r="D2977" s="65"/>
      <c r="E2977" s="65" t="s">
        <v>11500</v>
      </c>
      <c r="F2977" s="9" t="s">
        <v>6647</v>
      </c>
      <c r="H2977" s="1" t="s">
        <v>24</v>
      </c>
      <c r="I2977" s="1" t="s">
        <v>24</v>
      </c>
      <c r="K2977" s="14" t="s">
        <v>11500</v>
      </c>
      <c r="L2977" s="14" t="s">
        <v>11500</v>
      </c>
      <c r="M2977" s="1" t="s">
        <v>57</v>
      </c>
      <c r="P2977" s="181" t="s">
        <v>11500</v>
      </c>
      <c r="Q2977" s="182"/>
      <c r="S2977" s="6">
        <v>0</v>
      </c>
      <c r="T2977" s="6">
        <v>0</v>
      </c>
      <c r="U2977" s="6">
        <v>3216.35</v>
      </c>
      <c r="V2977" s="6">
        <v>0</v>
      </c>
      <c r="W2977" s="6">
        <f>SUM(Table2[[#This Row],[PE Obligations]:[Paving Obligations]])</f>
        <v>3216.35</v>
      </c>
    </row>
    <row r="2978" spans="1:23" ht="30" x14ac:dyDescent="0.25">
      <c r="A2978" s="5">
        <v>129230.1</v>
      </c>
      <c r="B2978" s="4">
        <v>6</v>
      </c>
      <c r="C2978" s="9" t="s">
        <v>46</v>
      </c>
      <c r="D2978" s="65"/>
      <c r="E2978" s="65" t="s">
        <v>11500</v>
      </c>
      <c r="F2978" s="9" t="s">
        <v>6636</v>
      </c>
      <c r="H2978" s="1" t="s">
        <v>24</v>
      </c>
      <c r="I2978" s="1" t="s">
        <v>24</v>
      </c>
      <c r="K2978" s="14" t="s">
        <v>11500</v>
      </c>
      <c r="L2978" s="14" t="s">
        <v>11500</v>
      </c>
      <c r="M2978" s="1" t="s">
        <v>57</v>
      </c>
      <c r="P2978" s="181" t="s">
        <v>11500</v>
      </c>
      <c r="Q2978" s="182"/>
      <c r="S2978" s="6">
        <v>0</v>
      </c>
      <c r="T2978" s="6">
        <v>0</v>
      </c>
      <c r="U2978" s="6">
        <v>3192.3</v>
      </c>
      <c r="V2978" s="6">
        <v>0</v>
      </c>
      <c r="W2978" s="6">
        <f>SUM(Table2[[#This Row],[PE Obligations]:[Paving Obligations]])</f>
        <v>3192.3</v>
      </c>
    </row>
    <row r="2979" spans="1:23" ht="30" x14ac:dyDescent="0.25">
      <c r="A2979" s="5">
        <v>129230.58</v>
      </c>
      <c r="B2979" s="4">
        <v>6</v>
      </c>
      <c r="C2979" s="9" t="s">
        <v>46</v>
      </c>
      <c r="D2979" s="65"/>
      <c r="E2979" s="65" t="s">
        <v>11500</v>
      </c>
      <c r="F2979" s="9" t="s">
        <v>6684</v>
      </c>
      <c r="H2979" s="1" t="s">
        <v>24</v>
      </c>
      <c r="I2979" s="1" t="s">
        <v>24</v>
      </c>
      <c r="K2979" s="14" t="s">
        <v>11500</v>
      </c>
      <c r="L2979" s="14" t="s">
        <v>11500</v>
      </c>
      <c r="M2979" s="1" t="s">
        <v>57</v>
      </c>
      <c r="P2979" s="181" t="s">
        <v>11500</v>
      </c>
      <c r="Q2979" s="182"/>
      <c r="S2979" s="6">
        <v>0</v>
      </c>
      <c r="T2979" s="6">
        <v>0</v>
      </c>
      <c r="U2979" s="6">
        <v>3160</v>
      </c>
      <c r="V2979" s="6">
        <v>0</v>
      </c>
      <c r="W2979" s="6">
        <f>SUM(Table2[[#This Row],[PE Obligations]:[Paving Obligations]])</f>
        <v>3160</v>
      </c>
    </row>
    <row r="2980" spans="1:23" ht="30" x14ac:dyDescent="0.25">
      <c r="A2980" s="5">
        <v>127768.93</v>
      </c>
      <c r="B2980" s="4">
        <v>6</v>
      </c>
      <c r="C2980" s="9" t="s">
        <v>46</v>
      </c>
      <c r="D2980" s="65"/>
      <c r="E2980" s="65" t="s">
        <v>11500</v>
      </c>
      <c r="F2980" s="9" t="s">
        <v>5781</v>
      </c>
      <c r="H2980" s="1" t="s">
        <v>24</v>
      </c>
      <c r="I2980" s="1" t="s">
        <v>24</v>
      </c>
      <c r="K2980" s="14" t="s">
        <v>11500</v>
      </c>
      <c r="L2980" s="14" t="s">
        <v>11500</v>
      </c>
      <c r="M2980" s="1" t="s">
        <v>57</v>
      </c>
      <c r="P2980" s="181" t="s">
        <v>11500</v>
      </c>
      <c r="Q2980" s="182"/>
      <c r="S2980" s="6">
        <v>0</v>
      </c>
      <c r="T2980" s="6">
        <v>0</v>
      </c>
      <c r="U2980" s="6">
        <v>3149.99</v>
      </c>
      <c r="V2980" s="6">
        <v>0</v>
      </c>
      <c r="W2980" s="6">
        <f>SUM(Table2[[#This Row],[PE Obligations]:[Paving Obligations]])</f>
        <v>3149.99</v>
      </c>
    </row>
    <row r="2981" spans="1:23" ht="30" x14ac:dyDescent="0.25">
      <c r="A2981" s="5">
        <v>129230.25</v>
      </c>
      <c r="B2981" s="4">
        <v>6</v>
      </c>
      <c r="C2981" s="9" t="s">
        <v>46</v>
      </c>
      <c r="D2981" s="65"/>
      <c r="E2981" s="65" t="s">
        <v>11500</v>
      </c>
      <c r="F2981" s="9" t="s">
        <v>6651</v>
      </c>
      <c r="H2981" s="1" t="s">
        <v>24</v>
      </c>
      <c r="I2981" s="1" t="s">
        <v>24</v>
      </c>
      <c r="K2981" s="14" t="s">
        <v>11500</v>
      </c>
      <c r="L2981" s="14" t="s">
        <v>11500</v>
      </c>
      <c r="M2981" s="1" t="s">
        <v>57</v>
      </c>
      <c r="P2981" s="181" t="s">
        <v>11500</v>
      </c>
      <c r="Q2981" s="182"/>
      <c r="S2981" s="6">
        <v>0</v>
      </c>
      <c r="T2981" s="6">
        <v>0</v>
      </c>
      <c r="U2981" s="6">
        <v>3147</v>
      </c>
      <c r="V2981" s="6">
        <v>0</v>
      </c>
      <c r="W2981" s="6">
        <f>SUM(Table2[[#This Row],[PE Obligations]:[Paving Obligations]])</f>
        <v>3147</v>
      </c>
    </row>
    <row r="2982" spans="1:23" ht="30" x14ac:dyDescent="0.25">
      <c r="A2982" s="5">
        <v>129230.43</v>
      </c>
      <c r="B2982" s="4">
        <v>6</v>
      </c>
      <c r="C2982" s="9" t="s">
        <v>46</v>
      </c>
      <c r="D2982" s="65"/>
      <c r="E2982" s="65" t="s">
        <v>11500</v>
      </c>
      <c r="F2982" s="9" t="s">
        <v>6669</v>
      </c>
      <c r="H2982" s="1" t="s">
        <v>24</v>
      </c>
      <c r="I2982" s="1" t="s">
        <v>24</v>
      </c>
      <c r="K2982" s="14" t="s">
        <v>11500</v>
      </c>
      <c r="L2982" s="14" t="s">
        <v>11500</v>
      </c>
      <c r="M2982" s="1" t="s">
        <v>57</v>
      </c>
      <c r="P2982" s="181" t="s">
        <v>11500</v>
      </c>
      <c r="Q2982" s="182"/>
      <c r="S2982" s="6">
        <v>0</v>
      </c>
      <c r="T2982" s="6">
        <v>0</v>
      </c>
      <c r="U2982" s="6">
        <v>3104.79</v>
      </c>
      <c r="V2982" s="6">
        <v>0</v>
      </c>
      <c r="W2982" s="6">
        <f>SUM(Table2[[#This Row],[PE Obligations]:[Paving Obligations]])</f>
        <v>3104.79</v>
      </c>
    </row>
    <row r="2983" spans="1:23" ht="45" x14ac:dyDescent="0.25">
      <c r="A2983" s="5">
        <v>121478</v>
      </c>
      <c r="B2983" s="4">
        <v>4</v>
      </c>
      <c r="C2983" s="9" t="s">
        <v>607</v>
      </c>
      <c r="D2983" s="65" t="s">
        <v>2447</v>
      </c>
      <c r="E2983" s="65" t="s">
        <v>900</v>
      </c>
      <c r="F2983" s="9" t="s">
        <v>2917</v>
      </c>
      <c r="G2983" s="9" t="s">
        <v>2918</v>
      </c>
      <c r="H2983" s="1" t="s">
        <v>22</v>
      </c>
      <c r="I2983" s="1" t="s">
        <v>1129</v>
      </c>
      <c r="K2983" s="14" t="s">
        <v>11500</v>
      </c>
      <c r="L2983" s="14" t="s">
        <v>11500</v>
      </c>
      <c r="M2983" s="2">
        <v>0</v>
      </c>
      <c r="N2983" s="13">
        <v>42867</v>
      </c>
      <c r="P2983" s="181" t="s">
        <v>11515</v>
      </c>
      <c r="Q2983" s="182"/>
      <c r="S2983" s="6">
        <v>-453.35</v>
      </c>
      <c r="T2983" s="6">
        <v>-5000</v>
      </c>
      <c r="U2983" s="6">
        <v>8548.76</v>
      </c>
      <c r="V2983" s="6">
        <v>0</v>
      </c>
      <c r="W2983" s="6">
        <f>SUM(Table2[[#This Row],[PE Obligations]:[Paving Obligations]])</f>
        <v>3095.41</v>
      </c>
    </row>
    <row r="2984" spans="1:23" ht="45" x14ac:dyDescent="0.25">
      <c r="A2984" s="5">
        <v>122463</v>
      </c>
      <c r="B2984" s="4">
        <v>1</v>
      </c>
      <c r="C2984" s="9" t="s">
        <v>40</v>
      </c>
      <c r="D2984" s="65" t="s">
        <v>363</v>
      </c>
      <c r="E2984" s="65" t="s">
        <v>900</v>
      </c>
      <c r="F2984" s="9" t="s">
        <v>3175</v>
      </c>
      <c r="G2984" s="9" t="s">
        <v>3176</v>
      </c>
      <c r="H2984" s="1" t="s">
        <v>158</v>
      </c>
      <c r="I2984" s="1" t="s">
        <v>341</v>
      </c>
      <c r="J2984" s="1" t="str">
        <f>VLOOKUP(A2984,'Resurfacing Data'!A:M,13,FALSE)</f>
        <v>"D" Mix</v>
      </c>
      <c r="K2984" s="14" t="s">
        <v>11496</v>
      </c>
      <c r="L2984" s="14" t="s">
        <v>10418</v>
      </c>
      <c r="M2984" s="2">
        <v>1.77</v>
      </c>
      <c r="N2984" s="13">
        <v>42545</v>
      </c>
      <c r="O2984" s="1" t="s">
        <v>342</v>
      </c>
      <c r="P2984" s="181" t="s">
        <v>11514</v>
      </c>
      <c r="Q2984" s="182" t="s">
        <v>11</v>
      </c>
      <c r="S2984" s="6">
        <v>0</v>
      </c>
      <c r="T2984" s="6">
        <v>0</v>
      </c>
      <c r="U2984" s="6">
        <v>228.23</v>
      </c>
      <c r="V2984" s="6">
        <v>2853.73</v>
      </c>
      <c r="W2984" s="6">
        <f>SUM(Table2[[#This Row],[PE Obligations]:[Paving Obligations]])</f>
        <v>3081.96</v>
      </c>
    </row>
    <row r="2985" spans="1:23" x14ac:dyDescent="0.25">
      <c r="A2985" s="5">
        <v>121420.02</v>
      </c>
      <c r="B2985" s="4">
        <v>2</v>
      </c>
      <c r="C2985" s="9" t="s">
        <v>159</v>
      </c>
      <c r="D2985" s="65" t="s">
        <v>900</v>
      </c>
      <c r="E2985" s="65" t="s">
        <v>900</v>
      </c>
      <c r="F2985" s="9" t="s">
        <v>2879</v>
      </c>
      <c r="H2985" s="1" t="s">
        <v>105</v>
      </c>
      <c r="I2985" s="1" t="s">
        <v>761</v>
      </c>
      <c r="K2985" s="14" t="s">
        <v>11500</v>
      </c>
      <c r="L2985" s="14" t="s">
        <v>11500</v>
      </c>
      <c r="M2985" s="2">
        <v>309.95</v>
      </c>
      <c r="N2985" s="13">
        <v>42776</v>
      </c>
      <c r="P2985" s="181" t="s">
        <v>11515</v>
      </c>
      <c r="Q2985" s="182"/>
      <c r="S2985" s="6">
        <v>0</v>
      </c>
      <c r="T2985" s="6">
        <v>0</v>
      </c>
      <c r="U2985" s="6">
        <v>3031.63</v>
      </c>
      <c r="V2985" s="6">
        <v>0</v>
      </c>
      <c r="W2985" s="6">
        <f>SUM(Table2[[#This Row],[PE Obligations]:[Paving Obligations]])</f>
        <v>3031.63</v>
      </c>
    </row>
    <row r="2986" spans="1:23" ht="30" x14ac:dyDescent="0.25">
      <c r="A2986" s="5">
        <v>125607</v>
      </c>
      <c r="B2986" s="4">
        <v>4</v>
      </c>
      <c r="C2986" s="9" t="s">
        <v>314</v>
      </c>
      <c r="D2986" s="65" t="s">
        <v>4482</v>
      </c>
      <c r="E2986" s="65" t="s">
        <v>11498</v>
      </c>
      <c r="F2986" s="9" t="s">
        <v>4484</v>
      </c>
      <c r="H2986" s="1" t="s">
        <v>1098</v>
      </c>
      <c r="I2986" s="1" t="s">
        <v>158</v>
      </c>
      <c r="K2986" s="14" t="s">
        <v>11500</v>
      </c>
      <c r="L2986" s="14" t="s">
        <v>11500</v>
      </c>
      <c r="M2986" s="2">
        <v>0.86499999999999999</v>
      </c>
      <c r="P2986" s="181" t="s">
        <v>11517</v>
      </c>
      <c r="Q2986" s="182" t="s">
        <v>30</v>
      </c>
      <c r="S2986" s="6">
        <v>0</v>
      </c>
      <c r="T2986" s="6">
        <v>0</v>
      </c>
      <c r="U2986" s="6">
        <v>0</v>
      </c>
      <c r="V2986" s="6">
        <v>3022.38</v>
      </c>
      <c r="W2986" s="6">
        <f>SUM(Table2[[#This Row],[PE Obligations]:[Paving Obligations]])</f>
        <v>3022.38</v>
      </c>
    </row>
    <row r="2987" spans="1:23" x14ac:dyDescent="0.25">
      <c r="A2987" s="5">
        <v>116375.06</v>
      </c>
      <c r="B2987" s="4">
        <v>3</v>
      </c>
      <c r="C2987" s="9" t="s">
        <v>161</v>
      </c>
      <c r="D2987" s="65" t="s">
        <v>900</v>
      </c>
      <c r="E2987" s="65" t="s">
        <v>900</v>
      </c>
      <c r="F2987" s="9" t="s">
        <v>1964</v>
      </c>
      <c r="H2987" s="1" t="s">
        <v>105</v>
      </c>
      <c r="I2987" s="1" t="s">
        <v>761</v>
      </c>
      <c r="K2987" s="14" t="s">
        <v>11500</v>
      </c>
      <c r="L2987" s="14" t="s">
        <v>11500</v>
      </c>
      <c r="M2987" s="2">
        <v>249</v>
      </c>
      <c r="N2987" s="13">
        <v>43042</v>
      </c>
      <c r="P2987" s="181" t="s">
        <v>11515</v>
      </c>
      <c r="Q2987" s="182"/>
      <c r="S2987" s="6">
        <v>0</v>
      </c>
      <c r="T2987" s="6">
        <v>0</v>
      </c>
      <c r="U2987" s="6">
        <v>3019.54</v>
      </c>
      <c r="V2987" s="6">
        <v>0</v>
      </c>
      <c r="W2987" s="6">
        <f>SUM(Table2[[#This Row],[PE Obligations]:[Paving Obligations]])</f>
        <v>3019.54</v>
      </c>
    </row>
    <row r="2988" spans="1:23" x14ac:dyDescent="0.25">
      <c r="A2988" s="5">
        <v>123669</v>
      </c>
      <c r="B2988" s="4">
        <v>1</v>
      </c>
      <c r="C2988" s="9" t="s">
        <v>271</v>
      </c>
      <c r="D2988" s="65"/>
      <c r="E2988" s="65" t="s">
        <v>900</v>
      </c>
      <c r="F2988" s="9" t="s">
        <v>3527</v>
      </c>
      <c r="H2988" s="1" t="s">
        <v>105</v>
      </c>
      <c r="I2988" s="1" t="s">
        <v>171</v>
      </c>
      <c r="K2988" s="14" t="s">
        <v>11500</v>
      </c>
      <c r="L2988" s="14" t="s">
        <v>11500</v>
      </c>
      <c r="M2988" s="1" t="s">
        <v>57</v>
      </c>
      <c r="P2988" s="181" t="s">
        <v>11515</v>
      </c>
      <c r="Q2988" s="182"/>
      <c r="S2988" s="6">
        <v>0</v>
      </c>
      <c r="T2988" s="6">
        <v>0</v>
      </c>
      <c r="U2988" s="6">
        <v>2970</v>
      </c>
      <c r="V2988" s="6">
        <v>0</v>
      </c>
      <c r="W2988" s="6">
        <f>SUM(Table2[[#This Row],[PE Obligations]:[Paving Obligations]])</f>
        <v>2970</v>
      </c>
    </row>
    <row r="2989" spans="1:23" x14ac:dyDescent="0.25">
      <c r="A2989" s="5">
        <v>121424.02</v>
      </c>
      <c r="B2989" s="4">
        <v>2</v>
      </c>
      <c r="C2989" s="9" t="s">
        <v>159</v>
      </c>
      <c r="D2989" s="65" t="s">
        <v>900</v>
      </c>
      <c r="E2989" s="65" t="s">
        <v>900</v>
      </c>
      <c r="F2989" s="9" t="s">
        <v>2885</v>
      </c>
      <c r="H2989" s="1" t="s">
        <v>105</v>
      </c>
      <c r="I2989" s="1" t="s">
        <v>761</v>
      </c>
      <c r="K2989" s="14" t="s">
        <v>11500</v>
      </c>
      <c r="L2989" s="14" t="s">
        <v>11500</v>
      </c>
      <c r="M2989" s="2">
        <v>421.78</v>
      </c>
      <c r="N2989" s="13">
        <v>42678</v>
      </c>
      <c r="P2989" s="181" t="s">
        <v>11515</v>
      </c>
      <c r="Q2989" s="182"/>
      <c r="S2989" s="6">
        <v>0</v>
      </c>
      <c r="T2989" s="6">
        <v>0</v>
      </c>
      <c r="U2989" s="6">
        <v>2945.57</v>
      </c>
      <c r="V2989" s="6">
        <v>0</v>
      </c>
      <c r="W2989" s="6">
        <f>SUM(Table2[[#This Row],[PE Obligations]:[Paving Obligations]])</f>
        <v>2945.57</v>
      </c>
    </row>
    <row r="2990" spans="1:23" ht="30" x14ac:dyDescent="0.25">
      <c r="A2990" s="5">
        <v>129230.45</v>
      </c>
      <c r="B2990" s="4">
        <v>6</v>
      </c>
      <c r="C2990" s="9" t="s">
        <v>46</v>
      </c>
      <c r="D2990" s="65"/>
      <c r="E2990" s="65" t="s">
        <v>11500</v>
      </c>
      <c r="F2990" s="9" t="s">
        <v>6671</v>
      </c>
      <c r="H2990" s="1" t="s">
        <v>24</v>
      </c>
      <c r="I2990" s="1" t="s">
        <v>24</v>
      </c>
      <c r="K2990" s="14" t="s">
        <v>11500</v>
      </c>
      <c r="L2990" s="14" t="s">
        <v>11500</v>
      </c>
      <c r="M2990" s="1" t="s">
        <v>57</v>
      </c>
      <c r="P2990" s="181" t="s">
        <v>11500</v>
      </c>
      <c r="Q2990" s="182"/>
      <c r="S2990" s="6">
        <v>0</v>
      </c>
      <c r="T2990" s="6">
        <v>0</v>
      </c>
      <c r="U2990" s="6">
        <v>2920.96</v>
      </c>
      <c r="V2990" s="6">
        <v>0</v>
      </c>
      <c r="W2990" s="6">
        <f>SUM(Table2[[#This Row],[PE Obligations]:[Paving Obligations]])</f>
        <v>2920.96</v>
      </c>
    </row>
    <row r="2991" spans="1:23" x14ac:dyDescent="0.25">
      <c r="A2991" s="5">
        <v>122279</v>
      </c>
      <c r="B2991" s="4">
        <v>4</v>
      </c>
      <c r="C2991" s="9" t="s">
        <v>18</v>
      </c>
      <c r="D2991" s="65" t="s">
        <v>3149</v>
      </c>
      <c r="E2991" s="65" t="s">
        <v>11498</v>
      </c>
      <c r="F2991" s="9" t="s">
        <v>3150</v>
      </c>
      <c r="H2991" s="1" t="s">
        <v>1098</v>
      </c>
      <c r="I2991" s="1" t="s">
        <v>158</v>
      </c>
      <c r="K2991" s="14" t="s">
        <v>11500</v>
      </c>
      <c r="L2991" s="14" t="s">
        <v>11500</v>
      </c>
      <c r="M2991" s="2">
        <v>0.22</v>
      </c>
      <c r="P2991" s="181" t="s">
        <v>11517</v>
      </c>
      <c r="Q2991" s="182" t="s">
        <v>24</v>
      </c>
      <c r="S2991" s="6">
        <v>0</v>
      </c>
      <c r="T2991" s="6">
        <v>0</v>
      </c>
      <c r="U2991" s="6">
        <v>0</v>
      </c>
      <c r="V2991" s="6">
        <v>2914.28</v>
      </c>
      <c r="W2991" s="6">
        <f>SUM(Table2[[#This Row],[PE Obligations]:[Paving Obligations]])</f>
        <v>2914.28</v>
      </c>
    </row>
    <row r="2992" spans="1:23" ht="30" x14ac:dyDescent="0.25">
      <c r="A2992" s="5">
        <v>129230.61</v>
      </c>
      <c r="B2992" s="4">
        <v>6</v>
      </c>
      <c r="C2992" s="9" t="s">
        <v>46</v>
      </c>
      <c r="D2992" s="65"/>
      <c r="E2992" s="65" t="s">
        <v>11500</v>
      </c>
      <c r="F2992" s="9" t="s">
        <v>6687</v>
      </c>
      <c r="H2992" s="1" t="s">
        <v>24</v>
      </c>
      <c r="I2992" s="1" t="s">
        <v>24</v>
      </c>
      <c r="K2992" s="14" t="s">
        <v>11500</v>
      </c>
      <c r="L2992" s="14" t="s">
        <v>11500</v>
      </c>
      <c r="M2992" s="1" t="s">
        <v>57</v>
      </c>
      <c r="P2992" s="181" t="s">
        <v>11500</v>
      </c>
      <c r="Q2992" s="182"/>
      <c r="S2992" s="6">
        <v>0</v>
      </c>
      <c r="T2992" s="6">
        <v>0</v>
      </c>
      <c r="U2992" s="6">
        <v>2912.36</v>
      </c>
      <c r="V2992" s="6">
        <v>0</v>
      </c>
      <c r="W2992" s="6">
        <f>SUM(Table2[[#This Row],[PE Obligations]:[Paving Obligations]])</f>
        <v>2912.36</v>
      </c>
    </row>
    <row r="2993" spans="1:23" x14ac:dyDescent="0.25">
      <c r="A2993" s="5">
        <v>119712.04</v>
      </c>
      <c r="B2993" s="4">
        <v>3</v>
      </c>
      <c r="C2993" s="9" t="s">
        <v>161</v>
      </c>
      <c r="D2993" s="65" t="s">
        <v>900</v>
      </c>
      <c r="E2993" s="65" t="s">
        <v>900</v>
      </c>
      <c r="F2993" s="9" t="s">
        <v>2497</v>
      </c>
      <c r="H2993" s="1" t="s">
        <v>105</v>
      </c>
      <c r="I2993" s="1" t="s">
        <v>761</v>
      </c>
      <c r="K2993" s="14" t="s">
        <v>11500</v>
      </c>
      <c r="L2993" s="14" t="s">
        <v>11500</v>
      </c>
      <c r="M2993" s="2">
        <v>152.09</v>
      </c>
      <c r="N2993" s="13">
        <v>43042</v>
      </c>
      <c r="P2993" s="181" t="s">
        <v>11515</v>
      </c>
      <c r="Q2993" s="182"/>
      <c r="S2993" s="6">
        <v>0</v>
      </c>
      <c r="T2993" s="6">
        <v>0</v>
      </c>
      <c r="U2993" s="6">
        <v>2863.1</v>
      </c>
      <c r="V2993" s="6">
        <v>0</v>
      </c>
      <c r="W2993" s="6">
        <f>SUM(Table2[[#This Row],[PE Obligations]:[Paving Obligations]])</f>
        <v>2863.1</v>
      </c>
    </row>
    <row r="2994" spans="1:23" x14ac:dyDescent="0.25">
      <c r="A2994" s="5">
        <v>129777</v>
      </c>
      <c r="B2994" s="4">
        <v>2</v>
      </c>
      <c r="C2994" s="9" t="s">
        <v>65</v>
      </c>
      <c r="D2994" s="65"/>
      <c r="E2994" s="65" t="s">
        <v>11500</v>
      </c>
      <c r="F2994" s="9" t="s">
        <v>7150</v>
      </c>
      <c r="H2994" s="1" t="s">
        <v>1246</v>
      </c>
      <c r="K2994" s="14" t="s">
        <v>11500</v>
      </c>
      <c r="L2994" s="14" t="s">
        <v>11500</v>
      </c>
      <c r="M2994" s="1" t="s">
        <v>57</v>
      </c>
      <c r="P2994" s="181" t="s">
        <v>11500</v>
      </c>
      <c r="Q2994" s="182"/>
      <c r="S2994" s="6">
        <v>0</v>
      </c>
      <c r="T2994" s="6">
        <v>0</v>
      </c>
      <c r="U2994" s="6">
        <v>2837.14</v>
      </c>
      <c r="V2994" s="6">
        <v>0</v>
      </c>
      <c r="W2994" s="6">
        <f>SUM(Table2[[#This Row],[PE Obligations]:[Paving Obligations]])</f>
        <v>2837.14</v>
      </c>
    </row>
    <row r="2995" spans="1:23" x14ac:dyDescent="0.25">
      <c r="A2995" s="5">
        <v>121452.02</v>
      </c>
      <c r="B2995" s="4">
        <v>2</v>
      </c>
      <c r="C2995" s="9" t="s">
        <v>159</v>
      </c>
      <c r="D2995" s="65" t="s">
        <v>900</v>
      </c>
      <c r="E2995" s="65" t="s">
        <v>900</v>
      </c>
      <c r="F2995" s="9" t="s">
        <v>2911</v>
      </c>
      <c r="H2995" s="1" t="s">
        <v>105</v>
      </c>
      <c r="I2995" s="1" t="s">
        <v>761</v>
      </c>
      <c r="K2995" s="14" t="s">
        <v>11500</v>
      </c>
      <c r="L2995" s="14" t="s">
        <v>11500</v>
      </c>
      <c r="M2995" s="2">
        <v>502.3</v>
      </c>
      <c r="N2995" s="13">
        <v>42776</v>
      </c>
      <c r="P2995" s="181" t="s">
        <v>11515</v>
      </c>
      <c r="Q2995" s="182"/>
      <c r="S2995" s="6">
        <v>0</v>
      </c>
      <c r="T2995" s="6">
        <v>0</v>
      </c>
      <c r="U2995" s="6">
        <v>2835.65</v>
      </c>
      <c r="V2995" s="6">
        <v>0</v>
      </c>
      <c r="W2995" s="6">
        <f>SUM(Table2[[#This Row],[PE Obligations]:[Paving Obligations]])</f>
        <v>2835.65</v>
      </c>
    </row>
    <row r="2996" spans="1:23" ht="30" x14ac:dyDescent="0.25">
      <c r="A2996" s="5">
        <v>127768.99</v>
      </c>
      <c r="B2996" s="4">
        <v>6</v>
      </c>
      <c r="C2996" s="9" t="s">
        <v>46</v>
      </c>
      <c r="D2996" s="65"/>
      <c r="E2996" s="65" t="s">
        <v>11500</v>
      </c>
      <c r="F2996" s="9" t="s">
        <v>5787</v>
      </c>
      <c r="H2996" s="1" t="s">
        <v>24</v>
      </c>
      <c r="I2996" s="1" t="s">
        <v>24</v>
      </c>
      <c r="K2996" s="14" t="s">
        <v>11500</v>
      </c>
      <c r="L2996" s="14" t="s">
        <v>11500</v>
      </c>
      <c r="M2996" s="1" t="s">
        <v>57</v>
      </c>
      <c r="P2996" s="181" t="s">
        <v>11500</v>
      </c>
      <c r="Q2996" s="182"/>
      <c r="S2996" s="6">
        <v>0</v>
      </c>
      <c r="T2996" s="6">
        <v>0</v>
      </c>
      <c r="U2996" s="6">
        <v>2809.74</v>
      </c>
      <c r="V2996" s="6">
        <v>0</v>
      </c>
      <c r="W2996" s="6">
        <f>SUM(Table2[[#This Row],[PE Obligations]:[Paving Obligations]])</f>
        <v>2809.74</v>
      </c>
    </row>
    <row r="2997" spans="1:23" x14ac:dyDescent="0.25">
      <c r="A2997" s="5">
        <v>128025</v>
      </c>
      <c r="B2997" s="4">
        <v>4</v>
      </c>
      <c r="C2997" s="9" t="s">
        <v>227</v>
      </c>
      <c r="D2997" s="65"/>
      <c r="E2997" s="65" t="s">
        <v>11500</v>
      </c>
      <c r="F2997" s="9" t="s">
        <v>5988</v>
      </c>
      <c r="H2997" s="1" t="s">
        <v>878</v>
      </c>
      <c r="I2997" s="1" t="s">
        <v>972</v>
      </c>
      <c r="K2997" s="14" t="s">
        <v>11500</v>
      </c>
      <c r="L2997" s="14" t="s">
        <v>11500</v>
      </c>
      <c r="M2997" s="1" t="s">
        <v>57</v>
      </c>
      <c r="P2997" s="181" t="s">
        <v>11500</v>
      </c>
      <c r="Q2997" s="182"/>
      <c r="S2997" s="6">
        <v>0</v>
      </c>
      <c r="T2997" s="6">
        <v>0</v>
      </c>
      <c r="U2997" s="6">
        <v>2800</v>
      </c>
      <c r="V2997" s="6">
        <v>0</v>
      </c>
      <c r="W2997" s="6">
        <f>SUM(Table2[[#This Row],[PE Obligations]:[Paving Obligations]])</f>
        <v>2800</v>
      </c>
    </row>
    <row r="2998" spans="1:23" ht="30" x14ac:dyDescent="0.25">
      <c r="A2998" s="5">
        <v>130140</v>
      </c>
      <c r="B2998" s="4">
        <v>3</v>
      </c>
      <c r="C2998" s="9" t="s">
        <v>54</v>
      </c>
      <c r="D2998" s="65"/>
      <c r="E2998" s="65" t="s">
        <v>11500</v>
      </c>
      <c r="F2998" s="9" t="s">
        <v>7492</v>
      </c>
      <c r="H2998" s="1" t="s">
        <v>1246</v>
      </c>
      <c r="K2998" s="14" t="s">
        <v>11500</v>
      </c>
      <c r="L2998" s="14" t="s">
        <v>11500</v>
      </c>
      <c r="M2998" s="1" t="s">
        <v>57</v>
      </c>
      <c r="P2998" s="181" t="s">
        <v>11500</v>
      </c>
      <c r="Q2998" s="182"/>
      <c r="S2998" s="6">
        <v>0</v>
      </c>
      <c r="T2998" s="6">
        <v>0</v>
      </c>
      <c r="U2998" s="6">
        <v>2799.5</v>
      </c>
      <c r="V2998" s="6">
        <v>0</v>
      </c>
      <c r="W2998" s="6">
        <f>SUM(Table2[[#This Row],[PE Obligations]:[Paving Obligations]])</f>
        <v>2799.5</v>
      </c>
    </row>
    <row r="2999" spans="1:23" ht="30" x14ac:dyDescent="0.25">
      <c r="A2999" s="5">
        <v>129230.56</v>
      </c>
      <c r="B2999" s="4">
        <v>6</v>
      </c>
      <c r="C2999" s="9" t="s">
        <v>46</v>
      </c>
      <c r="D2999" s="65"/>
      <c r="E2999" s="65" t="s">
        <v>11500</v>
      </c>
      <c r="F2999" s="9" t="s">
        <v>6682</v>
      </c>
      <c r="H2999" s="1" t="s">
        <v>24</v>
      </c>
      <c r="I2999" s="1" t="s">
        <v>24</v>
      </c>
      <c r="K2999" s="14" t="s">
        <v>11500</v>
      </c>
      <c r="L2999" s="14" t="s">
        <v>11500</v>
      </c>
      <c r="M2999" s="1" t="s">
        <v>57</v>
      </c>
      <c r="P2999" s="181" t="s">
        <v>11500</v>
      </c>
      <c r="Q2999" s="182"/>
      <c r="S2999" s="6">
        <v>0</v>
      </c>
      <c r="T2999" s="6">
        <v>0</v>
      </c>
      <c r="U2999" s="6">
        <v>2795.58</v>
      </c>
      <c r="V2999" s="6">
        <v>0</v>
      </c>
      <c r="W2999" s="6">
        <f>SUM(Table2[[#This Row],[PE Obligations]:[Paving Obligations]])</f>
        <v>2795.58</v>
      </c>
    </row>
    <row r="3000" spans="1:23" ht="30" x14ac:dyDescent="0.25">
      <c r="A3000" s="5">
        <v>129230.47</v>
      </c>
      <c r="B3000" s="4">
        <v>6</v>
      </c>
      <c r="C3000" s="9" t="s">
        <v>46</v>
      </c>
      <c r="D3000" s="65"/>
      <c r="E3000" s="65" t="s">
        <v>11500</v>
      </c>
      <c r="F3000" s="9" t="s">
        <v>6673</v>
      </c>
      <c r="H3000" s="1" t="s">
        <v>24</v>
      </c>
      <c r="I3000" s="1" t="s">
        <v>24</v>
      </c>
      <c r="K3000" s="14" t="s">
        <v>11500</v>
      </c>
      <c r="L3000" s="14" t="s">
        <v>11500</v>
      </c>
      <c r="M3000" s="1" t="s">
        <v>57</v>
      </c>
      <c r="P3000" s="181" t="s">
        <v>11500</v>
      </c>
      <c r="Q3000" s="182"/>
      <c r="S3000" s="6">
        <v>0</v>
      </c>
      <c r="T3000" s="6">
        <v>0</v>
      </c>
      <c r="U3000" s="6">
        <v>2791.53</v>
      </c>
      <c r="V3000" s="6">
        <v>0</v>
      </c>
      <c r="W3000" s="6">
        <f>SUM(Table2[[#This Row],[PE Obligations]:[Paving Obligations]])</f>
        <v>2791.53</v>
      </c>
    </row>
    <row r="3001" spans="1:23" x14ac:dyDescent="0.25">
      <c r="A3001" s="5">
        <v>124599</v>
      </c>
      <c r="B3001" s="4">
        <v>4</v>
      </c>
      <c r="C3001" s="9" t="s">
        <v>248</v>
      </c>
      <c r="D3001" s="65" t="s">
        <v>3968</v>
      </c>
      <c r="E3001" s="65" t="s">
        <v>11498</v>
      </c>
      <c r="F3001" s="9" t="s">
        <v>3969</v>
      </c>
      <c r="H3001" s="1" t="s">
        <v>35</v>
      </c>
      <c r="I3001" s="1" t="s">
        <v>29</v>
      </c>
      <c r="K3001" s="14" t="s">
        <v>28</v>
      </c>
      <c r="L3001" s="14" t="s">
        <v>113</v>
      </c>
      <c r="M3001" s="2">
        <v>0.01</v>
      </c>
      <c r="P3001" s="181" t="s">
        <v>11517</v>
      </c>
      <c r="Q3001" s="182" t="s">
        <v>30</v>
      </c>
      <c r="R3001" s="9" t="s">
        <v>3970</v>
      </c>
      <c r="S3001" s="6">
        <v>0</v>
      </c>
      <c r="T3001" s="6">
        <v>0</v>
      </c>
      <c r="U3001" s="6">
        <v>2790.01</v>
      </c>
      <c r="V3001" s="6">
        <v>0</v>
      </c>
      <c r="W3001" s="6">
        <f>SUM(Table2[[#This Row],[PE Obligations]:[Paving Obligations]])</f>
        <v>2790.01</v>
      </c>
    </row>
    <row r="3002" spans="1:23" ht="30" x14ac:dyDescent="0.25">
      <c r="A3002" s="5">
        <v>129230.55</v>
      </c>
      <c r="B3002" s="4">
        <v>6</v>
      </c>
      <c r="C3002" s="9" t="s">
        <v>46</v>
      </c>
      <c r="D3002" s="65"/>
      <c r="E3002" s="65" t="s">
        <v>11500</v>
      </c>
      <c r="F3002" s="9" t="s">
        <v>6681</v>
      </c>
      <c r="H3002" s="1" t="s">
        <v>24</v>
      </c>
      <c r="I3002" s="1" t="s">
        <v>24</v>
      </c>
      <c r="K3002" s="14" t="s">
        <v>11500</v>
      </c>
      <c r="L3002" s="14" t="s">
        <v>11500</v>
      </c>
      <c r="M3002" s="1" t="s">
        <v>57</v>
      </c>
      <c r="P3002" s="181" t="s">
        <v>11500</v>
      </c>
      <c r="Q3002" s="182"/>
      <c r="S3002" s="6">
        <v>0</v>
      </c>
      <c r="T3002" s="6">
        <v>0</v>
      </c>
      <c r="U3002" s="6">
        <v>2784.06</v>
      </c>
      <c r="V3002" s="6">
        <v>0</v>
      </c>
      <c r="W3002" s="6">
        <f>SUM(Table2[[#This Row],[PE Obligations]:[Paving Obligations]])</f>
        <v>2784.06</v>
      </c>
    </row>
    <row r="3003" spans="1:23" ht="30" x14ac:dyDescent="0.25">
      <c r="A3003" s="5">
        <v>124050</v>
      </c>
      <c r="B3003" s="4">
        <v>2</v>
      </c>
      <c r="C3003" s="9" t="s">
        <v>199</v>
      </c>
      <c r="D3003" s="65" t="s">
        <v>3651</v>
      </c>
      <c r="E3003" s="65" t="s">
        <v>11498</v>
      </c>
      <c r="F3003" s="9" t="s">
        <v>3652</v>
      </c>
      <c r="H3003" s="1" t="s">
        <v>35</v>
      </c>
      <c r="I3003" s="1" t="s">
        <v>29</v>
      </c>
      <c r="K3003" s="14" t="s">
        <v>28</v>
      </c>
      <c r="L3003" s="14" t="s">
        <v>113</v>
      </c>
      <c r="M3003" s="2">
        <v>0.01</v>
      </c>
      <c r="P3003" s="181" t="s">
        <v>11517</v>
      </c>
      <c r="Q3003" s="182" t="s">
        <v>30</v>
      </c>
      <c r="R3003" s="9" t="s">
        <v>3653</v>
      </c>
      <c r="S3003" s="6">
        <v>0</v>
      </c>
      <c r="T3003" s="6">
        <v>0</v>
      </c>
      <c r="U3003" s="6">
        <v>2780.82</v>
      </c>
      <c r="V3003" s="6">
        <v>0</v>
      </c>
      <c r="W3003" s="6">
        <f>SUM(Table2[[#This Row],[PE Obligations]:[Paving Obligations]])</f>
        <v>2780.82</v>
      </c>
    </row>
    <row r="3004" spans="1:23" x14ac:dyDescent="0.25">
      <c r="A3004" s="5">
        <v>128643</v>
      </c>
      <c r="B3004" s="4">
        <v>2</v>
      </c>
      <c r="C3004" s="9" t="s">
        <v>179</v>
      </c>
      <c r="D3004" s="65"/>
      <c r="E3004" s="65" t="s">
        <v>11500</v>
      </c>
      <c r="F3004" s="9" t="s">
        <v>6198</v>
      </c>
      <c r="H3004" s="1" t="s">
        <v>878</v>
      </c>
      <c r="I3004" s="1" t="s">
        <v>972</v>
      </c>
      <c r="K3004" s="14" t="s">
        <v>11500</v>
      </c>
      <c r="L3004" s="14" t="s">
        <v>11500</v>
      </c>
      <c r="M3004" s="1" t="s">
        <v>57</v>
      </c>
      <c r="P3004" s="181" t="s">
        <v>11500</v>
      </c>
      <c r="Q3004" s="182"/>
      <c r="S3004" s="6">
        <v>0</v>
      </c>
      <c r="T3004" s="6">
        <v>0</v>
      </c>
      <c r="U3004" s="6">
        <v>2766.08</v>
      </c>
      <c r="V3004" s="6">
        <v>0</v>
      </c>
      <c r="W3004" s="6">
        <f>SUM(Table2[[#This Row],[PE Obligations]:[Paving Obligations]])</f>
        <v>2766.08</v>
      </c>
    </row>
    <row r="3005" spans="1:23" ht="30" x14ac:dyDescent="0.25">
      <c r="A3005" s="5">
        <v>113263</v>
      </c>
      <c r="B3005" s="4">
        <v>3</v>
      </c>
      <c r="C3005" s="9" t="s">
        <v>300</v>
      </c>
      <c r="D3005" s="65"/>
      <c r="E3005" s="65" t="s">
        <v>900</v>
      </c>
      <c r="F3005" s="9" t="s">
        <v>1434</v>
      </c>
      <c r="H3005" s="1" t="s">
        <v>74</v>
      </c>
      <c r="I3005" s="1" t="s">
        <v>63</v>
      </c>
      <c r="K3005" s="14" t="s">
        <v>11496</v>
      </c>
      <c r="L3005" s="14" t="s">
        <v>113</v>
      </c>
      <c r="M3005" s="2">
        <v>8.2000000000000003E-2</v>
      </c>
      <c r="N3005" s="13">
        <v>40396</v>
      </c>
      <c r="P3005" s="181" t="s">
        <v>11515</v>
      </c>
      <c r="Q3005" s="182"/>
      <c r="S3005" s="6">
        <v>2760.73</v>
      </c>
      <c r="T3005" s="6">
        <v>0</v>
      </c>
      <c r="U3005" s="6">
        <v>0</v>
      </c>
      <c r="V3005" s="6">
        <v>0</v>
      </c>
      <c r="W3005" s="6">
        <f>SUM(Table2[[#This Row],[PE Obligations]:[Paving Obligations]])</f>
        <v>2760.73</v>
      </c>
    </row>
    <row r="3006" spans="1:23" ht="30" x14ac:dyDescent="0.25">
      <c r="A3006" s="5">
        <v>129230.46</v>
      </c>
      <c r="B3006" s="4">
        <v>6</v>
      </c>
      <c r="C3006" s="9" t="s">
        <v>46</v>
      </c>
      <c r="D3006" s="65"/>
      <c r="E3006" s="65" t="s">
        <v>11500</v>
      </c>
      <c r="F3006" s="9" t="s">
        <v>6672</v>
      </c>
      <c r="H3006" s="1" t="s">
        <v>24</v>
      </c>
      <c r="I3006" s="1" t="s">
        <v>24</v>
      </c>
      <c r="K3006" s="14" t="s">
        <v>11500</v>
      </c>
      <c r="L3006" s="14" t="s">
        <v>11500</v>
      </c>
      <c r="M3006" s="1" t="s">
        <v>57</v>
      </c>
      <c r="P3006" s="181" t="s">
        <v>11500</v>
      </c>
      <c r="Q3006" s="182"/>
      <c r="S3006" s="6">
        <v>0</v>
      </c>
      <c r="T3006" s="6">
        <v>0</v>
      </c>
      <c r="U3006" s="6">
        <v>2758.23</v>
      </c>
      <c r="V3006" s="6">
        <v>0</v>
      </c>
      <c r="W3006" s="6">
        <f>SUM(Table2[[#This Row],[PE Obligations]:[Paving Obligations]])</f>
        <v>2758.23</v>
      </c>
    </row>
    <row r="3007" spans="1:23" ht="30" x14ac:dyDescent="0.25">
      <c r="A3007" s="5">
        <v>129230.53</v>
      </c>
      <c r="B3007" s="4">
        <v>6</v>
      </c>
      <c r="C3007" s="9" t="s">
        <v>46</v>
      </c>
      <c r="D3007" s="65"/>
      <c r="E3007" s="65" t="s">
        <v>11500</v>
      </c>
      <c r="F3007" s="9" t="s">
        <v>6679</v>
      </c>
      <c r="H3007" s="1" t="s">
        <v>24</v>
      </c>
      <c r="I3007" s="1" t="s">
        <v>24</v>
      </c>
      <c r="K3007" s="14" t="s">
        <v>11500</v>
      </c>
      <c r="L3007" s="14" t="s">
        <v>11500</v>
      </c>
      <c r="M3007" s="1" t="s">
        <v>57</v>
      </c>
      <c r="P3007" s="181" t="s">
        <v>11500</v>
      </c>
      <c r="Q3007" s="182"/>
      <c r="S3007" s="6">
        <v>0</v>
      </c>
      <c r="T3007" s="6">
        <v>0</v>
      </c>
      <c r="U3007" s="6">
        <v>2746.73</v>
      </c>
      <c r="V3007" s="6">
        <v>0</v>
      </c>
      <c r="W3007" s="6">
        <f>SUM(Table2[[#This Row],[PE Obligations]:[Paving Obligations]])</f>
        <v>2746.73</v>
      </c>
    </row>
    <row r="3008" spans="1:23" x14ac:dyDescent="0.25">
      <c r="A3008" s="5">
        <v>104611</v>
      </c>
      <c r="B3008" s="4">
        <v>3</v>
      </c>
      <c r="C3008" s="9" t="s">
        <v>54</v>
      </c>
      <c r="D3008" s="65"/>
      <c r="E3008" s="65" t="s">
        <v>11500</v>
      </c>
      <c r="F3008" s="9" t="s">
        <v>877</v>
      </c>
      <c r="H3008" s="1" t="s">
        <v>878</v>
      </c>
      <c r="I3008" s="1" t="s">
        <v>24</v>
      </c>
      <c r="K3008" s="14" t="s">
        <v>11500</v>
      </c>
      <c r="L3008" s="14" t="s">
        <v>11500</v>
      </c>
      <c r="M3008" s="1" t="s">
        <v>57</v>
      </c>
      <c r="P3008" s="181" t="s">
        <v>11500</v>
      </c>
      <c r="Q3008" s="182"/>
      <c r="S3008" s="6">
        <v>0</v>
      </c>
      <c r="T3008" s="6">
        <v>0</v>
      </c>
      <c r="U3008" s="6">
        <v>2731.25</v>
      </c>
      <c r="V3008" s="6">
        <v>0</v>
      </c>
      <c r="W3008" s="6">
        <f>SUM(Table2[[#This Row],[PE Obligations]:[Paving Obligations]])</f>
        <v>2731.25</v>
      </c>
    </row>
    <row r="3009" spans="1:23" ht="30" x14ac:dyDescent="0.25">
      <c r="A3009" s="5">
        <v>129230.7</v>
      </c>
      <c r="B3009" s="4">
        <v>6</v>
      </c>
      <c r="C3009" s="9" t="s">
        <v>46</v>
      </c>
      <c r="D3009" s="65"/>
      <c r="E3009" s="65" t="s">
        <v>11500</v>
      </c>
      <c r="F3009" s="9" t="s">
        <v>6696</v>
      </c>
      <c r="H3009" s="1" t="s">
        <v>24</v>
      </c>
      <c r="I3009" s="1" t="s">
        <v>24</v>
      </c>
      <c r="K3009" s="14" t="s">
        <v>11500</v>
      </c>
      <c r="L3009" s="14" t="s">
        <v>11500</v>
      </c>
      <c r="M3009" s="1" t="s">
        <v>57</v>
      </c>
      <c r="P3009" s="181" t="s">
        <v>11500</v>
      </c>
      <c r="Q3009" s="182"/>
      <c r="S3009" s="6">
        <v>0</v>
      </c>
      <c r="T3009" s="6">
        <v>0</v>
      </c>
      <c r="U3009" s="6">
        <v>2711.54</v>
      </c>
      <c r="V3009" s="6">
        <v>0</v>
      </c>
      <c r="W3009" s="6">
        <f>SUM(Table2[[#This Row],[PE Obligations]:[Paving Obligations]])</f>
        <v>2711.54</v>
      </c>
    </row>
    <row r="3010" spans="1:23" ht="30" x14ac:dyDescent="0.25">
      <c r="A3010" s="5">
        <v>129230.59</v>
      </c>
      <c r="B3010" s="4">
        <v>6</v>
      </c>
      <c r="C3010" s="9" t="s">
        <v>46</v>
      </c>
      <c r="D3010" s="65"/>
      <c r="E3010" s="65" t="s">
        <v>11500</v>
      </c>
      <c r="F3010" s="9" t="s">
        <v>6685</v>
      </c>
      <c r="H3010" s="1" t="s">
        <v>24</v>
      </c>
      <c r="I3010" s="1" t="s">
        <v>24</v>
      </c>
      <c r="K3010" s="14" t="s">
        <v>11500</v>
      </c>
      <c r="L3010" s="14" t="s">
        <v>11500</v>
      </c>
      <c r="M3010" s="1" t="s">
        <v>57</v>
      </c>
      <c r="P3010" s="181" t="s">
        <v>11500</v>
      </c>
      <c r="Q3010" s="182"/>
      <c r="S3010" s="6">
        <v>0</v>
      </c>
      <c r="T3010" s="6">
        <v>0</v>
      </c>
      <c r="U3010" s="6">
        <v>2703.74</v>
      </c>
      <c r="V3010" s="6">
        <v>0</v>
      </c>
      <c r="W3010" s="6">
        <f>SUM(Table2[[#This Row],[PE Obligations]:[Paving Obligations]])</f>
        <v>2703.74</v>
      </c>
    </row>
    <row r="3011" spans="1:23" x14ac:dyDescent="0.25">
      <c r="A3011" s="5">
        <v>119711.05</v>
      </c>
      <c r="B3011" s="4">
        <v>3</v>
      </c>
      <c r="C3011" s="9" t="s">
        <v>161</v>
      </c>
      <c r="D3011" s="65" t="s">
        <v>900</v>
      </c>
      <c r="E3011" s="65" t="s">
        <v>900</v>
      </c>
      <c r="F3011" s="9" t="s">
        <v>2495</v>
      </c>
      <c r="H3011" s="1" t="s">
        <v>105</v>
      </c>
      <c r="I3011" s="1" t="s">
        <v>761</v>
      </c>
      <c r="K3011" s="14" t="s">
        <v>11500</v>
      </c>
      <c r="L3011" s="14" t="s">
        <v>11500</v>
      </c>
      <c r="M3011" s="1" t="s">
        <v>57</v>
      </c>
      <c r="N3011" s="13">
        <v>43406</v>
      </c>
      <c r="P3011" s="181" t="s">
        <v>11515</v>
      </c>
      <c r="Q3011" s="182"/>
      <c r="S3011" s="6">
        <v>0</v>
      </c>
      <c r="T3011" s="6">
        <v>0</v>
      </c>
      <c r="U3011" s="6">
        <v>2700</v>
      </c>
      <c r="V3011" s="6">
        <v>0</v>
      </c>
      <c r="W3011" s="6">
        <f>SUM(Table2[[#This Row],[PE Obligations]:[Paving Obligations]])</f>
        <v>2700</v>
      </c>
    </row>
    <row r="3012" spans="1:23" ht="30" x14ac:dyDescent="0.25">
      <c r="A3012" s="5">
        <v>120164</v>
      </c>
      <c r="B3012" s="4">
        <v>1</v>
      </c>
      <c r="C3012" s="9" t="s">
        <v>729</v>
      </c>
      <c r="D3012" s="65" t="s">
        <v>404</v>
      </c>
      <c r="E3012" s="65" t="s">
        <v>900</v>
      </c>
      <c r="F3012" s="9" t="s">
        <v>2631</v>
      </c>
      <c r="G3012" s="9" t="s">
        <v>2632</v>
      </c>
      <c r="H3012" s="1" t="s">
        <v>501</v>
      </c>
      <c r="I3012" s="1" t="s">
        <v>600</v>
      </c>
      <c r="K3012" s="14" t="s">
        <v>11500</v>
      </c>
      <c r="L3012" s="14" t="s">
        <v>11500</v>
      </c>
      <c r="M3012" s="2">
        <v>7.6</v>
      </c>
      <c r="N3012" s="13">
        <v>42867</v>
      </c>
      <c r="P3012" s="181" t="s">
        <v>11515</v>
      </c>
      <c r="Q3012" s="182" t="s">
        <v>24</v>
      </c>
      <c r="S3012" s="6">
        <v>-17080.82</v>
      </c>
      <c r="T3012" s="6">
        <v>0</v>
      </c>
      <c r="U3012" s="6">
        <v>19778.45</v>
      </c>
      <c r="V3012" s="6">
        <v>0</v>
      </c>
      <c r="W3012" s="6">
        <f>SUM(Table2[[#This Row],[PE Obligations]:[Paving Obligations]])</f>
        <v>2697.630000000001</v>
      </c>
    </row>
    <row r="3013" spans="1:23" x14ac:dyDescent="0.25">
      <c r="A3013" s="5">
        <v>116333.06</v>
      </c>
      <c r="B3013" s="4">
        <v>4</v>
      </c>
      <c r="C3013" s="9" t="s">
        <v>156</v>
      </c>
      <c r="D3013" s="65" t="s">
        <v>114</v>
      </c>
      <c r="E3013" s="65" t="s">
        <v>10721</v>
      </c>
      <c r="F3013" s="9" t="s">
        <v>1921</v>
      </c>
      <c r="H3013" s="1" t="s">
        <v>105</v>
      </c>
      <c r="I3013" s="1" t="s">
        <v>761</v>
      </c>
      <c r="K3013" s="14" t="s">
        <v>11500</v>
      </c>
      <c r="L3013" s="14" t="s">
        <v>11500</v>
      </c>
      <c r="M3013" s="2">
        <v>52.7</v>
      </c>
      <c r="N3013" s="13">
        <v>43042</v>
      </c>
      <c r="P3013" s="181" t="s">
        <v>11513</v>
      </c>
      <c r="Q3013" s="182"/>
      <c r="S3013" s="6">
        <v>0</v>
      </c>
      <c r="T3013" s="6">
        <v>0</v>
      </c>
      <c r="U3013" s="6">
        <v>2652.66</v>
      </c>
      <c r="V3013" s="6">
        <v>0</v>
      </c>
      <c r="W3013" s="6">
        <f>SUM(Table2[[#This Row],[PE Obligations]:[Paving Obligations]])</f>
        <v>2652.66</v>
      </c>
    </row>
    <row r="3014" spans="1:23" x14ac:dyDescent="0.25">
      <c r="A3014" s="5">
        <v>118672</v>
      </c>
      <c r="B3014" s="4">
        <v>6</v>
      </c>
      <c r="C3014" s="9" t="s">
        <v>46</v>
      </c>
      <c r="D3014" s="65"/>
      <c r="E3014" s="65" t="s">
        <v>11498</v>
      </c>
      <c r="F3014" s="9" t="s">
        <v>2347</v>
      </c>
      <c r="H3014" s="1" t="s">
        <v>22</v>
      </c>
      <c r="I3014" s="1" t="s">
        <v>155</v>
      </c>
      <c r="K3014" s="14" t="s">
        <v>11500</v>
      </c>
      <c r="L3014" s="14" t="s">
        <v>11500</v>
      </c>
      <c r="M3014" s="1" t="s">
        <v>57</v>
      </c>
      <c r="P3014" s="181" t="s">
        <v>11517</v>
      </c>
      <c r="Q3014" s="182"/>
      <c r="S3014" s="6">
        <v>2650</v>
      </c>
      <c r="T3014" s="6">
        <v>0</v>
      </c>
      <c r="U3014" s="6">
        <v>0</v>
      </c>
      <c r="V3014" s="6">
        <v>0</v>
      </c>
      <c r="W3014" s="6">
        <f>SUM(Table2[[#This Row],[PE Obligations]:[Paving Obligations]])</f>
        <v>2650</v>
      </c>
    </row>
    <row r="3015" spans="1:23" ht="30" x14ac:dyDescent="0.25">
      <c r="A3015" s="5">
        <v>129230.39999999999</v>
      </c>
      <c r="B3015" s="4">
        <v>6</v>
      </c>
      <c r="C3015" s="9" t="s">
        <v>46</v>
      </c>
      <c r="D3015" s="65"/>
      <c r="E3015" s="65" t="s">
        <v>11500</v>
      </c>
      <c r="F3015" s="9" t="s">
        <v>6666</v>
      </c>
      <c r="H3015" s="1" t="s">
        <v>24</v>
      </c>
      <c r="I3015" s="1" t="s">
        <v>24</v>
      </c>
      <c r="K3015" s="14" t="s">
        <v>11500</v>
      </c>
      <c r="L3015" s="14" t="s">
        <v>11500</v>
      </c>
      <c r="M3015" s="1" t="s">
        <v>57</v>
      </c>
      <c r="P3015" s="181" t="s">
        <v>11500</v>
      </c>
      <c r="Q3015" s="182"/>
      <c r="S3015" s="6">
        <v>0</v>
      </c>
      <c r="T3015" s="6">
        <v>0</v>
      </c>
      <c r="U3015" s="6">
        <v>2639.53</v>
      </c>
      <c r="V3015" s="6">
        <v>0</v>
      </c>
      <c r="W3015" s="6">
        <f>SUM(Table2[[#This Row],[PE Obligations]:[Paving Obligations]])</f>
        <v>2639.53</v>
      </c>
    </row>
    <row r="3016" spans="1:23" ht="30" x14ac:dyDescent="0.25">
      <c r="A3016" s="5">
        <v>127963</v>
      </c>
      <c r="B3016" s="4">
        <v>4</v>
      </c>
      <c r="C3016" s="9" t="s">
        <v>259</v>
      </c>
      <c r="D3016" s="65" t="s">
        <v>5928</v>
      </c>
      <c r="E3016" s="65" t="s">
        <v>11498</v>
      </c>
      <c r="F3016" s="9" t="s">
        <v>5929</v>
      </c>
      <c r="H3016" s="1" t="s">
        <v>1098</v>
      </c>
      <c r="I3016" s="1" t="s">
        <v>158</v>
      </c>
      <c r="K3016" s="14" t="s">
        <v>11500</v>
      </c>
      <c r="L3016" s="14" t="s">
        <v>11500</v>
      </c>
      <c r="M3016" s="2">
        <v>3.694</v>
      </c>
      <c r="P3016" s="181" t="s">
        <v>11517</v>
      </c>
      <c r="Q3016" s="182" t="s">
        <v>30</v>
      </c>
      <c r="S3016" s="6">
        <v>0</v>
      </c>
      <c r="T3016" s="6">
        <v>0</v>
      </c>
      <c r="U3016" s="6">
        <v>0</v>
      </c>
      <c r="V3016" s="6">
        <v>2624.17</v>
      </c>
      <c r="W3016" s="6">
        <f>SUM(Table2[[#This Row],[PE Obligations]:[Paving Obligations]])</f>
        <v>2624.17</v>
      </c>
    </row>
    <row r="3017" spans="1:23" ht="30" x14ac:dyDescent="0.25">
      <c r="A3017" s="5">
        <v>125745</v>
      </c>
      <c r="B3017" s="4">
        <v>1</v>
      </c>
      <c r="C3017" s="9" t="s">
        <v>83</v>
      </c>
      <c r="D3017" s="65" t="s">
        <v>4557</v>
      </c>
      <c r="E3017" s="65" t="s">
        <v>11498</v>
      </c>
      <c r="F3017" s="9" t="s">
        <v>4558</v>
      </c>
      <c r="G3017" s="9" t="s">
        <v>4559</v>
      </c>
      <c r="H3017" s="1" t="s">
        <v>35</v>
      </c>
      <c r="I3017" s="1" t="s">
        <v>29</v>
      </c>
      <c r="K3017" s="14" t="s">
        <v>28</v>
      </c>
      <c r="L3017" s="14" t="s">
        <v>113</v>
      </c>
      <c r="M3017" s="2">
        <v>0</v>
      </c>
      <c r="P3017" s="181" t="s">
        <v>11517</v>
      </c>
      <c r="Q3017" s="182" t="s">
        <v>30</v>
      </c>
      <c r="R3017" s="9" t="s">
        <v>4560</v>
      </c>
      <c r="S3017" s="6">
        <v>0</v>
      </c>
      <c r="T3017" s="6">
        <v>0</v>
      </c>
      <c r="U3017" s="6">
        <v>2607.5</v>
      </c>
      <c r="V3017" s="6">
        <v>0</v>
      </c>
      <c r="W3017" s="6">
        <f>SUM(Table2[[#This Row],[PE Obligations]:[Paving Obligations]])</f>
        <v>2607.5</v>
      </c>
    </row>
    <row r="3018" spans="1:23" ht="30" x14ac:dyDescent="0.25">
      <c r="A3018" s="5">
        <v>130114</v>
      </c>
      <c r="B3018" s="4">
        <v>3</v>
      </c>
      <c r="C3018" s="9" t="s">
        <v>54</v>
      </c>
      <c r="D3018" s="65"/>
      <c r="E3018" s="65" t="s">
        <v>11500</v>
      </c>
      <c r="F3018" s="9" t="s">
        <v>7470</v>
      </c>
      <c r="H3018" s="1" t="s">
        <v>1246</v>
      </c>
      <c r="K3018" s="14" t="s">
        <v>11500</v>
      </c>
      <c r="L3018" s="14" t="s">
        <v>11500</v>
      </c>
      <c r="M3018" s="1" t="s">
        <v>57</v>
      </c>
      <c r="P3018" s="181" t="s">
        <v>11500</v>
      </c>
      <c r="Q3018" s="182"/>
      <c r="S3018" s="6">
        <v>0</v>
      </c>
      <c r="T3018" s="6">
        <v>0</v>
      </c>
      <c r="U3018" s="6">
        <v>2591</v>
      </c>
      <c r="V3018" s="6">
        <v>0</v>
      </c>
      <c r="W3018" s="6">
        <f>SUM(Table2[[#This Row],[PE Obligations]:[Paving Obligations]])</f>
        <v>2591</v>
      </c>
    </row>
    <row r="3019" spans="1:23" x14ac:dyDescent="0.25">
      <c r="A3019" s="5">
        <v>126327</v>
      </c>
      <c r="B3019" s="4">
        <v>4</v>
      </c>
      <c r="C3019" s="9" t="s">
        <v>208</v>
      </c>
      <c r="D3019" s="65" t="s">
        <v>538</v>
      </c>
      <c r="E3019" s="65" t="s">
        <v>900</v>
      </c>
      <c r="F3019" s="9" t="s">
        <v>4823</v>
      </c>
      <c r="G3019" s="9" t="s">
        <v>4824</v>
      </c>
      <c r="H3019" s="1" t="s">
        <v>158</v>
      </c>
      <c r="I3019" s="1" t="s">
        <v>341</v>
      </c>
      <c r="J3019" s="1" t="str">
        <f>VLOOKUP(A3019,'2015 to 2019'!D:F,3,FALSE)</f>
        <v>Hot In-Place Recycling w/ 411TLD</v>
      </c>
      <c r="K3019" s="14" t="s">
        <v>11496</v>
      </c>
      <c r="L3019" s="14" t="s">
        <v>11339</v>
      </c>
      <c r="M3019" s="2">
        <v>8.1</v>
      </c>
      <c r="N3019" s="13">
        <v>43553</v>
      </c>
      <c r="O3019" s="1" t="s">
        <v>3214</v>
      </c>
      <c r="P3019" s="181" t="s">
        <v>11514</v>
      </c>
      <c r="Q3019" s="182" t="s">
        <v>11</v>
      </c>
      <c r="S3019" s="6">
        <v>2588.6799999999998</v>
      </c>
      <c r="T3019" s="6">
        <v>0</v>
      </c>
      <c r="U3019" s="6">
        <v>0</v>
      </c>
      <c r="V3019" s="6">
        <v>0</v>
      </c>
      <c r="W3019" s="6">
        <f>SUM(Table2[[#This Row],[PE Obligations]:[Paving Obligations]])</f>
        <v>2588.6799999999998</v>
      </c>
    </row>
    <row r="3020" spans="1:23" ht="30" x14ac:dyDescent="0.25">
      <c r="A3020" s="5">
        <v>129230.03</v>
      </c>
      <c r="B3020" s="4">
        <v>6</v>
      </c>
      <c r="C3020" s="9" t="s">
        <v>46</v>
      </c>
      <c r="D3020" s="65"/>
      <c r="E3020" s="65" t="s">
        <v>11500</v>
      </c>
      <c r="F3020" s="9" t="s">
        <v>6629</v>
      </c>
      <c r="H3020" s="1" t="s">
        <v>24</v>
      </c>
      <c r="I3020" s="1" t="s">
        <v>24</v>
      </c>
      <c r="K3020" s="14" t="s">
        <v>11500</v>
      </c>
      <c r="L3020" s="14" t="s">
        <v>11500</v>
      </c>
      <c r="M3020" s="1" t="s">
        <v>57</v>
      </c>
      <c r="P3020" s="181" t="s">
        <v>11500</v>
      </c>
      <c r="Q3020" s="182"/>
      <c r="S3020" s="6">
        <v>0</v>
      </c>
      <c r="T3020" s="6">
        <v>0</v>
      </c>
      <c r="U3020" s="6">
        <v>2541.46</v>
      </c>
      <c r="V3020" s="6">
        <v>0</v>
      </c>
      <c r="W3020" s="6">
        <f>SUM(Table2[[#This Row],[PE Obligations]:[Paving Obligations]])</f>
        <v>2541.46</v>
      </c>
    </row>
    <row r="3021" spans="1:23" x14ac:dyDescent="0.25">
      <c r="A3021" s="5">
        <v>40264.01</v>
      </c>
      <c r="B3021" s="4">
        <v>1</v>
      </c>
      <c r="C3021" s="9" t="s">
        <v>49</v>
      </c>
      <c r="D3021" s="65" t="s">
        <v>50</v>
      </c>
      <c r="E3021" s="65" t="s">
        <v>900</v>
      </c>
      <c r="F3021" s="9" t="s">
        <v>51</v>
      </c>
      <c r="H3021" s="1" t="s">
        <v>52</v>
      </c>
      <c r="I3021" s="1" t="s">
        <v>48</v>
      </c>
      <c r="K3021" s="14" t="s">
        <v>28</v>
      </c>
      <c r="L3021" s="14" t="s">
        <v>11339</v>
      </c>
      <c r="M3021" s="2">
        <v>0.01</v>
      </c>
      <c r="P3021" s="181" t="s">
        <v>11515</v>
      </c>
      <c r="Q3021" s="182" t="s">
        <v>24</v>
      </c>
      <c r="R3021" s="9" t="s">
        <v>53</v>
      </c>
      <c r="S3021" s="6">
        <v>0</v>
      </c>
      <c r="T3021" s="6">
        <v>0</v>
      </c>
      <c r="U3021" s="6">
        <v>2500</v>
      </c>
      <c r="V3021" s="6">
        <v>0</v>
      </c>
      <c r="W3021" s="6">
        <f>SUM(Table2[[#This Row],[PE Obligations]:[Paving Obligations]])</f>
        <v>2500</v>
      </c>
    </row>
    <row r="3022" spans="1:23" ht="30" x14ac:dyDescent="0.25">
      <c r="A3022" s="5">
        <v>130098</v>
      </c>
      <c r="B3022" s="4">
        <v>3</v>
      </c>
      <c r="C3022" s="9" t="s">
        <v>54</v>
      </c>
      <c r="D3022" s="65"/>
      <c r="E3022" s="65" t="s">
        <v>11500</v>
      </c>
      <c r="F3022" s="9" t="s">
        <v>7451</v>
      </c>
      <c r="H3022" s="1" t="s">
        <v>1246</v>
      </c>
      <c r="K3022" s="14" t="s">
        <v>11500</v>
      </c>
      <c r="L3022" s="14" t="s">
        <v>11500</v>
      </c>
      <c r="M3022" s="1" t="s">
        <v>57</v>
      </c>
      <c r="P3022" s="181" t="s">
        <v>11500</v>
      </c>
      <c r="Q3022" s="182"/>
      <c r="S3022" s="6">
        <v>0</v>
      </c>
      <c r="T3022" s="6">
        <v>0</v>
      </c>
      <c r="U3022" s="6">
        <v>2500</v>
      </c>
      <c r="V3022" s="6">
        <v>0</v>
      </c>
      <c r="W3022" s="6">
        <f>SUM(Table2[[#This Row],[PE Obligations]:[Paving Obligations]])</f>
        <v>2500</v>
      </c>
    </row>
    <row r="3023" spans="1:23" ht="30" x14ac:dyDescent="0.25">
      <c r="A3023" s="5">
        <v>129230.64</v>
      </c>
      <c r="B3023" s="4">
        <v>6</v>
      </c>
      <c r="C3023" s="9" t="s">
        <v>46</v>
      </c>
      <c r="D3023" s="65"/>
      <c r="E3023" s="65" t="s">
        <v>11500</v>
      </c>
      <c r="F3023" s="9" t="s">
        <v>6690</v>
      </c>
      <c r="H3023" s="1" t="s">
        <v>24</v>
      </c>
      <c r="I3023" s="1" t="s">
        <v>24</v>
      </c>
      <c r="K3023" s="14" t="s">
        <v>11500</v>
      </c>
      <c r="L3023" s="14" t="s">
        <v>11500</v>
      </c>
      <c r="M3023" s="1" t="s">
        <v>57</v>
      </c>
      <c r="P3023" s="181" t="s">
        <v>11500</v>
      </c>
      <c r="Q3023" s="182"/>
      <c r="S3023" s="6">
        <v>0</v>
      </c>
      <c r="T3023" s="6">
        <v>0</v>
      </c>
      <c r="U3023" s="6">
        <v>2494.9499999999998</v>
      </c>
      <c r="V3023" s="6">
        <v>0</v>
      </c>
      <c r="W3023" s="6">
        <f>SUM(Table2[[#This Row],[PE Obligations]:[Paving Obligations]])</f>
        <v>2494.9499999999998</v>
      </c>
    </row>
    <row r="3024" spans="1:23" ht="30" x14ac:dyDescent="0.25">
      <c r="A3024" s="5">
        <v>114118.07</v>
      </c>
      <c r="B3024" s="4">
        <v>3</v>
      </c>
      <c r="C3024" s="9" t="s">
        <v>161</v>
      </c>
      <c r="D3024" s="65"/>
      <c r="E3024" s="65" t="s">
        <v>10721</v>
      </c>
      <c r="F3024" s="9" t="s">
        <v>1544</v>
      </c>
      <c r="H3024" s="1" t="s">
        <v>105</v>
      </c>
      <c r="I3024" s="1" t="s">
        <v>1540</v>
      </c>
      <c r="K3024" s="14" t="s">
        <v>11500</v>
      </c>
      <c r="L3024" s="14" t="s">
        <v>11500</v>
      </c>
      <c r="M3024" s="1" t="s">
        <v>57</v>
      </c>
      <c r="N3024" s="13">
        <v>42867</v>
      </c>
      <c r="P3024" s="181" t="s">
        <v>11513</v>
      </c>
      <c r="Q3024" s="182"/>
      <c r="S3024" s="6">
        <v>0</v>
      </c>
      <c r="T3024" s="6">
        <v>0</v>
      </c>
      <c r="U3024" s="6">
        <v>2471.64</v>
      </c>
      <c r="V3024" s="6">
        <v>0</v>
      </c>
      <c r="W3024" s="6">
        <f>SUM(Table2[[#This Row],[PE Obligations]:[Paving Obligations]])</f>
        <v>2471.64</v>
      </c>
    </row>
    <row r="3025" spans="1:23" ht="30" x14ac:dyDescent="0.25">
      <c r="A3025" s="5">
        <v>116378.06</v>
      </c>
      <c r="B3025" s="4">
        <v>3</v>
      </c>
      <c r="C3025" s="9" t="s">
        <v>161</v>
      </c>
      <c r="D3025" s="65" t="s">
        <v>900</v>
      </c>
      <c r="E3025" s="65" t="s">
        <v>900</v>
      </c>
      <c r="F3025" s="9" t="s">
        <v>1969</v>
      </c>
      <c r="H3025" s="1" t="s">
        <v>105</v>
      </c>
      <c r="I3025" s="1" t="s">
        <v>761</v>
      </c>
      <c r="K3025" s="14" t="s">
        <v>11500</v>
      </c>
      <c r="L3025" s="14" t="s">
        <v>11500</v>
      </c>
      <c r="M3025" s="2">
        <v>126.3</v>
      </c>
      <c r="N3025" s="13">
        <v>43042</v>
      </c>
      <c r="P3025" s="181" t="s">
        <v>11515</v>
      </c>
      <c r="Q3025" s="182"/>
      <c r="S3025" s="6">
        <v>0</v>
      </c>
      <c r="T3025" s="6">
        <v>0</v>
      </c>
      <c r="U3025" s="6">
        <v>2465.2199999999998</v>
      </c>
      <c r="V3025" s="6">
        <v>0</v>
      </c>
      <c r="W3025" s="6">
        <f>SUM(Table2[[#This Row],[PE Obligations]:[Paving Obligations]])</f>
        <v>2465.2199999999998</v>
      </c>
    </row>
    <row r="3026" spans="1:23" ht="30" x14ac:dyDescent="0.25">
      <c r="A3026" s="5">
        <v>129230.72</v>
      </c>
      <c r="B3026" s="4">
        <v>6</v>
      </c>
      <c r="C3026" s="9" t="s">
        <v>46</v>
      </c>
      <c r="D3026" s="65"/>
      <c r="E3026" s="65" t="s">
        <v>11500</v>
      </c>
      <c r="F3026" s="9" t="s">
        <v>6698</v>
      </c>
      <c r="H3026" s="1" t="s">
        <v>24</v>
      </c>
      <c r="I3026" s="1" t="s">
        <v>24</v>
      </c>
      <c r="K3026" s="14" t="s">
        <v>11500</v>
      </c>
      <c r="L3026" s="14" t="s">
        <v>11500</v>
      </c>
      <c r="M3026" s="1" t="s">
        <v>57</v>
      </c>
      <c r="P3026" s="181" t="s">
        <v>11500</v>
      </c>
      <c r="Q3026" s="182"/>
      <c r="S3026" s="6">
        <v>0</v>
      </c>
      <c r="T3026" s="6">
        <v>0</v>
      </c>
      <c r="U3026" s="6">
        <v>2446.4299999999998</v>
      </c>
      <c r="V3026" s="6">
        <v>0</v>
      </c>
      <c r="W3026" s="6">
        <f>SUM(Table2[[#This Row],[PE Obligations]:[Paving Obligations]])</f>
        <v>2446.4299999999998</v>
      </c>
    </row>
    <row r="3027" spans="1:23" x14ac:dyDescent="0.25">
      <c r="A3027" s="5">
        <v>117233.04</v>
      </c>
      <c r="B3027" s="4">
        <v>4</v>
      </c>
      <c r="C3027" s="9" t="s">
        <v>156</v>
      </c>
      <c r="D3027" s="65"/>
      <c r="E3027" s="65" t="s">
        <v>10721</v>
      </c>
      <c r="F3027" s="9" t="s">
        <v>2081</v>
      </c>
      <c r="H3027" s="1" t="s">
        <v>105</v>
      </c>
      <c r="I3027" s="1" t="s">
        <v>922</v>
      </c>
      <c r="K3027" s="14" t="s">
        <v>11500</v>
      </c>
      <c r="L3027" s="14" t="s">
        <v>11500</v>
      </c>
      <c r="M3027" s="2">
        <v>165.75</v>
      </c>
      <c r="N3027" s="13">
        <v>42776</v>
      </c>
      <c r="P3027" s="181" t="s">
        <v>11513</v>
      </c>
      <c r="Q3027" s="182"/>
      <c r="S3027" s="6">
        <v>0</v>
      </c>
      <c r="T3027" s="6">
        <v>0</v>
      </c>
      <c r="U3027" s="6">
        <v>2437.36</v>
      </c>
      <c r="V3027" s="6">
        <v>0</v>
      </c>
      <c r="W3027" s="6">
        <f>SUM(Table2[[#This Row],[PE Obligations]:[Paving Obligations]])</f>
        <v>2437.36</v>
      </c>
    </row>
    <row r="3028" spans="1:23" ht="30" x14ac:dyDescent="0.25">
      <c r="A3028" s="5">
        <v>129230.44</v>
      </c>
      <c r="B3028" s="4">
        <v>6</v>
      </c>
      <c r="C3028" s="9" t="s">
        <v>46</v>
      </c>
      <c r="D3028" s="65"/>
      <c r="E3028" s="65" t="s">
        <v>11500</v>
      </c>
      <c r="F3028" s="9" t="s">
        <v>6670</v>
      </c>
      <c r="H3028" s="1" t="s">
        <v>24</v>
      </c>
      <c r="I3028" s="1" t="s">
        <v>24</v>
      </c>
      <c r="K3028" s="14" t="s">
        <v>11500</v>
      </c>
      <c r="L3028" s="14" t="s">
        <v>11500</v>
      </c>
      <c r="M3028" s="1" t="s">
        <v>57</v>
      </c>
      <c r="P3028" s="181" t="s">
        <v>11500</v>
      </c>
      <c r="Q3028" s="182"/>
      <c r="S3028" s="6">
        <v>0</v>
      </c>
      <c r="T3028" s="6">
        <v>0</v>
      </c>
      <c r="U3028" s="6">
        <v>2389.02</v>
      </c>
      <c r="V3028" s="6">
        <v>0</v>
      </c>
      <c r="W3028" s="6">
        <f>SUM(Table2[[#This Row],[PE Obligations]:[Paving Obligations]])</f>
        <v>2389.02</v>
      </c>
    </row>
    <row r="3029" spans="1:23" x14ac:dyDescent="0.25">
      <c r="A3029" s="5">
        <v>109932.01</v>
      </c>
      <c r="B3029" s="4">
        <v>3</v>
      </c>
      <c r="C3029" s="9" t="s">
        <v>161</v>
      </c>
      <c r="D3029" s="65"/>
      <c r="E3029" s="65" t="s">
        <v>10721</v>
      </c>
      <c r="F3029" s="9" t="s">
        <v>1159</v>
      </c>
      <c r="H3029" s="1" t="s">
        <v>105</v>
      </c>
      <c r="I3029" s="1" t="s">
        <v>171</v>
      </c>
      <c r="K3029" s="14" t="s">
        <v>11500</v>
      </c>
      <c r="L3029" s="14" t="s">
        <v>11500</v>
      </c>
      <c r="M3029" s="1" t="s">
        <v>57</v>
      </c>
      <c r="N3029" s="13">
        <v>39794</v>
      </c>
      <c r="P3029" s="181" t="s">
        <v>11513</v>
      </c>
      <c r="Q3029" s="182"/>
      <c r="S3029" s="6">
        <v>0</v>
      </c>
      <c r="T3029" s="6">
        <v>0</v>
      </c>
      <c r="U3029" s="6">
        <v>2367.7399999999998</v>
      </c>
      <c r="V3029" s="6">
        <v>0</v>
      </c>
      <c r="W3029" s="6">
        <f>SUM(Table2[[#This Row],[PE Obligations]:[Paving Obligations]])</f>
        <v>2367.7399999999998</v>
      </c>
    </row>
    <row r="3030" spans="1:23" ht="30" x14ac:dyDescent="0.25">
      <c r="A3030" s="5">
        <v>129230.01</v>
      </c>
      <c r="B3030" s="4">
        <v>6</v>
      </c>
      <c r="C3030" s="9" t="s">
        <v>46</v>
      </c>
      <c r="D3030" s="65"/>
      <c r="E3030" s="65" t="s">
        <v>11500</v>
      </c>
      <c r="F3030" s="9" t="s">
        <v>6627</v>
      </c>
      <c r="H3030" s="1" t="s">
        <v>24</v>
      </c>
      <c r="I3030" s="1" t="s">
        <v>24</v>
      </c>
      <c r="K3030" s="14" t="s">
        <v>11500</v>
      </c>
      <c r="L3030" s="14" t="s">
        <v>11500</v>
      </c>
      <c r="M3030" s="1" t="s">
        <v>57</v>
      </c>
      <c r="P3030" s="181" t="s">
        <v>11500</v>
      </c>
      <c r="Q3030" s="182"/>
      <c r="S3030" s="6">
        <v>0</v>
      </c>
      <c r="T3030" s="6">
        <v>0</v>
      </c>
      <c r="U3030" s="6">
        <v>2344.5700000000002</v>
      </c>
      <c r="V3030" s="6">
        <v>0</v>
      </c>
      <c r="W3030" s="6">
        <f>SUM(Table2[[#This Row],[PE Obligations]:[Paving Obligations]])</f>
        <v>2344.5700000000002</v>
      </c>
    </row>
    <row r="3031" spans="1:23" ht="30" x14ac:dyDescent="0.25">
      <c r="A3031" s="5">
        <v>127768.96000000001</v>
      </c>
      <c r="B3031" s="4">
        <v>6</v>
      </c>
      <c r="C3031" s="9" t="s">
        <v>46</v>
      </c>
      <c r="D3031" s="65"/>
      <c r="E3031" s="65" t="s">
        <v>11500</v>
      </c>
      <c r="F3031" s="9" t="s">
        <v>5784</v>
      </c>
      <c r="H3031" s="1" t="s">
        <v>24</v>
      </c>
      <c r="I3031" s="1" t="s">
        <v>24</v>
      </c>
      <c r="K3031" s="14" t="s">
        <v>11500</v>
      </c>
      <c r="L3031" s="14" t="s">
        <v>11500</v>
      </c>
      <c r="M3031" s="1" t="s">
        <v>57</v>
      </c>
      <c r="P3031" s="181" t="s">
        <v>11500</v>
      </c>
      <c r="Q3031" s="182"/>
      <c r="S3031" s="6">
        <v>0</v>
      </c>
      <c r="T3031" s="6">
        <v>0</v>
      </c>
      <c r="U3031" s="6">
        <v>2343.02</v>
      </c>
      <c r="V3031" s="6">
        <v>0</v>
      </c>
      <c r="W3031" s="6">
        <f>SUM(Table2[[#This Row],[PE Obligations]:[Paving Obligations]])</f>
        <v>2343.02</v>
      </c>
    </row>
    <row r="3032" spans="1:23" x14ac:dyDescent="0.25">
      <c r="A3032" s="5">
        <v>129947</v>
      </c>
      <c r="B3032" s="4">
        <v>1</v>
      </c>
      <c r="C3032" s="9" t="s">
        <v>310</v>
      </c>
      <c r="D3032" s="65"/>
      <c r="E3032" s="65" t="s">
        <v>11500</v>
      </c>
      <c r="F3032" s="9" t="s">
        <v>7300</v>
      </c>
      <c r="H3032" s="1" t="s">
        <v>1246</v>
      </c>
      <c r="K3032" s="14" t="s">
        <v>11500</v>
      </c>
      <c r="L3032" s="14" t="s">
        <v>11500</v>
      </c>
      <c r="M3032" s="1" t="s">
        <v>57</v>
      </c>
      <c r="P3032" s="181" t="s">
        <v>11500</v>
      </c>
      <c r="Q3032" s="182"/>
      <c r="S3032" s="6">
        <v>0</v>
      </c>
      <c r="T3032" s="6">
        <v>0</v>
      </c>
      <c r="U3032" s="6">
        <v>2318.9499999999998</v>
      </c>
      <c r="V3032" s="6">
        <v>0</v>
      </c>
      <c r="W3032" s="6">
        <f>SUM(Table2[[#This Row],[PE Obligations]:[Paving Obligations]])</f>
        <v>2318.9499999999998</v>
      </c>
    </row>
    <row r="3033" spans="1:23" x14ac:dyDescent="0.25">
      <c r="A3033" s="5">
        <v>125348</v>
      </c>
      <c r="B3033" s="4">
        <v>1</v>
      </c>
      <c r="C3033" s="9" t="s">
        <v>49</v>
      </c>
      <c r="D3033" s="65" t="s">
        <v>137</v>
      </c>
      <c r="E3033" s="65" t="s">
        <v>900</v>
      </c>
      <c r="F3033" s="9" t="s">
        <v>4288</v>
      </c>
      <c r="G3033" s="9" t="s">
        <v>3582</v>
      </c>
      <c r="H3033" s="1" t="s">
        <v>158</v>
      </c>
      <c r="I3033" s="1" t="s">
        <v>341</v>
      </c>
      <c r="J3033" s="1" t="str">
        <f>VLOOKUP(A3033,'2015 to 2019'!D:F,3,FALSE)</f>
        <v>411TLD Overlay @ 85 lb/sy</v>
      </c>
      <c r="K3033" s="14" t="s">
        <v>11496</v>
      </c>
      <c r="L3033" s="14" t="s">
        <v>10418</v>
      </c>
      <c r="M3033" s="2">
        <v>1.74</v>
      </c>
      <c r="N3033" s="13">
        <v>42867</v>
      </c>
      <c r="O3033" s="1" t="s">
        <v>337</v>
      </c>
      <c r="P3033" s="181" t="s">
        <v>11515</v>
      </c>
      <c r="Q3033" s="182" t="s">
        <v>24</v>
      </c>
      <c r="S3033" s="6">
        <v>0</v>
      </c>
      <c r="T3033" s="6">
        <v>0</v>
      </c>
      <c r="U3033" s="6">
        <v>0</v>
      </c>
      <c r="V3033" s="6">
        <v>2294.86</v>
      </c>
      <c r="W3033" s="6">
        <f>SUM(Table2[[#This Row],[PE Obligations]:[Paving Obligations]])</f>
        <v>2294.86</v>
      </c>
    </row>
    <row r="3034" spans="1:23" ht="30" x14ac:dyDescent="0.25">
      <c r="A3034" s="5">
        <v>129230.13</v>
      </c>
      <c r="B3034" s="4">
        <v>6</v>
      </c>
      <c r="C3034" s="9" t="s">
        <v>46</v>
      </c>
      <c r="D3034" s="65"/>
      <c r="E3034" s="65" t="s">
        <v>11500</v>
      </c>
      <c r="F3034" s="9" t="s">
        <v>6639</v>
      </c>
      <c r="H3034" s="1" t="s">
        <v>24</v>
      </c>
      <c r="I3034" s="1" t="s">
        <v>24</v>
      </c>
      <c r="K3034" s="14" t="s">
        <v>11500</v>
      </c>
      <c r="L3034" s="14" t="s">
        <v>11500</v>
      </c>
      <c r="M3034" s="1" t="s">
        <v>57</v>
      </c>
      <c r="P3034" s="181" t="s">
        <v>11500</v>
      </c>
      <c r="Q3034" s="182"/>
      <c r="S3034" s="6">
        <v>0</v>
      </c>
      <c r="T3034" s="6">
        <v>0</v>
      </c>
      <c r="U3034" s="6">
        <v>2269.14</v>
      </c>
      <c r="V3034" s="6">
        <v>0</v>
      </c>
      <c r="W3034" s="6">
        <f>SUM(Table2[[#This Row],[PE Obligations]:[Paving Obligations]])</f>
        <v>2269.14</v>
      </c>
    </row>
    <row r="3035" spans="1:23" ht="30" x14ac:dyDescent="0.25">
      <c r="A3035" s="5">
        <v>127768.29</v>
      </c>
      <c r="B3035" s="4">
        <v>6</v>
      </c>
      <c r="C3035" s="9" t="s">
        <v>46</v>
      </c>
      <c r="D3035" s="65"/>
      <c r="E3035" s="65" t="s">
        <v>11500</v>
      </c>
      <c r="F3035" s="9" t="s">
        <v>5717</v>
      </c>
      <c r="H3035" s="1" t="s">
        <v>24</v>
      </c>
      <c r="I3035" s="1" t="s">
        <v>24</v>
      </c>
      <c r="K3035" s="14" t="s">
        <v>11500</v>
      </c>
      <c r="L3035" s="14" t="s">
        <v>11500</v>
      </c>
      <c r="M3035" s="1" t="s">
        <v>57</v>
      </c>
      <c r="P3035" s="181" t="s">
        <v>11500</v>
      </c>
      <c r="Q3035" s="182"/>
      <c r="S3035" s="6">
        <v>0</v>
      </c>
      <c r="T3035" s="6">
        <v>0</v>
      </c>
      <c r="U3035" s="6">
        <v>2264.48</v>
      </c>
      <c r="V3035" s="6">
        <v>0</v>
      </c>
      <c r="W3035" s="6">
        <f>SUM(Table2[[#This Row],[PE Obligations]:[Paving Obligations]])</f>
        <v>2264.48</v>
      </c>
    </row>
    <row r="3036" spans="1:23" ht="30" x14ac:dyDescent="0.25">
      <c r="A3036" s="5">
        <v>127768.97</v>
      </c>
      <c r="B3036" s="4">
        <v>6</v>
      </c>
      <c r="C3036" s="9" t="s">
        <v>46</v>
      </c>
      <c r="D3036" s="65"/>
      <c r="E3036" s="65" t="s">
        <v>11500</v>
      </c>
      <c r="F3036" s="9" t="s">
        <v>5785</v>
      </c>
      <c r="H3036" s="1" t="s">
        <v>24</v>
      </c>
      <c r="I3036" s="1" t="s">
        <v>24</v>
      </c>
      <c r="K3036" s="14" t="s">
        <v>11500</v>
      </c>
      <c r="L3036" s="14" t="s">
        <v>11500</v>
      </c>
      <c r="M3036" s="1" t="s">
        <v>57</v>
      </c>
      <c r="P3036" s="181" t="s">
        <v>11500</v>
      </c>
      <c r="Q3036" s="182"/>
      <c r="S3036" s="6">
        <v>0</v>
      </c>
      <c r="T3036" s="6">
        <v>0</v>
      </c>
      <c r="U3036" s="6">
        <v>2259.7399999999998</v>
      </c>
      <c r="V3036" s="6">
        <v>0</v>
      </c>
      <c r="W3036" s="6">
        <f>SUM(Table2[[#This Row],[PE Obligations]:[Paving Obligations]])</f>
        <v>2259.7399999999998</v>
      </c>
    </row>
    <row r="3037" spans="1:23" x14ac:dyDescent="0.25">
      <c r="A3037" s="5">
        <v>119732</v>
      </c>
      <c r="B3037" s="4">
        <v>1</v>
      </c>
      <c r="C3037" s="9" t="s">
        <v>83</v>
      </c>
      <c r="D3037" s="65" t="s">
        <v>647</v>
      </c>
      <c r="E3037" s="65" t="s">
        <v>900</v>
      </c>
      <c r="F3037" s="9" t="s">
        <v>2506</v>
      </c>
      <c r="H3037" s="1" t="s">
        <v>52</v>
      </c>
      <c r="I3037" s="1" t="s">
        <v>48</v>
      </c>
      <c r="K3037" s="14" t="s">
        <v>28</v>
      </c>
      <c r="L3037" s="14" t="s">
        <v>11339</v>
      </c>
      <c r="M3037" s="2">
        <v>0</v>
      </c>
      <c r="P3037" s="181" t="s">
        <v>11515</v>
      </c>
      <c r="Q3037" s="182" t="s">
        <v>24</v>
      </c>
      <c r="R3037" s="9" t="s">
        <v>2507</v>
      </c>
      <c r="S3037" s="6">
        <v>0</v>
      </c>
      <c r="T3037" s="6">
        <v>0</v>
      </c>
      <c r="U3037" s="6">
        <v>2250</v>
      </c>
      <c r="V3037" s="6">
        <v>0</v>
      </c>
      <c r="W3037" s="6">
        <f>SUM(Table2[[#This Row],[PE Obligations]:[Paving Obligations]])</f>
        <v>2250</v>
      </c>
    </row>
    <row r="3038" spans="1:23" ht="30" x14ac:dyDescent="0.25">
      <c r="A3038" s="5">
        <v>114543.06</v>
      </c>
      <c r="B3038" s="4">
        <v>1</v>
      </c>
      <c r="C3038" s="9" t="s">
        <v>899</v>
      </c>
      <c r="D3038" s="65"/>
      <c r="E3038" s="65" t="s">
        <v>10721</v>
      </c>
      <c r="F3038" s="9" t="s">
        <v>1620</v>
      </c>
      <c r="H3038" s="1" t="s">
        <v>105</v>
      </c>
      <c r="I3038" s="1" t="s">
        <v>171</v>
      </c>
      <c r="K3038" s="14" t="s">
        <v>11500</v>
      </c>
      <c r="L3038" s="14" t="s">
        <v>11500</v>
      </c>
      <c r="M3038" s="1" t="s">
        <v>57</v>
      </c>
      <c r="N3038" s="13">
        <v>42650</v>
      </c>
      <c r="P3038" s="181" t="s">
        <v>11513</v>
      </c>
      <c r="Q3038" s="182"/>
      <c r="S3038" s="6">
        <v>0</v>
      </c>
      <c r="T3038" s="6">
        <v>0</v>
      </c>
      <c r="U3038" s="6">
        <v>2245.31</v>
      </c>
      <c r="V3038" s="6">
        <v>0</v>
      </c>
      <c r="W3038" s="6">
        <f>SUM(Table2[[#This Row],[PE Obligations]:[Paving Obligations]])</f>
        <v>2245.31</v>
      </c>
    </row>
    <row r="3039" spans="1:23" ht="30" x14ac:dyDescent="0.25">
      <c r="A3039" s="5">
        <v>117386</v>
      </c>
      <c r="B3039" s="4">
        <v>4</v>
      </c>
      <c r="C3039" s="9" t="s">
        <v>355</v>
      </c>
      <c r="D3039" s="65" t="s">
        <v>2103</v>
      </c>
      <c r="E3039" s="65" t="s">
        <v>11498</v>
      </c>
      <c r="F3039" s="9" t="s">
        <v>2104</v>
      </c>
      <c r="H3039" s="1" t="s">
        <v>35</v>
      </c>
      <c r="I3039" s="1" t="s">
        <v>395</v>
      </c>
      <c r="K3039" s="14" t="s">
        <v>28</v>
      </c>
      <c r="L3039" s="14" t="s">
        <v>113</v>
      </c>
      <c r="M3039" s="2">
        <v>0</v>
      </c>
      <c r="P3039" s="181" t="s">
        <v>11517</v>
      </c>
      <c r="Q3039" s="182" t="s">
        <v>30</v>
      </c>
      <c r="S3039" s="6">
        <v>0</v>
      </c>
      <c r="T3039" s="6">
        <v>0</v>
      </c>
      <c r="U3039" s="6">
        <v>2206.44</v>
      </c>
      <c r="V3039" s="6">
        <v>0</v>
      </c>
      <c r="W3039" s="6">
        <f>SUM(Table2[[#This Row],[PE Obligations]:[Paving Obligations]])</f>
        <v>2206.44</v>
      </c>
    </row>
    <row r="3040" spans="1:23" ht="45" x14ac:dyDescent="0.25">
      <c r="A3040" s="5">
        <v>118554</v>
      </c>
      <c r="B3040" s="4">
        <v>4</v>
      </c>
      <c r="C3040" s="9" t="s">
        <v>304</v>
      </c>
      <c r="D3040" s="65" t="s">
        <v>2330</v>
      </c>
      <c r="E3040" s="65" t="s">
        <v>900</v>
      </c>
      <c r="F3040" s="9" t="s">
        <v>2331</v>
      </c>
      <c r="G3040" s="9" t="s">
        <v>2332</v>
      </c>
      <c r="H3040" s="1" t="s">
        <v>22</v>
      </c>
      <c r="I3040" s="1" t="s">
        <v>2333</v>
      </c>
      <c r="K3040" s="14" t="s">
        <v>11496</v>
      </c>
      <c r="L3040" s="14" t="s">
        <v>113</v>
      </c>
      <c r="M3040" s="2">
        <v>0</v>
      </c>
      <c r="P3040" s="181" t="s">
        <v>11515</v>
      </c>
      <c r="Q3040" s="182" t="s">
        <v>24</v>
      </c>
      <c r="S3040" s="6">
        <v>2205.61</v>
      </c>
      <c r="T3040" s="6">
        <v>0</v>
      </c>
      <c r="U3040" s="6">
        <v>0</v>
      </c>
      <c r="V3040" s="6">
        <v>0</v>
      </c>
      <c r="W3040" s="6">
        <f>SUM(Table2[[#This Row],[PE Obligations]:[Paving Obligations]])</f>
        <v>2205.61</v>
      </c>
    </row>
    <row r="3041" spans="1:23" x14ac:dyDescent="0.25">
      <c r="A3041" s="5">
        <v>119711.03999999999</v>
      </c>
      <c r="B3041" s="4">
        <v>3</v>
      </c>
      <c r="C3041" s="9" t="s">
        <v>161</v>
      </c>
      <c r="D3041" s="65" t="s">
        <v>900</v>
      </c>
      <c r="E3041" s="65" t="s">
        <v>900</v>
      </c>
      <c r="F3041" s="9" t="s">
        <v>2494</v>
      </c>
      <c r="H3041" s="1" t="s">
        <v>105</v>
      </c>
      <c r="I3041" s="1" t="s">
        <v>761</v>
      </c>
      <c r="K3041" s="14" t="s">
        <v>11500</v>
      </c>
      <c r="L3041" s="14" t="s">
        <v>11500</v>
      </c>
      <c r="M3041" s="2">
        <v>150.81</v>
      </c>
      <c r="N3041" s="13">
        <v>43042</v>
      </c>
      <c r="P3041" s="181" t="s">
        <v>11515</v>
      </c>
      <c r="Q3041" s="182"/>
      <c r="S3041" s="6">
        <v>0</v>
      </c>
      <c r="T3041" s="6">
        <v>0</v>
      </c>
      <c r="U3041" s="6">
        <v>2162.17</v>
      </c>
      <c r="V3041" s="6">
        <v>0</v>
      </c>
      <c r="W3041" s="6">
        <f>SUM(Table2[[#This Row],[PE Obligations]:[Paving Obligations]])</f>
        <v>2162.17</v>
      </c>
    </row>
    <row r="3042" spans="1:23" ht="30" x14ac:dyDescent="0.25">
      <c r="A3042" s="5">
        <v>129230.12</v>
      </c>
      <c r="B3042" s="4">
        <v>6</v>
      </c>
      <c r="C3042" s="9" t="s">
        <v>46</v>
      </c>
      <c r="D3042" s="65"/>
      <c r="E3042" s="65" t="s">
        <v>11500</v>
      </c>
      <c r="F3042" s="9" t="s">
        <v>6638</v>
      </c>
      <c r="H3042" s="1" t="s">
        <v>24</v>
      </c>
      <c r="I3042" s="1" t="s">
        <v>24</v>
      </c>
      <c r="K3042" s="14" t="s">
        <v>11500</v>
      </c>
      <c r="L3042" s="14" t="s">
        <v>11500</v>
      </c>
      <c r="M3042" s="1" t="s">
        <v>57</v>
      </c>
      <c r="P3042" s="181" t="s">
        <v>11500</v>
      </c>
      <c r="Q3042" s="182"/>
      <c r="S3042" s="6">
        <v>0</v>
      </c>
      <c r="T3042" s="6">
        <v>0</v>
      </c>
      <c r="U3042" s="6">
        <v>2148.61</v>
      </c>
      <c r="V3042" s="6">
        <v>0</v>
      </c>
      <c r="W3042" s="6">
        <f>SUM(Table2[[#This Row],[PE Obligations]:[Paving Obligations]])</f>
        <v>2148.61</v>
      </c>
    </row>
    <row r="3043" spans="1:23" x14ac:dyDescent="0.25">
      <c r="A3043" s="5">
        <v>128907</v>
      </c>
      <c r="B3043" s="4">
        <v>1</v>
      </c>
      <c r="C3043" s="9" t="s">
        <v>292</v>
      </c>
      <c r="D3043" s="65"/>
      <c r="E3043" s="65" t="s">
        <v>11500</v>
      </c>
      <c r="F3043" s="9" t="s">
        <v>6414</v>
      </c>
      <c r="H3043" s="1" t="s">
        <v>878</v>
      </c>
      <c r="I3043" s="1" t="s">
        <v>972</v>
      </c>
      <c r="K3043" s="14" t="s">
        <v>11500</v>
      </c>
      <c r="L3043" s="14" t="s">
        <v>11500</v>
      </c>
      <c r="M3043" s="1" t="s">
        <v>57</v>
      </c>
      <c r="P3043" s="181" t="s">
        <v>11500</v>
      </c>
      <c r="Q3043" s="182"/>
      <c r="S3043" s="6">
        <v>0</v>
      </c>
      <c r="T3043" s="6">
        <v>0</v>
      </c>
      <c r="U3043" s="6">
        <v>2106.42</v>
      </c>
      <c r="V3043" s="6">
        <v>0</v>
      </c>
      <c r="W3043" s="6">
        <f>SUM(Table2[[#This Row],[PE Obligations]:[Paving Obligations]])</f>
        <v>2106.42</v>
      </c>
    </row>
    <row r="3044" spans="1:23" ht="90" x14ac:dyDescent="0.25">
      <c r="A3044" s="5">
        <v>121999</v>
      </c>
      <c r="B3044" s="4">
        <v>2</v>
      </c>
      <c r="C3044" s="9" t="s">
        <v>124</v>
      </c>
      <c r="D3044" s="65"/>
      <c r="E3044" s="65" t="s">
        <v>11498</v>
      </c>
      <c r="F3044" s="9" t="s">
        <v>3070</v>
      </c>
      <c r="G3044" s="9" t="s">
        <v>3071</v>
      </c>
      <c r="H3044" s="1" t="s">
        <v>22</v>
      </c>
      <c r="I3044" s="1" t="s">
        <v>39</v>
      </c>
      <c r="K3044" s="14" t="s">
        <v>11500</v>
      </c>
      <c r="L3044" s="14" t="s">
        <v>11500</v>
      </c>
      <c r="M3044" s="2">
        <v>0.91900000000000004</v>
      </c>
      <c r="P3044" s="181" t="s">
        <v>11517</v>
      </c>
      <c r="Q3044" s="182"/>
      <c r="S3044" s="6">
        <v>2044.13</v>
      </c>
      <c r="T3044" s="6">
        <v>0</v>
      </c>
      <c r="U3044" s="6">
        <v>0</v>
      </c>
      <c r="V3044" s="6">
        <v>0</v>
      </c>
      <c r="W3044" s="6">
        <f>SUM(Table2[[#This Row],[PE Obligations]:[Paving Obligations]])</f>
        <v>2044.13</v>
      </c>
    </row>
    <row r="3045" spans="1:23" ht="30" x14ac:dyDescent="0.25">
      <c r="A3045" s="5">
        <v>129230.27</v>
      </c>
      <c r="B3045" s="4">
        <v>6</v>
      </c>
      <c r="C3045" s="9" t="s">
        <v>46</v>
      </c>
      <c r="D3045" s="65"/>
      <c r="E3045" s="65" t="s">
        <v>11500</v>
      </c>
      <c r="F3045" s="9" t="s">
        <v>6653</v>
      </c>
      <c r="H3045" s="1" t="s">
        <v>24</v>
      </c>
      <c r="I3045" s="1" t="s">
        <v>24</v>
      </c>
      <c r="K3045" s="14" t="s">
        <v>11500</v>
      </c>
      <c r="L3045" s="14" t="s">
        <v>11500</v>
      </c>
      <c r="M3045" s="1" t="s">
        <v>57</v>
      </c>
      <c r="P3045" s="181" t="s">
        <v>11500</v>
      </c>
      <c r="Q3045" s="182"/>
      <c r="S3045" s="6">
        <v>0</v>
      </c>
      <c r="T3045" s="6">
        <v>0</v>
      </c>
      <c r="U3045" s="6">
        <v>2035.56</v>
      </c>
      <c r="V3045" s="6">
        <v>0</v>
      </c>
      <c r="W3045" s="6">
        <f>SUM(Table2[[#This Row],[PE Obligations]:[Paving Obligations]])</f>
        <v>2035.56</v>
      </c>
    </row>
    <row r="3046" spans="1:23" ht="30" x14ac:dyDescent="0.25">
      <c r="A3046" s="5">
        <v>129230.17</v>
      </c>
      <c r="B3046" s="4">
        <v>6</v>
      </c>
      <c r="C3046" s="9" t="s">
        <v>46</v>
      </c>
      <c r="D3046" s="65"/>
      <c r="E3046" s="65" t="s">
        <v>11500</v>
      </c>
      <c r="F3046" s="9" t="s">
        <v>6643</v>
      </c>
      <c r="H3046" s="1" t="s">
        <v>24</v>
      </c>
      <c r="I3046" s="1" t="s">
        <v>24</v>
      </c>
      <c r="K3046" s="14" t="s">
        <v>11500</v>
      </c>
      <c r="L3046" s="14" t="s">
        <v>11500</v>
      </c>
      <c r="M3046" s="1" t="s">
        <v>57</v>
      </c>
      <c r="P3046" s="181" t="s">
        <v>11500</v>
      </c>
      <c r="Q3046" s="182"/>
      <c r="S3046" s="6">
        <v>0</v>
      </c>
      <c r="T3046" s="6">
        <v>0</v>
      </c>
      <c r="U3046" s="6">
        <v>2023.69</v>
      </c>
      <c r="V3046" s="6">
        <v>0</v>
      </c>
      <c r="W3046" s="6">
        <f>SUM(Table2[[#This Row],[PE Obligations]:[Paving Obligations]])</f>
        <v>2023.69</v>
      </c>
    </row>
    <row r="3047" spans="1:23" ht="30" x14ac:dyDescent="0.25">
      <c r="A3047" s="5">
        <v>129230.68</v>
      </c>
      <c r="B3047" s="4">
        <v>6</v>
      </c>
      <c r="C3047" s="9" t="s">
        <v>46</v>
      </c>
      <c r="D3047" s="65"/>
      <c r="E3047" s="65" t="s">
        <v>11500</v>
      </c>
      <c r="F3047" s="9" t="s">
        <v>6694</v>
      </c>
      <c r="H3047" s="1" t="s">
        <v>24</v>
      </c>
      <c r="I3047" s="1" t="s">
        <v>24</v>
      </c>
      <c r="K3047" s="14" t="s">
        <v>11500</v>
      </c>
      <c r="L3047" s="14" t="s">
        <v>11500</v>
      </c>
      <c r="M3047" s="1" t="s">
        <v>57</v>
      </c>
      <c r="P3047" s="181" t="s">
        <v>11500</v>
      </c>
      <c r="Q3047" s="182"/>
      <c r="S3047" s="6">
        <v>0</v>
      </c>
      <c r="T3047" s="6">
        <v>0</v>
      </c>
      <c r="U3047" s="6">
        <v>2022.81</v>
      </c>
      <c r="V3047" s="6">
        <v>0</v>
      </c>
      <c r="W3047" s="6">
        <f>SUM(Table2[[#This Row],[PE Obligations]:[Paving Obligations]])</f>
        <v>2022.81</v>
      </c>
    </row>
    <row r="3048" spans="1:23" x14ac:dyDescent="0.25">
      <c r="A3048" s="5">
        <v>102248.02</v>
      </c>
      <c r="B3048" s="4">
        <v>1</v>
      </c>
      <c r="C3048" s="9" t="s">
        <v>192</v>
      </c>
      <c r="D3048" s="65" t="s">
        <v>390</v>
      </c>
      <c r="E3048" s="65" t="s">
        <v>900</v>
      </c>
      <c r="F3048" s="9" t="s">
        <v>748</v>
      </c>
      <c r="H3048" s="1" t="s">
        <v>52</v>
      </c>
      <c r="I3048" s="1" t="s">
        <v>48</v>
      </c>
      <c r="K3048" s="14" t="s">
        <v>28</v>
      </c>
      <c r="L3048" s="14" t="s">
        <v>11339</v>
      </c>
      <c r="M3048" s="2">
        <v>0</v>
      </c>
      <c r="P3048" s="181" t="s">
        <v>11514</v>
      </c>
      <c r="Q3048" s="182" t="s">
        <v>11</v>
      </c>
      <c r="R3048" s="9" t="s">
        <v>749</v>
      </c>
      <c r="S3048" s="6">
        <v>0</v>
      </c>
      <c r="T3048" s="6">
        <v>0</v>
      </c>
      <c r="U3048" s="6">
        <v>2000</v>
      </c>
      <c r="V3048" s="6">
        <v>0</v>
      </c>
      <c r="W3048" s="6">
        <f>SUM(Table2[[#This Row],[PE Obligations]:[Paving Obligations]])</f>
        <v>2000</v>
      </c>
    </row>
    <row r="3049" spans="1:23" ht="45" x14ac:dyDescent="0.25">
      <c r="A3049" s="5">
        <v>112517</v>
      </c>
      <c r="B3049" s="4">
        <v>2</v>
      </c>
      <c r="C3049" s="9" t="s">
        <v>179</v>
      </c>
      <c r="D3049" s="65" t="s">
        <v>122</v>
      </c>
      <c r="E3049" s="65" t="s">
        <v>10721</v>
      </c>
      <c r="F3049" s="9" t="s">
        <v>1313</v>
      </c>
      <c r="G3049" s="9" t="s">
        <v>1314</v>
      </c>
      <c r="H3049" s="1" t="s">
        <v>74</v>
      </c>
      <c r="I3049" s="1" t="s">
        <v>522</v>
      </c>
      <c r="K3049" s="14" t="s">
        <v>11496</v>
      </c>
      <c r="L3049" s="14" t="s">
        <v>113</v>
      </c>
      <c r="M3049" s="2">
        <v>0.81899999999999995</v>
      </c>
      <c r="N3049" s="13">
        <v>41418</v>
      </c>
      <c r="P3049" s="181" t="s">
        <v>11513</v>
      </c>
      <c r="Q3049" s="182" t="s">
        <v>148</v>
      </c>
      <c r="S3049" s="6">
        <v>0</v>
      </c>
      <c r="T3049" s="6">
        <v>0</v>
      </c>
      <c r="U3049" s="6">
        <v>2000</v>
      </c>
      <c r="V3049" s="6">
        <v>0</v>
      </c>
      <c r="W3049" s="6">
        <f>SUM(Table2[[#This Row],[PE Obligations]:[Paving Obligations]])</f>
        <v>2000</v>
      </c>
    </row>
    <row r="3050" spans="1:23" ht="75" x14ac:dyDescent="0.25">
      <c r="A3050" s="5">
        <v>123749</v>
      </c>
      <c r="B3050" s="4">
        <v>3</v>
      </c>
      <c r="C3050" s="9" t="s">
        <v>188</v>
      </c>
      <c r="D3050" s="65" t="s">
        <v>3551</v>
      </c>
      <c r="E3050" s="65" t="s">
        <v>11498</v>
      </c>
      <c r="F3050" s="9" t="s">
        <v>3552</v>
      </c>
      <c r="G3050" s="9" t="s">
        <v>3553</v>
      </c>
      <c r="H3050" s="1" t="s">
        <v>22</v>
      </c>
      <c r="I3050" s="1" t="s">
        <v>39</v>
      </c>
      <c r="K3050" s="14" t="s">
        <v>11500</v>
      </c>
      <c r="L3050" s="14" t="s">
        <v>11500</v>
      </c>
      <c r="M3050" s="2">
        <v>0.77</v>
      </c>
      <c r="P3050" s="181" t="s">
        <v>11517</v>
      </c>
      <c r="Q3050" s="182" t="s">
        <v>30</v>
      </c>
      <c r="S3050" s="6">
        <v>2000</v>
      </c>
      <c r="T3050" s="6">
        <v>0</v>
      </c>
      <c r="U3050" s="6">
        <v>0</v>
      </c>
      <c r="V3050" s="6">
        <v>0</v>
      </c>
      <c r="W3050" s="6">
        <f>SUM(Table2[[#This Row],[PE Obligations]:[Paving Obligations]])</f>
        <v>2000</v>
      </c>
    </row>
    <row r="3051" spans="1:23" ht="30" x14ac:dyDescent="0.25">
      <c r="A3051" s="5">
        <v>128683</v>
      </c>
      <c r="B3051" s="4">
        <v>1</v>
      </c>
      <c r="C3051" s="9" t="s">
        <v>110</v>
      </c>
      <c r="D3051" s="65" t="s">
        <v>401</v>
      </c>
      <c r="E3051" s="65" t="s">
        <v>900</v>
      </c>
      <c r="F3051" s="9" t="s">
        <v>6248</v>
      </c>
      <c r="G3051" s="9" t="s">
        <v>6227</v>
      </c>
      <c r="H3051" s="1" t="s">
        <v>105</v>
      </c>
      <c r="I3051" s="1" t="s">
        <v>501</v>
      </c>
      <c r="K3051" s="14" t="s">
        <v>11506</v>
      </c>
      <c r="L3051" s="14" t="s">
        <v>11339</v>
      </c>
      <c r="M3051" s="2">
        <v>0.01</v>
      </c>
      <c r="N3051" s="13">
        <v>43560</v>
      </c>
      <c r="P3051" s="181" t="s">
        <v>11515</v>
      </c>
      <c r="Q3051" s="182" t="s">
        <v>24</v>
      </c>
      <c r="S3051" s="6">
        <v>2000</v>
      </c>
      <c r="T3051" s="6">
        <v>0</v>
      </c>
      <c r="U3051" s="6">
        <v>0</v>
      </c>
      <c r="V3051" s="6">
        <v>0</v>
      </c>
      <c r="W3051" s="6">
        <f>SUM(Table2[[#This Row],[PE Obligations]:[Paving Obligations]])</f>
        <v>2000</v>
      </c>
    </row>
    <row r="3052" spans="1:23" x14ac:dyDescent="0.25">
      <c r="A3052" s="5">
        <v>130366</v>
      </c>
      <c r="B3052" s="4">
        <v>1</v>
      </c>
      <c r="C3052" s="9" t="s">
        <v>32</v>
      </c>
      <c r="D3052" s="65" t="s">
        <v>139</v>
      </c>
      <c r="E3052" s="65" t="s">
        <v>900</v>
      </c>
      <c r="F3052" s="9" t="s">
        <v>7654</v>
      </c>
      <c r="H3052" s="1" t="s">
        <v>52</v>
      </c>
      <c r="I3052" s="1" t="s">
        <v>48</v>
      </c>
      <c r="K3052" s="14" t="s">
        <v>28</v>
      </c>
      <c r="L3052" s="14" t="s">
        <v>11339</v>
      </c>
      <c r="M3052" s="2">
        <v>0</v>
      </c>
      <c r="P3052" s="181" t="s">
        <v>11515</v>
      </c>
      <c r="Q3052" s="182" t="s">
        <v>24</v>
      </c>
      <c r="R3052" s="9" t="s">
        <v>7655</v>
      </c>
      <c r="S3052" s="6">
        <v>0</v>
      </c>
      <c r="T3052" s="6">
        <v>0</v>
      </c>
      <c r="U3052" s="6">
        <v>2000</v>
      </c>
      <c r="V3052" s="6">
        <v>0</v>
      </c>
      <c r="W3052" s="6">
        <f>SUM(Table2[[#This Row],[PE Obligations]:[Paving Obligations]])</f>
        <v>2000</v>
      </c>
    </row>
    <row r="3053" spans="1:23" ht="30" x14ac:dyDescent="0.25">
      <c r="A3053" s="5">
        <v>117561</v>
      </c>
      <c r="B3053" s="4">
        <v>3</v>
      </c>
      <c r="C3053" s="9" t="s">
        <v>267</v>
      </c>
      <c r="D3053" s="65" t="s">
        <v>135</v>
      </c>
      <c r="E3053" s="65" t="s">
        <v>11498</v>
      </c>
      <c r="F3053" s="9" t="s">
        <v>2166</v>
      </c>
      <c r="H3053" s="1" t="s">
        <v>24</v>
      </c>
      <c r="I3053" s="1" t="s">
        <v>118</v>
      </c>
      <c r="K3053" s="14" t="s">
        <v>11496</v>
      </c>
      <c r="L3053" s="14" t="s">
        <v>11499</v>
      </c>
      <c r="M3053" s="2">
        <v>0.441</v>
      </c>
      <c r="N3053" s="13">
        <v>41516</v>
      </c>
      <c r="P3053" s="181" t="s">
        <v>11517</v>
      </c>
      <c r="Q3053" s="182" t="s">
        <v>30</v>
      </c>
      <c r="S3053" s="6">
        <v>1990.26</v>
      </c>
      <c r="T3053" s="6">
        <v>0</v>
      </c>
      <c r="U3053" s="6">
        <v>0</v>
      </c>
      <c r="V3053" s="6">
        <v>0</v>
      </c>
      <c r="W3053" s="6">
        <f>SUM(Table2[[#This Row],[PE Obligations]:[Paving Obligations]])</f>
        <v>1990.26</v>
      </c>
    </row>
    <row r="3054" spans="1:23" ht="30" x14ac:dyDescent="0.25">
      <c r="A3054" s="5">
        <v>119530</v>
      </c>
      <c r="B3054" s="4">
        <v>1</v>
      </c>
      <c r="C3054" s="9" t="s">
        <v>276</v>
      </c>
      <c r="D3054" s="65" t="s">
        <v>2457</v>
      </c>
      <c r="E3054" s="65" t="s">
        <v>11498</v>
      </c>
      <c r="F3054" s="9" t="s">
        <v>2458</v>
      </c>
      <c r="H3054" s="1" t="s">
        <v>1098</v>
      </c>
      <c r="I3054" s="1" t="s">
        <v>158</v>
      </c>
      <c r="K3054" s="14" t="s">
        <v>11500</v>
      </c>
      <c r="L3054" s="14" t="s">
        <v>11500</v>
      </c>
      <c r="M3054" s="2">
        <v>2.89</v>
      </c>
      <c r="P3054" s="181" t="s">
        <v>11517</v>
      </c>
      <c r="Q3054" s="182" t="s">
        <v>30</v>
      </c>
      <c r="S3054" s="6">
        <v>0</v>
      </c>
      <c r="T3054" s="6">
        <v>0</v>
      </c>
      <c r="U3054" s="6">
        <v>0</v>
      </c>
      <c r="V3054" s="6">
        <v>1975.32</v>
      </c>
      <c r="W3054" s="6">
        <f>SUM(Table2[[#This Row],[PE Obligations]:[Paving Obligations]])</f>
        <v>1975.32</v>
      </c>
    </row>
    <row r="3055" spans="1:23" x14ac:dyDescent="0.25">
      <c r="A3055" s="5">
        <v>116368.06</v>
      </c>
      <c r="B3055" s="4">
        <v>4</v>
      </c>
      <c r="C3055" s="9" t="s">
        <v>156</v>
      </c>
      <c r="D3055" s="65"/>
      <c r="E3055" s="65" t="s">
        <v>10721</v>
      </c>
      <c r="F3055" s="9" t="s">
        <v>1960</v>
      </c>
      <c r="H3055" s="1" t="s">
        <v>105</v>
      </c>
      <c r="I3055" s="1" t="s">
        <v>761</v>
      </c>
      <c r="K3055" s="14" t="s">
        <v>11500</v>
      </c>
      <c r="L3055" s="14" t="s">
        <v>11500</v>
      </c>
      <c r="M3055" s="2">
        <v>557.91</v>
      </c>
      <c r="N3055" s="13">
        <v>43042</v>
      </c>
      <c r="P3055" s="181" t="s">
        <v>11513</v>
      </c>
      <c r="Q3055" s="182"/>
      <c r="S3055" s="6">
        <v>0</v>
      </c>
      <c r="T3055" s="6">
        <v>0</v>
      </c>
      <c r="U3055" s="6">
        <v>1967.79</v>
      </c>
      <c r="V3055" s="6">
        <v>0</v>
      </c>
      <c r="W3055" s="6">
        <f>SUM(Table2[[#This Row],[PE Obligations]:[Paving Obligations]])</f>
        <v>1967.79</v>
      </c>
    </row>
    <row r="3056" spans="1:23" x14ac:dyDescent="0.25">
      <c r="A3056" s="5">
        <v>126986</v>
      </c>
      <c r="B3056" s="4">
        <v>2</v>
      </c>
      <c r="C3056" s="9" t="s">
        <v>121</v>
      </c>
      <c r="D3056" s="65" t="s">
        <v>5222</v>
      </c>
      <c r="E3056" s="65" t="s">
        <v>11498</v>
      </c>
      <c r="F3056" s="9" t="s">
        <v>5223</v>
      </c>
      <c r="H3056" s="1" t="s">
        <v>1098</v>
      </c>
      <c r="I3056" s="1" t="s">
        <v>158</v>
      </c>
      <c r="K3056" s="14" t="s">
        <v>11500</v>
      </c>
      <c r="L3056" s="14" t="s">
        <v>11500</v>
      </c>
      <c r="M3056" s="2">
        <v>0.52300000000000002</v>
      </c>
      <c r="P3056" s="181" t="s">
        <v>11517</v>
      </c>
      <c r="Q3056" s="182" t="s">
        <v>30</v>
      </c>
      <c r="S3056" s="6">
        <v>0</v>
      </c>
      <c r="T3056" s="6">
        <v>0</v>
      </c>
      <c r="U3056" s="6">
        <v>0</v>
      </c>
      <c r="V3056" s="6">
        <v>1957.26</v>
      </c>
      <c r="W3056" s="6">
        <f>SUM(Table2[[#This Row],[PE Obligations]:[Paving Obligations]])</f>
        <v>1957.26</v>
      </c>
    </row>
    <row r="3057" spans="1:23" ht="45" x14ac:dyDescent="0.25">
      <c r="A3057" s="5">
        <v>115370.53</v>
      </c>
      <c r="B3057" s="4">
        <v>4</v>
      </c>
      <c r="C3057" s="9" t="s">
        <v>246</v>
      </c>
      <c r="D3057" s="65"/>
      <c r="E3057" s="65" t="s">
        <v>11498</v>
      </c>
      <c r="F3057" s="9" t="s">
        <v>1727</v>
      </c>
      <c r="G3057" s="9" t="s">
        <v>1728</v>
      </c>
      <c r="H3057" s="1" t="s">
        <v>24</v>
      </c>
      <c r="I3057" s="1" t="s">
        <v>600</v>
      </c>
      <c r="K3057" s="14" t="s">
        <v>11500</v>
      </c>
      <c r="L3057" s="14" t="s">
        <v>11500</v>
      </c>
      <c r="M3057" s="2">
        <v>0</v>
      </c>
      <c r="N3057" s="13">
        <v>42601</v>
      </c>
      <c r="P3057" s="181" t="s">
        <v>11517</v>
      </c>
      <c r="Q3057" s="182" t="s">
        <v>30</v>
      </c>
      <c r="S3057" s="6">
        <v>-914.11</v>
      </c>
      <c r="T3057" s="6">
        <v>0</v>
      </c>
      <c r="U3057" s="6">
        <v>2867.25</v>
      </c>
      <c r="V3057" s="6">
        <v>0</v>
      </c>
      <c r="W3057" s="6">
        <f>SUM(Table2[[#This Row],[PE Obligations]:[Paving Obligations]])</f>
        <v>1953.1399999999999</v>
      </c>
    </row>
    <row r="3058" spans="1:23" x14ac:dyDescent="0.25">
      <c r="A3058" s="5">
        <v>128330</v>
      </c>
      <c r="B3058" s="4">
        <v>2</v>
      </c>
      <c r="C3058" s="9" t="s">
        <v>98</v>
      </c>
      <c r="D3058" s="65"/>
      <c r="E3058" s="65" t="s">
        <v>11500</v>
      </c>
      <c r="F3058" s="9" t="s">
        <v>6086</v>
      </c>
      <c r="H3058" s="1" t="s">
        <v>878</v>
      </c>
      <c r="I3058" s="1" t="s">
        <v>972</v>
      </c>
      <c r="K3058" s="14" t="s">
        <v>11500</v>
      </c>
      <c r="L3058" s="14" t="s">
        <v>11500</v>
      </c>
      <c r="M3058" s="1" t="s">
        <v>57</v>
      </c>
      <c r="P3058" s="181" t="s">
        <v>11500</v>
      </c>
      <c r="Q3058" s="182"/>
      <c r="S3058" s="6">
        <v>0</v>
      </c>
      <c r="T3058" s="6">
        <v>0</v>
      </c>
      <c r="U3058" s="6">
        <v>1950</v>
      </c>
      <c r="V3058" s="6">
        <v>0</v>
      </c>
      <c r="W3058" s="6">
        <f>SUM(Table2[[#This Row],[PE Obligations]:[Paving Obligations]])</f>
        <v>1950</v>
      </c>
    </row>
    <row r="3059" spans="1:23" ht="45" x14ac:dyDescent="0.25">
      <c r="A3059" s="5">
        <v>120198</v>
      </c>
      <c r="B3059" s="4">
        <v>3</v>
      </c>
      <c r="C3059" s="9" t="s">
        <v>161</v>
      </c>
      <c r="D3059" s="65"/>
      <c r="E3059" s="65" t="s">
        <v>900</v>
      </c>
      <c r="F3059" s="9" t="s">
        <v>2644</v>
      </c>
      <c r="H3059" s="1" t="s">
        <v>52</v>
      </c>
      <c r="I3059" s="1" t="s">
        <v>48</v>
      </c>
      <c r="K3059" s="14" t="s">
        <v>28</v>
      </c>
      <c r="L3059" s="14" t="s">
        <v>11339</v>
      </c>
      <c r="M3059" s="1" t="s">
        <v>57</v>
      </c>
      <c r="N3059" s="13">
        <v>41831</v>
      </c>
      <c r="P3059" s="181" t="s">
        <v>11515</v>
      </c>
      <c r="Q3059" s="182" t="s">
        <v>24</v>
      </c>
      <c r="R3059" s="9" t="s">
        <v>2645</v>
      </c>
      <c r="S3059" s="6">
        <v>0</v>
      </c>
      <c r="T3059" s="6">
        <v>0</v>
      </c>
      <c r="U3059" s="6">
        <v>1945.23</v>
      </c>
      <c r="V3059" s="6">
        <v>0</v>
      </c>
      <c r="W3059" s="6">
        <f>SUM(Table2[[#This Row],[PE Obligations]:[Paving Obligations]])</f>
        <v>1945.23</v>
      </c>
    </row>
    <row r="3060" spans="1:23" ht="30" x14ac:dyDescent="0.25">
      <c r="A3060" s="5">
        <v>114013</v>
      </c>
      <c r="B3060" s="4">
        <v>4</v>
      </c>
      <c r="C3060" s="9" t="s">
        <v>190</v>
      </c>
      <c r="D3060" s="65" t="s">
        <v>1512</v>
      </c>
      <c r="E3060" s="65" t="s">
        <v>11498</v>
      </c>
      <c r="F3060" s="9" t="s">
        <v>1513</v>
      </c>
      <c r="H3060" s="1" t="s">
        <v>1098</v>
      </c>
      <c r="I3060" s="1" t="s">
        <v>922</v>
      </c>
      <c r="K3060" s="14" t="s">
        <v>11500</v>
      </c>
      <c r="L3060" s="14" t="s">
        <v>11500</v>
      </c>
      <c r="M3060" s="2">
        <v>3.9</v>
      </c>
      <c r="P3060" s="181" t="s">
        <v>11517</v>
      </c>
      <c r="Q3060" s="182" t="s">
        <v>1369</v>
      </c>
      <c r="S3060" s="6">
        <v>0</v>
      </c>
      <c r="T3060" s="6">
        <v>0</v>
      </c>
      <c r="U3060" s="6">
        <v>1928.2</v>
      </c>
      <c r="V3060" s="6">
        <v>0</v>
      </c>
      <c r="W3060" s="6">
        <f>SUM(Table2[[#This Row],[PE Obligations]:[Paving Obligations]])</f>
        <v>1928.2</v>
      </c>
    </row>
    <row r="3061" spans="1:23" ht="30" x14ac:dyDescent="0.25">
      <c r="A3061" s="5">
        <v>127058</v>
      </c>
      <c r="B3061" s="4">
        <v>1</v>
      </c>
      <c r="C3061" s="9" t="s">
        <v>25</v>
      </c>
      <c r="D3061" s="65" t="s">
        <v>5274</v>
      </c>
      <c r="E3061" s="65" t="s">
        <v>11498</v>
      </c>
      <c r="F3061" s="9" t="s">
        <v>5275</v>
      </c>
      <c r="H3061" s="1" t="s">
        <v>1098</v>
      </c>
      <c r="I3061" s="1" t="s">
        <v>158</v>
      </c>
      <c r="K3061" s="14" t="s">
        <v>11500</v>
      </c>
      <c r="L3061" s="14" t="s">
        <v>11500</v>
      </c>
      <c r="M3061" s="2">
        <v>1.2</v>
      </c>
      <c r="P3061" s="181" t="s">
        <v>11517</v>
      </c>
      <c r="Q3061" s="182" t="s">
        <v>30</v>
      </c>
      <c r="S3061" s="6">
        <v>0</v>
      </c>
      <c r="T3061" s="6">
        <v>0</v>
      </c>
      <c r="U3061" s="6">
        <v>0</v>
      </c>
      <c r="V3061" s="6">
        <v>1926.74</v>
      </c>
      <c r="W3061" s="6">
        <f>SUM(Table2[[#This Row],[PE Obligations]:[Paving Obligations]])</f>
        <v>1926.74</v>
      </c>
    </row>
    <row r="3062" spans="1:23" ht="30" x14ac:dyDescent="0.25">
      <c r="A3062" s="5">
        <v>129230.02</v>
      </c>
      <c r="B3062" s="4">
        <v>6</v>
      </c>
      <c r="C3062" s="9" t="s">
        <v>46</v>
      </c>
      <c r="D3062" s="65"/>
      <c r="E3062" s="65" t="s">
        <v>11500</v>
      </c>
      <c r="F3062" s="9" t="s">
        <v>6628</v>
      </c>
      <c r="H3062" s="1" t="s">
        <v>24</v>
      </c>
      <c r="I3062" s="1" t="s">
        <v>24</v>
      </c>
      <c r="K3062" s="14" t="s">
        <v>11500</v>
      </c>
      <c r="L3062" s="14" t="s">
        <v>11500</v>
      </c>
      <c r="M3062" s="1" t="s">
        <v>57</v>
      </c>
      <c r="P3062" s="181" t="s">
        <v>11500</v>
      </c>
      <c r="Q3062" s="182"/>
      <c r="S3062" s="6">
        <v>0</v>
      </c>
      <c r="T3062" s="6">
        <v>0</v>
      </c>
      <c r="U3062" s="6">
        <v>1864.1</v>
      </c>
      <c r="V3062" s="6">
        <v>0</v>
      </c>
      <c r="W3062" s="6">
        <f>SUM(Table2[[#This Row],[PE Obligations]:[Paving Obligations]])</f>
        <v>1864.1</v>
      </c>
    </row>
    <row r="3063" spans="1:23" x14ac:dyDescent="0.25">
      <c r="A3063" s="5">
        <v>126059</v>
      </c>
      <c r="B3063" s="4">
        <v>1</v>
      </c>
      <c r="C3063" s="9" t="s">
        <v>169</v>
      </c>
      <c r="D3063" s="65" t="s">
        <v>50</v>
      </c>
      <c r="E3063" s="65" t="s">
        <v>900</v>
      </c>
      <c r="F3063" s="9" t="s">
        <v>4620</v>
      </c>
      <c r="G3063" s="9" t="s">
        <v>3582</v>
      </c>
      <c r="H3063" s="1" t="s">
        <v>158</v>
      </c>
      <c r="I3063" s="1" t="s">
        <v>158</v>
      </c>
      <c r="J3063" s="1" t="str">
        <f>VLOOKUP(A3063,'Resurfacing Data'!A:M,13,FALSE)</f>
        <v>411TLD Overlay @ 85 lb/sy</v>
      </c>
      <c r="K3063" s="14" t="s">
        <v>11496</v>
      </c>
      <c r="L3063" s="14" t="s">
        <v>10418</v>
      </c>
      <c r="M3063" s="2">
        <v>5.94</v>
      </c>
      <c r="N3063" s="13">
        <v>43231</v>
      </c>
      <c r="O3063" s="1" t="s">
        <v>337</v>
      </c>
      <c r="P3063" s="181" t="s">
        <v>11514</v>
      </c>
      <c r="Q3063" s="182" t="s">
        <v>430</v>
      </c>
      <c r="S3063" s="6">
        <v>0</v>
      </c>
      <c r="T3063" s="6">
        <v>0</v>
      </c>
      <c r="U3063" s="6">
        <v>0</v>
      </c>
      <c r="V3063" s="6">
        <v>1858.32</v>
      </c>
      <c r="W3063" s="6">
        <f>SUM(Table2[[#This Row],[PE Obligations]:[Paving Obligations]])</f>
        <v>1858.32</v>
      </c>
    </row>
    <row r="3064" spans="1:23" x14ac:dyDescent="0.25">
      <c r="A3064" s="5">
        <v>125426</v>
      </c>
      <c r="B3064" s="4">
        <v>4</v>
      </c>
      <c r="C3064" s="9" t="s">
        <v>156</v>
      </c>
      <c r="D3064" s="65"/>
      <c r="E3064" s="65" t="s">
        <v>10721</v>
      </c>
      <c r="F3064" s="9" t="s">
        <v>4321</v>
      </c>
      <c r="G3064" s="9" t="s">
        <v>2153</v>
      </c>
      <c r="H3064" s="1" t="s">
        <v>105</v>
      </c>
      <c r="I3064" s="1" t="s">
        <v>1149</v>
      </c>
      <c r="K3064" s="14" t="s">
        <v>11500</v>
      </c>
      <c r="L3064" s="14" t="s">
        <v>11500</v>
      </c>
      <c r="M3064" s="1" t="s">
        <v>57</v>
      </c>
      <c r="N3064" s="13">
        <v>42825</v>
      </c>
      <c r="P3064" s="181" t="s">
        <v>11513</v>
      </c>
      <c r="Q3064" s="182"/>
      <c r="S3064" s="6">
        <v>0</v>
      </c>
      <c r="T3064" s="6">
        <v>0</v>
      </c>
      <c r="U3064" s="6">
        <v>1850</v>
      </c>
      <c r="V3064" s="6">
        <v>0</v>
      </c>
      <c r="W3064" s="6">
        <f>SUM(Table2[[#This Row],[PE Obligations]:[Paving Obligations]])</f>
        <v>1850</v>
      </c>
    </row>
    <row r="3065" spans="1:23" ht="30" x14ac:dyDescent="0.25">
      <c r="A3065" s="5">
        <v>127768.46</v>
      </c>
      <c r="B3065" s="4">
        <v>6</v>
      </c>
      <c r="C3065" s="9" t="s">
        <v>46</v>
      </c>
      <c r="D3065" s="65"/>
      <c r="E3065" s="65" t="s">
        <v>11500</v>
      </c>
      <c r="F3065" s="9" t="s">
        <v>5734</v>
      </c>
      <c r="H3065" s="1" t="s">
        <v>24</v>
      </c>
      <c r="I3065" s="1" t="s">
        <v>24</v>
      </c>
      <c r="K3065" s="14" t="s">
        <v>11500</v>
      </c>
      <c r="L3065" s="14" t="s">
        <v>11500</v>
      </c>
      <c r="M3065" s="1" t="s">
        <v>57</v>
      </c>
      <c r="P3065" s="181" t="s">
        <v>11500</v>
      </c>
      <c r="Q3065" s="182"/>
      <c r="S3065" s="6">
        <v>0</v>
      </c>
      <c r="T3065" s="6">
        <v>0</v>
      </c>
      <c r="U3065" s="6">
        <v>1843.33</v>
      </c>
      <c r="V3065" s="6">
        <v>0</v>
      </c>
      <c r="W3065" s="6">
        <f>SUM(Table2[[#This Row],[PE Obligations]:[Paving Obligations]])</f>
        <v>1843.33</v>
      </c>
    </row>
    <row r="3066" spans="1:23" ht="30" x14ac:dyDescent="0.25">
      <c r="A3066" s="5">
        <v>129230.5</v>
      </c>
      <c r="B3066" s="4">
        <v>6</v>
      </c>
      <c r="C3066" s="9" t="s">
        <v>46</v>
      </c>
      <c r="D3066" s="65"/>
      <c r="E3066" s="65" t="s">
        <v>11500</v>
      </c>
      <c r="F3066" s="9" t="s">
        <v>6676</v>
      </c>
      <c r="H3066" s="1" t="s">
        <v>24</v>
      </c>
      <c r="I3066" s="1" t="s">
        <v>24</v>
      </c>
      <c r="K3066" s="14" t="s">
        <v>11500</v>
      </c>
      <c r="L3066" s="14" t="s">
        <v>11500</v>
      </c>
      <c r="M3066" s="1" t="s">
        <v>57</v>
      </c>
      <c r="P3066" s="181" t="s">
        <v>11500</v>
      </c>
      <c r="Q3066" s="182"/>
      <c r="S3066" s="6">
        <v>0</v>
      </c>
      <c r="T3066" s="6">
        <v>0</v>
      </c>
      <c r="U3066" s="6">
        <v>1839.06</v>
      </c>
      <c r="V3066" s="6">
        <v>0</v>
      </c>
      <c r="W3066" s="6">
        <f>SUM(Table2[[#This Row],[PE Obligations]:[Paving Obligations]])</f>
        <v>1839.06</v>
      </c>
    </row>
    <row r="3067" spans="1:23" ht="30" x14ac:dyDescent="0.25">
      <c r="A3067" s="5">
        <v>129230.07</v>
      </c>
      <c r="B3067" s="4">
        <v>6</v>
      </c>
      <c r="C3067" s="9" t="s">
        <v>46</v>
      </c>
      <c r="D3067" s="65"/>
      <c r="E3067" s="65" t="s">
        <v>11500</v>
      </c>
      <c r="F3067" s="9" t="s">
        <v>6633</v>
      </c>
      <c r="H3067" s="1" t="s">
        <v>24</v>
      </c>
      <c r="I3067" s="1" t="s">
        <v>24</v>
      </c>
      <c r="K3067" s="14" t="s">
        <v>11500</v>
      </c>
      <c r="L3067" s="14" t="s">
        <v>11500</v>
      </c>
      <c r="M3067" s="1" t="s">
        <v>57</v>
      </c>
      <c r="P3067" s="181" t="s">
        <v>11500</v>
      </c>
      <c r="Q3067" s="182"/>
      <c r="S3067" s="6">
        <v>0</v>
      </c>
      <c r="T3067" s="6">
        <v>0</v>
      </c>
      <c r="U3067" s="6">
        <v>1820.66</v>
      </c>
      <c r="V3067" s="6">
        <v>0</v>
      </c>
      <c r="W3067" s="6">
        <f>SUM(Table2[[#This Row],[PE Obligations]:[Paving Obligations]])</f>
        <v>1820.66</v>
      </c>
    </row>
    <row r="3068" spans="1:23" ht="30" x14ac:dyDescent="0.25">
      <c r="A3068" s="5">
        <v>129230.09</v>
      </c>
      <c r="B3068" s="4">
        <v>6</v>
      </c>
      <c r="C3068" s="9" t="s">
        <v>46</v>
      </c>
      <c r="D3068" s="65"/>
      <c r="E3068" s="65" t="s">
        <v>11500</v>
      </c>
      <c r="F3068" s="9" t="s">
        <v>6635</v>
      </c>
      <c r="H3068" s="1" t="s">
        <v>24</v>
      </c>
      <c r="I3068" s="1" t="s">
        <v>24</v>
      </c>
      <c r="K3068" s="14" t="s">
        <v>11500</v>
      </c>
      <c r="L3068" s="14" t="s">
        <v>11500</v>
      </c>
      <c r="M3068" s="1" t="s">
        <v>57</v>
      </c>
      <c r="P3068" s="181" t="s">
        <v>11500</v>
      </c>
      <c r="Q3068" s="182"/>
      <c r="S3068" s="6">
        <v>0</v>
      </c>
      <c r="T3068" s="6">
        <v>0</v>
      </c>
      <c r="U3068" s="6">
        <v>1808.5</v>
      </c>
      <c r="V3068" s="6">
        <v>0</v>
      </c>
      <c r="W3068" s="6">
        <f>SUM(Table2[[#This Row],[PE Obligations]:[Paving Obligations]])</f>
        <v>1808.5</v>
      </c>
    </row>
    <row r="3069" spans="1:23" ht="30" x14ac:dyDescent="0.25">
      <c r="A3069" s="5">
        <v>129230.49</v>
      </c>
      <c r="B3069" s="4">
        <v>6</v>
      </c>
      <c r="C3069" s="9" t="s">
        <v>46</v>
      </c>
      <c r="D3069" s="65"/>
      <c r="E3069" s="65" t="s">
        <v>11500</v>
      </c>
      <c r="F3069" s="9" t="s">
        <v>6675</v>
      </c>
      <c r="H3069" s="1" t="s">
        <v>24</v>
      </c>
      <c r="I3069" s="1" t="s">
        <v>24</v>
      </c>
      <c r="K3069" s="14" t="s">
        <v>11500</v>
      </c>
      <c r="L3069" s="14" t="s">
        <v>11500</v>
      </c>
      <c r="M3069" s="1" t="s">
        <v>57</v>
      </c>
      <c r="P3069" s="181" t="s">
        <v>11500</v>
      </c>
      <c r="Q3069" s="182"/>
      <c r="S3069" s="6">
        <v>0</v>
      </c>
      <c r="T3069" s="6">
        <v>0</v>
      </c>
      <c r="U3069" s="6">
        <v>1792.87</v>
      </c>
      <c r="V3069" s="6">
        <v>0</v>
      </c>
      <c r="W3069" s="6">
        <f>SUM(Table2[[#This Row],[PE Obligations]:[Paving Obligations]])</f>
        <v>1792.87</v>
      </c>
    </row>
    <row r="3070" spans="1:23" ht="30" x14ac:dyDescent="0.25">
      <c r="A3070" s="5">
        <v>129230.48</v>
      </c>
      <c r="B3070" s="4">
        <v>6</v>
      </c>
      <c r="C3070" s="9" t="s">
        <v>46</v>
      </c>
      <c r="D3070" s="65"/>
      <c r="E3070" s="65" t="s">
        <v>11500</v>
      </c>
      <c r="F3070" s="9" t="s">
        <v>6674</v>
      </c>
      <c r="H3070" s="1" t="s">
        <v>24</v>
      </c>
      <c r="I3070" s="1" t="s">
        <v>24</v>
      </c>
      <c r="K3070" s="14" t="s">
        <v>11500</v>
      </c>
      <c r="L3070" s="14" t="s">
        <v>11500</v>
      </c>
      <c r="M3070" s="1" t="s">
        <v>57</v>
      </c>
      <c r="P3070" s="181" t="s">
        <v>11500</v>
      </c>
      <c r="Q3070" s="182"/>
      <c r="S3070" s="6">
        <v>0</v>
      </c>
      <c r="T3070" s="6">
        <v>0</v>
      </c>
      <c r="U3070" s="6">
        <v>1787.72</v>
      </c>
      <c r="V3070" s="6">
        <v>0</v>
      </c>
      <c r="W3070" s="6">
        <f>SUM(Table2[[#This Row],[PE Obligations]:[Paving Obligations]])</f>
        <v>1787.72</v>
      </c>
    </row>
    <row r="3071" spans="1:23" ht="30" x14ac:dyDescent="0.25">
      <c r="A3071" s="5">
        <v>129230.28</v>
      </c>
      <c r="B3071" s="4">
        <v>6</v>
      </c>
      <c r="C3071" s="9" t="s">
        <v>46</v>
      </c>
      <c r="D3071" s="65"/>
      <c r="E3071" s="65" t="s">
        <v>11500</v>
      </c>
      <c r="F3071" s="9" t="s">
        <v>6654</v>
      </c>
      <c r="H3071" s="1" t="s">
        <v>24</v>
      </c>
      <c r="I3071" s="1" t="s">
        <v>24</v>
      </c>
      <c r="K3071" s="14" t="s">
        <v>11500</v>
      </c>
      <c r="L3071" s="14" t="s">
        <v>11500</v>
      </c>
      <c r="M3071" s="1" t="s">
        <v>57</v>
      </c>
      <c r="P3071" s="181" t="s">
        <v>11500</v>
      </c>
      <c r="Q3071" s="182"/>
      <c r="S3071" s="6">
        <v>0</v>
      </c>
      <c r="T3071" s="6">
        <v>0</v>
      </c>
      <c r="U3071" s="6">
        <v>1778.4</v>
      </c>
      <c r="V3071" s="6">
        <v>0</v>
      </c>
      <c r="W3071" s="6">
        <f>SUM(Table2[[#This Row],[PE Obligations]:[Paving Obligations]])</f>
        <v>1778.4</v>
      </c>
    </row>
    <row r="3072" spans="1:23" ht="30" x14ac:dyDescent="0.25">
      <c r="A3072" s="5">
        <v>123521</v>
      </c>
      <c r="B3072" s="4">
        <v>4</v>
      </c>
      <c r="C3072" s="9" t="s">
        <v>355</v>
      </c>
      <c r="D3072" s="65" t="s">
        <v>3490</v>
      </c>
      <c r="E3072" s="65" t="s">
        <v>11498</v>
      </c>
      <c r="F3072" s="9" t="s">
        <v>3491</v>
      </c>
      <c r="H3072" s="1" t="s">
        <v>1098</v>
      </c>
      <c r="I3072" s="1" t="s">
        <v>158</v>
      </c>
      <c r="K3072" s="14" t="s">
        <v>11500</v>
      </c>
      <c r="L3072" s="14" t="s">
        <v>11500</v>
      </c>
      <c r="M3072" s="2">
        <v>2.9889999999999999</v>
      </c>
      <c r="P3072" s="181" t="s">
        <v>11517</v>
      </c>
      <c r="Q3072" s="182" t="s">
        <v>30</v>
      </c>
      <c r="S3072" s="6">
        <v>0</v>
      </c>
      <c r="T3072" s="6">
        <v>0</v>
      </c>
      <c r="U3072" s="6">
        <v>0</v>
      </c>
      <c r="V3072" s="6">
        <v>1734.87</v>
      </c>
      <c r="W3072" s="6">
        <f>SUM(Table2[[#This Row],[PE Obligations]:[Paving Obligations]])</f>
        <v>1734.87</v>
      </c>
    </row>
    <row r="3073" spans="1:23" ht="30" x14ac:dyDescent="0.25">
      <c r="A3073" s="5">
        <v>129230.15</v>
      </c>
      <c r="B3073" s="4">
        <v>6</v>
      </c>
      <c r="C3073" s="9" t="s">
        <v>46</v>
      </c>
      <c r="D3073" s="65"/>
      <c r="E3073" s="65" t="s">
        <v>11500</v>
      </c>
      <c r="F3073" s="9" t="s">
        <v>6641</v>
      </c>
      <c r="H3073" s="1" t="s">
        <v>24</v>
      </c>
      <c r="I3073" s="1" t="s">
        <v>24</v>
      </c>
      <c r="K3073" s="14" t="s">
        <v>11500</v>
      </c>
      <c r="L3073" s="14" t="s">
        <v>11500</v>
      </c>
      <c r="M3073" s="1" t="s">
        <v>57</v>
      </c>
      <c r="P3073" s="181" t="s">
        <v>11500</v>
      </c>
      <c r="Q3073" s="182"/>
      <c r="S3073" s="6">
        <v>0</v>
      </c>
      <c r="T3073" s="6">
        <v>0</v>
      </c>
      <c r="U3073" s="6">
        <v>1664.41</v>
      </c>
      <c r="V3073" s="6">
        <v>0</v>
      </c>
      <c r="W3073" s="6">
        <f>SUM(Table2[[#This Row],[PE Obligations]:[Paving Obligations]])</f>
        <v>1664.41</v>
      </c>
    </row>
    <row r="3074" spans="1:23" x14ac:dyDescent="0.25">
      <c r="A3074" s="5">
        <v>118923.02</v>
      </c>
      <c r="B3074" s="4">
        <v>3</v>
      </c>
      <c r="C3074" s="9" t="s">
        <v>161</v>
      </c>
      <c r="D3074" s="65" t="s">
        <v>900</v>
      </c>
      <c r="E3074" s="65" t="s">
        <v>900</v>
      </c>
      <c r="F3074" s="9" t="s">
        <v>2425</v>
      </c>
      <c r="H3074" s="1" t="s">
        <v>105</v>
      </c>
      <c r="I3074" s="1" t="s">
        <v>761</v>
      </c>
      <c r="K3074" s="14" t="s">
        <v>11500</v>
      </c>
      <c r="L3074" s="14" t="s">
        <v>11500</v>
      </c>
      <c r="M3074" s="1" t="s">
        <v>57</v>
      </c>
      <c r="P3074" s="181" t="s">
        <v>11515</v>
      </c>
      <c r="Q3074" s="182"/>
      <c r="S3074" s="6">
        <v>0</v>
      </c>
      <c r="T3074" s="6">
        <v>0</v>
      </c>
      <c r="U3074" s="6">
        <v>1662.72</v>
      </c>
      <c r="V3074" s="6">
        <v>0</v>
      </c>
      <c r="W3074" s="6">
        <f>SUM(Table2[[#This Row],[PE Obligations]:[Paving Obligations]])</f>
        <v>1662.72</v>
      </c>
    </row>
    <row r="3075" spans="1:23" x14ac:dyDescent="0.25">
      <c r="A3075" s="5">
        <v>121421.03</v>
      </c>
      <c r="B3075" s="4">
        <v>1</v>
      </c>
      <c r="C3075" s="9" t="s">
        <v>899</v>
      </c>
      <c r="D3075" s="65" t="s">
        <v>900</v>
      </c>
      <c r="E3075" s="65" t="s">
        <v>900</v>
      </c>
      <c r="F3075" s="9" t="s">
        <v>2881</v>
      </c>
      <c r="H3075" s="1" t="s">
        <v>105</v>
      </c>
      <c r="I3075" s="1" t="s">
        <v>761</v>
      </c>
      <c r="K3075" s="14" t="s">
        <v>11500</v>
      </c>
      <c r="L3075" s="14" t="s">
        <v>11500</v>
      </c>
      <c r="M3075" s="2">
        <v>307.77999999999997</v>
      </c>
      <c r="N3075" s="13">
        <v>43140</v>
      </c>
      <c r="P3075" s="181" t="s">
        <v>11515</v>
      </c>
      <c r="Q3075" s="182"/>
      <c r="S3075" s="6">
        <v>0</v>
      </c>
      <c r="T3075" s="6">
        <v>0</v>
      </c>
      <c r="U3075" s="6">
        <v>1645.11</v>
      </c>
      <c r="V3075" s="6">
        <v>0</v>
      </c>
      <c r="W3075" s="6">
        <f>SUM(Table2[[#This Row],[PE Obligations]:[Paving Obligations]])</f>
        <v>1645.11</v>
      </c>
    </row>
    <row r="3076" spans="1:23" ht="30" x14ac:dyDescent="0.25">
      <c r="A3076" s="5">
        <v>118826</v>
      </c>
      <c r="B3076" s="4">
        <v>1</v>
      </c>
      <c r="C3076" s="9" t="s">
        <v>32</v>
      </c>
      <c r="D3076" s="65" t="s">
        <v>390</v>
      </c>
      <c r="E3076" s="65" t="s">
        <v>900</v>
      </c>
      <c r="F3076" s="9" t="s">
        <v>2389</v>
      </c>
      <c r="G3076" s="9" t="s">
        <v>2390</v>
      </c>
      <c r="H3076" s="1" t="s">
        <v>501</v>
      </c>
      <c r="I3076" s="1" t="s">
        <v>600</v>
      </c>
      <c r="K3076" s="14" t="s">
        <v>11500</v>
      </c>
      <c r="L3076" s="14" t="s">
        <v>11500</v>
      </c>
      <c r="M3076" s="2">
        <v>2.98</v>
      </c>
      <c r="N3076" s="13">
        <v>42867</v>
      </c>
      <c r="P3076" s="181" t="s">
        <v>11515</v>
      </c>
      <c r="Q3076" s="182" t="s">
        <v>24</v>
      </c>
      <c r="S3076" s="6">
        <v>-756.13</v>
      </c>
      <c r="T3076" s="6">
        <v>0</v>
      </c>
      <c r="U3076" s="6">
        <v>2397.79</v>
      </c>
      <c r="V3076" s="6">
        <v>0</v>
      </c>
      <c r="W3076" s="6">
        <f>SUM(Table2[[#This Row],[PE Obligations]:[Paving Obligations]])</f>
        <v>1641.6599999999999</v>
      </c>
    </row>
    <row r="3077" spans="1:23" ht="90" x14ac:dyDescent="0.25">
      <c r="A3077" s="5">
        <v>120412</v>
      </c>
      <c r="B3077" s="4">
        <v>1</v>
      </c>
      <c r="C3077" s="9" t="s">
        <v>2723</v>
      </c>
      <c r="D3077" s="65" t="s">
        <v>2724</v>
      </c>
      <c r="E3077" s="65" t="s">
        <v>11498</v>
      </c>
      <c r="F3077" s="9" t="s">
        <v>2725</v>
      </c>
      <c r="G3077" s="9" t="s">
        <v>2726</v>
      </c>
      <c r="H3077" s="1" t="s">
        <v>501</v>
      </c>
      <c r="I3077" s="1" t="s">
        <v>600</v>
      </c>
      <c r="K3077" s="14" t="s">
        <v>11500</v>
      </c>
      <c r="L3077" s="14" t="s">
        <v>11500</v>
      </c>
      <c r="M3077" s="2">
        <v>3.29</v>
      </c>
      <c r="N3077" s="13">
        <v>43014</v>
      </c>
      <c r="P3077" s="181" t="s">
        <v>11517</v>
      </c>
      <c r="Q3077" s="182" t="s">
        <v>1369</v>
      </c>
      <c r="S3077" s="6">
        <v>-15535.91</v>
      </c>
      <c r="T3077" s="6">
        <v>0</v>
      </c>
      <c r="U3077" s="6">
        <v>17174.45</v>
      </c>
      <c r="V3077" s="6">
        <v>0</v>
      </c>
      <c r="W3077" s="6">
        <f>SUM(Table2[[#This Row],[PE Obligations]:[Paving Obligations]])</f>
        <v>1638.5400000000009</v>
      </c>
    </row>
    <row r="3078" spans="1:23" ht="30" x14ac:dyDescent="0.25">
      <c r="A3078" s="5">
        <v>130109</v>
      </c>
      <c r="B3078" s="4">
        <v>3</v>
      </c>
      <c r="C3078" s="9" t="s">
        <v>54</v>
      </c>
      <c r="D3078" s="65"/>
      <c r="E3078" s="65" t="s">
        <v>11500</v>
      </c>
      <c r="F3078" s="9" t="s">
        <v>7464</v>
      </c>
      <c r="H3078" s="1" t="s">
        <v>1246</v>
      </c>
      <c r="K3078" s="14" t="s">
        <v>11500</v>
      </c>
      <c r="L3078" s="14" t="s">
        <v>11500</v>
      </c>
      <c r="M3078" s="1" t="s">
        <v>57</v>
      </c>
      <c r="P3078" s="181" t="s">
        <v>11500</v>
      </c>
      <c r="Q3078" s="182"/>
      <c r="S3078" s="6">
        <v>0</v>
      </c>
      <c r="T3078" s="6">
        <v>0</v>
      </c>
      <c r="U3078" s="6">
        <v>1591.08</v>
      </c>
      <c r="V3078" s="6">
        <v>0</v>
      </c>
      <c r="W3078" s="6">
        <f>SUM(Table2[[#This Row],[PE Obligations]:[Paving Obligations]])</f>
        <v>1591.08</v>
      </c>
    </row>
    <row r="3079" spans="1:23" ht="30" x14ac:dyDescent="0.25">
      <c r="A3079" s="5">
        <v>129230.69</v>
      </c>
      <c r="B3079" s="4">
        <v>6</v>
      </c>
      <c r="C3079" s="9" t="s">
        <v>46</v>
      </c>
      <c r="D3079" s="65"/>
      <c r="E3079" s="65" t="s">
        <v>11500</v>
      </c>
      <c r="F3079" s="9" t="s">
        <v>6695</v>
      </c>
      <c r="H3079" s="1" t="s">
        <v>24</v>
      </c>
      <c r="I3079" s="1" t="s">
        <v>24</v>
      </c>
      <c r="K3079" s="14" t="s">
        <v>11500</v>
      </c>
      <c r="L3079" s="14" t="s">
        <v>11500</v>
      </c>
      <c r="M3079" s="1" t="s">
        <v>57</v>
      </c>
      <c r="P3079" s="181" t="s">
        <v>11500</v>
      </c>
      <c r="Q3079" s="182"/>
      <c r="S3079" s="6">
        <v>0</v>
      </c>
      <c r="T3079" s="6">
        <v>0</v>
      </c>
      <c r="U3079" s="6">
        <v>1582.55</v>
      </c>
      <c r="V3079" s="6">
        <v>0</v>
      </c>
      <c r="W3079" s="6">
        <f>SUM(Table2[[#This Row],[PE Obligations]:[Paving Obligations]])</f>
        <v>1582.55</v>
      </c>
    </row>
    <row r="3080" spans="1:23" ht="30" x14ac:dyDescent="0.25">
      <c r="A3080" s="5">
        <v>104232</v>
      </c>
      <c r="B3080" s="4">
        <v>2</v>
      </c>
      <c r="C3080" s="9" t="s">
        <v>159</v>
      </c>
      <c r="D3080" s="65"/>
      <c r="E3080" s="65" t="s">
        <v>900</v>
      </c>
      <c r="F3080" s="9" t="s">
        <v>857</v>
      </c>
      <c r="H3080" s="1" t="s">
        <v>105</v>
      </c>
      <c r="I3080" s="1" t="s">
        <v>171</v>
      </c>
      <c r="K3080" s="14" t="s">
        <v>11500</v>
      </c>
      <c r="L3080" s="14" t="s">
        <v>11500</v>
      </c>
      <c r="M3080" s="2">
        <v>222</v>
      </c>
      <c r="N3080" s="13">
        <v>38289</v>
      </c>
      <c r="P3080" s="181" t="s">
        <v>11515</v>
      </c>
      <c r="Q3080" s="182"/>
      <c r="S3080" s="6">
        <v>0</v>
      </c>
      <c r="T3080" s="6">
        <v>0</v>
      </c>
      <c r="U3080" s="6">
        <v>1568.51</v>
      </c>
      <c r="V3080" s="6">
        <v>0</v>
      </c>
      <c r="W3080" s="6">
        <f>SUM(Table2[[#This Row],[PE Obligations]:[Paving Obligations]])</f>
        <v>1568.51</v>
      </c>
    </row>
    <row r="3081" spans="1:23" x14ac:dyDescent="0.25">
      <c r="A3081" s="5">
        <v>116861</v>
      </c>
      <c r="B3081" s="4">
        <v>1</v>
      </c>
      <c r="C3081" s="9" t="s">
        <v>86</v>
      </c>
      <c r="D3081" s="65" t="s">
        <v>1990</v>
      </c>
      <c r="E3081" s="65" t="s">
        <v>900</v>
      </c>
      <c r="F3081" s="9" t="s">
        <v>1991</v>
      </c>
      <c r="H3081" s="1" t="s">
        <v>24</v>
      </c>
      <c r="I3081" s="1" t="s">
        <v>118</v>
      </c>
      <c r="K3081" s="14" t="s">
        <v>11496</v>
      </c>
      <c r="L3081" s="14" t="s">
        <v>11499</v>
      </c>
      <c r="M3081" s="1" t="s">
        <v>57</v>
      </c>
      <c r="P3081" s="181" t="s">
        <v>11515</v>
      </c>
      <c r="Q3081" s="182"/>
      <c r="S3081" s="6">
        <v>1565.8</v>
      </c>
      <c r="T3081" s="6">
        <v>0</v>
      </c>
      <c r="U3081" s="6">
        <v>0</v>
      </c>
      <c r="V3081" s="6">
        <v>0</v>
      </c>
      <c r="W3081" s="6">
        <f>SUM(Table2[[#This Row],[PE Obligations]:[Paving Obligations]])</f>
        <v>1565.8</v>
      </c>
    </row>
    <row r="3082" spans="1:23" ht="30" x14ac:dyDescent="0.25">
      <c r="A3082" s="5">
        <v>129230.29</v>
      </c>
      <c r="B3082" s="4">
        <v>6</v>
      </c>
      <c r="C3082" s="9" t="s">
        <v>46</v>
      </c>
      <c r="D3082" s="65"/>
      <c r="E3082" s="65" t="s">
        <v>11500</v>
      </c>
      <c r="F3082" s="9" t="s">
        <v>6655</v>
      </c>
      <c r="H3082" s="1" t="s">
        <v>24</v>
      </c>
      <c r="I3082" s="1" t="s">
        <v>24</v>
      </c>
      <c r="K3082" s="14" t="s">
        <v>11500</v>
      </c>
      <c r="L3082" s="14" t="s">
        <v>11500</v>
      </c>
      <c r="M3082" s="1" t="s">
        <v>57</v>
      </c>
      <c r="P3082" s="181" t="s">
        <v>11500</v>
      </c>
      <c r="Q3082" s="182"/>
      <c r="S3082" s="6">
        <v>0</v>
      </c>
      <c r="T3082" s="6">
        <v>0</v>
      </c>
      <c r="U3082" s="6">
        <v>1545.76</v>
      </c>
      <c r="V3082" s="6">
        <v>0</v>
      </c>
      <c r="W3082" s="6">
        <f>SUM(Table2[[#This Row],[PE Obligations]:[Paving Obligations]])</f>
        <v>1545.76</v>
      </c>
    </row>
    <row r="3083" spans="1:23" ht="30" x14ac:dyDescent="0.25">
      <c r="A3083" s="5">
        <v>129230.36</v>
      </c>
      <c r="B3083" s="4">
        <v>6</v>
      </c>
      <c r="C3083" s="9" t="s">
        <v>46</v>
      </c>
      <c r="D3083" s="65"/>
      <c r="E3083" s="65" t="s">
        <v>11500</v>
      </c>
      <c r="F3083" s="9" t="s">
        <v>6662</v>
      </c>
      <c r="H3083" s="1" t="s">
        <v>24</v>
      </c>
      <c r="I3083" s="1" t="s">
        <v>24</v>
      </c>
      <c r="K3083" s="14" t="s">
        <v>11500</v>
      </c>
      <c r="L3083" s="14" t="s">
        <v>11500</v>
      </c>
      <c r="M3083" s="1" t="s">
        <v>57</v>
      </c>
      <c r="P3083" s="181" t="s">
        <v>11500</v>
      </c>
      <c r="Q3083" s="182"/>
      <c r="S3083" s="6">
        <v>0</v>
      </c>
      <c r="T3083" s="6">
        <v>0</v>
      </c>
      <c r="U3083" s="6">
        <v>1543.2</v>
      </c>
      <c r="V3083" s="6">
        <v>0</v>
      </c>
      <c r="W3083" s="6">
        <f>SUM(Table2[[#This Row],[PE Obligations]:[Paving Obligations]])</f>
        <v>1543.2</v>
      </c>
    </row>
    <row r="3084" spans="1:23" x14ac:dyDescent="0.25">
      <c r="A3084" s="5">
        <v>123027.02</v>
      </c>
      <c r="B3084" s="4">
        <v>3</v>
      </c>
      <c r="C3084" s="9" t="s">
        <v>312</v>
      </c>
      <c r="D3084" s="65" t="s">
        <v>900</v>
      </c>
      <c r="E3084" s="65" t="s">
        <v>900</v>
      </c>
      <c r="F3084" s="9" t="s">
        <v>3287</v>
      </c>
      <c r="H3084" s="1" t="s">
        <v>105</v>
      </c>
      <c r="I3084" s="1" t="s">
        <v>761</v>
      </c>
      <c r="K3084" s="14" t="s">
        <v>11500</v>
      </c>
      <c r="L3084" s="14" t="s">
        <v>11500</v>
      </c>
      <c r="M3084" s="2">
        <v>137.43</v>
      </c>
      <c r="N3084" s="13">
        <v>43042</v>
      </c>
      <c r="P3084" s="181" t="s">
        <v>11515</v>
      </c>
      <c r="Q3084" s="182"/>
      <c r="S3084" s="6">
        <v>0</v>
      </c>
      <c r="T3084" s="6">
        <v>0</v>
      </c>
      <c r="U3084" s="6">
        <v>1540.62</v>
      </c>
      <c r="V3084" s="6">
        <v>0</v>
      </c>
      <c r="W3084" s="6">
        <f>SUM(Table2[[#This Row],[PE Obligations]:[Paving Obligations]])</f>
        <v>1540.62</v>
      </c>
    </row>
    <row r="3085" spans="1:23" ht="45" x14ac:dyDescent="0.25">
      <c r="A3085" s="5">
        <v>117804</v>
      </c>
      <c r="B3085" s="4">
        <v>4</v>
      </c>
      <c r="C3085" s="9" t="s">
        <v>18</v>
      </c>
      <c r="D3085" s="65" t="s">
        <v>2191</v>
      </c>
      <c r="E3085" s="65" t="s">
        <v>900</v>
      </c>
      <c r="F3085" s="9" t="s">
        <v>2192</v>
      </c>
      <c r="G3085" s="9" t="s">
        <v>2193</v>
      </c>
      <c r="H3085" s="1" t="s">
        <v>158</v>
      </c>
      <c r="I3085" s="1" t="s">
        <v>341</v>
      </c>
      <c r="J3085" s="1" t="str">
        <f>VLOOKUP(A3085,'Resurfacing Data'!A:M,13,FALSE)</f>
        <v>Mill &amp; "D" Mix 1.25" @ 132.5#/sy</v>
      </c>
      <c r="K3085" s="14" t="s">
        <v>11496</v>
      </c>
      <c r="L3085" s="14" t="s">
        <v>10418</v>
      </c>
      <c r="M3085" s="2">
        <v>2.97</v>
      </c>
      <c r="N3085" s="13">
        <v>41733</v>
      </c>
      <c r="O3085" s="1" t="s">
        <v>342</v>
      </c>
      <c r="P3085" s="181" t="s">
        <v>11514</v>
      </c>
      <c r="Q3085" s="182" t="s">
        <v>11</v>
      </c>
      <c r="S3085" s="6">
        <v>0</v>
      </c>
      <c r="T3085" s="6">
        <v>0</v>
      </c>
      <c r="U3085" s="6">
        <v>4018.34</v>
      </c>
      <c r="V3085" s="6">
        <v>-2488.25</v>
      </c>
      <c r="W3085" s="6">
        <f>SUM(Table2[[#This Row],[PE Obligations]:[Paving Obligations]])</f>
        <v>1530.0900000000001</v>
      </c>
    </row>
    <row r="3086" spans="1:23" ht="30" x14ac:dyDescent="0.25">
      <c r="A3086" s="5">
        <v>127768.59</v>
      </c>
      <c r="B3086" s="4">
        <v>6</v>
      </c>
      <c r="C3086" s="9" t="s">
        <v>46</v>
      </c>
      <c r="D3086" s="65"/>
      <c r="E3086" s="65" t="s">
        <v>11500</v>
      </c>
      <c r="F3086" s="9" t="s">
        <v>5747</v>
      </c>
      <c r="H3086" s="1" t="s">
        <v>24</v>
      </c>
      <c r="I3086" s="1" t="s">
        <v>24</v>
      </c>
      <c r="K3086" s="14" t="s">
        <v>11500</v>
      </c>
      <c r="L3086" s="14" t="s">
        <v>11500</v>
      </c>
      <c r="M3086" s="1" t="s">
        <v>57</v>
      </c>
      <c r="P3086" s="181" t="s">
        <v>11500</v>
      </c>
      <c r="Q3086" s="182"/>
      <c r="S3086" s="6">
        <v>0</v>
      </c>
      <c r="T3086" s="6">
        <v>0</v>
      </c>
      <c r="U3086" s="6">
        <v>1527.68</v>
      </c>
      <c r="V3086" s="6">
        <v>0</v>
      </c>
      <c r="W3086" s="6">
        <f>SUM(Table2[[#This Row],[PE Obligations]:[Paving Obligations]])</f>
        <v>1527.68</v>
      </c>
    </row>
    <row r="3087" spans="1:23" ht="30" x14ac:dyDescent="0.25">
      <c r="A3087" s="5">
        <v>129230.06</v>
      </c>
      <c r="B3087" s="4">
        <v>6</v>
      </c>
      <c r="C3087" s="9" t="s">
        <v>46</v>
      </c>
      <c r="D3087" s="65"/>
      <c r="E3087" s="65" t="s">
        <v>11500</v>
      </c>
      <c r="F3087" s="9" t="s">
        <v>6632</v>
      </c>
      <c r="H3087" s="1" t="s">
        <v>24</v>
      </c>
      <c r="I3087" s="1" t="s">
        <v>24</v>
      </c>
      <c r="K3087" s="14" t="s">
        <v>11500</v>
      </c>
      <c r="L3087" s="14" t="s">
        <v>11500</v>
      </c>
      <c r="M3087" s="1" t="s">
        <v>57</v>
      </c>
      <c r="P3087" s="181" t="s">
        <v>11500</v>
      </c>
      <c r="Q3087" s="182"/>
      <c r="S3087" s="6">
        <v>0</v>
      </c>
      <c r="T3087" s="6">
        <v>0</v>
      </c>
      <c r="U3087" s="6">
        <v>1516.36</v>
      </c>
      <c r="V3087" s="6">
        <v>0</v>
      </c>
      <c r="W3087" s="6">
        <f>SUM(Table2[[#This Row],[PE Obligations]:[Paving Obligations]])</f>
        <v>1516.36</v>
      </c>
    </row>
    <row r="3088" spans="1:23" ht="30" x14ac:dyDescent="0.25">
      <c r="A3088" s="5">
        <v>129230.11</v>
      </c>
      <c r="B3088" s="4">
        <v>6</v>
      </c>
      <c r="C3088" s="9" t="s">
        <v>46</v>
      </c>
      <c r="D3088" s="65"/>
      <c r="E3088" s="65" t="s">
        <v>11500</v>
      </c>
      <c r="F3088" s="9" t="s">
        <v>6637</v>
      </c>
      <c r="H3088" s="1" t="s">
        <v>24</v>
      </c>
      <c r="I3088" s="1" t="s">
        <v>24</v>
      </c>
      <c r="K3088" s="14" t="s">
        <v>11500</v>
      </c>
      <c r="L3088" s="14" t="s">
        <v>11500</v>
      </c>
      <c r="M3088" s="1" t="s">
        <v>57</v>
      </c>
      <c r="P3088" s="181" t="s">
        <v>11500</v>
      </c>
      <c r="Q3088" s="182"/>
      <c r="S3088" s="6">
        <v>0</v>
      </c>
      <c r="T3088" s="6">
        <v>0</v>
      </c>
      <c r="U3088" s="6">
        <v>1489.45</v>
      </c>
      <c r="V3088" s="6">
        <v>0</v>
      </c>
      <c r="W3088" s="6">
        <f>SUM(Table2[[#This Row],[PE Obligations]:[Paving Obligations]])</f>
        <v>1489.45</v>
      </c>
    </row>
    <row r="3089" spans="1:23" ht="30" x14ac:dyDescent="0.25">
      <c r="A3089" s="5">
        <v>129230.2</v>
      </c>
      <c r="B3089" s="4">
        <v>6</v>
      </c>
      <c r="C3089" s="9" t="s">
        <v>46</v>
      </c>
      <c r="D3089" s="65"/>
      <c r="E3089" s="65" t="s">
        <v>11500</v>
      </c>
      <c r="F3089" s="9" t="s">
        <v>6646</v>
      </c>
      <c r="H3089" s="1" t="s">
        <v>24</v>
      </c>
      <c r="I3089" s="1" t="s">
        <v>24</v>
      </c>
      <c r="K3089" s="14" t="s">
        <v>11500</v>
      </c>
      <c r="L3089" s="14" t="s">
        <v>11500</v>
      </c>
      <c r="M3089" s="1" t="s">
        <v>57</v>
      </c>
      <c r="P3089" s="181" t="s">
        <v>11500</v>
      </c>
      <c r="Q3089" s="182"/>
      <c r="S3089" s="6">
        <v>0</v>
      </c>
      <c r="T3089" s="6">
        <v>0</v>
      </c>
      <c r="U3089" s="6">
        <v>1474.2</v>
      </c>
      <c r="V3089" s="6">
        <v>0</v>
      </c>
      <c r="W3089" s="6">
        <f>SUM(Table2[[#This Row],[PE Obligations]:[Paving Obligations]])</f>
        <v>1474.2</v>
      </c>
    </row>
    <row r="3090" spans="1:23" ht="30" x14ac:dyDescent="0.25">
      <c r="A3090" s="5">
        <v>127768.94</v>
      </c>
      <c r="B3090" s="4">
        <v>6</v>
      </c>
      <c r="C3090" s="9" t="s">
        <v>46</v>
      </c>
      <c r="D3090" s="65"/>
      <c r="E3090" s="65" t="s">
        <v>11500</v>
      </c>
      <c r="F3090" s="9" t="s">
        <v>5782</v>
      </c>
      <c r="H3090" s="1" t="s">
        <v>24</v>
      </c>
      <c r="I3090" s="1" t="s">
        <v>24</v>
      </c>
      <c r="K3090" s="14" t="s">
        <v>11500</v>
      </c>
      <c r="L3090" s="14" t="s">
        <v>11500</v>
      </c>
      <c r="M3090" s="1" t="s">
        <v>57</v>
      </c>
      <c r="P3090" s="181" t="s">
        <v>11500</v>
      </c>
      <c r="Q3090" s="182"/>
      <c r="S3090" s="6">
        <v>0</v>
      </c>
      <c r="T3090" s="6">
        <v>0</v>
      </c>
      <c r="U3090" s="6">
        <v>1436.4</v>
      </c>
      <c r="V3090" s="6">
        <v>0</v>
      </c>
      <c r="W3090" s="6">
        <f>SUM(Table2[[#This Row],[PE Obligations]:[Paving Obligations]])</f>
        <v>1436.4</v>
      </c>
    </row>
    <row r="3091" spans="1:23" ht="30" x14ac:dyDescent="0.25">
      <c r="A3091" s="5">
        <v>127994</v>
      </c>
      <c r="B3091" s="4">
        <v>4</v>
      </c>
      <c r="C3091" s="9" t="s">
        <v>304</v>
      </c>
      <c r="D3091" s="65" t="s">
        <v>5964</v>
      </c>
      <c r="E3091" s="65" t="s">
        <v>11498</v>
      </c>
      <c r="F3091" s="9" t="s">
        <v>5965</v>
      </c>
      <c r="H3091" s="1" t="s">
        <v>1098</v>
      </c>
      <c r="I3091" s="1" t="s">
        <v>158</v>
      </c>
      <c r="K3091" s="14" t="s">
        <v>11500</v>
      </c>
      <c r="L3091" s="14" t="s">
        <v>11500</v>
      </c>
      <c r="M3091" s="2">
        <v>1.5289999999999999</v>
      </c>
      <c r="P3091" s="181" t="s">
        <v>11517</v>
      </c>
      <c r="Q3091" s="182" t="s">
        <v>30</v>
      </c>
      <c r="S3091" s="6">
        <v>0</v>
      </c>
      <c r="T3091" s="6">
        <v>0</v>
      </c>
      <c r="U3091" s="6">
        <v>0</v>
      </c>
      <c r="V3091" s="6">
        <v>1407.78</v>
      </c>
      <c r="W3091" s="6">
        <f>SUM(Table2[[#This Row],[PE Obligations]:[Paving Obligations]])</f>
        <v>1407.78</v>
      </c>
    </row>
    <row r="3092" spans="1:23" x14ac:dyDescent="0.25">
      <c r="A3092" s="5">
        <v>116351.06</v>
      </c>
      <c r="B3092" s="4">
        <v>4</v>
      </c>
      <c r="C3092" s="9" t="s">
        <v>156</v>
      </c>
      <c r="D3092" s="65" t="s">
        <v>900</v>
      </c>
      <c r="E3092" s="65" t="s">
        <v>900</v>
      </c>
      <c r="F3092" s="9" t="s">
        <v>1940</v>
      </c>
      <c r="H3092" s="1" t="s">
        <v>105</v>
      </c>
      <c r="I3092" s="1" t="s">
        <v>761</v>
      </c>
      <c r="K3092" s="14" t="s">
        <v>11500</v>
      </c>
      <c r="L3092" s="14" t="s">
        <v>11500</v>
      </c>
      <c r="M3092" s="2">
        <v>595.38</v>
      </c>
      <c r="N3092" s="13">
        <v>43042</v>
      </c>
      <c r="P3092" s="181" t="s">
        <v>11515</v>
      </c>
      <c r="Q3092" s="182"/>
      <c r="S3092" s="6">
        <v>0</v>
      </c>
      <c r="T3092" s="6">
        <v>0</v>
      </c>
      <c r="U3092" s="6">
        <v>1389.63</v>
      </c>
      <c r="V3092" s="6">
        <v>0</v>
      </c>
      <c r="W3092" s="6">
        <f>SUM(Table2[[#This Row],[PE Obligations]:[Paving Obligations]])</f>
        <v>1389.63</v>
      </c>
    </row>
    <row r="3093" spans="1:23" ht="30" x14ac:dyDescent="0.25">
      <c r="A3093" s="5">
        <v>129230.42</v>
      </c>
      <c r="B3093" s="4">
        <v>6</v>
      </c>
      <c r="C3093" s="9" t="s">
        <v>46</v>
      </c>
      <c r="D3093" s="65"/>
      <c r="E3093" s="65" t="s">
        <v>11500</v>
      </c>
      <c r="F3093" s="9" t="s">
        <v>6668</v>
      </c>
      <c r="H3093" s="1" t="s">
        <v>24</v>
      </c>
      <c r="I3093" s="1" t="s">
        <v>24</v>
      </c>
      <c r="K3093" s="14" t="s">
        <v>11500</v>
      </c>
      <c r="L3093" s="14" t="s">
        <v>11500</v>
      </c>
      <c r="M3093" s="1" t="s">
        <v>57</v>
      </c>
      <c r="P3093" s="181" t="s">
        <v>11500</v>
      </c>
      <c r="Q3093" s="182"/>
      <c r="S3093" s="6">
        <v>0</v>
      </c>
      <c r="T3093" s="6">
        <v>0</v>
      </c>
      <c r="U3093" s="6">
        <v>1378.95</v>
      </c>
      <c r="V3093" s="6">
        <v>0</v>
      </c>
      <c r="W3093" s="6">
        <f>SUM(Table2[[#This Row],[PE Obligations]:[Paving Obligations]])</f>
        <v>1378.95</v>
      </c>
    </row>
    <row r="3094" spans="1:23" ht="30" x14ac:dyDescent="0.25">
      <c r="A3094" s="5">
        <v>126463</v>
      </c>
      <c r="B3094" s="4">
        <v>3</v>
      </c>
      <c r="C3094" s="9" t="s">
        <v>300</v>
      </c>
      <c r="D3094" s="65" t="s">
        <v>4858</v>
      </c>
      <c r="E3094" s="65" t="s">
        <v>900</v>
      </c>
      <c r="F3094" s="9" t="s">
        <v>4859</v>
      </c>
      <c r="G3094" s="9" t="s">
        <v>4733</v>
      </c>
      <c r="H3094" s="1" t="s">
        <v>158</v>
      </c>
      <c r="I3094" s="1" t="s">
        <v>4650</v>
      </c>
      <c r="J3094" s="1" t="str">
        <f>VLOOKUP(A3094,'2015 to 2019'!D:F,3,FALSE)</f>
        <v>Mill &amp; 85 lb/sy TLD</v>
      </c>
      <c r="K3094" s="14" t="s">
        <v>11496</v>
      </c>
      <c r="L3094" s="14" t="s">
        <v>10418</v>
      </c>
      <c r="M3094" s="2">
        <v>3.74</v>
      </c>
      <c r="N3094" s="13">
        <v>43504</v>
      </c>
      <c r="O3094" s="1" t="s">
        <v>337</v>
      </c>
      <c r="P3094" s="181" t="s">
        <v>11515</v>
      </c>
      <c r="Q3094" s="182" t="s">
        <v>24</v>
      </c>
      <c r="R3094" s="9" t="s">
        <v>4860</v>
      </c>
      <c r="S3094" s="6">
        <v>0</v>
      </c>
      <c r="T3094" s="6">
        <v>0</v>
      </c>
      <c r="U3094" s="6">
        <v>0</v>
      </c>
      <c r="V3094" s="6">
        <v>1350</v>
      </c>
      <c r="W3094" s="6">
        <f>SUM(Table2[[#This Row],[PE Obligations]:[Paving Obligations]])</f>
        <v>1350</v>
      </c>
    </row>
    <row r="3095" spans="1:23" ht="30" x14ac:dyDescent="0.25">
      <c r="A3095" s="5">
        <v>129230.08</v>
      </c>
      <c r="B3095" s="4">
        <v>6</v>
      </c>
      <c r="C3095" s="9" t="s">
        <v>46</v>
      </c>
      <c r="D3095" s="65"/>
      <c r="E3095" s="65" t="s">
        <v>11500</v>
      </c>
      <c r="F3095" s="9" t="s">
        <v>6634</v>
      </c>
      <c r="H3095" s="1" t="s">
        <v>24</v>
      </c>
      <c r="I3095" s="1" t="s">
        <v>24</v>
      </c>
      <c r="K3095" s="14" t="s">
        <v>11500</v>
      </c>
      <c r="L3095" s="14" t="s">
        <v>11500</v>
      </c>
      <c r="M3095" s="1" t="s">
        <v>57</v>
      </c>
      <c r="P3095" s="181" t="s">
        <v>11500</v>
      </c>
      <c r="Q3095" s="182"/>
      <c r="S3095" s="6">
        <v>0</v>
      </c>
      <c r="T3095" s="6">
        <v>0</v>
      </c>
      <c r="U3095" s="6">
        <v>1274.58</v>
      </c>
      <c r="V3095" s="6">
        <v>0</v>
      </c>
      <c r="W3095" s="6">
        <f>SUM(Table2[[#This Row],[PE Obligations]:[Paving Obligations]])</f>
        <v>1274.58</v>
      </c>
    </row>
    <row r="3096" spans="1:23" x14ac:dyDescent="0.25">
      <c r="A3096" s="5">
        <v>116050.01</v>
      </c>
      <c r="B3096" s="4">
        <v>1</v>
      </c>
      <c r="C3096" s="9" t="s">
        <v>899</v>
      </c>
      <c r="D3096" s="65"/>
      <c r="E3096" s="65" t="s">
        <v>10721</v>
      </c>
      <c r="F3096" s="9" t="s">
        <v>1860</v>
      </c>
      <c r="H3096" s="1" t="s">
        <v>105</v>
      </c>
      <c r="I3096" s="1" t="s">
        <v>467</v>
      </c>
      <c r="K3096" s="14" t="s">
        <v>11500</v>
      </c>
      <c r="L3096" s="14" t="s">
        <v>11500</v>
      </c>
      <c r="M3096" s="1" t="s">
        <v>57</v>
      </c>
      <c r="P3096" s="181" t="s">
        <v>11513</v>
      </c>
      <c r="Q3096" s="182"/>
      <c r="S3096" s="6">
        <v>1237.92</v>
      </c>
      <c r="T3096" s="6">
        <v>0</v>
      </c>
      <c r="U3096" s="6">
        <v>0</v>
      </c>
      <c r="V3096" s="6">
        <v>0</v>
      </c>
      <c r="W3096" s="6">
        <f>SUM(Table2[[#This Row],[PE Obligations]:[Paving Obligations]])</f>
        <v>1237.92</v>
      </c>
    </row>
    <row r="3097" spans="1:23" x14ac:dyDescent="0.25">
      <c r="A3097" s="5">
        <v>116357.06</v>
      </c>
      <c r="B3097" s="4">
        <v>3</v>
      </c>
      <c r="C3097" s="9" t="s">
        <v>161</v>
      </c>
      <c r="D3097" s="65" t="s">
        <v>900</v>
      </c>
      <c r="E3097" s="65" t="s">
        <v>900</v>
      </c>
      <c r="F3097" s="9" t="s">
        <v>1946</v>
      </c>
      <c r="H3097" s="1" t="s">
        <v>105</v>
      </c>
      <c r="I3097" s="1" t="s">
        <v>761</v>
      </c>
      <c r="K3097" s="14" t="s">
        <v>11500</v>
      </c>
      <c r="L3097" s="14" t="s">
        <v>11500</v>
      </c>
      <c r="M3097" s="2">
        <v>377.66</v>
      </c>
      <c r="N3097" s="13">
        <v>43042</v>
      </c>
      <c r="P3097" s="181" t="s">
        <v>11515</v>
      </c>
      <c r="Q3097" s="182"/>
      <c r="S3097" s="6">
        <v>0</v>
      </c>
      <c r="T3097" s="6">
        <v>0</v>
      </c>
      <c r="U3097" s="6">
        <v>1235.4100000000001</v>
      </c>
      <c r="V3097" s="6">
        <v>0</v>
      </c>
      <c r="W3097" s="6">
        <f>SUM(Table2[[#This Row],[PE Obligations]:[Paving Obligations]])</f>
        <v>1235.4100000000001</v>
      </c>
    </row>
    <row r="3098" spans="1:23" x14ac:dyDescent="0.25">
      <c r="A3098" s="5">
        <v>116344.02</v>
      </c>
      <c r="B3098" s="4">
        <v>4</v>
      </c>
      <c r="C3098" s="9" t="s">
        <v>156</v>
      </c>
      <c r="D3098" s="65" t="s">
        <v>900</v>
      </c>
      <c r="E3098" s="65" t="s">
        <v>900</v>
      </c>
      <c r="F3098" s="9" t="s">
        <v>1931</v>
      </c>
      <c r="H3098" s="1" t="s">
        <v>105</v>
      </c>
      <c r="I3098" s="1" t="s">
        <v>761</v>
      </c>
      <c r="K3098" s="14" t="s">
        <v>11500</v>
      </c>
      <c r="L3098" s="14" t="s">
        <v>11500</v>
      </c>
      <c r="M3098" s="2">
        <v>544</v>
      </c>
      <c r="N3098" s="13">
        <v>41593</v>
      </c>
      <c r="P3098" s="181" t="s">
        <v>11515</v>
      </c>
      <c r="Q3098" s="182"/>
      <c r="S3098" s="6">
        <v>0</v>
      </c>
      <c r="T3098" s="6">
        <v>0</v>
      </c>
      <c r="U3098" s="6">
        <v>1230.72</v>
      </c>
      <c r="V3098" s="6">
        <v>0</v>
      </c>
      <c r="W3098" s="6">
        <f>SUM(Table2[[#This Row],[PE Obligations]:[Paving Obligations]])</f>
        <v>1230.72</v>
      </c>
    </row>
    <row r="3099" spans="1:23" ht="30" x14ac:dyDescent="0.25">
      <c r="A3099" s="5">
        <v>129230.23</v>
      </c>
      <c r="B3099" s="4">
        <v>6</v>
      </c>
      <c r="C3099" s="9" t="s">
        <v>46</v>
      </c>
      <c r="D3099" s="65"/>
      <c r="E3099" s="65" t="s">
        <v>11500</v>
      </c>
      <c r="F3099" s="9" t="s">
        <v>6649</v>
      </c>
      <c r="H3099" s="1" t="s">
        <v>24</v>
      </c>
      <c r="I3099" s="1" t="s">
        <v>24</v>
      </c>
      <c r="K3099" s="14" t="s">
        <v>11500</v>
      </c>
      <c r="L3099" s="14" t="s">
        <v>11500</v>
      </c>
      <c r="M3099" s="1" t="s">
        <v>57</v>
      </c>
      <c r="P3099" s="181" t="s">
        <v>11500</v>
      </c>
      <c r="Q3099" s="182"/>
      <c r="S3099" s="6">
        <v>0</v>
      </c>
      <c r="T3099" s="6">
        <v>0</v>
      </c>
      <c r="U3099" s="6">
        <v>1223.17</v>
      </c>
      <c r="V3099" s="6">
        <v>0</v>
      </c>
      <c r="W3099" s="6">
        <f>SUM(Table2[[#This Row],[PE Obligations]:[Paving Obligations]])</f>
        <v>1223.17</v>
      </c>
    </row>
    <row r="3100" spans="1:23" ht="30" x14ac:dyDescent="0.25">
      <c r="A3100" s="5">
        <v>129230.39</v>
      </c>
      <c r="B3100" s="4">
        <v>6</v>
      </c>
      <c r="C3100" s="9" t="s">
        <v>46</v>
      </c>
      <c r="D3100" s="65"/>
      <c r="E3100" s="65" t="s">
        <v>11500</v>
      </c>
      <c r="F3100" s="9" t="s">
        <v>6665</v>
      </c>
      <c r="H3100" s="1" t="s">
        <v>24</v>
      </c>
      <c r="I3100" s="1" t="s">
        <v>24</v>
      </c>
      <c r="K3100" s="14" t="s">
        <v>11500</v>
      </c>
      <c r="L3100" s="14" t="s">
        <v>11500</v>
      </c>
      <c r="M3100" s="1" t="s">
        <v>57</v>
      </c>
      <c r="P3100" s="181" t="s">
        <v>11500</v>
      </c>
      <c r="Q3100" s="182"/>
      <c r="S3100" s="6">
        <v>0</v>
      </c>
      <c r="T3100" s="6">
        <v>0</v>
      </c>
      <c r="U3100" s="6">
        <v>1206.04</v>
      </c>
      <c r="V3100" s="6">
        <v>0</v>
      </c>
      <c r="W3100" s="6">
        <f>SUM(Table2[[#This Row],[PE Obligations]:[Paving Obligations]])</f>
        <v>1206.04</v>
      </c>
    </row>
    <row r="3101" spans="1:23" x14ac:dyDescent="0.25">
      <c r="A3101" s="5">
        <v>124491</v>
      </c>
      <c r="B3101" s="4">
        <v>4</v>
      </c>
      <c r="C3101" s="9" t="s">
        <v>229</v>
      </c>
      <c r="D3101" s="65" t="s">
        <v>3901</v>
      </c>
      <c r="E3101" s="65" t="s">
        <v>11498</v>
      </c>
      <c r="F3101" s="9" t="s">
        <v>3902</v>
      </c>
      <c r="H3101" s="1" t="s">
        <v>35</v>
      </c>
      <c r="I3101" s="1" t="s">
        <v>29</v>
      </c>
      <c r="K3101" s="14" t="s">
        <v>28</v>
      </c>
      <c r="L3101" s="14" t="s">
        <v>113</v>
      </c>
      <c r="M3101" s="2">
        <v>0.01</v>
      </c>
      <c r="P3101" s="181" t="s">
        <v>11517</v>
      </c>
      <c r="Q3101" s="182" t="s">
        <v>30</v>
      </c>
      <c r="R3101" s="9" t="s">
        <v>3903</v>
      </c>
      <c r="S3101" s="6">
        <v>0</v>
      </c>
      <c r="T3101" s="6">
        <v>0</v>
      </c>
      <c r="U3101" s="6">
        <v>1163.3499999999999</v>
      </c>
      <c r="V3101" s="6">
        <v>0</v>
      </c>
      <c r="W3101" s="6">
        <f>SUM(Table2[[#This Row],[PE Obligations]:[Paving Obligations]])</f>
        <v>1163.3499999999999</v>
      </c>
    </row>
    <row r="3102" spans="1:23" x14ac:dyDescent="0.25">
      <c r="A3102" s="5">
        <v>80159.009999999995</v>
      </c>
      <c r="B3102" s="4">
        <v>2</v>
      </c>
      <c r="C3102" s="9" t="s">
        <v>212</v>
      </c>
      <c r="D3102" s="65" t="s">
        <v>322</v>
      </c>
      <c r="E3102" s="65" t="s">
        <v>900</v>
      </c>
      <c r="F3102" s="9" t="s">
        <v>323</v>
      </c>
      <c r="H3102" s="1" t="s">
        <v>52</v>
      </c>
      <c r="I3102" s="1" t="s">
        <v>48</v>
      </c>
      <c r="K3102" s="14" t="s">
        <v>28</v>
      </c>
      <c r="L3102" s="14" t="s">
        <v>11339</v>
      </c>
      <c r="M3102" s="2">
        <v>0.01</v>
      </c>
      <c r="P3102" s="181" t="s">
        <v>11515</v>
      </c>
      <c r="Q3102" s="182" t="s">
        <v>24</v>
      </c>
      <c r="R3102" s="9" t="s">
        <v>324</v>
      </c>
      <c r="S3102" s="6">
        <v>0</v>
      </c>
      <c r="T3102" s="6">
        <v>0</v>
      </c>
      <c r="U3102" s="6">
        <v>1150</v>
      </c>
      <c r="V3102" s="6">
        <v>0</v>
      </c>
      <c r="W3102" s="6">
        <f>SUM(Table2[[#This Row],[PE Obligations]:[Paving Obligations]])</f>
        <v>1150</v>
      </c>
    </row>
    <row r="3103" spans="1:23" x14ac:dyDescent="0.25">
      <c r="A3103" s="5">
        <v>119713.04</v>
      </c>
      <c r="B3103" s="4">
        <v>3</v>
      </c>
      <c r="C3103" s="9" t="s">
        <v>161</v>
      </c>
      <c r="D3103" s="65" t="s">
        <v>900</v>
      </c>
      <c r="E3103" s="65" t="s">
        <v>900</v>
      </c>
      <c r="F3103" s="9" t="s">
        <v>2499</v>
      </c>
      <c r="H3103" s="1" t="s">
        <v>105</v>
      </c>
      <c r="I3103" s="1" t="s">
        <v>761</v>
      </c>
      <c r="K3103" s="14" t="s">
        <v>11500</v>
      </c>
      <c r="L3103" s="14" t="s">
        <v>11500</v>
      </c>
      <c r="M3103" s="2">
        <v>170.76</v>
      </c>
      <c r="N3103" s="13">
        <v>43042</v>
      </c>
      <c r="P3103" s="181" t="s">
        <v>11515</v>
      </c>
      <c r="Q3103" s="182"/>
      <c r="S3103" s="6">
        <v>0</v>
      </c>
      <c r="T3103" s="6">
        <v>0</v>
      </c>
      <c r="U3103" s="6">
        <v>1082</v>
      </c>
      <c r="V3103" s="6">
        <v>0</v>
      </c>
      <c r="W3103" s="6">
        <f>SUM(Table2[[#This Row],[PE Obligations]:[Paving Obligations]])</f>
        <v>1082</v>
      </c>
    </row>
    <row r="3104" spans="1:23" x14ac:dyDescent="0.25">
      <c r="A3104" s="5">
        <v>129943</v>
      </c>
      <c r="B3104" s="4">
        <v>1</v>
      </c>
      <c r="C3104" s="9" t="s">
        <v>310</v>
      </c>
      <c r="D3104" s="65"/>
      <c r="E3104" s="65" t="s">
        <v>11500</v>
      </c>
      <c r="F3104" s="9" t="s">
        <v>7297</v>
      </c>
      <c r="H3104" s="1" t="s">
        <v>1246</v>
      </c>
      <c r="K3104" s="14" t="s">
        <v>11500</v>
      </c>
      <c r="L3104" s="14" t="s">
        <v>11500</v>
      </c>
      <c r="M3104" s="1" t="s">
        <v>57</v>
      </c>
      <c r="P3104" s="181" t="s">
        <v>11500</v>
      </c>
      <c r="Q3104" s="182"/>
      <c r="S3104" s="6">
        <v>0</v>
      </c>
      <c r="T3104" s="6">
        <v>0</v>
      </c>
      <c r="U3104" s="6">
        <v>1076.97</v>
      </c>
      <c r="V3104" s="6">
        <v>0</v>
      </c>
      <c r="W3104" s="6">
        <f>SUM(Table2[[#This Row],[PE Obligations]:[Paving Obligations]])</f>
        <v>1076.97</v>
      </c>
    </row>
    <row r="3105" spans="1:23" ht="30" x14ac:dyDescent="0.25">
      <c r="A3105" s="5">
        <v>127447</v>
      </c>
      <c r="B3105" s="4">
        <v>3</v>
      </c>
      <c r="C3105" s="9" t="s">
        <v>43</v>
      </c>
      <c r="D3105" s="65" t="s">
        <v>5497</v>
      </c>
      <c r="E3105" s="65" t="s">
        <v>11498</v>
      </c>
      <c r="F3105" s="9" t="s">
        <v>5498</v>
      </c>
      <c r="H3105" s="1" t="s">
        <v>1098</v>
      </c>
      <c r="I3105" s="1" t="s">
        <v>158</v>
      </c>
      <c r="K3105" s="14" t="s">
        <v>11500</v>
      </c>
      <c r="L3105" s="14" t="s">
        <v>11500</v>
      </c>
      <c r="M3105" s="2">
        <v>3.8159999999999998</v>
      </c>
      <c r="P3105" s="181" t="s">
        <v>11517</v>
      </c>
      <c r="Q3105" s="182" t="s">
        <v>30</v>
      </c>
      <c r="S3105" s="6">
        <v>0</v>
      </c>
      <c r="T3105" s="6">
        <v>0</v>
      </c>
      <c r="U3105" s="6">
        <v>0</v>
      </c>
      <c r="V3105" s="6">
        <v>1024.32</v>
      </c>
      <c r="W3105" s="6">
        <f>SUM(Table2[[#This Row],[PE Obligations]:[Paving Obligations]])</f>
        <v>1024.32</v>
      </c>
    </row>
    <row r="3106" spans="1:23" ht="30" x14ac:dyDescent="0.25">
      <c r="A3106" s="5">
        <v>119016</v>
      </c>
      <c r="B3106" s="4">
        <v>3</v>
      </c>
      <c r="C3106" s="9" t="s">
        <v>54</v>
      </c>
      <c r="D3106" s="65"/>
      <c r="E3106" s="65" t="s">
        <v>11500</v>
      </c>
      <c r="F3106" s="9" t="s">
        <v>2435</v>
      </c>
      <c r="H3106" s="1" t="s">
        <v>24</v>
      </c>
      <c r="I3106" s="1" t="s">
        <v>93</v>
      </c>
      <c r="K3106" s="14" t="s">
        <v>11496</v>
      </c>
      <c r="L3106" s="14" t="s">
        <v>10418</v>
      </c>
      <c r="M3106" s="1" t="s">
        <v>57</v>
      </c>
      <c r="P3106" s="181" t="s">
        <v>11500</v>
      </c>
      <c r="Q3106" s="182"/>
      <c r="S3106" s="6">
        <v>0</v>
      </c>
      <c r="T3106" s="6">
        <v>0</v>
      </c>
      <c r="U3106" s="6">
        <v>0</v>
      </c>
      <c r="V3106" s="6">
        <v>1022.16</v>
      </c>
      <c r="W3106" s="6">
        <f>SUM(Table2[[#This Row],[PE Obligations]:[Paving Obligations]])</f>
        <v>1022.16</v>
      </c>
    </row>
    <row r="3107" spans="1:23" ht="30" x14ac:dyDescent="0.25">
      <c r="A3107" s="5">
        <v>129939</v>
      </c>
      <c r="B3107" s="4">
        <v>2</v>
      </c>
      <c r="C3107" s="9" t="s">
        <v>159</v>
      </c>
      <c r="D3107" s="65"/>
      <c r="E3107" s="65" t="s">
        <v>11500</v>
      </c>
      <c r="F3107" s="9" t="s">
        <v>7294</v>
      </c>
      <c r="H3107" s="1" t="s">
        <v>24</v>
      </c>
      <c r="I3107" s="1" t="s">
        <v>24</v>
      </c>
      <c r="K3107" s="14" t="s">
        <v>11500</v>
      </c>
      <c r="L3107" s="14" t="s">
        <v>11500</v>
      </c>
      <c r="M3107" s="1" t="s">
        <v>57</v>
      </c>
      <c r="P3107" s="181" t="s">
        <v>11500</v>
      </c>
      <c r="Q3107" s="182"/>
      <c r="S3107" s="6">
        <v>0</v>
      </c>
      <c r="T3107" s="6">
        <v>0</v>
      </c>
      <c r="U3107" s="6">
        <v>1016.79</v>
      </c>
      <c r="V3107" s="6">
        <v>0</v>
      </c>
      <c r="W3107" s="6">
        <f>SUM(Table2[[#This Row],[PE Obligations]:[Paving Obligations]])</f>
        <v>1016.79</v>
      </c>
    </row>
    <row r="3108" spans="1:23" ht="30" x14ac:dyDescent="0.25">
      <c r="A3108" s="5">
        <v>129230.38</v>
      </c>
      <c r="B3108" s="4">
        <v>6</v>
      </c>
      <c r="C3108" s="9" t="s">
        <v>46</v>
      </c>
      <c r="D3108" s="65"/>
      <c r="E3108" s="65" t="s">
        <v>11500</v>
      </c>
      <c r="F3108" s="9" t="s">
        <v>6664</v>
      </c>
      <c r="H3108" s="1" t="s">
        <v>24</v>
      </c>
      <c r="I3108" s="1" t="s">
        <v>24</v>
      </c>
      <c r="K3108" s="14" t="s">
        <v>11500</v>
      </c>
      <c r="L3108" s="14" t="s">
        <v>11500</v>
      </c>
      <c r="M3108" s="1" t="s">
        <v>57</v>
      </c>
      <c r="P3108" s="181" t="s">
        <v>11500</v>
      </c>
      <c r="Q3108" s="182"/>
      <c r="S3108" s="6">
        <v>0</v>
      </c>
      <c r="T3108" s="6">
        <v>0</v>
      </c>
      <c r="U3108" s="6">
        <v>1010.98</v>
      </c>
      <c r="V3108" s="6">
        <v>0</v>
      </c>
      <c r="W3108" s="6">
        <f>SUM(Table2[[#This Row],[PE Obligations]:[Paving Obligations]])</f>
        <v>1010.98</v>
      </c>
    </row>
    <row r="3109" spans="1:23" ht="30" x14ac:dyDescent="0.25">
      <c r="A3109" s="5">
        <v>129230.57</v>
      </c>
      <c r="B3109" s="4">
        <v>6</v>
      </c>
      <c r="C3109" s="9" t="s">
        <v>46</v>
      </c>
      <c r="D3109" s="65"/>
      <c r="E3109" s="65" t="s">
        <v>11500</v>
      </c>
      <c r="F3109" s="9" t="s">
        <v>6683</v>
      </c>
      <c r="H3109" s="1" t="s">
        <v>24</v>
      </c>
      <c r="I3109" s="1" t="s">
        <v>24</v>
      </c>
      <c r="K3109" s="14" t="s">
        <v>11500</v>
      </c>
      <c r="L3109" s="14" t="s">
        <v>11500</v>
      </c>
      <c r="M3109" s="1" t="s">
        <v>57</v>
      </c>
      <c r="P3109" s="181" t="s">
        <v>11500</v>
      </c>
      <c r="Q3109" s="182"/>
      <c r="S3109" s="6">
        <v>0</v>
      </c>
      <c r="T3109" s="6">
        <v>0</v>
      </c>
      <c r="U3109" s="6">
        <v>1001.9</v>
      </c>
      <c r="V3109" s="6">
        <v>0</v>
      </c>
      <c r="W3109" s="6">
        <f>SUM(Table2[[#This Row],[PE Obligations]:[Paving Obligations]])</f>
        <v>1001.9</v>
      </c>
    </row>
    <row r="3110" spans="1:23" x14ac:dyDescent="0.25">
      <c r="A3110" s="5">
        <v>48089</v>
      </c>
      <c r="B3110" s="4">
        <v>3</v>
      </c>
      <c r="C3110" s="9" t="s">
        <v>161</v>
      </c>
      <c r="D3110" s="65"/>
      <c r="E3110" s="65" t="s">
        <v>11500</v>
      </c>
      <c r="F3110" s="9" t="s">
        <v>162</v>
      </c>
      <c r="H3110" s="1" t="s">
        <v>24</v>
      </c>
      <c r="I3110" s="1" t="s">
        <v>118</v>
      </c>
      <c r="K3110" s="14" t="s">
        <v>11496</v>
      </c>
      <c r="L3110" s="14" t="s">
        <v>11499</v>
      </c>
      <c r="M3110" s="2">
        <v>0</v>
      </c>
      <c r="P3110" s="181" t="s">
        <v>11500</v>
      </c>
      <c r="Q3110" s="182"/>
      <c r="S3110" s="6">
        <v>0</v>
      </c>
      <c r="T3110" s="6">
        <v>0</v>
      </c>
      <c r="U3110" s="6">
        <v>940.83</v>
      </c>
      <c r="V3110" s="6">
        <v>0</v>
      </c>
      <c r="W3110" s="6">
        <f>SUM(Table2[[#This Row],[PE Obligations]:[Paving Obligations]])</f>
        <v>940.83</v>
      </c>
    </row>
    <row r="3111" spans="1:23" x14ac:dyDescent="0.25">
      <c r="A3111" s="5">
        <v>116381.06</v>
      </c>
      <c r="B3111" s="4">
        <v>3</v>
      </c>
      <c r="C3111" s="9" t="s">
        <v>318</v>
      </c>
      <c r="D3111" s="65" t="s">
        <v>900</v>
      </c>
      <c r="E3111" s="65" t="s">
        <v>900</v>
      </c>
      <c r="F3111" s="9" t="s">
        <v>1971</v>
      </c>
      <c r="H3111" s="1" t="s">
        <v>105</v>
      </c>
      <c r="I3111" s="1" t="s">
        <v>761</v>
      </c>
      <c r="K3111" s="14" t="s">
        <v>11500</v>
      </c>
      <c r="L3111" s="14" t="s">
        <v>11500</v>
      </c>
      <c r="M3111" s="2">
        <v>168.87</v>
      </c>
      <c r="N3111" s="13">
        <v>43042</v>
      </c>
      <c r="P3111" s="181" t="s">
        <v>11515</v>
      </c>
      <c r="Q3111" s="182"/>
      <c r="S3111" s="6">
        <v>0</v>
      </c>
      <c r="T3111" s="6">
        <v>0</v>
      </c>
      <c r="U3111" s="6">
        <v>936.38</v>
      </c>
      <c r="V3111" s="6">
        <v>0</v>
      </c>
      <c r="W3111" s="6">
        <f>SUM(Table2[[#This Row],[PE Obligations]:[Paving Obligations]])</f>
        <v>936.38</v>
      </c>
    </row>
    <row r="3112" spans="1:23" ht="30" x14ac:dyDescent="0.25">
      <c r="A3112" s="5">
        <v>129230.24</v>
      </c>
      <c r="B3112" s="4">
        <v>6</v>
      </c>
      <c r="C3112" s="9" t="s">
        <v>46</v>
      </c>
      <c r="D3112" s="65"/>
      <c r="E3112" s="65" t="s">
        <v>11500</v>
      </c>
      <c r="F3112" s="9" t="s">
        <v>6650</v>
      </c>
      <c r="H3112" s="1" t="s">
        <v>24</v>
      </c>
      <c r="I3112" s="1" t="s">
        <v>24</v>
      </c>
      <c r="K3112" s="14" t="s">
        <v>11500</v>
      </c>
      <c r="L3112" s="14" t="s">
        <v>11500</v>
      </c>
      <c r="M3112" s="1" t="s">
        <v>57</v>
      </c>
      <c r="P3112" s="181" t="s">
        <v>11500</v>
      </c>
      <c r="Q3112" s="182"/>
      <c r="S3112" s="6">
        <v>0</v>
      </c>
      <c r="T3112" s="6">
        <v>0</v>
      </c>
      <c r="U3112" s="6">
        <v>918.73</v>
      </c>
      <c r="V3112" s="6">
        <v>0</v>
      </c>
      <c r="W3112" s="6">
        <f>SUM(Table2[[#This Row],[PE Obligations]:[Paving Obligations]])</f>
        <v>918.73</v>
      </c>
    </row>
    <row r="3113" spans="1:23" ht="30" x14ac:dyDescent="0.25">
      <c r="A3113" s="5">
        <v>122016</v>
      </c>
      <c r="B3113" s="4">
        <v>4</v>
      </c>
      <c r="C3113" s="9" t="s">
        <v>314</v>
      </c>
      <c r="D3113" s="65" t="s">
        <v>3082</v>
      </c>
      <c r="E3113" s="65" t="s">
        <v>11498</v>
      </c>
      <c r="F3113" s="9" t="s">
        <v>3083</v>
      </c>
      <c r="H3113" s="1" t="s">
        <v>1098</v>
      </c>
      <c r="I3113" s="1" t="s">
        <v>158</v>
      </c>
      <c r="K3113" s="14" t="s">
        <v>11500</v>
      </c>
      <c r="L3113" s="14" t="s">
        <v>11500</v>
      </c>
      <c r="M3113" s="2">
        <v>1.2999999999999999E-2</v>
      </c>
      <c r="P3113" s="181" t="s">
        <v>11517</v>
      </c>
      <c r="Q3113" s="182" t="s">
        <v>30</v>
      </c>
      <c r="S3113" s="6">
        <v>0</v>
      </c>
      <c r="T3113" s="6">
        <v>0</v>
      </c>
      <c r="U3113" s="6">
        <v>0</v>
      </c>
      <c r="V3113" s="6">
        <v>913.25</v>
      </c>
      <c r="W3113" s="6">
        <f>SUM(Table2[[#This Row],[PE Obligations]:[Paving Obligations]])</f>
        <v>913.25</v>
      </c>
    </row>
    <row r="3114" spans="1:23" x14ac:dyDescent="0.25">
      <c r="A3114" s="5">
        <v>126475</v>
      </c>
      <c r="B3114" s="4">
        <v>4</v>
      </c>
      <c r="C3114" s="9" t="s">
        <v>18</v>
      </c>
      <c r="D3114" s="65" t="s">
        <v>516</v>
      </c>
      <c r="E3114" s="65" t="s">
        <v>10721</v>
      </c>
      <c r="F3114" s="9" t="s">
        <v>4865</v>
      </c>
      <c r="H3114" s="1" t="s">
        <v>105</v>
      </c>
      <c r="I3114" s="1" t="s">
        <v>1540</v>
      </c>
      <c r="K3114" s="14" t="s">
        <v>11500</v>
      </c>
      <c r="L3114" s="14" t="s">
        <v>11500</v>
      </c>
      <c r="M3114" s="2">
        <v>0</v>
      </c>
      <c r="N3114" s="13">
        <v>43077</v>
      </c>
      <c r="P3114" s="181" t="s">
        <v>11513</v>
      </c>
      <c r="Q3114" s="182" t="s">
        <v>148</v>
      </c>
      <c r="S3114" s="6">
        <v>0</v>
      </c>
      <c r="T3114" s="6">
        <v>0</v>
      </c>
      <c r="U3114" s="6">
        <v>900.22</v>
      </c>
      <c r="V3114" s="6">
        <v>0</v>
      </c>
      <c r="W3114" s="6">
        <f>SUM(Table2[[#This Row],[PE Obligations]:[Paving Obligations]])</f>
        <v>900.22</v>
      </c>
    </row>
    <row r="3115" spans="1:23" ht="30" x14ac:dyDescent="0.25">
      <c r="A3115" s="5">
        <v>127768.95</v>
      </c>
      <c r="B3115" s="4">
        <v>6</v>
      </c>
      <c r="C3115" s="9" t="s">
        <v>46</v>
      </c>
      <c r="D3115" s="65"/>
      <c r="E3115" s="65" t="s">
        <v>11500</v>
      </c>
      <c r="F3115" s="9" t="s">
        <v>5783</v>
      </c>
      <c r="H3115" s="1" t="s">
        <v>24</v>
      </c>
      <c r="I3115" s="1" t="s">
        <v>24</v>
      </c>
      <c r="K3115" s="14" t="s">
        <v>11500</v>
      </c>
      <c r="L3115" s="14" t="s">
        <v>11500</v>
      </c>
      <c r="M3115" s="1" t="s">
        <v>57</v>
      </c>
      <c r="P3115" s="181" t="s">
        <v>11500</v>
      </c>
      <c r="Q3115" s="182"/>
      <c r="S3115" s="6">
        <v>0</v>
      </c>
      <c r="T3115" s="6">
        <v>0</v>
      </c>
      <c r="U3115" s="6">
        <v>889.17</v>
      </c>
      <c r="V3115" s="6">
        <v>0</v>
      </c>
      <c r="W3115" s="6">
        <f>SUM(Table2[[#This Row],[PE Obligations]:[Paving Obligations]])</f>
        <v>889.17</v>
      </c>
    </row>
    <row r="3116" spans="1:23" x14ac:dyDescent="0.25">
      <c r="A3116" s="5">
        <v>109757.01</v>
      </c>
      <c r="B3116" s="4">
        <v>4</v>
      </c>
      <c r="C3116" s="9" t="s">
        <v>156</v>
      </c>
      <c r="D3116" s="65"/>
      <c r="E3116" s="65" t="s">
        <v>10721</v>
      </c>
      <c r="F3116" s="9" t="s">
        <v>1155</v>
      </c>
      <c r="H3116" s="1" t="s">
        <v>105</v>
      </c>
      <c r="I3116" s="1" t="s">
        <v>1149</v>
      </c>
      <c r="K3116" s="14" t="s">
        <v>11500</v>
      </c>
      <c r="L3116" s="14" t="s">
        <v>11500</v>
      </c>
      <c r="M3116" s="1" t="s">
        <v>57</v>
      </c>
      <c r="N3116" s="13">
        <v>39752</v>
      </c>
      <c r="P3116" s="181" t="s">
        <v>11513</v>
      </c>
      <c r="Q3116" s="182"/>
      <c r="S3116" s="6">
        <v>0</v>
      </c>
      <c r="T3116" s="6">
        <v>0</v>
      </c>
      <c r="U3116" s="6">
        <v>872.41</v>
      </c>
      <c r="V3116" s="6">
        <v>0</v>
      </c>
      <c r="W3116" s="6">
        <f>SUM(Table2[[#This Row],[PE Obligations]:[Paving Obligations]])</f>
        <v>872.41</v>
      </c>
    </row>
    <row r="3117" spans="1:23" ht="30" x14ac:dyDescent="0.25">
      <c r="A3117" s="5">
        <v>129230.73</v>
      </c>
      <c r="B3117" s="4">
        <v>6</v>
      </c>
      <c r="C3117" s="9" t="s">
        <v>46</v>
      </c>
      <c r="D3117" s="65"/>
      <c r="E3117" s="65" t="s">
        <v>11500</v>
      </c>
      <c r="F3117" s="9" t="s">
        <v>6699</v>
      </c>
      <c r="H3117" s="1" t="s">
        <v>24</v>
      </c>
      <c r="I3117" s="1" t="s">
        <v>24</v>
      </c>
      <c r="K3117" s="14" t="s">
        <v>11500</v>
      </c>
      <c r="L3117" s="14" t="s">
        <v>11500</v>
      </c>
      <c r="M3117" s="1" t="s">
        <v>57</v>
      </c>
      <c r="P3117" s="181" t="s">
        <v>11500</v>
      </c>
      <c r="Q3117" s="182"/>
      <c r="S3117" s="6">
        <v>0</v>
      </c>
      <c r="T3117" s="6">
        <v>0</v>
      </c>
      <c r="U3117" s="6">
        <v>844.64</v>
      </c>
      <c r="V3117" s="6">
        <v>0</v>
      </c>
      <c r="W3117" s="6">
        <f>SUM(Table2[[#This Row],[PE Obligations]:[Paving Obligations]])</f>
        <v>844.64</v>
      </c>
    </row>
    <row r="3118" spans="1:23" ht="30" x14ac:dyDescent="0.25">
      <c r="A3118" s="5">
        <v>125322</v>
      </c>
      <c r="B3118" s="4">
        <v>4</v>
      </c>
      <c r="C3118" s="9" t="s">
        <v>190</v>
      </c>
      <c r="D3118" s="65" t="s">
        <v>4265</v>
      </c>
      <c r="E3118" s="65" t="s">
        <v>11498</v>
      </c>
      <c r="F3118" s="9" t="s">
        <v>4266</v>
      </c>
      <c r="H3118" s="1" t="s">
        <v>1098</v>
      </c>
      <c r="I3118" s="1" t="s">
        <v>158</v>
      </c>
      <c r="K3118" s="14" t="s">
        <v>11500</v>
      </c>
      <c r="L3118" s="14" t="s">
        <v>11500</v>
      </c>
      <c r="M3118" s="2">
        <v>6.4020000000000001</v>
      </c>
      <c r="P3118" s="181" t="s">
        <v>11517</v>
      </c>
      <c r="Q3118" s="182" t="s">
        <v>30</v>
      </c>
      <c r="S3118" s="6">
        <v>0</v>
      </c>
      <c r="T3118" s="6">
        <v>0</v>
      </c>
      <c r="U3118" s="6">
        <v>0</v>
      </c>
      <c r="V3118" s="6">
        <v>827.77</v>
      </c>
      <c r="W3118" s="6">
        <f>SUM(Table2[[#This Row],[PE Obligations]:[Paving Obligations]])</f>
        <v>827.77</v>
      </c>
    </row>
    <row r="3119" spans="1:23" x14ac:dyDescent="0.25">
      <c r="A3119" s="5">
        <v>124603</v>
      </c>
      <c r="B3119" s="4">
        <v>4</v>
      </c>
      <c r="C3119" s="9" t="s">
        <v>248</v>
      </c>
      <c r="D3119" s="65" t="s">
        <v>3971</v>
      </c>
      <c r="E3119" s="65" t="s">
        <v>11498</v>
      </c>
      <c r="F3119" s="9" t="s">
        <v>3972</v>
      </c>
      <c r="H3119" s="1" t="s">
        <v>35</v>
      </c>
      <c r="I3119" s="1" t="s">
        <v>29</v>
      </c>
      <c r="K3119" s="14" t="s">
        <v>28</v>
      </c>
      <c r="L3119" s="14" t="s">
        <v>113</v>
      </c>
      <c r="M3119" s="2">
        <v>0.01</v>
      </c>
      <c r="P3119" s="181" t="s">
        <v>11517</v>
      </c>
      <c r="Q3119" s="182" t="s">
        <v>30</v>
      </c>
      <c r="R3119" s="9" t="s">
        <v>3973</v>
      </c>
      <c r="S3119" s="6">
        <v>0</v>
      </c>
      <c r="T3119" s="6">
        <v>0</v>
      </c>
      <c r="U3119" s="6">
        <v>810.64</v>
      </c>
      <c r="V3119" s="6">
        <v>0</v>
      </c>
      <c r="W3119" s="6">
        <f>SUM(Table2[[#This Row],[PE Obligations]:[Paving Obligations]])</f>
        <v>810.64</v>
      </c>
    </row>
    <row r="3120" spans="1:23" ht="30" x14ac:dyDescent="0.25">
      <c r="A3120" s="5">
        <v>118868</v>
      </c>
      <c r="B3120" s="4">
        <v>2</v>
      </c>
      <c r="C3120" s="9" t="s">
        <v>98</v>
      </c>
      <c r="D3120" s="65" t="s">
        <v>135</v>
      </c>
      <c r="E3120" s="65" t="s">
        <v>11498</v>
      </c>
      <c r="F3120" s="9" t="s">
        <v>2405</v>
      </c>
      <c r="H3120" s="1" t="s">
        <v>1079</v>
      </c>
      <c r="I3120" s="1" t="s">
        <v>101</v>
      </c>
      <c r="K3120" s="14" t="s">
        <v>11496</v>
      </c>
      <c r="L3120" s="14" t="s">
        <v>113</v>
      </c>
      <c r="M3120" s="2">
        <v>1.8</v>
      </c>
      <c r="P3120" s="181" t="s">
        <v>11517</v>
      </c>
      <c r="Q3120" s="182" t="s">
        <v>24</v>
      </c>
      <c r="S3120" s="6">
        <v>0</v>
      </c>
      <c r="T3120" s="6">
        <v>800</v>
      </c>
      <c r="U3120" s="6">
        <v>0</v>
      </c>
      <c r="V3120" s="6">
        <v>0</v>
      </c>
      <c r="W3120" s="6">
        <f>SUM(Table2[[#This Row],[PE Obligations]:[Paving Obligations]])</f>
        <v>800</v>
      </c>
    </row>
    <row r="3121" spans="1:23" ht="30" x14ac:dyDescent="0.25">
      <c r="A3121" s="5">
        <v>127768.98</v>
      </c>
      <c r="B3121" s="4">
        <v>6</v>
      </c>
      <c r="C3121" s="9" t="s">
        <v>46</v>
      </c>
      <c r="D3121" s="65"/>
      <c r="E3121" s="65" t="s">
        <v>11500</v>
      </c>
      <c r="F3121" s="9" t="s">
        <v>5786</v>
      </c>
      <c r="H3121" s="1" t="s">
        <v>24</v>
      </c>
      <c r="I3121" s="1" t="s">
        <v>24</v>
      </c>
      <c r="K3121" s="14" t="s">
        <v>11500</v>
      </c>
      <c r="L3121" s="14" t="s">
        <v>11500</v>
      </c>
      <c r="M3121" s="1" t="s">
        <v>57</v>
      </c>
      <c r="P3121" s="181" t="s">
        <v>11500</v>
      </c>
      <c r="Q3121" s="182"/>
      <c r="S3121" s="6">
        <v>0</v>
      </c>
      <c r="T3121" s="6">
        <v>0</v>
      </c>
      <c r="U3121" s="6">
        <v>799.58</v>
      </c>
      <c r="V3121" s="6">
        <v>0</v>
      </c>
      <c r="W3121" s="6">
        <f>SUM(Table2[[#This Row],[PE Obligations]:[Paving Obligations]])</f>
        <v>799.58</v>
      </c>
    </row>
    <row r="3122" spans="1:23" x14ac:dyDescent="0.25">
      <c r="A3122" s="5">
        <v>103410</v>
      </c>
      <c r="B3122" s="4">
        <v>2</v>
      </c>
      <c r="C3122" s="9" t="s">
        <v>159</v>
      </c>
      <c r="D3122" s="65"/>
      <c r="E3122" s="65" t="s">
        <v>11500</v>
      </c>
      <c r="F3122" s="9" t="s">
        <v>791</v>
      </c>
      <c r="H3122" s="1" t="s">
        <v>24</v>
      </c>
      <c r="I3122" s="1" t="s">
        <v>63</v>
      </c>
      <c r="K3122" s="14" t="s">
        <v>11500</v>
      </c>
      <c r="L3122" s="14" t="s">
        <v>11500</v>
      </c>
      <c r="M3122" s="1" t="s">
        <v>57</v>
      </c>
      <c r="P3122" s="181" t="s">
        <v>11500</v>
      </c>
      <c r="Q3122" s="182"/>
      <c r="S3122" s="6">
        <v>0</v>
      </c>
      <c r="T3122" s="6">
        <v>0</v>
      </c>
      <c r="U3122" s="6">
        <v>794.23</v>
      </c>
      <c r="V3122" s="6">
        <v>0</v>
      </c>
      <c r="W3122" s="6">
        <f>SUM(Table2[[#This Row],[PE Obligations]:[Paving Obligations]])</f>
        <v>794.23</v>
      </c>
    </row>
    <row r="3123" spans="1:23" ht="30" x14ac:dyDescent="0.25">
      <c r="A3123" s="5">
        <v>128547</v>
      </c>
      <c r="B3123" s="4">
        <v>3</v>
      </c>
      <c r="C3123" s="9" t="s">
        <v>152</v>
      </c>
      <c r="D3123" s="65" t="s">
        <v>6144</v>
      </c>
      <c r="E3123" s="65" t="s">
        <v>11498</v>
      </c>
      <c r="F3123" s="9" t="s">
        <v>6145</v>
      </c>
      <c r="H3123" s="1" t="s">
        <v>1098</v>
      </c>
      <c r="I3123" s="1" t="s">
        <v>158</v>
      </c>
      <c r="K3123" s="14" t="s">
        <v>11500</v>
      </c>
      <c r="L3123" s="14" t="s">
        <v>11500</v>
      </c>
      <c r="M3123" s="2">
        <v>2.19</v>
      </c>
      <c r="P3123" s="181" t="s">
        <v>11517</v>
      </c>
      <c r="Q3123" s="182" t="s">
        <v>30</v>
      </c>
      <c r="S3123" s="6">
        <v>0</v>
      </c>
      <c r="T3123" s="6">
        <v>0</v>
      </c>
      <c r="U3123" s="6">
        <v>0</v>
      </c>
      <c r="V3123" s="6">
        <v>793.66</v>
      </c>
      <c r="W3123" s="6">
        <f>SUM(Table2[[#This Row],[PE Obligations]:[Paving Obligations]])</f>
        <v>793.66</v>
      </c>
    </row>
    <row r="3124" spans="1:23" x14ac:dyDescent="0.25">
      <c r="A3124" s="5">
        <v>102699</v>
      </c>
      <c r="B3124" s="4">
        <v>3</v>
      </c>
      <c r="C3124" s="9" t="s">
        <v>206</v>
      </c>
      <c r="D3124" s="65" t="s">
        <v>775</v>
      </c>
      <c r="E3124" s="65" t="s">
        <v>900</v>
      </c>
      <c r="F3124" s="9" t="s">
        <v>776</v>
      </c>
      <c r="H3124" s="1" t="s">
        <v>24</v>
      </c>
      <c r="I3124" s="1" t="s">
        <v>467</v>
      </c>
      <c r="K3124" s="14" t="s">
        <v>11496</v>
      </c>
      <c r="L3124" s="14" t="s">
        <v>10418</v>
      </c>
      <c r="M3124" s="2">
        <v>8.8000000000000007</v>
      </c>
      <c r="P3124" s="181" t="s">
        <v>11515</v>
      </c>
      <c r="Q3124" s="182"/>
      <c r="S3124" s="6">
        <v>781.13</v>
      </c>
      <c r="T3124" s="6">
        <v>0</v>
      </c>
      <c r="U3124" s="6">
        <v>0</v>
      </c>
      <c r="V3124" s="6">
        <v>0</v>
      </c>
      <c r="W3124" s="6">
        <f>SUM(Table2[[#This Row],[PE Obligations]:[Paving Obligations]])</f>
        <v>781.13</v>
      </c>
    </row>
    <row r="3125" spans="1:23" x14ac:dyDescent="0.25">
      <c r="A3125" s="5">
        <v>116618</v>
      </c>
      <c r="B3125" s="4">
        <v>2</v>
      </c>
      <c r="C3125" s="9" t="s">
        <v>159</v>
      </c>
      <c r="D3125" s="65"/>
      <c r="E3125" s="65" t="s">
        <v>900</v>
      </c>
      <c r="F3125" s="9" t="s">
        <v>1978</v>
      </c>
      <c r="H3125" s="1" t="s">
        <v>28</v>
      </c>
      <c r="I3125" s="1" t="s">
        <v>29</v>
      </c>
      <c r="K3125" s="14" t="s">
        <v>28</v>
      </c>
      <c r="L3125" s="14" t="s">
        <v>113</v>
      </c>
      <c r="M3125" s="1" t="s">
        <v>57</v>
      </c>
      <c r="P3125" s="181" t="s">
        <v>11515</v>
      </c>
      <c r="Q3125" s="182"/>
      <c r="S3125" s="6">
        <v>754.63</v>
      </c>
      <c r="T3125" s="6">
        <v>0</v>
      </c>
      <c r="U3125" s="6">
        <v>0</v>
      </c>
      <c r="V3125" s="6">
        <v>0</v>
      </c>
      <c r="W3125" s="6">
        <f>SUM(Table2[[#This Row],[PE Obligations]:[Paving Obligations]])</f>
        <v>754.63</v>
      </c>
    </row>
    <row r="3126" spans="1:23" x14ac:dyDescent="0.25">
      <c r="A3126" s="5">
        <v>120405</v>
      </c>
      <c r="B3126" s="4">
        <v>2</v>
      </c>
      <c r="C3126" s="9" t="s">
        <v>183</v>
      </c>
      <c r="D3126" s="65" t="s">
        <v>2715</v>
      </c>
      <c r="E3126" s="65" t="s">
        <v>900</v>
      </c>
      <c r="F3126" s="9" t="s">
        <v>2716</v>
      </c>
      <c r="H3126" s="1" t="s">
        <v>52</v>
      </c>
      <c r="I3126" s="1" t="s">
        <v>48</v>
      </c>
      <c r="K3126" s="14" t="s">
        <v>28</v>
      </c>
      <c r="L3126" s="14" t="s">
        <v>11339</v>
      </c>
      <c r="M3126" s="2">
        <v>0</v>
      </c>
      <c r="N3126" s="13">
        <v>42412</v>
      </c>
      <c r="P3126" s="181" t="s">
        <v>11515</v>
      </c>
      <c r="Q3126" s="182" t="s">
        <v>24</v>
      </c>
      <c r="R3126" s="9" t="s">
        <v>2717</v>
      </c>
      <c r="S3126" s="6">
        <v>0</v>
      </c>
      <c r="T3126" s="6">
        <v>0</v>
      </c>
      <c r="U3126" s="6">
        <v>700</v>
      </c>
      <c r="V3126" s="6">
        <v>0</v>
      </c>
      <c r="W3126" s="6">
        <f>SUM(Table2[[#This Row],[PE Obligations]:[Paving Obligations]])</f>
        <v>700</v>
      </c>
    </row>
    <row r="3127" spans="1:23" ht="30" x14ac:dyDescent="0.25">
      <c r="A3127" s="5">
        <v>129230.14</v>
      </c>
      <c r="B3127" s="4">
        <v>6</v>
      </c>
      <c r="C3127" s="9" t="s">
        <v>46</v>
      </c>
      <c r="D3127" s="65"/>
      <c r="E3127" s="65" t="s">
        <v>11500</v>
      </c>
      <c r="F3127" s="9" t="s">
        <v>6640</v>
      </c>
      <c r="H3127" s="1" t="s">
        <v>24</v>
      </c>
      <c r="I3127" s="1" t="s">
        <v>24</v>
      </c>
      <c r="K3127" s="14" t="s">
        <v>11500</v>
      </c>
      <c r="L3127" s="14" t="s">
        <v>11500</v>
      </c>
      <c r="M3127" s="1" t="s">
        <v>57</v>
      </c>
      <c r="P3127" s="181" t="s">
        <v>11500</v>
      </c>
      <c r="Q3127" s="182"/>
      <c r="S3127" s="6">
        <v>0</v>
      </c>
      <c r="T3127" s="6">
        <v>0</v>
      </c>
      <c r="U3127" s="6">
        <v>696.52</v>
      </c>
      <c r="V3127" s="6">
        <v>0</v>
      </c>
      <c r="W3127" s="6">
        <f>SUM(Table2[[#This Row],[PE Obligations]:[Paving Obligations]])</f>
        <v>696.52</v>
      </c>
    </row>
    <row r="3128" spans="1:23" ht="30" x14ac:dyDescent="0.25">
      <c r="A3128" s="5">
        <v>129230.19</v>
      </c>
      <c r="B3128" s="4">
        <v>6</v>
      </c>
      <c r="C3128" s="9" t="s">
        <v>46</v>
      </c>
      <c r="D3128" s="65"/>
      <c r="E3128" s="65" t="s">
        <v>11500</v>
      </c>
      <c r="F3128" s="9" t="s">
        <v>6645</v>
      </c>
      <c r="H3128" s="1" t="s">
        <v>24</v>
      </c>
      <c r="I3128" s="1" t="s">
        <v>24</v>
      </c>
      <c r="K3128" s="14" t="s">
        <v>11500</v>
      </c>
      <c r="L3128" s="14" t="s">
        <v>11500</v>
      </c>
      <c r="M3128" s="1" t="s">
        <v>57</v>
      </c>
      <c r="P3128" s="181" t="s">
        <v>11500</v>
      </c>
      <c r="Q3128" s="182"/>
      <c r="S3128" s="6">
        <v>0</v>
      </c>
      <c r="T3128" s="6">
        <v>0</v>
      </c>
      <c r="U3128" s="6">
        <v>679.49</v>
      </c>
      <c r="V3128" s="6">
        <v>0</v>
      </c>
      <c r="W3128" s="6">
        <f>SUM(Table2[[#This Row],[PE Obligations]:[Paving Obligations]])</f>
        <v>679.49</v>
      </c>
    </row>
    <row r="3129" spans="1:23" x14ac:dyDescent="0.25">
      <c r="A3129" s="5">
        <v>120221</v>
      </c>
      <c r="B3129" s="4">
        <v>6</v>
      </c>
      <c r="C3129" s="9" t="s">
        <v>46</v>
      </c>
      <c r="D3129" s="65"/>
      <c r="E3129" s="65" t="s">
        <v>11500</v>
      </c>
      <c r="F3129" s="9" t="s">
        <v>2647</v>
      </c>
      <c r="H3129" s="1" t="s">
        <v>24</v>
      </c>
      <c r="I3129" s="1" t="s">
        <v>24</v>
      </c>
      <c r="K3129" s="14" t="s">
        <v>11500</v>
      </c>
      <c r="L3129" s="14" t="s">
        <v>11500</v>
      </c>
      <c r="M3129" s="2">
        <v>0</v>
      </c>
      <c r="P3129" s="181" t="s">
        <v>11500</v>
      </c>
      <c r="Q3129" s="182"/>
      <c r="S3129" s="6">
        <v>641.5</v>
      </c>
      <c r="T3129" s="6">
        <v>0</v>
      </c>
      <c r="U3129" s="6">
        <v>0</v>
      </c>
      <c r="V3129" s="6">
        <v>0</v>
      </c>
      <c r="W3129" s="6">
        <f>SUM(Table2[[#This Row],[PE Obligations]:[Paving Obligations]])</f>
        <v>641.5</v>
      </c>
    </row>
    <row r="3130" spans="1:23" ht="30" x14ac:dyDescent="0.25">
      <c r="A3130" s="5">
        <v>100228.02</v>
      </c>
      <c r="B3130" s="4">
        <v>1</v>
      </c>
      <c r="C3130" s="9" t="s">
        <v>102</v>
      </c>
      <c r="D3130" s="65" t="s">
        <v>137</v>
      </c>
      <c r="E3130" s="65" t="s">
        <v>900</v>
      </c>
      <c r="F3130" s="9" t="s">
        <v>425</v>
      </c>
      <c r="H3130" s="1" t="s">
        <v>158</v>
      </c>
      <c r="I3130" s="1" t="s">
        <v>341</v>
      </c>
      <c r="J3130" s="1" t="e">
        <f>VLOOKUP(A3130,'Resurfacing Data'!A:M,13,FALSE)</f>
        <v>#N/A</v>
      </c>
      <c r="K3130" s="14" t="s">
        <v>11496</v>
      </c>
      <c r="L3130" s="14" t="s">
        <v>10418</v>
      </c>
      <c r="M3130" s="2">
        <v>3.43</v>
      </c>
      <c r="N3130" s="13">
        <v>39619</v>
      </c>
      <c r="P3130" s="181" t="s">
        <v>11515</v>
      </c>
      <c r="Q3130" s="182"/>
      <c r="S3130" s="6">
        <v>0</v>
      </c>
      <c r="T3130" s="6">
        <v>0</v>
      </c>
      <c r="U3130" s="6">
        <v>0</v>
      </c>
      <c r="V3130" s="6">
        <v>632.97</v>
      </c>
      <c r="W3130" s="6">
        <f>SUM(Table2[[#This Row],[PE Obligations]:[Paving Obligations]])</f>
        <v>632.97</v>
      </c>
    </row>
    <row r="3131" spans="1:23" x14ac:dyDescent="0.25">
      <c r="A3131" s="5">
        <v>124626</v>
      </c>
      <c r="B3131" s="4">
        <v>4</v>
      </c>
      <c r="C3131" s="9" t="s">
        <v>248</v>
      </c>
      <c r="D3131" s="65" t="s">
        <v>3986</v>
      </c>
      <c r="E3131" s="65" t="s">
        <v>11498</v>
      </c>
      <c r="F3131" s="9" t="s">
        <v>3987</v>
      </c>
      <c r="H3131" s="1" t="s">
        <v>35</v>
      </c>
      <c r="I3131" s="1" t="s">
        <v>29</v>
      </c>
      <c r="K3131" s="14" t="s">
        <v>28</v>
      </c>
      <c r="L3131" s="14" t="s">
        <v>113</v>
      </c>
      <c r="M3131" s="2">
        <v>0.01</v>
      </c>
      <c r="P3131" s="181" t="s">
        <v>11517</v>
      </c>
      <c r="Q3131" s="182" t="s">
        <v>30</v>
      </c>
      <c r="R3131" s="9" t="s">
        <v>3988</v>
      </c>
      <c r="S3131" s="6">
        <v>0</v>
      </c>
      <c r="T3131" s="6">
        <v>0</v>
      </c>
      <c r="U3131" s="6">
        <v>632.29999999999995</v>
      </c>
      <c r="V3131" s="6">
        <v>0</v>
      </c>
      <c r="W3131" s="6">
        <f>SUM(Table2[[#This Row],[PE Obligations]:[Paving Obligations]])</f>
        <v>632.29999999999995</v>
      </c>
    </row>
    <row r="3132" spans="1:23" ht="30" x14ac:dyDescent="0.25">
      <c r="A3132" s="5">
        <v>129276</v>
      </c>
      <c r="B3132" s="4">
        <v>1</v>
      </c>
      <c r="C3132" s="9" t="s">
        <v>899</v>
      </c>
      <c r="D3132" s="65"/>
      <c r="E3132" s="65" t="s">
        <v>11500</v>
      </c>
      <c r="F3132" s="9" t="s">
        <v>6749</v>
      </c>
      <c r="H3132" s="1" t="s">
        <v>24</v>
      </c>
      <c r="I3132" s="1" t="s">
        <v>24</v>
      </c>
      <c r="K3132" s="14" t="s">
        <v>11500</v>
      </c>
      <c r="L3132" s="14" t="s">
        <v>11500</v>
      </c>
      <c r="M3132" s="1" t="s">
        <v>57</v>
      </c>
      <c r="P3132" s="181" t="s">
        <v>11500</v>
      </c>
      <c r="Q3132" s="182"/>
      <c r="S3132" s="6">
        <v>0</v>
      </c>
      <c r="T3132" s="6">
        <v>0</v>
      </c>
      <c r="U3132" s="6">
        <v>607.37</v>
      </c>
      <c r="V3132" s="6">
        <v>0</v>
      </c>
      <c r="W3132" s="6">
        <f>SUM(Table2[[#This Row],[PE Obligations]:[Paving Obligations]])</f>
        <v>607.37</v>
      </c>
    </row>
    <row r="3133" spans="1:23" x14ac:dyDescent="0.25">
      <c r="A3133" s="5">
        <v>110353</v>
      </c>
      <c r="B3133" s="4">
        <v>1</v>
      </c>
      <c r="C3133" s="9" t="s">
        <v>899</v>
      </c>
      <c r="D3133" s="65"/>
      <c r="E3133" s="65" t="s">
        <v>10721</v>
      </c>
      <c r="F3133" s="9" t="s">
        <v>1171</v>
      </c>
      <c r="H3133" s="1" t="s">
        <v>105</v>
      </c>
      <c r="I3133" s="1" t="s">
        <v>171</v>
      </c>
      <c r="K3133" s="14" t="s">
        <v>11500</v>
      </c>
      <c r="L3133" s="14" t="s">
        <v>11500</v>
      </c>
      <c r="M3133" s="2">
        <v>0</v>
      </c>
      <c r="N3133" s="13">
        <v>39423</v>
      </c>
      <c r="P3133" s="181" t="s">
        <v>11513</v>
      </c>
      <c r="Q3133" s="182"/>
      <c r="S3133" s="6">
        <v>0</v>
      </c>
      <c r="T3133" s="6">
        <v>0</v>
      </c>
      <c r="U3133" s="6">
        <v>606.96</v>
      </c>
      <c r="V3133" s="6">
        <v>0</v>
      </c>
      <c r="W3133" s="6">
        <f>SUM(Table2[[#This Row],[PE Obligations]:[Paving Obligations]])</f>
        <v>606.96</v>
      </c>
    </row>
    <row r="3134" spans="1:23" x14ac:dyDescent="0.25">
      <c r="A3134" s="5">
        <v>125847</v>
      </c>
      <c r="B3134" s="4">
        <v>2</v>
      </c>
      <c r="C3134" s="9" t="s">
        <v>121</v>
      </c>
      <c r="D3134" s="65"/>
      <c r="E3134" s="65" t="s">
        <v>11498</v>
      </c>
      <c r="F3134" s="9" t="s">
        <v>4578</v>
      </c>
      <c r="H3134" s="1" t="s">
        <v>760</v>
      </c>
      <c r="I3134" s="1" t="s">
        <v>171</v>
      </c>
      <c r="K3134" s="14" t="s">
        <v>11500</v>
      </c>
      <c r="L3134" s="14" t="s">
        <v>11500</v>
      </c>
      <c r="M3134" s="1" t="s">
        <v>57</v>
      </c>
      <c r="P3134" s="181" t="s">
        <v>11517</v>
      </c>
      <c r="Q3134" s="182"/>
      <c r="S3134" s="6">
        <v>0</v>
      </c>
      <c r="T3134" s="6">
        <v>0</v>
      </c>
      <c r="U3134" s="6">
        <v>605.45000000000005</v>
      </c>
      <c r="V3134" s="6">
        <v>0</v>
      </c>
      <c r="W3134" s="6">
        <f>SUM(Table2[[#This Row],[PE Obligations]:[Paving Obligations]])</f>
        <v>605.45000000000005</v>
      </c>
    </row>
    <row r="3135" spans="1:23" ht="30" x14ac:dyDescent="0.25">
      <c r="A3135" s="5">
        <v>129230.74</v>
      </c>
      <c r="B3135" s="4">
        <v>6</v>
      </c>
      <c r="C3135" s="9" t="s">
        <v>46</v>
      </c>
      <c r="D3135" s="65"/>
      <c r="E3135" s="65" t="s">
        <v>11500</v>
      </c>
      <c r="F3135" s="9" t="s">
        <v>6700</v>
      </c>
      <c r="H3135" s="1" t="s">
        <v>24</v>
      </c>
      <c r="I3135" s="1" t="s">
        <v>24</v>
      </c>
      <c r="K3135" s="14" t="s">
        <v>11500</v>
      </c>
      <c r="L3135" s="14" t="s">
        <v>11500</v>
      </c>
      <c r="M3135" s="1" t="s">
        <v>57</v>
      </c>
      <c r="P3135" s="181" t="s">
        <v>11500</v>
      </c>
      <c r="Q3135" s="182"/>
      <c r="S3135" s="6">
        <v>0</v>
      </c>
      <c r="T3135" s="6">
        <v>0</v>
      </c>
      <c r="U3135" s="6">
        <v>570.55999999999995</v>
      </c>
      <c r="V3135" s="6">
        <v>0</v>
      </c>
      <c r="W3135" s="6">
        <f>SUM(Table2[[#This Row],[PE Obligations]:[Paving Obligations]])</f>
        <v>570.55999999999995</v>
      </c>
    </row>
    <row r="3136" spans="1:23" x14ac:dyDescent="0.25">
      <c r="A3136" s="5">
        <v>82468.009999999995</v>
      </c>
      <c r="B3136" s="4">
        <v>3</v>
      </c>
      <c r="C3136" s="9" t="s">
        <v>300</v>
      </c>
      <c r="D3136" s="65" t="s">
        <v>360</v>
      </c>
      <c r="E3136" s="65" t="s">
        <v>900</v>
      </c>
      <c r="F3136" s="9" t="s">
        <v>361</v>
      </c>
      <c r="H3136" s="1" t="s">
        <v>52</v>
      </c>
      <c r="I3136" s="1" t="s">
        <v>48</v>
      </c>
      <c r="K3136" s="14" t="s">
        <v>28</v>
      </c>
      <c r="L3136" s="14" t="s">
        <v>11339</v>
      </c>
      <c r="M3136" s="2">
        <v>0</v>
      </c>
      <c r="N3136" s="13">
        <v>41516</v>
      </c>
      <c r="P3136" s="181" t="s">
        <v>11514</v>
      </c>
      <c r="Q3136" s="182" t="s">
        <v>11</v>
      </c>
      <c r="R3136" s="9" t="s">
        <v>362</v>
      </c>
      <c r="S3136" s="6">
        <v>0</v>
      </c>
      <c r="T3136" s="6">
        <v>0</v>
      </c>
      <c r="U3136" s="6">
        <v>548.94000000000005</v>
      </c>
      <c r="V3136" s="6">
        <v>0</v>
      </c>
      <c r="W3136" s="6">
        <f>SUM(Table2[[#This Row],[PE Obligations]:[Paving Obligations]])</f>
        <v>548.94000000000005</v>
      </c>
    </row>
    <row r="3137" spans="1:23" ht="30" x14ac:dyDescent="0.25">
      <c r="A3137" s="5">
        <v>121615</v>
      </c>
      <c r="B3137" s="4">
        <v>2</v>
      </c>
      <c r="C3137" s="9" t="s">
        <v>179</v>
      </c>
      <c r="D3137" s="65" t="s">
        <v>2964</v>
      </c>
      <c r="E3137" s="65" t="s">
        <v>900</v>
      </c>
      <c r="F3137" s="9" t="s">
        <v>2965</v>
      </c>
      <c r="G3137" s="9" t="s">
        <v>2966</v>
      </c>
      <c r="H3137" s="1" t="s">
        <v>501</v>
      </c>
      <c r="I3137" s="1" t="s">
        <v>600</v>
      </c>
      <c r="K3137" s="14" t="s">
        <v>11500</v>
      </c>
      <c r="L3137" s="14" t="s">
        <v>11500</v>
      </c>
      <c r="M3137" s="2">
        <v>0.01</v>
      </c>
      <c r="N3137" s="13">
        <v>43140</v>
      </c>
      <c r="P3137" s="181" t="s">
        <v>11515</v>
      </c>
      <c r="Q3137" s="182" t="s">
        <v>24</v>
      </c>
      <c r="S3137" s="6">
        <v>-11990.72</v>
      </c>
      <c r="T3137" s="6">
        <v>0</v>
      </c>
      <c r="U3137" s="6">
        <v>12537.28</v>
      </c>
      <c r="V3137" s="6">
        <v>0</v>
      </c>
      <c r="W3137" s="6">
        <f>SUM(Table2[[#This Row],[PE Obligations]:[Paving Obligations]])</f>
        <v>546.56000000000131</v>
      </c>
    </row>
    <row r="3138" spans="1:23" x14ac:dyDescent="0.25">
      <c r="A3138" s="5">
        <v>124356</v>
      </c>
      <c r="B3138" s="4">
        <v>4</v>
      </c>
      <c r="C3138" s="9" t="s">
        <v>215</v>
      </c>
      <c r="D3138" s="65" t="s">
        <v>3830</v>
      </c>
      <c r="E3138" s="65" t="s">
        <v>11498</v>
      </c>
      <c r="F3138" s="9" t="s">
        <v>3831</v>
      </c>
      <c r="H3138" s="1" t="s">
        <v>35</v>
      </c>
      <c r="I3138" s="1" t="s">
        <v>29</v>
      </c>
      <c r="K3138" s="14" t="s">
        <v>28</v>
      </c>
      <c r="L3138" s="14" t="s">
        <v>113</v>
      </c>
      <c r="M3138" s="2">
        <v>0.01</v>
      </c>
      <c r="P3138" s="181" t="s">
        <v>11517</v>
      </c>
      <c r="Q3138" s="182" t="s">
        <v>30</v>
      </c>
      <c r="R3138" s="9" t="s">
        <v>3832</v>
      </c>
      <c r="S3138" s="6">
        <v>0</v>
      </c>
      <c r="T3138" s="6">
        <v>0</v>
      </c>
      <c r="U3138" s="6">
        <v>535.6</v>
      </c>
      <c r="V3138" s="6">
        <v>0</v>
      </c>
      <c r="W3138" s="6">
        <f>SUM(Table2[[#This Row],[PE Obligations]:[Paving Obligations]])</f>
        <v>535.6</v>
      </c>
    </row>
    <row r="3139" spans="1:23" ht="30" x14ac:dyDescent="0.25">
      <c r="A3139" s="5">
        <v>83814.02</v>
      </c>
      <c r="B3139" s="4">
        <v>4</v>
      </c>
      <c r="C3139" s="9" t="s">
        <v>231</v>
      </c>
      <c r="D3139" s="65" t="s">
        <v>114</v>
      </c>
      <c r="E3139" s="65" t="s">
        <v>10721</v>
      </c>
      <c r="F3139" s="9" t="s">
        <v>388</v>
      </c>
      <c r="G3139" s="9" t="s">
        <v>389</v>
      </c>
      <c r="H3139" s="1" t="s">
        <v>158</v>
      </c>
      <c r="I3139" s="1" t="s">
        <v>158</v>
      </c>
      <c r="J3139" s="1" t="str">
        <f>VLOOKUP(A3139,'Resurfacing Data'!A:M,13,FALSE)</f>
        <v>Mill, 85 lbs/SY Thin Lift Mix &amp; 1 1/4" OGFC</v>
      </c>
      <c r="K3139" s="14" t="s">
        <v>11496</v>
      </c>
      <c r="L3139" s="14" t="s">
        <v>10418</v>
      </c>
      <c r="M3139" s="2">
        <v>7.21</v>
      </c>
      <c r="N3139" s="13">
        <v>41978</v>
      </c>
      <c r="O3139" s="1" t="s">
        <v>337</v>
      </c>
      <c r="P3139" s="181" t="s">
        <v>11513</v>
      </c>
      <c r="Q3139" s="182" t="s">
        <v>148</v>
      </c>
      <c r="S3139" s="6">
        <v>0</v>
      </c>
      <c r="T3139" s="6">
        <v>0</v>
      </c>
      <c r="U3139" s="6">
        <v>0</v>
      </c>
      <c r="V3139" s="6">
        <v>526.98</v>
      </c>
      <c r="W3139" s="6">
        <f>SUM(Table2[[#This Row],[PE Obligations]:[Paving Obligations]])</f>
        <v>526.98</v>
      </c>
    </row>
    <row r="3140" spans="1:23" ht="30" x14ac:dyDescent="0.25">
      <c r="A3140" s="5">
        <v>129230</v>
      </c>
      <c r="B3140" s="4">
        <v>6</v>
      </c>
      <c r="C3140" s="9" t="s">
        <v>46</v>
      </c>
      <c r="D3140" s="65"/>
      <c r="E3140" s="65" t="s">
        <v>11500</v>
      </c>
      <c r="F3140" s="9" t="s">
        <v>6626</v>
      </c>
      <c r="H3140" s="1" t="s">
        <v>24</v>
      </c>
      <c r="I3140" s="1" t="s">
        <v>24</v>
      </c>
      <c r="K3140" s="14" t="s">
        <v>11500</v>
      </c>
      <c r="L3140" s="14" t="s">
        <v>11500</v>
      </c>
      <c r="M3140" s="1" t="s">
        <v>57</v>
      </c>
      <c r="P3140" s="181" t="s">
        <v>11500</v>
      </c>
      <c r="Q3140" s="182"/>
      <c r="S3140" s="6">
        <v>0</v>
      </c>
      <c r="T3140" s="6">
        <v>0</v>
      </c>
      <c r="U3140" s="6">
        <v>517.24</v>
      </c>
      <c r="V3140" s="6">
        <v>0</v>
      </c>
      <c r="W3140" s="6">
        <f>SUM(Table2[[#This Row],[PE Obligations]:[Paving Obligations]])</f>
        <v>517.24</v>
      </c>
    </row>
    <row r="3141" spans="1:23" ht="30" x14ac:dyDescent="0.25">
      <c r="A3141" s="5">
        <v>112551</v>
      </c>
      <c r="B3141" s="4">
        <v>3</v>
      </c>
      <c r="C3141" s="9" t="s">
        <v>798</v>
      </c>
      <c r="D3141" s="65" t="s">
        <v>907</v>
      </c>
      <c r="E3141" s="65" t="s">
        <v>900</v>
      </c>
      <c r="F3141" s="9" t="s">
        <v>1325</v>
      </c>
      <c r="H3141" s="1" t="s">
        <v>74</v>
      </c>
      <c r="I3141" s="1" t="s">
        <v>158</v>
      </c>
      <c r="J3141" s="1" t="e">
        <f>VLOOKUP(A3141,'Resurfacing Data'!A:M,13,FALSE)</f>
        <v>#N/A</v>
      </c>
      <c r="K3141" s="14" t="s">
        <v>11496</v>
      </c>
      <c r="L3141" s="14" t="s">
        <v>10418</v>
      </c>
      <c r="M3141" s="2">
        <v>0.6</v>
      </c>
      <c r="N3141" s="13">
        <v>40480</v>
      </c>
      <c r="P3141" s="181" t="s">
        <v>11515</v>
      </c>
      <c r="Q3141" s="182"/>
      <c r="S3141" s="6">
        <v>512.16</v>
      </c>
      <c r="T3141" s="6">
        <v>0</v>
      </c>
      <c r="U3141" s="6">
        <v>0</v>
      </c>
      <c r="V3141" s="6">
        <v>0</v>
      </c>
      <c r="W3141" s="6">
        <f>SUM(Table2[[#This Row],[PE Obligations]:[Paving Obligations]])</f>
        <v>512.16</v>
      </c>
    </row>
    <row r="3142" spans="1:23" ht="30" x14ac:dyDescent="0.25">
      <c r="A3142" s="5">
        <v>125705</v>
      </c>
      <c r="B3142" s="4">
        <v>3</v>
      </c>
      <c r="C3142" s="9" t="s">
        <v>131</v>
      </c>
      <c r="D3142" s="65" t="s">
        <v>4530</v>
      </c>
      <c r="E3142" s="65" t="s">
        <v>11498</v>
      </c>
      <c r="F3142" s="9" t="s">
        <v>4531</v>
      </c>
      <c r="G3142" s="9" t="s">
        <v>4532</v>
      </c>
      <c r="H3142" s="1" t="s">
        <v>35</v>
      </c>
      <c r="I3142" s="1" t="s">
        <v>29</v>
      </c>
      <c r="K3142" s="14" t="s">
        <v>28</v>
      </c>
      <c r="L3142" s="14" t="s">
        <v>113</v>
      </c>
      <c r="M3142" s="2">
        <v>0</v>
      </c>
      <c r="P3142" s="181" t="s">
        <v>11517</v>
      </c>
      <c r="Q3142" s="182" t="s">
        <v>30</v>
      </c>
      <c r="S3142" s="6">
        <v>0</v>
      </c>
      <c r="T3142" s="6">
        <v>0</v>
      </c>
      <c r="U3142" s="6">
        <v>492.07</v>
      </c>
      <c r="V3142" s="6">
        <v>0</v>
      </c>
      <c r="W3142" s="6">
        <f>SUM(Table2[[#This Row],[PE Obligations]:[Paving Obligations]])</f>
        <v>492.07</v>
      </c>
    </row>
    <row r="3143" spans="1:23" x14ac:dyDescent="0.25">
      <c r="A3143" s="5">
        <v>117840</v>
      </c>
      <c r="B3143" s="4">
        <v>1</v>
      </c>
      <c r="C3143" s="9" t="s">
        <v>169</v>
      </c>
      <c r="D3143" s="65" t="s">
        <v>122</v>
      </c>
      <c r="E3143" s="65" t="s">
        <v>10721</v>
      </c>
      <c r="F3143" s="9" t="s">
        <v>2198</v>
      </c>
      <c r="H3143" s="1" t="s">
        <v>52</v>
      </c>
      <c r="I3143" s="1" t="s">
        <v>48</v>
      </c>
      <c r="K3143" s="14" t="s">
        <v>28</v>
      </c>
      <c r="L3143" s="14" t="s">
        <v>11339</v>
      </c>
      <c r="M3143" s="2">
        <v>0</v>
      </c>
      <c r="N3143" s="13">
        <v>41418</v>
      </c>
      <c r="P3143" s="181" t="s">
        <v>11513</v>
      </c>
      <c r="Q3143" s="182" t="s">
        <v>148</v>
      </c>
      <c r="R3143" s="9" t="s">
        <v>2199</v>
      </c>
      <c r="S3143" s="6">
        <v>0</v>
      </c>
      <c r="T3143" s="6">
        <v>0</v>
      </c>
      <c r="U3143" s="6">
        <v>491.36</v>
      </c>
      <c r="V3143" s="6">
        <v>0</v>
      </c>
      <c r="W3143" s="6">
        <f>SUM(Table2[[#This Row],[PE Obligations]:[Paving Obligations]])</f>
        <v>491.36</v>
      </c>
    </row>
    <row r="3144" spans="1:23" x14ac:dyDescent="0.25">
      <c r="A3144" s="5">
        <v>124481</v>
      </c>
      <c r="B3144" s="4">
        <v>4</v>
      </c>
      <c r="C3144" s="9" t="s">
        <v>355</v>
      </c>
      <c r="D3144" s="65" t="s">
        <v>3895</v>
      </c>
      <c r="E3144" s="65" t="s">
        <v>11498</v>
      </c>
      <c r="F3144" s="9" t="s">
        <v>3896</v>
      </c>
      <c r="H3144" s="1" t="s">
        <v>35</v>
      </c>
      <c r="I3144" s="1" t="s">
        <v>29</v>
      </c>
      <c r="K3144" s="14" t="s">
        <v>28</v>
      </c>
      <c r="L3144" s="14" t="s">
        <v>113</v>
      </c>
      <c r="M3144" s="2">
        <v>0.01</v>
      </c>
      <c r="P3144" s="181" t="s">
        <v>11517</v>
      </c>
      <c r="Q3144" s="182" t="s">
        <v>30</v>
      </c>
      <c r="R3144" s="9" t="s">
        <v>3897</v>
      </c>
      <c r="S3144" s="6">
        <v>0</v>
      </c>
      <c r="T3144" s="6">
        <v>0</v>
      </c>
      <c r="U3144" s="6">
        <v>407.19</v>
      </c>
      <c r="V3144" s="6">
        <v>0</v>
      </c>
      <c r="W3144" s="6">
        <f>SUM(Table2[[#This Row],[PE Obligations]:[Paving Obligations]])</f>
        <v>407.19</v>
      </c>
    </row>
    <row r="3145" spans="1:23" x14ac:dyDescent="0.25">
      <c r="A3145" s="5">
        <v>112125</v>
      </c>
      <c r="B3145" s="4">
        <v>1</v>
      </c>
      <c r="C3145" s="9" t="s">
        <v>49</v>
      </c>
      <c r="D3145" s="65"/>
      <c r="E3145" s="65" t="s">
        <v>10721</v>
      </c>
      <c r="F3145" s="9" t="s">
        <v>1263</v>
      </c>
      <c r="H3145" s="1" t="s">
        <v>105</v>
      </c>
      <c r="I3145" s="1" t="s">
        <v>501</v>
      </c>
      <c r="K3145" s="14" t="s">
        <v>11500</v>
      </c>
      <c r="L3145" s="14" t="s">
        <v>11500</v>
      </c>
      <c r="M3145" s="2">
        <v>0</v>
      </c>
      <c r="N3145" s="13">
        <v>39850</v>
      </c>
      <c r="P3145" s="181" t="s">
        <v>11513</v>
      </c>
      <c r="Q3145" s="182"/>
      <c r="S3145" s="6">
        <v>0</v>
      </c>
      <c r="T3145" s="6">
        <v>0</v>
      </c>
      <c r="U3145" s="6">
        <v>388</v>
      </c>
      <c r="V3145" s="6">
        <v>0</v>
      </c>
      <c r="W3145" s="6">
        <f>SUM(Table2[[#This Row],[PE Obligations]:[Paving Obligations]])</f>
        <v>388</v>
      </c>
    </row>
    <row r="3146" spans="1:23" ht="30" x14ac:dyDescent="0.25">
      <c r="A3146" s="5">
        <v>122015</v>
      </c>
      <c r="B3146" s="4">
        <v>4</v>
      </c>
      <c r="C3146" s="9" t="s">
        <v>314</v>
      </c>
      <c r="D3146" s="65" t="s">
        <v>3080</v>
      </c>
      <c r="E3146" s="65" t="s">
        <v>11498</v>
      </c>
      <c r="F3146" s="9" t="s">
        <v>3081</v>
      </c>
      <c r="H3146" s="1" t="s">
        <v>1098</v>
      </c>
      <c r="I3146" s="1" t="s">
        <v>158</v>
      </c>
      <c r="K3146" s="14" t="s">
        <v>11500</v>
      </c>
      <c r="L3146" s="14" t="s">
        <v>11500</v>
      </c>
      <c r="M3146" s="2">
        <v>2.6440000000000001</v>
      </c>
      <c r="P3146" s="181" t="s">
        <v>11517</v>
      </c>
      <c r="Q3146" s="182" t="s">
        <v>30</v>
      </c>
      <c r="S3146" s="6">
        <v>0</v>
      </c>
      <c r="T3146" s="6">
        <v>0</v>
      </c>
      <c r="U3146" s="6">
        <v>0</v>
      </c>
      <c r="V3146" s="6">
        <v>379.81</v>
      </c>
      <c r="W3146" s="6">
        <f>SUM(Table2[[#This Row],[PE Obligations]:[Paving Obligations]])</f>
        <v>379.81</v>
      </c>
    </row>
    <row r="3147" spans="1:23" ht="30" x14ac:dyDescent="0.25">
      <c r="A3147" s="5">
        <v>127768.52</v>
      </c>
      <c r="B3147" s="4">
        <v>6</v>
      </c>
      <c r="C3147" s="9" t="s">
        <v>46</v>
      </c>
      <c r="D3147" s="65"/>
      <c r="E3147" s="65" t="s">
        <v>11500</v>
      </c>
      <c r="F3147" s="9" t="s">
        <v>5740</v>
      </c>
      <c r="H3147" s="1" t="s">
        <v>24</v>
      </c>
      <c r="I3147" s="1" t="s">
        <v>24</v>
      </c>
      <c r="K3147" s="14" t="s">
        <v>11500</v>
      </c>
      <c r="L3147" s="14" t="s">
        <v>11500</v>
      </c>
      <c r="M3147" s="1" t="s">
        <v>57</v>
      </c>
      <c r="P3147" s="181" t="s">
        <v>11500</v>
      </c>
      <c r="Q3147" s="182"/>
      <c r="S3147" s="6">
        <v>0</v>
      </c>
      <c r="T3147" s="6">
        <v>0</v>
      </c>
      <c r="U3147" s="6">
        <v>374.01</v>
      </c>
      <c r="V3147" s="6">
        <v>0</v>
      </c>
      <c r="W3147" s="6">
        <f>SUM(Table2[[#This Row],[PE Obligations]:[Paving Obligations]])</f>
        <v>374.01</v>
      </c>
    </row>
    <row r="3148" spans="1:23" x14ac:dyDescent="0.25">
      <c r="A3148" s="5">
        <v>121366</v>
      </c>
      <c r="B3148" s="4">
        <v>2</v>
      </c>
      <c r="C3148" s="9" t="s">
        <v>107</v>
      </c>
      <c r="D3148" s="65" t="s">
        <v>460</v>
      </c>
      <c r="E3148" s="65" t="s">
        <v>900</v>
      </c>
      <c r="F3148" s="9" t="s">
        <v>2850</v>
      </c>
      <c r="H3148" s="1" t="s">
        <v>52</v>
      </c>
      <c r="I3148" s="1" t="s">
        <v>48</v>
      </c>
      <c r="K3148" s="14" t="s">
        <v>28</v>
      </c>
      <c r="L3148" s="14" t="s">
        <v>11339</v>
      </c>
      <c r="M3148" s="2">
        <v>0</v>
      </c>
      <c r="N3148" s="13">
        <v>42706</v>
      </c>
      <c r="P3148" s="181" t="s">
        <v>11515</v>
      </c>
      <c r="Q3148" s="182" t="s">
        <v>24</v>
      </c>
      <c r="R3148" s="9" t="s">
        <v>2851</v>
      </c>
      <c r="S3148" s="6">
        <v>0</v>
      </c>
      <c r="T3148" s="6">
        <v>0</v>
      </c>
      <c r="U3148" s="6">
        <v>367.85</v>
      </c>
      <c r="V3148" s="6">
        <v>0</v>
      </c>
      <c r="W3148" s="6">
        <f>SUM(Table2[[#This Row],[PE Obligations]:[Paving Obligations]])</f>
        <v>367.85</v>
      </c>
    </row>
    <row r="3149" spans="1:23" ht="30" x14ac:dyDescent="0.25">
      <c r="A3149" s="5">
        <v>100353</v>
      </c>
      <c r="B3149" s="4">
        <v>3</v>
      </c>
      <c r="C3149" s="9" t="s">
        <v>541</v>
      </c>
      <c r="D3149" s="65" t="s">
        <v>503</v>
      </c>
      <c r="E3149" s="65" t="s">
        <v>900</v>
      </c>
      <c r="F3149" s="9" t="s">
        <v>542</v>
      </c>
      <c r="H3149" s="1" t="s">
        <v>74</v>
      </c>
      <c r="I3149" s="1" t="s">
        <v>113</v>
      </c>
      <c r="K3149" s="14" t="s">
        <v>11496</v>
      </c>
      <c r="L3149" s="14" t="s">
        <v>113</v>
      </c>
      <c r="M3149" s="2">
        <v>3.6259999999999999</v>
      </c>
      <c r="N3149" s="13">
        <v>38149</v>
      </c>
      <c r="P3149" s="181" t="s">
        <v>11514</v>
      </c>
      <c r="Q3149" s="182" t="s">
        <v>11</v>
      </c>
      <c r="S3149" s="6">
        <v>366.15</v>
      </c>
      <c r="T3149" s="6">
        <v>0</v>
      </c>
      <c r="U3149" s="6">
        <v>0</v>
      </c>
      <c r="V3149" s="6">
        <v>0</v>
      </c>
      <c r="W3149" s="6">
        <f>SUM(Table2[[#This Row],[PE Obligations]:[Paving Obligations]])</f>
        <v>366.15</v>
      </c>
    </row>
    <row r="3150" spans="1:23" x14ac:dyDescent="0.25">
      <c r="A3150" s="5">
        <v>123026.02</v>
      </c>
      <c r="B3150" s="4">
        <v>3</v>
      </c>
      <c r="C3150" s="9" t="s">
        <v>54</v>
      </c>
      <c r="D3150" s="65" t="s">
        <v>1503</v>
      </c>
      <c r="E3150" s="65" t="s">
        <v>10721</v>
      </c>
      <c r="F3150" s="9" t="s">
        <v>3286</v>
      </c>
      <c r="H3150" s="1" t="s">
        <v>105</v>
      </c>
      <c r="I3150" s="1" t="s">
        <v>761</v>
      </c>
      <c r="K3150" s="14" t="s">
        <v>11500</v>
      </c>
      <c r="L3150" s="14" t="s">
        <v>11500</v>
      </c>
      <c r="M3150" s="2">
        <v>7.6</v>
      </c>
      <c r="N3150" s="13">
        <v>43042</v>
      </c>
      <c r="P3150" s="181" t="s">
        <v>11513</v>
      </c>
      <c r="Q3150" s="182"/>
      <c r="S3150" s="6">
        <v>0</v>
      </c>
      <c r="T3150" s="6">
        <v>0</v>
      </c>
      <c r="U3150" s="6">
        <v>362.77</v>
      </c>
      <c r="V3150" s="6">
        <v>0</v>
      </c>
      <c r="W3150" s="6">
        <f>SUM(Table2[[#This Row],[PE Obligations]:[Paving Obligations]])</f>
        <v>362.77</v>
      </c>
    </row>
    <row r="3151" spans="1:23" ht="30" x14ac:dyDescent="0.25">
      <c r="A3151" s="5">
        <v>112417</v>
      </c>
      <c r="B3151" s="4">
        <v>4</v>
      </c>
      <c r="C3151" s="9" t="s">
        <v>18</v>
      </c>
      <c r="D3151" s="65"/>
      <c r="E3151" s="65" t="s">
        <v>11502</v>
      </c>
      <c r="F3151" s="9" t="s">
        <v>1306</v>
      </c>
      <c r="H3151" s="1" t="s">
        <v>52</v>
      </c>
      <c r="I3151" s="1" t="s">
        <v>48</v>
      </c>
      <c r="K3151" s="14" t="s">
        <v>28</v>
      </c>
      <c r="L3151" s="14" t="s">
        <v>11339</v>
      </c>
      <c r="M3151" s="2">
        <v>0</v>
      </c>
      <c r="N3151" s="13">
        <v>40669</v>
      </c>
      <c r="P3151" s="181" t="s">
        <v>11518</v>
      </c>
      <c r="Q3151" s="182"/>
      <c r="S3151" s="6">
        <v>0</v>
      </c>
      <c r="T3151" s="6">
        <v>0</v>
      </c>
      <c r="U3151" s="6">
        <v>350</v>
      </c>
      <c r="V3151" s="6">
        <v>0</v>
      </c>
      <c r="W3151" s="6">
        <f>SUM(Table2[[#This Row],[PE Obligations]:[Paving Obligations]])</f>
        <v>350</v>
      </c>
    </row>
    <row r="3152" spans="1:23" x14ac:dyDescent="0.25">
      <c r="A3152" s="5">
        <v>119957</v>
      </c>
      <c r="B3152" s="4">
        <v>2</v>
      </c>
      <c r="C3152" s="9" t="s">
        <v>128</v>
      </c>
      <c r="D3152" s="65" t="s">
        <v>2568</v>
      </c>
      <c r="E3152" s="65" t="s">
        <v>900</v>
      </c>
      <c r="F3152" s="9" t="s">
        <v>2569</v>
      </c>
      <c r="H3152" s="1" t="s">
        <v>52</v>
      </c>
      <c r="I3152" s="1" t="s">
        <v>48</v>
      </c>
      <c r="K3152" s="14" t="s">
        <v>28</v>
      </c>
      <c r="L3152" s="14" t="s">
        <v>11339</v>
      </c>
      <c r="M3152" s="2">
        <v>0</v>
      </c>
      <c r="N3152" s="13">
        <v>41880</v>
      </c>
      <c r="P3152" s="181" t="s">
        <v>11515</v>
      </c>
      <c r="Q3152" s="182" t="s">
        <v>24</v>
      </c>
      <c r="R3152" s="9" t="s">
        <v>2570</v>
      </c>
      <c r="S3152" s="6">
        <v>0</v>
      </c>
      <c r="T3152" s="6">
        <v>0</v>
      </c>
      <c r="U3152" s="6">
        <v>350</v>
      </c>
      <c r="V3152" s="6">
        <v>0</v>
      </c>
      <c r="W3152" s="6">
        <f>SUM(Table2[[#This Row],[PE Obligations]:[Paving Obligations]])</f>
        <v>350</v>
      </c>
    </row>
    <row r="3153" spans="1:23" ht="45" x14ac:dyDescent="0.25">
      <c r="A3153" s="5">
        <v>128676</v>
      </c>
      <c r="B3153" s="4">
        <v>1</v>
      </c>
      <c r="C3153" s="9" t="s">
        <v>181</v>
      </c>
      <c r="D3153" s="65" t="s">
        <v>6238</v>
      </c>
      <c r="E3153" s="65" t="s">
        <v>11498</v>
      </c>
      <c r="F3153" s="9" t="s">
        <v>6239</v>
      </c>
      <c r="H3153" s="1" t="s">
        <v>1098</v>
      </c>
      <c r="I3153" s="1" t="s">
        <v>158</v>
      </c>
      <c r="K3153" s="14" t="s">
        <v>11500</v>
      </c>
      <c r="L3153" s="14" t="s">
        <v>11500</v>
      </c>
      <c r="M3153" s="2">
        <v>2.2999999999999998</v>
      </c>
      <c r="P3153" s="181" t="s">
        <v>11517</v>
      </c>
      <c r="Q3153" s="182" t="s">
        <v>1369</v>
      </c>
      <c r="S3153" s="6">
        <v>0</v>
      </c>
      <c r="T3153" s="6">
        <v>0</v>
      </c>
      <c r="U3153" s="6">
        <v>0</v>
      </c>
      <c r="V3153" s="6">
        <v>341.58</v>
      </c>
      <c r="W3153" s="6">
        <f>SUM(Table2[[#This Row],[PE Obligations]:[Paving Obligations]])</f>
        <v>341.58</v>
      </c>
    </row>
    <row r="3154" spans="1:23" x14ac:dyDescent="0.25">
      <c r="A3154" s="5">
        <v>127974</v>
      </c>
      <c r="B3154" s="4">
        <v>4</v>
      </c>
      <c r="C3154" s="9" t="s">
        <v>202</v>
      </c>
      <c r="D3154" s="65" t="s">
        <v>5944</v>
      </c>
      <c r="E3154" s="65" t="s">
        <v>11498</v>
      </c>
      <c r="F3154" s="9" t="s">
        <v>5945</v>
      </c>
      <c r="H3154" s="1" t="s">
        <v>1098</v>
      </c>
      <c r="I3154" s="1" t="s">
        <v>158</v>
      </c>
      <c r="K3154" s="14" t="s">
        <v>11500</v>
      </c>
      <c r="L3154" s="14" t="s">
        <v>11500</v>
      </c>
      <c r="M3154" s="2">
        <v>1.135</v>
      </c>
      <c r="P3154" s="181" t="s">
        <v>11517</v>
      </c>
      <c r="Q3154" s="182" t="s">
        <v>30</v>
      </c>
      <c r="S3154" s="6">
        <v>0</v>
      </c>
      <c r="T3154" s="6">
        <v>0</v>
      </c>
      <c r="U3154" s="6">
        <v>0</v>
      </c>
      <c r="V3154" s="6">
        <v>324.98</v>
      </c>
      <c r="W3154" s="6">
        <f>SUM(Table2[[#This Row],[PE Obligations]:[Paving Obligations]])</f>
        <v>324.98</v>
      </c>
    </row>
    <row r="3155" spans="1:23" x14ac:dyDescent="0.25">
      <c r="A3155" s="5">
        <v>105599.02</v>
      </c>
      <c r="B3155" s="4">
        <v>1</v>
      </c>
      <c r="C3155" s="9" t="s">
        <v>899</v>
      </c>
      <c r="D3155" s="65"/>
      <c r="E3155" s="65" t="s">
        <v>900</v>
      </c>
      <c r="F3155" s="9" t="s">
        <v>921</v>
      </c>
      <c r="H3155" s="1" t="s">
        <v>105</v>
      </c>
      <c r="I3155" s="1" t="s">
        <v>922</v>
      </c>
      <c r="K3155" s="14" t="s">
        <v>11500</v>
      </c>
      <c r="L3155" s="14" t="s">
        <v>11500</v>
      </c>
      <c r="M3155" s="2">
        <v>0</v>
      </c>
      <c r="N3155" s="13">
        <v>39423</v>
      </c>
      <c r="P3155" s="181" t="s">
        <v>11515</v>
      </c>
      <c r="Q3155" s="182"/>
      <c r="S3155" s="6">
        <v>0</v>
      </c>
      <c r="T3155" s="6">
        <v>0</v>
      </c>
      <c r="U3155" s="6">
        <v>323.74</v>
      </c>
      <c r="V3155" s="6">
        <v>0</v>
      </c>
      <c r="W3155" s="6">
        <f>SUM(Table2[[#This Row],[PE Obligations]:[Paving Obligations]])</f>
        <v>323.74</v>
      </c>
    </row>
    <row r="3156" spans="1:23" x14ac:dyDescent="0.25">
      <c r="A3156" s="5">
        <v>43812.01</v>
      </c>
      <c r="B3156" s="4">
        <v>1</v>
      </c>
      <c r="C3156" s="9" t="s">
        <v>90</v>
      </c>
      <c r="D3156" s="65" t="s">
        <v>91</v>
      </c>
      <c r="E3156" s="65" t="s">
        <v>900</v>
      </c>
      <c r="F3156" s="9" t="s">
        <v>92</v>
      </c>
      <c r="H3156" s="1" t="s">
        <v>74</v>
      </c>
      <c r="I3156" s="1" t="s">
        <v>93</v>
      </c>
      <c r="K3156" s="14" t="s">
        <v>11496</v>
      </c>
      <c r="L3156" s="14" t="s">
        <v>10418</v>
      </c>
      <c r="M3156" s="2">
        <v>2.2000000000000002</v>
      </c>
      <c r="N3156" s="13">
        <v>37869</v>
      </c>
      <c r="P3156" s="181" t="s">
        <v>11515</v>
      </c>
      <c r="Q3156" s="182"/>
      <c r="S3156" s="6">
        <v>0</v>
      </c>
      <c r="T3156" s="6">
        <v>0</v>
      </c>
      <c r="U3156" s="6">
        <v>288.43</v>
      </c>
      <c r="V3156" s="6">
        <v>0</v>
      </c>
      <c r="W3156" s="6">
        <f>SUM(Table2[[#This Row],[PE Obligations]:[Paving Obligations]])</f>
        <v>288.43</v>
      </c>
    </row>
    <row r="3157" spans="1:23" ht="30" x14ac:dyDescent="0.25">
      <c r="A3157" s="5">
        <v>107962</v>
      </c>
      <c r="B3157" s="4">
        <v>1</v>
      </c>
      <c r="C3157" s="9" t="s">
        <v>86</v>
      </c>
      <c r="D3157" s="65" t="s">
        <v>644</v>
      </c>
      <c r="E3157" s="65" t="s">
        <v>900</v>
      </c>
      <c r="F3157" s="9" t="s">
        <v>1060</v>
      </c>
      <c r="H3157" s="1" t="s">
        <v>24</v>
      </c>
      <c r="I3157" s="1" t="s">
        <v>63</v>
      </c>
      <c r="K3157" s="14" t="s">
        <v>11496</v>
      </c>
      <c r="L3157" s="14" t="s">
        <v>113</v>
      </c>
      <c r="M3157" s="2">
        <v>0.92</v>
      </c>
      <c r="N3157" s="13">
        <v>39423</v>
      </c>
      <c r="P3157" s="181" t="s">
        <v>11514</v>
      </c>
      <c r="Q3157" s="182" t="s">
        <v>11</v>
      </c>
      <c r="S3157" s="6">
        <v>0</v>
      </c>
      <c r="T3157" s="6">
        <v>0</v>
      </c>
      <c r="U3157" s="6">
        <v>270.08</v>
      </c>
      <c r="V3157" s="6">
        <v>0</v>
      </c>
      <c r="W3157" s="6">
        <f>SUM(Table2[[#This Row],[PE Obligations]:[Paving Obligations]])</f>
        <v>270.08</v>
      </c>
    </row>
    <row r="3158" spans="1:23" ht="45" x14ac:dyDescent="0.25">
      <c r="A3158" s="5">
        <v>115370.65</v>
      </c>
      <c r="B3158" s="4">
        <v>2</v>
      </c>
      <c r="C3158" s="9" t="s">
        <v>278</v>
      </c>
      <c r="D3158" s="65"/>
      <c r="E3158" s="65" t="s">
        <v>11498</v>
      </c>
      <c r="F3158" s="9" t="s">
        <v>1729</v>
      </c>
      <c r="G3158" s="9" t="s">
        <v>1730</v>
      </c>
      <c r="H3158" s="1" t="s">
        <v>24</v>
      </c>
      <c r="I3158" s="1" t="s">
        <v>600</v>
      </c>
      <c r="K3158" s="14" t="s">
        <v>11500</v>
      </c>
      <c r="L3158" s="14" t="s">
        <v>11500</v>
      </c>
      <c r="M3158" s="2">
        <v>0</v>
      </c>
      <c r="N3158" s="13">
        <v>42601</v>
      </c>
      <c r="P3158" s="181" t="s">
        <v>11517</v>
      </c>
      <c r="Q3158" s="182" t="s">
        <v>30</v>
      </c>
      <c r="S3158" s="6">
        <v>-16336.1</v>
      </c>
      <c r="T3158" s="6">
        <v>0</v>
      </c>
      <c r="U3158" s="6">
        <v>16592.88</v>
      </c>
      <c r="V3158" s="6">
        <v>0</v>
      </c>
      <c r="W3158" s="6">
        <f>SUM(Table2[[#This Row],[PE Obligations]:[Paving Obligations]])</f>
        <v>256.78000000000065</v>
      </c>
    </row>
    <row r="3159" spans="1:23" x14ac:dyDescent="0.25">
      <c r="A3159" s="5">
        <v>128011</v>
      </c>
      <c r="B3159" s="4">
        <v>4</v>
      </c>
      <c r="C3159" s="9" t="s">
        <v>18</v>
      </c>
      <c r="D3159" s="65"/>
      <c r="E3159" s="65" t="s">
        <v>11500</v>
      </c>
      <c r="F3159" s="9" t="s">
        <v>5986</v>
      </c>
      <c r="H3159" s="1" t="s">
        <v>1246</v>
      </c>
      <c r="K3159" s="14" t="s">
        <v>11500</v>
      </c>
      <c r="L3159" s="14" t="s">
        <v>11500</v>
      </c>
      <c r="M3159" s="1" t="s">
        <v>57</v>
      </c>
      <c r="P3159" s="181" t="s">
        <v>11500</v>
      </c>
      <c r="Q3159" s="182"/>
      <c r="S3159" s="6">
        <v>0</v>
      </c>
      <c r="T3159" s="6">
        <v>0</v>
      </c>
      <c r="U3159" s="6">
        <v>219</v>
      </c>
      <c r="V3159" s="6">
        <v>0</v>
      </c>
      <c r="W3159" s="6">
        <f>SUM(Table2[[#This Row],[PE Obligations]:[Paving Obligations]])</f>
        <v>219</v>
      </c>
    </row>
    <row r="3160" spans="1:23" x14ac:dyDescent="0.25">
      <c r="A3160" s="5">
        <v>113379</v>
      </c>
      <c r="B3160" s="4">
        <v>3</v>
      </c>
      <c r="C3160" s="9" t="s">
        <v>152</v>
      </c>
      <c r="D3160" s="65" t="s">
        <v>1454</v>
      </c>
      <c r="E3160" s="65" t="s">
        <v>900</v>
      </c>
      <c r="F3160" s="9" t="s">
        <v>1455</v>
      </c>
      <c r="H3160" s="1" t="s">
        <v>24</v>
      </c>
      <c r="I3160" s="1" t="s">
        <v>851</v>
      </c>
      <c r="K3160" s="14" t="s">
        <v>11501</v>
      </c>
      <c r="L3160" s="14" t="s">
        <v>113</v>
      </c>
      <c r="M3160" s="2">
        <v>0.127</v>
      </c>
      <c r="N3160" s="13">
        <v>40669</v>
      </c>
      <c r="P3160" s="181" t="s">
        <v>11515</v>
      </c>
      <c r="Q3160" s="182" t="s">
        <v>24</v>
      </c>
      <c r="S3160" s="6">
        <v>0</v>
      </c>
      <c r="T3160" s="6">
        <v>0</v>
      </c>
      <c r="U3160" s="6">
        <v>217.19</v>
      </c>
      <c r="V3160" s="6">
        <v>0</v>
      </c>
      <c r="W3160" s="6">
        <f>SUM(Table2[[#This Row],[PE Obligations]:[Paving Obligations]])</f>
        <v>217.19</v>
      </c>
    </row>
    <row r="3161" spans="1:23" x14ac:dyDescent="0.25">
      <c r="A3161" s="5">
        <v>111129</v>
      </c>
      <c r="B3161" s="4">
        <v>1</v>
      </c>
      <c r="C3161" s="9" t="s">
        <v>899</v>
      </c>
      <c r="D3161" s="65"/>
      <c r="E3161" s="65" t="s">
        <v>900</v>
      </c>
      <c r="F3161" s="9" t="s">
        <v>1224</v>
      </c>
      <c r="H3161" s="1" t="s">
        <v>105</v>
      </c>
      <c r="I3161" s="1" t="s">
        <v>158</v>
      </c>
      <c r="J3161" s="1" t="e">
        <f>VLOOKUP(A3161,'Resurfacing Data'!A:M,13,FALSE)</f>
        <v>#N/A</v>
      </c>
      <c r="K3161" s="14" t="s">
        <v>11496</v>
      </c>
      <c r="L3161" s="14" t="s">
        <v>10418</v>
      </c>
      <c r="M3161" s="1" t="s">
        <v>57</v>
      </c>
      <c r="N3161" s="13">
        <v>39794</v>
      </c>
      <c r="P3161" s="181" t="s">
        <v>11515</v>
      </c>
      <c r="Q3161" s="182"/>
      <c r="S3161" s="6">
        <v>0</v>
      </c>
      <c r="T3161" s="6">
        <v>0</v>
      </c>
      <c r="U3161" s="6">
        <v>214.55</v>
      </c>
      <c r="V3161" s="6">
        <v>0</v>
      </c>
      <c r="W3161" s="6">
        <f>SUM(Table2[[#This Row],[PE Obligations]:[Paving Obligations]])</f>
        <v>214.55</v>
      </c>
    </row>
    <row r="3162" spans="1:23" ht="30" x14ac:dyDescent="0.25">
      <c r="A3162" s="5">
        <v>128720</v>
      </c>
      <c r="B3162" s="4">
        <v>1</v>
      </c>
      <c r="C3162" s="9" t="s">
        <v>110</v>
      </c>
      <c r="D3162" s="65" t="s">
        <v>401</v>
      </c>
      <c r="E3162" s="65" t="s">
        <v>900</v>
      </c>
      <c r="F3162" s="9" t="s">
        <v>6264</v>
      </c>
      <c r="G3162" s="9" t="s">
        <v>6265</v>
      </c>
      <c r="H3162" s="1" t="s">
        <v>105</v>
      </c>
      <c r="I3162" s="1" t="s">
        <v>501</v>
      </c>
      <c r="K3162" s="14" t="s">
        <v>11506</v>
      </c>
      <c r="L3162" s="14" t="s">
        <v>11339</v>
      </c>
      <c r="M3162" s="2">
        <v>0.01</v>
      </c>
      <c r="N3162" s="13">
        <v>43560</v>
      </c>
      <c r="P3162" s="181" t="s">
        <v>11515</v>
      </c>
      <c r="Q3162" s="182" t="s">
        <v>24</v>
      </c>
      <c r="S3162" s="6">
        <v>0</v>
      </c>
      <c r="T3162" s="6">
        <v>0</v>
      </c>
      <c r="U3162" s="6">
        <v>200</v>
      </c>
      <c r="V3162" s="6">
        <v>0</v>
      </c>
      <c r="W3162" s="6">
        <f>SUM(Table2[[#This Row],[PE Obligations]:[Paving Obligations]])</f>
        <v>200</v>
      </c>
    </row>
    <row r="3163" spans="1:23" ht="30" x14ac:dyDescent="0.25">
      <c r="A3163" s="5">
        <v>126358</v>
      </c>
      <c r="B3163" s="4">
        <v>2</v>
      </c>
      <c r="C3163" s="9" t="s">
        <v>308</v>
      </c>
      <c r="D3163" s="65" t="s">
        <v>4837</v>
      </c>
      <c r="E3163" s="65" t="s">
        <v>11498</v>
      </c>
      <c r="F3163" s="9" t="s">
        <v>4838</v>
      </c>
      <c r="H3163" s="1" t="s">
        <v>1098</v>
      </c>
      <c r="I3163" s="1" t="s">
        <v>158</v>
      </c>
      <c r="K3163" s="14" t="s">
        <v>11500</v>
      </c>
      <c r="L3163" s="14" t="s">
        <v>11500</v>
      </c>
      <c r="M3163" s="2">
        <v>0.13</v>
      </c>
      <c r="P3163" s="181" t="s">
        <v>11517</v>
      </c>
      <c r="Q3163" s="182" t="s">
        <v>30</v>
      </c>
      <c r="S3163" s="6">
        <v>0</v>
      </c>
      <c r="T3163" s="6">
        <v>0</v>
      </c>
      <c r="U3163" s="6">
        <v>0</v>
      </c>
      <c r="V3163" s="6">
        <v>195.03</v>
      </c>
      <c r="W3163" s="6">
        <f>SUM(Table2[[#This Row],[PE Obligations]:[Paving Obligations]])</f>
        <v>195.03</v>
      </c>
    </row>
    <row r="3164" spans="1:23" ht="30" x14ac:dyDescent="0.25">
      <c r="A3164" s="5">
        <v>45340</v>
      </c>
      <c r="B3164" s="4">
        <v>1</v>
      </c>
      <c r="C3164" s="9" t="s">
        <v>40</v>
      </c>
      <c r="D3164" s="65" t="s">
        <v>119</v>
      </c>
      <c r="E3164" s="65" t="s">
        <v>900</v>
      </c>
      <c r="F3164" s="9" t="s">
        <v>120</v>
      </c>
      <c r="H3164" s="1" t="s">
        <v>74</v>
      </c>
      <c r="K3164" s="14" t="s">
        <v>11496</v>
      </c>
      <c r="L3164" s="14" t="s">
        <v>113</v>
      </c>
      <c r="M3164" s="2">
        <v>0.6</v>
      </c>
      <c r="P3164" s="181" t="s">
        <v>11515</v>
      </c>
      <c r="Q3164" s="182"/>
      <c r="S3164" s="6">
        <v>0</v>
      </c>
      <c r="T3164" s="6">
        <v>183.26</v>
      </c>
      <c r="U3164" s="6">
        <v>0</v>
      </c>
      <c r="V3164" s="6">
        <v>0</v>
      </c>
      <c r="W3164" s="6">
        <f>SUM(Table2[[#This Row],[PE Obligations]:[Paving Obligations]])</f>
        <v>183.26</v>
      </c>
    </row>
    <row r="3165" spans="1:23" ht="30" x14ac:dyDescent="0.25">
      <c r="A3165" s="5">
        <v>108660.01</v>
      </c>
      <c r="B3165" s="4">
        <v>1</v>
      </c>
      <c r="C3165" s="9" t="s">
        <v>899</v>
      </c>
      <c r="D3165" s="65"/>
      <c r="E3165" s="65" t="s">
        <v>10721</v>
      </c>
      <c r="F3165" s="9" t="s">
        <v>1075</v>
      </c>
      <c r="H3165" s="1" t="s">
        <v>105</v>
      </c>
      <c r="I3165" s="1" t="s">
        <v>171</v>
      </c>
      <c r="K3165" s="14" t="s">
        <v>11500</v>
      </c>
      <c r="L3165" s="14" t="s">
        <v>11500</v>
      </c>
      <c r="M3165" s="1" t="s">
        <v>57</v>
      </c>
      <c r="N3165" s="13">
        <v>39577</v>
      </c>
      <c r="P3165" s="181" t="s">
        <v>11513</v>
      </c>
      <c r="Q3165" s="182"/>
      <c r="S3165" s="6">
        <v>0</v>
      </c>
      <c r="T3165" s="6">
        <v>0</v>
      </c>
      <c r="U3165" s="6">
        <v>175.19</v>
      </c>
      <c r="V3165" s="6">
        <v>0</v>
      </c>
      <c r="W3165" s="6">
        <f>SUM(Table2[[#This Row],[PE Obligations]:[Paving Obligations]])</f>
        <v>175.19</v>
      </c>
    </row>
    <row r="3166" spans="1:23" x14ac:dyDescent="0.25">
      <c r="A3166" s="5">
        <v>118308.04</v>
      </c>
      <c r="B3166" s="4">
        <v>3</v>
      </c>
      <c r="C3166" s="9" t="s">
        <v>161</v>
      </c>
      <c r="D3166" s="65"/>
      <c r="E3166" s="65" t="s">
        <v>10721</v>
      </c>
      <c r="F3166" s="9" t="s">
        <v>2266</v>
      </c>
      <c r="H3166" s="1" t="s">
        <v>105</v>
      </c>
      <c r="I3166" s="1" t="s">
        <v>922</v>
      </c>
      <c r="K3166" s="14" t="s">
        <v>11500</v>
      </c>
      <c r="L3166" s="14" t="s">
        <v>11500</v>
      </c>
      <c r="M3166" s="2">
        <v>62.4</v>
      </c>
      <c r="N3166" s="13">
        <v>42776</v>
      </c>
      <c r="P3166" s="181" t="s">
        <v>11513</v>
      </c>
      <c r="Q3166" s="182"/>
      <c r="S3166" s="6">
        <v>0</v>
      </c>
      <c r="T3166" s="6">
        <v>0</v>
      </c>
      <c r="U3166" s="6">
        <v>170</v>
      </c>
      <c r="V3166" s="6">
        <v>0</v>
      </c>
      <c r="W3166" s="6">
        <f>SUM(Table2[[#This Row],[PE Obligations]:[Paving Obligations]])</f>
        <v>170</v>
      </c>
    </row>
    <row r="3167" spans="1:23" x14ac:dyDescent="0.25">
      <c r="A3167" s="5">
        <v>109750.01</v>
      </c>
      <c r="B3167" s="4">
        <v>1</v>
      </c>
      <c r="C3167" s="9" t="s">
        <v>899</v>
      </c>
      <c r="D3167" s="65"/>
      <c r="E3167" s="65" t="s">
        <v>10721</v>
      </c>
      <c r="F3167" s="9" t="s">
        <v>1150</v>
      </c>
      <c r="H3167" s="1" t="s">
        <v>105</v>
      </c>
      <c r="I3167" s="1" t="s">
        <v>1149</v>
      </c>
      <c r="K3167" s="14" t="s">
        <v>11500</v>
      </c>
      <c r="L3167" s="14" t="s">
        <v>11500</v>
      </c>
      <c r="M3167" s="1" t="s">
        <v>57</v>
      </c>
      <c r="N3167" s="13">
        <v>39752</v>
      </c>
      <c r="P3167" s="181" t="s">
        <v>11513</v>
      </c>
      <c r="Q3167" s="182"/>
      <c r="S3167" s="6">
        <v>0</v>
      </c>
      <c r="T3167" s="6">
        <v>0</v>
      </c>
      <c r="U3167" s="6">
        <v>166.35</v>
      </c>
      <c r="V3167" s="6">
        <v>0</v>
      </c>
      <c r="W3167" s="6">
        <f>SUM(Table2[[#This Row],[PE Obligations]:[Paving Obligations]])</f>
        <v>166.35</v>
      </c>
    </row>
    <row r="3168" spans="1:23" ht="30" x14ac:dyDescent="0.25">
      <c r="A3168" s="5">
        <v>114597</v>
      </c>
      <c r="B3168" s="4">
        <v>2</v>
      </c>
      <c r="C3168" s="9" t="s">
        <v>197</v>
      </c>
      <c r="D3168" s="65" t="s">
        <v>135</v>
      </c>
      <c r="E3168" s="65" t="s">
        <v>11498</v>
      </c>
      <c r="F3168" s="9" t="s">
        <v>1651</v>
      </c>
      <c r="H3168" s="1" t="s">
        <v>24</v>
      </c>
      <c r="I3168" s="1" t="s">
        <v>118</v>
      </c>
      <c r="K3168" s="14" t="s">
        <v>11496</v>
      </c>
      <c r="L3168" s="14" t="s">
        <v>11499</v>
      </c>
      <c r="M3168" s="2">
        <v>0.17</v>
      </c>
      <c r="P3168" s="181" t="s">
        <v>11517</v>
      </c>
      <c r="Q3168" s="182" t="s">
        <v>30</v>
      </c>
      <c r="S3168" s="6">
        <v>163.88</v>
      </c>
      <c r="T3168" s="6">
        <v>0</v>
      </c>
      <c r="U3168" s="6">
        <v>0</v>
      </c>
      <c r="V3168" s="6">
        <v>0</v>
      </c>
      <c r="W3168" s="6">
        <f>SUM(Table2[[#This Row],[PE Obligations]:[Paving Obligations]])</f>
        <v>163.88</v>
      </c>
    </row>
    <row r="3169" spans="1:23" x14ac:dyDescent="0.25">
      <c r="A3169" s="5">
        <v>114430</v>
      </c>
      <c r="B3169" s="4">
        <v>1</v>
      </c>
      <c r="C3169" s="9" t="s">
        <v>102</v>
      </c>
      <c r="D3169" s="65" t="s">
        <v>1372</v>
      </c>
      <c r="E3169" s="65" t="s">
        <v>900</v>
      </c>
      <c r="F3169" s="9" t="s">
        <v>1605</v>
      </c>
      <c r="H3169" s="1" t="s">
        <v>24</v>
      </c>
      <c r="I3169" s="1" t="s">
        <v>851</v>
      </c>
      <c r="K3169" s="14" t="s">
        <v>11501</v>
      </c>
      <c r="L3169" s="14" t="s">
        <v>113</v>
      </c>
      <c r="M3169" s="2">
        <v>9.6000000000000002E-2</v>
      </c>
      <c r="N3169" s="13">
        <v>41929</v>
      </c>
      <c r="P3169" s="181" t="s">
        <v>11515</v>
      </c>
      <c r="Q3169" s="182" t="s">
        <v>24</v>
      </c>
      <c r="S3169" s="6">
        <v>0</v>
      </c>
      <c r="T3169" s="6">
        <v>0</v>
      </c>
      <c r="U3169" s="6">
        <v>156.81</v>
      </c>
      <c r="V3169" s="6">
        <v>0</v>
      </c>
      <c r="W3169" s="6">
        <f>SUM(Table2[[#This Row],[PE Obligations]:[Paving Obligations]])</f>
        <v>156.81</v>
      </c>
    </row>
    <row r="3170" spans="1:23" ht="30" x14ac:dyDescent="0.25">
      <c r="A3170" s="5">
        <v>118199</v>
      </c>
      <c r="B3170" s="4">
        <v>3</v>
      </c>
      <c r="C3170" s="9" t="s">
        <v>54</v>
      </c>
      <c r="D3170" s="65" t="s">
        <v>2234</v>
      </c>
      <c r="E3170" s="65" t="s">
        <v>900</v>
      </c>
      <c r="F3170" s="9" t="s">
        <v>2235</v>
      </c>
      <c r="G3170" s="9" t="s">
        <v>2236</v>
      </c>
      <c r="H3170" s="1" t="s">
        <v>22</v>
      </c>
      <c r="I3170" s="1" t="s">
        <v>1043</v>
      </c>
      <c r="K3170" s="14" t="s">
        <v>11500</v>
      </c>
      <c r="L3170" s="14" t="s">
        <v>11500</v>
      </c>
      <c r="M3170" s="2">
        <v>0.79</v>
      </c>
      <c r="N3170" s="13">
        <v>41733</v>
      </c>
      <c r="P3170" s="181" t="s">
        <v>11514</v>
      </c>
      <c r="Q3170" s="182" t="s">
        <v>11</v>
      </c>
      <c r="S3170" s="6">
        <v>127.1</v>
      </c>
      <c r="T3170" s="6">
        <v>0</v>
      </c>
      <c r="U3170" s="6">
        <v>0</v>
      </c>
      <c r="V3170" s="6">
        <v>0</v>
      </c>
      <c r="W3170" s="6">
        <f>SUM(Table2[[#This Row],[PE Obligations]:[Paving Obligations]])</f>
        <v>127.1</v>
      </c>
    </row>
    <row r="3171" spans="1:23" x14ac:dyDescent="0.25">
      <c r="A3171" s="5">
        <v>121407.03</v>
      </c>
      <c r="B3171" s="4">
        <v>1</v>
      </c>
      <c r="C3171" s="9" t="s">
        <v>899</v>
      </c>
      <c r="D3171" s="65" t="s">
        <v>900</v>
      </c>
      <c r="E3171" s="65" t="s">
        <v>900</v>
      </c>
      <c r="F3171" s="9" t="s">
        <v>2871</v>
      </c>
      <c r="H3171" s="1" t="s">
        <v>105</v>
      </c>
      <c r="I3171" s="1" t="s">
        <v>761</v>
      </c>
      <c r="K3171" s="14" t="s">
        <v>11500</v>
      </c>
      <c r="L3171" s="14" t="s">
        <v>11500</v>
      </c>
      <c r="M3171" s="2">
        <v>152.85</v>
      </c>
      <c r="N3171" s="13">
        <v>43042</v>
      </c>
      <c r="P3171" s="181" t="s">
        <v>11515</v>
      </c>
      <c r="Q3171" s="182"/>
      <c r="S3171" s="6">
        <v>0</v>
      </c>
      <c r="T3171" s="6">
        <v>0</v>
      </c>
      <c r="U3171" s="6">
        <v>119.48</v>
      </c>
      <c r="V3171" s="6">
        <v>0</v>
      </c>
      <c r="W3171" s="6">
        <f>SUM(Table2[[#This Row],[PE Obligations]:[Paving Obligations]])</f>
        <v>119.48</v>
      </c>
    </row>
    <row r="3172" spans="1:23" x14ac:dyDescent="0.25">
      <c r="A3172" s="5">
        <v>116355.06</v>
      </c>
      <c r="B3172" s="4">
        <v>3</v>
      </c>
      <c r="C3172" s="9" t="s">
        <v>54</v>
      </c>
      <c r="D3172" s="65" t="s">
        <v>900</v>
      </c>
      <c r="E3172" s="65" t="s">
        <v>900</v>
      </c>
      <c r="F3172" s="9" t="s">
        <v>1942</v>
      </c>
      <c r="H3172" s="1" t="s">
        <v>105</v>
      </c>
      <c r="I3172" s="1" t="s">
        <v>761</v>
      </c>
      <c r="K3172" s="14" t="s">
        <v>11500</v>
      </c>
      <c r="L3172" s="14" t="s">
        <v>11500</v>
      </c>
      <c r="M3172" s="2">
        <v>190.19</v>
      </c>
      <c r="N3172" s="13">
        <v>43140</v>
      </c>
      <c r="P3172" s="181" t="s">
        <v>11515</v>
      </c>
      <c r="Q3172" s="182"/>
      <c r="S3172" s="6">
        <v>0</v>
      </c>
      <c r="T3172" s="6">
        <v>0</v>
      </c>
      <c r="U3172" s="6">
        <v>111.27</v>
      </c>
      <c r="V3172" s="6">
        <v>0</v>
      </c>
      <c r="W3172" s="6">
        <f>SUM(Table2[[#This Row],[PE Obligations]:[Paving Obligations]])</f>
        <v>111.27</v>
      </c>
    </row>
    <row r="3173" spans="1:23" x14ac:dyDescent="0.25">
      <c r="A3173" s="5">
        <v>101410</v>
      </c>
      <c r="B3173" s="4">
        <v>1</v>
      </c>
      <c r="C3173" s="9" t="s">
        <v>219</v>
      </c>
      <c r="D3173" s="65" t="s">
        <v>363</v>
      </c>
      <c r="E3173" s="65" t="s">
        <v>900</v>
      </c>
      <c r="F3173" s="9" t="s">
        <v>633</v>
      </c>
      <c r="H3173" s="1" t="s">
        <v>74</v>
      </c>
      <c r="I3173" s="1" t="s">
        <v>634</v>
      </c>
      <c r="K3173" s="14" t="s">
        <v>11496</v>
      </c>
      <c r="L3173" s="14" t="s">
        <v>113</v>
      </c>
      <c r="M3173" s="2">
        <v>11.5</v>
      </c>
      <c r="P3173" s="181" t="s">
        <v>11515</v>
      </c>
      <c r="Q3173" s="182" t="s">
        <v>24</v>
      </c>
      <c r="S3173" s="6">
        <v>110.08</v>
      </c>
      <c r="T3173" s="6">
        <v>0</v>
      </c>
      <c r="U3173" s="6">
        <v>0</v>
      </c>
      <c r="V3173" s="6">
        <v>0</v>
      </c>
      <c r="W3173" s="6">
        <f>SUM(Table2[[#This Row],[PE Obligations]:[Paving Obligations]])</f>
        <v>110.08</v>
      </c>
    </row>
    <row r="3174" spans="1:23" x14ac:dyDescent="0.25">
      <c r="A3174" s="5">
        <v>107298</v>
      </c>
      <c r="B3174" s="4">
        <v>4</v>
      </c>
      <c r="C3174" s="9" t="s">
        <v>208</v>
      </c>
      <c r="D3174" s="65" t="s">
        <v>992</v>
      </c>
      <c r="E3174" s="65" t="s">
        <v>10721</v>
      </c>
      <c r="F3174" s="9" t="s">
        <v>993</v>
      </c>
      <c r="H3174" s="1" t="s">
        <v>52</v>
      </c>
      <c r="I3174" s="1" t="s">
        <v>48</v>
      </c>
      <c r="K3174" s="14" t="s">
        <v>28</v>
      </c>
      <c r="L3174" s="14" t="s">
        <v>11339</v>
      </c>
      <c r="M3174" s="2">
        <v>0</v>
      </c>
      <c r="N3174" s="13">
        <v>39794</v>
      </c>
      <c r="P3174" s="181" t="s">
        <v>11513</v>
      </c>
      <c r="Q3174" s="182"/>
      <c r="S3174" s="6">
        <v>0</v>
      </c>
      <c r="T3174" s="6">
        <v>0</v>
      </c>
      <c r="U3174" s="6">
        <v>92.56</v>
      </c>
      <c r="V3174" s="6">
        <v>0</v>
      </c>
      <c r="W3174" s="6">
        <f>SUM(Table2[[#This Row],[PE Obligations]:[Paving Obligations]])</f>
        <v>92.56</v>
      </c>
    </row>
    <row r="3175" spans="1:23" x14ac:dyDescent="0.25">
      <c r="A3175" s="5">
        <v>123667</v>
      </c>
      <c r="B3175" s="4">
        <v>1</v>
      </c>
      <c r="C3175" s="9" t="s">
        <v>256</v>
      </c>
      <c r="D3175" s="65"/>
      <c r="E3175" s="65" t="s">
        <v>11498</v>
      </c>
      <c r="F3175" s="9" t="s">
        <v>3526</v>
      </c>
      <c r="H3175" s="1" t="s">
        <v>760</v>
      </c>
      <c r="I3175" s="1" t="s">
        <v>171</v>
      </c>
      <c r="K3175" s="14" t="s">
        <v>11500</v>
      </c>
      <c r="L3175" s="14" t="s">
        <v>11500</v>
      </c>
      <c r="M3175" s="1" t="s">
        <v>57</v>
      </c>
      <c r="P3175" s="181" t="s">
        <v>11517</v>
      </c>
      <c r="Q3175" s="182"/>
      <c r="S3175" s="6">
        <v>0</v>
      </c>
      <c r="T3175" s="6">
        <v>0</v>
      </c>
      <c r="U3175" s="6">
        <v>80</v>
      </c>
      <c r="V3175" s="6">
        <v>0</v>
      </c>
      <c r="W3175" s="6">
        <f>SUM(Table2[[#This Row],[PE Obligations]:[Paving Obligations]])</f>
        <v>80</v>
      </c>
    </row>
    <row r="3176" spans="1:23" ht="30" x14ac:dyDescent="0.25">
      <c r="A3176" s="5">
        <v>117407</v>
      </c>
      <c r="B3176" s="4">
        <v>3</v>
      </c>
      <c r="C3176" s="9" t="s">
        <v>267</v>
      </c>
      <c r="D3176" s="65" t="s">
        <v>2113</v>
      </c>
      <c r="E3176" s="65" t="s">
        <v>11498</v>
      </c>
      <c r="F3176" s="9" t="s">
        <v>2114</v>
      </c>
      <c r="H3176" s="1" t="s">
        <v>35</v>
      </c>
      <c r="I3176" s="1" t="s">
        <v>29</v>
      </c>
      <c r="K3176" s="14" t="s">
        <v>28</v>
      </c>
      <c r="L3176" s="14" t="s">
        <v>113</v>
      </c>
      <c r="M3176" s="2">
        <v>0</v>
      </c>
      <c r="P3176" s="181" t="s">
        <v>11517</v>
      </c>
      <c r="Q3176" s="182" t="s">
        <v>30</v>
      </c>
      <c r="S3176" s="6">
        <v>0</v>
      </c>
      <c r="T3176" s="6">
        <v>0</v>
      </c>
      <c r="U3176" s="6">
        <v>77.28</v>
      </c>
      <c r="V3176" s="6">
        <v>0</v>
      </c>
      <c r="W3176" s="6">
        <f>SUM(Table2[[#This Row],[PE Obligations]:[Paving Obligations]])</f>
        <v>77.28</v>
      </c>
    </row>
    <row r="3177" spans="1:23" ht="30" x14ac:dyDescent="0.25">
      <c r="A3177" s="5">
        <v>100282.03</v>
      </c>
      <c r="B3177" s="4">
        <v>3</v>
      </c>
      <c r="C3177" s="9" t="s">
        <v>131</v>
      </c>
      <c r="D3177" s="65" t="s">
        <v>474</v>
      </c>
      <c r="E3177" s="65" t="s">
        <v>900</v>
      </c>
      <c r="F3177" s="9" t="s">
        <v>479</v>
      </c>
      <c r="H3177" s="1" t="s">
        <v>28</v>
      </c>
      <c r="I3177" s="1" t="s">
        <v>29</v>
      </c>
      <c r="K3177" s="14" t="s">
        <v>28</v>
      </c>
      <c r="L3177" s="14" t="s">
        <v>113</v>
      </c>
      <c r="M3177" s="2">
        <v>0.01</v>
      </c>
      <c r="P3177" s="181" t="s">
        <v>11514</v>
      </c>
      <c r="Q3177" s="182" t="s">
        <v>11</v>
      </c>
      <c r="R3177" s="9" t="s">
        <v>480</v>
      </c>
      <c r="S3177" s="6">
        <v>69.23</v>
      </c>
      <c r="T3177" s="6">
        <v>0</v>
      </c>
      <c r="U3177" s="6">
        <v>0</v>
      </c>
      <c r="V3177" s="6">
        <v>0</v>
      </c>
      <c r="W3177" s="6">
        <f>SUM(Table2[[#This Row],[PE Obligations]:[Paving Obligations]])</f>
        <v>69.23</v>
      </c>
    </row>
    <row r="3178" spans="1:23" x14ac:dyDescent="0.25">
      <c r="A3178" s="5">
        <v>104129.01</v>
      </c>
      <c r="B3178" s="4">
        <v>1</v>
      </c>
      <c r="C3178" s="9" t="s">
        <v>83</v>
      </c>
      <c r="D3178" s="65" t="s">
        <v>849</v>
      </c>
      <c r="E3178" s="65" t="s">
        <v>900</v>
      </c>
      <c r="F3178" s="9" t="s">
        <v>850</v>
      </c>
      <c r="H3178" s="1" t="s">
        <v>105</v>
      </c>
      <c r="I3178" s="1" t="s">
        <v>851</v>
      </c>
      <c r="K3178" s="14" t="s">
        <v>11501</v>
      </c>
      <c r="L3178" s="14" t="s">
        <v>113</v>
      </c>
      <c r="M3178" s="2">
        <v>0.249</v>
      </c>
      <c r="N3178" s="13">
        <v>39325</v>
      </c>
      <c r="P3178" s="181" t="s">
        <v>11515</v>
      </c>
      <c r="Q3178" s="182" t="s">
        <v>24</v>
      </c>
      <c r="S3178" s="6">
        <v>0</v>
      </c>
      <c r="T3178" s="6">
        <v>0</v>
      </c>
      <c r="U3178" s="6">
        <v>46.61</v>
      </c>
      <c r="V3178" s="6">
        <v>0</v>
      </c>
      <c r="W3178" s="6">
        <f>SUM(Table2[[#This Row],[PE Obligations]:[Paving Obligations]])</f>
        <v>46.61</v>
      </c>
    </row>
    <row r="3179" spans="1:23" x14ac:dyDescent="0.25">
      <c r="A3179" s="5">
        <v>122458</v>
      </c>
      <c r="B3179" s="4">
        <v>1</v>
      </c>
      <c r="C3179" s="9" t="s">
        <v>310</v>
      </c>
      <c r="D3179" s="65" t="s">
        <v>1372</v>
      </c>
      <c r="E3179" s="65" t="s">
        <v>900</v>
      </c>
      <c r="F3179" s="9" t="s">
        <v>3173</v>
      </c>
      <c r="G3179" s="9" t="s">
        <v>3174</v>
      </c>
      <c r="H3179" s="1" t="s">
        <v>158</v>
      </c>
      <c r="I3179" s="1" t="s">
        <v>158</v>
      </c>
      <c r="J3179" s="1" t="str">
        <f>VLOOKUP(A3179,'Resurfacing Data'!A:M,13,FALSE)</f>
        <v>Thin Lift "CS" Mix @ 65 #/sy</v>
      </c>
      <c r="K3179" s="14" t="s">
        <v>11496</v>
      </c>
      <c r="L3179" s="14" t="s">
        <v>10418</v>
      </c>
      <c r="M3179" s="2">
        <v>1.1000000000000001</v>
      </c>
      <c r="N3179" s="13">
        <v>42461</v>
      </c>
      <c r="O3179" s="1" t="s">
        <v>337</v>
      </c>
      <c r="P3179" s="181" t="s">
        <v>11515</v>
      </c>
      <c r="Q3179" s="182" t="s">
        <v>24</v>
      </c>
      <c r="S3179" s="6">
        <v>0</v>
      </c>
      <c r="T3179" s="6">
        <v>0</v>
      </c>
      <c r="U3179" s="6">
        <v>0</v>
      </c>
      <c r="V3179" s="6">
        <v>45.31</v>
      </c>
      <c r="W3179" s="6">
        <f>SUM(Table2[[#This Row],[PE Obligations]:[Paving Obligations]])</f>
        <v>45.31</v>
      </c>
    </row>
    <row r="3180" spans="1:23" ht="30" x14ac:dyDescent="0.25">
      <c r="A3180" s="5">
        <v>113236</v>
      </c>
      <c r="B3180" s="4">
        <v>4</v>
      </c>
      <c r="C3180" s="9" t="s">
        <v>607</v>
      </c>
      <c r="D3180" s="65" t="s">
        <v>1423</v>
      </c>
      <c r="E3180" s="65" t="s">
        <v>11498</v>
      </c>
      <c r="F3180" s="9" t="s">
        <v>1424</v>
      </c>
      <c r="H3180" s="1" t="s">
        <v>1098</v>
      </c>
      <c r="I3180" s="1" t="s">
        <v>158</v>
      </c>
      <c r="K3180" s="14" t="s">
        <v>11500</v>
      </c>
      <c r="L3180" s="14" t="s">
        <v>11500</v>
      </c>
      <c r="M3180" s="2">
        <v>7.87</v>
      </c>
      <c r="P3180" s="181" t="s">
        <v>11517</v>
      </c>
      <c r="Q3180" s="182" t="s">
        <v>30</v>
      </c>
      <c r="S3180" s="6">
        <v>0</v>
      </c>
      <c r="T3180" s="6">
        <v>0</v>
      </c>
      <c r="U3180" s="6">
        <v>0</v>
      </c>
      <c r="V3180" s="6">
        <v>42.04</v>
      </c>
      <c r="W3180" s="6">
        <f>SUM(Table2[[#This Row],[PE Obligations]:[Paving Obligations]])</f>
        <v>42.04</v>
      </c>
    </row>
    <row r="3181" spans="1:23" ht="30" x14ac:dyDescent="0.25">
      <c r="A3181" s="5">
        <v>127975</v>
      </c>
      <c r="B3181" s="4">
        <v>4</v>
      </c>
      <c r="C3181" s="9" t="s">
        <v>259</v>
      </c>
      <c r="D3181" s="65" t="s">
        <v>5946</v>
      </c>
      <c r="E3181" s="65" t="s">
        <v>11498</v>
      </c>
      <c r="F3181" s="9" t="s">
        <v>5947</v>
      </c>
      <c r="H3181" s="1" t="s">
        <v>1098</v>
      </c>
      <c r="I3181" s="1" t="s">
        <v>158</v>
      </c>
      <c r="K3181" s="14" t="s">
        <v>11500</v>
      </c>
      <c r="L3181" s="14" t="s">
        <v>11500</v>
      </c>
      <c r="M3181" s="2">
        <v>0.72199999999999998</v>
      </c>
      <c r="P3181" s="181" t="s">
        <v>11517</v>
      </c>
      <c r="Q3181" s="182" t="s">
        <v>30</v>
      </c>
      <c r="S3181" s="6">
        <v>0</v>
      </c>
      <c r="T3181" s="6">
        <v>0</v>
      </c>
      <c r="U3181" s="6">
        <v>0</v>
      </c>
      <c r="V3181" s="6">
        <v>38.07</v>
      </c>
      <c r="W3181" s="6">
        <f>SUM(Table2[[#This Row],[PE Obligations]:[Paving Obligations]])</f>
        <v>38.07</v>
      </c>
    </row>
    <row r="3182" spans="1:23" x14ac:dyDescent="0.25">
      <c r="A3182" s="5">
        <v>127556</v>
      </c>
      <c r="B3182" s="4">
        <v>2</v>
      </c>
      <c r="C3182" s="9" t="s">
        <v>241</v>
      </c>
      <c r="D3182" s="65"/>
      <c r="E3182" s="65" t="s">
        <v>900</v>
      </c>
      <c r="F3182" s="9" t="s">
        <v>5579</v>
      </c>
      <c r="H3182" s="1" t="s">
        <v>105</v>
      </c>
      <c r="I3182" s="1" t="s">
        <v>171</v>
      </c>
      <c r="K3182" s="14" t="s">
        <v>11500</v>
      </c>
      <c r="L3182" s="14" t="s">
        <v>11500</v>
      </c>
      <c r="M3182" s="1" t="s">
        <v>57</v>
      </c>
      <c r="P3182" s="181" t="s">
        <v>11515</v>
      </c>
      <c r="Q3182" s="182"/>
      <c r="S3182" s="6">
        <v>0</v>
      </c>
      <c r="T3182" s="6">
        <v>0</v>
      </c>
      <c r="U3182" s="6">
        <v>32.01</v>
      </c>
      <c r="V3182" s="6">
        <v>0</v>
      </c>
      <c r="W3182" s="6">
        <f>SUM(Table2[[#This Row],[PE Obligations]:[Paving Obligations]])</f>
        <v>32.01</v>
      </c>
    </row>
    <row r="3183" spans="1:23" ht="90" x14ac:dyDescent="0.25">
      <c r="A3183" s="5">
        <v>123625</v>
      </c>
      <c r="B3183" s="4">
        <v>2</v>
      </c>
      <c r="C3183" s="9" t="s">
        <v>194</v>
      </c>
      <c r="D3183" s="65" t="s">
        <v>442</v>
      </c>
      <c r="E3183" s="65" t="s">
        <v>900</v>
      </c>
      <c r="F3183" s="9" t="s">
        <v>3514</v>
      </c>
      <c r="G3183" s="9" t="s">
        <v>3515</v>
      </c>
      <c r="H3183" s="1" t="s">
        <v>22</v>
      </c>
      <c r="I3183" s="1" t="s">
        <v>39</v>
      </c>
      <c r="K3183" s="14" t="s">
        <v>11500</v>
      </c>
      <c r="L3183" s="14" t="s">
        <v>11500</v>
      </c>
      <c r="M3183" s="2">
        <v>0.59</v>
      </c>
      <c r="P3183" s="181" t="s">
        <v>11514</v>
      </c>
      <c r="Q3183" s="182" t="s">
        <v>11</v>
      </c>
      <c r="S3183" s="6">
        <v>26.25</v>
      </c>
      <c r="T3183" s="6">
        <v>0</v>
      </c>
      <c r="U3183" s="6">
        <v>0</v>
      </c>
      <c r="V3183" s="6">
        <v>0</v>
      </c>
      <c r="W3183" s="6">
        <f>SUM(Table2[[#This Row],[PE Obligations]:[Paving Obligations]])</f>
        <v>26.25</v>
      </c>
    </row>
    <row r="3184" spans="1:23" x14ac:dyDescent="0.25">
      <c r="A3184" s="5">
        <v>121059</v>
      </c>
      <c r="B3184" s="4">
        <v>1</v>
      </c>
      <c r="C3184" s="9" t="s">
        <v>32</v>
      </c>
      <c r="D3184" s="65" t="s">
        <v>139</v>
      </c>
      <c r="E3184" s="65" t="s">
        <v>900</v>
      </c>
      <c r="F3184" s="9" t="s">
        <v>2824</v>
      </c>
      <c r="H3184" s="1" t="s">
        <v>52</v>
      </c>
      <c r="I3184" s="1" t="s">
        <v>48</v>
      </c>
      <c r="K3184" s="14" t="s">
        <v>28</v>
      </c>
      <c r="L3184" s="14" t="s">
        <v>11339</v>
      </c>
      <c r="M3184" s="2">
        <v>0</v>
      </c>
      <c r="N3184" s="13">
        <v>42650</v>
      </c>
      <c r="P3184" s="181" t="s">
        <v>11515</v>
      </c>
      <c r="Q3184" s="182" t="s">
        <v>24</v>
      </c>
      <c r="R3184" s="9" t="s">
        <v>2825</v>
      </c>
      <c r="S3184" s="6">
        <v>0</v>
      </c>
      <c r="T3184" s="6">
        <v>0</v>
      </c>
      <c r="U3184" s="6">
        <v>25.38</v>
      </c>
      <c r="V3184" s="6">
        <v>0</v>
      </c>
      <c r="W3184" s="6">
        <f>SUM(Table2[[#This Row],[PE Obligations]:[Paving Obligations]])</f>
        <v>25.38</v>
      </c>
    </row>
    <row r="3185" spans="1:23" x14ac:dyDescent="0.25">
      <c r="A3185" s="5">
        <v>111186</v>
      </c>
      <c r="B3185" s="4">
        <v>4</v>
      </c>
      <c r="C3185" s="9" t="s">
        <v>18</v>
      </c>
      <c r="D3185" s="65" t="s">
        <v>533</v>
      </c>
      <c r="E3185" s="65" t="s">
        <v>900</v>
      </c>
      <c r="F3185" s="9" t="s">
        <v>1227</v>
      </c>
      <c r="H3185" s="1" t="s">
        <v>52</v>
      </c>
      <c r="I3185" s="1" t="s">
        <v>48</v>
      </c>
      <c r="K3185" s="14" t="s">
        <v>28</v>
      </c>
      <c r="L3185" s="14" t="s">
        <v>11339</v>
      </c>
      <c r="M3185" s="2">
        <v>0</v>
      </c>
      <c r="N3185" s="13">
        <v>40396</v>
      </c>
      <c r="P3185" s="181" t="s">
        <v>11514</v>
      </c>
      <c r="Q3185" s="182" t="s">
        <v>11</v>
      </c>
      <c r="S3185" s="6">
        <v>0</v>
      </c>
      <c r="T3185" s="6">
        <v>0</v>
      </c>
      <c r="U3185" s="6">
        <v>23.98</v>
      </c>
      <c r="V3185" s="6">
        <v>0</v>
      </c>
      <c r="W3185" s="6">
        <f>SUM(Table2[[#This Row],[PE Obligations]:[Paving Obligations]])</f>
        <v>23.98</v>
      </c>
    </row>
    <row r="3186" spans="1:23" x14ac:dyDescent="0.25">
      <c r="A3186" s="5">
        <v>116133</v>
      </c>
      <c r="B3186" s="4">
        <v>4</v>
      </c>
      <c r="C3186" s="9" t="s">
        <v>18</v>
      </c>
      <c r="D3186" s="65" t="s">
        <v>363</v>
      </c>
      <c r="E3186" s="65" t="s">
        <v>900</v>
      </c>
      <c r="F3186" s="9" t="s">
        <v>1868</v>
      </c>
      <c r="H3186" s="1" t="s">
        <v>52</v>
      </c>
      <c r="I3186" s="1" t="s">
        <v>48</v>
      </c>
      <c r="K3186" s="14" t="s">
        <v>28</v>
      </c>
      <c r="L3186" s="14" t="s">
        <v>11339</v>
      </c>
      <c r="M3186" s="2">
        <v>0</v>
      </c>
      <c r="N3186" s="13">
        <v>41166</v>
      </c>
      <c r="P3186" s="181" t="s">
        <v>11514</v>
      </c>
      <c r="Q3186" s="182" t="s">
        <v>11</v>
      </c>
      <c r="R3186" s="9" t="s">
        <v>1869</v>
      </c>
      <c r="S3186" s="6">
        <v>0</v>
      </c>
      <c r="T3186" s="6">
        <v>0</v>
      </c>
      <c r="U3186" s="6">
        <v>23.62</v>
      </c>
      <c r="V3186" s="6">
        <v>0</v>
      </c>
      <c r="W3186" s="6">
        <f>SUM(Table2[[#This Row],[PE Obligations]:[Paving Obligations]])</f>
        <v>23.62</v>
      </c>
    </row>
    <row r="3187" spans="1:23" ht="30" x14ac:dyDescent="0.25">
      <c r="A3187" s="5">
        <v>123362</v>
      </c>
      <c r="B3187" s="4">
        <v>4</v>
      </c>
      <c r="C3187" s="9" t="s">
        <v>210</v>
      </c>
      <c r="D3187" s="65" t="s">
        <v>3437</v>
      </c>
      <c r="E3187" s="65" t="s">
        <v>11498</v>
      </c>
      <c r="F3187" s="9" t="s">
        <v>3438</v>
      </c>
      <c r="H3187" s="1" t="s">
        <v>1098</v>
      </c>
      <c r="I3187" s="1" t="s">
        <v>158</v>
      </c>
      <c r="K3187" s="14" t="s">
        <v>11500</v>
      </c>
      <c r="L3187" s="14" t="s">
        <v>11500</v>
      </c>
      <c r="M3187" s="2">
        <v>8.19</v>
      </c>
      <c r="P3187" s="181" t="s">
        <v>11517</v>
      </c>
      <c r="Q3187" s="182" t="s">
        <v>30</v>
      </c>
      <c r="S3187" s="6">
        <v>0</v>
      </c>
      <c r="T3187" s="6">
        <v>0</v>
      </c>
      <c r="U3187" s="6">
        <v>0</v>
      </c>
      <c r="V3187" s="6">
        <v>20.239999999999998</v>
      </c>
      <c r="W3187" s="6">
        <f>SUM(Table2[[#This Row],[PE Obligations]:[Paving Obligations]])</f>
        <v>20.239999999999998</v>
      </c>
    </row>
    <row r="3188" spans="1:23" ht="30" x14ac:dyDescent="0.25">
      <c r="A3188" s="5">
        <v>109731</v>
      </c>
      <c r="B3188" s="4">
        <v>4</v>
      </c>
      <c r="C3188" s="9" t="s">
        <v>227</v>
      </c>
      <c r="D3188" s="65" t="s">
        <v>1146</v>
      </c>
      <c r="E3188" s="65" t="s">
        <v>11498</v>
      </c>
      <c r="F3188" s="9" t="s">
        <v>1147</v>
      </c>
      <c r="H3188" s="1" t="s">
        <v>1098</v>
      </c>
      <c r="I3188" s="1" t="s">
        <v>158</v>
      </c>
      <c r="K3188" s="14" t="s">
        <v>11500</v>
      </c>
      <c r="L3188" s="14" t="s">
        <v>11500</v>
      </c>
      <c r="M3188" s="2">
        <v>0.53</v>
      </c>
      <c r="P3188" s="181" t="s">
        <v>11517</v>
      </c>
      <c r="Q3188" s="182" t="s">
        <v>30</v>
      </c>
      <c r="S3188" s="6">
        <v>0</v>
      </c>
      <c r="T3188" s="6">
        <v>0</v>
      </c>
      <c r="U3188" s="6">
        <v>0</v>
      </c>
      <c r="V3188" s="6">
        <v>18.2</v>
      </c>
      <c r="W3188" s="6">
        <f>SUM(Table2[[#This Row],[PE Obligations]:[Paving Obligations]])</f>
        <v>18.2</v>
      </c>
    </row>
    <row r="3189" spans="1:23" ht="105" x14ac:dyDescent="0.25">
      <c r="A3189" s="5">
        <v>112240</v>
      </c>
      <c r="B3189" s="4">
        <v>3</v>
      </c>
      <c r="C3189" s="9" t="s">
        <v>172</v>
      </c>
      <c r="D3189" s="65" t="s">
        <v>1277</v>
      </c>
      <c r="E3189" s="65" t="s">
        <v>900</v>
      </c>
      <c r="F3189" s="9" t="s">
        <v>1278</v>
      </c>
      <c r="G3189" s="9" t="s">
        <v>1279</v>
      </c>
      <c r="H3189" s="1" t="s">
        <v>22</v>
      </c>
      <c r="I3189" s="1" t="s">
        <v>63</v>
      </c>
      <c r="K3189" s="14" t="s">
        <v>11500</v>
      </c>
      <c r="L3189" s="14" t="s">
        <v>11500</v>
      </c>
      <c r="M3189" s="2">
        <v>0.6</v>
      </c>
      <c r="N3189" s="13">
        <v>40844</v>
      </c>
      <c r="P3189" s="181" t="s">
        <v>11515</v>
      </c>
      <c r="Q3189" s="182" t="s">
        <v>24</v>
      </c>
      <c r="S3189" s="6">
        <v>14.8</v>
      </c>
      <c r="T3189" s="6">
        <v>0.05</v>
      </c>
      <c r="U3189" s="6">
        <v>0</v>
      </c>
      <c r="V3189" s="6">
        <v>0</v>
      </c>
      <c r="W3189" s="6">
        <f>SUM(Table2[[#This Row],[PE Obligations]:[Paving Obligations]])</f>
        <v>14.850000000000001</v>
      </c>
    </row>
    <row r="3190" spans="1:23" ht="45" x14ac:dyDescent="0.25">
      <c r="A3190" s="5">
        <v>112754</v>
      </c>
      <c r="B3190" s="4">
        <v>2</v>
      </c>
      <c r="C3190" s="9" t="s">
        <v>179</v>
      </c>
      <c r="D3190" s="65" t="s">
        <v>135</v>
      </c>
      <c r="E3190" s="65" t="s">
        <v>11498</v>
      </c>
      <c r="F3190" s="9" t="s">
        <v>1347</v>
      </c>
      <c r="G3190" s="9" t="s">
        <v>1348</v>
      </c>
      <c r="H3190" s="1" t="s">
        <v>22</v>
      </c>
      <c r="I3190" s="1" t="s">
        <v>118</v>
      </c>
      <c r="K3190" s="14" t="s">
        <v>11496</v>
      </c>
      <c r="L3190" s="14" t="s">
        <v>11499</v>
      </c>
      <c r="M3190" s="2">
        <v>1.78</v>
      </c>
      <c r="N3190" s="13">
        <v>40949</v>
      </c>
      <c r="P3190" s="181" t="s">
        <v>11517</v>
      </c>
      <c r="Q3190" s="182" t="s">
        <v>30</v>
      </c>
      <c r="S3190" s="6">
        <v>6.46</v>
      </c>
      <c r="T3190" s="6">
        <v>-0.14000000000000001</v>
      </c>
      <c r="U3190" s="6">
        <v>0</v>
      </c>
      <c r="V3190" s="6">
        <v>0</v>
      </c>
      <c r="W3190" s="6">
        <f>SUM(Table2[[#This Row],[PE Obligations]:[Paving Obligations]])</f>
        <v>6.32</v>
      </c>
    </row>
    <row r="3191" spans="1:23" ht="30" x14ac:dyDescent="0.25">
      <c r="A3191" s="5">
        <v>121954</v>
      </c>
      <c r="B3191" s="4">
        <v>3</v>
      </c>
      <c r="C3191" s="9" t="s">
        <v>320</v>
      </c>
      <c r="D3191" s="65" t="s">
        <v>3053</v>
      </c>
      <c r="E3191" s="65" t="s">
        <v>11498</v>
      </c>
      <c r="F3191" s="9" t="s">
        <v>3054</v>
      </c>
      <c r="H3191" s="1" t="s">
        <v>52</v>
      </c>
      <c r="I3191" s="1" t="s">
        <v>48</v>
      </c>
      <c r="K3191" s="14" t="s">
        <v>28</v>
      </c>
      <c r="L3191" s="14" t="s">
        <v>11339</v>
      </c>
      <c r="M3191" s="2">
        <v>0</v>
      </c>
      <c r="N3191" s="13">
        <v>42342</v>
      </c>
      <c r="P3191" s="181" t="s">
        <v>11517</v>
      </c>
      <c r="Q3191" s="182" t="s">
        <v>30</v>
      </c>
      <c r="R3191" s="9" t="s">
        <v>3055</v>
      </c>
      <c r="S3191" s="6">
        <v>0</v>
      </c>
      <c r="T3191" s="6">
        <v>0</v>
      </c>
      <c r="U3191" s="6">
        <v>6.28</v>
      </c>
      <c r="V3191" s="6">
        <v>0</v>
      </c>
      <c r="W3191" s="6">
        <f>SUM(Table2[[#This Row],[PE Obligations]:[Paving Obligations]])</f>
        <v>6.28</v>
      </c>
    </row>
    <row r="3192" spans="1:23" x14ac:dyDescent="0.25">
      <c r="A3192" s="5">
        <v>111447</v>
      </c>
      <c r="B3192" s="4">
        <v>4</v>
      </c>
      <c r="C3192" s="9" t="s">
        <v>215</v>
      </c>
      <c r="D3192" s="65" t="s">
        <v>1243</v>
      </c>
      <c r="E3192" s="65" t="s">
        <v>11498</v>
      </c>
      <c r="F3192" s="9" t="s">
        <v>1244</v>
      </c>
      <c r="H3192" s="1" t="s">
        <v>1098</v>
      </c>
      <c r="I3192" s="1" t="s">
        <v>158</v>
      </c>
      <c r="K3192" s="14" t="s">
        <v>11500</v>
      </c>
      <c r="L3192" s="14" t="s">
        <v>11500</v>
      </c>
      <c r="M3192" s="2">
        <v>0.89</v>
      </c>
      <c r="P3192" s="181" t="s">
        <v>11517</v>
      </c>
      <c r="Q3192" s="182" t="s">
        <v>30</v>
      </c>
      <c r="S3192" s="6">
        <v>0</v>
      </c>
      <c r="T3192" s="6">
        <v>0</v>
      </c>
      <c r="U3192" s="6">
        <v>0</v>
      </c>
      <c r="V3192" s="6">
        <v>4.22</v>
      </c>
      <c r="W3192" s="6">
        <f>SUM(Table2[[#This Row],[PE Obligations]:[Paving Obligations]])</f>
        <v>4.22</v>
      </c>
    </row>
    <row r="3193" spans="1:23" ht="30" x14ac:dyDescent="0.25">
      <c r="A3193" s="5">
        <v>111446</v>
      </c>
      <c r="B3193" s="4">
        <v>4</v>
      </c>
      <c r="C3193" s="9" t="s">
        <v>215</v>
      </c>
      <c r="D3193" s="65" t="s">
        <v>1241</v>
      </c>
      <c r="E3193" s="65" t="s">
        <v>11498</v>
      </c>
      <c r="F3193" s="9" t="s">
        <v>1242</v>
      </c>
      <c r="H3193" s="1" t="s">
        <v>1098</v>
      </c>
      <c r="I3193" s="1" t="s">
        <v>158</v>
      </c>
      <c r="K3193" s="14" t="s">
        <v>11500</v>
      </c>
      <c r="L3193" s="14" t="s">
        <v>11500</v>
      </c>
      <c r="M3193" s="2">
        <v>1.19</v>
      </c>
      <c r="P3193" s="181" t="s">
        <v>11517</v>
      </c>
      <c r="Q3193" s="182" t="s">
        <v>30</v>
      </c>
      <c r="S3193" s="6">
        <v>0</v>
      </c>
      <c r="T3193" s="6">
        <v>0</v>
      </c>
      <c r="U3193" s="6">
        <v>0</v>
      </c>
      <c r="V3193" s="6">
        <v>4.22</v>
      </c>
      <c r="W3193" s="6">
        <f>SUM(Table2[[#This Row],[PE Obligations]:[Paving Obligations]])</f>
        <v>4.22</v>
      </c>
    </row>
    <row r="3194" spans="1:23" ht="30" x14ac:dyDescent="0.25">
      <c r="A3194" s="5">
        <v>130127</v>
      </c>
      <c r="B3194" s="4">
        <v>6</v>
      </c>
      <c r="C3194" s="9" t="s">
        <v>46</v>
      </c>
      <c r="D3194" s="65"/>
      <c r="E3194" s="65" t="s">
        <v>11500</v>
      </c>
      <c r="F3194" s="9" t="s">
        <v>7481</v>
      </c>
      <c r="G3194" s="9" t="s">
        <v>7482</v>
      </c>
      <c r="H3194" s="1" t="s">
        <v>105</v>
      </c>
      <c r="I3194" s="1" t="s">
        <v>171</v>
      </c>
      <c r="K3194" s="14" t="s">
        <v>11500</v>
      </c>
      <c r="L3194" s="14" t="s">
        <v>11500</v>
      </c>
      <c r="M3194" s="1" t="s">
        <v>57</v>
      </c>
      <c r="P3194" s="181" t="s">
        <v>11500</v>
      </c>
      <c r="Q3194" s="182"/>
      <c r="S3194" s="6">
        <v>0</v>
      </c>
      <c r="T3194" s="6">
        <v>0</v>
      </c>
      <c r="U3194" s="6">
        <v>4</v>
      </c>
      <c r="V3194" s="6">
        <v>0</v>
      </c>
      <c r="W3194" s="6">
        <f>SUM(Table2[[#This Row],[PE Obligations]:[Paving Obligations]])</f>
        <v>4</v>
      </c>
    </row>
    <row r="3195" spans="1:23" x14ac:dyDescent="0.25">
      <c r="A3195" s="5">
        <v>129405</v>
      </c>
      <c r="B3195" s="4">
        <v>1</v>
      </c>
      <c r="C3195" s="9" t="s">
        <v>899</v>
      </c>
      <c r="D3195" s="65"/>
      <c r="E3195" s="65" t="s">
        <v>11500</v>
      </c>
      <c r="F3195" s="9" t="s">
        <v>6888</v>
      </c>
      <c r="G3195" s="9" t="s">
        <v>2054</v>
      </c>
      <c r="H3195" s="1" t="s">
        <v>105</v>
      </c>
      <c r="I3195" s="1" t="s">
        <v>171</v>
      </c>
      <c r="K3195" s="14" t="s">
        <v>11500</v>
      </c>
      <c r="L3195" s="14" t="s">
        <v>11500</v>
      </c>
      <c r="M3195" s="1" t="s">
        <v>57</v>
      </c>
      <c r="P3195" s="181" t="s">
        <v>11500</v>
      </c>
      <c r="Q3195" s="182"/>
      <c r="S3195" s="6">
        <v>1</v>
      </c>
      <c r="T3195" s="6">
        <v>0</v>
      </c>
      <c r="U3195" s="6">
        <v>2</v>
      </c>
      <c r="V3195" s="6">
        <v>0</v>
      </c>
      <c r="W3195" s="6">
        <f>SUM(Table2[[#This Row],[PE Obligations]:[Paving Obligations]])</f>
        <v>3</v>
      </c>
    </row>
    <row r="3196" spans="1:23" ht="30" x14ac:dyDescent="0.25">
      <c r="A3196" s="5">
        <v>129983</v>
      </c>
      <c r="B3196" s="4">
        <v>1</v>
      </c>
      <c r="C3196" s="9" t="s">
        <v>292</v>
      </c>
      <c r="D3196" s="65" t="s">
        <v>129</v>
      </c>
      <c r="E3196" s="65" t="s">
        <v>900</v>
      </c>
      <c r="F3196" s="9" t="s">
        <v>7337</v>
      </c>
      <c r="G3196" s="9" t="s">
        <v>7338</v>
      </c>
      <c r="H3196" s="1" t="s">
        <v>105</v>
      </c>
      <c r="I3196" s="1" t="s">
        <v>1818</v>
      </c>
      <c r="K3196" s="14" t="s">
        <v>11505</v>
      </c>
      <c r="L3196" s="14" t="s">
        <v>11339</v>
      </c>
      <c r="M3196" s="2">
        <v>0.01</v>
      </c>
      <c r="P3196" s="181" t="s">
        <v>11514</v>
      </c>
      <c r="Q3196" s="182" t="s">
        <v>11</v>
      </c>
      <c r="S3196" s="6">
        <v>1</v>
      </c>
      <c r="T3196" s="6">
        <v>1</v>
      </c>
      <c r="U3196" s="6">
        <v>1</v>
      </c>
      <c r="V3196" s="6">
        <v>0</v>
      </c>
      <c r="W3196" s="6">
        <f>SUM(Table2[[#This Row],[PE Obligations]:[Paving Obligations]])</f>
        <v>3</v>
      </c>
    </row>
    <row r="3197" spans="1:23" x14ac:dyDescent="0.25">
      <c r="A3197" s="5">
        <v>130089</v>
      </c>
      <c r="B3197" s="4">
        <v>1</v>
      </c>
      <c r="C3197" s="9" t="s">
        <v>40</v>
      </c>
      <c r="D3197" s="65" t="s">
        <v>1046</v>
      </c>
      <c r="E3197" s="65" t="s">
        <v>900</v>
      </c>
      <c r="F3197" s="9" t="s">
        <v>7439</v>
      </c>
      <c r="H3197" s="1" t="s">
        <v>105</v>
      </c>
      <c r="I3197" s="1" t="s">
        <v>501</v>
      </c>
      <c r="K3197" s="14" t="s">
        <v>11506</v>
      </c>
      <c r="L3197" s="14" t="s">
        <v>11339</v>
      </c>
      <c r="M3197" s="2">
        <v>0.01</v>
      </c>
      <c r="N3197" s="13">
        <v>43966</v>
      </c>
      <c r="P3197" s="181" t="s">
        <v>11515</v>
      </c>
      <c r="Q3197" s="182" t="s">
        <v>24</v>
      </c>
      <c r="S3197" s="6">
        <v>1</v>
      </c>
      <c r="T3197" s="6">
        <v>1</v>
      </c>
      <c r="U3197" s="6">
        <v>1</v>
      </c>
      <c r="V3197" s="6">
        <v>0</v>
      </c>
      <c r="W3197" s="6">
        <f>SUM(Table2[[#This Row],[PE Obligations]:[Paving Obligations]])</f>
        <v>3</v>
      </c>
    </row>
    <row r="3198" spans="1:23" ht="30" x14ac:dyDescent="0.25">
      <c r="A3198" s="5">
        <v>111412</v>
      </c>
      <c r="B3198" s="4">
        <v>4</v>
      </c>
      <c r="C3198" s="9" t="s">
        <v>264</v>
      </c>
      <c r="D3198" s="65" t="s">
        <v>1239</v>
      </c>
      <c r="E3198" s="65" t="s">
        <v>11498</v>
      </c>
      <c r="F3198" s="9" t="s">
        <v>1240</v>
      </c>
      <c r="H3198" s="1" t="s">
        <v>1098</v>
      </c>
      <c r="I3198" s="1" t="s">
        <v>158</v>
      </c>
      <c r="K3198" s="14" t="s">
        <v>11500</v>
      </c>
      <c r="L3198" s="14" t="s">
        <v>11500</v>
      </c>
      <c r="M3198" s="2">
        <v>0.74</v>
      </c>
      <c r="P3198" s="181" t="s">
        <v>11517</v>
      </c>
      <c r="Q3198" s="182" t="s">
        <v>24</v>
      </c>
      <c r="S3198" s="6">
        <v>0</v>
      </c>
      <c r="T3198" s="6">
        <v>0</v>
      </c>
      <c r="U3198" s="6">
        <v>0</v>
      </c>
      <c r="V3198" s="6">
        <v>2.17</v>
      </c>
      <c r="W3198" s="6">
        <f>SUM(Table2[[#This Row],[PE Obligations]:[Paving Obligations]])</f>
        <v>2.17</v>
      </c>
    </row>
    <row r="3199" spans="1:23" ht="105" x14ac:dyDescent="0.25">
      <c r="A3199" s="5">
        <v>130258</v>
      </c>
      <c r="B3199" s="4">
        <v>3</v>
      </c>
      <c r="C3199" s="9" t="s">
        <v>161</v>
      </c>
      <c r="D3199" s="65" t="s">
        <v>2944</v>
      </c>
      <c r="E3199" s="65" t="s">
        <v>10721</v>
      </c>
      <c r="F3199" s="9" t="s">
        <v>7579</v>
      </c>
      <c r="G3199" s="9" t="s">
        <v>7580</v>
      </c>
      <c r="H3199" s="1" t="s">
        <v>105</v>
      </c>
      <c r="I3199" s="1" t="s">
        <v>761</v>
      </c>
      <c r="K3199" s="14" t="s">
        <v>11500</v>
      </c>
      <c r="L3199" s="14" t="s">
        <v>11500</v>
      </c>
      <c r="M3199" s="1" t="s">
        <v>57</v>
      </c>
      <c r="P3199" s="181" t="s">
        <v>11513</v>
      </c>
      <c r="Q3199" s="182"/>
      <c r="S3199" s="6">
        <v>0</v>
      </c>
      <c r="T3199" s="6">
        <v>0</v>
      </c>
      <c r="U3199" s="6">
        <v>2</v>
      </c>
      <c r="V3199" s="6">
        <v>0</v>
      </c>
      <c r="W3199" s="6">
        <f>SUM(Table2[[#This Row],[PE Obligations]:[Paving Obligations]])</f>
        <v>2</v>
      </c>
    </row>
    <row r="3200" spans="1:23" x14ac:dyDescent="0.25">
      <c r="A3200" s="5">
        <v>128698.01</v>
      </c>
      <c r="B3200" s="4">
        <v>2</v>
      </c>
      <c r="C3200" s="9" t="s">
        <v>65</v>
      </c>
      <c r="D3200" s="65" t="s">
        <v>6250</v>
      </c>
      <c r="E3200" s="65" t="s">
        <v>900</v>
      </c>
      <c r="F3200" s="9" t="s">
        <v>6252</v>
      </c>
      <c r="H3200" s="1" t="s">
        <v>105</v>
      </c>
      <c r="I3200" s="1" t="s">
        <v>501</v>
      </c>
      <c r="K3200" s="14" t="s">
        <v>11506</v>
      </c>
      <c r="L3200" s="14" t="s">
        <v>11339</v>
      </c>
      <c r="M3200" s="2">
        <v>0.01</v>
      </c>
      <c r="P3200" s="181" t="s">
        <v>11515</v>
      </c>
      <c r="Q3200" s="182" t="s">
        <v>24</v>
      </c>
      <c r="S3200" s="6">
        <v>1</v>
      </c>
      <c r="T3200" s="6">
        <v>0</v>
      </c>
      <c r="U3200" s="6">
        <v>1</v>
      </c>
      <c r="V3200" s="6">
        <v>0</v>
      </c>
      <c r="W3200" s="6">
        <f>SUM(Table2[[#This Row],[PE Obligations]:[Paving Obligations]])</f>
        <v>2</v>
      </c>
    </row>
    <row r="3201" spans="1:23" x14ac:dyDescent="0.25">
      <c r="A3201" s="5">
        <v>128766.01</v>
      </c>
      <c r="B3201" s="4">
        <v>2</v>
      </c>
      <c r="C3201" s="9" t="s">
        <v>65</v>
      </c>
      <c r="D3201" s="65" t="s">
        <v>3103</v>
      </c>
      <c r="E3201" s="65" t="s">
        <v>900</v>
      </c>
      <c r="F3201" s="9" t="s">
        <v>6303</v>
      </c>
      <c r="H3201" s="1" t="s">
        <v>105</v>
      </c>
      <c r="I3201" s="1" t="s">
        <v>501</v>
      </c>
      <c r="K3201" s="14" t="s">
        <v>11506</v>
      </c>
      <c r="L3201" s="14" t="s">
        <v>11339</v>
      </c>
      <c r="M3201" s="2">
        <v>0.01</v>
      </c>
      <c r="P3201" s="181" t="s">
        <v>11514</v>
      </c>
      <c r="Q3201" s="182" t="s">
        <v>11</v>
      </c>
      <c r="S3201" s="6">
        <v>1</v>
      </c>
      <c r="T3201" s="6">
        <v>0</v>
      </c>
      <c r="U3201" s="6">
        <v>1</v>
      </c>
      <c r="V3201" s="6">
        <v>0</v>
      </c>
      <c r="W3201" s="6">
        <f>SUM(Table2[[#This Row],[PE Obligations]:[Paving Obligations]])</f>
        <v>2</v>
      </c>
    </row>
    <row r="3202" spans="1:23" ht="30" x14ac:dyDescent="0.25">
      <c r="A3202" s="5">
        <v>129455</v>
      </c>
      <c r="B3202" s="4">
        <v>1</v>
      </c>
      <c r="C3202" s="9" t="s">
        <v>219</v>
      </c>
      <c r="D3202" s="65" t="s">
        <v>390</v>
      </c>
      <c r="E3202" s="65" t="s">
        <v>900</v>
      </c>
      <c r="F3202" s="9" t="s">
        <v>6942</v>
      </c>
      <c r="G3202" s="9" t="s">
        <v>2762</v>
      </c>
      <c r="H3202" s="1" t="s">
        <v>105</v>
      </c>
      <c r="I3202" s="1" t="s">
        <v>501</v>
      </c>
      <c r="K3202" s="14" t="s">
        <v>11506</v>
      </c>
      <c r="L3202" s="14" t="s">
        <v>11339</v>
      </c>
      <c r="M3202" s="2">
        <v>0.01</v>
      </c>
      <c r="P3202" s="181" t="s">
        <v>11515</v>
      </c>
      <c r="Q3202" s="182"/>
      <c r="S3202" s="6">
        <v>1</v>
      </c>
      <c r="T3202" s="6">
        <v>0</v>
      </c>
      <c r="U3202" s="6">
        <v>1</v>
      </c>
      <c r="V3202" s="6">
        <v>0</v>
      </c>
      <c r="W3202" s="6">
        <f>SUM(Table2[[#This Row],[PE Obligations]:[Paving Obligations]])</f>
        <v>2</v>
      </c>
    </row>
    <row r="3203" spans="1:23" x14ac:dyDescent="0.25">
      <c r="A3203" s="5">
        <v>130085</v>
      </c>
      <c r="B3203" s="4">
        <v>1</v>
      </c>
      <c r="C3203" s="9" t="s">
        <v>729</v>
      </c>
      <c r="D3203" s="65" t="s">
        <v>404</v>
      </c>
      <c r="E3203" s="65" t="s">
        <v>900</v>
      </c>
      <c r="F3203" s="9" t="s">
        <v>7435</v>
      </c>
      <c r="H3203" s="1" t="s">
        <v>105</v>
      </c>
      <c r="I3203" s="1" t="s">
        <v>501</v>
      </c>
      <c r="K3203" s="14" t="s">
        <v>11506</v>
      </c>
      <c r="L3203" s="14" t="s">
        <v>11339</v>
      </c>
      <c r="M3203" s="2">
        <v>0.01</v>
      </c>
      <c r="N3203" s="13">
        <v>43917</v>
      </c>
      <c r="P3203" s="181" t="s">
        <v>11515</v>
      </c>
      <c r="Q3203" s="182" t="s">
        <v>24</v>
      </c>
      <c r="S3203" s="6">
        <v>1</v>
      </c>
      <c r="T3203" s="6">
        <v>0</v>
      </c>
      <c r="U3203" s="6">
        <v>1</v>
      </c>
      <c r="V3203" s="6">
        <v>0</v>
      </c>
      <c r="W3203" s="6">
        <f>SUM(Table2[[#This Row],[PE Obligations]:[Paving Obligations]])</f>
        <v>2</v>
      </c>
    </row>
    <row r="3204" spans="1:23" x14ac:dyDescent="0.25">
      <c r="A3204" s="5">
        <v>130086</v>
      </c>
      <c r="B3204" s="4">
        <v>1</v>
      </c>
      <c r="C3204" s="9" t="s">
        <v>729</v>
      </c>
      <c r="D3204" s="65" t="s">
        <v>404</v>
      </c>
      <c r="E3204" s="65" t="s">
        <v>900</v>
      </c>
      <c r="F3204" s="9" t="s">
        <v>7436</v>
      </c>
      <c r="H3204" s="1" t="s">
        <v>105</v>
      </c>
      <c r="I3204" s="1" t="s">
        <v>501</v>
      </c>
      <c r="K3204" s="14" t="s">
        <v>11506</v>
      </c>
      <c r="L3204" s="14" t="s">
        <v>11339</v>
      </c>
      <c r="M3204" s="2">
        <v>0.01</v>
      </c>
      <c r="N3204" s="13">
        <v>43917</v>
      </c>
      <c r="P3204" s="181" t="s">
        <v>11515</v>
      </c>
      <c r="Q3204" s="182" t="s">
        <v>24</v>
      </c>
      <c r="S3204" s="6">
        <v>1</v>
      </c>
      <c r="T3204" s="6">
        <v>0</v>
      </c>
      <c r="U3204" s="6">
        <v>1</v>
      </c>
      <c r="V3204" s="6">
        <v>0</v>
      </c>
      <c r="W3204" s="6">
        <f>SUM(Table2[[#This Row],[PE Obligations]:[Paving Obligations]])</f>
        <v>2</v>
      </c>
    </row>
    <row r="3205" spans="1:23" x14ac:dyDescent="0.25">
      <c r="A3205" s="5">
        <v>130087</v>
      </c>
      <c r="B3205" s="4">
        <v>1</v>
      </c>
      <c r="C3205" s="9" t="s">
        <v>729</v>
      </c>
      <c r="D3205" s="65" t="s">
        <v>404</v>
      </c>
      <c r="E3205" s="65" t="s">
        <v>900</v>
      </c>
      <c r="F3205" s="9" t="s">
        <v>7437</v>
      </c>
      <c r="H3205" s="1" t="s">
        <v>105</v>
      </c>
      <c r="I3205" s="1" t="s">
        <v>501</v>
      </c>
      <c r="K3205" s="14" t="s">
        <v>11506</v>
      </c>
      <c r="L3205" s="14" t="s">
        <v>11339</v>
      </c>
      <c r="M3205" s="2">
        <v>0.01</v>
      </c>
      <c r="N3205" s="13">
        <v>43917</v>
      </c>
      <c r="P3205" s="181" t="s">
        <v>11515</v>
      </c>
      <c r="Q3205" s="182" t="s">
        <v>24</v>
      </c>
      <c r="S3205" s="6">
        <v>1</v>
      </c>
      <c r="T3205" s="6">
        <v>0</v>
      </c>
      <c r="U3205" s="6">
        <v>1</v>
      </c>
      <c r="V3205" s="6">
        <v>0</v>
      </c>
      <c r="W3205" s="6">
        <f>SUM(Table2[[#This Row],[PE Obligations]:[Paving Obligations]])</f>
        <v>2</v>
      </c>
    </row>
    <row r="3206" spans="1:23" x14ac:dyDescent="0.25">
      <c r="A3206" s="5">
        <v>130088</v>
      </c>
      <c r="B3206" s="4">
        <v>1</v>
      </c>
      <c r="C3206" s="9" t="s">
        <v>729</v>
      </c>
      <c r="D3206" s="65" t="s">
        <v>404</v>
      </c>
      <c r="E3206" s="65" t="s">
        <v>900</v>
      </c>
      <c r="F3206" s="9" t="s">
        <v>7438</v>
      </c>
      <c r="H3206" s="1" t="s">
        <v>105</v>
      </c>
      <c r="I3206" s="1" t="s">
        <v>501</v>
      </c>
      <c r="K3206" s="14" t="s">
        <v>11506</v>
      </c>
      <c r="L3206" s="14" t="s">
        <v>11339</v>
      </c>
      <c r="M3206" s="2">
        <v>0.01</v>
      </c>
      <c r="N3206" s="13">
        <v>43917</v>
      </c>
      <c r="P3206" s="181" t="s">
        <v>11515</v>
      </c>
      <c r="Q3206" s="182" t="s">
        <v>24</v>
      </c>
      <c r="S3206" s="6">
        <v>1</v>
      </c>
      <c r="T3206" s="6">
        <v>0</v>
      </c>
      <c r="U3206" s="6">
        <v>1</v>
      </c>
      <c r="V3206" s="6">
        <v>0</v>
      </c>
      <c r="W3206" s="6">
        <f>SUM(Table2[[#This Row],[PE Obligations]:[Paving Obligations]])</f>
        <v>2</v>
      </c>
    </row>
    <row r="3207" spans="1:23" ht="30" x14ac:dyDescent="0.25">
      <c r="A3207" s="5">
        <v>130369</v>
      </c>
      <c r="B3207" s="4">
        <v>1</v>
      </c>
      <c r="C3207" s="9" t="s">
        <v>287</v>
      </c>
      <c r="D3207" s="65" t="s">
        <v>114</v>
      </c>
      <c r="E3207" s="65" t="s">
        <v>10721</v>
      </c>
      <c r="F3207" s="9" t="s">
        <v>7657</v>
      </c>
      <c r="H3207" s="1" t="s">
        <v>105</v>
      </c>
      <c r="I3207" s="1" t="s">
        <v>501</v>
      </c>
      <c r="K3207" s="14" t="s">
        <v>11506</v>
      </c>
      <c r="L3207" s="14" t="s">
        <v>11339</v>
      </c>
      <c r="M3207" s="2">
        <v>0</v>
      </c>
      <c r="P3207" s="181" t="s">
        <v>11513</v>
      </c>
      <c r="Q3207" s="182" t="s">
        <v>148</v>
      </c>
      <c r="S3207" s="6">
        <v>1</v>
      </c>
      <c r="T3207" s="6">
        <v>0</v>
      </c>
      <c r="U3207" s="6">
        <v>1</v>
      </c>
      <c r="V3207" s="6">
        <v>0</v>
      </c>
      <c r="W3207" s="6">
        <f>SUM(Table2[[#This Row],[PE Obligations]:[Paving Obligations]])</f>
        <v>2</v>
      </c>
    </row>
    <row r="3208" spans="1:23" ht="30" x14ac:dyDescent="0.25">
      <c r="A3208" s="5">
        <v>130370</v>
      </c>
      <c r="B3208" s="4">
        <v>1</v>
      </c>
      <c r="C3208" s="9" t="s">
        <v>287</v>
      </c>
      <c r="D3208" s="65" t="s">
        <v>114</v>
      </c>
      <c r="E3208" s="65" t="s">
        <v>10721</v>
      </c>
      <c r="F3208" s="9" t="s">
        <v>7658</v>
      </c>
      <c r="H3208" s="1" t="s">
        <v>105</v>
      </c>
      <c r="I3208" s="1" t="s">
        <v>501</v>
      </c>
      <c r="K3208" s="14" t="s">
        <v>11506</v>
      </c>
      <c r="L3208" s="14" t="s">
        <v>11339</v>
      </c>
      <c r="M3208" s="2">
        <v>0</v>
      </c>
      <c r="P3208" s="181" t="s">
        <v>11513</v>
      </c>
      <c r="Q3208" s="182" t="s">
        <v>148</v>
      </c>
      <c r="S3208" s="6">
        <v>1</v>
      </c>
      <c r="T3208" s="6">
        <v>0</v>
      </c>
      <c r="U3208" s="6">
        <v>1</v>
      </c>
      <c r="V3208" s="6">
        <v>0</v>
      </c>
      <c r="W3208" s="6">
        <f>SUM(Table2[[#This Row],[PE Obligations]:[Paving Obligations]])</f>
        <v>2</v>
      </c>
    </row>
    <row r="3209" spans="1:23" ht="75" x14ac:dyDescent="0.25">
      <c r="A3209" s="5">
        <v>107611</v>
      </c>
      <c r="B3209" s="4">
        <v>1</v>
      </c>
      <c r="C3209" s="9" t="s">
        <v>192</v>
      </c>
      <c r="D3209" s="65" t="s">
        <v>135</v>
      </c>
      <c r="E3209" s="65" t="s">
        <v>11498</v>
      </c>
      <c r="F3209" s="9" t="s">
        <v>1023</v>
      </c>
      <c r="G3209" s="9" t="s">
        <v>1024</v>
      </c>
      <c r="H3209" s="1" t="s">
        <v>24</v>
      </c>
      <c r="I3209" s="1" t="s">
        <v>118</v>
      </c>
      <c r="K3209" s="14" t="s">
        <v>11496</v>
      </c>
      <c r="L3209" s="14" t="s">
        <v>11499</v>
      </c>
      <c r="M3209" s="2">
        <v>0.254</v>
      </c>
      <c r="N3209" s="13">
        <v>42048</v>
      </c>
      <c r="P3209" s="181" t="s">
        <v>11517</v>
      </c>
      <c r="Q3209" s="182" t="s">
        <v>30</v>
      </c>
      <c r="S3209" s="6">
        <v>0</v>
      </c>
      <c r="T3209" s="6">
        <v>0</v>
      </c>
      <c r="U3209" s="6">
        <v>1.74</v>
      </c>
      <c r="V3209" s="6">
        <v>0</v>
      </c>
      <c r="W3209" s="6">
        <f>SUM(Table2[[#This Row],[PE Obligations]:[Paving Obligations]])</f>
        <v>1.74</v>
      </c>
    </row>
    <row r="3210" spans="1:23" ht="30" x14ac:dyDescent="0.25">
      <c r="A3210" s="5">
        <v>116251</v>
      </c>
      <c r="B3210" s="4">
        <v>4</v>
      </c>
      <c r="C3210" s="9" t="s">
        <v>190</v>
      </c>
      <c r="D3210" s="65" t="s">
        <v>1891</v>
      </c>
      <c r="E3210" s="65" t="s">
        <v>11498</v>
      </c>
      <c r="F3210" s="9" t="s">
        <v>1892</v>
      </c>
      <c r="H3210" s="1" t="s">
        <v>1098</v>
      </c>
      <c r="I3210" s="1" t="s">
        <v>158</v>
      </c>
      <c r="K3210" s="14" t="s">
        <v>11500</v>
      </c>
      <c r="L3210" s="14" t="s">
        <v>11500</v>
      </c>
      <c r="M3210" s="2">
        <v>3.39</v>
      </c>
      <c r="P3210" s="181" t="s">
        <v>11517</v>
      </c>
      <c r="Q3210" s="182" t="s">
        <v>30</v>
      </c>
      <c r="S3210" s="6">
        <v>0</v>
      </c>
      <c r="T3210" s="6">
        <v>0</v>
      </c>
      <c r="U3210" s="6">
        <v>0</v>
      </c>
      <c r="V3210" s="6">
        <v>1.01</v>
      </c>
      <c r="W3210" s="6">
        <f>SUM(Table2[[#This Row],[PE Obligations]:[Paving Obligations]])</f>
        <v>1.01</v>
      </c>
    </row>
    <row r="3211" spans="1:23" x14ac:dyDescent="0.25">
      <c r="A3211" s="5">
        <v>121535.01</v>
      </c>
      <c r="B3211" s="4">
        <v>2</v>
      </c>
      <c r="C3211" s="9" t="s">
        <v>107</v>
      </c>
      <c r="D3211" s="65" t="s">
        <v>460</v>
      </c>
      <c r="E3211" s="65" t="s">
        <v>900</v>
      </c>
      <c r="F3211" s="9" t="s">
        <v>2943</v>
      </c>
      <c r="H3211" s="1" t="s">
        <v>105</v>
      </c>
      <c r="I3211" s="1" t="s">
        <v>869</v>
      </c>
      <c r="K3211" s="14" t="s">
        <v>11500</v>
      </c>
      <c r="L3211" s="14" t="s">
        <v>11500</v>
      </c>
      <c r="M3211" s="1" t="s">
        <v>57</v>
      </c>
      <c r="P3211" s="181" t="s">
        <v>11515</v>
      </c>
      <c r="Q3211" s="182"/>
      <c r="S3211" s="6">
        <v>0</v>
      </c>
      <c r="T3211" s="6">
        <v>0</v>
      </c>
      <c r="U3211" s="6">
        <v>1</v>
      </c>
      <c r="V3211" s="6">
        <v>0</v>
      </c>
      <c r="W3211" s="6">
        <f>SUM(Table2[[#This Row],[PE Obligations]:[Paving Obligations]])</f>
        <v>1</v>
      </c>
    </row>
    <row r="3212" spans="1:23" ht="30" x14ac:dyDescent="0.25">
      <c r="A3212" s="5">
        <v>128652.19</v>
      </c>
      <c r="B3212" s="4">
        <v>2</v>
      </c>
      <c r="C3212" s="9" t="s">
        <v>65</v>
      </c>
      <c r="D3212" s="65"/>
      <c r="E3212" s="65" t="s">
        <v>900</v>
      </c>
      <c r="F3212" s="9" t="s">
        <v>6211</v>
      </c>
      <c r="H3212" s="1" t="s">
        <v>105</v>
      </c>
      <c r="I3212" s="1" t="s">
        <v>171</v>
      </c>
      <c r="K3212" s="14" t="s">
        <v>11500</v>
      </c>
      <c r="L3212" s="14" t="s">
        <v>11500</v>
      </c>
      <c r="M3212" s="1" t="s">
        <v>57</v>
      </c>
      <c r="P3212" s="181" t="s">
        <v>11514</v>
      </c>
      <c r="Q3212" s="182" t="s">
        <v>430</v>
      </c>
      <c r="S3212" s="6">
        <v>1</v>
      </c>
      <c r="T3212" s="6">
        <v>0</v>
      </c>
      <c r="U3212" s="6">
        <v>0</v>
      </c>
      <c r="V3212" s="6">
        <v>0</v>
      </c>
      <c r="W3212" s="6">
        <f>SUM(Table2[[#This Row],[PE Obligations]:[Paving Obligations]])</f>
        <v>1</v>
      </c>
    </row>
    <row r="3213" spans="1:23" ht="30" x14ac:dyDescent="0.25">
      <c r="A3213" s="5">
        <v>128652.26</v>
      </c>
      <c r="B3213" s="4">
        <v>2</v>
      </c>
      <c r="C3213" s="9" t="s">
        <v>124</v>
      </c>
      <c r="D3213" s="65"/>
      <c r="E3213" s="65" t="s">
        <v>900</v>
      </c>
      <c r="F3213" s="9" t="s">
        <v>6212</v>
      </c>
      <c r="H3213" s="1" t="s">
        <v>105</v>
      </c>
      <c r="I3213" s="1" t="s">
        <v>171</v>
      </c>
      <c r="K3213" s="14" t="s">
        <v>11500</v>
      </c>
      <c r="L3213" s="14" t="s">
        <v>11500</v>
      </c>
      <c r="M3213" s="1" t="s">
        <v>57</v>
      </c>
      <c r="P3213" s="181" t="s">
        <v>11515</v>
      </c>
      <c r="Q3213" s="182"/>
      <c r="S3213" s="6">
        <v>1</v>
      </c>
      <c r="T3213" s="6">
        <v>0</v>
      </c>
      <c r="U3213" s="6">
        <v>0</v>
      </c>
      <c r="V3213" s="6">
        <v>0</v>
      </c>
      <c r="W3213" s="6">
        <f>SUM(Table2[[#This Row],[PE Obligations]:[Paving Obligations]])</f>
        <v>1</v>
      </c>
    </row>
    <row r="3214" spans="1:23" ht="30" x14ac:dyDescent="0.25">
      <c r="A3214" s="5">
        <v>128652.48</v>
      </c>
      <c r="B3214" s="4">
        <v>3</v>
      </c>
      <c r="C3214" s="9" t="s">
        <v>298</v>
      </c>
      <c r="D3214" s="65"/>
      <c r="E3214" s="65" t="s">
        <v>900</v>
      </c>
      <c r="F3214" s="9" t="s">
        <v>6214</v>
      </c>
      <c r="H3214" s="1" t="s">
        <v>105</v>
      </c>
      <c r="I3214" s="1" t="s">
        <v>171</v>
      </c>
      <c r="K3214" s="14" t="s">
        <v>11500</v>
      </c>
      <c r="L3214" s="14" t="s">
        <v>11500</v>
      </c>
      <c r="M3214" s="1" t="s">
        <v>57</v>
      </c>
      <c r="P3214" s="181" t="s">
        <v>11514</v>
      </c>
      <c r="Q3214" s="182" t="s">
        <v>383</v>
      </c>
      <c r="S3214" s="6">
        <v>1</v>
      </c>
      <c r="T3214" s="6">
        <v>0</v>
      </c>
      <c r="U3214" s="6">
        <v>0</v>
      </c>
      <c r="V3214" s="6">
        <v>0</v>
      </c>
      <c r="W3214" s="6">
        <f>SUM(Table2[[#This Row],[PE Obligations]:[Paving Obligations]])</f>
        <v>1</v>
      </c>
    </row>
    <row r="3215" spans="1:23" ht="30" x14ac:dyDescent="0.25">
      <c r="A3215" s="5">
        <v>128652.49</v>
      </c>
      <c r="B3215" s="4">
        <v>3</v>
      </c>
      <c r="C3215" s="9" t="s">
        <v>343</v>
      </c>
      <c r="D3215" s="65"/>
      <c r="E3215" s="65" t="s">
        <v>900</v>
      </c>
      <c r="F3215" s="9" t="s">
        <v>6215</v>
      </c>
      <c r="H3215" s="1" t="s">
        <v>105</v>
      </c>
      <c r="I3215" s="1" t="s">
        <v>171</v>
      </c>
      <c r="K3215" s="14" t="s">
        <v>11500</v>
      </c>
      <c r="L3215" s="14" t="s">
        <v>11500</v>
      </c>
      <c r="M3215" s="1" t="s">
        <v>57</v>
      </c>
      <c r="P3215" s="181" t="s">
        <v>11515</v>
      </c>
      <c r="Q3215" s="182" t="s">
        <v>24</v>
      </c>
      <c r="S3215" s="6">
        <v>1</v>
      </c>
      <c r="T3215" s="6">
        <v>0</v>
      </c>
      <c r="U3215" s="6">
        <v>0</v>
      </c>
      <c r="V3215" s="6">
        <v>0</v>
      </c>
      <c r="W3215" s="6">
        <f>SUM(Table2[[#This Row],[PE Obligations]:[Paving Obligations]])</f>
        <v>1</v>
      </c>
    </row>
    <row r="3216" spans="1:23" x14ac:dyDescent="0.25">
      <c r="A3216" s="5">
        <v>129709</v>
      </c>
      <c r="B3216" s="4">
        <v>2</v>
      </c>
      <c r="C3216" s="9" t="s">
        <v>124</v>
      </c>
      <c r="D3216" s="65" t="s">
        <v>3116</v>
      </c>
      <c r="E3216" s="65" t="s">
        <v>900</v>
      </c>
      <c r="F3216" s="9" t="s">
        <v>7029</v>
      </c>
      <c r="H3216" s="1" t="s">
        <v>105</v>
      </c>
      <c r="I3216" s="1" t="s">
        <v>869</v>
      </c>
      <c r="K3216" s="14" t="s">
        <v>11500</v>
      </c>
      <c r="L3216" s="14" t="s">
        <v>11500</v>
      </c>
      <c r="M3216" s="1" t="s">
        <v>57</v>
      </c>
      <c r="P3216" s="181" t="s">
        <v>11515</v>
      </c>
      <c r="Q3216" s="182"/>
      <c r="S3216" s="6">
        <v>0</v>
      </c>
      <c r="T3216" s="6">
        <v>0</v>
      </c>
      <c r="U3216" s="6">
        <v>1</v>
      </c>
      <c r="V3216" s="6">
        <v>0</v>
      </c>
      <c r="W3216" s="6">
        <f>SUM(Table2[[#This Row],[PE Obligations]:[Paving Obligations]])</f>
        <v>1</v>
      </c>
    </row>
    <row r="3217" spans="1:23" ht="30" x14ac:dyDescent="0.25">
      <c r="A3217" s="5">
        <v>130099</v>
      </c>
      <c r="B3217" s="4">
        <v>6</v>
      </c>
      <c r="C3217" s="9" t="s">
        <v>46</v>
      </c>
      <c r="D3217" s="65"/>
      <c r="E3217" s="65" t="s">
        <v>11500</v>
      </c>
      <c r="F3217" s="9" t="s">
        <v>7452</v>
      </c>
      <c r="H3217" s="1" t="s">
        <v>105</v>
      </c>
      <c r="I3217" s="1" t="s">
        <v>171</v>
      </c>
      <c r="K3217" s="14" t="s">
        <v>11500</v>
      </c>
      <c r="L3217" s="14" t="s">
        <v>11500</v>
      </c>
      <c r="M3217" s="1" t="s">
        <v>57</v>
      </c>
      <c r="P3217" s="181" t="s">
        <v>11500</v>
      </c>
      <c r="Q3217" s="182"/>
      <c r="S3217" s="6">
        <v>1</v>
      </c>
      <c r="T3217" s="6">
        <v>0</v>
      </c>
      <c r="U3217" s="6">
        <v>0</v>
      </c>
      <c r="V3217" s="6">
        <v>0</v>
      </c>
      <c r="W3217" s="6">
        <f>SUM(Table2[[#This Row],[PE Obligations]:[Paving Obligations]])</f>
        <v>1</v>
      </c>
    </row>
    <row r="3218" spans="1:23" x14ac:dyDescent="0.25">
      <c r="A3218" s="5">
        <v>130099.01</v>
      </c>
      <c r="B3218" s="4">
        <v>4</v>
      </c>
      <c r="C3218" s="9" t="s">
        <v>156</v>
      </c>
      <c r="D3218" s="65"/>
      <c r="E3218" s="65" t="s">
        <v>11500</v>
      </c>
      <c r="F3218" s="9" t="s">
        <v>7453</v>
      </c>
      <c r="H3218" s="1" t="s">
        <v>105</v>
      </c>
      <c r="I3218" s="1" t="s">
        <v>171</v>
      </c>
      <c r="K3218" s="14" t="s">
        <v>11500</v>
      </c>
      <c r="L3218" s="14" t="s">
        <v>11500</v>
      </c>
      <c r="M3218" s="1" t="s">
        <v>57</v>
      </c>
      <c r="P3218" s="181" t="s">
        <v>11500</v>
      </c>
      <c r="Q3218" s="182"/>
      <c r="S3218" s="6">
        <v>1</v>
      </c>
      <c r="T3218" s="6">
        <v>0</v>
      </c>
      <c r="U3218" s="6">
        <v>0</v>
      </c>
      <c r="V3218" s="6">
        <v>0</v>
      </c>
      <c r="W3218" s="6">
        <f>SUM(Table2[[#This Row],[PE Obligations]:[Paving Obligations]])</f>
        <v>1</v>
      </c>
    </row>
    <row r="3219" spans="1:23" x14ac:dyDescent="0.25">
      <c r="A3219" s="5">
        <v>130199</v>
      </c>
      <c r="B3219" s="4">
        <v>6</v>
      </c>
      <c r="C3219" s="9" t="s">
        <v>46</v>
      </c>
      <c r="D3219" s="65"/>
      <c r="E3219" s="65" t="s">
        <v>11500</v>
      </c>
      <c r="F3219" s="9" t="s">
        <v>7535</v>
      </c>
      <c r="G3219" s="9" t="s">
        <v>7536</v>
      </c>
      <c r="H3219" s="1" t="s">
        <v>105</v>
      </c>
      <c r="K3219" s="14" t="s">
        <v>11500</v>
      </c>
      <c r="L3219" s="14" t="s">
        <v>11500</v>
      </c>
      <c r="M3219" s="1" t="s">
        <v>57</v>
      </c>
      <c r="P3219" s="181" t="s">
        <v>11500</v>
      </c>
      <c r="Q3219" s="182"/>
      <c r="S3219" s="6">
        <v>0</v>
      </c>
      <c r="T3219" s="6">
        <v>0</v>
      </c>
      <c r="U3219" s="6">
        <v>1</v>
      </c>
      <c r="V3219" s="6">
        <v>0</v>
      </c>
      <c r="W3219" s="6">
        <f>SUM(Table2[[#This Row],[PE Obligations]:[Paving Obligations]])</f>
        <v>1</v>
      </c>
    </row>
    <row r="3220" spans="1:23" ht="30" x14ac:dyDescent="0.25">
      <c r="A3220" s="5">
        <v>130234</v>
      </c>
      <c r="B3220" s="4">
        <v>2</v>
      </c>
      <c r="C3220" s="9" t="s">
        <v>159</v>
      </c>
      <c r="D3220" s="65"/>
      <c r="E3220" s="65" t="s">
        <v>11500</v>
      </c>
      <c r="F3220" s="9" t="s">
        <v>7562</v>
      </c>
      <c r="H3220" s="1" t="s">
        <v>105</v>
      </c>
      <c r="I3220" s="1" t="s">
        <v>171</v>
      </c>
      <c r="K3220" s="14" t="s">
        <v>11500</v>
      </c>
      <c r="L3220" s="14" t="s">
        <v>11500</v>
      </c>
      <c r="M3220" s="1" t="s">
        <v>57</v>
      </c>
      <c r="P3220" s="181" t="s">
        <v>11500</v>
      </c>
      <c r="Q3220" s="182"/>
      <c r="S3220" s="6">
        <v>0</v>
      </c>
      <c r="T3220" s="6">
        <v>0</v>
      </c>
      <c r="U3220" s="6">
        <v>1</v>
      </c>
      <c r="V3220" s="6">
        <v>0</v>
      </c>
      <c r="W3220" s="6">
        <f>SUM(Table2[[#This Row],[PE Obligations]:[Paving Obligations]])</f>
        <v>1</v>
      </c>
    </row>
    <row r="3221" spans="1:23" ht="30" x14ac:dyDescent="0.25">
      <c r="A3221" s="5">
        <v>128816</v>
      </c>
      <c r="B3221" s="4">
        <v>2</v>
      </c>
      <c r="C3221" s="9" t="s">
        <v>124</v>
      </c>
      <c r="D3221" s="65" t="s">
        <v>5354</v>
      </c>
      <c r="E3221" s="65" t="s">
        <v>900</v>
      </c>
      <c r="F3221" s="9" t="s">
        <v>6342</v>
      </c>
      <c r="G3221" s="9" t="s">
        <v>6227</v>
      </c>
      <c r="H3221" s="1" t="s">
        <v>105</v>
      </c>
      <c r="I3221" s="1" t="s">
        <v>501</v>
      </c>
      <c r="K3221" s="14" t="s">
        <v>11506</v>
      </c>
      <c r="L3221" s="14" t="s">
        <v>11339</v>
      </c>
      <c r="M3221" s="2">
        <v>0.01</v>
      </c>
      <c r="P3221" s="181" t="s">
        <v>11515</v>
      </c>
      <c r="Q3221" s="182" t="s">
        <v>24</v>
      </c>
      <c r="S3221" s="6">
        <v>0</v>
      </c>
      <c r="T3221" s="6">
        <v>0</v>
      </c>
      <c r="U3221" s="6">
        <v>1</v>
      </c>
      <c r="V3221" s="6">
        <v>0</v>
      </c>
      <c r="W3221" s="6">
        <f>SUM(Table2[[#This Row],[PE Obligations]:[Paving Obligations]])</f>
        <v>1</v>
      </c>
    </row>
    <row r="3222" spans="1:23" ht="30" x14ac:dyDescent="0.25">
      <c r="A3222" s="5">
        <v>128652.31</v>
      </c>
      <c r="B3222" s="4">
        <v>2</v>
      </c>
      <c r="C3222" s="9" t="s">
        <v>282</v>
      </c>
      <c r="D3222" s="65"/>
      <c r="E3222" s="65" t="s">
        <v>900</v>
      </c>
      <c r="F3222" s="9" t="s">
        <v>6213</v>
      </c>
      <c r="H3222" s="1" t="s">
        <v>105</v>
      </c>
      <c r="I3222" s="1" t="s">
        <v>501</v>
      </c>
      <c r="K3222" s="14" t="s">
        <v>11506</v>
      </c>
      <c r="L3222" s="14" t="s">
        <v>11339</v>
      </c>
      <c r="M3222" s="1" t="s">
        <v>57</v>
      </c>
      <c r="P3222" s="181" t="s">
        <v>11514</v>
      </c>
      <c r="Q3222" s="182" t="s">
        <v>430</v>
      </c>
      <c r="S3222" s="6">
        <v>1</v>
      </c>
      <c r="T3222" s="6">
        <v>0</v>
      </c>
      <c r="U3222" s="6">
        <v>0</v>
      </c>
      <c r="V3222" s="6">
        <v>0</v>
      </c>
      <c r="W3222" s="6">
        <f>SUM(Table2[[#This Row],[PE Obligations]:[Paving Obligations]])</f>
        <v>1</v>
      </c>
    </row>
    <row r="3223" spans="1:23" ht="30" x14ac:dyDescent="0.25">
      <c r="A3223" s="5">
        <v>129781</v>
      </c>
      <c r="B3223" s="4">
        <v>2</v>
      </c>
      <c r="C3223" s="9" t="s">
        <v>179</v>
      </c>
      <c r="D3223" s="65" t="s">
        <v>653</v>
      </c>
      <c r="E3223" s="65" t="s">
        <v>900</v>
      </c>
      <c r="F3223" s="9" t="s">
        <v>7154</v>
      </c>
      <c r="G3223" s="9" t="s">
        <v>7155</v>
      </c>
      <c r="H3223" s="1" t="s">
        <v>24</v>
      </c>
      <c r="I3223" s="1" t="s">
        <v>851</v>
      </c>
      <c r="K3223" s="14" t="s">
        <v>11501</v>
      </c>
      <c r="L3223" s="14" t="s">
        <v>113</v>
      </c>
      <c r="M3223" s="2">
        <v>5.6000000000000001E-2</v>
      </c>
      <c r="N3223" s="13">
        <v>44008</v>
      </c>
      <c r="P3223" s="181" t="s">
        <v>11514</v>
      </c>
      <c r="Q3223" s="182" t="s">
        <v>11</v>
      </c>
      <c r="S3223" s="6">
        <v>1</v>
      </c>
      <c r="T3223" s="6">
        <v>0</v>
      </c>
      <c r="U3223" s="6">
        <v>0</v>
      </c>
      <c r="V3223" s="6">
        <v>0</v>
      </c>
      <c r="W3223" s="6">
        <f>SUM(Table2[[#This Row],[PE Obligations]:[Paving Obligations]])</f>
        <v>1</v>
      </c>
    </row>
    <row r="3224" spans="1:23" x14ac:dyDescent="0.25">
      <c r="A3224" s="5">
        <v>130104</v>
      </c>
      <c r="B3224" s="4">
        <v>4</v>
      </c>
      <c r="C3224" s="9" t="s">
        <v>304</v>
      </c>
      <c r="D3224" s="65" t="s">
        <v>7180</v>
      </c>
      <c r="E3224" s="65" t="s">
        <v>900</v>
      </c>
      <c r="F3224" s="9" t="s">
        <v>7458</v>
      </c>
      <c r="G3224" s="9" t="s">
        <v>7459</v>
      </c>
      <c r="H3224" s="1" t="s">
        <v>105</v>
      </c>
      <c r="I3224" s="1" t="s">
        <v>1818</v>
      </c>
      <c r="K3224" s="14" t="s">
        <v>11505</v>
      </c>
      <c r="L3224" s="14" t="s">
        <v>11339</v>
      </c>
      <c r="M3224" s="2">
        <v>0.01</v>
      </c>
      <c r="P3224" s="181" t="s">
        <v>11515</v>
      </c>
      <c r="Q3224" s="182" t="s">
        <v>24</v>
      </c>
      <c r="S3224" s="6">
        <v>0</v>
      </c>
      <c r="T3224" s="6">
        <v>0</v>
      </c>
      <c r="U3224" s="6">
        <v>1</v>
      </c>
      <c r="V3224" s="6">
        <v>0</v>
      </c>
      <c r="W3224" s="6">
        <f>SUM(Table2[[#This Row],[PE Obligations]:[Paving Obligations]])</f>
        <v>1</v>
      </c>
    </row>
    <row r="3225" spans="1:23" ht="30" x14ac:dyDescent="0.25">
      <c r="A3225" s="5">
        <v>130146</v>
      </c>
      <c r="B3225" s="4">
        <v>1</v>
      </c>
      <c r="C3225" s="9" t="s">
        <v>292</v>
      </c>
      <c r="D3225" s="65" t="s">
        <v>129</v>
      </c>
      <c r="E3225" s="65" t="s">
        <v>900</v>
      </c>
      <c r="F3225" s="9" t="s">
        <v>7500</v>
      </c>
      <c r="G3225" s="9" t="s">
        <v>7501</v>
      </c>
      <c r="H3225" s="1" t="s">
        <v>105</v>
      </c>
      <c r="I3225" s="1" t="s">
        <v>1818</v>
      </c>
      <c r="K3225" s="14" t="s">
        <v>11505</v>
      </c>
      <c r="L3225" s="14" t="s">
        <v>11339</v>
      </c>
      <c r="M3225" s="2">
        <v>0.01</v>
      </c>
      <c r="P3225" s="181" t="s">
        <v>11514</v>
      </c>
      <c r="Q3225" s="182" t="s">
        <v>11</v>
      </c>
      <c r="S3225" s="6">
        <v>1</v>
      </c>
      <c r="T3225" s="6">
        <v>0</v>
      </c>
      <c r="U3225" s="6">
        <v>0</v>
      </c>
      <c r="V3225" s="6">
        <v>0</v>
      </c>
      <c r="W3225" s="6">
        <f>SUM(Table2[[#This Row],[PE Obligations]:[Paving Obligations]])</f>
        <v>1</v>
      </c>
    </row>
    <row r="3226" spans="1:23" ht="60" x14ac:dyDescent="0.25">
      <c r="A3226" s="5">
        <v>130253</v>
      </c>
      <c r="B3226" s="4">
        <v>1</v>
      </c>
      <c r="C3226" s="9" t="s">
        <v>25</v>
      </c>
      <c r="D3226" s="65" t="s">
        <v>1499</v>
      </c>
      <c r="E3226" s="65" t="s">
        <v>900</v>
      </c>
      <c r="F3226" s="9" t="s">
        <v>7577</v>
      </c>
      <c r="G3226" s="9" t="s">
        <v>7578</v>
      </c>
      <c r="H3226" s="1" t="s">
        <v>105</v>
      </c>
      <c r="I3226" s="1" t="s">
        <v>1818</v>
      </c>
      <c r="K3226" s="14" t="s">
        <v>11505</v>
      </c>
      <c r="L3226" s="14" t="s">
        <v>11339</v>
      </c>
      <c r="M3226" s="2">
        <v>0.01</v>
      </c>
      <c r="P3226" s="181" t="s">
        <v>11515</v>
      </c>
      <c r="Q3226" s="182" t="s">
        <v>24</v>
      </c>
      <c r="S3226" s="6">
        <v>0</v>
      </c>
      <c r="T3226" s="6">
        <v>1</v>
      </c>
      <c r="U3226" s="6">
        <v>0</v>
      </c>
      <c r="V3226" s="6">
        <v>0</v>
      </c>
      <c r="W3226" s="6">
        <f>SUM(Table2[[#This Row],[PE Obligations]:[Paving Obligations]])</f>
        <v>1</v>
      </c>
    </row>
    <row r="3227" spans="1:23" x14ac:dyDescent="0.25">
      <c r="A3227" s="5">
        <v>111785</v>
      </c>
      <c r="B3227" s="4">
        <v>6</v>
      </c>
      <c r="C3227" s="9" t="s">
        <v>46</v>
      </c>
      <c r="D3227" s="65"/>
      <c r="E3227" s="65" t="s">
        <v>11500</v>
      </c>
      <c r="F3227" s="9" t="s">
        <v>1248</v>
      </c>
      <c r="H3227" s="1" t="s">
        <v>1249</v>
      </c>
      <c r="I3227" s="1" t="s">
        <v>1249</v>
      </c>
      <c r="K3227" s="14" t="s">
        <v>11500</v>
      </c>
      <c r="L3227" s="14" t="s">
        <v>11500</v>
      </c>
      <c r="M3227" s="1" t="s">
        <v>57</v>
      </c>
      <c r="P3227" s="181" t="s">
        <v>11500</v>
      </c>
      <c r="Q3227" s="182"/>
      <c r="S3227" s="6">
        <v>0</v>
      </c>
      <c r="T3227" s="6">
        <v>0</v>
      </c>
      <c r="U3227" s="6">
        <v>0.56999999999999995</v>
      </c>
      <c r="V3227" s="6">
        <v>0</v>
      </c>
      <c r="W3227" s="6">
        <f>SUM(Table2[[#This Row],[PE Obligations]:[Paving Obligations]])</f>
        <v>0.56999999999999995</v>
      </c>
    </row>
    <row r="3228" spans="1:23" ht="30" x14ac:dyDescent="0.25">
      <c r="A3228" s="5">
        <v>101254</v>
      </c>
      <c r="B3228" s="4">
        <v>3</v>
      </c>
      <c r="C3228" s="9" t="s">
        <v>318</v>
      </c>
      <c r="D3228" s="65" t="s">
        <v>575</v>
      </c>
      <c r="E3228" s="65" t="s">
        <v>900</v>
      </c>
      <c r="F3228" s="9" t="s">
        <v>589</v>
      </c>
      <c r="H3228" s="1" t="s">
        <v>74</v>
      </c>
      <c r="I3228" s="1" t="s">
        <v>447</v>
      </c>
      <c r="K3228" s="14" t="s">
        <v>11496</v>
      </c>
      <c r="L3228" s="14" t="s">
        <v>11499</v>
      </c>
      <c r="M3228" s="2">
        <v>6.0590000000000002</v>
      </c>
      <c r="N3228" s="13">
        <v>39234</v>
      </c>
      <c r="P3228" s="181" t="s">
        <v>11515</v>
      </c>
      <c r="Q3228" s="182"/>
      <c r="S3228" s="6">
        <v>0</v>
      </c>
      <c r="T3228" s="6">
        <v>0</v>
      </c>
      <c r="U3228" s="6">
        <v>0.46</v>
      </c>
      <c r="V3228" s="6">
        <v>0</v>
      </c>
      <c r="W3228" s="6">
        <f>SUM(Table2[[#This Row],[PE Obligations]:[Paving Obligations]])</f>
        <v>0.46</v>
      </c>
    </row>
    <row r="3229" spans="1:23" ht="120" x14ac:dyDescent="0.25">
      <c r="A3229" s="5">
        <v>112237</v>
      </c>
      <c r="B3229" s="4">
        <v>3</v>
      </c>
      <c r="C3229" s="9" t="s">
        <v>43</v>
      </c>
      <c r="D3229" s="65" t="s">
        <v>135</v>
      </c>
      <c r="E3229" s="65" t="s">
        <v>11498</v>
      </c>
      <c r="F3229" s="9" t="s">
        <v>1275</v>
      </c>
      <c r="G3229" s="9" t="s">
        <v>1276</v>
      </c>
      <c r="H3229" s="1" t="s">
        <v>24</v>
      </c>
      <c r="I3229" s="1" t="s">
        <v>118</v>
      </c>
      <c r="K3229" s="14" t="s">
        <v>11496</v>
      </c>
      <c r="L3229" s="14" t="s">
        <v>11499</v>
      </c>
      <c r="M3229" s="1" t="s">
        <v>57</v>
      </c>
      <c r="N3229" s="13">
        <v>39976</v>
      </c>
      <c r="P3229" s="181" t="s">
        <v>11517</v>
      </c>
      <c r="Q3229" s="182"/>
      <c r="S3229" s="6">
        <v>0</v>
      </c>
      <c r="T3229" s="6">
        <v>0</v>
      </c>
      <c r="U3229" s="6">
        <v>0.4</v>
      </c>
      <c r="V3229" s="6">
        <v>0</v>
      </c>
      <c r="W3229" s="6">
        <f>SUM(Table2[[#This Row],[PE Obligations]:[Paving Obligations]])</f>
        <v>0.4</v>
      </c>
    </row>
    <row r="3230" spans="1:23" ht="30" x14ac:dyDescent="0.25">
      <c r="A3230" s="5">
        <v>112126</v>
      </c>
      <c r="B3230" s="4">
        <v>6</v>
      </c>
      <c r="C3230" s="9" t="s">
        <v>46</v>
      </c>
      <c r="D3230" s="65"/>
      <c r="E3230" s="65" t="s">
        <v>11500</v>
      </c>
      <c r="F3230" s="9" t="s">
        <v>1264</v>
      </c>
      <c r="G3230" s="9" t="s">
        <v>1264</v>
      </c>
      <c r="H3230" s="1" t="s">
        <v>24</v>
      </c>
      <c r="I3230" s="1" t="s">
        <v>433</v>
      </c>
      <c r="K3230" s="14" t="s">
        <v>11500</v>
      </c>
      <c r="L3230" s="14" t="s">
        <v>11500</v>
      </c>
      <c r="M3230" s="2">
        <v>0</v>
      </c>
      <c r="P3230" s="181" t="s">
        <v>11500</v>
      </c>
      <c r="Q3230" s="182"/>
      <c r="S3230" s="6">
        <v>0.33</v>
      </c>
      <c r="T3230" s="6">
        <v>0</v>
      </c>
      <c r="U3230" s="6">
        <v>0</v>
      </c>
      <c r="V3230" s="6">
        <v>0</v>
      </c>
      <c r="W3230" s="6">
        <f>SUM(Table2[[#This Row],[PE Obligations]:[Paving Obligations]])</f>
        <v>0.33</v>
      </c>
    </row>
    <row r="3231" spans="1:23" ht="30" x14ac:dyDescent="0.25">
      <c r="A3231" s="5">
        <v>101254.01</v>
      </c>
      <c r="B3231" s="4">
        <v>3</v>
      </c>
      <c r="C3231" s="9" t="s">
        <v>318</v>
      </c>
      <c r="D3231" s="65" t="s">
        <v>575</v>
      </c>
      <c r="E3231" s="65" t="s">
        <v>900</v>
      </c>
      <c r="F3231" s="9" t="s">
        <v>590</v>
      </c>
      <c r="H3231" s="1" t="s">
        <v>74</v>
      </c>
      <c r="I3231" s="1" t="s">
        <v>93</v>
      </c>
      <c r="K3231" s="14" t="s">
        <v>11496</v>
      </c>
      <c r="L3231" s="14" t="s">
        <v>10418</v>
      </c>
      <c r="M3231" s="2">
        <v>6.0590000000000002</v>
      </c>
      <c r="N3231" s="13">
        <v>40214</v>
      </c>
      <c r="P3231" s="181" t="s">
        <v>11515</v>
      </c>
      <c r="Q3231" s="182"/>
      <c r="S3231" s="6">
        <v>0</v>
      </c>
      <c r="T3231" s="6">
        <v>0</v>
      </c>
      <c r="U3231" s="6">
        <v>0.32</v>
      </c>
      <c r="V3231" s="6">
        <v>0</v>
      </c>
      <c r="W3231" s="6">
        <f>SUM(Table2[[#This Row],[PE Obligations]:[Paving Obligations]])</f>
        <v>0.32</v>
      </c>
    </row>
    <row r="3232" spans="1:23" x14ac:dyDescent="0.25">
      <c r="A3232" s="5">
        <v>113898</v>
      </c>
      <c r="B3232" s="4">
        <v>3</v>
      </c>
      <c r="C3232" s="9" t="s">
        <v>54</v>
      </c>
      <c r="D3232" s="65" t="s">
        <v>1503</v>
      </c>
      <c r="E3232" s="65" t="s">
        <v>10721</v>
      </c>
      <c r="F3232" s="9" t="s">
        <v>1504</v>
      </c>
      <c r="H3232" s="1" t="s">
        <v>24</v>
      </c>
      <c r="I3232" s="1" t="s">
        <v>433</v>
      </c>
      <c r="K3232" s="14" t="s">
        <v>11500</v>
      </c>
      <c r="L3232" s="14" t="s">
        <v>11500</v>
      </c>
      <c r="M3232" s="2">
        <v>2.34</v>
      </c>
      <c r="P3232" s="181" t="s">
        <v>11513</v>
      </c>
      <c r="Q3232" s="182" t="s">
        <v>148</v>
      </c>
      <c r="S3232" s="6">
        <v>0.31</v>
      </c>
      <c r="T3232" s="6">
        <v>0</v>
      </c>
      <c r="U3232" s="6">
        <v>0</v>
      </c>
      <c r="V3232" s="6">
        <v>0</v>
      </c>
      <c r="W3232" s="6">
        <f>SUM(Table2[[#This Row],[PE Obligations]:[Paving Obligations]])</f>
        <v>0.31</v>
      </c>
    </row>
    <row r="3233" spans="1:23" x14ac:dyDescent="0.25">
      <c r="A3233" s="5">
        <v>118303.02</v>
      </c>
      <c r="B3233" s="4">
        <v>2</v>
      </c>
      <c r="C3233" s="9" t="s">
        <v>159</v>
      </c>
      <c r="D3233" s="65"/>
      <c r="E3233" s="65" t="s">
        <v>10721</v>
      </c>
      <c r="F3233" s="9" t="s">
        <v>2250</v>
      </c>
      <c r="H3233" s="1" t="s">
        <v>105</v>
      </c>
      <c r="I3233" s="1" t="s">
        <v>922</v>
      </c>
      <c r="K3233" s="14" t="s">
        <v>11500</v>
      </c>
      <c r="L3233" s="14" t="s">
        <v>11500</v>
      </c>
      <c r="M3233" s="1" t="s">
        <v>57</v>
      </c>
      <c r="N3233" s="13">
        <v>42048</v>
      </c>
      <c r="P3233" s="181" t="s">
        <v>11513</v>
      </c>
      <c r="Q3233" s="182"/>
      <c r="S3233" s="6">
        <v>0</v>
      </c>
      <c r="T3233" s="6">
        <v>0</v>
      </c>
      <c r="U3233" s="6">
        <v>0.28000000000000003</v>
      </c>
      <c r="V3233" s="6">
        <v>0</v>
      </c>
      <c r="W3233" s="6">
        <f>SUM(Table2[[#This Row],[PE Obligations]:[Paving Obligations]])</f>
        <v>0.28000000000000003</v>
      </c>
    </row>
    <row r="3234" spans="1:23" ht="30" x14ac:dyDescent="0.25">
      <c r="A3234" s="5">
        <v>109893</v>
      </c>
      <c r="B3234" s="4">
        <v>4</v>
      </c>
      <c r="C3234" s="9" t="s">
        <v>215</v>
      </c>
      <c r="D3234" s="65" t="s">
        <v>360</v>
      </c>
      <c r="E3234" s="65" t="s">
        <v>900</v>
      </c>
      <c r="F3234" s="9" t="s">
        <v>1157</v>
      </c>
      <c r="H3234" s="1" t="s">
        <v>52</v>
      </c>
      <c r="I3234" s="1" t="s">
        <v>48</v>
      </c>
      <c r="K3234" s="14" t="s">
        <v>28</v>
      </c>
      <c r="L3234" s="14" t="s">
        <v>11339</v>
      </c>
      <c r="M3234" s="2">
        <v>0</v>
      </c>
      <c r="N3234" s="13">
        <v>39976</v>
      </c>
      <c r="P3234" s="181" t="s">
        <v>11515</v>
      </c>
      <c r="Q3234" s="182"/>
      <c r="S3234" s="6">
        <v>0</v>
      </c>
      <c r="T3234" s="6">
        <v>0</v>
      </c>
      <c r="U3234" s="6">
        <v>0.27</v>
      </c>
      <c r="V3234" s="6">
        <v>0</v>
      </c>
      <c r="W3234" s="6">
        <f>SUM(Table2[[#This Row],[PE Obligations]:[Paving Obligations]])</f>
        <v>0.27</v>
      </c>
    </row>
    <row r="3235" spans="1:23" ht="60" x14ac:dyDescent="0.25">
      <c r="A3235" s="5">
        <v>110935</v>
      </c>
      <c r="B3235" s="4">
        <v>1</v>
      </c>
      <c r="C3235" s="9" t="s">
        <v>86</v>
      </c>
      <c r="D3235" s="65" t="s">
        <v>135</v>
      </c>
      <c r="E3235" s="65" t="s">
        <v>11498</v>
      </c>
      <c r="F3235" s="9" t="s">
        <v>1198</v>
      </c>
      <c r="G3235" s="9" t="s">
        <v>1199</v>
      </c>
      <c r="H3235" s="1" t="s">
        <v>24</v>
      </c>
      <c r="I3235" s="1" t="s">
        <v>118</v>
      </c>
      <c r="K3235" s="14" t="s">
        <v>11496</v>
      </c>
      <c r="L3235" s="14" t="s">
        <v>11499</v>
      </c>
      <c r="M3235" s="2">
        <v>0.60099999999999998</v>
      </c>
      <c r="N3235" s="13">
        <v>40158</v>
      </c>
      <c r="P3235" s="181" t="s">
        <v>11517</v>
      </c>
      <c r="Q3235" s="182" t="s">
        <v>30</v>
      </c>
      <c r="S3235" s="6">
        <v>0.03</v>
      </c>
      <c r="T3235" s="6">
        <v>0</v>
      </c>
      <c r="U3235" s="6">
        <v>0.2</v>
      </c>
      <c r="V3235" s="6">
        <v>0</v>
      </c>
      <c r="W3235" s="6">
        <f>SUM(Table2[[#This Row],[PE Obligations]:[Paving Obligations]])</f>
        <v>0.23</v>
      </c>
    </row>
    <row r="3236" spans="1:23" ht="120" x14ac:dyDescent="0.25">
      <c r="A3236" s="5">
        <v>107340</v>
      </c>
      <c r="B3236" s="4">
        <v>1</v>
      </c>
      <c r="C3236" s="9" t="s">
        <v>90</v>
      </c>
      <c r="D3236" s="65" t="s">
        <v>135</v>
      </c>
      <c r="E3236" s="65" t="s">
        <v>11498</v>
      </c>
      <c r="F3236" s="9" t="s">
        <v>1005</v>
      </c>
      <c r="G3236" s="9" t="s">
        <v>1006</v>
      </c>
      <c r="H3236" s="1" t="s">
        <v>24</v>
      </c>
      <c r="I3236" s="1" t="s">
        <v>118</v>
      </c>
      <c r="K3236" s="14" t="s">
        <v>11496</v>
      </c>
      <c r="L3236" s="14" t="s">
        <v>11499</v>
      </c>
      <c r="M3236" s="2">
        <v>1.77</v>
      </c>
      <c r="N3236" s="13">
        <v>39794</v>
      </c>
      <c r="P3236" s="181" t="s">
        <v>11517</v>
      </c>
      <c r="Q3236" s="182"/>
      <c r="S3236" s="6">
        <v>0.01</v>
      </c>
      <c r="T3236" s="6">
        <v>0.01</v>
      </c>
      <c r="U3236" s="6">
        <v>0.2</v>
      </c>
      <c r="V3236" s="6">
        <v>0</v>
      </c>
      <c r="W3236" s="6">
        <f>SUM(Table2[[#This Row],[PE Obligations]:[Paving Obligations]])</f>
        <v>0.22</v>
      </c>
    </row>
    <row r="3237" spans="1:23" ht="60" x14ac:dyDescent="0.25">
      <c r="A3237" s="5">
        <v>114235</v>
      </c>
      <c r="B3237" s="4">
        <v>4</v>
      </c>
      <c r="C3237" s="9" t="s">
        <v>304</v>
      </c>
      <c r="D3237" s="65" t="s">
        <v>135</v>
      </c>
      <c r="E3237" s="65" t="s">
        <v>11498</v>
      </c>
      <c r="F3237" s="9" t="s">
        <v>1578</v>
      </c>
      <c r="G3237" s="9" t="s">
        <v>1579</v>
      </c>
      <c r="H3237" s="1" t="s">
        <v>24</v>
      </c>
      <c r="I3237" s="1" t="s">
        <v>118</v>
      </c>
      <c r="K3237" s="14" t="s">
        <v>11496</v>
      </c>
      <c r="L3237" s="14" t="s">
        <v>11499</v>
      </c>
      <c r="M3237" s="2">
        <v>0.23799999999999999</v>
      </c>
      <c r="N3237" s="13">
        <v>40949</v>
      </c>
      <c r="P3237" s="181" t="s">
        <v>11517</v>
      </c>
      <c r="Q3237" s="182"/>
      <c r="S3237" s="6">
        <v>0.06</v>
      </c>
      <c r="T3237" s="6">
        <v>0.15</v>
      </c>
      <c r="U3237" s="6">
        <v>0</v>
      </c>
      <c r="V3237" s="6">
        <v>0</v>
      </c>
      <c r="W3237" s="6">
        <f>SUM(Table2[[#This Row],[PE Obligations]:[Paving Obligations]])</f>
        <v>0.21</v>
      </c>
    </row>
    <row r="3238" spans="1:23" ht="30" x14ac:dyDescent="0.25">
      <c r="A3238" s="5">
        <v>111114</v>
      </c>
      <c r="B3238" s="4">
        <v>3</v>
      </c>
      <c r="C3238" s="9" t="s">
        <v>152</v>
      </c>
      <c r="D3238" s="65"/>
      <c r="E3238" s="65" t="s">
        <v>10721</v>
      </c>
      <c r="F3238" s="9" t="s">
        <v>1220</v>
      </c>
      <c r="H3238" s="1" t="s">
        <v>52</v>
      </c>
      <c r="I3238" s="1" t="s">
        <v>48</v>
      </c>
      <c r="K3238" s="14" t="s">
        <v>28</v>
      </c>
      <c r="L3238" s="14" t="s">
        <v>11339</v>
      </c>
      <c r="M3238" s="2">
        <v>0</v>
      </c>
      <c r="N3238" s="13">
        <v>40074</v>
      </c>
      <c r="P3238" s="181" t="s">
        <v>11513</v>
      </c>
      <c r="Q3238" s="182" t="s">
        <v>1221</v>
      </c>
      <c r="S3238" s="6">
        <v>0</v>
      </c>
      <c r="T3238" s="6">
        <v>0</v>
      </c>
      <c r="U3238" s="6">
        <v>0.2</v>
      </c>
      <c r="V3238" s="6">
        <v>0</v>
      </c>
      <c r="W3238" s="6">
        <f>SUM(Table2[[#This Row],[PE Obligations]:[Paving Obligations]])</f>
        <v>0.2</v>
      </c>
    </row>
    <row r="3239" spans="1:23" x14ac:dyDescent="0.25">
      <c r="A3239" s="5">
        <v>110293</v>
      </c>
      <c r="B3239" s="4">
        <v>4</v>
      </c>
      <c r="C3239" s="9" t="s">
        <v>208</v>
      </c>
      <c r="D3239" s="65" t="s">
        <v>325</v>
      </c>
      <c r="E3239" s="65" t="s">
        <v>900</v>
      </c>
      <c r="F3239" s="9" t="s">
        <v>1166</v>
      </c>
      <c r="H3239" s="1" t="s">
        <v>52</v>
      </c>
      <c r="I3239" s="1" t="s">
        <v>48</v>
      </c>
      <c r="K3239" s="14" t="s">
        <v>28</v>
      </c>
      <c r="L3239" s="14" t="s">
        <v>11339</v>
      </c>
      <c r="M3239" s="2">
        <v>0</v>
      </c>
      <c r="N3239" s="13">
        <v>39850</v>
      </c>
      <c r="P3239" s="181" t="s">
        <v>11515</v>
      </c>
      <c r="Q3239" s="182" t="s">
        <v>24</v>
      </c>
      <c r="S3239" s="6">
        <v>0</v>
      </c>
      <c r="T3239" s="6">
        <v>0</v>
      </c>
      <c r="U3239" s="6">
        <v>0.19</v>
      </c>
      <c r="V3239" s="6">
        <v>0</v>
      </c>
      <c r="W3239" s="6">
        <f>SUM(Table2[[#This Row],[PE Obligations]:[Paving Obligations]])</f>
        <v>0.19</v>
      </c>
    </row>
    <row r="3240" spans="1:23" x14ac:dyDescent="0.25">
      <c r="A3240" s="5">
        <v>116619</v>
      </c>
      <c r="B3240" s="4">
        <v>3</v>
      </c>
      <c r="C3240" s="9" t="s">
        <v>161</v>
      </c>
      <c r="D3240" s="65"/>
      <c r="E3240" s="65" t="s">
        <v>900</v>
      </c>
      <c r="F3240" s="9" t="s">
        <v>1978</v>
      </c>
      <c r="H3240" s="1" t="s">
        <v>28</v>
      </c>
      <c r="I3240" s="1" t="s">
        <v>29</v>
      </c>
      <c r="K3240" s="14" t="s">
        <v>28</v>
      </c>
      <c r="L3240" s="14" t="s">
        <v>113</v>
      </c>
      <c r="M3240" s="1" t="s">
        <v>57</v>
      </c>
      <c r="P3240" s="181" t="s">
        <v>11515</v>
      </c>
      <c r="Q3240" s="182"/>
      <c r="S3240" s="6">
        <v>0.19</v>
      </c>
      <c r="T3240" s="6">
        <v>0</v>
      </c>
      <c r="U3240" s="6">
        <v>0</v>
      </c>
      <c r="V3240" s="6">
        <v>0</v>
      </c>
      <c r="W3240" s="6">
        <f>SUM(Table2[[#This Row],[PE Obligations]:[Paving Obligations]])</f>
        <v>0.19</v>
      </c>
    </row>
    <row r="3241" spans="1:23" ht="30" x14ac:dyDescent="0.25">
      <c r="A3241" s="5">
        <v>104396</v>
      </c>
      <c r="B3241" s="4">
        <v>1</v>
      </c>
      <c r="C3241" s="9" t="s">
        <v>292</v>
      </c>
      <c r="D3241" s="65" t="s">
        <v>135</v>
      </c>
      <c r="E3241" s="65" t="s">
        <v>11498</v>
      </c>
      <c r="F3241" s="9" t="s">
        <v>861</v>
      </c>
      <c r="G3241" s="9" t="s">
        <v>862</v>
      </c>
      <c r="H3241" s="1" t="s">
        <v>24</v>
      </c>
      <c r="I3241" s="1" t="s">
        <v>118</v>
      </c>
      <c r="K3241" s="14" t="s">
        <v>11496</v>
      </c>
      <c r="L3241" s="14" t="s">
        <v>11499</v>
      </c>
      <c r="M3241" s="1" t="s">
        <v>57</v>
      </c>
      <c r="N3241" s="13">
        <v>40116</v>
      </c>
      <c r="P3241" s="181" t="s">
        <v>11517</v>
      </c>
      <c r="Q3241" s="182" t="s">
        <v>30</v>
      </c>
      <c r="S3241" s="6">
        <v>0.01</v>
      </c>
      <c r="T3241" s="6">
        <v>0</v>
      </c>
      <c r="U3241" s="6">
        <v>0.17</v>
      </c>
      <c r="V3241" s="6">
        <v>0</v>
      </c>
      <c r="W3241" s="6">
        <f>SUM(Table2[[#This Row],[PE Obligations]:[Paving Obligations]])</f>
        <v>0.18000000000000002</v>
      </c>
    </row>
    <row r="3242" spans="1:23" ht="45" x14ac:dyDescent="0.25">
      <c r="A3242" s="5">
        <v>116195</v>
      </c>
      <c r="B3242" s="4">
        <v>3</v>
      </c>
      <c r="C3242" s="9" t="s">
        <v>269</v>
      </c>
      <c r="D3242" s="65" t="s">
        <v>135</v>
      </c>
      <c r="E3242" s="65" t="s">
        <v>11498</v>
      </c>
      <c r="F3242" s="9" t="s">
        <v>1882</v>
      </c>
      <c r="H3242" s="1" t="s">
        <v>24</v>
      </c>
      <c r="I3242" s="1" t="s">
        <v>118</v>
      </c>
      <c r="K3242" s="14" t="s">
        <v>11496</v>
      </c>
      <c r="L3242" s="14" t="s">
        <v>11499</v>
      </c>
      <c r="M3242" s="2">
        <v>0.67700000000000005</v>
      </c>
      <c r="N3242" s="13">
        <v>41033</v>
      </c>
      <c r="P3242" s="181" t="s">
        <v>11516</v>
      </c>
      <c r="Q3242" s="182" t="s">
        <v>11</v>
      </c>
      <c r="S3242" s="6">
        <v>0.18</v>
      </c>
      <c r="T3242" s="6">
        <v>0</v>
      </c>
      <c r="U3242" s="6">
        <v>0</v>
      </c>
      <c r="V3242" s="6">
        <v>0</v>
      </c>
      <c r="W3242" s="6">
        <f>SUM(Table2[[#This Row],[PE Obligations]:[Paving Obligations]])</f>
        <v>0.18</v>
      </c>
    </row>
    <row r="3243" spans="1:23" ht="30" x14ac:dyDescent="0.25">
      <c r="A3243" s="5">
        <v>111159</v>
      </c>
      <c r="B3243" s="4">
        <v>2</v>
      </c>
      <c r="C3243" s="9" t="s">
        <v>65</v>
      </c>
      <c r="D3243" s="65"/>
      <c r="E3243" s="65" t="s">
        <v>11498</v>
      </c>
      <c r="F3243" s="9" t="s">
        <v>1225</v>
      </c>
      <c r="H3243" s="1" t="s">
        <v>52</v>
      </c>
      <c r="I3243" s="1" t="s">
        <v>48</v>
      </c>
      <c r="K3243" s="14" t="s">
        <v>28</v>
      </c>
      <c r="L3243" s="14" t="s">
        <v>11339</v>
      </c>
      <c r="M3243" s="2">
        <v>0</v>
      </c>
      <c r="N3243" s="13">
        <v>39941</v>
      </c>
      <c r="P3243" s="181" t="s">
        <v>11516</v>
      </c>
      <c r="Q3243" s="182" t="s">
        <v>11</v>
      </c>
      <c r="S3243" s="6">
        <v>0</v>
      </c>
      <c r="T3243" s="6">
        <v>0</v>
      </c>
      <c r="U3243" s="6">
        <v>0.18</v>
      </c>
      <c r="V3243" s="6">
        <v>0</v>
      </c>
      <c r="W3243" s="6">
        <f>SUM(Table2[[#This Row],[PE Obligations]:[Paving Obligations]])</f>
        <v>0.18</v>
      </c>
    </row>
    <row r="3244" spans="1:23" ht="30" x14ac:dyDescent="0.25">
      <c r="A3244" s="5">
        <v>107854</v>
      </c>
      <c r="B3244" s="4">
        <v>4</v>
      </c>
      <c r="C3244" s="9" t="s">
        <v>607</v>
      </c>
      <c r="D3244" s="65" t="s">
        <v>135</v>
      </c>
      <c r="E3244" s="65" t="s">
        <v>11498</v>
      </c>
      <c r="F3244" s="9" t="s">
        <v>1052</v>
      </c>
      <c r="H3244" s="1" t="s">
        <v>24</v>
      </c>
      <c r="I3244" s="1" t="s">
        <v>118</v>
      </c>
      <c r="K3244" s="14" t="s">
        <v>11496</v>
      </c>
      <c r="L3244" s="14" t="s">
        <v>11499</v>
      </c>
      <c r="M3244" s="2">
        <v>2.7749999999999999</v>
      </c>
      <c r="N3244" s="13">
        <v>39941</v>
      </c>
      <c r="P3244" s="181" t="s">
        <v>11517</v>
      </c>
      <c r="Q3244" s="182"/>
      <c r="S3244" s="6">
        <v>0</v>
      </c>
      <c r="T3244" s="6">
        <v>0.01</v>
      </c>
      <c r="U3244" s="6">
        <v>0.16</v>
      </c>
      <c r="V3244" s="6">
        <v>0</v>
      </c>
      <c r="W3244" s="6">
        <f>SUM(Table2[[#This Row],[PE Obligations]:[Paving Obligations]])</f>
        <v>0.17</v>
      </c>
    </row>
    <row r="3245" spans="1:23" x14ac:dyDescent="0.25">
      <c r="A3245" s="5">
        <v>114229</v>
      </c>
      <c r="B3245" s="4">
        <v>4</v>
      </c>
      <c r="C3245" s="9" t="s">
        <v>94</v>
      </c>
      <c r="D3245" s="65" t="s">
        <v>363</v>
      </c>
      <c r="E3245" s="65" t="s">
        <v>900</v>
      </c>
      <c r="F3245" s="9" t="s">
        <v>1577</v>
      </c>
      <c r="H3245" s="1" t="s">
        <v>24</v>
      </c>
      <c r="I3245" s="1" t="s">
        <v>969</v>
      </c>
      <c r="K3245" s="14" t="s">
        <v>11496</v>
      </c>
      <c r="L3245" s="14" t="s">
        <v>113</v>
      </c>
      <c r="M3245" s="2">
        <v>0.27200000000000002</v>
      </c>
      <c r="N3245" s="13">
        <v>40949</v>
      </c>
      <c r="P3245" s="181" t="s">
        <v>11515</v>
      </c>
      <c r="Q3245" s="182"/>
      <c r="S3245" s="6">
        <v>0.01</v>
      </c>
      <c r="T3245" s="6">
        <v>0</v>
      </c>
      <c r="U3245" s="6">
        <v>0.16</v>
      </c>
      <c r="V3245" s="6">
        <v>0</v>
      </c>
      <c r="W3245" s="6">
        <f>SUM(Table2[[#This Row],[PE Obligations]:[Paving Obligations]])</f>
        <v>0.17</v>
      </c>
    </row>
    <row r="3246" spans="1:23" x14ac:dyDescent="0.25">
      <c r="A3246" s="5">
        <v>110720.01</v>
      </c>
      <c r="B3246" s="4">
        <v>4</v>
      </c>
      <c r="C3246" s="9" t="s">
        <v>18</v>
      </c>
      <c r="D3246" s="65" t="s">
        <v>363</v>
      </c>
      <c r="E3246" s="65" t="s">
        <v>900</v>
      </c>
      <c r="F3246" s="9" t="s">
        <v>1189</v>
      </c>
      <c r="H3246" s="1" t="s">
        <v>52</v>
      </c>
      <c r="I3246" s="1" t="s">
        <v>48</v>
      </c>
      <c r="K3246" s="14" t="s">
        <v>28</v>
      </c>
      <c r="L3246" s="14" t="s">
        <v>11339</v>
      </c>
      <c r="M3246" s="2">
        <v>0</v>
      </c>
      <c r="N3246" s="13">
        <v>39976</v>
      </c>
      <c r="P3246" s="181" t="s">
        <v>11514</v>
      </c>
      <c r="Q3246" s="182" t="s">
        <v>11</v>
      </c>
      <c r="S3246" s="6">
        <v>0</v>
      </c>
      <c r="T3246" s="6">
        <v>0</v>
      </c>
      <c r="U3246" s="6">
        <v>0.16</v>
      </c>
      <c r="V3246" s="6">
        <v>0</v>
      </c>
      <c r="W3246" s="6">
        <f>SUM(Table2[[#This Row],[PE Obligations]:[Paving Obligations]])</f>
        <v>0.16</v>
      </c>
    </row>
    <row r="3247" spans="1:23" ht="30" x14ac:dyDescent="0.25">
      <c r="A3247" s="5">
        <v>111970</v>
      </c>
      <c r="B3247" s="4">
        <v>3</v>
      </c>
      <c r="C3247" s="9" t="s">
        <v>320</v>
      </c>
      <c r="D3247" s="65" t="s">
        <v>135</v>
      </c>
      <c r="E3247" s="65" t="s">
        <v>11498</v>
      </c>
      <c r="F3247" s="9" t="s">
        <v>1256</v>
      </c>
      <c r="H3247" s="1" t="s">
        <v>24</v>
      </c>
      <c r="I3247" s="1" t="s">
        <v>118</v>
      </c>
      <c r="K3247" s="14" t="s">
        <v>11496</v>
      </c>
      <c r="L3247" s="14" t="s">
        <v>11499</v>
      </c>
      <c r="M3247" s="2">
        <v>0.19900000000000001</v>
      </c>
      <c r="N3247" s="13">
        <v>41033</v>
      </c>
      <c r="P3247" s="181" t="s">
        <v>11516</v>
      </c>
      <c r="Q3247" s="182" t="s">
        <v>11</v>
      </c>
      <c r="S3247" s="6">
        <v>0.16</v>
      </c>
      <c r="T3247" s="6">
        <v>0</v>
      </c>
      <c r="U3247" s="6">
        <v>0</v>
      </c>
      <c r="V3247" s="6">
        <v>0</v>
      </c>
      <c r="W3247" s="6">
        <f>SUM(Table2[[#This Row],[PE Obligations]:[Paving Obligations]])</f>
        <v>0.16</v>
      </c>
    </row>
    <row r="3248" spans="1:23" ht="30" x14ac:dyDescent="0.25">
      <c r="A3248" s="5">
        <v>111334</v>
      </c>
      <c r="B3248" s="4">
        <v>3</v>
      </c>
      <c r="C3248" s="9" t="s">
        <v>206</v>
      </c>
      <c r="D3248" s="65" t="s">
        <v>135</v>
      </c>
      <c r="E3248" s="65" t="s">
        <v>11498</v>
      </c>
      <c r="F3248" s="9" t="s">
        <v>1233</v>
      </c>
      <c r="H3248" s="1" t="s">
        <v>24</v>
      </c>
      <c r="I3248" s="1" t="s">
        <v>912</v>
      </c>
      <c r="K3248" s="14" t="s">
        <v>11496</v>
      </c>
      <c r="L3248" s="14" t="s">
        <v>113</v>
      </c>
      <c r="M3248" s="1" t="s">
        <v>57</v>
      </c>
      <c r="N3248" s="13">
        <v>40522</v>
      </c>
      <c r="P3248" s="181" t="s">
        <v>11517</v>
      </c>
      <c r="Q3248" s="182" t="s">
        <v>30</v>
      </c>
      <c r="S3248" s="6">
        <v>0.05</v>
      </c>
      <c r="T3248" s="6">
        <v>0</v>
      </c>
      <c r="U3248" s="6">
        <v>0.1</v>
      </c>
      <c r="V3248" s="6">
        <v>0</v>
      </c>
      <c r="W3248" s="6">
        <f>SUM(Table2[[#This Row],[PE Obligations]:[Paving Obligations]])</f>
        <v>0.15000000000000002</v>
      </c>
    </row>
    <row r="3249" spans="1:23" ht="30" x14ac:dyDescent="0.25">
      <c r="A3249" s="5">
        <v>105340</v>
      </c>
      <c r="B3249" s="4">
        <v>3</v>
      </c>
      <c r="C3249" s="9" t="s">
        <v>206</v>
      </c>
      <c r="D3249" s="65" t="s">
        <v>902</v>
      </c>
      <c r="E3249" s="65" t="s">
        <v>11498</v>
      </c>
      <c r="F3249" s="9" t="s">
        <v>903</v>
      </c>
      <c r="H3249" s="1" t="s">
        <v>28</v>
      </c>
      <c r="I3249" s="1" t="s">
        <v>29</v>
      </c>
      <c r="K3249" s="14" t="s">
        <v>28</v>
      </c>
      <c r="L3249" s="14" t="s">
        <v>113</v>
      </c>
      <c r="M3249" s="2">
        <v>0</v>
      </c>
      <c r="N3249" s="13">
        <v>40214</v>
      </c>
      <c r="P3249" s="181" t="s">
        <v>11517</v>
      </c>
      <c r="Q3249" s="182" t="s">
        <v>30</v>
      </c>
      <c r="R3249" s="9" t="s">
        <v>904</v>
      </c>
      <c r="S3249" s="6">
        <v>-0.01</v>
      </c>
      <c r="T3249" s="6">
        <v>0</v>
      </c>
      <c r="U3249" s="6">
        <v>0.16</v>
      </c>
      <c r="V3249" s="6">
        <v>0</v>
      </c>
      <c r="W3249" s="6">
        <f>SUM(Table2[[#This Row],[PE Obligations]:[Paving Obligations]])</f>
        <v>0.15</v>
      </c>
    </row>
    <row r="3250" spans="1:23" ht="45" x14ac:dyDescent="0.25">
      <c r="A3250" s="5">
        <v>109534</v>
      </c>
      <c r="B3250" s="4">
        <v>4</v>
      </c>
      <c r="C3250" s="9" t="s">
        <v>607</v>
      </c>
      <c r="D3250" s="65" t="s">
        <v>1011</v>
      </c>
      <c r="E3250" s="65" t="s">
        <v>900</v>
      </c>
      <c r="F3250" s="9" t="s">
        <v>1126</v>
      </c>
      <c r="H3250" s="1" t="s">
        <v>52</v>
      </c>
      <c r="I3250" s="1" t="s">
        <v>48</v>
      </c>
      <c r="K3250" s="14" t="s">
        <v>28</v>
      </c>
      <c r="L3250" s="14" t="s">
        <v>11339</v>
      </c>
      <c r="M3250" s="1" t="s">
        <v>57</v>
      </c>
      <c r="N3250" s="13">
        <v>39710</v>
      </c>
      <c r="P3250" s="181" t="s">
        <v>11515</v>
      </c>
      <c r="Q3250" s="182"/>
      <c r="S3250" s="6">
        <v>0</v>
      </c>
      <c r="T3250" s="6">
        <v>0</v>
      </c>
      <c r="U3250" s="6">
        <v>0.15</v>
      </c>
      <c r="V3250" s="6">
        <v>0</v>
      </c>
      <c r="W3250" s="6">
        <f>SUM(Table2[[#This Row],[PE Obligations]:[Paving Obligations]])</f>
        <v>0.15</v>
      </c>
    </row>
    <row r="3251" spans="1:23" ht="30" x14ac:dyDescent="0.25">
      <c r="A3251" s="5">
        <v>114122</v>
      </c>
      <c r="B3251" s="4">
        <v>4</v>
      </c>
      <c r="C3251" s="9" t="s">
        <v>18</v>
      </c>
      <c r="D3251" s="65" t="s">
        <v>533</v>
      </c>
      <c r="E3251" s="65" t="s">
        <v>900</v>
      </c>
      <c r="F3251" s="9" t="s">
        <v>1550</v>
      </c>
      <c r="H3251" s="1" t="s">
        <v>52</v>
      </c>
      <c r="I3251" s="1" t="s">
        <v>48</v>
      </c>
      <c r="K3251" s="14" t="s">
        <v>28</v>
      </c>
      <c r="L3251" s="14" t="s">
        <v>11339</v>
      </c>
      <c r="M3251" s="1" t="s">
        <v>57</v>
      </c>
      <c r="N3251" s="13">
        <v>40886</v>
      </c>
      <c r="P3251" s="181" t="s">
        <v>11514</v>
      </c>
      <c r="Q3251" s="182" t="s">
        <v>11</v>
      </c>
      <c r="S3251" s="6">
        <v>0</v>
      </c>
      <c r="T3251" s="6">
        <v>0</v>
      </c>
      <c r="U3251" s="6">
        <v>0.15</v>
      </c>
      <c r="V3251" s="6">
        <v>0</v>
      </c>
      <c r="W3251" s="6">
        <f>SUM(Table2[[#This Row],[PE Obligations]:[Paving Obligations]])</f>
        <v>0.15</v>
      </c>
    </row>
    <row r="3252" spans="1:23" x14ac:dyDescent="0.25">
      <c r="A3252" s="5">
        <v>105585.04</v>
      </c>
      <c r="B3252" s="4">
        <v>1</v>
      </c>
      <c r="C3252" s="9" t="s">
        <v>899</v>
      </c>
      <c r="D3252" s="65"/>
      <c r="E3252" s="65" t="s">
        <v>900</v>
      </c>
      <c r="F3252" s="9" t="s">
        <v>917</v>
      </c>
      <c r="H3252" s="1" t="s">
        <v>105</v>
      </c>
      <c r="I3252" s="1" t="s">
        <v>851</v>
      </c>
      <c r="K3252" s="14" t="s">
        <v>11501</v>
      </c>
      <c r="L3252" s="14" t="s">
        <v>113</v>
      </c>
      <c r="M3252" s="2">
        <v>0.155</v>
      </c>
      <c r="N3252" s="13">
        <v>39850</v>
      </c>
      <c r="P3252" s="181" t="s">
        <v>11515</v>
      </c>
      <c r="Q3252" s="182" t="s">
        <v>24</v>
      </c>
      <c r="S3252" s="6">
        <v>0</v>
      </c>
      <c r="T3252" s="6">
        <v>0</v>
      </c>
      <c r="U3252" s="6">
        <v>0.15</v>
      </c>
      <c r="V3252" s="6">
        <v>0</v>
      </c>
      <c r="W3252" s="6">
        <f>SUM(Table2[[#This Row],[PE Obligations]:[Paving Obligations]])</f>
        <v>0.15</v>
      </c>
    </row>
    <row r="3253" spans="1:23" ht="30" x14ac:dyDescent="0.25">
      <c r="A3253" s="5">
        <v>107975</v>
      </c>
      <c r="B3253" s="4">
        <v>1</v>
      </c>
      <c r="C3253" s="9" t="s">
        <v>181</v>
      </c>
      <c r="D3253" s="65" t="s">
        <v>122</v>
      </c>
      <c r="E3253" s="65" t="s">
        <v>10721</v>
      </c>
      <c r="F3253" s="9" t="s">
        <v>1061</v>
      </c>
      <c r="G3253" s="9" t="s">
        <v>1062</v>
      </c>
      <c r="H3253" s="1" t="s">
        <v>24</v>
      </c>
      <c r="I3253" s="1" t="s">
        <v>1043</v>
      </c>
      <c r="K3253" s="14" t="s">
        <v>11500</v>
      </c>
      <c r="L3253" s="14" t="s">
        <v>11500</v>
      </c>
      <c r="M3253" s="2">
        <v>0</v>
      </c>
      <c r="N3253" s="13">
        <v>41516</v>
      </c>
      <c r="P3253" s="181" t="s">
        <v>11513</v>
      </c>
      <c r="Q3253" s="182" t="s">
        <v>148</v>
      </c>
      <c r="S3253" s="6">
        <v>0.15</v>
      </c>
      <c r="T3253" s="6">
        <v>0</v>
      </c>
      <c r="U3253" s="6">
        <v>0</v>
      </c>
      <c r="V3253" s="6">
        <v>0</v>
      </c>
      <c r="W3253" s="6">
        <f>SUM(Table2[[#This Row],[PE Obligations]:[Paving Obligations]])</f>
        <v>0.15</v>
      </c>
    </row>
    <row r="3254" spans="1:23" x14ac:dyDescent="0.25">
      <c r="A3254" s="5">
        <v>112357</v>
      </c>
      <c r="B3254" s="4">
        <v>3</v>
      </c>
      <c r="C3254" s="9" t="s">
        <v>320</v>
      </c>
      <c r="D3254" s="65" t="s">
        <v>457</v>
      </c>
      <c r="E3254" s="65" t="s">
        <v>900</v>
      </c>
      <c r="F3254" s="9" t="s">
        <v>1286</v>
      </c>
      <c r="H3254" s="1" t="s">
        <v>28</v>
      </c>
      <c r="I3254" s="1" t="s">
        <v>395</v>
      </c>
      <c r="K3254" s="14" t="s">
        <v>28</v>
      </c>
      <c r="L3254" s="14" t="s">
        <v>11339</v>
      </c>
      <c r="M3254" s="2">
        <v>0.75</v>
      </c>
      <c r="N3254" s="13">
        <v>41033</v>
      </c>
      <c r="P3254" s="181" t="s">
        <v>11515</v>
      </c>
      <c r="Q3254" s="182" t="s">
        <v>24</v>
      </c>
      <c r="R3254" s="9" t="s">
        <v>1287</v>
      </c>
      <c r="S3254" s="6">
        <v>0</v>
      </c>
      <c r="T3254" s="6">
        <v>0</v>
      </c>
      <c r="U3254" s="6">
        <v>0.14000000000000001</v>
      </c>
      <c r="V3254" s="6">
        <v>0</v>
      </c>
      <c r="W3254" s="6">
        <f>SUM(Table2[[#This Row],[PE Obligations]:[Paving Obligations]])</f>
        <v>0.14000000000000001</v>
      </c>
    </row>
    <row r="3255" spans="1:23" x14ac:dyDescent="0.25">
      <c r="A3255" s="5">
        <v>112624</v>
      </c>
      <c r="B3255" s="4">
        <v>2</v>
      </c>
      <c r="C3255" s="9" t="s">
        <v>124</v>
      </c>
      <c r="D3255" s="65" t="s">
        <v>1334</v>
      </c>
      <c r="E3255" s="65" t="s">
        <v>900</v>
      </c>
      <c r="F3255" s="9" t="s">
        <v>1335</v>
      </c>
      <c r="H3255" s="1" t="s">
        <v>52</v>
      </c>
      <c r="I3255" s="1" t="s">
        <v>48</v>
      </c>
      <c r="K3255" s="14" t="s">
        <v>28</v>
      </c>
      <c r="L3255" s="14" t="s">
        <v>11339</v>
      </c>
      <c r="M3255" s="2">
        <v>0</v>
      </c>
      <c r="N3255" s="13">
        <v>40116</v>
      </c>
      <c r="P3255" s="181" t="s">
        <v>11515</v>
      </c>
      <c r="Q3255" s="182"/>
      <c r="S3255" s="6">
        <v>0</v>
      </c>
      <c r="T3255" s="6">
        <v>0</v>
      </c>
      <c r="U3255" s="6">
        <v>0.14000000000000001</v>
      </c>
      <c r="V3255" s="6">
        <v>0</v>
      </c>
      <c r="W3255" s="6">
        <f>SUM(Table2[[#This Row],[PE Obligations]:[Paving Obligations]])</f>
        <v>0.14000000000000001</v>
      </c>
    </row>
    <row r="3256" spans="1:23" x14ac:dyDescent="0.25">
      <c r="A3256" s="5">
        <v>115757</v>
      </c>
      <c r="B3256" s="4">
        <v>1</v>
      </c>
      <c r="C3256" s="9" t="s">
        <v>32</v>
      </c>
      <c r="D3256" s="65" t="s">
        <v>390</v>
      </c>
      <c r="E3256" s="65" t="s">
        <v>900</v>
      </c>
      <c r="F3256" s="9" t="s">
        <v>1812</v>
      </c>
      <c r="H3256" s="1" t="s">
        <v>52</v>
      </c>
      <c r="I3256" s="1" t="s">
        <v>48</v>
      </c>
      <c r="K3256" s="14" t="s">
        <v>28</v>
      </c>
      <c r="L3256" s="14" t="s">
        <v>11339</v>
      </c>
      <c r="M3256" s="2">
        <v>0</v>
      </c>
      <c r="N3256" s="13">
        <v>40949</v>
      </c>
      <c r="P3256" s="181" t="s">
        <v>11515</v>
      </c>
      <c r="Q3256" s="182"/>
      <c r="S3256" s="6">
        <v>0</v>
      </c>
      <c r="T3256" s="6">
        <v>0</v>
      </c>
      <c r="U3256" s="6">
        <v>0.14000000000000001</v>
      </c>
      <c r="V3256" s="6">
        <v>0</v>
      </c>
      <c r="W3256" s="6">
        <f>SUM(Table2[[#This Row],[PE Obligations]:[Paving Obligations]])</f>
        <v>0.14000000000000001</v>
      </c>
    </row>
    <row r="3257" spans="1:23" x14ac:dyDescent="0.25">
      <c r="A3257" s="5">
        <v>109532</v>
      </c>
      <c r="B3257" s="4">
        <v>3</v>
      </c>
      <c r="C3257" s="9" t="s">
        <v>269</v>
      </c>
      <c r="D3257" s="65" t="s">
        <v>1124</v>
      </c>
      <c r="E3257" s="65" t="s">
        <v>900</v>
      </c>
      <c r="F3257" s="9" t="s">
        <v>1125</v>
      </c>
      <c r="H3257" s="1" t="s">
        <v>74</v>
      </c>
      <c r="I3257" s="1" t="s">
        <v>63</v>
      </c>
      <c r="K3257" s="14" t="s">
        <v>11496</v>
      </c>
      <c r="L3257" s="14" t="s">
        <v>113</v>
      </c>
      <c r="M3257" s="2">
        <v>0.56499999999999995</v>
      </c>
      <c r="N3257" s="13">
        <v>41075</v>
      </c>
      <c r="P3257" s="181" t="s">
        <v>11515</v>
      </c>
      <c r="Q3257" s="182" t="s">
        <v>24</v>
      </c>
      <c r="S3257" s="6">
        <v>0.13</v>
      </c>
      <c r="T3257" s="6">
        <v>0</v>
      </c>
      <c r="U3257" s="6">
        <v>0</v>
      </c>
      <c r="V3257" s="6">
        <v>0</v>
      </c>
      <c r="W3257" s="6">
        <f>SUM(Table2[[#This Row],[PE Obligations]:[Paving Obligations]])</f>
        <v>0.13</v>
      </c>
    </row>
    <row r="3258" spans="1:23" ht="30" x14ac:dyDescent="0.25">
      <c r="A3258" s="5">
        <v>109927.01</v>
      </c>
      <c r="B3258" s="4">
        <v>4</v>
      </c>
      <c r="C3258" s="9" t="s">
        <v>259</v>
      </c>
      <c r="D3258" s="65"/>
      <c r="E3258" s="65" t="s">
        <v>11498</v>
      </c>
      <c r="F3258" s="9" t="s">
        <v>1158</v>
      </c>
      <c r="H3258" s="1" t="s">
        <v>24</v>
      </c>
      <c r="I3258" s="1" t="s">
        <v>118</v>
      </c>
      <c r="K3258" s="14" t="s">
        <v>11496</v>
      </c>
      <c r="L3258" s="14" t="s">
        <v>11499</v>
      </c>
      <c r="M3258" s="2">
        <v>0.67</v>
      </c>
      <c r="N3258" s="13">
        <v>40711</v>
      </c>
      <c r="P3258" s="181" t="s">
        <v>11517</v>
      </c>
      <c r="Q3258" s="182"/>
      <c r="S3258" s="6">
        <v>0.06</v>
      </c>
      <c r="T3258" s="6">
        <v>0</v>
      </c>
      <c r="U3258" s="6">
        <v>7.0000000000000007E-2</v>
      </c>
      <c r="V3258" s="6">
        <v>0</v>
      </c>
      <c r="W3258" s="6">
        <f>SUM(Table2[[#This Row],[PE Obligations]:[Paving Obligations]])</f>
        <v>0.13</v>
      </c>
    </row>
    <row r="3259" spans="1:23" ht="30" x14ac:dyDescent="0.25">
      <c r="A3259" s="5">
        <v>109242</v>
      </c>
      <c r="B3259" s="4">
        <v>1</v>
      </c>
      <c r="C3259" s="9" t="s">
        <v>169</v>
      </c>
      <c r="D3259" s="65" t="s">
        <v>1111</v>
      </c>
      <c r="E3259" s="65" t="s">
        <v>11498</v>
      </c>
      <c r="F3259" s="9" t="s">
        <v>1112</v>
      </c>
      <c r="H3259" s="1" t="s">
        <v>52</v>
      </c>
      <c r="I3259" s="1" t="s">
        <v>48</v>
      </c>
      <c r="K3259" s="14" t="s">
        <v>28</v>
      </c>
      <c r="L3259" s="14" t="s">
        <v>11339</v>
      </c>
      <c r="M3259" s="2">
        <v>0</v>
      </c>
      <c r="N3259" s="13">
        <v>39794</v>
      </c>
      <c r="P3259" s="181" t="s">
        <v>11517</v>
      </c>
      <c r="Q3259" s="182" t="s">
        <v>30</v>
      </c>
      <c r="S3259" s="6">
        <v>0</v>
      </c>
      <c r="T3259" s="6">
        <v>0</v>
      </c>
      <c r="U3259" s="6">
        <v>0.12</v>
      </c>
      <c r="V3259" s="6">
        <v>0</v>
      </c>
      <c r="W3259" s="6">
        <f>SUM(Table2[[#This Row],[PE Obligations]:[Paving Obligations]])</f>
        <v>0.12</v>
      </c>
    </row>
    <row r="3260" spans="1:23" x14ac:dyDescent="0.25">
      <c r="A3260" s="5">
        <v>108908</v>
      </c>
      <c r="B3260" s="4">
        <v>4</v>
      </c>
      <c r="C3260" s="9" t="s">
        <v>233</v>
      </c>
      <c r="D3260" s="65" t="s">
        <v>1087</v>
      </c>
      <c r="E3260" s="65" t="s">
        <v>900</v>
      </c>
      <c r="F3260" s="9" t="s">
        <v>1088</v>
      </c>
      <c r="H3260" s="1" t="s">
        <v>52</v>
      </c>
      <c r="I3260" s="1" t="s">
        <v>48</v>
      </c>
      <c r="K3260" s="14" t="s">
        <v>28</v>
      </c>
      <c r="L3260" s="14" t="s">
        <v>11339</v>
      </c>
      <c r="M3260" s="2">
        <v>0</v>
      </c>
      <c r="N3260" s="13">
        <v>39752</v>
      </c>
      <c r="P3260" s="181" t="s">
        <v>11515</v>
      </c>
      <c r="Q3260" s="182" t="s">
        <v>24</v>
      </c>
      <c r="S3260" s="6">
        <v>0</v>
      </c>
      <c r="T3260" s="6">
        <v>0</v>
      </c>
      <c r="U3260" s="6">
        <v>0.12</v>
      </c>
      <c r="V3260" s="6">
        <v>0</v>
      </c>
      <c r="W3260" s="6">
        <f>SUM(Table2[[#This Row],[PE Obligations]:[Paving Obligations]])</f>
        <v>0.12</v>
      </c>
    </row>
    <row r="3261" spans="1:23" ht="30" x14ac:dyDescent="0.25">
      <c r="A3261" s="5">
        <v>112412.01</v>
      </c>
      <c r="B3261" s="4">
        <v>3</v>
      </c>
      <c r="C3261" s="9" t="s">
        <v>254</v>
      </c>
      <c r="D3261" s="65" t="s">
        <v>1298</v>
      </c>
      <c r="E3261" s="65" t="s">
        <v>900</v>
      </c>
      <c r="F3261" s="9" t="s">
        <v>1301</v>
      </c>
      <c r="H3261" s="1" t="s">
        <v>28</v>
      </c>
      <c r="I3261" s="1" t="s">
        <v>395</v>
      </c>
      <c r="K3261" s="14" t="s">
        <v>28</v>
      </c>
      <c r="L3261" s="14" t="s">
        <v>11339</v>
      </c>
      <c r="M3261" s="2">
        <v>0.09</v>
      </c>
      <c r="N3261" s="13">
        <v>40760</v>
      </c>
      <c r="P3261" s="181" t="s">
        <v>11515</v>
      </c>
      <c r="Q3261" s="182" t="s">
        <v>24</v>
      </c>
      <c r="R3261" s="9" t="s">
        <v>1302</v>
      </c>
      <c r="S3261" s="6">
        <v>0</v>
      </c>
      <c r="T3261" s="6">
        <v>0</v>
      </c>
      <c r="U3261" s="6">
        <v>0.12</v>
      </c>
      <c r="V3261" s="6">
        <v>0</v>
      </c>
      <c r="W3261" s="6">
        <f>SUM(Table2[[#This Row],[PE Obligations]:[Paving Obligations]])</f>
        <v>0.12</v>
      </c>
    </row>
    <row r="3262" spans="1:23" ht="45" x14ac:dyDescent="0.25">
      <c r="A3262" s="5">
        <v>100233</v>
      </c>
      <c r="B3262" s="4">
        <v>1</v>
      </c>
      <c r="C3262" s="9" t="s">
        <v>431</v>
      </c>
      <c r="D3262" s="65"/>
      <c r="E3262" s="65" t="s">
        <v>900</v>
      </c>
      <c r="F3262" s="9" t="s">
        <v>432</v>
      </c>
      <c r="H3262" s="1" t="s">
        <v>74</v>
      </c>
      <c r="I3262" s="1" t="s">
        <v>433</v>
      </c>
      <c r="K3262" s="14" t="s">
        <v>11496</v>
      </c>
      <c r="L3262" s="14" t="s">
        <v>113</v>
      </c>
      <c r="M3262" s="2">
        <v>28.4</v>
      </c>
      <c r="P3262" s="181" t="s">
        <v>11515</v>
      </c>
      <c r="Q3262" s="182"/>
      <c r="S3262" s="6">
        <v>0.11</v>
      </c>
      <c r="T3262" s="6">
        <v>0</v>
      </c>
      <c r="U3262" s="6">
        <v>0</v>
      </c>
      <c r="V3262" s="6">
        <v>0</v>
      </c>
      <c r="W3262" s="6">
        <f>SUM(Table2[[#This Row],[PE Obligations]:[Paving Obligations]])</f>
        <v>0.11</v>
      </c>
    </row>
    <row r="3263" spans="1:23" x14ac:dyDescent="0.25">
      <c r="A3263" s="5">
        <v>104129.02</v>
      </c>
      <c r="B3263" s="4">
        <v>1</v>
      </c>
      <c r="C3263" s="9" t="s">
        <v>32</v>
      </c>
      <c r="D3263" s="65"/>
      <c r="E3263" s="65" t="s">
        <v>900</v>
      </c>
      <c r="F3263" s="9" t="s">
        <v>852</v>
      </c>
      <c r="H3263" s="1" t="s">
        <v>105</v>
      </c>
      <c r="I3263" s="1" t="s">
        <v>851</v>
      </c>
      <c r="K3263" s="14" t="s">
        <v>11501</v>
      </c>
      <c r="L3263" s="14" t="s">
        <v>113</v>
      </c>
      <c r="M3263" s="2">
        <v>0.20799999999999999</v>
      </c>
      <c r="N3263" s="13">
        <v>39535</v>
      </c>
      <c r="P3263" s="181" t="s">
        <v>11515</v>
      </c>
      <c r="Q3263" s="182" t="s">
        <v>24</v>
      </c>
      <c r="S3263" s="6">
        <v>0</v>
      </c>
      <c r="T3263" s="6">
        <v>0</v>
      </c>
      <c r="U3263" s="6">
        <v>0.11</v>
      </c>
      <c r="V3263" s="6">
        <v>0</v>
      </c>
      <c r="W3263" s="6">
        <f>SUM(Table2[[#This Row],[PE Obligations]:[Paving Obligations]])</f>
        <v>0.11</v>
      </c>
    </row>
    <row r="3264" spans="1:23" ht="30" x14ac:dyDescent="0.25">
      <c r="A3264" s="5">
        <v>114633</v>
      </c>
      <c r="B3264" s="4">
        <v>1</v>
      </c>
      <c r="C3264" s="9" t="s">
        <v>192</v>
      </c>
      <c r="D3264" s="65" t="s">
        <v>390</v>
      </c>
      <c r="E3264" s="65" t="s">
        <v>900</v>
      </c>
      <c r="F3264" s="9" t="s">
        <v>1657</v>
      </c>
      <c r="H3264" s="1" t="s">
        <v>24</v>
      </c>
      <c r="I3264" s="1" t="s">
        <v>63</v>
      </c>
      <c r="K3264" s="14" t="s">
        <v>11496</v>
      </c>
      <c r="L3264" s="14" t="s">
        <v>113</v>
      </c>
      <c r="M3264" s="2">
        <v>0</v>
      </c>
      <c r="N3264" s="13">
        <v>40585</v>
      </c>
      <c r="P3264" s="181" t="s">
        <v>11514</v>
      </c>
      <c r="Q3264" s="182" t="s">
        <v>11</v>
      </c>
      <c r="S3264" s="6">
        <v>0.01</v>
      </c>
      <c r="T3264" s="6">
        <v>0</v>
      </c>
      <c r="U3264" s="6">
        <v>0.1</v>
      </c>
      <c r="V3264" s="6">
        <v>0</v>
      </c>
      <c r="W3264" s="6">
        <f>SUM(Table2[[#This Row],[PE Obligations]:[Paving Obligations]])</f>
        <v>0.11</v>
      </c>
    </row>
    <row r="3265" spans="1:23" x14ac:dyDescent="0.25">
      <c r="A3265" s="5">
        <v>115782</v>
      </c>
      <c r="B3265" s="4">
        <v>3</v>
      </c>
      <c r="C3265" s="9" t="s">
        <v>54</v>
      </c>
      <c r="D3265" s="65" t="s">
        <v>339</v>
      </c>
      <c r="E3265" s="65" t="s">
        <v>900</v>
      </c>
      <c r="F3265" s="9" t="s">
        <v>1824</v>
      </c>
      <c r="H3265" s="1" t="s">
        <v>52</v>
      </c>
      <c r="I3265" s="1" t="s">
        <v>48</v>
      </c>
      <c r="K3265" s="14" t="s">
        <v>28</v>
      </c>
      <c r="L3265" s="14" t="s">
        <v>11339</v>
      </c>
      <c r="M3265" s="2">
        <v>0.03</v>
      </c>
      <c r="N3265" s="13">
        <v>41033</v>
      </c>
      <c r="P3265" s="181" t="s">
        <v>11514</v>
      </c>
      <c r="Q3265" s="182" t="s">
        <v>11</v>
      </c>
      <c r="R3265" s="9" t="s">
        <v>1825</v>
      </c>
      <c r="S3265" s="6">
        <v>0</v>
      </c>
      <c r="T3265" s="6">
        <v>0</v>
      </c>
      <c r="U3265" s="6">
        <v>0.11</v>
      </c>
      <c r="V3265" s="6">
        <v>0</v>
      </c>
      <c r="W3265" s="6">
        <f>SUM(Table2[[#This Row],[PE Obligations]:[Paving Obligations]])</f>
        <v>0.11</v>
      </c>
    </row>
    <row r="3266" spans="1:23" x14ac:dyDescent="0.25">
      <c r="A3266" s="5">
        <v>115419</v>
      </c>
      <c r="B3266" s="4">
        <v>4</v>
      </c>
      <c r="C3266" s="9" t="s">
        <v>174</v>
      </c>
      <c r="D3266" s="65" t="s">
        <v>363</v>
      </c>
      <c r="E3266" s="65" t="s">
        <v>900</v>
      </c>
      <c r="F3266" s="9" t="s">
        <v>1743</v>
      </c>
      <c r="H3266" s="1" t="s">
        <v>52</v>
      </c>
      <c r="I3266" s="1" t="s">
        <v>48</v>
      </c>
      <c r="K3266" s="14" t="s">
        <v>28</v>
      </c>
      <c r="L3266" s="14" t="s">
        <v>11339</v>
      </c>
      <c r="M3266" s="2">
        <v>0</v>
      </c>
      <c r="N3266" s="13">
        <v>40949</v>
      </c>
      <c r="P3266" s="181" t="s">
        <v>11515</v>
      </c>
      <c r="Q3266" s="182" t="s">
        <v>24</v>
      </c>
      <c r="R3266" s="9" t="s">
        <v>1744</v>
      </c>
      <c r="S3266" s="6">
        <v>0</v>
      </c>
      <c r="T3266" s="6">
        <v>0</v>
      </c>
      <c r="U3266" s="6">
        <v>0.1</v>
      </c>
      <c r="V3266" s="6">
        <v>0</v>
      </c>
      <c r="W3266" s="6">
        <f>SUM(Table2[[#This Row],[PE Obligations]:[Paving Obligations]])</f>
        <v>0.1</v>
      </c>
    </row>
    <row r="3267" spans="1:23" x14ac:dyDescent="0.25">
      <c r="A3267" s="5">
        <v>103412</v>
      </c>
      <c r="B3267" s="4">
        <v>1</v>
      </c>
      <c r="C3267" s="9" t="s">
        <v>40</v>
      </c>
      <c r="D3267" s="65"/>
      <c r="E3267" s="65" t="s">
        <v>11500</v>
      </c>
      <c r="F3267" s="9" t="s">
        <v>792</v>
      </c>
      <c r="H3267" s="1" t="s">
        <v>24</v>
      </c>
      <c r="I3267" s="1" t="s">
        <v>24</v>
      </c>
      <c r="K3267" s="14" t="s">
        <v>11500</v>
      </c>
      <c r="L3267" s="14" t="s">
        <v>11500</v>
      </c>
      <c r="M3267" s="1" t="s">
        <v>57</v>
      </c>
      <c r="P3267" s="181" t="s">
        <v>11500</v>
      </c>
      <c r="Q3267" s="182"/>
      <c r="S3267" s="6">
        <v>0</v>
      </c>
      <c r="T3267" s="6">
        <v>0</v>
      </c>
      <c r="U3267" s="6">
        <v>0.1</v>
      </c>
      <c r="V3267" s="6">
        <v>0</v>
      </c>
      <c r="W3267" s="6">
        <f>SUM(Table2[[#This Row],[PE Obligations]:[Paving Obligations]])</f>
        <v>0.1</v>
      </c>
    </row>
    <row r="3268" spans="1:23" ht="30" x14ac:dyDescent="0.25">
      <c r="A3268" s="5">
        <v>122971</v>
      </c>
      <c r="B3268" s="4">
        <v>2</v>
      </c>
      <c r="C3268" s="9" t="s">
        <v>183</v>
      </c>
      <c r="D3268" s="65" t="s">
        <v>3267</v>
      </c>
      <c r="E3268" s="65" t="s">
        <v>11498</v>
      </c>
      <c r="F3268" s="9" t="s">
        <v>3268</v>
      </c>
      <c r="H3268" s="1" t="s">
        <v>1098</v>
      </c>
      <c r="I3268" s="1" t="s">
        <v>158</v>
      </c>
      <c r="K3268" s="14" t="s">
        <v>11500</v>
      </c>
      <c r="L3268" s="14" t="s">
        <v>11500</v>
      </c>
      <c r="M3268" s="2">
        <v>1.97</v>
      </c>
      <c r="P3268" s="181" t="s">
        <v>11517</v>
      </c>
      <c r="Q3268" s="182" t="s">
        <v>30</v>
      </c>
      <c r="S3268" s="6">
        <v>0</v>
      </c>
      <c r="T3268" s="6">
        <v>0</v>
      </c>
      <c r="U3268" s="6">
        <v>0</v>
      </c>
      <c r="V3268" s="6">
        <v>0.1</v>
      </c>
      <c r="W3268" s="6">
        <f>SUM(Table2[[#This Row],[PE Obligations]:[Paving Obligations]])</f>
        <v>0.1</v>
      </c>
    </row>
    <row r="3269" spans="1:23" ht="30" x14ac:dyDescent="0.25">
      <c r="A3269" s="5">
        <v>109821</v>
      </c>
      <c r="B3269" s="4">
        <v>3</v>
      </c>
      <c r="C3269" s="9" t="s">
        <v>152</v>
      </c>
      <c r="D3269" s="65" t="s">
        <v>913</v>
      </c>
      <c r="E3269" s="65" t="s">
        <v>900</v>
      </c>
      <c r="F3269" s="9" t="s">
        <v>1156</v>
      </c>
      <c r="G3269" s="9" t="s">
        <v>522</v>
      </c>
      <c r="H3269" s="1" t="s">
        <v>24</v>
      </c>
      <c r="I3269" s="1" t="s">
        <v>522</v>
      </c>
      <c r="K3269" s="14" t="s">
        <v>11496</v>
      </c>
      <c r="L3269" s="14" t="s">
        <v>113</v>
      </c>
      <c r="M3269" s="2">
        <v>0</v>
      </c>
      <c r="N3269" s="13">
        <v>39794</v>
      </c>
      <c r="P3269" s="181" t="s">
        <v>11514</v>
      </c>
      <c r="Q3269" s="182" t="s">
        <v>11</v>
      </c>
      <c r="S3269" s="6">
        <v>0</v>
      </c>
      <c r="T3269" s="6">
        <v>0</v>
      </c>
      <c r="U3269" s="6">
        <v>0.09</v>
      </c>
      <c r="V3269" s="6">
        <v>0</v>
      </c>
      <c r="W3269" s="6">
        <f>SUM(Table2[[#This Row],[PE Obligations]:[Paving Obligations]])</f>
        <v>0.09</v>
      </c>
    </row>
    <row r="3270" spans="1:23" x14ac:dyDescent="0.25">
      <c r="A3270" s="5">
        <v>110991</v>
      </c>
      <c r="B3270" s="4">
        <v>4</v>
      </c>
      <c r="C3270" s="9" t="s">
        <v>264</v>
      </c>
      <c r="D3270" s="65" t="s">
        <v>538</v>
      </c>
      <c r="E3270" s="65" t="s">
        <v>900</v>
      </c>
      <c r="F3270" s="9" t="s">
        <v>1200</v>
      </c>
      <c r="H3270" s="1" t="s">
        <v>52</v>
      </c>
      <c r="I3270" s="1" t="s">
        <v>48</v>
      </c>
      <c r="K3270" s="14" t="s">
        <v>28</v>
      </c>
      <c r="L3270" s="14" t="s">
        <v>11339</v>
      </c>
      <c r="M3270" s="2">
        <v>0.03</v>
      </c>
      <c r="N3270" s="13">
        <v>40256</v>
      </c>
      <c r="P3270" s="181" t="s">
        <v>11514</v>
      </c>
      <c r="Q3270" s="182" t="s">
        <v>11</v>
      </c>
      <c r="S3270" s="6">
        <v>0</v>
      </c>
      <c r="T3270" s="6">
        <v>0</v>
      </c>
      <c r="U3270" s="6">
        <v>0.09</v>
      </c>
      <c r="V3270" s="6">
        <v>0</v>
      </c>
      <c r="W3270" s="6">
        <f>SUM(Table2[[#This Row],[PE Obligations]:[Paving Obligations]])</f>
        <v>0.09</v>
      </c>
    </row>
    <row r="3271" spans="1:23" x14ac:dyDescent="0.25">
      <c r="A3271" s="5">
        <v>111012</v>
      </c>
      <c r="B3271" s="4">
        <v>4</v>
      </c>
      <c r="C3271" s="9" t="s">
        <v>227</v>
      </c>
      <c r="D3271" s="65" t="s">
        <v>1204</v>
      </c>
      <c r="E3271" s="65" t="s">
        <v>900</v>
      </c>
      <c r="F3271" s="9" t="s">
        <v>1205</v>
      </c>
      <c r="H3271" s="1" t="s">
        <v>52</v>
      </c>
      <c r="I3271" s="1" t="s">
        <v>48</v>
      </c>
      <c r="K3271" s="14" t="s">
        <v>28</v>
      </c>
      <c r="L3271" s="14" t="s">
        <v>11339</v>
      </c>
      <c r="M3271" s="2">
        <v>0</v>
      </c>
      <c r="N3271" s="13">
        <v>39892</v>
      </c>
      <c r="P3271" s="181" t="s">
        <v>11515</v>
      </c>
      <c r="Q3271" s="182" t="s">
        <v>24</v>
      </c>
      <c r="S3271" s="6">
        <v>0</v>
      </c>
      <c r="T3271" s="6">
        <v>0</v>
      </c>
      <c r="U3271" s="6">
        <v>0.09</v>
      </c>
      <c r="V3271" s="6">
        <v>0</v>
      </c>
      <c r="W3271" s="6">
        <f>SUM(Table2[[#This Row],[PE Obligations]:[Paving Obligations]])</f>
        <v>0.09</v>
      </c>
    </row>
    <row r="3272" spans="1:23" ht="30" x14ac:dyDescent="0.25">
      <c r="A3272" s="5">
        <v>111104</v>
      </c>
      <c r="B3272" s="4">
        <v>3</v>
      </c>
      <c r="C3272" s="9" t="s">
        <v>798</v>
      </c>
      <c r="D3272" s="65" t="s">
        <v>1214</v>
      </c>
      <c r="E3272" s="65" t="s">
        <v>11498</v>
      </c>
      <c r="F3272" s="9" t="s">
        <v>1215</v>
      </c>
      <c r="H3272" s="1" t="s">
        <v>35</v>
      </c>
      <c r="I3272" s="1" t="s">
        <v>395</v>
      </c>
      <c r="K3272" s="14" t="s">
        <v>28</v>
      </c>
      <c r="L3272" s="14" t="s">
        <v>113</v>
      </c>
      <c r="M3272" s="2">
        <v>0</v>
      </c>
      <c r="P3272" s="181" t="s">
        <v>11517</v>
      </c>
      <c r="Q3272" s="182" t="s">
        <v>30</v>
      </c>
      <c r="S3272" s="6">
        <v>0</v>
      </c>
      <c r="T3272" s="6">
        <v>0</v>
      </c>
      <c r="U3272" s="6">
        <v>0.09</v>
      </c>
      <c r="V3272" s="6">
        <v>0</v>
      </c>
      <c r="W3272" s="6">
        <f>SUM(Table2[[#This Row],[PE Obligations]:[Paving Obligations]])</f>
        <v>0.09</v>
      </c>
    </row>
    <row r="3273" spans="1:23" x14ac:dyDescent="0.25">
      <c r="A3273" s="5">
        <v>114241</v>
      </c>
      <c r="B3273" s="4">
        <v>3</v>
      </c>
      <c r="C3273" s="9" t="s">
        <v>131</v>
      </c>
      <c r="D3273" s="65" t="s">
        <v>775</v>
      </c>
      <c r="E3273" s="65" t="s">
        <v>900</v>
      </c>
      <c r="F3273" s="9" t="s">
        <v>1580</v>
      </c>
      <c r="H3273" s="1" t="s">
        <v>52</v>
      </c>
      <c r="I3273" s="1" t="s">
        <v>48</v>
      </c>
      <c r="K3273" s="14" t="s">
        <v>28</v>
      </c>
      <c r="L3273" s="14" t="s">
        <v>11339</v>
      </c>
      <c r="M3273" s="2">
        <v>0</v>
      </c>
      <c r="N3273" s="13">
        <v>40480</v>
      </c>
      <c r="P3273" s="181" t="s">
        <v>11515</v>
      </c>
      <c r="Q3273" s="182"/>
      <c r="S3273" s="6">
        <v>0</v>
      </c>
      <c r="T3273" s="6">
        <v>0</v>
      </c>
      <c r="U3273" s="6">
        <v>0.09</v>
      </c>
      <c r="V3273" s="6">
        <v>0</v>
      </c>
      <c r="W3273" s="6">
        <f>SUM(Table2[[#This Row],[PE Obligations]:[Paving Obligations]])</f>
        <v>0.09</v>
      </c>
    </row>
    <row r="3274" spans="1:23" ht="30" x14ac:dyDescent="0.25">
      <c r="A3274" s="5">
        <v>115597</v>
      </c>
      <c r="B3274" s="4">
        <v>4</v>
      </c>
      <c r="C3274" s="9" t="s">
        <v>215</v>
      </c>
      <c r="D3274" s="65" t="s">
        <v>135</v>
      </c>
      <c r="E3274" s="65" t="s">
        <v>11498</v>
      </c>
      <c r="F3274" s="9" t="s">
        <v>1760</v>
      </c>
      <c r="H3274" s="1" t="s">
        <v>24</v>
      </c>
      <c r="I3274" s="1" t="s">
        <v>118</v>
      </c>
      <c r="K3274" s="14" t="s">
        <v>11496</v>
      </c>
      <c r="L3274" s="14" t="s">
        <v>11499</v>
      </c>
      <c r="M3274" s="1" t="s">
        <v>57</v>
      </c>
      <c r="P3274" s="181" t="s">
        <v>11517</v>
      </c>
      <c r="Q3274" s="182" t="s">
        <v>30</v>
      </c>
      <c r="S3274" s="6">
        <v>0</v>
      </c>
      <c r="T3274" s="6">
        <v>0</v>
      </c>
      <c r="U3274" s="6">
        <v>0.09</v>
      </c>
      <c r="V3274" s="6">
        <v>0</v>
      </c>
      <c r="W3274" s="6">
        <f>SUM(Table2[[#This Row],[PE Obligations]:[Paving Obligations]])</f>
        <v>0.09</v>
      </c>
    </row>
    <row r="3275" spans="1:23" ht="30" x14ac:dyDescent="0.25">
      <c r="A3275" s="5">
        <v>110436</v>
      </c>
      <c r="B3275" s="4">
        <v>1</v>
      </c>
      <c r="C3275" s="9" t="s">
        <v>102</v>
      </c>
      <c r="D3275" s="65"/>
      <c r="E3275" s="65" t="s">
        <v>11498</v>
      </c>
      <c r="F3275" s="9" t="s">
        <v>1176</v>
      </c>
      <c r="H3275" s="1" t="s">
        <v>52</v>
      </c>
      <c r="I3275" s="1" t="s">
        <v>48</v>
      </c>
      <c r="K3275" s="14" t="s">
        <v>28</v>
      </c>
      <c r="L3275" s="14" t="s">
        <v>11339</v>
      </c>
      <c r="M3275" s="2">
        <v>0</v>
      </c>
      <c r="N3275" s="13">
        <v>39976</v>
      </c>
      <c r="P3275" s="181" t="s">
        <v>11516</v>
      </c>
      <c r="Q3275" s="182" t="s">
        <v>1177</v>
      </c>
      <c r="S3275" s="6">
        <v>0</v>
      </c>
      <c r="T3275" s="6">
        <v>0</v>
      </c>
      <c r="U3275" s="6">
        <v>0.09</v>
      </c>
      <c r="V3275" s="6">
        <v>0</v>
      </c>
      <c r="W3275" s="6">
        <f>SUM(Table2[[#This Row],[PE Obligations]:[Paving Obligations]])</f>
        <v>0.09</v>
      </c>
    </row>
    <row r="3276" spans="1:23" x14ac:dyDescent="0.25">
      <c r="A3276" s="5">
        <v>100334.02</v>
      </c>
      <c r="B3276" s="4">
        <v>4</v>
      </c>
      <c r="C3276" s="9" t="s">
        <v>210</v>
      </c>
      <c r="D3276" s="65" t="s">
        <v>523</v>
      </c>
      <c r="E3276" s="65" t="s">
        <v>900</v>
      </c>
      <c r="F3276" s="9" t="s">
        <v>524</v>
      </c>
      <c r="H3276" s="1" t="s">
        <v>24</v>
      </c>
      <c r="I3276" s="1" t="s">
        <v>501</v>
      </c>
      <c r="K3276" s="14" t="s">
        <v>11500</v>
      </c>
      <c r="L3276" s="14" t="s">
        <v>11500</v>
      </c>
      <c r="M3276" s="2">
        <v>0.17</v>
      </c>
      <c r="N3276" s="13">
        <v>40634</v>
      </c>
      <c r="P3276" s="181" t="s">
        <v>11515</v>
      </c>
      <c r="Q3276" s="182"/>
      <c r="S3276" s="6">
        <v>0</v>
      </c>
      <c r="T3276" s="6">
        <v>0</v>
      </c>
      <c r="U3276" s="6">
        <v>0.09</v>
      </c>
      <c r="V3276" s="6">
        <v>0</v>
      </c>
      <c r="W3276" s="6">
        <f>SUM(Table2[[#This Row],[PE Obligations]:[Paving Obligations]])</f>
        <v>0.09</v>
      </c>
    </row>
    <row r="3277" spans="1:23" x14ac:dyDescent="0.25">
      <c r="A3277" s="5">
        <v>103402.01</v>
      </c>
      <c r="B3277" s="4">
        <v>1</v>
      </c>
      <c r="C3277" s="9" t="s">
        <v>397</v>
      </c>
      <c r="D3277" s="65" t="s">
        <v>363</v>
      </c>
      <c r="E3277" s="65" t="s">
        <v>900</v>
      </c>
      <c r="F3277" s="9" t="s">
        <v>789</v>
      </c>
      <c r="H3277" s="1" t="s">
        <v>52</v>
      </c>
      <c r="I3277" s="1" t="s">
        <v>48</v>
      </c>
      <c r="K3277" s="14" t="s">
        <v>28</v>
      </c>
      <c r="L3277" s="14" t="s">
        <v>11339</v>
      </c>
      <c r="M3277" s="2">
        <v>0</v>
      </c>
      <c r="N3277" s="13">
        <v>39794</v>
      </c>
      <c r="P3277" s="181" t="s">
        <v>11514</v>
      </c>
      <c r="Q3277" s="182" t="s">
        <v>11</v>
      </c>
      <c r="S3277" s="6">
        <v>0</v>
      </c>
      <c r="T3277" s="6">
        <v>0</v>
      </c>
      <c r="U3277" s="6">
        <v>0.08</v>
      </c>
      <c r="V3277" s="6">
        <v>0</v>
      </c>
      <c r="W3277" s="6">
        <f>SUM(Table2[[#This Row],[PE Obligations]:[Paving Obligations]])</f>
        <v>0.08</v>
      </c>
    </row>
    <row r="3278" spans="1:23" x14ac:dyDescent="0.25">
      <c r="A3278" s="5">
        <v>111119</v>
      </c>
      <c r="B3278" s="4">
        <v>1</v>
      </c>
      <c r="C3278" s="9" t="s">
        <v>186</v>
      </c>
      <c r="D3278" s="65" t="s">
        <v>1222</v>
      </c>
      <c r="E3278" s="65" t="s">
        <v>900</v>
      </c>
      <c r="F3278" s="9" t="s">
        <v>1223</v>
      </c>
      <c r="H3278" s="1" t="s">
        <v>52</v>
      </c>
      <c r="I3278" s="1" t="s">
        <v>48</v>
      </c>
      <c r="K3278" s="14" t="s">
        <v>28</v>
      </c>
      <c r="L3278" s="14" t="s">
        <v>11339</v>
      </c>
      <c r="M3278" s="2">
        <v>0</v>
      </c>
      <c r="N3278" s="13">
        <v>39976</v>
      </c>
      <c r="P3278" s="181" t="s">
        <v>11515</v>
      </c>
      <c r="Q3278" s="182" t="s">
        <v>24</v>
      </c>
      <c r="S3278" s="6">
        <v>0</v>
      </c>
      <c r="T3278" s="6">
        <v>0</v>
      </c>
      <c r="U3278" s="6">
        <v>0.08</v>
      </c>
      <c r="V3278" s="6">
        <v>0</v>
      </c>
      <c r="W3278" s="6">
        <f>SUM(Table2[[#This Row],[PE Obligations]:[Paving Obligations]])</f>
        <v>0.08</v>
      </c>
    </row>
    <row r="3279" spans="1:23" x14ac:dyDescent="0.25">
      <c r="A3279" s="5">
        <v>112225</v>
      </c>
      <c r="B3279" s="4">
        <v>3</v>
      </c>
      <c r="C3279" s="9" t="s">
        <v>267</v>
      </c>
      <c r="D3279" s="65" t="s">
        <v>339</v>
      </c>
      <c r="E3279" s="65" t="s">
        <v>900</v>
      </c>
      <c r="F3279" s="9" t="s">
        <v>1270</v>
      </c>
      <c r="H3279" s="1" t="s">
        <v>52</v>
      </c>
      <c r="I3279" s="1" t="s">
        <v>48</v>
      </c>
      <c r="K3279" s="14" t="s">
        <v>28</v>
      </c>
      <c r="L3279" s="14" t="s">
        <v>11339</v>
      </c>
      <c r="M3279" s="2">
        <v>0</v>
      </c>
      <c r="N3279" s="13">
        <v>40074</v>
      </c>
      <c r="P3279" s="181" t="s">
        <v>11515</v>
      </c>
      <c r="Q3279" s="182" t="s">
        <v>24</v>
      </c>
      <c r="S3279" s="6">
        <v>0</v>
      </c>
      <c r="T3279" s="6">
        <v>0</v>
      </c>
      <c r="U3279" s="6">
        <v>0.08</v>
      </c>
      <c r="V3279" s="6">
        <v>0</v>
      </c>
      <c r="W3279" s="6">
        <f>SUM(Table2[[#This Row],[PE Obligations]:[Paving Obligations]])</f>
        <v>0.08</v>
      </c>
    </row>
    <row r="3280" spans="1:23" x14ac:dyDescent="0.25">
      <c r="A3280" s="5">
        <v>115193</v>
      </c>
      <c r="B3280" s="4">
        <v>1</v>
      </c>
      <c r="C3280" s="9" t="s">
        <v>192</v>
      </c>
      <c r="D3280" s="65" t="s">
        <v>390</v>
      </c>
      <c r="E3280" s="65" t="s">
        <v>900</v>
      </c>
      <c r="F3280" s="9" t="s">
        <v>1690</v>
      </c>
      <c r="H3280" s="1" t="s">
        <v>158</v>
      </c>
      <c r="I3280" s="1" t="s">
        <v>158</v>
      </c>
      <c r="J3280" s="1" t="e">
        <f>VLOOKUP(A3280,'Resurfacing Data'!A:M,13,FALSE)</f>
        <v>#N/A</v>
      </c>
      <c r="K3280" s="14" t="s">
        <v>11496</v>
      </c>
      <c r="L3280" s="14" t="s">
        <v>10418</v>
      </c>
      <c r="M3280" s="2">
        <v>2.2000000000000002</v>
      </c>
      <c r="N3280" s="13">
        <v>40634</v>
      </c>
      <c r="P3280" s="181" t="s">
        <v>11515</v>
      </c>
      <c r="Q3280" s="182"/>
      <c r="S3280" s="6">
        <v>0</v>
      </c>
      <c r="T3280" s="6">
        <v>0</v>
      </c>
      <c r="U3280" s="6">
        <v>0</v>
      </c>
      <c r="V3280" s="6">
        <v>0.08</v>
      </c>
      <c r="W3280" s="6">
        <f>SUM(Table2[[#This Row],[PE Obligations]:[Paving Obligations]])</f>
        <v>0.08</v>
      </c>
    </row>
    <row r="3281" spans="1:23" ht="30" x14ac:dyDescent="0.25">
      <c r="A3281" s="5">
        <v>107353</v>
      </c>
      <c r="B3281" s="4">
        <v>4</v>
      </c>
      <c r="C3281" s="9" t="s">
        <v>607</v>
      </c>
      <c r="D3281" s="65" t="s">
        <v>855</v>
      </c>
      <c r="E3281" s="65" t="s">
        <v>900</v>
      </c>
      <c r="F3281" s="9" t="s">
        <v>1010</v>
      </c>
      <c r="H3281" s="1" t="s">
        <v>24</v>
      </c>
      <c r="I3281" s="1" t="s">
        <v>24</v>
      </c>
      <c r="K3281" s="14" t="s">
        <v>11500</v>
      </c>
      <c r="L3281" s="14" t="s">
        <v>11500</v>
      </c>
      <c r="M3281" s="2">
        <v>0</v>
      </c>
      <c r="N3281" s="13">
        <v>39794</v>
      </c>
      <c r="P3281" s="181" t="s">
        <v>11515</v>
      </c>
      <c r="Q3281" s="182" t="s">
        <v>24</v>
      </c>
      <c r="S3281" s="6">
        <v>0</v>
      </c>
      <c r="T3281" s="6">
        <v>0</v>
      </c>
      <c r="U3281" s="6">
        <v>0.08</v>
      </c>
      <c r="V3281" s="6">
        <v>0</v>
      </c>
      <c r="W3281" s="6">
        <f>SUM(Table2[[#This Row],[PE Obligations]:[Paving Obligations]])</f>
        <v>0.08</v>
      </c>
    </row>
    <row r="3282" spans="1:23" ht="75" x14ac:dyDescent="0.25">
      <c r="A3282" s="5">
        <v>115548</v>
      </c>
      <c r="B3282" s="4">
        <v>3</v>
      </c>
      <c r="C3282" s="9" t="s">
        <v>1755</v>
      </c>
      <c r="D3282" s="65" t="s">
        <v>114</v>
      </c>
      <c r="E3282" s="65" t="s">
        <v>10721</v>
      </c>
      <c r="F3282" s="9" t="s">
        <v>1756</v>
      </c>
      <c r="H3282" s="1" t="s">
        <v>74</v>
      </c>
      <c r="I3282" s="1" t="s">
        <v>56</v>
      </c>
      <c r="K3282" s="14" t="s">
        <v>11500</v>
      </c>
      <c r="L3282" s="14" t="s">
        <v>11500</v>
      </c>
      <c r="M3282" s="2">
        <v>12.3</v>
      </c>
      <c r="N3282" s="13">
        <v>41033</v>
      </c>
      <c r="P3282" s="181" t="s">
        <v>11513</v>
      </c>
      <c r="Q3282" s="182"/>
      <c r="S3282" s="6">
        <v>0.08</v>
      </c>
      <c r="T3282" s="6">
        <v>0</v>
      </c>
      <c r="U3282" s="6">
        <v>0</v>
      </c>
      <c r="V3282" s="6">
        <v>0</v>
      </c>
      <c r="W3282" s="6">
        <f>SUM(Table2[[#This Row],[PE Obligations]:[Paving Obligations]])</f>
        <v>0.08</v>
      </c>
    </row>
    <row r="3283" spans="1:23" x14ac:dyDescent="0.25">
      <c r="A3283" s="5">
        <v>125078</v>
      </c>
      <c r="B3283" s="4">
        <v>1</v>
      </c>
      <c r="C3283" s="9" t="s">
        <v>83</v>
      </c>
      <c r="D3283" s="65"/>
      <c r="E3283" s="65" t="s">
        <v>900</v>
      </c>
      <c r="F3283" s="9" t="s">
        <v>4167</v>
      </c>
      <c r="H3283" s="1" t="s">
        <v>105</v>
      </c>
      <c r="I3283" s="1" t="s">
        <v>171</v>
      </c>
      <c r="K3283" s="14" t="s">
        <v>11500</v>
      </c>
      <c r="L3283" s="14" t="s">
        <v>11500</v>
      </c>
      <c r="M3283" s="1" t="s">
        <v>57</v>
      </c>
      <c r="P3283" s="181" t="s">
        <v>11515</v>
      </c>
      <c r="Q3283" s="182"/>
      <c r="S3283" s="6">
        <v>0</v>
      </c>
      <c r="T3283" s="6">
        <v>0</v>
      </c>
      <c r="U3283" s="6">
        <v>0.08</v>
      </c>
      <c r="V3283" s="6">
        <v>0</v>
      </c>
      <c r="W3283" s="6">
        <f>SUM(Table2[[#This Row],[PE Obligations]:[Paving Obligations]])</f>
        <v>0.08</v>
      </c>
    </row>
    <row r="3284" spans="1:23" ht="30" x14ac:dyDescent="0.25">
      <c r="A3284" s="5">
        <v>83313.009999999995</v>
      </c>
      <c r="B3284" s="4">
        <v>3</v>
      </c>
      <c r="C3284" s="9" t="s">
        <v>54</v>
      </c>
      <c r="D3284" s="65" t="s">
        <v>114</v>
      </c>
      <c r="E3284" s="65" t="s">
        <v>10721</v>
      </c>
      <c r="F3284" s="9" t="s">
        <v>375</v>
      </c>
      <c r="H3284" s="1" t="s">
        <v>52</v>
      </c>
      <c r="I3284" s="1" t="s">
        <v>48</v>
      </c>
      <c r="K3284" s="14" t="s">
        <v>28</v>
      </c>
      <c r="L3284" s="14" t="s">
        <v>11339</v>
      </c>
      <c r="M3284" s="2">
        <v>0.18</v>
      </c>
      <c r="N3284" s="13">
        <v>41369</v>
      </c>
      <c r="P3284" s="181" t="s">
        <v>11513</v>
      </c>
      <c r="Q3284" s="182" t="s">
        <v>148</v>
      </c>
      <c r="R3284" s="9" t="s">
        <v>376</v>
      </c>
      <c r="S3284" s="6">
        <v>0</v>
      </c>
      <c r="T3284" s="6">
        <v>0</v>
      </c>
      <c r="U3284" s="6">
        <v>7.0000000000000007E-2</v>
      </c>
      <c r="V3284" s="6">
        <v>0</v>
      </c>
      <c r="W3284" s="6">
        <f>SUM(Table2[[#This Row],[PE Obligations]:[Paving Obligations]])</f>
        <v>7.0000000000000007E-2</v>
      </c>
    </row>
    <row r="3285" spans="1:23" ht="30" x14ac:dyDescent="0.25">
      <c r="A3285" s="5">
        <v>85143</v>
      </c>
      <c r="B3285" s="4">
        <v>1</v>
      </c>
      <c r="C3285" s="9" t="s">
        <v>83</v>
      </c>
      <c r="D3285" s="65" t="s">
        <v>142</v>
      </c>
      <c r="E3285" s="65" t="s">
        <v>900</v>
      </c>
      <c r="F3285" s="9" t="s">
        <v>424</v>
      </c>
      <c r="H3285" s="1" t="s">
        <v>74</v>
      </c>
      <c r="I3285" s="1" t="s">
        <v>113</v>
      </c>
      <c r="K3285" s="14" t="s">
        <v>11496</v>
      </c>
      <c r="L3285" s="14" t="s">
        <v>113</v>
      </c>
      <c r="M3285" s="2">
        <v>2.9</v>
      </c>
      <c r="N3285" s="13">
        <v>37232</v>
      </c>
      <c r="P3285" s="181" t="s">
        <v>11515</v>
      </c>
      <c r="Q3285" s="182"/>
      <c r="S3285" s="6">
        <v>0</v>
      </c>
      <c r="T3285" s="6">
        <v>0</v>
      </c>
      <c r="U3285" s="6">
        <v>7.0000000000000007E-2</v>
      </c>
      <c r="V3285" s="6">
        <v>0</v>
      </c>
      <c r="W3285" s="6">
        <f>SUM(Table2[[#This Row],[PE Obligations]:[Paving Obligations]])</f>
        <v>7.0000000000000007E-2</v>
      </c>
    </row>
    <row r="3286" spans="1:23" x14ac:dyDescent="0.25">
      <c r="A3286" s="5">
        <v>109593</v>
      </c>
      <c r="B3286" s="4">
        <v>1</v>
      </c>
      <c r="C3286" s="9" t="s">
        <v>40</v>
      </c>
      <c r="D3286" s="65" t="s">
        <v>122</v>
      </c>
      <c r="E3286" s="65" t="s">
        <v>10721</v>
      </c>
      <c r="F3286" s="9" t="s">
        <v>1132</v>
      </c>
      <c r="H3286" s="1" t="s">
        <v>52</v>
      </c>
      <c r="I3286" s="1" t="s">
        <v>48</v>
      </c>
      <c r="K3286" s="14" t="s">
        <v>28</v>
      </c>
      <c r="L3286" s="14" t="s">
        <v>11339</v>
      </c>
      <c r="M3286" s="2">
        <v>0</v>
      </c>
      <c r="N3286" s="13">
        <v>40032</v>
      </c>
      <c r="P3286" s="181" t="s">
        <v>11513</v>
      </c>
      <c r="Q3286" s="182" t="s">
        <v>148</v>
      </c>
      <c r="S3286" s="6">
        <v>0</v>
      </c>
      <c r="T3286" s="6">
        <v>0</v>
      </c>
      <c r="U3286" s="6">
        <v>7.0000000000000007E-2</v>
      </c>
      <c r="V3286" s="6">
        <v>0</v>
      </c>
      <c r="W3286" s="6">
        <f>SUM(Table2[[#This Row],[PE Obligations]:[Paving Obligations]])</f>
        <v>7.0000000000000007E-2</v>
      </c>
    </row>
    <row r="3287" spans="1:23" x14ac:dyDescent="0.25">
      <c r="A3287" s="5">
        <v>110581</v>
      </c>
      <c r="B3287" s="4">
        <v>1</v>
      </c>
      <c r="C3287" s="9" t="s">
        <v>169</v>
      </c>
      <c r="D3287" s="65" t="s">
        <v>1183</v>
      </c>
      <c r="E3287" s="65" t="s">
        <v>900</v>
      </c>
      <c r="F3287" s="9" t="s">
        <v>1184</v>
      </c>
      <c r="H3287" s="1" t="s">
        <v>52</v>
      </c>
      <c r="I3287" s="1" t="s">
        <v>48</v>
      </c>
      <c r="K3287" s="14" t="s">
        <v>28</v>
      </c>
      <c r="L3287" s="14" t="s">
        <v>11339</v>
      </c>
      <c r="M3287" s="2">
        <v>0</v>
      </c>
      <c r="N3287" s="13">
        <v>40116</v>
      </c>
      <c r="P3287" s="181" t="s">
        <v>11515</v>
      </c>
      <c r="Q3287" s="182" t="s">
        <v>24</v>
      </c>
      <c r="S3287" s="6">
        <v>0</v>
      </c>
      <c r="T3287" s="6">
        <v>0</v>
      </c>
      <c r="U3287" s="6">
        <v>7.0000000000000007E-2</v>
      </c>
      <c r="V3287" s="6">
        <v>0</v>
      </c>
      <c r="W3287" s="6">
        <f>SUM(Table2[[#This Row],[PE Obligations]:[Paving Obligations]])</f>
        <v>7.0000000000000007E-2</v>
      </c>
    </row>
    <row r="3288" spans="1:23" x14ac:dyDescent="0.25">
      <c r="A3288" s="5">
        <v>107742.01</v>
      </c>
      <c r="B3288" s="4">
        <v>3</v>
      </c>
      <c r="C3288" s="9" t="s">
        <v>289</v>
      </c>
      <c r="D3288" s="65" t="s">
        <v>108</v>
      </c>
      <c r="E3288" s="65" t="s">
        <v>10721</v>
      </c>
      <c r="F3288" s="9" t="s">
        <v>1041</v>
      </c>
      <c r="G3288" s="9" t="s">
        <v>1042</v>
      </c>
      <c r="H3288" s="1" t="s">
        <v>22</v>
      </c>
      <c r="I3288" s="1" t="s">
        <v>1043</v>
      </c>
      <c r="K3288" s="14" t="s">
        <v>11500</v>
      </c>
      <c r="L3288" s="14" t="s">
        <v>11500</v>
      </c>
      <c r="M3288" s="1" t="s">
        <v>57</v>
      </c>
      <c r="N3288" s="13">
        <v>40522</v>
      </c>
      <c r="P3288" s="181" t="s">
        <v>11513</v>
      </c>
      <c r="Q3288" s="182"/>
      <c r="S3288" s="6">
        <v>0</v>
      </c>
      <c r="T3288" s="6">
        <v>0</v>
      </c>
      <c r="U3288" s="6">
        <v>7.0000000000000007E-2</v>
      </c>
      <c r="V3288" s="6">
        <v>0</v>
      </c>
      <c r="W3288" s="6">
        <f>SUM(Table2[[#This Row],[PE Obligations]:[Paving Obligations]])</f>
        <v>7.0000000000000007E-2</v>
      </c>
    </row>
    <row r="3289" spans="1:23" ht="45" x14ac:dyDescent="0.25">
      <c r="A3289" s="5">
        <v>112117</v>
      </c>
      <c r="B3289" s="4">
        <v>1</v>
      </c>
      <c r="C3289" s="9" t="s">
        <v>287</v>
      </c>
      <c r="D3289" s="65" t="s">
        <v>363</v>
      </c>
      <c r="E3289" s="65" t="s">
        <v>900</v>
      </c>
      <c r="F3289" s="9" t="s">
        <v>1262</v>
      </c>
      <c r="H3289" s="1" t="s">
        <v>24</v>
      </c>
      <c r="I3289" s="1" t="s">
        <v>1129</v>
      </c>
      <c r="K3289" s="14" t="s">
        <v>11500</v>
      </c>
      <c r="L3289" s="14" t="s">
        <v>11500</v>
      </c>
      <c r="M3289" s="2">
        <v>1.1359999999999999</v>
      </c>
      <c r="N3289" s="13">
        <v>40116</v>
      </c>
      <c r="P3289" s="181" t="s">
        <v>11514</v>
      </c>
      <c r="Q3289" s="182" t="s">
        <v>11</v>
      </c>
      <c r="S3289" s="6">
        <v>0.02</v>
      </c>
      <c r="T3289" s="6">
        <v>0</v>
      </c>
      <c r="U3289" s="6">
        <v>0.05</v>
      </c>
      <c r="V3289" s="6">
        <v>0</v>
      </c>
      <c r="W3289" s="6">
        <f>SUM(Table2[[#This Row],[PE Obligations]:[Paving Obligations]])</f>
        <v>7.0000000000000007E-2</v>
      </c>
    </row>
    <row r="3290" spans="1:23" ht="60" x14ac:dyDescent="0.25">
      <c r="A3290" s="5">
        <v>114461</v>
      </c>
      <c r="B3290" s="4">
        <v>4</v>
      </c>
      <c r="C3290" s="9" t="s">
        <v>314</v>
      </c>
      <c r="D3290" s="65" t="s">
        <v>135</v>
      </c>
      <c r="E3290" s="65" t="s">
        <v>11498</v>
      </c>
      <c r="F3290" s="9" t="s">
        <v>1613</v>
      </c>
      <c r="G3290" s="9" t="s">
        <v>1614</v>
      </c>
      <c r="H3290" s="1" t="s">
        <v>24</v>
      </c>
      <c r="I3290" s="1" t="s">
        <v>113</v>
      </c>
      <c r="K3290" s="14" t="s">
        <v>11496</v>
      </c>
      <c r="L3290" s="14" t="s">
        <v>113</v>
      </c>
      <c r="M3290" s="2">
        <v>5.8000000000000003E-2</v>
      </c>
      <c r="P3290" s="181" t="s">
        <v>11517</v>
      </c>
      <c r="Q3290" s="182" t="s">
        <v>30</v>
      </c>
      <c r="S3290" s="6">
        <v>0.05</v>
      </c>
      <c r="T3290" s="6">
        <v>0</v>
      </c>
      <c r="U3290" s="6">
        <v>0.01</v>
      </c>
      <c r="V3290" s="6">
        <v>0</v>
      </c>
      <c r="W3290" s="6">
        <f>SUM(Table2[[#This Row],[PE Obligations]:[Paving Obligations]])</f>
        <v>6.0000000000000005E-2</v>
      </c>
    </row>
    <row r="3291" spans="1:23" ht="30" x14ac:dyDescent="0.25">
      <c r="A3291" s="5">
        <v>46469</v>
      </c>
      <c r="B3291" s="4">
        <v>1</v>
      </c>
      <c r="C3291" s="9" t="s">
        <v>83</v>
      </c>
      <c r="D3291" s="65" t="s">
        <v>144</v>
      </c>
      <c r="E3291" s="65" t="s">
        <v>900</v>
      </c>
      <c r="F3291" s="9" t="s">
        <v>145</v>
      </c>
      <c r="H3291" s="1" t="s">
        <v>74</v>
      </c>
      <c r="I3291" s="1" t="s">
        <v>118</v>
      </c>
      <c r="K3291" s="14" t="s">
        <v>11496</v>
      </c>
      <c r="L3291" s="14" t="s">
        <v>11499</v>
      </c>
      <c r="M3291" s="2">
        <v>0.6</v>
      </c>
      <c r="N3291" s="13">
        <v>37554</v>
      </c>
      <c r="P3291" s="181" t="s">
        <v>11515</v>
      </c>
      <c r="Q3291" s="182"/>
      <c r="S3291" s="6">
        <v>0</v>
      </c>
      <c r="T3291" s="6">
        <v>0</v>
      </c>
      <c r="U3291" s="6">
        <v>0.06</v>
      </c>
      <c r="V3291" s="6">
        <v>0</v>
      </c>
      <c r="W3291" s="6">
        <f>SUM(Table2[[#This Row],[PE Obligations]:[Paving Obligations]])</f>
        <v>0.06</v>
      </c>
    </row>
    <row r="3292" spans="1:23" ht="30" x14ac:dyDescent="0.25">
      <c r="A3292" s="5">
        <v>109201</v>
      </c>
      <c r="B3292" s="4">
        <v>4</v>
      </c>
      <c r="C3292" s="9" t="s">
        <v>233</v>
      </c>
      <c r="D3292" s="65" t="s">
        <v>356</v>
      </c>
      <c r="E3292" s="65" t="s">
        <v>900</v>
      </c>
      <c r="F3292" s="9" t="s">
        <v>1104</v>
      </c>
      <c r="H3292" s="1" t="s">
        <v>52</v>
      </c>
      <c r="I3292" s="1" t="s">
        <v>48</v>
      </c>
      <c r="K3292" s="14" t="s">
        <v>28</v>
      </c>
      <c r="L3292" s="14" t="s">
        <v>11339</v>
      </c>
      <c r="M3292" s="1" t="s">
        <v>57</v>
      </c>
      <c r="N3292" s="13">
        <v>39577</v>
      </c>
      <c r="P3292" s="181" t="s">
        <v>11515</v>
      </c>
      <c r="Q3292" s="182"/>
      <c r="S3292" s="6">
        <v>0</v>
      </c>
      <c r="T3292" s="6">
        <v>0</v>
      </c>
      <c r="U3292" s="6">
        <v>0.06</v>
      </c>
      <c r="V3292" s="6">
        <v>0</v>
      </c>
      <c r="W3292" s="6">
        <f>SUM(Table2[[#This Row],[PE Obligations]:[Paving Obligations]])</f>
        <v>0.06</v>
      </c>
    </row>
    <row r="3293" spans="1:23" x14ac:dyDescent="0.25">
      <c r="A3293" s="5">
        <v>112550</v>
      </c>
      <c r="B3293" s="4">
        <v>3</v>
      </c>
      <c r="C3293" s="9" t="s">
        <v>798</v>
      </c>
      <c r="D3293" s="65" t="s">
        <v>907</v>
      </c>
      <c r="E3293" s="65" t="s">
        <v>900</v>
      </c>
      <c r="F3293" s="9" t="s">
        <v>1324</v>
      </c>
      <c r="H3293" s="1" t="s">
        <v>74</v>
      </c>
      <c r="I3293" s="1" t="s">
        <v>719</v>
      </c>
      <c r="K3293" s="14" t="s">
        <v>11496</v>
      </c>
      <c r="L3293" s="14" t="s">
        <v>113</v>
      </c>
      <c r="M3293" s="2">
        <v>0.311</v>
      </c>
      <c r="N3293" s="13">
        <v>40480</v>
      </c>
      <c r="P3293" s="181" t="s">
        <v>11515</v>
      </c>
      <c r="Q3293" s="182" t="s">
        <v>24</v>
      </c>
      <c r="S3293" s="6">
        <v>0.06</v>
      </c>
      <c r="T3293" s="6">
        <v>0</v>
      </c>
      <c r="U3293" s="6">
        <v>0</v>
      </c>
      <c r="V3293" s="6">
        <v>0</v>
      </c>
      <c r="W3293" s="6">
        <f>SUM(Table2[[#This Row],[PE Obligations]:[Paving Obligations]])</f>
        <v>0.06</v>
      </c>
    </row>
    <row r="3294" spans="1:23" ht="150" x14ac:dyDescent="0.25">
      <c r="A3294" s="5">
        <v>112911</v>
      </c>
      <c r="B3294" s="4">
        <v>1</v>
      </c>
      <c r="C3294" s="9" t="s">
        <v>192</v>
      </c>
      <c r="D3294" s="65" t="s">
        <v>135</v>
      </c>
      <c r="E3294" s="65" t="s">
        <v>11498</v>
      </c>
      <c r="F3294" s="9" t="s">
        <v>1386</v>
      </c>
      <c r="G3294" s="9" t="s">
        <v>1387</v>
      </c>
      <c r="H3294" s="1" t="s">
        <v>22</v>
      </c>
      <c r="I3294" s="1" t="s">
        <v>113</v>
      </c>
      <c r="K3294" s="14" t="s">
        <v>11496</v>
      </c>
      <c r="L3294" s="14" t="s">
        <v>11499</v>
      </c>
      <c r="M3294" s="2">
        <v>0.126</v>
      </c>
      <c r="N3294" s="13">
        <v>40991</v>
      </c>
      <c r="P3294" s="181" t="s">
        <v>11517</v>
      </c>
      <c r="Q3294" s="182" t="s">
        <v>30</v>
      </c>
      <c r="S3294" s="6">
        <v>0.06</v>
      </c>
      <c r="T3294" s="6">
        <v>0</v>
      </c>
      <c r="U3294" s="6">
        <v>0</v>
      </c>
      <c r="V3294" s="6">
        <v>0</v>
      </c>
      <c r="W3294" s="6">
        <f>SUM(Table2[[#This Row],[PE Obligations]:[Paving Obligations]])</f>
        <v>0.06</v>
      </c>
    </row>
    <row r="3295" spans="1:23" ht="30" x14ac:dyDescent="0.25">
      <c r="A3295" s="5">
        <v>115736</v>
      </c>
      <c r="B3295" s="4">
        <v>1</v>
      </c>
      <c r="C3295" s="9" t="s">
        <v>256</v>
      </c>
      <c r="D3295" s="65" t="s">
        <v>135</v>
      </c>
      <c r="E3295" s="65" t="s">
        <v>11498</v>
      </c>
      <c r="F3295" s="9" t="s">
        <v>1802</v>
      </c>
      <c r="H3295" s="1" t="s">
        <v>24</v>
      </c>
      <c r="I3295" s="1" t="s">
        <v>719</v>
      </c>
      <c r="K3295" s="14" t="s">
        <v>11496</v>
      </c>
      <c r="L3295" s="14" t="s">
        <v>113</v>
      </c>
      <c r="M3295" s="1" t="s">
        <v>57</v>
      </c>
      <c r="P3295" s="181" t="s">
        <v>11517</v>
      </c>
      <c r="Q3295" s="182" t="s">
        <v>30</v>
      </c>
      <c r="S3295" s="6">
        <v>0</v>
      </c>
      <c r="T3295" s="6">
        <v>0</v>
      </c>
      <c r="U3295" s="6">
        <v>0.06</v>
      </c>
      <c r="V3295" s="6">
        <v>0</v>
      </c>
      <c r="W3295" s="6">
        <f>SUM(Table2[[#This Row],[PE Obligations]:[Paving Obligations]])</f>
        <v>0.06</v>
      </c>
    </row>
    <row r="3296" spans="1:23" ht="30" x14ac:dyDescent="0.25">
      <c r="A3296" s="5">
        <v>114667</v>
      </c>
      <c r="B3296" s="4">
        <v>2</v>
      </c>
      <c r="C3296" s="9" t="s">
        <v>176</v>
      </c>
      <c r="D3296" s="65" t="s">
        <v>999</v>
      </c>
      <c r="E3296" s="65" t="s">
        <v>900</v>
      </c>
      <c r="F3296" s="9" t="s">
        <v>1660</v>
      </c>
      <c r="H3296" s="1" t="s">
        <v>158</v>
      </c>
      <c r="I3296" s="1" t="s">
        <v>341</v>
      </c>
      <c r="J3296" s="1" t="e">
        <f>VLOOKUP(A3296,'Resurfacing Data'!A:M,13,FALSE)</f>
        <v>#N/A</v>
      </c>
      <c r="K3296" s="14" t="s">
        <v>11496</v>
      </c>
      <c r="L3296" s="14" t="s">
        <v>10418</v>
      </c>
      <c r="M3296" s="2">
        <v>5.3819999999999997</v>
      </c>
      <c r="N3296" s="13">
        <v>40711</v>
      </c>
      <c r="P3296" s="181" t="s">
        <v>11515</v>
      </c>
      <c r="Q3296" s="182" t="s">
        <v>24</v>
      </c>
      <c r="S3296" s="6">
        <v>0</v>
      </c>
      <c r="T3296" s="6">
        <v>0</v>
      </c>
      <c r="U3296" s="6">
        <v>0</v>
      </c>
      <c r="V3296" s="6">
        <v>0.06</v>
      </c>
      <c r="W3296" s="6">
        <f>SUM(Table2[[#This Row],[PE Obligations]:[Paving Obligations]])</f>
        <v>0.06</v>
      </c>
    </row>
    <row r="3297" spans="1:23" x14ac:dyDescent="0.25">
      <c r="A3297" s="5">
        <v>109713</v>
      </c>
      <c r="B3297" s="4">
        <v>3</v>
      </c>
      <c r="C3297" s="9" t="s">
        <v>188</v>
      </c>
      <c r="D3297" s="65" t="s">
        <v>108</v>
      </c>
      <c r="E3297" s="65" t="s">
        <v>10721</v>
      </c>
      <c r="F3297" s="9" t="s">
        <v>1144</v>
      </c>
      <c r="G3297" s="9" t="s">
        <v>1145</v>
      </c>
      <c r="H3297" s="1" t="s">
        <v>22</v>
      </c>
      <c r="I3297" s="1" t="s">
        <v>1043</v>
      </c>
      <c r="K3297" s="14" t="s">
        <v>11500</v>
      </c>
      <c r="L3297" s="14" t="s">
        <v>11500</v>
      </c>
      <c r="M3297" s="2">
        <v>0</v>
      </c>
      <c r="N3297" s="13">
        <v>39752</v>
      </c>
      <c r="P3297" s="181" t="s">
        <v>11513</v>
      </c>
      <c r="Q3297" s="182"/>
      <c r="S3297" s="6">
        <v>0</v>
      </c>
      <c r="T3297" s="6">
        <v>0</v>
      </c>
      <c r="U3297" s="6">
        <v>0.06</v>
      </c>
      <c r="V3297" s="6">
        <v>0</v>
      </c>
      <c r="W3297" s="6">
        <f>SUM(Table2[[#This Row],[PE Obligations]:[Paving Obligations]])</f>
        <v>0.06</v>
      </c>
    </row>
    <row r="3298" spans="1:23" ht="30" x14ac:dyDescent="0.25">
      <c r="A3298" s="5">
        <v>114102</v>
      </c>
      <c r="B3298" s="4">
        <v>2</v>
      </c>
      <c r="C3298" s="9" t="s">
        <v>197</v>
      </c>
      <c r="D3298" s="65" t="s">
        <v>1523</v>
      </c>
      <c r="E3298" s="65" t="s">
        <v>11498</v>
      </c>
      <c r="F3298" s="9" t="s">
        <v>1524</v>
      </c>
      <c r="H3298" s="1" t="s">
        <v>1098</v>
      </c>
      <c r="I3298" s="1" t="s">
        <v>158</v>
      </c>
      <c r="K3298" s="14" t="s">
        <v>11500</v>
      </c>
      <c r="L3298" s="14" t="s">
        <v>11500</v>
      </c>
      <c r="M3298" s="2">
        <v>4.29</v>
      </c>
      <c r="P3298" s="181" t="s">
        <v>11517</v>
      </c>
      <c r="Q3298" s="182" t="s">
        <v>30</v>
      </c>
      <c r="S3298" s="6">
        <v>0</v>
      </c>
      <c r="T3298" s="6">
        <v>0</v>
      </c>
      <c r="U3298" s="6">
        <v>0</v>
      </c>
      <c r="V3298" s="6">
        <v>0.06</v>
      </c>
      <c r="W3298" s="6">
        <f>SUM(Table2[[#This Row],[PE Obligations]:[Paving Obligations]])</f>
        <v>0.06</v>
      </c>
    </row>
    <row r="3299" spans="1:23" ht="30" x14ac:dyDescent="0.25">
      <c r="A3299" s="5">
        <v>117414</v>
      </c>
      <c r="B3299" s="4">
        <v>4</v>
      </c>
      <c r="C3299" s="9" t="s">
        <v>208</v>
      </c>
      <c r="D3299" s="65" t="s">
        <v>2119</v>
      </c>
      <c r="E3299" s="65" t="s">
        <v>11498</v>
      </c>
      <c r="F3299" s="9" t="s">
        <v>2120</v>
      </c>
      <c r="H3299" s="1" t="s">
        <v>1098</v>
      </c>
      <c r="I3299" s="1" t="s">
        <v>158</v>
      </c>
      <c r="K3299" s="14" t="s">
        <v>11500</v>
      </c>
      <c r="L3299" s="14" t="s">
        <v>11500</v>
      </c>
      <c r="M3299" s="2">
        <v>3.27</v>
      </c>
      <c r="P3299" s="181" t="s">
        <v>11517</v>
      </c>
      <c r="Q3299" s="182" t="s">
        <v>30</v>
      </c>
      <c r="S3299" s="6">
        <v>0</v>
      </c>
      <c r="T3299" s="6">
        <v>0</v>
      </c>
      <c r="U3299" s="6">
        <v>0</v>
      </c>
      <c r="V3299" s="6">
        <v>0.06</v>
      </c>
      <c r="W3299" s="6">
        <f>SUM(Table2[[#This Row],[PE Obligations]:[Paving Obligations]])</f>
        <v>0.06</v>
      </c>
    </row>
    <row r="3300" spans="1:23" ht="45" x14ac:dyDescent="0.25">
      <c r="A3300" s="5">
        <v>113049</v>
      </c>
      <c r="B3300" s="4">
        <v>4</v>
      </c>
      <c r="C3300" s="9" t="s">
        <v>18</v>
      </c>
      <c r="D3300" s="65" t="s">
        <v>1402</v>
      </c>
      <c r="E3300" s="65" t="s">
        <v>11498</v>
      </c>
      <c r="F3300" s="9" t="s">
        <v>1403</v>
      </c>
      <c r="H3300" s="1" t="s">
        <v>52</v>
      </c>
      <c r="I3300" s="1" t="s">
        <v>48</v>
      </c>
      <c r="K3300" s="14" t="s">
        <v>28</v>
      </c>
      <c r="L3300" s="14" t="s">
        <v>11339</v>
      </c>
      <c r="M3300" s="2">
        <v>0</v>
      </c>
      <c r="N3300" s="13">
        <v>40480</v>
      </c>
      <c r="P3300" s="181" t="s">
        <v>11517</v>
      </c>
      <c r="Q3300" s="182" t="s">
        <v>24</v>
      </c>
      <c r="S3300" s="6">
        <v>0</v>
      </c>
      <c r="T3300" s="6">
        <v>0</v>
      </c>
      <c r="U3300" s="6">
        <v>0.05</v>
      </c>
      <c r="V3300" s="6">
        <v>0</v>
      </c>
      <c r="W3300" s="6">
        <f>SUM(Table2[[#This Row],[PE Obligations]:[Paving Obligations]])</f>
        <v>0.05</v>
      </c>
    </row>
    <row r="3301" spans="1:23" x14ac:dyDescent="0.25">
      <c r="A3301" s="5">
        <v>46378</v>
      </c>
      <c r="B3301" s="4">
        <v>3</v>
      </c>
      <c r="C3301" s="9" t="s">
        <v>131</v>
      </c>
      <c r="D3301" s="65" t="s">
        <v>132</v>
      </c>
      <c r="E3301" s="65" t="s">
        <v>11498</v>
      </c>
      <c r="F3301" s="9" t="s">
        <v>133</v>
      </c>
      <c r="G3301" s="9" t="s">
        <v>134</v>
      </c>
      <c r="H3301" s="1" t="s">
        <v>24</v>
      </c>
      <c r="I3301" s="1" t="s">
        <v>118</v>
      </c>
      <c r="K3301" s="14" t="s">
        <v>11496</v>
      </c>
      <c r="L3301" s="14" t="s">
        <v>11499</v>
      </c>
      <c r="M3301" s="2">
        <v>1.77</v>
      </c>
      <c r="P3301" s="181" t="s">
        <v>11517</v>
      </c>
      <c r="Q3301" s="182"/>
      <c r="S3301" s="6">
        <v>0</v>
      </c>
      <c r="T3301" s="6">
        <v>0.05</v>
      </c>
      <c r="U3301" s="6">
        <v>0</v>
      </c>
      <c r="V3301" s="6">
        <v>0</v>
      </c>
      <c r="W3301" s="6">
        <f>SUM(Table2[[#This Row],[PE Obligations]:[Paving Obligations]])</f>
        <v>0.05</v>
      </c>
    </row>
    <row r="3302" spans="1:23" ht="30" x14ac:dyDescent="0.25">
      <c r="A3302" s="5">
        <v>112364</v>
      </c>
      <c r="B3302" s="4">
        <v>3</v>
      </c>
      <c r="C3302" s="9" t="s">
        <v>54</v>
      </c>
      <c r="D3302" s="65" t="s">
        <v>1291</v>
      </c>
      <c r="E3302" s="65" t="s">
        <v>11498</v>
      </c>
      <c r="F3302" s="9" t="s">
        <v>1292</v>
      </c>
      <c r="H3302" s="1" t="s">
        <v>52</v>
      </c>
      <c r="I3302" s="1" t="s">
        <v>48</v>
      </c>
      <c r="K3302" s="14" t="s">
        <v>28</v>
      </c>
      <c r="L3302" s="14" t="s">
        <v>11339</v>
      </c>
      <c r="M3302" s="2">
        <v>0</v>
      </c>
      <c r="N3302" s="13">
        <v>40116</v>
      </c>
      <c r="P3302" s="181" t="s">
        <v>11517</v>
      </c>
      <c r="Q3302" s="182" t="s">
        <v>24</v>
      </c>
      <c r="S3302" s="6">
        <v>0</v>
      </c>
      <c r="T3302" s="6">
        <v>0</v>
      </c>
      <c r="U3302" s="6">
        <v>0.05</v>
      </c>
      <c r="V3302" s="6">
        <v>0</v>
      </c>
      <c r="W3302" s="6">
        <f>SUM(Table2[[#This Row],[PE Obligations]:[Paving Obligations]])</f>
        <v>0.05</v>
      </c>
    </row>
    <row r="3303" spans="1:23" ht="30" x14ac:dyDescent="0.25">
      <c r="A3303" s="5">
        <v>101537</v>
      </c>
      <c r="B3303" s="4">
        <v>2</v>
      </c>
      <c r="C3303" s="9" t="s">
        <v>199</v>
      </c>
      <c r="D3303" s="65" t="s">
        <v>135</v>
      </c>
      <c r="E3303" s="65" t="s">
        <v>11498</v>
      </c>
      <c r="F3303" s="9" t="s">
        <v>669</v>
      </c>
      <c r="H3303" s="1" t="s">
        <v>24</v>
      </c>
      <c r="I3303" s="1" t="s">
        <v>118</v>
      </c>
      <c r="K3303" s="14" t="s">
        <v>11496</v>
      </c>
      <c r="L3303" s="14" t="s">
        <v>11499</v>
      </c>
      <c r="M3303" s="2">
        <v>0.255</v>
      </c>
      <c r="N3303" s="13">
        <v>39710</v>
      </c>
      <c r="P3303" s="181" t="s">
        <v>11517</v>
      </c>
      <c r="Q3303" s="182"/>
      <c r="S3303" s="6">
        <v>0</v>
      </c>
      <c r="T3303" s="6">
        <v>0</v>
      </c>
      <c r="U3303" s="6">
        <v>0.05</v>
      </c>
      <c r="V3303" s="6">
        <v>0</v>
      </c>
      <c r="W3303" s="6">
        <f>SUM(Table2[[#This Row],[PE Obligations]:[Paving Obligations]])</f>
        <v>0.05</v>
      </c>
    </row>
    <row r="3304" spans="1:23" ht="45" x14ac:dyDescent="0.25">
      <c r="A3304" s="5">
        <v>105523</v>
      </c>
      <c r="B3304" s="4">
        <v>3</v>
      </c>
      <c r="C3304" s="9" t="s">
        <v>320</v>
      </c>
      <c r="D3304" s="65" t="s">
        <v>135</v>
      </c>
      <c r="E3304" s="65" t="s">
        <v>11498</v>
      </c>
      <c r="F3304" s="9" t="s">
        <v>910</v>
      </c>
      <c r="G3304" s="9" t="s">
        <v>911</v>
      </c>
      <c r="H3304" s="1" t="s">
        <v>24</v>
      </c>
      <c r="I3304" s="1" t="s">
        <v>912</v>
      </c>
      <c r="K3304" s="14" t="s">
        <v>11496</v>
      </c>
      <c r="L3304" s="14" t="s">
        <v>113</v>
      </c>
      <c r="M3304" s="2">
        <v>0.56200000000000006</v>
      </c>
      <c r="N3304" s="13">
        <v>39199</v>
      </c>
      <c r="P3304" s="181" t="s">
        <v>11517</v>
      </c>
      <c r="Q3304" s="182"/>
      <c r="S3304" s="6">
        <v>0</v>
      </c>
      <c r="T3304" s="6">
        <v>0</v>
      </c>
      <c r="U3304" s="6">
        <v>0.05</v>
      </c>
      <c r="V3304" s="6">
        <v>0</v>
      </c>
      <c r="W3304" s="6">
        <f>SUM(Table2[[#This Row],[PE Obligations]:[Paving Obligations]])</f>
        <v>0.05</v>
      </c>
    </row>
    <row r="3305" spans="1:23" ht="30" x14ac:dyDescent="0.25">
      <c r="A3305" s="5">
        <v>109214.01</v>
      </c>
      <c r="B3305" s="4">
        <v>1</v>
      </c>
      <c r="C3305" s="9" t="s">
        <v>276</v>
      </c>
      <c r="D3305" s="65" t="s">
        <v>119</v>
      </c>
      <c r="E3305" s="65" t="s">
        <v>900</v>
      </c>
      <c r="F3305" s="9" t="s">
        <v>1105</v>
      </c>
      <c r="H3305" s="1" t="s">
        <v>105</v>
      </c>
      <c r="I3305" s="1" t="s">
        <v>851</v>
      </c>
      <c r="K3305" s="14" t="s">
        <v>11501</v>
      </c>
      <c r="L3305" s="14" t="s">
        <v>113</v>
      </c>
      <c r="M3305" s="2">
        <v>0</v>
      </c>
      <c r="N3305" s="13">
        <v>40116</v>
      </c>
      <c r="P3305" s="181" t="s">
        <v>11515</v>
      </c>
      <c r="Q3305" s="182" t="s">
        <v>24</v>
      </c>
      <c r="S3305" s="6">
        <v>0</v>
      </c>
      <c r="T3305" s="6">
        <v>0</v>
      </c>
      <c r="U3305" s="6">
        <v>0.05</v>
      </c>
      <c r="V3305" s="6">
        <v>0</v>
      </c>
      <c r="W3305" s="6">
        <f>SUM(Table2[[#This Row],[PE Obligations]:[Paving Obligations]])</f>
        <v>0.05</v>
      </c>
    </row>
    <row r="3306" spans="1:23" x14ac:dyDescent="0.25">
      <c r="A3306" s="5">
        <v>110385</v>
      </c>
      <c r="B3306" s="4">
        <v>3</v>
      </c>
      <c r="C3306" s="9" t="s">
        <v>298</v>
      </c>
      <c r="D3306" s="65" t="s">
        <v>555</v>
      </c>
      <c r="E3306" s="65" t="s">
        <v>900</v>
      </c>
      <c r="F3306" s="9" t="s">
        <v>1172</v>
      </c>
      <c r="H3306" s="1" t="s">
        <v>52</v>
      </c>
      <c r="I3306" s="1" t="s">
        <v>48</v>
      </c>
      <c r="K3306" s="14" t="s">
        <v>28</v>
      </c>
      <c r="L3306" s="14" t="s">
        <v>11339</v>
      </c>
      <c r="M3306" s="2">
        <v>0.24099999999999999</v>
      </c>
      <c r="N3306" s="13">
        <v>39892</v>
      </c>
      <c r="P3306" s="181" t="s">
        <v>11515</v>
      </c>
      <c r="Q3306" s="182" t="s">
        <v>24</v>
      </c>
      <c r="S3306" s="6">
        <v>0</v>
      </c>
      <c r="T3306" s="6">
        <v>0</v>
      </c>
      <c r="U3306" s="6">
        <v>0.05</v>
      </c>
      <c r="V3306" s="6">
        <v>0</v>
      </c>
      <c r="W3306" s="6">
        <f>SUM(Table2[[#This Row],[PE Obligations]:[Paving Obligations]])</f>
        <v>0.05</v>
      </c>
    </row>
    <row r="3307" spans="1:23" x14ac:dyDescent="0.25">
      <c r="A3307" s="5">
        <v>110724</v>
      </c>
      <c r="B3307" s="4">
        <v>3</v>
      </c>
      <c r="C3307" s="9" t="s">
        <v>131</v>
      </c>
      <c r="D3307" s="65" t="s">
        <v>363</v>
      </c>
      <c r="E3307" s="65" t="s">
        <v>900</v>
      </c>
      <c r="F3307" s="9" t="s">
        <v>1191</v>
      </c>
      <c r="H3307" s="1" t="s">
        <v>52</v>
      </c>
      <c r="I3307" s="1" t="s">
        <v>48</v>
      </c>
      <c r="K3307" s="14" t="s">
        <v>28</v>
      </c>
      <c r="L3307" s="14" t="s">
        <v>11339</v>
      </c>
      <c r="M3307" s="2">
        <v>0</v>
      </c>
      <c r="N3307" s="13">
        <v>39794</v>
      </c>
      <c r="P3307" s="181" t="s">
        <v>11514</v>
      </c>
      <c r="Q3307" s="182" t="s">
        <v>11</v>
      </c>
      <c r="S3307" s="6">
        <v>0</v>
      </c>
      <c r="T3307" s="6">
        <v>0</v>
      </c>
      <c r="U3307" s="6">
        <v>0.05</v>
      </c>
      <c r="V3307" s="6">
        <v>0</v>
      </c>
      <c r="W3307" s="6">
        <f>SUM(Table2[[#This Row],[PE Obligations]:[Paving Obligations]])</f>
        <v>0.05</v>
      </c>
    </row>
    <row r="3308" spans="1:23" x14ac:dyDescent="0.25">
      <c r="A3308" s="5">
        <v>111827</v>
      </c>
      <c r="B3308" s="4">
        <v>1</v>
      </c>
      <c r="C3308" s="9" t="s">
        <v>32</v>
      </c>
      <c r="D3308" s="65" t="s">
        <v>114</v>
      </c>
      <c r="E3308" s="65" t="s">
        <v>10721</v>
      </c>
      <c r="F3308" s="9" t="s">
        <v>1250</v>
      </c>
      <c r="H3308" s="1" t="s">
        <v>28</v>
      </c>
      <c r="I3308" s="1" t="s">
        <v>395</v>
      </c>
      <c r="K3308" s="14" t="s">
        <v>28</v>
      </c>
      <c r="L3308" s="14" t="s">
        <v>11339</v>
      </c>
      <c r="M3308" s="2">
        <v>0.14000000000000001</v>
      </c>
      <c r="N3308" s="13">
        <v>40298</v>
      </c>
      <c r="P3308" s="181" t="s">
        <v>11513</v>
      </c>
      <c r="Q3308" s="182" t="s">
        <v>148</v>
      </c>
      <c r="R3308" s="9" t="s">
        <v>1251</v>
      </c>
      <c r="S3308" s="6">
        <v>0.05</v>
      </c>
      <c r="T3308" s="6">
        <v>0</v>
      </c>
      <c r="U3308" s="6">
        <v>0</v>
      </c>
      <c r="V3308" s="6">
        <v>0</v>
      </c>
      <c r="W3308" s="6">
        <f>SUM(Table2[[#This Row],[PE Obligations]:[Paving Obligations]])</f>
        <v>0.05</v>
      </c>
    </row>
    <row r="3309" spans="1:23" ht="120" x14ac:dyDescent="0.25">
      <c r="A3309" s="5">
        <v>112181</v>
      </c>
      <c r="B3309" s="4">
        <v>4</v>
      </c>
      <c r="C3309" s="9" t="s">
        <v>607</v>
      </c>
      <c r="D3309" s="65" t="s">
        <v>135</v>
      </c>
      <c r="E3309" s="65" t="s">
        <v>11498</v>
      </c>
      <c r="F3309" s="9" t="s">
        <v>1268</v>
      </c>
      <c r="G3309" s="9" t="s">
        <v>1269</v>
      </c>
      <c r="H3309" s="1" t="s">
        <v>24</v>
      </c>
      <c r="I3309" s="1" t="s">
        <v>912</v>
      </c>
      <c r="K3309" s="14" t="s">
        <v>11496</v>
      </c>
      <c r="L3309" s="14" t="s">
        <v>113</v>
      </c>
      <c r="M3309" s="1" t="s">
        <v>57</v>
      </c>
      <c r="P3309" s="181" t="s">
        <v>11517</v>
      </c>
      <c r="Q3309" s="182" t="s">
        <v>30</v>
      </c>
      <c r="S3309" s="6">
        <v>0</v>
      </c>
      <c r="T3309" s="6">
        <v>0</v>
      </c>
      <c r="U3309" s="6">
        <v>0.05</v>
      </c>
      <c r="V3309" s="6">
        <v>0</v>
      </c>
      <c r="W3309" s="6">
        <f>SUM(Table2[[#This Row],[PE Obligations]:[Paving Obligations]])</f>
        <v>0.05</v>
      </c>
    </row>
    <row r="3310" spans="1:23" x14ac:dyDescent="0.25">
      <c r="A3310" s="5">
        <v>113278</v>
      </c>
      <c r="B3310" s="4">
        <v>4</v>
      </c>
      <c r="C3310" s="9" t="s">
        <v>18</v>
      </c>
      <c r="D3310" s="65" t="s">
        <v>604</v>
      </c>
      <c r="E3310" s="65" t="s">
        <v>900</v>
      </c>
      <c r="F3310" s="9" t="s">
        <v>1440</v>
      </c>
      <c r="H3310" s="1" t="s">
        <v>28</v>
      </c>
      <c r="I3310" s="1" t="s">
        <v>395</v>
      </c>
      <c r="K3310" s="14" t="s">
        <v>28</v>
      </c>
      <c r="L3310" s="14" t="s">
        <v>11339</v>
      </c>
      <c r="M3310" s="2">
        <v>0.14000000000000001</v>
      </c>
      <c r="N3310" s="13">
        <v>40522</v>
      </c>
      <c r="P3310" s="181" t="s">
        <v>11514</v>
      </c>
      <c r="Q3310" s="182" t="s">
        <v>11</v>
      </c>
      <c r="R3310" s="9" t="s">
        <v>1441</v>
      </c>
      <c r="S3310" s="6">
        <v>0.05</v>
      </c>
      <c r="T3310" s="6">
        <v>0</v>
      </c>
      <c r="U3310" s="6">
        <v>0</v>
      </c>
      <c r="V3310" s="6">
        <v>0</v>
      </c>
      <c r="W3310" s="6">
        <f>SUM(Table2[[#This Row],[PE Obligations]:[Paving Obligations]])</f>
        <v>0.05</v>
      </c>
    </row>
    <row r="3311" spans="1:23" ht="30" x14ac:dyDescent="0.25">
      <c r="A3311" s="5">
        <v>118138</v>
      </c>
      <c r="B3311" s="4">
        <v>1</v>
      </c>
      <c r="C3311" s="9" t="s">
        <v>276</v>
      </c>
      <c r="D3311" s="65" t="s">
        <v>135</v>
      </c>
      <c r="E3311" s="65" t="s">
        <v>11498</v>
      </c>
      <c r="F3311" s="9" t="s">
        <v>2232</v>
      </c>
      <c r="H3311" s="1" t="s">
        <v>24</v>
      </c>
      <c r="I3311" s="1" t="s">
        <v>118</v>
      </c>
      <c r="K3311" s="14" t="s">
        <v>11496</v>
      </c>
      <c r="L3311" s="14" t="s">
        <v>11499</v>
      </c>
      <c r="M3311" s="2">
        <v>0.8</v>
      </c>
      <c r="N3311" s="13">
        <v>41929</v>
      </c>
      <c r="P3311" s="181" t="s">
        <v>11517</v>
      </c>
      <c r="Q3311" s="182" t="s">
        <v>30</v>
      </c>
      <c r="S3311" s="6">
        <v>0</v>
      </c>
      <c r="T3311" s="6">
        <v>0.05</v>
      </c>
      <c r="U3311" s="6">
        <v>0</v>
      </c>
      <c r="V3311" s="6">
        <v>0</v>
      </c>
      <c r="W3311" s="6">
        <f>SUM(Table2[[#This Row],[PE Obligations]:[Paving Obligations]])</f>
        <v>0.05</v>
      </c>
    </row>
    <row r="3312" spans="1:23" x14ac:dyDescent="0.25">
      <c r="A3312" s="5">
        <v>116011</v>
      </c>
      <c r="B3312" s="4">
        <v>1</v>
      </c>
      <c r="C3312" s="9" t="s">
        <v>899</v>
      </c>
      <c r="D3312" s="65"/>
      <c r="E3312" s="65" t="s">
        <v>900</v>
      </c>
      <c r="F3312" s="9" t="s">
        <v>1852</v>
      </c>
      <c r="H3312" s="1" t="s">
        <v>24</v>
      </c>
      <c r="I3312" s="1" t="s">
        <v>24</v>
      </c>
      <c r="K3312" s="14" t="s">
        <v>11500</v>
      </c>
      <c r="L3312" s="14" t="s">
        <v>11500</v>
      </c>
      <c r="M3312" s="1" t="s">
        <v>57</v>
      </c>
      <c r="N3312" s="13">
        <v>40802</v>
      </c>
      <c r="P3312" s="181" t="s">
        <v>11515</v>
      </c>
      <c r="Q3312" s="182"/>
      <c r="S3312" s="6">
        <v>0</v>
      </c>
      <c r="T3312" s="6">
        <v>0</v>
      </c>
      <c r="U3312" s="6">
        <v>0.05</v>
      </c>
      <c r="V3312" s="6">
        <v>0</v>
      </c>
      <c r="W3312" s="6">
        <f>SUM(Table2[[#This Row],[PE Obligations]:[Paving Obligations]])</f>
        <v>0.05</v>
      </c>
    </row>
    <row r="3313" spans="1:23" ht="30" x14ac:dyDescent="0.25">
      <c r="A3313" s="5">
        <v>115942</v>
      </c>
      <c r="B3313" s="4">
        <v>4</v>
      </c>
      <c r="C3313" s="9" t="s">
        <v>607</v>
      </c>
      <c r="D3313" s="65" t="s">
        <v>1423</v>
      </c>
      <c r="E3313" s="65" t="s">
        <v>11498</v>
      </c>
      <c r="F3313" s="9" t="s">
        <v>1844</v>
      </c>
      <c r="H3313" s="1" t="s">
        <v>1098</v>
      </c>
      <c r="I3313" s="1" t="s">
        <v>158</v>
      </c>
      <c r="K3313" s="14" t="s">
        <v>11500</v>
      </c>
      <c r="L3313" s="14" t="s">
        <v>11500</v>
      </c>
      <c r="M3313" s="2">
        <v>7.87</v>
      </c>
      <c r="P3313" s="181" t="s">
        <v>11517</v>
      </c>
      <c r="Q3313" s="182" t="s">
        <v>30</v>
      </c>
      <c r="S3313" s="6">
        <v>0</v>
      </c>
      <c r="T3313" s="6">
        <v>0</v>
      </c>
      <c r="U3313" s="6">
        <v>0</v>
      </c>
      <c r="V3313" s="6">
        <v>0.05</v>
      </c>
      <c r="W3313" s="6">
        <f>SUM(Table2[[#This Row],[PE Obligations]:[Paving Obligations]])</f>
        <v>0.05</v>
      </c>
    </row>
    <row r="3314" spans="1:23" ht="30" x14ac:dyDescent="0.25">
      <c r="A3314" s="5">
        <v>46446</v>
      </c>
      <c r="B3314" s="4">
        <v>1</v>
      </c>
      <c r="C3314" s="9" t="s">
        <v>83</v>
      </c>
      <c r="D3314" s="65" t="s">
        <v>137</v>
      </c>
      <c r="E3314" s="65" t="s">
        <v>900</v>
      </c>
      <c r="F3314" s="9" t="s">
        <v>138</v>
      </c>
      <c r="H3314" s="1" t="s">
        <v>24</v>
      </c>
      <c r="I3314" s="1" t="s">
        <v>23</v>
      </c>
      <c r="K3314" s="14" t="s">
        <v>11496</v>
      </c>
      <c r="L3314" s="14" t="s">
        <v>113</v>
      </c>
      <c r="M3314" s="2">
        <v>3.32</v>
      </c>
      <c r="N3314" s="13">
        <v>37701</v>
      </c>
      <c r="P3314" s="181" t="s">
        <v>11515</v>
      </c>
      <c r="Q3314" s="182"/>
      <c r="S3314" s="6">
        <v>0</v>
      </c>
      <c r="T3314" s="6">
        <v>0</v>
      </c>
      <c r="U3314" s="6">
        <v>0.04</v>
      </c>
      <c r="V3314" s="6">
        <v>0</v>
      </c>
      <c r="W3314" s="6">
        <f>SUM(Table2[[#This Row],[PE Obligations]:[Paving Obligations]])</f>
        <v>0.04</v>
      </c>
    </row>
    <row r="3315" spans="1:23" ht="30" x14ac:dyDescent="0.25">
      <c r="A3315" s="5">
        <v>46804</v>
      </c>
      <c r="B3315" s="4">
        <v>3</v>
      </c>
      <c r="C3315" s="9" t="s">
        <v>149</v>
      </c>
      <c r="D3315" s="65" t="s">
        <v>150</v>
      </c>
      <c r="E3315" s="65" t="s">
        <v>900</v>
      </c>
      <c r="F3315" s="9" t="s">
        <v>151</v>
      </c>
      <c r="H3315" s="1" t="s">
        <v>74</v>
      </c>
      <c r="I3315" s="1" t="s">
        <v>23</v>
      </c>
      <c r="K3315" s="14" t="s">
        <v>11496</v>
      </c>
      <c r="L3315" s="14" t="s">
        <v>113</v>
      </c>
      <c r="M3315" s="2">
        <v>0.4</v>
      </c>
      <c r="P3315" s="181" t="s">
        <v>11514</v>
      </c>
      <c r="Q3315" s="182" t="s">
        <v>11</v>
      </c>
      <c r="S3315" s="6">
        <v>0.04</v>
      </c>
      <c r="T3315" s="6">
        <v>0</v>
      </c>
      <c r="U3315" s="6">
        <v>0</v>
      </c>
      <c r="V3315" s="6">
        <v>0</v>
      </c>
      <c r="W3315" s="6">
        <f>SUM(Table2[[#This Row],[PE Obligations]:[Paving Obligations]])</f>
        <v>0.04</v>
      </c>
    </row>
    <row r="3316" spans="1:23" x14ac:dyDescent="0.25">
      <c r="A3316" s="5">
        <v>100280</v>
      </c>
      <c r="B3316" s="4">
        <v>3</v>
      </c>
      <c r="C3316" s="9" t="s">
        <v>320</v>
      </c>
      <c r="D3316" s="65" t="s">
        <v>153</v>
      </c>
      <c r="E3316" s="65" t="s">
        <v>900</v>
      </c>
      <c r="F3316" s="9" t="s">
        <v>470</v>
      </c>
      <c r="H3316" s="1" t="s">
        <v>74</v>
      </c>
      <c r="I3316" s="1" t="s">
        <v>23</v>
      </c>
      <c r="K3316" s="14" t="s">
        <v>11496</v>
      </c>
      <c r="L3316" s="14" t="s">
        <v>113</v>
      </c>
      <c r="M3316" s="2">
        <v>2.9380000000000002</v>
      </c>
      <c r="N3316" s="13">
        <v>39710</v>
      </c>
      <c r="P3316" s="181" t="s">
        <v>11514</v>
      </c>
      <c r="Q3316" s="182" t="s">
        <v>11</v>
      </c>
      <c r="S3316" s="6">
        <v>0.04</v>
      </c>
      <c r="T3316" s="6">
        <v>0</v>
      </c>
      <c r="U3316" s="6">
        <v>0</v>
      </c>
      <c r="V3316" s="6">
        <v>0</v>
      </c>
      <c r="W3316" s="6">
        <f>SUM(Table2[[#This Row],[PE Obligations]:[Paving Obligations]])</f>
        <v>0.04</v>
      </c>
    </row>
    <row r="3317" spans="1:23" x14ac:dyDescent="0.25">
      <c r="A3317" s="5">
        <v>110721</v>
      </c>
      <c r="B3317" s="4">
        <v>4</v>
      </c>
      <c r="C3317" s="9" t="s">
        <v>229</v>
      </c>
      <c r="D3317" s="65" t="s">
        <v>363</v>
      </c>
      <c r="E3317" s="65" t="s">
        <v>900</v>
      </c>
      <c r="F3317" s="9" t="s">
        <v>1190</v>
      </c>
      <c r="H3317" s="1" t="s">
        <v>52</v>
      </c>
      <c r="I3317" s="1" t="s">
        <v>48</v>
      </c>
      <c r="K3317" s="14" t="s">
        <v>28</v>
      </c>
      <c r="L3317" s="14" t="s">
        <v>11339</v>
      </c>
      <c r="M3317" s="2">
        <v>0</v>
      </c>
      <c r="N3317" s="13">
        <v>40116</v>
      </c>
      <c r="P3317" s="181" t="s">
        <v>11514</v>
      </c>
      <c r="Q3317" s="182" t="s">
        <v>11</v>
      </c>
      <c r="S3317" s="6">
        <v>0</v>
      </c>
      <c r="T3317" s="6">
        <v>0</v>
      </c>
      <c r="U3317" s="6">
        <v>0.04</v>
      </c>
      <c r="V3317" s="6">
        <v>0</v>
      </c>
      <c r="W3317" s="6">
        <f>SUM(Table2[[#This Row],[PE Obligations]:[Paving Obligations]])</f>
        <v>0.04</v>
      </c>
    </row>
    <row r="3318" spans="1:23" x14ac:dyDescent="0.25">
      <c r="A3318" s="5">
        <v>111011.02</v>
      </c>
      <c r="B3318" s="4">
        <v>4</v>
      </c>
      <c r="C3318" s="9" t="s">
        <v>94</v>
      </c>
      <c r="D3318" s="65" t="s">
        <v>363</v>
      </c>
      <c r="E3318" s="65" t="s">
        <v>900</v>
      </c>
      <c r="F3318" s="9" t="s">
        <v>1203</v>
      </c>
      <c r="H3318" s="1" t="s">
        <v>52</v>
      </c>
      <c r="I3318" s="1" t="s">
        <v>48</v>
      </c>
      <c r="K3318" s="14" t="s">
        <v>28</v>
      </c>
      <c r="L3318" s="14" t="s">
        <v>11339</v>
      </c>
      <c r="M3318" s="2">
        <v>0</v>
      </c>
      <c r="N3318" s="13">
        <v>40298</v>
      </c>
      <c r="P3318" s="181" t="s">
        <v>11515</v>
      </c>
      <c r="Q3318" s="182" t="s">
        <v>24</v>
      </c>
      <c r="S3318" s="6">
        <v>0</v>
      </c>
      <c r="T3318" s="6">
        <v>0</v>
      </c>
      <c r="U3318" s="6">
        <v>0.04</v>
      </c>
      <c r="V3318" s="6">
        <v>0</v>
      </c>
      <c r="W3318" s="6">
        <f>SUM(Table2[[#This Row],[PE Obligations]:[Paving Obligations]])</f>
        <v>0.04</v>
      </c>
    </row>
    <row r="3319" spans="1:23" ht="30" x14ac:dyDescent="0.25">
      <c r="A3319" s="5">
        <v>111370</v>
      </c>
      <c r="B3319" s="4">
        <v>1</v>
      </c>
      <c r="C3319" s="9" t="s">
        <v>310</v>
      </c>
      <c r="D3319" s="65" t="s">
        <v>1234</v>
      </c>
      <c r="E3319" s="65" t="s">
        <v>10721</v>
      </c>
      <c r="F3319" s="9" t="s">
        <v>1235</v>
      </c>
      <c r="H3319" s="1" t="s">
        <v>52</v>
      </c>
      <c r="I3319" s="1" t="s">
        <v>48</v>
      </c>
      <c r="K3319" s="14" t="s">
        <v>28</v>
      </c>
      <c r="L3319" s="14" t="s">
        <v>11339</v>
      </c>
      <c r="M3319" s="2">
        <v>0</v>
      </c>
      <c r="N3319" s="13">
        <v>40032</v>
      </c>
      <c r="P3319" s="181" t="s">
        <v>11513</v>
      </c>
      <c r="Q3319" s="182"/>
      <c r="R3319" s="9" t="s">
        <v>1236</v>
      </c>
      <c r="S3319" s="6">
        <v>0</v>
      </c>
      <c r="T3319" s="6">
        <v>0</v>
      </c>
      <c r="U3319" s="6">
        <v>0.04</v>
      </c>
      <c r="V3319" s="6">
        <v>0</v>
      </c>
      <c r="W3319" s="6">
        <f>SUM(Table2[[#This Row],[PE Obligations]:[Paving Obligations]])</f>
        <v>0.04</v>
      </c>
    </row>
    <row r="3320" spans="1:23" x14ac:dyDescent="0.25">
      <c r="A3320" s="5">
        <v>112793</v>
      </c>
      <c r="B3320" s="4">
        <v>1</v>
      </c>
      <c r="C3320" s="9" t="s">
        <v>102</v>
      </c>
      <c r="D3320" s="65" t="s">
        <v>644</v>
      </c>
      <c r="E3320" s="65" t="s">
        <v>900</v>
      </c>
      <c r="F3320" s="9" t="s">
        <v>1358</v>
      </c>
      <c r="H3320" s="1" t="s">
        <v>28</v>
      </c>
      <c r="I3320" s="1" t="s">
        <v>395</v>
      </c>
      <c r="K3320" s="14" t="s">
        <v>28</v>
      </c>
      <c r="L3320" s="14" t="s">
        <v>11339</v>
      </c>
      <c r="M3320" s="2">
        <v>0</v>
      </c>
      <c r="N3320" s="13">
        <v>40347</v>
      </c>
      <c r="P3320" s="181" t="s">
        <v>11514</v>
      </c>
      <c r="Q3320" s="182" t="s">
        <v>11</v>
      </c>
      <c r="R3320" s="9" t="s">
        <v>1359</v>
      </c>
      <c r="S3320" s="6">
        <v>0.04</v>
      </c>
      <c r="T3320" s="6">
        <v>0</v>
      </c>
      <c r="U3320" s="6">
        <v>0</v>
      </c>
      <c r="V3320" s="6">
        <v>0</v>
      </c>
      <c r="W3320" s="6">
        <f>SUM(Table2[[#This Row],[PE Obligations]:[Paving Obligations]])</f>
        <v>0.04</v>
      </c>
    </row>
    <row r="3321" spans="1:23" x14ac:dyDescent="0.25">
      <c r="A3321" s="5">
        <v>113269</v>
      </c>
      <c r="B3321" s="4">
        <v>1</v>
      </c>
      <c r="C3321" s="9" t="s">
        <v>397</v>
      </c>
      <c r="D3321" s="65" t="s">
        <v>1437</v>
      </c>
      <c r="E3321" s="65" t="s">
        <v>900</v>
      </c>
      <c r="F3321" s="9" t="s">
        <v>1438</v>
      </c>
      <c r="H3321" s="1" t="s">
        <v>28</v>
      </c>
      <c r="I3321" s="1" t="s">
        <v>395</v>
      </c>
      <c r="K3321" s="14" t="s">
        <v>28</v>
      </c>
      <c r="L3321" s="14" t="s">
        <v>11339</v>
      </c>
      <c r="M3321" s="2">
        <v>0</v>
      </c>
      <c r="N3321" s="13">
        <v>40396</v>
      </c>
      <c r="P3321" s="181" t="s">
        <v>11515</v>
      </c>
      <c r="Q3321" s="182" t="s">
        <v>24</v>
      </c>
      <c r="R3321" s="9" t="s">
        <v>1439</v>
      </c>
      <c r="S3321" s="6">
        <v>0.04</v>
      </c>
      <c r="T3321" s="6">
        <v>0</v>
      </c>
      <c r="U3321" s="6">
        <v>0</v>
      </c>
      <c r="V3321" s="6">
        <v>0</v>
      </c>
      <c r="W3321" s="6">
        <f>SUM(Table2[[#This Row],[PE Obligations]:[Paving Obligations]])</f>
        <v>0.04</v>
      </c>
    </row>
    <row r="3322" spans="1:23" x14ac:dyDescent="0.25">
      <c r="A3322" s="5">
        <v>113301</v>
      </c>
      <c r="B3322" s="4">
        <v>1</v>
      </c>
      <c r="C3322" s="9" t="s">
        <v>729</v>
      </c>
      <c r="D3322" s="65" t="s">
        <v>730</v>
      </c>
      <c r="E3322" s="65" t="s">
        <v>900</v>
      </c>
      <c r="F3322" s="9" t="s">
        <v>1446</v>
      </c>
      <c r="H3322" s="1" t="s">
        <v>52</v>
      </c>
      <c r="I3322" s="1" t="s">
        <v>395</v>
      </c>
      <c r="K3322" s="14" t="s">
        <v>28</v>
      </c>
      <c r="L3322" s="14" t="s">
        <v>11339</v>
      </c>
      <c r="M3322" s="2">
        <v>0</v>
      </c>
      <c r="N3322" s="13">
        <v>40522</v>
      </c>
      <c r="P3322" s="181" t="s">
        <v>11515</v>
      </c>
      <c r="Q3322" s="182" t="s">
        <v>24</v>
      </c>
      <c r="R3322" s="9" t="s">
        <v>1447</v>
      </c>
      <c r="S3322" s="6">
        <v>0.04</v>
      </c>
      <c r="T3322" s="6">
        <v>0</v>
      </c>
      <c r="U3322" s="6">
        <v>0</v>
      </c>
      <c r="V3322" s="6">
        <v>0</v>
      </c>
      <c r="W3322" s="6">
        <f>SUM(Table2[[#This Row],[PE Obligations]:[Paving Obligations]])</f>
        <v>0.04</v>
      </c>
    </row>
    <row r="3323" spans="1:23" x14ac:dyDescent="0.25">
      <c r="A3323" s="5">
        <v>113443</v>
      </c>
      <c r="B3323" s="4">
        <v>3</v>
      </c>
      <c r="C3323" s="9" t="s">
        <v>152</v>
      </c>
      <c r="D3323" s="65" t="s">
        <v>1454</v>
      </c>
      <c r="E3323" s="65" t="s">
        <v>900</v>
      </c>
      <c r="F3323" s="9" t="s">
        <v>1476</v>
      </c>
      <c r="H3323" s="1" t="s">
        <v>28</v>
      </c>
      <c r="I3323" s="1" t="s">
        <v>395</v>
      </c>
      <c r="K3323" s="14" t="s">
        <v>28</v>
      </c>
      <c r="L3323" s="14" t="s">
        <v>11339</v>
      </c>
      <c r="M3323" s="2">
        <v>0</v>
      </c>
      <c r="P3323" s="181" t="s">
        <v>11515</v>
      </c>
      <c r="Q3323" s="182"/>
      <c r="R3323" s="9" t="s">
        <v>1477</v>
      </c>
      <c r="S3323" s="6">
        <v>0.04</v>
      </c>
      <c r="T3323" s="6">
        <v>0</v>
      </c>
      <c r="U3323" s="6">
        <v>0</v>
      </c>
      <c r="V3323" s="6">
        <v>0</v>
      </c>
      <c r="W3323" s="6">
        <f>SUM(Table2[[#This Row],[PE Obligations]:[Paving Obligations]])</f>
        <v>0.04</v>
      </c>
    </row>
    <row r="3324" spans="1:23" x14ac:dyDescent="0.25">
      <c r="A3324" s="5">
        <v>114206</v>
      </c>
      <c r="B3324" s="4">
        <v>4</v>
      </c>
      <c r="C3324" s="9" t="s">
        <v>215</v>
      </c>
      <c r="D3324" s="65" t="s">
        <v>722</v>
      </c>
      <c r="E3324" s="65" t="s">
        <v>900</v>
      </c>
      <c r="F3324" s="9" t="s">
        <v>1574</v>
      </c>
      <c r="H3324" s="1" t="s">
        <v>52</v>
      </c>
      <c r="I3324" s="1" t="s">
        <v>48</v>
      </c>
      <c r="K3324" s="14" t="s">
        <v>28</v>
      </c>
      <c r="L3324" s="14" t="s">
        <v>11339</v>
      </c>
      <c r="M3324" s="2">
        <v>0</v>
      </c>
      <c r="N3324" s="13">
        <v>40669</v>
      </c>
      <c r="P3324" s="181" t="s">
        <v>11515</v>
      </c>
      <c r="Q3324" s="182" t="s">
        <v>24</v>
      </c>
      <c r="S3324" s="6">
        <v>0</v>
      </c>
      <c r="T3324" s="6">
        <v>0</v>
      </c>
      <c r="U3324" s="6">
        <v>0.04</v>
      </c>
      <c r="V3324" s="6">
        <v>0</v>
      </c>
      <c r="W3324" s="6">
        <f>SUM(Table2[[#This Row],[PE Obligations]:[Paving Obligations]])</f>
        <v>0.04</v>
      </c>
    </row>
    <row r="3325" spans="1:23" x14ac:dyDescent="0.25">
      <c r="A3325" s="5">
        <v>115775</v>
      </c>
      <c r="B3325" s="4">
        <v>2</v>
      </c>
      <c r="C3325" s="9" t="s">
        <v>241</v>
      </c>
      <c r="D3325" s="65" t="s">
        <v>322</v>
      </c>
      <c r="E3325" s="65" t="s">
        <v>900</v>
      </c>
      <c r="F3325" s="9" t="s">
        <v>1822</v>
      </c>
      <c r="H3325" s="1" t="s">
        <v>24</v>
      </c>
      <c r="I3325" s="1" t="s">
        <v>851</v>
      </c>
      <c r="K3325" s="14" t="s">
        <v>11501</v>
      </c>
      <c r="L3325" s="14" t="s">
        <v>113</v>
      </c>
      <c r="M3325" s="2">
        <v>5.0999999999999997E-2</v>
      </c>
      <c r="N3325" s="13">
        <v>41614</v>
      </c>
      <c r="P3325" s="181" t="s">
        <v>11515</v>
      </c>
      <c r="Q3325" s="182" t="s">
        <v>24</v>
      </c>
      <c r="S3325" s="6">
        <v>0.04</v>
      </c>
      <c r="T3325" s="6">
        <v>0</v>
      </c>
      <c r="U3325" s="6">
        <v>0</v>
      </c>
      <c r="V3325" s="6">
        <v>0</v>
      </c>
      <c r="W3325" s="6">
        <f>SUM(Table2[[#This Row],[PE Obligations]:[Paving Obligations]])</f>
        <v>0.04</v>
      </c>
    </row>
    <row r="3326" spans="1:23" x14ac:dyDescent="0.25">
      <c r="A3326" s="5">
        <v>115902</v>
      </c>
      <c r="B3326" s="4">
        <v>2</v>
      </c>
      <c r="C3326" s="9" t="s">
        <v>98</v>
      </c>
      <c r="D3326" s="65" t="s">
        <v>1834</v>
      </c>
      <c r="E3326" s="65" t="s">
        <v>900</v>
      </c>
      <c r="F3326" s="9" t="s">
        <v>1835</v>
      </c>
      <c r="H3326" s="1" t="s">
        <v>52</v>
      </c>
      <c r="I3326" s="1" t="s">
        <v>48</v>
      </c>
      <c r="K3326" s="14" t="s">
        <v>28</v>
      </c>
      <c r="L3326" s="14" t="s">
        <v>11339</v>
      </c>
      <c r="M3326" s="2">
        <v>0</v>
      </c>
      <c r="N3326" s="13">
        <v>41208</v>
      </c>
      <c r="P3326" s="181" t="s">
        <v>11515</v>
      </c>
      <c r="Q3326" s="182" t="s">
        <v>24</v>
      </c>
      <c r="R3326" s="9" t="s">
        <v>1836</v>
      </c>
      <c r="S3326" s="6">
        <v>0</v>
      </c>
      <c r="T3326" s="6">
        <v>0</v>
      </c>
      <c r="U3326" s="6">
        <v>0.04</v>
      </c>
      <c r="V3326" s="6">
        <v>0</v>
      </c>
      <c r="W3326" s="6">
        <f>SUM(Table2[[#This Row],[PE Obligations]:[Paving Obligations]])</f>
        <v>0.04</v>
      </c>
    </row>
    <row r="3327" spans="1:23" x14ac:dyDescent="0.25">
      <c r="A3327" s="5">
        <v>105585.05</v>
      </c>
      <c r="B3327" s="4">
        <v>1</v>
      </c>
      <c r="C3327" s="9" t="s">
        <v>186</v>
      </c>
      <c r="D3327" s="65"/>
      <c r="E3327" s="65" t="s">
        <v>900</v>
      </c>
      <c r="F3327" s="9" t="s">
        <v>918</v>
      </c>
      <c r="H3327" s="1" t="s">
        <v>105</v>
      </c>
      <c r="I3327" s="1" t="s">
        <v>851</v>
      </c>
      <c r="K3327" s="14" t="s">
        <v>11501</v>
      </c>
      <c r="L3327" s="14" t="s">
        <v>113</v>
      </c>
      <c r="M3327" s="2">
        <v>0.316</v>
      </c>
      <c r="N3327" s="13">
        <v>39661</v>
      </c>
      <c r="P3327" s="181" t="s">
        <v>11515</v>
      </c>
      <c r="Q3327" s="182" t="s">
        <v>24</v>
      </c>
      <c r="S3327" s="6">
        <v>0</v>
      </c>
      <c r="T3327" s="6">
        <v>0</v>
      </c>
      <c r="U3327" s="6">
        <v>0.04</v>
      </c>
      <c r="V3327" s="6">
        <v>0</v>
      </c>
      <c r="W3327" s="6">
        <f>SUM(Table2[[#This Row],[PE Obligations]:[Paving Obligations]])</f>
        <v>0.04</v>
      </c>
    </row>
    <row r="3328" spans="1:23" ht="30" x14ac:dyDescent="0.25">
      <c r="A3328" s="5">
        <v>109192</v>
      </c>
      <c r="B3328" s="4">
        <v>4</v>
      </c>
      <c r="C3328" s="9" t="s">
        <v>264</v>
      </c>
      <c r="D3328" s="65"/>
      <c r="E3328" s="65" t="s">
        <v>11498</v>
      </c>
      <c r="F3328" s="9" t="s">
        <v>1101</v>
      </c>
      <c r="H3328" s="1" t="s">
        <v>52</v>
      </c>
      <c r="I3328" s="1" t="s">
        <v>48</v>
      </c>
      <c r="K3328" s="14" t="s">
        <v>28</v>
      </c>
      <c r="L3328" s="14" t="s">
        <v>11339</v>
      </c>
      <c r="M3328" s="2">
        <v>0</v>
      </c>
      <c r="N3328" s="13">
        <v>39710</v>
      </c>
      <c r="P3328" s="181" t="s">
        <v>11516</v>
      </c>
      <c r="Q3328" s="182" t="s">
        <v>1102</v>
      </c>
      <c r="S3328" s="6">
        <v>0</v>
      </c>
      <c r="T3328" s="6">
        <v>0</v>
      </c>
      <c r="U3328" s="6">
        <v>0.04</v>
      </c>
      <c r="V3328" s="6">
        <v>0</v>
      </c>
      <c r="W3328" s="6">
        <f>SUM(Table2[[#This Row],[PE Obligations]:[Paving Obligations]])</f>
        <v>0.04</v>
      </c>
    </row>
    <row r="3329" spans="1:23" ht="30" x14ac:dyDescent="0.25">
      <c r="A3329" s="5">
        <v>114710</v>
      </c>
      <c r="B3329" s="4">
        <v>4</v>
      </c>
      <c r="C3329" s="9" t="s">
        <v>304</v>
      </c>
      <c r="D3329" s="65" t="s">
        <v>1414</v>
      </c>
      <c r="E3329" s="65" t="s">
        <v>11498</v>
      </c>
      <c r="F3329" s="9" t="s">
        <v>1663</v>
      </c>
      <c r="H3329" s="1" t="s">
        <v>1098</v>
      </c>
      <c r="I3329" s="1" t="s">
        <v>158</v>
      </c>
      <c r="K3329" s="14" t="s">
        <v>11500</v>
      </c>
      <c r="L3329" s="14" t="s">
        <v>11500</v>
      </c>
      <c r="M3329" s="2">
        <v>2.58</v>
      </c>
      <c r="P3329" s="181" t="s">
        <v>11517</v>
      </c>
      <c r="Q3329" s="182" t="s">
        <v>30</v>
      </c>
      <c r="S3329" s="6">
        <v>0</v>
      </c>
      <c r="T3329" s="6">
        <v>0</v>
      </c>
      <c r="U3329" s="6">
        <v>0</v>
      </c>
      <c r="V3329" s="6">
        <v>0.04</v>
      </c>
      <c r="W3329" s="6">
        <f>SUM(Table2[[#This Row],[PE Obligations]:[Paving Obligations]])</f>
        <v>0.04</v>
      </c>
    </row>
    <row r="3330" spans="1:23" x14ac:dyDescent="0.25">
      <c r="A3330" s="5">
        <v>117121</v>
      </c>
      <c r="B3330" s="4">
        <v>4</v>
      </c>
      <c r="C3330" s="9" t="s">
        <v>259</v>
      </c>
      <c r="D3330" s="65" t="s">
        <v>2047</v>
      </c>
      <c r="E3330" s="65" t="s">
        <v>11498</v>
      </c>
      <c r="F3330" s="9" t="s">
        <v>2048</v>
      </c>
      <c r="H3330" s="1" t="s">
        <v>1098</v>
      </c>
      <c r="I3330" s="1" t="s">
        <v>158</v>
      </c>
      <c r="K3330" s="14" t="s">
        <v>11500</v>
      </c>
      <c r="L3330" s="14" t="s">
        <v>11500</v>
      </c>
      <c r="M3330" s="2">
        <v>1.4</v>
      </c>
      <c r="P3330" s="181" t="s">
        <v>11517</v>
      </c>
      <c r="Q3330" s="182" t="s">
        <v>30</v>
      </c>
      <c r="S3330" s="6">
        <v>0</v>
      </c>
      <c r="T3330" s="6">
        <v>0</v>
      </c>
      <c r="U3330" s="6">
        <v>0</v>
      </c>
      <c r="V3330" s="6">
        <v>0.04</v>
      </c>
      <c r="W3330" s="6">
        <f>SUM(Table2[[#This Row],[PE Obligations]:[Paving Obligations]])</f>
        <v>0.04</v>
      </c>
    </row>
    <row r="3331" spans="1:23" ht="30" x14ac:dyDescent="0.25">
      <c r="A3331" s="5">
        <v>114587</v>
      </c>
      <c r="B3331" s="4">
        <v>2</v>
      </c>
      <c r="C3331" s="9" t="s">
        <v>294</v>
      </c>
      <c r="D3331" s="65" t="s">
        <v>1648</v>
      </c>
      <c r="E3331" s="65" t="s">
        <v>11498</v>
      </c>
      <c r="F3331" s="9" t="s">
        <v>1649</v>
      </c>
      <c r="H3331" s="1" t="s">
        <v>1098</v>
      </c>
      <c r="I3331" s="1" t="s">
        <v>158</v>
      </c>
      <c r="K3331" s="14" t="s">
        <v>11500</v>
      </c>
      <c r="L3331" s="14" t="s">
        <v>11500</v>
      </c>
      <c r="M3331" s="2">
        <v>0.81</v>
      </c>
      <c r="P3331" s="181" t="s">
        <v>11517</v>
      </c>
      <c r="Q3331" s="182" t="s">
        <v>30</v>
      </c>
      <c r="S3331" s="6">
        <v>0</v>
      </c>
      <c r="T3331" s="6">
        <v>0</v>
      </c>
      <c r="U3331" s="6">
        <v>0</v>
      </c>
      <c r="V3331" s="6">
        <v>0.04</v>
      </c>
      <c r="W3331" s="6">
        <f>SUM(Table2[[#This Row],[PE Obligations]:[Paving Obligations]])</f>
        <v>0.04</v>
      </c>
    </row>
    <row r="3332" spans="1:23" x14ac:dyDescent="0.25">
      <c r="A3332" s="5">
        <v>113872</v>
      </c>
      <c r="B3332" s="4">
        <v>3</v>
      </c>
      <c r="C3332" s="9" t="s">
        <v>54</v>
      </c>
      <c r="D3332" s="65" t="s">
        <v>1492</v>
      </c>
      <c r="E3332" s="65" t="s">
        <v>11498</v>
      </c>
      <c r="F3332" s="9" t="s">
        <v>1493</v>
      </c>
      <c r="H3332" s="1" t="s">
        <v>52</v>
      </c>
      <c r="I3332" s="1" t="s">
        <v>48</v>
      </c>
      <c r="K3332" s="14" t="s">
        <v>28</v>
      </c>
      <c r="L3332" s="14" t="s">
        <v>11339</v>
      </c>
      <c r="M3332" s="2">
        <v>0</v>
      </c>
      <c r="N3332" s="13">
        <v>40669</v>
      </c>
      <c r="P3332" s="181" t="s">
        <v>11516</v>
      </c>
      <c r="Q3332" s="182" t="s">
        <v>1221</v>
      </c>
      <c r="R3332" s="9" t="s">
        <v>1494</v>
      </c>
      <c r="S3332" s="6">
        <v>0</v>
      </c>
      <c r="T3332" s="6">
        <v>0</v>
      </c>
      <c r="U3332" s="6">
        <v>0.03</v>
      </c>
      <c r="V3332" s="6">
        <v>0</v>
      </c>
      <c r="W3332" s="6">
        <f>SUM(Table2[[#This Row],[PE Obligations]:[Paving Obligations]])</f>
        <v>0.03</v>
      </c>
    </row>
    <row r="3333" spans="1:23" ht="45" x14ac:dyDescent="0.25">
      <c r="A3333" s="5">
        <v>109564</v>
      </c>
      <c r="B3333" s="4">
        <v>4</v>
      </c>
      <c r="C3333" s="9" t="s">
        <v>607</v>
      </c>
      <c r="D3333" s="65" t="s">
        <v>135</v>
      </c>
      <c r="E3333" s="65" t="s">
        <v>11498</v>
      </c>
      <c r="F3333" s="9" t="s">
        <v>1127</v>
      </c>
      <c r="G3333" s="9" t="s">
        <v>1128</v>
      </c>
      <c r="H3333" s="1" t="s">
        <v>24</v>
      </c>
      <c r="I3333" s="1" t="s">
        <v>1129</v>
      </c>
      <c r="K3333" s="14" t="s">
        <v>11496</v>
      </c>
      <c r="L3333" s="14" t="s">
        <v>11499</v>
      </c>
      <c r="M3333" s="2">
        <v>0.249</v>
      </c>
      <c r="N3333" s="13">
        <v>39619</v>
      </c>
      <c r="P3333" s="181" t="s">
        <v>11517</v>
      </c>
      <c r="Q3333" s="182"/>
      <c r="S3333" s="6">
        <v>0</v>
      </c>
      <c r="T3333" s="6">
        <v>0</v>
      </c>
      <c r="U3333" s="6">
        <v>0.03</v>
      </c>
      <c r="V3333" s="6">
        <v>0</v>
      </c>
      <c r="W3333" s="6">
        <f>SUM(Table2[[#This Row],[PE Obligations]:[Paving Obligations]])</f>
        <v>0.03</v>
      </c>
    </row>
    <row r="3334" spans="1:23" x14ac:dyDescent="0.25">
      <c r="A3334" s="5">
        <v>110291</v>
      </c>
      <c r="B3334" s="4">
        <v>4</v>
      </c>
      <c r="C3334" s="9" t="s">
        <v>259</v>
      </c>
      <c r="D3334" s="65" t="s">
        <v>1011</v>
      </c>
      <c r="E3334" s="65" t="s">
        <v>900</v>
      </c>
      <c r="F3334" s="9" t="s">
        <v>1165</v>
      </c>
      <c r="H3334" s="1" t="s">
        <v>52</v>
      </c>
      <c r="I3334" s="1" t="s">
        <v>48</v>
      </c>
      <c r="K3334" s="14" t="s">
        <v>28</v>
      </c>
      <c r="L3334" s="14" t="s">
        <v>11339</v>
      </c>
      <c r="M3334" s="2">
        <v>0</v>
      </c>
      <c r="N3334" s="13">
        <v>39794</v>
      </c>
      <c r="P3334" s="181" t="s">
        <v>11515</v>
      </c>
      <c r="Q3334" s="182" t="s">
        <v>24</v>
      </c>
      <c r="S3334" s="6">
        <v>0</v>
      </c>
      <c r="T3334" s="6">
        <v>0</v>
      </c>
      <c r="U3334" s="6">
        <v>0.03</v>
      </c>
      <c r="V3334" s="6">
        <v>0</v>
      </c>
      <c r="W3334" s="6">
        <f>SUM(Table2[[#This Row],[PE Obligations]:[Paving Obligations]])</f>
        <v>0.03</v>
      </c>
    </row>
    <row r="3335" spans="1:23" x14ac:dyDescent="0.25">
      <c r="A3335" s="5">
        <v>110316</v>
      </c>
      <c r="B3335" s="4">
        <v>4</v>
      </c>
      <c r="C3335" s="9" t="s">
        <v>18</v>
      </c>
      <c r="D3335" s="65"/>
      <c r="E3335" s="65" t="s">
        <v>11500</v>
      </c>
      <c r="F3335" s="9" t="s">
        <v>1167</v>
      </c>
      <c r="H3335" s="1" t="s">
        <v>52</v>
      </c>
      <c r="I3335" s="1" t="s">
        <v>395</v>
      </c>
      <c r="K3335" s="14" t="s">
        <v>28</v>
      </c>
      <c r="L3335" s="14" t="s">
        <v>11339</v>
      </c>
      <c r="M3335" s="2">
        <v>0</v>
      </c>
      <c r="P3335" s="181" t="s">
        <v>11500</v>
      </c>
      <c r="Q3335" s="182"/>
      <c r="S3335" s="6">
        <v>0</v>
      </c>
      <c r="T3335" s="6">
        <v>0</v>
      </c>
      <c r="U3335" s="6">
        <v>0.03</v>
      </c>
      <c r="V3335" s="6">
        <v>0</v>
      </c>
      <c r="W3335" s="6">
        <f>SUM(Table2[[#This Row],[PE Obligations]:[Paving Obligations]])</f>
        <v>0.03</v>
      </c>
    </row>
    <row r="3336" spans="1:23" x14ac:dyDescent="0.25">
      <c r="A3336" s="5">
        <v>113823.02</v>
      </c>
      <c r="B3336" s="4">
        <v>4</v>
      </c>
      <c r="C3336" s="9" t="s">
        <v>229</v>
      </c>
      <c r="D3336" s="65" t="s">
        <v>114</v>
      </c>
      <c r="E3336" s="65" t="s">
        <v>10721</v>
      </c>
      <c r="F3336" s="9" t="s">
        <v>1490</v>
      </c>
      <c r="H3336" s="1" t="s">
        <v>24</v>
      </c>
      <c r="I3336" s="1" t="s">
        <v>1491</v>
      </c>
      <c r="K3336" s="14" t="s">
        <v>11500</v>
      </c>
      <c r="L3336" s="14" t="s">
        <v>11500</v>
      </c>
      <c r="M3336" s="1" t="s">
        <v>57</v>
      </c>
      <c r="P3336" s="181" t="s">
        <v>11513</v>
      </c>
      <c r="Q3336" s="182"/>
      <c r="S3336" s="6">
        <v>0</v>
      </c>
      <c r="T3336" s="6">
        <v>0</v>
      </c>
      <c r="U3336" s="6">
        <v>0.03</v>
      </c>
      <c r="V3336" s="6">
        <v>0</v>
      </c>
      <c r="W3336" s="6">
        <f>SUM(Table2[[#This Row],[PE Obligations]:[Paving Obligations]])</f>
        <v>0.03</v>
      </c>
    </row>
    <row r="3337" spans="1:23" ht="30" x14ac:dyDescent="0.25">
      <c r="A3337" s="5">
        <v>117337</v>
      </c>
      <c r="B3337" s="4">
        <v>2</v>
      </c>
      <c r="C3337" s="9" t="s">
        <v>121</v>
      </c>
      <c r="D3337" s="65" t="s">
        <v>135</v>
      </c>
      <c r="E3337" s="65" t="s">
        <v>11498</v>
      </c>
      <c r="F3337" s="9" t="s">
        <v>2097</v>
      </c>
      <c r="H3337" s="1" t="s">
        <v>24</v>
      </c>
      <c r="I3337" s="1" t="s">
        <v>63</v>
      </c>
      <c r="K3337" s="14" t="s">
        <v>11500</v>
      </c>
      <c r="L3337" s="14" t="s">
        <v>11500</v>
      </c>
      <c r="M3337" s="1" t="s">
        <v>57</v>
      </c>
      <c r="P3337" s="181" t="s">
        <v>11516</v>
      </c>
      <c r="Q3337" s="182" t="s">
        <v>11</v>
      </c>
      <c r="S3337" s="6">
        <v>0.03</v>
      </c>
      <c r="T3337" s="6">
        <v>0</v>
      </c>
      <c r="U3337" s="6">
        <v>0</v>
      </c>
      <c r="V3337" s="6">
        <v>0</v>
      </c>
      <c r="W3337" s="6">
        <f>SUM(Table2[[#This Row],[PE Obligations]:[Paving Obligations]])</f>
        <v>0.03</v>
      </c>
    </row>
    <row r="3338" spans="1:23" x14ac:dyDescent="0.25">
      <c r="A3338" s="5">
        <v>114296</v>
      </c>
      <c r="B3338" s="4">
        <v>2</v>
      </c>
      <c r="C3338" s="9" t="s">
        <v>183</v>
      </c>
      <c r="D3338" s="65" t="s">
        <v>1584</v>
      </c>
      <c r="E3338" s="65" t="s">
        <v>11498</v>
      </c>
      <c r="F3338" s="9" t="s">
        <v>1585</v>
      </c>
      <c r="H3338" s="1" t="s">
        <v>1098</v>
      </c>
      <c r="I3338" s="1" t="s">
        <v>158</v>
      </c>
      <c r="K3338" s="14" t="s">
        <v>11500</v>
      </c>
      <c r="L3338" s="14" t="s">
        <v>11500</v>
      </c>
      <c r="M3338" s="2">
        <v>1.75</v>
      </c>
      <c r="P3338" s="181" t="s">
        <v>11517</v>
      </c>
      <c r="Q3338" s="182" t="s">
        <v>30</v>
      </c>
      <c r="S3338" s="6">
        <v>0</v>
      </c>
      <c r="T3338" s="6">
        <v>0</v>
      </c>
      <c r="U3338" s="6">
        <v>0</v>
      </c>
      <c r="V3338" s="6">
        <v>0.03</v>
      </c>
      <c r="W3338" s="6">
        <f>SUM(Table2[[#This Row],[PE Obligations]:[Paving Obligations]])</f>
        <v>0.03</v>
      </c>
    </row>
    <row r="3339" spans="1:23" ht="30" x14ac:dyDescent="0.25">
      <c r="A3339" s="5">
        <v>116091</v>
      </c>
      <c r="B3339" s="4">
        <v>3</v>
      </c>
      <c r="C3339" s="9" t="s">
        <v>54</v>
      </c>
      <c r="D3339" s="65" t="s">
        <v>1492</v>
      </c>
      <c r="E3339" s="65" t="s">
        <v>11498</v>
      </c>
      <c r="F3339" s="9" t="s">
        <v>1863</v>
      </c>
      <c r="H3339" s="1" t="s">
        <v>1098</v>
      </c>
      <c r="I3339" s="1" t="s">
        <v>158</v>
      </c>
      <c r="K3339" s="14" t="s">
        <v>11500</v>
      </c>
      <c r="L3339" s="14" t="s">
        <v>11500</v>
      </c>
      <c r="M3339" s="2">
        <v>1.76</v>
      </c>
      <c r="P3339" s="181" t="s">
        <v>11517</v>
      </c>
      <c r="Q3339" s="182" t="s">
        <v>24</v>
      </c>
      <c r="S3339" s="6">
        <v>0</v>
      </c>
      <c r="T3339" s="6">
        <v>0</v>
      </c>
      <c r="U3339" s="6">
        <v>0</v>
      </c>
      <c r="V3339" s="6">
        <v>0.03</v>
      </c>
      <c r="W3339" s="6">
        <f>SUM(Table2[[#This Row],[PE Obligations]:[Paving Obligations]])</f>
        <v>0.03</v>
      </c>
    </row>
    <row r="3340" spans="1:23" ht="30" x14ac:dyDescent="0.25">
      <c r="A3340" s="5">
        <v>113232</v>
      </c>
      <c r="B3340" s="4">
        <v>4</v>
      </c>
      <c r="C3340" s="9" t="s">
        <v>233</v>
      </c>
      <c r="D3340" s="65" t="s">
        <v>1421</v>
      </c>
      <c r="E3340" s="65" t="s">
        <v>11498</v>
      </c>
      <c r="F3340" s="9" t="s">
        <v>1422</v>
      </c>
      <c r="H3340" s="1" t="s">
        <v>1098</v>
      </c>
      <c r="I3340" s="1" t="s">
        <v>158</v>
      </c>
      <c r="K3340" s="14" t="s">
        <v>11500</v>
      </c>
      <c r="L3340" s="14" t="s">
        <v>11500</v>
      </c>
      <c r="M3340" s="2">
        <v>4.67</v>
      </c>
      <c r="P3340" s="181" t="s">
        <v>11517</v>
      </c>
      <c r="Q3340" s="182" t="s">
        <v>30</v>
      </c>
      <c r="S3340" s="6">
        <v>0</v>
      </c>
      <c r="T3340" s="6">
        <v>0</v>
      </c>
      <c r="U3340" s="6">
        <v>0</v>
      </c>
      <c r="V3340" s="6">
        <v>0.03</v>
      </c>
      <c r="W3340" s="6">
        <f>SUM(Table2[[#This Row],[PE Obligations]:[Paving Obligations]])</f>
        <v>0.03</v>
      </c>
    </row>
    <row r="3341" spans="1:23" ht="45" x14ac:dyDescent="0.25">
      <c r="A3341" s="5">
        <v>113382</v>
      </c>
      <c r="B3341" s="4">
        <v>4</v>
      </c>
      <c r="C3341" s="9" t="s">
        <v>246</v>
      </c>
      <c r="D3341" s="65" t="s">
        <v>1458</v>
      </c>
      <c r="E3341" s="65" t="s">
        <v>11498</v>
      </c>
      <c r="F3341" s="9" t="s">
        <v>1459</v>
      </c>
      <c r="H3341" s="1" t="s">
        <v>1098</v>
      </c>
      <c r="I3341" s="1" t="s">
        <v>158</v>
      </c>
      <c r="K3341" s="14" t="s">
        <v>11500</v>
      </c>
      <c r="L3341" s="14" t="s">
        <v>11500</v>
      </c>
      <c r="M3341" s="2">
        <v>2.2799999999999998</v>
      </c>
      <c r="P3341" s="181" t="s">
        <v>11517</v>
      </c>
      <c r="Q3341" s="182" t="s">
        <v>30</v>
      </c>
      <c r="S3341" s="6">
        <v>0</v>
      </c>
      <c r="T3341" s="6">
        <v>0</v>
      </c>
      <c r="U3341" s="6">
        <v>0</v>
      </c>
      <c r="V3341" s="6">
        <v>0.03</v>
      </c>
      <c r="W3341" s="6">
        <f>SUM(Table2[[#This Row],[PE Obligations]:[Paving Obligations]])</f>
        <v>0.03</v>
      </c>
    </row>
    <row r="3342" spans="1:23" ht="30" x14ac:dyDescent="0.25">
      <c r="A3342" s="5">
        <v>115915</v>
      </c>
      <c r="B3342" s="4">
        <v>2</v>
      </c>
      <c r="C3342" s="9" t="s">
        <v>183</v>
      </c>
      <c r="D3342" s="65" t="s">
        <v>1842</v>
      </c>
      <c r="E3342" s="65" t="s">
        <v>11498</v>
      </c>
      <c r="F3342" s="9" t="s">
        <v>1843</v>
      </c>
      <c r="H3342" s="1" t="s">
        <v>1098</v>
      </c>
      <c r="I3342" s="1" t="s">
        <v>158</v>
      </c>
      <c r="K3342" s="14" t="s">
        <v>11500</v>
      </c>
      <c r="L3342" s="14" t="s">
        <v>11500</v>
      </c>
      <c r="M3342" s="2">
        <v>1.9</v>
      </c>
      <c r="P3342" s="181" t="s">
        <v>11517</v>
      </c>
      <c r="Q3342" s="182" t="s">
        <v>30</v>
      </c>
      <c r="S3342" s="6">
        <v>0</v>
      </c>
      <c r="T3342" s="6">
        <v>0</v>
      </c>
      <c r="U3342" s="6">
        <v>0</v>
      </c>
      <c r="V3342" s="6">
        <v>0.03</v>
      </c>
      <c r="W3342" s="6">
        <f>SUM(Table2[[#This Row],[PE Obligations]:[Paving Obligations]])</f>
        <v>0.03</v>
      </c>
    </row>
    <row r="3343" spans="1:23" x14ac:dyDescent="0.25">
      <c r="A3343" s="5">
        <v>114711</v>
      </c>
      <c r="B3343" s="4">
        <v>4</v>
      </c>
      <c r="C3343" s="9" t="s">
        <v>304</v>
      </c>
      <c r="D3343" s="65" t="s">
        <v>1664</v>
      </c>
      <c r="E3343" s="65" t="s">
        <v>11498</v>
      </c>
      <c r="F3343" s="9" t="s">
        <v>1665</v>
      </c>
      <c r="H3343" s="1" t="s">
        <v>1098</v>
      </c>
      <c r="I3343" s="1" t="s">
        <v>158</v>
      </c>
      <c r="K3343" s="14" t="s">
        <v>11500</v>
      </c>
      <c r="L3343" s="14" t="s">
        <v>11500</v>
      </c>
      <c r="M3343" s="2">
        <v>1.67</v>
      </c>
      <c r="P3343" s="181" t="s">
        <v>11517</v>
      </c>
      <c r="Q3343" s="182" t="s">
        <v>30</v>
      </c>
      <c r="S3343" s="6">
        <v>0</v>
      </c>
      <c r="T3343" s="6">
        <v>0</v>
      </c>
      <c r="U3343" s="6">
        <v>0</v>
      </c>
      <c r="V3343" s="6">
        <v>0.03</v>
      </c>
      <c r="W3343" s="6">
        <f>SUM(Table2[[#This Row],[PE Obligations]:[Paving Obligations]])</f>
        <v>0.03</v>
      </c>
    </row>
    <row r="3344" spans="1:23" ht="30" x14ac:dyDescent="0.25">
      <c r="A3344" s="5">
        <v>113089</v>
      </c>
      <c r="B3344" s="4">
        <v>2</v>
      </c>
      <c r="C3344" s="9" t="s">
        <v>199</v>
      </c>
      <c r="D3344" s="65" t="s">
        <v>1406</v>
      </c>
      <c r="E3344" s="65" t="s">
        <v>11498</v>
      </c>
      <c r="F3344" s="9" t="s">
        <v>1407</v>
      </c>
      <c r="H3344" s="1" t="s">
        <v>1098</v>
      </c>
      <c r="I3344" s="1" t="s">
        <v>158</v>
      </c>
      <c r="K3344" s="14" t="s">
        <v>11500</v>
      </c>
      <c r="L3344" s="14" t="s">
        <v>11500</v>
      </c>
      <c r="M3344" s="2">
        <v>2.8</v>
      </c>
      <c r="P3344" s="181" t="s">
        <v>11517</v>
      </c>
      <c r="Q3344" s="182" t="s">
        <v>30</v>
      </c>
      <c r="S3344" s="6">
        <v>0</v>
      </c>
      <c r="T3344" s="6">
        <v>0</v>
      </c>
      <c r="U3344" s="6">
        <v>0</v>
      </c>
      <c r="V3344" s="6">
        <v>0.03</v>
      </c>
      <c r="W3344" s="6">
        <f>SUM(Table2[[#This Row],[PE Obligations]:[Paving Obligations]])</f>
        <v>0.03</v>
      </c>
    </row>
    <row r="3345" spans="1:23" ht="30" x14ac:dyDescent="0.25">
      <c r="A3345" s="5">
        <v>117098</v>
      </c>
      <c r="B3345" s="4">
        <v>4</v>
      </c>
      <c r="C3345" s="9" t="s">
        <v>215</v>
      </c>
      <c r="D3345" s="65" t="s">
        <v>2040</v>
      </c>
      <c r="E3345" s="65" t="s">
        <v>11498</v>
      </c>
      <c r="F3345" s="9" t="s">
        <v>2041</v>
      </c>
      <c r="H3345" s="1" t="s">
        <v>1098</v>
      </c>
      <c r="I3345" s="1" t="s">
        <v>158</v>
      </c>
      <c r="K3345" s="14" t="s">
        <v>11500</v>
      </c>
      <c r="L3345" s="14" t="s">
        <v>11500</v>
      </c>
      <c r="M3345" s="2">
        <v>0.84</v>
      </c>
      <c r="P3345" s="181" t="s">
        <v>11517</v>
      </c>
      <c r="Q3345" s="182" t="s">
        <v>30</v>
      </c>
      <c r="S3345" s="6">
        <v>0</v>
      </c>
      <c r="T3345" s="6">
        <v>0</v>
      </c>
      <c r="U3345" s="6">
        <v>0</v>
      </c>
      <c r="V3345" s="6">
        <v>0.03</v>
      </c>
      <c r="W3345" s="6">
        <f>SUM(Table2[[#This Row],[PE Obligations]:[Paving Obligations]])</f>
        <v>0.03</v>
      </c>
    </row>
    <row r="3346" spans="1:23" ht="30" x14ac:dyDescent="0.25">
      <c r="A3346" s="5">
        <v>115994</v>
      </c>
      <c r="B3346" s="4">
        <v>2</v>
      </c>
      <c r="C3346" s="9" t="s">
        <v>107</v>
      </c>
      <c r="D3346" s="65" t="s">
        <v>1849</v>
      </c>
      <c r="E3346" s="65" t="s">
        <v>11498</v>
      </c>
      <c r="F3346" s="9" t="s">
        <v>1850</v>
      </c>
      <c r="H3346" s="1" t="s">
        <v>1098</v>
      </c>
      <c r="I3346" s="1" t="s">
        <v>158</v>
      </c>
      <c r="K3346" s="14" t="s">
        <v>11500</v>
      </c>
      <c r="L3346" s="14" t="s">
        <v>11500</v>
      </c>
      <c r="M3346" s="2">
        <v>2.19</v>
      </c>
      <c r="P3346" s="181" t="s">
        <v>11517</v>
      </c>
      <c r="Q3346" s="182" t="s">
        <v>30</v>
      </c>
      <c r="S3346" s="6">
        <v>0</v>
      </c>
      <c r="T3346" s="6">
        <v>0</v>
      </c>
      <c r="U3346" s="6">
        <v>0</v>
      </c>
      <c r="V3346" s="6">
        <v>0.03</v>
      </c>
      <c r="W3346" s="6">
        <f>SUM(Table2[[#This Row],[PE Obligations]:[Paving Obligations]])</f>
        <v>0.03</v>
      </c>
    </row>
    <row r="3347" spans="1:23" ht="30" x14ac:dyDescent="0.25">
      <c r="A3347" s="5">
        <v>117959</v>
      </c>
      <c r="B3347" s="4">
        <v>4</v>
      </c>
      <c r="C3347" s="9" t="s">
        <v>355</v>
      </c>
      <c r="D3347" s="65" t="s">
        <v>2222</v>
      </c>
      <c r="E3347" s="65" t="s">
        <v>11498</v>
      </c>
      <c r="F3347" s="9" t="s">
        <v>2224</v>
      </c>
      <c r="H3347" s="1" t="s">
        <v>1098</v>
      </c>
      <c r="I3347" s="1" t="s">
        <v>158</v>
      </c>
      <c r="K3347" s="14" t="s">
        <v>11500</v>
      </c>
      <c r="L3347" s="14" t="s">
        <v>11500</v>
      </c>
      <c r="M3347" s="2">
        <v>3.2959999999999998</v>
      </c>
      <c r="P3347" s="181" t="s">
        <v>11517</v>
      </c>
      <c r="Q3347" s="182" t="s">
        <v>30</v>
      </c>
      <c r="S3347" s="6">
        <v>0</v>
      </c>
      <c r="T3347" s="6">
        <v>0</v>
      </c>
      <c r="U3347" s="6">
        <v>0</v>
      </c>
      <c r="V3347" s="6">
        <v>0.03</v>
      </c>
      <c r="W3347" s="6">
        <f>SUM(Table2[[#This Row],[PE Obligations]:[Paving Obligations]])</f>
        <v>0.03</v>
      </c>
    </row>
    <row r="3348" spans="1:23" x14ac:dyDescent="0.25">
      <c r="A3348" s="5">
        <v>46452</v>
      </c>
      <c r="B3348" s="4">
        <v>1</v>
      </c>
      <c r="C3348" s="9" t="s">
        <v>83</v>
      </c>
      <c r="D3348" s="65" t="s">
        <v>139</v>
      </c>
      <c r="E3348" s="65" t="s">
        <v>900</v>
      </c>
      <c r="F3348" s="9" t="s">
        <v>140</v>
      </c>
      <c r="H3348" s="1" t="s">
        <v>74</v>
      </c>
      <c r="I3348" s="1" t="s">
        <v>118</v>
      </c>
      <c r="K3348" s="14" t="s">
        <v>11496</v>
      </c>
      <c r="L3348" s="14" t="s">
        <v>11499</v>
      </c>
      <c r="M3348" s="2">
        <v>2.65</v>
      </c>
      <c r="N3348" s="13">
        <v>36868</v>
      </c>
      <c r="P3348" s="181" t="s">
        <v>11515</v>
      </c>
      <c r="Q3348" s="182"/>
      <c r="S3348" s="6">
        <v>0</v>
      </c>
      <c r="T3348" s="6">
        <v>0</v>
      </c>
      <c r="U3348" s="6">
        <v>0.02</v>
      </c>
      <c r="V3348" s="6">
        <v>0</v>
      </c>
      <c r="W3348" s="6">
        <f>SUM(Table2[[#This Row],[PE Obligations]:[Paving Obligations]])</f>
        <v>0.02</v>
      </c>
    </row>
    <row r="3349" spans="1:23" x14ac:dyDescent="0.25">
      <c r="A3349" s="5">
        <v>83963.01</v>
      </c>
      <c r="B3349" s="4">
        <v>1</v>
      </c>
      <c r="C3349" s="9" t="s">
        <v>86</v>
      </c>
      <c r="D3349" s="65" t="s">
        <v>393</v>
      </c>
      <c r="E3349" s="65" t="s">
        <v>900</v>
      </c>
      <c r="F3349" s="9" t="s">
        <v>394</v>
      </c>
      <c r="H3349" s="1" t="s">
        <v>28</v>
      </c>
      <c r="I3349" s="1" t="s">
        <v>395</v>
      </c>
      <c r="K3349" s="14" t="s">
        <v>28</v>
      </c>
      <c r="L3349" s="14" t="s">
        <v>11339</v>
      </c>
      <c r="M3349" s="2">
        <v>0</v>
      </c>
      <c r="N3349" s="13">
        <v>40298</v>
      </c>
      <c r="P3349" s="181" t="s">
        <v>11515</v>
      </c>
      <c r="Q3349" s="182" t="s">
        <v>24</v>
      </c>
      <c r="R3349" s="9" t="s">
        <v>396</v>
      </c>
      <c r="S3349" s="6">
        <v>0.02</v>
      </c>
      <c r="T3349" s="6">
        <v>0</v>
      </c>
      <c r="U3349" s="6">
        <v>0</v>
      </c>
      <c r="V3349" s="6">
        <v>0</v>
      </c>
      <c r="W3349" s="6">
        <f>SUM(Table2[[#This Row],[PE Obligations]:[Paving Obligations]])</f>
        <v>0.02</v>
      </c>
    </row>
    <row r="3350" spans="1:23" x14ac:dyDescent="0.25">
      <c r="A3350" s="5">
        <v>101444</v>
      </c>
      <c r="B3350" s="4">
        <v>3</v>
      </c>
      <c r="C3350" s="9" t="s">
        <v>206</v>
      </c>
      <c r="D3350" s="65" t="s">
        <v>660</v>
      </c>
      <c r="E3350" s="65" t="s">
        <v>900</v>
      </c>
      <c r="F3350" s="9" t="s">
        <v>661</v>
      </c>
      <c r="H3350" s="1" t="s">
        <v>74</v>
      </c>
      <c r="I3350" s="1" t="s">
        <v>118</v>
      </c>
      <c r="K3350" s="14" t="s">
        <v>11496</v>
      </c>
      <c r="L3350" s="14" t="s">
        <v>11499</v>
      </c>
      <c r="M3350" s="2">
        <v>0.5</v>
      </c>
      <c r="N3350" s="13">
        <v>39661</v>
      </c>
      <c r="P3350" s="181" t="s">
        <v>11515</v>
      </c>
      <c r="Q3350" s="182" t="s">
        <v>24</v>
      </c>
      <c r="S3350" s="6">
        <v>0</v>
      </c>
      <c r="T3350" s="6">
        <v>0.02</v>
      </c>
      <c r="U3350" s="6">
        <v>0</v>
      </c>
      <c r="V3350" s="6">
        <v>0</v>
      </c>
      <c r="W3350" s="6">
        <f>SUM(Table2[[#This Row],[PE Obligations]:[Paving Obligations]])</f>
        <v>0.02</v>
      </c>
    </row>
    <row r="3351" spans="1:23" x14ac:dyDescent="0.25">
      <c r="A3351" s="5">
        <v>109245</v>
      </c>
      <c r="B3351" s="4">
        <v>1</v>
      </c>
      <c r="C3351" s="9" t="s">
        <v>219</v>
      </c>
      <c r="D3351" s="65" t="s">
        <v>1113</v>
      </c>
      <c r="E3351" s="65" t="s">
        <v>900</v>
      </c>
      <c r="F3351" s="9" t="s">
        <v>1114</v>
      </c>
      <c r="H3351" s="1" t="s">
        <v>52</v>
      </c>
      <c r="I3351" s="1" t="s">
        <v>48</v>
      </c>
      <c r="K3351" s="14" t="s">
        <v>28</v>
      </c>
      <c r="L3351" s="14" t="s">
        <v>11339</v>
      </c>
      <c r="M3351" s="2">
        <v>0</v>
      </c>
      <c r="N3351" s="13">
        <v>39619</v>
      </c>
      <c r="P3351" s="181" t="s">
        <v>11515</v>
      </c>
      <c r="Q3351" s="182" t="s">
        <v>24</v>
      </c>
      <c r="S3351" s="6">
        <v>0</v>
      </c>
      <c r="T3351" s="6">
        <v>0</v>
      </c>
      <c r="U3351" s="6">
        <v>0.02</v>
      </c>
      <c r="V3351" s="6">
        <v>0</v>
      </c>
      <c r="W3351" s="6">
        <f>SUM(Table2[[#This Row],[PE Obligations]:[Paving Obligations]])</f>
        <v>0.02</v>
      </c>
    </row>
    <row r="3352" spans="1:23" ht="30" x14ac:dyDescent="0.25">
      <c r="A3352" s="5">
        <v>109564.01</v>
      </c>
      <c r="B3352" s="4">
        <v>4</v>
      </c>
      <c r="C3352" s="9" t="s">
        <v>607</v>
      </c>
      <c r="D3352" s="65" t="s">
        <v>135</v>
      </c>
      <c r="E3352" s="65" t="s">
        <v>11498</v>
      </c>
      <c r="F3352" s="9" t="s">
        <v>1130</v>
      </c>
      <c r="H3352" s="1" t="s">
        <v>24</v>
      </c>
      <c r="I3352" s="1" t="s">
        <v>93</v>
      </c>
      <c r="K3352" s="14" t="s">
        <v>11496</v>
      </c>
      <c r="L3352" s="14" t="s">
        <v>11499</v>
      </c>
      <c r="M3352" s="1" t="s">
        <v>57</v>
      </c>
      <c r="P3352" s="181" t="s">
        <v>11517</v>
      </c>
      <c r="Q3352" s="182"/>
      <c r="S3352" s="6">
        <v>0</v>
      </c>
      <c r="T3352" s="6">
        <v>0</v>
      </c>
      <c r="U3352" s="6">
        <v>0.02</v>
      </c>
      <c r="V3352" s="6">
        <v>0</v>
      </c>
      <c r="W3352" s="6">
        <f>SUM(Table2[[#This Row],[PE Obligations]:[Paving Obligations]])</f>
        <v>0.02</v>
      </c>
    </row>
    <row r="3353" spans="1:23" x14ac:dyDescent="0.25">
      <c r="A3353" s="5">
        <v>111011</v>
      </c>
      <c r="B3353" s="4">
        <v>4</v>
      </c>
      <c r="C3353" s="9" t="s">
        <v>94</v>
      </c>
      <c r="D3353" s="65" t="s">
        <v>363</v>
      </c>
      <c r="E3353" s="65" t="s">
        <v>900</v>
      </c>
      <c r="F3353" s="9" t="s">
        <v>1201</v>
      </c>
      <c r="H3353" s="1" t="s">
        <v>52</v>
      </c>
      <c r="I3353" s="1" t="s">
        <v>48</v>
      </c>
      <c r="K3353" s="14" t="s">
        <v>28</v>
      </c>
      <c r="L3353" s="14" t="s">
        <v>11339</v>
      </c>
      <c r="M3353" s="2">
        <v>0</v>
      </c>
      <c r="P3353" s="181" t="s">
        <v>11515</v>
      </c>
      <c r="Q3353" s="182" t="s">
        <v>24</v>
      </c>
      <c r="R3353" s="9" t="s">
        <v>1202</v>
      </c>
      <c r="S3353" s="6">
        <v>0.02</v>
      </c>
      <c r="T3353" s="6">
        <v>0</v>
      </c>
      <c r="U3353" s="6">
        <v>0</v>
      </c>
      <c r="V3353" s="6">
        <v>0</v>
      </c>
      <c r="W3353" s="6">
        <f>SUM(Table2[[#This Row],[PE Obligations]:[Paving Obligations]])</f>
        <v>0.02</v>
      </c>
    </row>
    <row r="3354" spans="1:23" ht="30" x14ac:dyDescent="0.25">
      <c r="A3354" s="5">
        <v>111828</v>
      </c>
      <c r="B3354" s="4">
        <v>1</v>
      </c>
      <c r="C3354" s="9" t="s">
        <v>83</v>
      </c>
      <c r="D3354" s="65" t="s">
        <v>137</v>
      </c>
      <c r="E3354" s="65" t="s">
        <v>900</v>
      </c>
      <c r="F3354" s="9" t="s">
        <v>1252</v>
      </c>
      <c r="H3354" s="1" t="s">
        <v>28</v>
      </c>
      <c r="I3354" s="1" t="s">
        <v>395</v>
      </c>
      <c r="K3354" s="14" t="s">
        <v>28</v>
      </c>
      <c r="L3354" s="14" t="s">
        <v>11339</v>
      </c>
      <c r="M3354" s="2">
        <v>0</v>
      </c>
      <c r="N3354" s="13">
        <v>40347</v>
      </c>
      <c r="P3354" s="181" t="s">
        <v>11514</v>
      </c>
      <c r="Q3354" s="182" t="s">
        <v>11</v>
      </c>
      <c r="R3354" s="9" t="s">
        <v>1253</v>
      </c>
      <c r="S3354" s="6">
        <v>0.02</v>
      </c>
      <c r="T3354" s="6">
        <v>0</v>
      </c>
      <c r="U3354" s="6">
        <v>0</v>
      </c>
      <c r="V3354" s="6">
        <v>0</v>
      </c>
      <c r="W3354" s="6">
        <f>SUM(Table2[[#This Row],[PE Obligations]:[Paving Obligations]])</f>
        <v>0.02</v>
      </c>
    </row>
    <row r="3355" spans="1:23" x14ac:dyDescent="0.25">
      <c r="A3355" s="5">
        <v>112300</v>
      </c>
      <c r="B3355" s="4">
        <v>3</v>
      </c>
      <c r="C3355" s="9" t="s">
        <v>289</v>
      </c>
      <c r="D3355" s="65" t="s">
        <v>339</v>
      </c>
      <c r="E3355" s="65" t="s">
        <v>900</v>
      </c>
      <c r="F3355" s="9" t="s">
        <v>1280</v>
      </c>
      <c r="H3355" s="1" t="s">
        <v>28</v>
      </c>
      <c r="I3355" s="1" t="s">
        <v>395</v>
      </c>
      <c r="K3355" s="14" t="s">
        <v>28</v>
      </c>
      <c r="L3355" s="14" t="s">
        <v>11339</v>
      </c>
      <c r="M3355" s="2">
        <v>0</v>
      </c>
      <c r="N3355" s="13">
        <v>40298</v>
      </c>
      <c r="P3355" s="181" t="s">
        <v>11514</v>
      </c>
      <c r="Q3355" s="182" t="s">
        <v>11</v>
      </c>
      <c r="R3355" s="9" t="s">
        <v>1281</v>
      </c>
      <c r="S3355" s="6">
        <v>0.02</v>
      </c>
      <c r="T3355" s="6">
        <v>0</v>
      </c>
      <c r="U3355" s="6">
        <v>0</v>
      </c>
      <c r="V3355" s="6">
        <v>0</v>
      </c>
      <c r="W3355" s="6">
        <f>SUM(Table2[[#This Row],[PE Obligations]:[Paving Obligations]])</f>
        <v>0.02</v>
      </c>
    </row>
    <row r="3356" spans="1:23" x14ac:dyDescent="0.25">
      <c r="A3356" s="5">
        <v>112410</v>
      </c>
      <c r="B3356" s="4">
        <v>3</v>
      </c>
      <c r="C3356" s="9" t="s">
        <v>54</v>
      </c>
      <c r="D3356" s="65" t="s">
        <v>665</v>
      </c>
      <c r="E3356" s="65" t="s">
        <v>900</v>
      </c>
      <c r="F3356" s="9" t="s">
        <v>1297</v>
      </c>
      <c r="H3356" s="1" t="s">
        <v>52</v>
      </c>
      <c r="I3356" s="1" t="s">
        <v>48</v>
      </c>
      <c r="K3356" s="14" t="s">
        <v>28</v>
      </c>
      <c r="L3356" s="14" t="s">
        <v>11339</v>
      </c>
      <c r="M3356" s="2">
        <v>0</v>
      </c>
      <c r="N3356" s="13">
        <v>40760</v>
      </c>
      <c r="P3356" s="181" t="s">
        <v>11514</v>
      </c>
      <c r="Q3356" s="182" t="s">
        <v>11</v>
      </c>
      <c r="S3356" s="6">
        <v>0</v>
      </c>
      <c r="T3356" s="6">
        <v>0</v>
      </c>
      <c r="U3356" s="6">
        <v>0.02</v>
      </c>
      <c r="V3356" s="6">
        <v>0</v>
      </c>
      <c r="W3356" s="6">
        <f>SUM(Table2[[#This Row],[PE Obligations]:[Paving Obligations]])</f>
        <v>0.02</v>
      </c>
    </row>
    <row r="3357" spans="1:23" ht="30" x14ac:dyDescent="0.25">
      <c r="A3357" s="5">
        <v>113048</v>
      </c>
      <c r="B3357" s="4">
        <v>4</v>
      </c>
      <c r="C3357" s="9" t="s">
        <v>18</v>
      </c>
      <c r="D3357" s="65" t="s">
        <v>533</v>
      </c>
      <c r="E3357" s="65" t="s">
        <v>900</v>
      </c>
      <c r="F3357" s="9" t="s">
        <v>1401</v>
      </c>
      <c r="H3357" s="1" t="s">
        <v>52</v>
      </c>
      <c r="I3357" s="1" t="s">
        <v>48</v>
      </c>
      <c r="K3357" s="14" t="s">
        <v>28</v>
      </c>
      <c r="L3357" s="14" t="s">
        <v>11339</v>
      </c>
      <c r="M3357" s="2">
        <v>0</v>
      </c>
      <c r="N3357" s="13">
        <v>40522</v>
      </c>
      <c r="P3357" s="181" t="s">
        <v>11514</v>
      </c>
      <c r="Q3357" s="182" t="s">
        <v>11</v>
      </c>
      <c r="S3357" s="6">
        <v>0</v>
      </c>
      <c r="T3357" s="6">
        <v>0</v>
      </c>
      <c r="U3357" s="6">
        <v>0.02</v>
      </c>
      <c r="V3357" s="6">
        <v>0</v>
      </c>
      <c r="W3357" s="6">
        <f>SUM(Table2[[#This Row],[PE Obligations]:[Paving Obligations]])</f>
        <v>0.02</v>
      </c>
    </row>
    <row r="3358" spans="1:23" x14ac:dyDescent="0.25">
      <c r="A3358" s="5">
        <v>113248</v>
      </c>
      <c r="B3358" s="4">
        <v>3</v>
      </c>
      <c r="C3358" s="9" t="s">
        <v>131</v>
      </c>
      <c r="D3358" s="65" t="s">
        <v>99</v>
      </c>
      <c r="E3358" s="65" t="s">
        <v>900</v>
      </c>
      <c r="F3358" s="9" t="s">
        <v>1429</v>
      </c>
      <c r="H3358" s="1" t="s">
        <v>28</v>
      </c>
      <c r="I3358" s="1" t="s">
        <v>395</v>
      </c>
      <c r="K3358" s="14" t="s">
        <v>28</v>
      </c>
      <c r="L3358" s="14" t="s">
        <v>11339</v>
      </c>
      <c r="M3358" s="2">
        <v>0</v>
      </c>
      <c r="N3358" s="13">
        <v>40844</v>
      </c>
      <c r="P3358" s="181" t="s">
        <v>11515</v>
      </c>
      <c r="Q3358" s="182" t="s">
        <v>24</v>
      </c>
      <c r="R3358" s="9" t="s">
        <v>1430</v>
      </c>
      <c r="S3358" s="6">
        <v>0.02</v>
      </c>
      <c r="T3358" s="6">
        <v>0</v>
      </c>
      <c r="U3358" s="6">
        <v>0</v>
      </c>
      <c r="V3358" s="6">
        <v>0</v>
      </c>
      <c r="W3358" s="6">
        <f>SUM(Table2[[#This Row],[PE Obligations]:[Paving Obligations]])</f>
        <v>0.02</v>
      </c>
    </row>
    <row r="3359" spans="1:23" x14ac:dyDescent="0.25">
      <c r="A3359" s="5">
        <v>113426</v>
      </c>
      <c r="B3359" s="4">
        <v>1</v>
      </c>
      <c r="C3359" s="9" t="s">
        <v>287</v>
      </c>
      <c r="D3359" s="65" t="s">
        <v>363</v>
      </c>
      <c r="E3359" s="65" t="s">
        <v>900</v>
      </c>
      <c r="F3359" s="9" t="s">
        <v>1461</v>
      </c>
      <c r="H3359" s="1" t="s">
        <v>74</v>
      </c>
      <c r="I3359" s="1" t="s">
        <v>395</v>
      </c>
      <c r="K3359" s="14" t="s">
        <v>28</v>
      </c>
      <c r="L3359" s="14" t="s">
        <v>11339</v>
      </c>
      <c r="M3359" s="2">
        <v>0</v>
      </c>
      <c r="N3359" s="13">
        <v>41075</v>
      </c>
      <c r="P3359" s="181" t="s">
        <v>11515</v>
      </c>
      <c r="Q3359" s="182" t="s">
        <v>24</v>
      </c>
      <c r="R3359" s="9" t="s">
        <v>1462</v>
      </c>
      <c r="S3359" s="6">
        <v>0.02</v>
      </c>
      <c r="T3359" s="6">
        <v>0</v>
      </c>
      <c r="U3359" s="6">
        <v>0</v>
      </c>
      <c r="V3359" s="6">
        <v>0</v>
      </c>
      <c r="W3359" s="6">
        <f>SUM(Table2[[#This Row],[PE Obligations]:[Paving Obligations]])</f>
        <v>0.02</v>
      </c>
    </row>
    <row r="3360" spans="1:23" ht="30" x14ac:dyDescent="0.25">
      <c r="A3360" s="5">
        <v>113439</v>
      </c>
      <c r="B3360" s="4">
        <v>3</v>
      </c>
      <c r="C3360" s="9" t="s">
        <v>54</v>
      </c>
      <c r="D3360" s="65" t="s">
        <v>108</v>
      </c>
      <c r="E3360" s="65" t="s">
        <v>10721</v>
      </c>
      <c r="F3360" s="9" t="s">
        <v>1474</v>
      </c>
      <c r="H3360" s="1" t="s">
        <v>28</v>
      </c>
      <c r="I3360" s="1" t="s">
        <v>395</v>
      </c>
      <c r="K3360" s="14" t="s">
        <v>28</v>
      </c>
      <c r="L3360" s="14" t="s">
        <v>11339</v>
      </c>
      <c r="M3360" s="2">
        <v>0.12</v>
      </c>
      <c r="N3360" s="13">
        <v>40921</v>
      </c>
      <c r="P3360" s="181" t="s">
        <v>11513</v>
      </c>
      <c r="Q3360" s="182" t="s">
        <v>148</v>
      </c>
      <c r="R3360" s="9" t="s">
        <v>1475</v>
      </c>
      <c r="S3360" s="6">
        <v>0.02</v>
      </c>
      <c r="T3360" s="6">
        <v>0</v>
      </c>
      <c r="U3360" s="6">
        <v>0</v>
      </c>
      <c r="V3360" s="6">
        <v>0</v>
      </c>
      <c r="W3360" s="6">
        <f>SUM(Table2[[#This Row],[PE Obligations]:[Paving Obligations]])</f>
        <v>0.02</v>
      </c>
    </row>
    <row r="3361" spans="1:23" x14ac:dyDescent="0.25">
      <c r="A3361" s="5">
        <v>114207</v>
      </c>
      <c r="B3361" s="4">
        <v>4</v>
      </c>
      <c r="C3361" s="9" t="s">
        <v>264</v>
      </c>
      <c r="D3361" s="65" t="s">
        <v>114</v>
      </c>
      <c r="E3361" s="65" t="s">
        <v>10721</v>
      </c>
      <c r="F3361" s="9" t="s">
        <v>1575</v>
      </c>
      <c r="H3361" s="1" t="s">
        <v>52</v>
      </c>
      <c r="I3361" s="1" t="s">
        <v>48</v>
      </c>
      <c r="K3361" s="14" t="s">
        <v>28</v>
      </c>
      <c r="L3361" s="14" t="s">
        <v>11339</v>
      </c>
      <c r="M3361" s="2">
        <v>0</v>
      </c>
      <c r="N3361" s="13">
        <v>41075</v>
      </c>
      <c r="P3361" s="181" t="s">
        <v>11513</v>
      </c>
      <c r="Q3361" s="182" t="s">
        <v>148</v>
      </c>
      <c r="S3361" s="6">
        <v>0</v>
      </c>
      <c r="T3361" s="6">
        <v>0</v>
      </c>
      <c r="U3361" s="6">
        <v>0.02</v>
      </c>
      <c r="V3361" s="6">
        <v>0</v>
      </c>
      <c r="W3361" s="6">
        <f>SUM(Table2[[#This Row],[PE Obligations]:[Paving Obligations]])</f>
        <v>0.02</v>
      </c>
    </row>
    <row r="3362" spans="1:23" x14ac:dyDescent="0.25">
      <c r="A3362" s="5">
        <v>114429</v>
      </c>
      <c r="B3362" s="4">
        <v>4</v>
      </c>
      <c r="C3362" s="9" t="s">
        <v>18</v>
      </c>
      <c r="D3362" s="65" t="s">
        <v>363</v>
      </c>
      <c r="E3362" s="65" t="s">
        <v>900</v>
      </c>
      <c r="F3362" s="9" t="s">
        <v>1604</v>
      </c>
      <c r="H3362" s="1" t="s">
        <v>52</v>
      </c>
      <c r="I3362" s="1" t="s">
        <v>48</v>
      </c>
      <c r="K3362" s="14" t="s">
        <v>28</v>
      </c>
      <c r="L3362" s="14" t="s">
        <v>11339</v>
      </c>
      <c r="M3362" s="2">
        <v>0</v>
      </c>
      <c r="P3362" s="181" t="s">
        <v>11515</v>
      </c>
      <c r="Q3362" s="182"/>
      <c r="S3362" s="6">
        <v>0</v>
      </c>
      <c r="T3362" s="6">
        <v>0</v>
      </c>
      <c r="U3362" s="6">
        <v>0.02</v>
      </c>
      <c r="V3362" s="6">
        <v>0</v>
      </c>
      <c r="W3362" s="6">
        <f>SUM(Table2[[#This Row],[PE Obligations]:[Paving Obligations]])</f>
        <v>0.02</v>
      </c>
    </row>
    <row r="3363" spans="1:23" x14ac:dyDescent="0.25">
      <c r="A3363" s="5">
        <v>116146</v>
      </c>
      <c r="B3363" s="4">
        <v>3</v>
      </c>
      <c r="C3363" s="9" t="s">
        <v>43</v>
      </c>
      <c r="D3363" s="65" t="s">
        <v>660</v>
      </c>
      <c r="E3363" s="65" t="s">
        <v>900</v>
      </c>
      <c r="F3363" s="9" t="s">
        <v>1872</v>
      </c>
      <c r="H3363" s="1" t="s">
        <v>24</v>
      </c>
      <c r="I3363" s="1" t="s">
        <v>113</v>
      </c>
      <c r="K3363" s="14" t="s">
        <v>11496</v>
      </c>
      <c r="L3363" s="14" t="s">
        <v>113</v>
      </c>
      <c r="M3363" s="1" t="s">
        <v>57</v>
      </c>
      <c r="P3363" s="181" t="s">
        <v>11515</v>
      </c>
      <c r="Q3363" s="182"/>
      <c r="S3363" s="6">
        <v>0</v>
      </c>
      <c r="T3363" s="6">
        <v>0</v>
      </c>
      <c r="U3363" s="6">
        <v>0.02</v>
      </c>
      <c r="V3363" s="6">
        <v>0</v>
      </c>
      <c r="W3363" s="6">
        <f>SUM(Table2[[#This Row],[PE Obligations]:[Paving Obligations]])</f>
        <v>0.02</v>
      </c>
    </row>
    <row r="3364" spans="1:23" x14ac:dyDescent="0.25">
      <c r="A3364" s="5">
        <v>107943.01</v>
      </c>
      <c r="B3364" s="4">
        <v>3</v>
      </c>
      <c r="C3364" s="9" t="s">
        <v>54</v>
      </c>
      <c r="D3364" s="65"/>
      <c r="E3364" s="65" t="s">
        <v>900</v>
      </c>
      <c r="F3364" s="9" t="s">
        <v>1059</v>
      </c>
      <c r="H3364" s="1" t="s">
        <v>24</v>
      </c>
      <c r="I3364" s="1" t="s">
        <v>158</v>
      </c>
      <c r="J3364" s="1" t="e">
        <f>VLOOKUP(A3364,'2020'!E:I,5,FALSE)</f>
        <v>#N/A</v>
      </c>
      <c r="K3364" s="14" t="s">
        <v>11496</v>
      </c>
      <c r="L3364" s="14" t="s">
        <v>10418</v>
      </c>
      <c r="M3364" s="1" t="s">
        <v>57</v>
      </c>
      <c r="P3364" s="181" t="s">
        <v>11515</v>
      </c>
      <c r="Q3364" s="182"/>
      <c r="S3364" s="6">
        <v>0</v>
      </c>
      <c r="T3364" s="6">
        <v>0</v>
      </c>
      <c r="U3364" s="6">
        <v>0</v>
      </c>
      <c r="V3364" s="6">
        <v>0.02</v>
      </c>
      <c r="W3364" s="6">
        <f>SUM(Table2[[#This Row],[PE Obligations]:[Paving Obligations]])</f>
        <v>0.02</v>
      </c>
    </row>
    <row r="3365" spans="1:23" x14ac:dyDescent="0.25">
      <c r="A3365" s="5">
        <v>48102</v>
      </c>
      <c r="B3365" s="4">
        <v>6</v>
      </c>
      <c r="C3365" s="9" t="s">
        <v>46</v>
      </c>
      <c r="D3365" s="65"/>
      <c r="E3365" s="65" t="s">
        <v>11500</v>
      </c>
      <c r="F3365" s="9" t="s">
        <v>164</v>
      </c>
      <c r="H3365" s="1" t="s">
        <v>24</v>
      </c>
      <c r="K3365" s="14" t="s">
        <v>11500</v>
      </c>
      <c r="L3365" s="14" t="s">
        <v>11500</v>
      </c>
      <c r="M3365" s="2">
        <v>0</v>
      </c>
      <c r="P3365" s="181" t="s">
        <v>11500</v>
      </c>
      <c r="Q3365" s="182"/>
      <c r="S3365" s="6">
        <v>0.02</v>
      </c>
      <c r="T3365" s="6">
        <v>0</v>
      </c>
      <c r="U3365" s="6">
        <v>0</v>
      </c>
      <c r="V3365" s="6">
        <v>0</v>
      </c>
      <c r="W3365" s="6">
        <f>SUM(Table2[[#This Row],[PE Obligations]:[Paving Obligations]])</f>
        <v>0.02</v>
      </c>
    </row>
    <row r="3366" spans="1:23" ht="30" x14ac:dyDescent="0.25">
      <c r="A3366" s="5">
        <v>107939</v>
      </c>
      <c r="B3366" s="4">
        <v>2</v>
      </c>
      <c r="C3366" s="9" t="s">
        <v>284</v>
      </c>
      <c r="D3366" s="65" t="s">
        <v>114</v>
      </c>
      <c r="E3366" s="65" t="s">
        <v>10721</v>
      </c>
      <c r="F3366" s="9" t="s">
        <v>1057</v>
      </c>
      <c r="G3366" s="9" t="s">
        <v>1058</v>
      </c>
      <c r="H3366" s="1" t="s">
        <v>22</v>
      </c>
      <c r="I3366" s="1" t="s">
        <v>1043</v>
      </c>
      <c r="K3366" s="14" t="s">
        <v>11500</v>
      </c>
      <c r="L3366" s="14" t="s">
        <v>11500</v>
      </c>
      <c r="M3366" s="2">
        <v>0</v>
      </c>
      <c r="N3366" s="13">
        <v>39577</v>
      </c>
      <c r="P3366" s="181" t="s">
        <v>11513</v>
      </c>
      <c r="Q3366" s="182"/>
      <c r="S3366" s="6">
        <v>0</v>
      </c>
      <c r="T3366" s="6">
        <v>0</v>
      </c>
      <c r="U3366" s="6">
        <v>0.02</v>
      </c>
      <c r="V3366" s="6">
        <v>0</v>
      </c>
      <c r="W3366" s="6">
        <f>SUM(Table2[[#This Row],[PE Obligations]:[Paving Obligations]])</f>
        <v>0.02</v>
      </c>
    </row>
    <row r="3367" spans="1:23" x14ac:dyDescent="0.25">
      <c r="A3367" s="5">
        <v>112359</v>
      </c>
      <c r="B3367" s="4">
        <v>1</v>
      </c>
      <c r="C3367" s="9" t="s">
        <v>102</v>
      </c>
      <c r="D3367" s="65" t="s">
        <v>103</v>
      </c>
      <c r="E3367" s="65" t="s">
        <v>10721</v>
      </c>
      <c r="F3367" s="9" t="s">
        <v>1288</v>
      </c>
      <c r="H3367" s="1" t="s">
        <v>105</v>
      </c>
      <c r="I3367" s="1" t="s">
        <v>118</v>
      </c>
      <c r="K3367" s="14" t="s">
        <v>11500</v>
      </c>
      <c r="L3367" s="14" t="s">
        <v>11500</v>
      </c>
      <c r="M3367" s="1" t="s">
        <v>57</v>
      </c>
      <c r="N3367" s="13">
        <v>39892</v>
      </c>
      <c r="P3367" s="181" t="s">
        <v>11513</v>
      </c>
      <c r="Q3367" s="182"/>
      <c r="S3367" s="6">
        <v>0</v>
      </c>
      <c r="T3367" s="6">
        <v>0</v>
      </c>
      <c r="U3367" s="6">
        <v>0.02</v>
      </c>
      <c r="V3367" s="6">
        <v>0</v>
      </c>
      <c r="W3367" s="6">
        <f>SUM(Table2[[#This Row],[PE Obligations]:[Paving Obligations]])</f>
        <v>0.02</v>
      </c>
    </row>
    <row r="3368" spans="1:23" ht="45" x14ac:dyDescent="0.25">
      <c r="A3368" s="5">
        <v>115546</v>
      </c>
      <c r="B3368" s="4">
        <v>1</v>
      </c>
      <c r="C3368" s="9" t="s">
        <v>40</v>
      </c>
      <c r="D3368" s="65"/>
      <c r="E3368" s="65" t="s">
        <v>10721</v>
      </c>
      <c r="F3368" s="9" t="s">
        <v>1751</v>
      </c>
      <c r="G3368" s="9" t="s">
        <v>1752</v>
      </c>
      <c r="H3368" s="1" t="s">
        <v>74</v>
      </c>
      <c r="I3368" s="1" t="s">
        <v>56</v>
      </c>
      <c r="K3368" s="14" t="s">
        <v>11500</v>
      </c>
      <c r="L3368" s="14" t="s">
        <v>11500</v>
      </c>
      <c r="M3368" s="2">
        <v>43.5</v>
      </c>
      <c r="N3368" s="13">
        <v>41418</v>
      </c>
      <c r="P3368" s="181" t="s">
        <v>11513</v>
      </c>
      <c r="Q3368" s="182"/>
      <c r="S3368" s="6">
        <v>0.02</v>
      </c>
      <c r="T3368" s="6">
        <v>0</v>
      </c>
      <c r="U3368" s="6">
        <v>0</v>
      </c>
      <c r="V3368" s="6">
        <v>0</v>
      </c>
      <c r="W3368" s="6">
        <f>SUM(Table2[[#This Row],[PE Obligations]:[Paving Obligations]])</f>
        <v>0.02</v>
      </c>
    </row>
    <row r="3369" spans="1:23" ht="30" x14ac:dyDescent="0.25">
      <c r="A3369" s="5">
        <v>111177</v>
      </c>
      <c r="B3369" s="4">
        <v>3</v>
      </c>
      <c r="C3369" s="9" t="s">
        <v>161</v>
      </c>
      <c r="D3369" s="65"/>
      <c r="E3369" s="65" t="s">
        <v>900</v>
      </c>
      <c r="F3369" s="9" t="s">
        <v>1226</v>
      </c>
      <c r="H3369" s="1" t="s">
        <v>105</v>
      </c>
      <c r="I3369" s="1" t="s">
        <v>171</v>
      </c>
      <c r="K3369" s="14" t="s">
        <v>11500</v>
      </c>
      <c r="L3369" s="14" t="s">
        <v>11500</v>
      </c>
      <c r="M3369" s="1" t="s">
        <v>57</v>
      </c>
      <c r="N3369" s="13">
        <v>39710</v>
      </c>
      <c r="P3369" s="181" t="s">
        <v>11515</v>
      </c>
      <c r="Q3369" s="182"/>
      <c r="S3369" s="6">
        <v>0</v>
      </c>
      <c r="T3369" s="6">
        <v>0</v>
      </c>
      <c r="U3369" s="6">
        <v>0.02</v>
      </c>
      <c r="V3369" s="6">
        <v>0</v>
      </c>
      <c r="W3369" s="6">
        <f>SUM(Table2[[#This Row],[PE Obligations]:[Paving Obligations]])</f>
        <v>0.02</v>
      </c>
    </row>
    <row r="3370" spans="1:23" ht="30" x14ac:dyDescent="0.25">
      <c r="A3370" s="5">
        <v>112554</v>
      </c>
      <c r="B3370" s="4">
        <v>1</v>
      </c>
      <c r="C3370" s="9" t="s">
        <v>899</v>
      </c>
      <c r="D3370" s="65"/>
      <c r="E3370" s="65" t="s">
        <v>11500</v>
      </c>
      <c r="F3370" s="9" t="s">
        <v>1326</v>
      </c>
      <c r="H3370" s="1" t="s">
        <v>24</v>
      </c>
      <c r="I3370" s="1" t="s">
        <v>24</v>
      </c>
      <c r="K3370" s="14" t="s">
        <v>11500</v>
      </c>
      <c r="L3370" s="14" t="s">
        <v>11500</v>
      </c>
      <c r="M3370" s="1" t="s">
        <v>57</v>
      </c>
      <c r="N3370" s="13">
        <v>40585</v>
      </c>
      <c r="P3370" s="181" t="s">
        <v>11500</v>
      </c>
      <c r="Q3370" s="182"/>
      <c r="S3370" s="6">
        <v>0.02</v>
      </c>
      <c r="T3370" s="6">
        <v>0</v>
      </c>
      <c r="U3370" s="6">
        <v>0</v>
      </c>
      <c r="V3370" s="6">
        <v>0</v>
      </c>
      <c r="W3370" s="6">
        <f>SUM(Table2[[#This Row],[PE Obligations]:[Paving Obligations]])</f>
        <v>0.02</v>
      </c>
    </row>
    <row r="3371" spans="1:23" x14ac:dyDescent="0.25">
      <c r="A3371" s="5">
        <v>112768</v>
      </c>
      <c r="B3371" s="4">
        <v>2</v>
      </c>
      <c r="C3371" s="9" t="s">
        <v>159</v>
      </c>
      <c r="D3371" s="65"/>
      <c r="E3371" s="65" t="s">
        <v>900</v>
      </c>
      <c r="F3371" s="9" t="s">
        <v>1355</v>
      </c>
      <c r="H3371" s="1" t="s">
        <v>105</v>
      </c>
      <c r="I3371" s="1" t="s">
        <v>118</v>
      </c>
      <c r="K3371" s="14" t="s">
        <v>11500</v>
      </c>
      <c r="L3371" s="14" t="s">
        <v>11500</v>
      </c>
      <c r="M3371" s="1" t="s">
        <v>57</v>
      </c>
      <c r="N3371" s="13">
        <v>39976</v>
      </c>
      <c r="P3371" s="181" t="s">
        <v>11515</v>
      </c>
      <c r="Q3371" s="182"/>
      <c r="S3371" s="6">
        <v>0</v>
      </c>
      <c r="T3371" s="6">
        <v>0</v>
      </c>
      <c r="U3371" s="6">
        <v>0.02</v>
      </c>
      <c r="V3371" s="6">
        <v>0</v>
      </c>
      <c r="W3371" s="6">
        <f>SUM(Table2[[#This Row],[PE Obligations]:[Paving Obligations]])</f>
        <v>0.02</v>
      </c>
    </row>
    <row r="3372" spans="1:23" x14ac:dyDescent="0.25">
      <c r="A3372" s="5">
        <v>112770</v>
      </c>
      <c r="B3372" s="4">
        <v>4</v>
      </c>
      <c r="C3372" s="9" t="s">
        <v>156</v>
      </c>
      <c r="D3372" s="65"/>
      <c r="E3372" s="65" t="s">
        <v>900</v>
      </c>
      <c r="F3372" s="9" t="s">
        <v>1355</v>
      </c>
      <c r="H3372" s="1" t="s">
        <v>105</v>
      </c>
      <c r="I3372" s="1" t="s">
        <v>118</v>
      </c>
      <c r="K3372" s="14" t="s">
        <v>11500</v>
      </c>
      <c r="L3372" s="14" t="s">
        <v>11500</v>
      </c>
      <c r="M3372" s="1" t="s">
        <v>57</v>
      </c>
      <c r="N3372" s="13">
        <v>39976</v>
      </c>
      <c r="P3372" s="181" t="s">
        <v>11515</v>
      </c>
      <c r="Q3372" s="182"/>
      <c r="S3372" s="6">
        <v>0</v>
      </c>
      <c r="T3372" s="6">
        <v>0</v>
      </c>
      <c r="U3372" s="6">
        <v>0.02</v>
      </c>
      <c r="V3372" s="6">
        <v>0</v>
      </c>
      <c r="W3372" s="6">
        <f>SUM(Table2[[#This Row],[PE Obligations]:[Paving Obligations]])</f>
        <v>0.02</v>
      </c>
    </row>
    <row r="3373" spans="1:23" x14ac:dyDescent="0.25">
      <c r="A3373" s="5">
        <v>115969</v>
      </c>
      <c r="B3373" s="4">
        <v>3</v>
      </c>
      <c r="C3373" s="9" t="s">
        <v>161</v>
      </c>
      <c r="D3373" s="65"/>
      <c r="E3373" s="65" t="s">
        <v>900</v>
      </c>
      <c r="F3373" s="9" t="s">
        <v>1846</v>
      </c>
      <c r="H3373" s="1" t="s">
        <v>24</v>
      </c>
      <c r="I3373" s="1" t="s">
        <v>24</v>
      </c>
      <c r="K3373" s="14" t="s">
        <v>11500</v>
      </c>
      <c r="L3373" s="14" t="s">
        <v>11500</v>
      </c>
      <c r="M3373" s="1" t="s">
        <v>57</v>
      </c>
      <c r="N3373" s="13">
        <v>40802</v>
      </c>
      <c r="P3373" s="181" t="s">
        <v>11515</v>
      </c>
      <c r="Q3373" s="182"/>
      <c r="S3373" s="6">
        <v>0</v>
      </c>
      <c r="T3373" s="6">
        <v>0</v>
      </c>
      <c r="U3373" s="6">
        <v>0.02</v>
      </c>
      <c r="V3373" s="6">
        <v>0</v>
      </c>
      <c r="W3373" s="6">
        <f>SUM(Table2[[#This Row],[PE Obligations]:[Paving Obligations]])</f>
        <v>0.02</v>
      </c>
    </row>
    <row r="3374" spans="1:23" x14ac:dyDescent="0.25">
      <c r="A3374" s="5">
        <v>117019</v>
      </c>
      <c r="B3374" s="4">
        <v>1</v>
      </c>
      <c r="C3374" s="9" t="s">
        <v>186</v>
      </c>
      <c r="D3374" s="65"/>
      <c r="E3374" s="65" t="s">
        <v>11500</v>
      </c>
      <c r="F3374" s="9" t="s">
        <v>2032</v>
      </c>
      <c r="H3374" s="1" t="s">
        <v>878</v>
      </c>
      <c r="I3374" s="1" t="s">
        <v>972</v>
      </c>
      <c r="K3374" s="14" t="s">
        <v>11500</v>
      </c>
      <c r="L3374" s="14" t="s">
        <v>11500</v>
      </c>
      <c r="M3374" s="1" t="s">
        <v>57</v>
      </c>
      <c r="P3374" s="181" t="s">
        <v>11500</v>
      </c>
      <c r="Q3374" s="182"/>
      <c r="S3374" s="6">
        <v>0</v>
      </c>
      <c r="T3374" s="6">
        <v>0</v>
      </c>
      <c r="U3374" s="6">
        <v>0.02</v>
      </c>
      <c r="V3374" s="6">
        <v>0</v>
      </c>
      <c r="W3374" s="6">
        <f>SUM(Table2[[#This Row],[PE Obligations]:[Paving Obligations]])</f>
        <v>0.02</v>
      </c>
    </row>
    <row r="3375" spans="1:23" ht="30" x14ac:dyDescent="0.25">
      <c r="A3375" s="5">
        <v>112722</v>
      </c>
      <c r="B3375" s="4">
        <v>4</v>
      </c>
      <c r="C3375" s="9" t="s">
        <v>94</v>
      </c>
      <c r="D3375" s="65" t="s">
        <v>1343</v>
      </c>
      <c r="E3375" s="65" t="s">
        <v>11498</v>
      </c>
      <c r="F3375" s="9" t="s">
        <v>1344</v>
      </c>
      <c r="H3375" s="1" t="s">
        <v>1098</v>
      </c>
      <c r="I3375" s="1" t="s">
        <v>158</v>
      </c>
      <c r="K3375" s="14" t="s">
        <v>11500</v>
      </c>
      <c r="L3375" s="14" t="s">
        <v>11500</v>
      </c>
      <c r="M3375" s="2">
        <v>0.73</v>
      </c>
      <c r="P3375" s="181" t="s">
        <v>11517</v>
      </c>
      <c r="Q3375" s="182" t="s">
        <v>30</v>
      </c>
      <c r="S3375" s="6">
        <v>0</v>
      </c>
      <c r="T3375" s="6">
        <v>0</v>
      </c>
      <c r="U3375" s="6">
        <v>0</v>
      </c>
      <c r="V3375" s="6">
        <v>0.02</v>
      </c>
      <c r="W3375" s="6">
        <f>SUM(Table2[[#This Row],[PE Obligations]:[Paving Obligations]])</f>
        <v>0.02</v>
      </c>
    </row>
    <row r="3376" spans="1:23" ht="45" x14ac:dyDescent="0.25">
      <c r="A3376" s="5">
        <v>116090</v>
      </c>
      <c r="B3376" s="4">
        <v>4</v>
      </c>
      <c r="C3376" s="9" t="s">
        <v>94</v>
      </c>
      <c r="D3376" s="65" t="s">
        <v>1646</v>
      </c>
      <c r="E3376" s="65" t="s">
        <v>11498</v>
      </c>
      <c r="F3376" s="9" t="s">
        <v>1862</v>
      </c>
      <c r="H3376" s="1" t="s">
        <v>1098</v>
      </c>
      <c r="I3376" s="1" t="s">
        <v>158</v>
      </c>
      <c r="K3376" s="14" t="s">
        <v>11500</v>
      </c>
      <c r="L3376" s="14" t="s">
        <v>11500</v>
      </c>
      <c r="M3376" s="2">
        <v>0.8</v>
      </c>
      <c r="P3376" s="181" t="s">
        <v>11517</v>
      </c>
      <c r="Q3376" s="182" t="s">
        <v>30</v>
      </c>
      <c r="S3376" s="6">
        <v>0</v>
      </c>
      <c r="T3376" s="6">
        <v>0</v>
      </c>
      <c r="U3376" s="6">
        <v>0</v>
      </c>
      <c r="V3376" s="6">
        <v>0.02</v>
      </c>
      <c r="W3376" s="6">
        <f>SUM(Table2[[#This Row],[PE Obligations]:[Paving Obligations]])</f>
        <v>0.02</v>
      </c>
    </row>
    <row r="3377" spans="1:23" x14ac:dyDescent="0.25">
      <c r="A3377" s="5">
        <v>115169</v>
      </c>
      <c r="B3377" s="4">
        <v>4</v>
      </c>
      <c r="C3377" s="9" t="s">
        <v>355</v>
      </c>
      <c r="D3377" s="65" t="s">
        <v>1688</v>
      </c>
      <c r="E3377" s="65" t="s">
        <v>11498</v>
      </c>
      <c r="F3377" s="9" t="s">
        <v>1689</v>
      </c>
      <c r="H3377" s="1" t="s">
        <v>1098</v>
      </c>
      <c r="I3377" s="1" t="s">
        <v>158</v>
      </c>
      <c r="K3377" s="14" t="s">
        <v>11500</v>
      </c>
      <c r="L3377" s="14" t="s">
        <v>11500</v>
      </c>
      <c r="M3377" s="2">
        <v>3.23</v>
      </c>
      <c r="P3377" s="181" t="s">
        <v>11517</v>
      </c>
      <c r="Q3377" s="182" t="s">
        <v>30</v>
      </c>
      <c r="S3377" s="6">
        <v>0</v>
      </c>
      <c r="T3377" s="6">
        <v>0</v>
      </c>
      <c r="U3377" s="6">
        <v>0</v>
      </c>
      <c r="V3377" s="6">
        <v>0.02</v>
      </c>
      <c r="W3377" s="6">
        <f>SUM(Table2[[#This Row],[PE Obligations]:[Paving Obligations]])</f>
        <v>0.02</v>
      </c>
    </row>
    <row r="3378" spans="1:23" ht="30" x14ac:dyDescent="0.25">
      <c r="A3378" s="5">
        <v>114418</v>
      </c>
      <c r="B3378" s="4">
        <v>4</v>
      </c>
      <c r="C3378" s="9" t="s">
        <v>233</v>
      </c>
      <c r="D3378" s="65" t="s">
        <v>1602</v>
      </c>
      <c r="E3378" s="65" t="s">
        <v>11498</v>
      </c>
      <c r="F3378" s="9" t="s">
        <v>1603</v>
      </c>
      <c r="H3378" s="1" t="s">
        <v>1098</v>
      </c>
      <c r="I3378" s="1" t="s">
        <v>158</v>
      </c>
      <c r="K3378" s="14" t="s">
        <v>11500</v>
      </c>
      <c r="L3378" s="14" t="s">
        <v>11500</v>
      </c>
      <c r="M3378" s="2">
        <v>2.98</v>
      </c>
      <c r="P3378" s="181" t="s">
        <v>11517</v>
      </c>
      <c r="Q3378" s="182" t="s">
        <v>30</v>
      </c>
      <c r="S3378" s="6">
        <v>0</v>
      </c>
      <c r="T3378" s="6">
        <v>0</v>
      </c>
      <c r="U3378" s="6">
        <v>0</v>
      </c>
      <c r="V3378" s="6">
        <v>0.02</v>
      </c>
      <c r="W3378" s="6">
        <f>SUM(Table2[[#This Row],[PE Obligations]:[Paving Obligations]])</f>
        <v>0.02</v>
      </c>
    </row>
    <row r="3379" spans="1:23" ht="30" x14ac:dyDescent="0.25">
      <c r="A3379" s="5">
        <v>113183</v>
      </c>
      <c r="B3379" s="4">
        <v>4</v>
      </c>
      <c r="C3379" s="9" t="s">
        <v>304</v>
      </c>
      <c r="D3379" s="65" t="s">
        <v>1410</v>
      </c>
      <c r="E3379" s="65" t="s">
        <v>11498</v>
      </c>
      <c r="F3379" s="9" t="s">
        <v>1411</v>
      </c>
      <c r="H3379" s="1" t="s">
        <v>1098</v>
      </c>
      <c r="I3379" s="1" t="s">
        <v>158</v>
      </c>
      <c r="K3379" s="14" t="s">
        <v>11500</v>
      </c>
      <c r="L3379" s="14" t="s">
        <v>11500</v>
      </c>
      <c r="M3379" s="2">
        <v>0.7</v>
      </c>
      <c r="P3379" s="181" t="s">
        <v>11517</v>
      </c>
      <c r="Q3379" s="182" t="s">
        <v>24</v>
      </c>
      <c r="S3379" s="6">
        <v>0</v>
      </c>
      <c r="T3379" s="6">
        <v>0</v>
      </c>
      <c r="U3379" s="6">
        <v>0</v>
      </c>
      <c r="V3379" s="6">
        <v>0.02</v>
      </c>
      <c r="W3379" s="6">
        <f>SUM(Table2[[#This Row],[PE Obligations]:[Paving Obligations]])</f>
        <v>0.02</v>
      </c>
    </row>
    <row r="3380" spans="1:23" x14ac:dyDescent="0.25">
      <c r="A3380" s="5">
        <v>112827</v>
      </c>
      <c r="B3380" s="4">
        <v>4</v>
      </c>
      <c r="C3380" s="9" t="s">
        <v>190</v>
      </c>
      <c r="D3380" s="65"/>
      <c r="E3380" s="65" t="s">
        <v>11498</v>
      </c>
      <c r="F3380" s="9" t="s">
        <v>1368</v>
      </c>
      <c r="H3380" s="1" t="s">
        <v>1098</v>
      </c>
      <c r="I3380" s="1" t="s">
        <v>158</v>
      </c>
      <c r="K3380" s="14" t="s">
        <v>11500</v>
      </c>
      <c r="L3380" s="14" t="s">
        <v>11500</v>
      </c>
      <c r="M3380" s="2">
        <v>10.85</v>
      </c>
      <c r="P3380" s="181" t="s">
        <v>11517</v>
      </c>
      <c r="Q3380" s="182" t="s">
        <v>1369</v>
      </c>
      <c r="S3380" s="6">
        <v>0</v>
      </c>
      <c r="T3380" s="6">
        <v>0</v>
      </c>
      <c r="U3380" s="6">
        <v>0</v>
      </c>
      <c r="V3380" s="6">
        <v>0.02</v>
      </c>
      <c r="W3380" s="6">
        <f>SUM(Table2[[#This Row],[PE Obligations]:[Paving Obligations]])</f>
        <v>0.02</v>
      </c>
    </row>
    <row r="3381" spans="1:23" ht="30" x14ac:dyDescent="0.25">
      <c r="A3381" s="5">
        <v>117097</v>
      </c>
      <c r="B3381" s="4">
        <v>4</v>
      </c>
      <c r="C3381" s="9" t="s">
        <v>215</v>
      </c>
      <c r="D3381" s="65" t="s">
        <v>2038</v>
      </c>
      <c r="E3381" s="65" t="s">
        <v>11498</v>
      </c>
      <c r="F3381" s="9" t="s">
        <v>2039</v>
      </c>
      <c r="H3381" s="1" t="s">
        <v>1098</v>
      </c>
      <c r="I3381" s="1" t="s">
        <v>158</v>
      </c>
      <c r="K3381" s="14" t="s">
        <v>11500</v>
      </c>
      <c r="L3381" s="14" t="s">
        <v>11500</v>
      </c>
      <c r="M3381" s="2">
        <v>1.5</v>
      </c>
      <c r="P3381" s="181" t="s">
        <v>11517</v>
      </c>
      <c r="Q3381" s="182" t="s">
        <v>30</v>
      </c>
      <c r="S3381" s="6">
        <v>0</v>
      </c>
      <c r="T3381" s="6">
        <v>0</v>
      </c>
      <c r="U3381" s="6">
        <v>0</v>
      </c>
      <c r="V3381" s="6">
        <v>0.02</v>
      </c>
      <c r="W3381" s="6">
        <f>SUM(Table2[[#This Row],[PE Obligations]:[Paving Obligations]])</f>
        <v>0.02</v>
      </c>
    </row>
    <row r="3382" spans="1:23" x14ac:dyDescent="0.25">
      <c r="A3382" s="5">
        <v>112902</v>
      </c>
      <c r="B3382" s="4">
        <v>4</v>
      </c>
      <c r="C3382" s="9" t="s">
        <v>355</v>
      </c>
      <c r="D3382" s="65" t="s">
        <v>1384</v>
      </c>
      <c r="E3382" s="65" t="s">
        <v>11498</v>
      </c>
      <c r="F3382" s="9" t="s">
        <v>1385</v>
      </c>
      <c r="H3382" s="1" t="s">
        <v>1098</v>
      </c>
      <c r="I3382" s="1" t="s">
        <v>158</v>
      </c>
      <c r="K3382" s="14" t="s">
        <v>11500</v>
      </c>
      <c r="L3382" s="14" t="s">
        <v>11500</v>
      </c>
      <c r="M3382" s="2">
        <v>4.01</v>
      </c>
      <c r="P3382" s="181" t="s">
        <v>11517</v>
      </c>
      <c r="Q3382" s="182" t="s">
        <v>30</v>
      </c>
      <c r="S3382" s="6">
        <v>0</v>
      </c>
      <c r="T3382" s="6">
        <v>0</v>
      </c>
      <c r="U3382" s="6">
        <v>0</v>
      </c>
      <c r="V3382" s="6">
        <v>0.02</v>
      </c>
      <c r="W3382" s="6">
        <f>SUM(Table2[[#This Row],[PE Obligations]:[Paving Obligations]])</f>
        <v>0.02</v>
      </c>
    </row>
    <row r="3383" spans="1:23" ht="30" x14ac:dyDescent="0.25">
      <c r="A3383" s="5">
        <v>112797</v>
      </c>
      <c r="B3383" s="4">
        <v>2</v>
      </c>
      <c r="C3383" s="9" t="s">
        <v>241</v>
      </c>
      <c r="D3383" s="65" t="s">
        <v>1360</v>
      </c>
      <c r="E3383" s="65" t="s">
        <v>11498</v>
      </c>
      <c r="F3383" s="9" t="s">
        <v>1361</v>
      </c>
      <c r="H3383" s="1" t="s">
        <v>1098</v>
      </c>
      <c r="I3383" s="1" t="s">
        <v>158</v>
      </c>
      <c r="K3383" s="14" t="s">
        <v>11500</v>
      </c>
      <c r="L3383" s="14" t="s">
        <v>11500</v>
      </c>
      <c r="M3383" s="2">
        <v>1.75</v>
      </c>
      <c r="P3383" s="181" t="s">
        <v>11517</v>
      </c>
      <c r="Q3383" s="182" t="s">
        <v>30</v>
      </c>
      <c r="S3383" s="6">
        <v>0</v>
      </c>
      <c r="T3383" s="6">
        <v>0</v>
      </c>
      <c r="U3383" s="6">
        <v>0</v>
      </c>
      <c r="V3383" s="6">
        <v>0.02</v>
      </c>
      <c r="W3383" s="6">
        <f>SUM(Table2[[#This Row],[PE Obligations]:[Paving Obligations]])</f>
        <v>0.02</v>
      </c>
    </row>
    <row r="3384" spans="1:23" x14ac:dyDescent="0.25">
      <c r="A3384" s="5">
        <v>117120</v>
      </c>
      <c r="B3384" s="4">
        <v>4</v>
      </c>
      <c r="C3384" s="9" t="s">
        <v>259</v>
      </c>
      <c r="D3384" s="65" t="s">
        <v>2045</v>
      </c>
      <c r="E3384" s="65" t="s">
        <v>11498</v>
      </c>
      <c r="F3384" s="9" t="s">
        <v>2046</v>
      </c>
      <c r="H3384" s="1" t="s">
        <v>1098</v>
      </c>
      <c r="I3384" s="1" t="s">
        <v>158</v>
      </c>
      <c r="K3384" s="14" t="s">
        <v>11500</v>
      </c>
      <c r="L3384" s="14" t="s">
        <v>11500</v>
      </c>
      <c r="M3384" s="2">
        <v>0.8</v>
      </c>
      <c r="P3384" s="181" t="s">
        <v>11517</v>
      </c>
      <c r="Q3384" s="182" t="s">
        <v>30</v>
      </c>
      <c r="S3384" s="6">
        <v>0</v>
      </c>
      <c r="T3384" s="6">
        <v>0</v>
      </c>
      <c r="U3384" s="6">
        <v>0</v>
      </c>
      <c r="V3384" s="6">
        <v>0.02</v>
      </c>
      <c r="W3384" s="6">
        <f>SUM(Table2[[#This Row],[PE Obligations]:[Paving Obligations]])</f>
        <v>0.02</v>
      </c>
    </row>
    <row r="3385" spans="1:23" ht="30" x14ac:dyDescent="0.25">
      <c r="A3385" s="5">
        <v>117156</v>
      </c>
      <c r="B3385" s="4">
        <v>4</v>
      </c>
      <c r="C3385" s="9" t="s">
        <v>304</v>
      </c>
      <c r="D3385" s="65" t="s">
        <v>2057</v>
      </c>
      <c r="E3385" s="65" t="s">
        <v>11498</v>
      </c>
      <c r="F3385" s="9" t="s">
        <v>2058</v>
      </c>
      <c r="H3385" s="1" t="s">
        <v>1098</v>
      </c>
      <c r="I3385" s="1" t="s">
        <v>158</v>
      </c>
      <c r="K3385" s="14" t="s">
        <v>11500</v>
      </c>
      <c r="L3385" s="14" t="s">
        <v>11500</v>
      </c>
      <c r="M3385" s="2">
        <v>0.63</v>
      </c>
      <c r="P3385" s="181" t="s">
        <v>11517</v>
      </c>
      <c r="Q3385" s="182" t="s">
        <v>30</v>
      </c>
      <c r="S3385" s="6">
        <v>0</v>
      </c>
      <c r="T3385" s="6">
        <v>0</v>
      </c>
      <c r="U3385" s="6">
        <v>0</v>
      </c>
      <c r="V3385" s="6">
        <v>0.02</v>
      </c>
      <c r="W3385" s="6">
        <f>SUM(Table2[[#This Row],[PE Obligations]:[Paving Obligations]])</f>
        <v>0.02</v>
      </c>
    </row>
    <row r="3386" spans="1:23" ht="30" x14ac:dyDescent="0.25">
      <c r="A3386" s="5">
        <v>115773</v>
      </c>
      <c r="B3386" s="4">
        <v>1</v>
      </c>
      <c r="C3386" s="9" t="s">
        <v>102</v>
      </c>
      <c r="D3386" s="65" t="s">
        <v>1820</v>
      </c>
      <c r="E3386" s="65" t="s">
        <v>11498</v>
      </c>
      <c r="F3386" s="9" t="s">
        <v>1821</v>
      </c>
      <c r="H3386" s="1" t="s">
        <v>1098</v>
      </c>
      <c r="I3386" s="1" t="s">
        <v>158</v>
      </c>
      <c r="K3386" s="14" t="s">
        <v>11496</v>
      </c>
      <c r="L3386" s="14" t="s">
        <v>10418</v>
      </c>
      <c r="M3386" s="2">
        <v>4.7</v>
      </c>
      <c r="P3386" s="181" t="s">
        <v>11517</v>
      </c>
      <c r="Q3386" s="182"/>
      <c r="S3386" s="6">
        <v>0</v>
      </c>
      <c r="T3386" s="6">
        <v>0</v>
      </c>
      <c r="U3386" s="6">
        <v>0</v>
      </c>
      <c r="V3386" s="6">
        <v>0.02</v>
      </c>
      <c r="W3386" s="6">
        <f>SUM(Table2[[#This Row],[PE Obligations]:[Paving Obligations]])</f>
        <v>0.02</v>
      </c>
    </row>
    <row r="3387" spans="1:23" ht="30" x14ac:dyDescent="0.25">
      <c r="A3387" s="5">
        <v>118257</v>
      </c>
      <c r="B3387" s="4">
        <v>3</v>
      </c>
      <c r="C3387" s="9" t="s">
        <v>188</v>
      </c>
      <c r="D3387" s="65" t="s">
        <v>2239</v>
      </c>
      <c r="E3387" s="65" t="s">
        <v>11498</v>
      </c>
      <c r="F3387" s="9" t="s">
        <v>2240</v>
      </c>
      <c r="H3387" s="1" t="s">
        <v>52</v>
      </c>
      <c r="I3387" s="1" t="s">
        <v>48</v>
      </c>
      <c r="K3387" s="14" t="s">
        <v>28</v>
      </c>
      <c r="L3387" s="14" t="s">
        <v>11339</v>
      </c>
      <c r="M3387" s="2">
        <v>0</v>
      </c>
      <c r="N3387" s="13">
        <v>41467</v>
      </c>
      <c r="P3387" s="181" t="s">
        <v>11517</v>
      </c>
      <c r="Q3387" s="182" t="s">
        <v>30</v>
      </c>
      <c r="R3387" s="9" t="s">
        <v>2241</v>
      </c>
      <c r="S3387" s="6">
        <v>0</v>
      </c>
      <c r="T3387" s="6">
        <v>0</v>
      </c>
      <c r="U3387" s="6">
        <v>0.01</v>
      </c>
      <c r="V3387" s="6">
        <v>0</v>
      </c>
      <c r="W3387" s="6">
        <f>SUM(Table2[[#This Row],[PE Obligations]:[Paving Obligations]])</f>
        <v>0.01</v>
      </c>
    </row>
    <row r="3388" spans="1:23" ht="30" x14ac:dyDescent="0.25">
      <c r="A3388" s="5">
        <v>110324</v>
      </c>
      <c r="B3388" s="4">
        <v>2</v>
      </c>
      <c r="C3388" s="9" t="s">
        <v>197</v>
      </c>
      <c r="D3388" s="65" t="s">
        <v>1168</v>
      </c>
      <c r="E3388" s="65" t="s">
        <v>11498</v>
      </c>
      <c r="F3388" s="9" t="s">
        <v>1169</v>
      </c>
      <c r="H3388" s="1" t="s">
        <v>52</v>
      </c>
      <c r="I3388" s="1" t="s">
        <v>48</v>
      </c>
      <c r="K3388" s="14" t="s">
        <v>28</v>
      </c>
      <c r="L3388" s="14" t="s">
        <v>11339</v>
      </c>
      <c r="M3388" s="2">
        <v>0</v>
      </c>
      <c r="N3388" s="13">
        <v>39752</v>
      </c>
      <c r="P3388" s="181" t="s">
        <v>11517</v>
      </c>
      <c r="Q3388" s="182" t="s">
        <v>30</v>
      </c>
      <c r="S3388" s="6">
        <v>0</v>
      </c>
      <c r="T3388" s="6">
        <v>0</v>
      </c>
      <c r="U3388" s="6">
        <v>0.01</v>
      </c>
      <c r="V3388" s="6">
        <v>0</v>
      </c>
      <c r="W3388" s="6">
        <f>SUM(Table2[[#This Row],[PE Obligations]:[Paving Obligations]])</f>
        <v>0.01</v>
      </c>
    </row>
    <row r="3389" spans="1:23" ht="30" x14ac:dyDescent="0.25">
      <c r="A3389" s="5">
        <v>117336</v>
      </c>
      <c r="B3389" s="4">
        <v>4</v>
      </c>
      <c r="C3389" s="9" t="s">
        <v>264</v>
      </c>
      <c r="D3389" s="65" t="s">
        <v>2094</v>
      </c>
      <c r="E3389" s="65" t="s">
        <v>11498</v>
      </c>
      <c r="F3389" s="9" t="s">
        <v>2095</v>
      </c>
      <c r="H3389" s="1" t="s">
        <v>52</v>
      </c>
      <c r="I3389" s="1" t="s">
        <v>48</v>
      </c>
      <c r="K3389" s="14" t="s">
        <v>28</v>
      </c>
      <c r="L3389" s="14" t="s">
        <v>11339</v>
      </c>
      <c r="M3389" s="2">
        <v>0</v>
      </c>
      <c r="N3389" s="13">
        <v>41418</v>
      </c>
      <c r="P3389" s="181" t="s">
        <v>11517</v>
      </c>
      <c r="Q3389" s="182" t="s">
        <v>24</v>
      </c>
      <c r="R3389" s="9" t="s">
        <v>2096</v>
      </c>
      <c r="S3389" s="6">
        <v>0</v>
      </c>
      <c r="T3389" s="6">
        <v>0</v>
      </c>
      <c r="U3389" s="6">
        <v>0.01</v>
      </c>
      <c r="V3389" s="6">
        <v>0</v>
      </c>
      <c r="W3389" s="6">
        <f>SUM(Table2[[#This Row],[PE Obligations]:[Paving Obligations]])</f>
        <v>0.01</v>
      </c>
    </row>
    <row r="3390" spans="1:23" ht="45" x14ac:dyDescent="0.25">
      <c r="A3390" s="5">
        <v>102921</v>
      </c>
      <c r="B3390" s="4">
        <v>1</v>
      </c>
      <c r="C3390" s="9" t="s">
        <v>83</v>
      </c>
      <c r="D3390" s="65" t="s">
        <v>135</v>
      </c>
      <c r="E3390" s="65" t="s">
        <v>11498</v>
      </c>
      <c r="F3390" s="9" t="s">
        <v>780</v>
      </c>
      <c r="H3390" s="1" t="s">
        <v>22</v>
      </c>
      <c r="I3390" s="1" t="s">
        <v>118</v>
      </c>
      <c r="K3390" s="14" t="s">
        <v>11496</v>
      </c>
      <c r="L3390" s="14" t="s">
        <v>11499</v>
      </c>
      <c r="M3390" s="2">
        <v>0.70499999999999996</v>
      </c>
      <c r="N3390" s="13">
        <v>38793</v>
      </c>
      <c r="P3390" s="181" t="s">
        <v>11517</v>
      </c>
      <c r="Q3390" s="182"/>
      <c r="S3390" s="6">
        <v>0</v>
      </c>
      <c r="T3390" s="6">
        <v>0</v>
      </c>
      <c r="U3390" s="6">
        <v>0.01</v>
      </c>
      <c r="V3390" s="6">
        <v>0</v>
      </c>
      <c r="W3390" s="6">
        <f>SUM(Table2[[#This Row],[PE Obligations]:[Paving Obligations]])</f>
        <v>0.01</v>
      </c>
    </row>
    <row r="3391" spans="1:23" x14ac:dyDescent="0.25">
      <c r="A3391" s="5">
        <v>104633</v>
      </c>
      <c r="B3391" s="4">
        <v>4</v>
      </c>
      <c r="C3391" s="9" t="s">
        <v>210</v>
      </c>
      <c r="D3391" s="65"/>
      <c r="E3391" s="65" t="s">
        <v>10721</v>
      </c>
      <c r="F3391" s="9" t="s">
        <v>879</v>
      </c>
      <c r="H3391" s="1" t="s">
        <v>52</v>
      </c>
      <c r="I3391" s="1" t="s">
        <v>48</v>
      </c>
      <c r="K3391" s="14" t="s">
        <v>28</v>
      </c>
      <c r="L3391" s="14" t="s">
        <v>11339</v>
      </c>
      <c r="M3391" s="1" t="s">
        <v>57</v>
      </c>
      <c r="N3391" s="13">
        <v>39976</v>
      </c>
      <c r="P3391" s="181" t="s">
        <v>11513</v>
      </c>
      <c r="Q3391" s="182"/>
      <c r="S3391" s="6">
        <v>0</v>
      </c>
      <c r="T3391" s="6">
        <v>0</v>
      </c>
      <c r="U3391" s="6">
        <v>0.01</v>
      </c>
      <c r="V3391" s="6">
        <v>0</v>
      </c>
      <c r="W3391" s="6">
        <f>SUM(Table2[[#This Row],[PE Obligations]:[Paving Obligations]])</f>
        <v>0.01</v>
      </c>
    </row>
    <row r="3392" spans="1:23" ht="45" x14ac:dyDescent="0.25">
      <c r="A3392" s="5">
        <v>106620</v>
      </c>
      <c r="B3392" s="4">
        <v>1</v>
      </c>
      <c r="C3392" s="9" t="s">
        <v>40</v>
      </c>
      <c r="D3392" s="65" t="s">
        <v>363</v>
      </c>
      <c r="E3392" s="65" t="s">
        <v>900</v>
      </c>
      <c r="F3392" s="9" t="s">
        <v>967</v>
      </c>
      <c r="G3392" s="9" t="s">
        <v>968</v>
      </c>
      <c r="H3392" s="1" t="s">
        <v>22</v>
      </c>
      <c r="I3392" s="1" t="s">
        <v>969</v>
      </c>
      <c r="K3392" s="14" t="s">
        <v>11496</v>
      </c>
      <c r="L3392" s="14" t="s">
        <v>113</v>
      </c>
      <c r="M3392" s="2">
        <v>0.33</v>
      </c>
      <c r="N3392" s="13">
        <v>40760</v>
      </c>
      <c r="P3392" s="181" t="s">
        <v>11514</v>
      </c>
      <c r="Q3392" s="182" t="s">
        <v>11</v>
      </c>
      <c r="S3392" s="6">
        <v>0.01</v>
      </c>
      <c r="T3392" s="6">
        <v>0</v>
      </c>
      <c r="U3392" s="6">
        <v>0</v>
      </c>
      <c r="V3392" s="6">
        <v>0</v>
      </c>
      <c r="W3392" s="6">
        <f>SUM(Table2[[#This Row],[PE Obligations]:[Paving Obligations]])</f>
        <v>0.01</v>
      </c>
    </row>
    <row r="3393" spans="1:23" ht="30" x14ac:dyDescent="0.25">
      <c r="A3393" s="5">
        <v>107247</v>
      </c>
      <c r="B3393" s="4">
        <v>1</v>
      </c>
      <c r="C3393" s="9" t="s">
        <v>169</v>
      </c>
      <c r="D3393" s="65" t="s">
        <v>990</v>
      </c>
      <c r="E3393" s="65" t="s">
        <v>11498</v>
      </c>
      <c r="F3393" s="9" t="s">
        <v>991</v>
      </c>
      <c r="H3393" s="1" t="s">
        <v>35</v>
      </c>
      <c r="I3393" s="1" t="s">
        <v>29</v>
      </c>
      <c r="K3393" s="14" t="s">
        <v>28</v>
      </c>
      <c r="L3393" s="14" t="s">
        <v>113</v>
      </c>
      <c r="M3393" s="2">
        <v>0</v>
      </c>
      <c r="P3393" s="181" t="s">
        <v>11517</v>
      </c>
      <c r="Q3393" s="182" t="s">
        <v>30</v>
      </c>
      <c r="S3393" s="6">
        <v>0</v>
      </c>
      <c r="T3393" s="6">
        <v>0</v>
      </c>
      <c r="U3393" s="6">
        <v>0.01</v>
      </c>
      <c r="V3393" s="6">
        <v>0</v>
      </c>
      <c r="W3393" s="6">
        <f>SUM(Table2[[#This Row],[PE Obligations]:[Paving Obligations]])</f>
        <v>0.01</v>
      </c>
    </row>
    <row r="3394" spans="1:23" ht="75" x14ac:dyDescent="0.25">
      <c r="A3394" s="5">
        <v>107520</v>
      </c>
      <c r="B3394" s="4">
        <v>3</v>
      </c>
      <c r="C3394" s="9" t="s">
        <v>318</v>
      </c>
      <c r="D3394" s="65" t="s">
        <v>132</v>
      </c>
      <c r="E3394" s="65" t="s">
        <v>11498</v>
      </c>
      <c r="F3394" s="9" t="s">
        <v>1016</v>
      </c>
      <c r="G3394" s="9" t="s">
        <v>1017</v>
      </c>
      <c r="H3394" s="1" t="s">
        <v>22</v>
      </c>
      <c r="I3394" s="1" t="s">
        <v>118</v>
      </c>
      <c r="K3394" s="14" t="s">
        <v>11496</v>
      </c>
      <c r="L3394" s="14" t="s">
        <v>11499</v>
      </c>
      <c r="M3394" s="2">
        <v>1.1000000000000001</v>
      </c>
      <c r="P3394" s="181" t="s">
        <v>11517</v>
      </c>
      <c r="Q3394" s="182"/>
      <c r="S3394" s="6">
        <v>0</v>
      </c>
      <c r="T3394" s="6">
        <v>0</v>
      </c>
      <c r="U3394" s="6">
        <v>0.01</v>
      </c>
      <c r="V3394" s="6">
        <v>0</v>
      </c>
      <c r="W3394" s="6">
        <f>SUM(Table2[[#This Row],[PE Obligations]:[Paving Obligations]])</f>
        <v>0.01</v>
      </c>
    </row>
    <row r="3395" spans="1:23" ht="60" x14ac:dyDescent="0.25">
      <c r="A3395" s="5">
        <v>107549</v>
      </c>
      <c r="B3395" s="4">
        <v>4</v>
      </c>
      <c r="C3395" s="9" t="s">
        <v>18</v>
      </c>
      <c r="D3395" s="65" t="s">
        <v>135</v>
      </c>
      <c r="E3395" s="65" t="s">
        <v>11498</v>
      </c>
      <c r="F3395" s="9" t="s">
        <v>1019</v>
      </c>
      <c r="G3395" s="9" t="s">
        <v>1020</v>
      </c>
      <c r="H3395" s="1" t="s">
        <v>24</v>
      </c>
      <c r="I3395" s="1" t="s">
        <v>118</v>
      </c>
      <c r="K3395" s="14" t="s">
        <v>11496</v>
      </c>
      <c r="L3395" s="14" t="s">
        <v>11499</v>
      </c>
      <c r="M3395" s="2">
        <v>0.45500000000000002</v>
      </c>
      <c r="N3395" s="13">
        <v>38912</v>
      </c>
      <c r="P3395" s="181" t="s">
        <v>11517</v>
      </c>
      <c r="Q3395" s="182"/>
      <c r="S3395" s="6">
        <v>0</v>
      </c>
      <c r="T3395" s="6">
        <v>0</v>
      </c>
      <c r="U3395" s="6">
        <v>0.01</v>
      </c>
      <c r="V3395" s="6">
        <v>0</v>
      </c>
      <c r="W3395" s="6">
        <f>SUM(Table2[[#This Row],[PE Obligations]:[Paving Obligations]])</f>
        <v>0.01</v>
      </c>
    </row>
    <row r="3396" spans="1:23" x14ac:dyDescent="0.25">
      <c r="A3396" s="5">
        <v>108880</v>
      </c>
      <c r="B3396" s="4">
        <v>1</v>
      </c>
      <c r="C3396" s="9" t="s">
        <v>86</v>
      </c>
      <c r="D3396" s="65" t="s">
        <v>1080</v>
      </c>
      <c r="E3396" s="65" t="s">
        <v>900</v>
      </c>
      <c r="F3396" s="9" t="s">
        <v>1081</v>
      </c>
      <c r="H3396" s="1" t="s">
        <v>52</v>
      </c>
      <c r="I3396" s="1" t="s">
        <v>48</v>
      </c>
      <c r="K3396" s="14" t="s">
        <v>28</v>
      </c>
      <c r="L3396" s="14" t="s">
        <v>11339</v>
      </c>
      <c r="M3396" s="2">
        <v>0</v>
      </c>
      <c r="N3396" s="13">
        <v>39493</v>
      </c>
      <c r="P3396" s="181" t="s">
        <v>11515</v>
      </c>
      <c r="Q3396" s="182"/>
      <c r="S3396" s="6">
        <v>0</v>
      </c>
      <c r="T3396" s="6">
        <v>0</v>
      </c>
      <c r="U3396" s="6">
        <v>0.01</v>
      </c>
      <c r="V3396" s="6">
        <v>0</v>
      </c>
      <c r="W3396" s="6">
        <f>SUM(Table2[[#This Row],[PE Obligations]:[Paving Obligations]])</f>
        <v>0.01</v>
      </c>
    </row>
    <row r="3397" spans="1:23" x14ac:dyDescent="0.25">
      <c r="A3397" s="5">
        <v>109016</v>
      </c>
      <c r="B3397" s="4">
        <v>4</v>
      </c>
      <c r="C3397" s="9" t="s">
        <v>259</v>
      </c>
      <c r="D3397" s="65" t="s">
        <v>1093</v>
      </c>
      <c r="E3397" s="65" t="s">
        <v>11498</v>
      </c>
      <c r="F3397" s="9" t="s">
        <v>1094</v>
      </c>
      <c r="H3397" s="1" t="s">
        <v>35</v>
      </c>
      <c r="I3397" s="1" t="s">
        <v>29</v>
      </c>
      <c r="K3397" s="14" t="s">
        <v>28</v>
      </c>
      <c r="L3397" s="14" t="s">
        <v>113</v>
      </c>
      <c r="M3397" s="2">
        <v>0</v>
      </c>
      <c r="P3397" s="181" t="s">
        <v>11517</v>
      </c>
      <c r="Q3397" s="182" t="s">
        <v>30</v>
      </c>
      <c r="S3397" s="6">
        <v>0</v>
      </c>
      <c r="T3397" s="6">
        <v>0</v>
      </c>
      <c r="U3397" s="6">
        <v>0.01</v>
      </c>
      <c r="V3397" s="6">
        <v>0</v>
      </c>
      <c r="W3397" s="6">
        <f>SUM(Table2[[#This Row],[PE Obligations]:[Paving Obligations]])</f>
        <v>0.01</v>
      </c>
    </row>
    <row r="3398" spans="1:23" x14ac:dyDescent="0.25">
      <c r="A3398" s="5">
        <v>109072</v>
      </c>
      <c r="B3398" s="4">
        <v>3</v>
      </c>
      <c r="C3398" s="9" t="s">
        <v>289</v>
      </c>
      <c r="D3398" s="65" t="s">
        <v>360</v>
      </c>
      <c r="E3398" s="65" t="s">
        <v>900</v>
      </c>
      <c r="F3398" s="9" t="s">
        <v>1095</v>
      </c>
      <c r="H3398" s="1" t="s">
        <v>52</v>
      </c>
      <c r="I3398" s="1" t="s">
        <v>48</v>
      </c>
      <c r="K3398" s="14" t="s">
        <v>28</v>
      </c>
      <c r="L3398" s="14" t="s">
        <v>11339</v>
      </c>
      <c r="M3398" s="2">
        <v>0</v>
      </c>
      <c r="N3398" s="13">
        <v>39493</v>
      </c>
      <c r="P3398" s="181" t="s">
        <v>11515</v>
      </c>
      <c r="Q3398" s="182" t="s">
        <v>24</v>
      </c>
      <c r="S3398" s="6">
        <v>0</v>
      </c>
      <c r="T3398" s="6">
        <v>0</v>
      </c>
      <c r="U3398" s="6">
        <v>0.01</v>
      </c>
      <c r="V3398" s="6">
        <v>0</v>
      </c>
      <c r="W3398" s="6">
        <f>SUM(Table2[[#This Row],[PE Obligations]:[Paving Obligations]])</f>
        <v>0.01</v>
      </c>
    </row>
    <row r="3399" spans="1:23" x14ac:dyDescent="0.25">
      <c r="A3399" s="5">
        <v>109241</v>
      </c>
      <c r="B3399" s="4">
        <v>1</v>
      </c>
      <c r="C3399" s="9" t="s">
        <v>90</v>
      </c>
      <c r="D3399" s="65" t="s">
        <v>435</v>
      </c>
      <c r="E3399" s="65" t="s">
        <v>900</v>
      </c>
      <c r="F3399" s="9" t="s">
        <v>1110</v>
      </c>
      <c r="H3399" s="1" t="s">
        <v>52</v>
      </c>
      <c r="I3399" s="1" t="s">
        <v>48</v>
      </c>
      <c r="K3399" s="14" t="s">
        <v>28</v>
      </c>
      <c r="L3399" s="14" t="s">
        <v>11339</v>
      </c>
      <c r="M3399" s="2">
        <v>0</v>
      </c>
      <c r="N3399" s="13">
        <v>39535</v>
      </c>
      <c r="P3399" s="181" t="s">
        <v>11515</v>
      </c>
      <c r="Q3399" s="182" t="s">
        <v>24</v>
      </c>
      <c r="S3399" s="6">
        <v>0</v>
      </c>
      <c r="T3399" s="6">
        <v>0</v>
      </c>
      <c r="U3399" s="6">
        <v>0.01</v>
      </c>
      <c r="V3399" s="6">
        <v>0</v>
      </c>
      <c r="W3399" s="6">
        <f>SUM(Table2[[#This Row],[PE Obligations]:[Paving Obligations]])</f>
        <v>0.01</v>
      </c>
    </row>
    <row r="3400" spans="1:23" x14ac:dyDescent="0.25">
      <c r="A3400" s="5">
        <v>109300</v>
      </c>
      <c r="B3400" s="4">
        <v>1</v>
      </c>
      <c r="C3400" s="9" t="s">
        <v>310</v>
      </c>
      <c r="D3400" s="65" t="s">
        <v>1117</v>
      </c>
      <c r="E3400" s="65" t="s">
        <v>11498</v>
      </c>
      <c r="F3400" s="9" t="s">
        <v>1118</v>
      </c>
      <c r="H3400" s="1" t="s">
        <v>35</v>
      </c>
      <c r="I3400" s="1" t="s">
        <v>395</v>
      </c>
      <c r="K3400" s="14" t="s">
        <v>28</v>
      </c>
      <c r="L3400" s="14" t="s">
        <v>113</v>
      </c>
      <c r="M3400" s="2">
        <v>0</v>
      </c>
      <c r="P3400" s="181" t="s">
        <v>11517</v>
      </c>
      <c r="Q3400" s="182" t="s">
        <v>30</v>
      </c>
      <c r="S3400" s="6">
        <v>0</v>
      </c>
      <c r="T3400" s="6">
        <v>0</v>
      </c>
      <c r="U3400" s="6">
        <v>0.01</v>
      </c>
      <c r="V3400" s="6">
        <v>0</v>
      </c>
      <c r="W3400" s="6">
        <f>SUM(Table2[[#This Row],[PE Obligations]:[Paving Obligations]])</f>
        <v>0.01</v>
      </c>
    </row>
    <row r="3401" spans="1:23" ht="30" x14ac:dyDescent="0.25">
      <c r="A3401" s="5">
        <v>109706</v>
      </c>
      <c r="B3401" s="4">
        <v>3</v>
      </c>
      <c r="C3401" s="9" t="s">
        <v>239</v>
      </c>
      <c r="D3401" s="65" t="s">
        <v>1142</v>
      </c>
      <c r="E3401" s="65" t="s">
        <v>11498</v>
      </c>
      <c r="F3401" s="9" t="s">
        <v>1143</v>
      </c>
      <c r="H3401" s="1" t="s">
        <v>35</v>
      </c>
      <c r="I3401" s="1" t="s">
        <v>29</v>
      </c>
      <c r="K3401" s="14" t="s">
        <v>28</v>
      </c>
      <c r="L3401" s="14" t="s">
        <v>113</v>
      </c>
      <c r="M3401" s="2">
        <v>0</v>
      </c>
      <c r="P3401" s="181" t="s">
        <v>11517</v>
      </c>
      <c r="Q3401" s="182" t="s">
        <v>30</v>
      </c>
      <c r="S3401" s="6">
        <v>0</v>
      </c>
      <c r="T3401" s="6">
        <v>0</v>
      </c>
      <c r="U3401" s="6">
        <v>0.01</v>
      </c>
      <c r="V3401" s="6">
        <v>0</v>
      </c>
      <c r="W3401" s="6">
        <f>SUM(Table2[[#This Row],[PE Obligations]:[Paving Obligations]])</f>
        <v>0.01</v>
      </c>
    </row>
    <row r="3402" spans="1:23" x14ac:dyDescent="0.25">
      <c r="A3402" s="5">
        <v>110274</v>
      </c>
      <c r="B3402" s="4">
        <v>1</v>
      </c>
      <c r="C3402" s="9" t="s">
        <v>49</v>
      </c>
      <c r="D3402" s="65" t="s">
        <v>114</v>
      </c>
      <c r="E3402" s="65" t="s">
        <v>10721</v>
      </c>
      <c r="F3402" s="9" t="s">
        <v>1163</v>
      </c>
      <c r="H3402" s="1" t="s">
        <v>52</v>
      </c>
      <c r="I3402" s="1" t="s">
        <v>48</v>
      </c>
      <c r="K3402" s="14" t="s">
        <v>28</v>
      </c>
      <c r="L3402" s="14" t="s">
        <v>11339</v>
      </c>
      <c r="M3402" s="2">
        <v>0</v>
      </c>
      <c r="N3402" s="13">
        <v>39710</v>
      </c>
      <c r="P3402" s="181" t="s">
        <v>11513</v>
      </c>
      <c r="Q3402" s="182" t="s">
        <v>148</v>
      </c>
      <c r="S3402" s="6">
        <v>0</v>
      </c>
      <c r="T3402" s="6">
        <v>0</v>
      </c>
      <c r="U3402" s="6">
        <v>0.01</v>
      </c>
      <c r="V3402" s="6">
        <v>0</v>
      </c>
      <c r="W3402" s="6">
        <f>SUM(Table2[[#This Row],[PE Obligations]:[Paving Obligations]])</f>
        <v>0.01</v>
      </c>
    </row>
    <row r="3403" spans="1:23" x14ac:dyDescent="0.25">
      <c r="A3403" s="5">
        <v>110290</v>
      </c>
      <c r="B3403" s="4">
        <v>4</v>
      </c>
      <c r="C3403" s="9" t="s">
        <v>202</v>
      </c>
      <c r="D3403" s="65" t="s">
        <v>356</v>
      </c>
      <c r="E3403" s="65" t="s">
        <v>900</v>
      </c>
      <c r="F3403" s="9" t="s">
        <v>1164</v>
      </c>
      <c r="H3403" s="1" t="s">
        <v>52</v>
      </c>
      <c r="I3403" s="1" t="s">
        <v>48</v>
      </c>
      <c r="K3403" s="14" t="s">
        <v>28</v>
      </c>
      <c r="L3403" s="14" t="s">
        <v>11339</v>
      </c>
      <c r="M3403" s="2">
        <v>0</v>
      </c>
      <c r="N3403" s="13">
        <v>39752</v>
      </c>
      <c r="P3403" s="181" t="s">
        <v>11515</v>
      </c>
      <c r="Q3403" s="182" t="s">
        <v>24</v>
      </c>
      <c r="S3403" s="6">
        <v>0</v>
      </c>
      <c r="T3403" s="6">
        <v>0</v>
      </c>
      <c r="U3403" s="6">
        <v>0.01</v>
      </c>
      <c r="V3403" s="6">
        <v>0</v>
      </c>
      <c r="W3403" s="6">
        <f>SUM(Table2[[#This Row],[PE Obligations]:[Paving Obligations]])</f>
        <v>0.01</v>
      </c>
    </row>
    <row r="3404" spans="1:23" ht="30" x14ac:dyDescent="0.25">
      <c r="A3404" s="5">
        <v>110446</v>
      </c>
      <c r="B3404" s="4">
        <v>1</v>
      </c>
      <c r="C3404" s="9" t="s">
        <v>219</v>
      </c>
      <c r="D3404" s="65" t="s">
        <v>1178</v>
      </c>
      <c r="E3404" s="65" t="s">
        <v>11498</v>
      </c>
      <c r="F3404" s="9" t="s">
        <v>1179</v>
      </c>
      <c r="H3404" s="1" t="s">
        <v>35</v>
      </c>
      <c r="I3404" s="1" t="s">
        <v>395</v>
      </c>
      <c r="K3404" s="14" t="s">
        <v>28</v>
      </c>
      <c r="L3404" s="14" t="s">
        <v>113</v>
      </c>
      <c r="M3404" s="2">
        <v>0</v>
      </c>
      <c r="P3404" s="181" t="s">
        <v>11517</v>
      </c>
      <c r="Q3404" s="182" t="s">
        <v>30</v>
      </c>
      <c r="S3404" s="6">
        <v>0</v>
      </c>
      <c r="T3404" s="6">
        <v>0</v>
      </c>
      <c r="U3404" s="6">
        <v>0.01</v>
      </c>
      <c r="V3404" s="6">
        <v>0</v>
      </c>
      <c r="W3404" s="6">
        <f>SUM(Table2[[#This Row],[PE Obligations]:[Paving Obligations]])</f>
        <v>0.01</v>
      </c>
    </row>
    <row r="3405" spans="1:23" x14ac:dyDescent="0.25">
      <c r="A3405" s="5">
        <v>111066.01</v>
      </c>
      <c r="B3405" s="4">
        <v>2</v>
      </c>
      <c r="C3405" s="9" t="s">
        <v>241</v>
      </c>
      <c r="D3405" s="65" t="s">
        <v>1209</v>
      </c>
      <c r="E3405" s="65" t="s">
        <v>900</v>
      </c>
      <c r="F3405" s="9" t="s">
        <v>1210</v>
      </c>
      <c r="H3405" s="1" t="s">
        <v>52</v>
      </c>
      <c r="I3405" s="1" t="s">
        <v>48</v>
      </c>
      <c r="K3405" s="14" t="s">
        <v>28</v>
      </c>
      <c r="L3405" s="14" t="s">
        <v>11339</v>
      </c>
      <c r="M3405" s="2">
        <v>0</v>
      </c>
      <c r="N3405" s="13">
        <v>41208</v>
      </c>
      <c r="P3405" s="181" t="s">
        <v>11515</v>
      </c>
      <c r="Q3405" s="182" t="s">
        <v>24</v>
      </c>
      <c r="R3405" s="9" t="s">
        <v>1211</v>
      </c>
      <c r="S3405" s="6">
        <v>0</v>
      </c>
      <c r="T3405" s="6">
        <v>0</v>
      </c>
      <c r="U3405" s="6">
        <v>0.01</v>
      </c>
      <c r="V3405" s="6">
        <v>0</v>
      </c>
      <c r="W3405" s="6">
        <f>SUM(Table2[[#This Row],[PE Obligations]:[Paving Obligations]])</f>
        <v>0.01</v>
      </c>
    </row>
    <row r="3406" spans="1:23" x14ac:dyDescent="0.25">
      <c r="A3406" s="5">
        <v>112233</v>
      </c>
      <c r="B3406" s="4">
        <v>3</v>
      </c>
      <c r="C3406" s="9" t="s">
        <v>298</v>
      </c>
      <c r="D3406" s="65" t="s">
        <v>555</v>
      </c>
      <c r="E3406" s="65" t="s">
        <v>900</v>
      </c>
      <c r="F3406" s="9" t="s">
        <v>1271</v>
      </c>
      <c r="H3406" s="1" t="s">
        <v>28</v>
      </c>
      <c r="I3406" s="1" t="s">
        <v>395</v>
      </c>
      <c r="K3406" s="14" t="s">
        <v>28</v>
      </c>
      <c r="L3406" s="14" t="s">
        <v>11339</v>
      </c>
      <c r="M3406" s="2">
        <v>0</v>
      </c>
      <c r="N3406" s="13">
        <v>40158</v>
      </c>
      <c r="P3406" s="181" t="s">
        <v>11515</v>
      </c>
      <c r="Q3406" s="182" t="s">
        <v>24</v>
      </c>
      <c r="R3406" s="9" t="s">
        <v>1272</v>
      </c>
      <c r="S3406" s="6">
        <v>0.01</v>
      </c>
      <c r="T3406" s="6">
        <v>0</v>
      </c>
      <c r="U3406" s="6">
        <v>0</v>
      </c>
      <c r="V3406" s="6">
        <v>0</v>
      </c>
      <c r="W3406" s="6">
        <f>SUM(Table2[[#This Row],[PE Obligations]:[Paving Obligations]])</f>
        <v>0.01</v>
      </c>
    </row>
    <row r="3407" spans="1:23" x14ac:dyDescent="0.25">
      <c r="A3407" s="5">
        <v>112425</v>
      </c>
      <c r="B3407" s="4">
        <v>3</v>
      </c>
      <c r="C3407" s="9" t="s">
        <v>320</v>
      </c>
      <c r="D3407" s="65" t="s">
        <v>555</v>
      </c>
      <c r="E3407" s="65" t="s">
        <v>900</v>
      </c>
      <c r="F3407" s="9" t="s">
        <v>1307</v>
      </c>
      <c r="H3407" s="1" t="s">
        <v>105</v>
      </c>
      <c r="I3407" s="1" t="s">
        <v>501</v>
      </c>
      <c r="K3407" s="14" t="s">
        <v>11505</v>
      </c>
      <c r="L3407" s="14" t="s">
        <v>11339</v>
      </c>
      <c r="M3407" s="2">
        <v>0</v>
      </c>
      <c r="P3407" s="181" t="s">
        <v>11514</v>
      </c>
      <c r="Q3407" s="182" t="s">
        <v>11</v>
      </c>
      <c r="S3407" s="6">
        <v>0</v>
      </c>
      <c r="T3407" s="6">
        <v>0.01</v>
      </c>
      <c r="U3407" s="6">
        <v>0</v>
      </c>
      <c r="V3407" s="6">
        <v>0</v>
      </c>
      <c r="W3407" s="6">
        <f>SUM(Table2[[#This Row],[PE Obligations]:[Paving Obligations]])</f>
        <v>0.01</v>
      </c>
    </row>
    <row r="3408" spans="1:23" ht="30" x14ac:dyDescent="0.25">
      <c r="A3408" s="5">
        <v>112486</v>
      </c>
      <c r="B3408" s="4">
        <v>3</v>
      </c>
      <c r="C3408" s="9" t="s">
        <v>267</v>
      </c>
      <c r="D3408" s="65" t="s">
        <v>1310</v>
      </c>
      <c r="E3408" s="65" t="s">
        <v>11498</v>
      </c>
      <c r="F3408" s="9" t="s">
        <v>1311</v>
      </c>
      <c r="H3408" s="1" t="s">
        <v>35</v>
      </c>
      <c r="I3408" s="1" t="s">
        <v>395</v>
      </c>
      <c r="K3408" s="14" t="s">
        <v>28</v>
      </c>
      <c r="L3408" s="14" t="s">
        <v>113</v>
      </c>
      <c r="M3408" s="2">
        <v>0</v>
      </c>
      <c r="P3408" s="181" t="s">
        <v>11517</v>
      </c>
      <c r="Q3408" s="182" t="s">
        <v>30</v>
      </c>
      <c r="S3408" s="6">
        <v>0</v>
      </c>
      <c r="T3408" s="6">
        <v>0</v>
      </c>
      <c r="U3408" s="6">
        <v>0.01</v>
      </c>
      <c r="V3408" s="6">
        <v>0</v>
      </c>
      <c r="W3408" s="6">
        <f>SUM(Table2[[#This Row],[PE Obligations]:[Paving Obligations]])</f>
        <v>0.01</v>
      </c>
    </row>
    <row r="3409" spans="1:23" x14ac:dyDescent="0.25">
      <c r="A3409" s="5">
        <v>112626</v>
      </c>
      <c r="B3409" s="4">
        <v>1</v>
      </c>
      <c r="C3409" s="9" t="s">
        <v>397</v>
      </c>
      <c r="D3409" s="65" t="s">
        <v>363</v>
      </c>
      <c r="E3409" s="65" t="s">
        <v>900</v>
      </c>
      <c r="F3409" s="9" t="s">
        <v>1336</v>
      </c>
      <c r="H3409" s="1" t="s">
        <v>28</v>
      </c>
      <c r="I3409" s="1" t="s">
        <v>395</v>
      </c>
      <c r="K3409" s="14" t="s">
        <v>28</v>
      </c>
      <c r="L3409" s="14" t="s">
        <v>11339</v>
      </c>
      <c r="M3409" s="2">
        <v>0</v>
      </c>
      <c r="N3409" s="13">
        <v>40298</v>
      </c>
      <c r="P3409" s="181" t="s">
        <v>11514</v>
      </c>
      <c r="Q3409" s="182" t="s">
        <v>11</v>
      </c>
      <c r="R3409" s="9" t="s">
        <v>1337</v>
      </c>
      <c r="S3409" s="6">
        <v>0.01</v>
      </c>
      <c r="T3409" s="6">
        <v>0</v>
      </c>
      <c r="U3409" s="6">
        <v>0</v>
      </c>
      <c r="V3409" s="6">
        <v>0</v>
      </c>
      <c r="W3409" s="6">
        <f>SUM(Table2[[#This Row],[PE Obligations]:[Paving Obligations]])</f>
        <v>0.01</v>
      </c>
    </row>
    <row r="3410" spans="1:23" x14ac:dyDescent="0.25">
      <c r="A3410" s="5">
        <v>112981</v>
      </c>
      <c r="B3410" s="4">
        <v>2</v>
      </c>
      <c r="C3410" s="9" t="s">
        <v>128</v>
      </c>
      <c r="D3410" s="65" t="s">
        <v>129</v>
      </c>
      <c r="E3410" s="65" t="s">
        <v>900</v>
      </c>
      <c r="F3410" s="9" t="s">
        <v>1396</v>
      </c>
      <c r="H3410" s="1" t="s">
        <v>28</v>
      </c>
      <c r="I3410" s="1" t="s">
        <v>395</v>
      </c>
      <c r="K3410" s="14" t="s">
        <v>28</v>
      </c>
      <c r="L3410" s="14" t="s">
        <v>11339</v>
      </c>
      <c r="M3410" s="2">
        <v>0</v>
      </c>
      <c r="N3410" s="13">
        <v>40396</v>
      </c>
      <c r="P3410" s="181" t="s">
        <v>11514</v>
      </c>
      <c r="Q3410" s="182" t="s">
        <v>11</v>
      </c>
      <c r="R3410" s="9" t="s">
        <v>1397</v>
      </c>
      <c r="S3410" s="6">
        <v>0.01</v>
      </c>
      <c r="T3410" s="6">
        <v>0</v>
      </c>
      <c r="U3410" s="6">
        <v>0</v>
      </c>
      <c r="V3410" s="6">
        <v>0</v>
      </c>
      <c r="W3410" s="6">
        <f>SUM(Table2[[#This Row],[PE Obligations]:[Paving Obligations]])</f>
        <v>0.01</v>
      </c>
    </row>
    <row r="3411" spans="1:23" x14ac:dyDescent="0.25">
      <c r="A3411" s="5">
        <v>113007</v>
      </c>
      <c r="B3411" s="4">
        <v>4</v>
      </c>
      <c r="C3411" s="9" t="s">
        <v>174</v>
      </c>
      <c r="D3411" s="65" t="s">
        <v>71</v>
      </c>
      <c r="E3411" s="65" t="s">
        <v>900</v>
      </c>
      <c r="F3411" s="9" t="s">
        <v>1398</v>
      </c>
      <c r="H3411" s="1" t="s">
        <v>52</v>
      </c>
      <c r="I3411" s="1" t="s">
        <v>48</v>
      </c>
      <c r="K3411" s="14" t="s">
        <v>28</v>
      </c>
      <c r="L3411" s="14" t="s">
        <v>11339</v>
      </c>
      <c r="M3411" s="2">
        <v>0</v>
      </c>
      <c r="N3411" s="13">
        <v>41075</v>
      </c>
      <c r="P3411" s="181" t="s">
        <v>11515</v>
      </c>
      <c r="Q3411" s="182" t="s">
        <v>24</v>
      </c>
      <c r="S3411" s="6">
        <v>0</v>
      </c>
      <c r="T3411" s="6">
        <v>0</v>
      </c>
      <c r="U3411" s="6">
        <v>0.01</v>
      </c>
      <c r="V3411" s="6">
        <v>0</v>
      </c>
      <c r="W3411" s="6">
        <f>SUM(Table2[[#This Row],[PE Obligations]:[Paving Obligations]])</f>
        <v>0.01</v>
      </c>
    </row>
    <row r="3412" spans="1:23" x14ac:dyDescent="0.25">
      <c r="A3412" s="5">
        <v>113266</v>
      </c>
      <c r="B3412" s="4">
        <v>1</v>
      </c>
      <c r="C3412" s="9" t="s">
        <v>90</v>
      </c>
      <c r="D3412" s="65" t="s">
        <v>545</v>
      </c>
      <c r="E3412" s="65" t="s">
        <v>900</v>
      </c>
      <c r="F3412" s="9" t="s">
        <v>1435</v>
      </c>
      <c r="H3412" s="1" t="s">
        <v>28</v>
      </c>
      <c r="I3412" s="1" t="s">
        <v>395</v>
      </c>
      <c r="K3412" s="14" t="s">
        <v>28</v>
      </c>
      <c r="L3412" s="14" t="s">
        <v>11339</v>
      </c>
      <c r="M3412" s="2">
        <v>0</v>
      </c>
      <c r="N3412" s="13">
        <v>40480</v>
      </c>
      <c r="P3412" s="181" t="s">
        <v>11515</v>
      </c>
      <c r="Q3412" s="182" t="s">
        <v>24</v>
      </c>
      <c r="R3412" s="9" t="s">
        <v>1436</v>
      </c>
      <c r="S3412" s="6">
        <v>0.01</v>
      </c>
      <c r="T3412" s="6">
        <v>0</v>
      </c>
      <c r="U3412" s="6">
        <v>0</v>
      </c>
      <c r="V3412" s="6">
        <v>0</v>
      </c>
      <c r="W3412" s="6">
        <f>SUM(Table2[[#This Row],[PE Obligations]:[Paving Obligations]])</f>
        <v>0.01</v>
      </c>
    </row>
    <row r="3413" spans="1:23" ht="30" x14ac:dyDescent="0.25">
      <c r="A3413" s="5">
        <v>113427</v>
      </c>
      <c r="B3413" s="4">
        <v>1</v>
      </c>
      <c r="C3413" s="9" t="s">
        <v>287</v>
      </c>
      <c r="D3413" s="65" t="s">
        <v>1463</v>
      </c>
      <c r="E3413" s="65" t="s">
        <v>900</v>
      </c>
      <c r="F3413" s="9" t="s">
        <v>1464</v>
      </c>
      <c r="H3413" s="1" t="s">
        <v>28</v>
      </c>
      <c r="I3413" s="1" t="s">
        <v>29</v>
      </c>
      <c r="K3413" s="14" t="s">
        <v>28</v>
      </c>
      <c r="L3413" s="14" t="s">
        <v>113</v>
      </c>
      <c r="M3413" s="2">
        <v>0.13</v>
      </c>
      <c r="N3413" s="13">
        <v>40802</v>
      </c>
      <c r="P3413" s="181" t="s">
        <v>11515</v>
      </c>
      <c r="Q3413" s="182" t="s">
        <v>24</v>
      </c>
      <c r="R3413" s="9" t="s">
        <v>1465</v>
      </c>
      <c r="S3413" s="6">
        <v>0.01</v>
      </c>
      <c r="T3413" s="6">
        <v>0</v>
      </c>
      <c r="U3413" s="6">
        <v>0</v>
      </c>
      <c r="V3413" s="6">
        <v>0</v>
      </c>
      <c r="W3413" s="6">
        <f>SUM(Table2[[#This Row],[PE Obligations]:[Paving Obligations]])</f>
        <v>0.01</v>
      </c>
    </row>
    <row r="3414" spans="1:23" ht="30" x14ac:dyDescent="0.25">
      <c r="A3414" s="5">
        <v>113895</v>
      </c>
      <c r="B3414" s="4">
        <v>4</v>
      </c>
      <c r="C3414" s="9" t="s">
        <v>304</v>
      </c>
      <c r="D3414" s="65" t="s">
        <v>1501</v>
      </c>
      <c r="E3414" s="65" t="s">
        <v>11498</v>
      </c>
      <c r="F3414" s="9" t="s">
        <v>1502</v>
      </c>
      <c r="H3414" s="1" t="s">
        <v>35</v>
      </c>
      <c r="I3414" s="1" t="s">
        <v>395</v>
      </c>
      <c r="K3414" s="14" t="s">
        <v>28</v>
      </c>
      <c r="L3414" s="14" t="s">
        <v>113</v>
      </c>
      <c r="M3414" s="2">
        <v>0</v>
      </c>
      <c r="P3414" s="181" t="s">
        <v>11517</v>
      </c>
      <c r="Q3414" s="182" t="s">
        <v>30</v>
      </c>
      <c r="S3414" s="6">
        <v>0</v>
      </c>
      <c r="T3414" s="6">
        <v>0</v>
      </c>
      <c r="U3414" s="6">
        <v>0.01</v>
      </c>
      <c r="V3414" s="6">
        <v>0</v>
      </c>
      <c r="W3414" s="6">
        <f>SUM(Table2[[#This Row],[PE Obligations]:[Paving Obligations]])</f>
        <v>0.01</v>
      </c>
    </row>
    <row r="3415" spans="1:23" ht="90" x14ac:dyDescent="0.25">
      <c r="A3415" s="5">
        <v>114324</v>
      </c>
      <c r="B3415" s="4">
        <v>3</v>
      </c>
      <c r="C3415" s="9" t="s">
        <v>172</v>
      </c>
      <c r="D3415" s="65" t="s">
        <v>135</v>
      </c>
      <c r="E3415" s="65" t="s">
        <v>11498</v>
      </c>
      <c r="F3415" s="9" t="s">
        <v>1588</v>
      </c>
      <c r="G3415" s="9" t="s">
        <v>1589</v>
      </c>
      <c r="H3415" s="1" t="s">
        <v>24</v>
      </c>
      <c r="I3415" s="1" t="s">
        <v>118</v>
      </c>
      <c r="K3415" s="14" t="s">
        <v>11496</v>
      </c>
      <c r="L3415" s="14" t="s">
        <v>11499</v>
      </c>
      <c r="M3415" s="1" t="s">
        <v>57</v>
      </c>
      <c r="N3415" s="13">
        <v>40585</v>
      </c>
      <c r="P3415" s="181" t="s">
        <v>11516</v>
      </c>
      <c r="Q3415" s="182" t="s">
        <v>11</v>
      </c>
      <c r="S3415" s="6">
        <v>0</v>
      </c>
      <c r="T3415" s="6">
        <v>0</v>
      </c>
      <c r="U3415" s="6">
        <v>0.01</v>
      </c>
      <c r="V3415" s="6">
        <v>0</v>
      </c>
      <c r="W3415" s="6">
        <f>SUM(Table2[[#This Row],[PE Obligations]:[Paving Obligations]])</f>
        <v>0.01</v>
      </c>
    </row>
    <row r="3416" spans="1:23" ht="30" x14ac:dyDescent="0.25">
      <c r="A3416" s="5">
        <v>114434</v>
      </c>
      <c r="B3416" s="4">
        <v>4</v>
      </c>
      <c r="C3416" s="9" t="s">
        <v>210</v>
      </c>
      <c r="D3416" s="65" t="s">
        <v>1606</v>
      </c>
      <c r="E3416" s="65" t="s">
        <v>11498</v>
      </c>
      <c r="F3416" s="9" t="s">
        <v>1607</v>
      </c>
      <c r="H3416" s="1" t="s">
        <v>35</v>
      </c>
      <c r="I3416" s="1" t="s">
        <v>395</v>
      </c>
      <c r="K3416" s="14" t="s">
        <v>28</v>
      </c>
      <c r="L3416" s="14" t="s">
        <v>113</v>
      </c>
      <c r="M3416" s="2">
        <v>0</v>
      </c>
      <c r="P3416" s="181" t="s">
        <v>11517</v>
      </c>
      <c r="Q3416" s="182" t="s">
        <v>30</v>
      </c>
      <c r="S3416" s="6">
        <v>0</v>
      </c>
      <c r="T3416" s="6">
        <v>0</v>
      </c>
      <c r="U3416" s="6">
        <v>0.01</v>
      </c>
      <c r="V3416" s="6">
        <v>0</v>
      </c>
      <c r="W3416" s="6">
        <f>SUM(Table2[[#This Row],[PE Obligations]:[Paving Obligations]])</f>
        <v>0.01</v>
      </c>
    </row>
    <row r="3417" spans="1:23" x14ac:dyDescent="0.25">
      <c r="A3417" s="5">
        <v>115392</v>
      </c>
      <c r="B3417" s="4">
        <v>4</v>
      </c>
      <c r="C3417" s="9" t="s">
        <v>215</v>
      </c>
      <c r="D3417" s="65" t="s">
        <v>1739</v>
      </c>
      <c r="E3417" s="65" t="s">
        <v>900</v>
      </c>
      <c r="F3417" s="9" t="s">
        <v>1740</v>
      </c>
      <c r="H3417" s="1" t="s">
        <v>52</v>
      </c>
      <c r="I3417" s="1" t="s">
        <v>48</v>
      </c>
      <c r="K3417" s="14" t="s">
        <v>28</v>
      </c>
      <c r="L3417" s="14" t="s">
        <v>11339</v>
      </c>
      <c r="M3417" s="2">
        <v>0</v>
      </c>
      <c r="N3417" s="13">
        <v>41075</v>
      </c>
      <c r="P3417" s="181" t="s">
        <v>11515</v>
      </c>
      <c r="Q3417" s="182" t="s">
        <v>24</v>
      </c>
      <c r="S3417" s="6">
        <v>0</v>
      </c>
      <c r="T3417" s="6">
        <v>0</v>
      </c>
      <c r="U3417" s="6">
        <v>0.01</v>
      </c>
      <c r="V3417" s="6">
        <v>0</v>
      </c>
      <c r="W3417" s="6">
        <f>SUM(Table2[[#This Row],[PE Obligations]:[Paving Obligations]])</f>
        <v>0.01</v>
      </c>
    </row>
    <row r="3418" spans="1:23" ht="30" x14ac:dyDescent="0.25">
      <c r="A3418" s="5">
        <v>106183.01</v>
      </c>
      <c r="B3418" s="4">
        <v>2</v>
      </c>
      <c r="C3418" s="9" t="s">
        <v>194</v>
      </c>
      <c r="D3418" s="65"/>
      <c r="E3418" s="65" t="s">
        <v>900</v>
      </c>
      <c r="F3418" s="9" t="s">
        <v>952</v>
      </c>
      <c r="H3418" s="1" t="s">
        <v>52</v>
      </c>
      <c r="I3418" s="1" t="s">
        <v>851</v>
      </c>
      <c r="K3418" s="14" t="s">
        <v>11501</v>
      </c>
      <c r="L3418" s="14" t="s">
        <v>113</v>
      </c>
      <c r="M3418" s="2">
        <v>0.38300000000000001</v>
      </c>
      <c r="N3418" s="13">
        <v>39423</v>
      </c>
      <c r="P3418" s="181" t="s">
        <v>11515</v>
      </c>
      <c r="Q3418" s="182"/>
      <c r="S3418" s="6">
        <v>0</v>
      </c>
      <c r="T3418" s="6">
        <v>0</v>
      </c>
      <c r="U3418" s="6">
        <v>0.01</v>
      </c>
      <c r="V3418" s="6">
        <v>0</v>
      </c>
      <c r="W3418" s="6">
        <f>SUM(Table2[[#This Row],[PE Obligations]:[Paving Obligations]])</f>
        <v>0.01</v>
      </c>
    </row>
    <row r="3419" spans="1:23" ht="45" x14ac:dyDescent="0.25">
      <c r="A3419" s="5">
        <v>109623</v>
      </c>
      <c r="B3419" s="4">
        <v>4</v>
      </c>
      <c r="C3419" s="9" t="s">
        <v>18</v>
      </c>
      <c r="D3419" s="65"/>
      <c r="E3419" s="65" t="s">
        <v>900</v>
      </c>
      <c r="F3419" s="9" t="s">
        <v>1136</v>
      </c>
      <c r="H3419" s="1" t="s">
        <v>52</v>
      </c>
      <c r="I3419" s="1" t="s">
        <v>48</v>
      </c>
      <c r="K3419" s="14" t="s">
        <v>28</v>
      </c>
      <c r="L3419" s="14" t="s">
        <v>11339</v>
      </c>
      <c r="M3419" s="2">
        <v>0</v>
      </c>
      <c r="N3419" s="13">
        <v>39752</v>
      </c>
      <c r="P3419" s="181" t="s">
        <v>11514</v>
      </c>
      <c r="Q3419" s="182" t="s">
        <v>430</v>
      </c>
      <c r="S3419" s="6">
        <v>0</v>
      </c>
      <c r="T3419" s="6">
        <v>0</v>
      </c>
      <c r="U3419" s="6">
        <v>0.01</v>
      </c>
      <c r="V3419" s="6">
        <v>0</v>
      </c>
      <c r="W3419" s="6">
        <f>SUM(Table2[[#This Row],[PE Obligations]:[Paving Obligations]])</f>
        <v>0.01</v>
      </c>
    </row>
    <row r="3420" spans="1:23" ht="30" x14ac:dyDescent="0.25">
      <c r="A3420" s="5">
        <v>116390</v>
      </c>
      <c r="B3420" s="4">
        <v>4</v>
      </c>
      <c r="C3420" s="9" t="s">
        <v>18</v>
      </c>
      <c r="D3420" s="65" t="s">
        <v>414</v>
      </c>
      <c r="E3420" s="65" t="s">
        <v>900</v>
      </c>
      <c r="F3420" s="9" t="s">
        <v>1973</v>
      </c>
      <c r="G3420" s="9" t="s">
        <v>1974</v>
      </c>
      <c r="H3420" s="1" t="s">
        <v>24</v>
      </c>
      <c r="I3420" s="1" t="s">
        <v>912</v>
      </c>
      <c r="K3420" s="14" t="s">
        <v>11496</v>
      </c>
      <c r="L3420" s="14" t="s">
        <v>113</v>
      </c>
      <c r="M3420" s="1" t="s">
        <v>57</v>
      </c>
      <c r="P3420" s="181" t="s">
        <v>11515</v>
      </c>
      <c r="Q3420" s="182" t="s">
        <v>24</v>
      </c>
      <c r="S3420" s="6">
        <v>0.01</v>
      </c>
      <c r="T3420" s="6">
        <v>0</v>
      </c>
      <c r="U3420" s="6">
        <v>0</v>
      </c>
      <c r="V3420" s="6">
        <v>0</v>
      </c>
      <c r="W3420" s="6">
        <f>SUM(Table2[[#This Row],[PE Obligations]:[Paving Obligations]])</f>
        <v>0.01</v>
      </c>
    </row>
    <row r="3421" spans="1:23" ht="60" x14ac:dyDescent="0.25">
      <c r="A3421" s="5">
        <v>116835</v>
      </c>
      <c r="B3421" s="4">
        <v>3</v>
      </c>
      <c r="C3421" s="9" t="s">
        <v>131</v>
      </c>
      <c r="D3421" s="65" t="s">
        <v>135</v>
      </c>
      <c r="E3421" s="65" t="s">
        <v>11498</v>
      </c>
      <c r="F3421" s="9" t="s">
        <v>1986</v>
      </c>
      <c r="G3421" s="9" t="s">
        <v>1987</v>
      </c>
      <c r="H3421" s="1" t="s">
        <v>24</v>
      </c>
      <c r="I3421" s="1" t="s">
        <v>118</v>
      </c>
      <c r="K3421" s="14" t="s">
        <v>11496</v>
      </c>
      <c r="L3421" s="14" t="s">
        <v>11499</v>
      </c>
      <c r="M3421" s="1" t="s">
        <v>57</v>
      </c>
      <c r="P3421" s="181" t="s">
        <v>11517</v>
      </c>
      <c r="Q3421" s="182" t="s">
        <v>24</v>
      </c>
      <c r="S3421" s="6">
        <v>0</v>
      </c>
      <c r="T3421" s="6">
        <v>0</v>
      </c>
      <c r="U3421" s="6">
        <v>0.01</v>
      </c>
      <c r="V3421" s="6">
        <v>0</v>
      </c>
      <c r="W3421" s="6">
        <f>SUM(Table2[[#This Row],[PE Obligations]:[Paving Obligations]])</f>
        <v>0.01</v>
      </c>
    </row>
    <row r="3422" spans="1:23" ht="30" x14ac:dyDescent="0.25">
      <c r="A3422" s="5">
        <v>116837</v>
      </c>
      <c r="B3422" s="4">
        <v>3</v>
      </c>
      <c r="C3422" s="9" t="s">
        <v>320</v>
      </c>
      <c r="D3422" s="65" t="s">
        <v>135</v>
      </c>
      <c r="E3422" s="65" t="s">
        <v>11498</v>
      </c>
      <c r="F3422" s="9" t="s">
        <v>1988</v>
      </c>
      <c r="G3422" s="9" t="s">
        <v>1989</v>
      </c>
      <c r="H3422" s="1" t="s">
        <v>24</v>
      </c>
      <c r="I3422" s="1" t="s">
        <v>118</v>
      </c>
      <c r="K3422" s="14" t="s">
        <v>11496</v>
      </c>
      <c r="L3422" s="14" t="s">
        <v>11499</v>
      </c>
      <c r="M3422" s="1" t="s">
        <v>57</v>
      </c>
      <c r="P3422" s="181" t="s">
        <v>11517</v>
      </c>
      <c r="Q3422" s="182" t="s">
        <v>24</v>
      </c>
      <c r="S3422" s="6">
        <v>0</v>
      </c>
      <c r="T3422" s="6">
        <v>0</v>
      </c>
      <c r="U3422" s="6">
        <v>0.01</v>
      </c>
      <c r="V3422" s="6">
        <v>0</v>
      </c>
      <c r="W3422" s="6">
        <f>SUM(Table2[[#This Row],[PE Obligations]:[Paving Obligations]])</f>
        <v>0.01</v>
      </c>
    </row>
    <row r="3423" spans="1:23" x14ac:dyDescent="0.25">
      <c r="A3423" s="5">
        <v>117298</v>
      </c>
      <c r="B3423" s="4">
        <v>2</v>
      </c>
      <c r="C3423" s="9" t="s">
        <v>183</v>
      </c>
      <c r="D3423" s="65" t="s">
        <v>2092</v>
      </c>
      <c r="E3423" s="65" t="s">
        <v>11498</v>
      </c>
      <c r="F3423" s="9" t="s">
        <v>2093</v>
      </c>
      <c r="H3423" s="1" t="s">
        <v>35</v>
      </c>
      <c r="I3423" s="1" t="s">
        <v>395</v>
      </c>
      <c r="K3423" s="14" t="s">
        <v>28</v>
      </c>
      <c r="L3423" s="14" t="s">
        <v>113</v>
      </c>
      <c r="M3423" s="2">
        <v>0</v>
      </c>
      <c r="P3423" s="181" t="s">
        <v>11517</v>
      </c>
      <c r="Q3423" s="182" t="s">
        <v>30</v>
      </c>
      <c r="S3423" s="6">
        <v>0</v>
      </c>
      <c r="T3423" s="6">
        <v>0</v>
      </c>
      <c r="U3423" s="6">
        <v>0.01</v>
      </c>
      <c r="V3423" s="6">
        <v>0</v>
      </c>
      <c r="W3423" s="6">
        <f>SUM(Table2[[#This Row],[PE Obligations]:[Paving Obligations]])</f>
        <v>0.01</v>
      </c>
    </row>
    <row r="3424" spans="1:23" x14ac:dyDescent="0.25">
      <c r="A3424" s="5">
        <v>117839</v>
      </c>
      <c r="B3424" s="4">
        <v>2</v>
      </c>
      <c r="C3424" s="9" t="s">
        <v>197</v>
      </c>
      <c r="D3424" s="65" t="s">
        <v>369</v>
      </c>
      <c r="E3424" s="65" t="s">
        <v>900</v>
      </c>
      <c r="F3424" s="9" t="s">
        <v>2196</v>
      </c>
      <c r="H3424" s="1" t="s">
        <v>52</v>
      </c>
      <c r="I3424" s="1" t="s">
        <v>48</v>
      </c>
      <c r="K3424" s="14" t="s">
        <v>28</v>
      </c>
      <c r="L3424" s="14" t="s">
        <v>11339</v>
      </c>
      <c r="M3424" s="2">
        <v>0</v>
      </c>
      <c r="N3424" s="13">
        <v>41831</v>
      </c>
      <c r="P3424" s="181" t="s">
        <v>11515</v>
      </c>
      <c r="Q3424" s="182" t="s">
        <v>24</v>
      </c>
      <c r="R3424" s="9" t="s">
        <v>2197</v>
      </c>
      <c r="S3424" s="6">
        <v>0</v>
      </c>
      <c r="T3424" s="6">
        <v>0</v>
      </c>
      <c r="U3424" s="6">
        <v>0.01</v>
      </c>
      <c r="V3424" s="6">
        <v>0</v>
      </c>
      <c r="W3424" s="6">
        <f>SUM(Table2[[#This Row],[PE Obligations]:[Paving Obligations]])</f>
        <v>0.01</v>
      </c>
    </row>
    <row r="3425" spans="1:23" x14ac:dyDescent="0.25">
      <c r="A3425" s="5">
        <v>118306</v>
      </c>
      <c r="B3425" s="4">
        <v>1</v>
      </c>
      <c r="C3425" s="9" t="s">
        <v>256</v>
      </c>
      <c r="D3425" s="65" t="s">
        <v>135</v>
      </c>
      <c r="E3425" s="65" t="s">
        <v>11498</v>
      </c>
      <c r="F3425" s="9" t="s">
        <v>2261</v>
      </c>
      <c r="G3425" s="9" t="s">
        <v>2262</v>
      </c>
      <c r="H3425" s="1" t="s">
        <v>24</v>
      </c>
      <c r="I3425" s="1" t="s">
        <v>118</v>
      </c>
      <c r="K3425" s="14" t="s">
        <v>11496</v>
      </c>
      <c r="L3425" s="14" t="s">
        <v>11499</v>
      </c>
      <c r="M3425" s="2">
        <v>0.45</v>
      </c>
      <c r="N3425" s="13">
        <v>41418</v>
      </c>
      <c r="P3425" s="181" t="s">
        <v>11517</v>
      </c>
      <c r="Q3425" s="182" t="s">
        <v>30</v>
      </c>
      <c r="S3425" s="6">
        <v>0.01</v>
      </c>
      <c r="T3425" s="6">
        <v>0</v>
      </c>
      <c r="U3425" s="6">
        <v>0</v>
      </c>
      <c r="V3425" s="6">
        <v>0</v>
      </c>
      <c r="W3425" s="6">
        <f>SUM(Table2[[#This Row],[PE Obligations]:[Paving Obligations]])</f>
        <v>0.01</v>
      </c>
    </row>
    <row r="3426" spans="1:23" x14ac:dyDescent="0.25">
      <c r="A3426" s="5">
        <v>116024</v>
      </c>
      <c r="B3426" s="4">
        <v>1</v>
      </c>
      <c r="C3426" s="9" t="s">
        <v>310</v>
      </c>
      <c r="D3426" s="65"/>
      <c r="E3426" s="65" t="s">
        <v>11500</v>
      </c>
      <c r="F3426" s="9" t="s">
        <v>1855</v>
      </c>
      <c r="H3426" s="1" t="s">
        <v>24</v>
      </c>
      <c r="I3426" s="1" t="s">
        <v>93</v>
      </c>
      <c r="K3426" s="14" t="s">
        <v>11496</v>
      </c>
      <c r="L3426" s="14" t="s">
        <v>10418</v>
      </c>
      <c r="M3426" s="1" t="s">
        <v>57</v>
      </c>
      <c r="P3426" s="181" t="s">
        <v>11500</v>
      </c>
      <c r="Q3426" s="182"/>
      <c r="S3426" s="6">
        <v>0</v>
      </c>
      <c r="T3426" s="6">
        <v>0</v>
      </c>
      <c r="U3426" s="6">
        <v>0</v>
      </c>
      <c r="V3426" s="6">
        <v>0.01</v>
      </c>
      <c r="W3426" s="6">
        <f>SUM(Table2[[#This Row],[PE Obligations]:[Paving Obligations]])</f>
        <v>0.01</v>
      </c>
    </row>
    <row r="3427" spans="1:23" x14ac:dyDescent="0.25">
      <c r="A3427" s="5">
        <v>117041</v>
      </c>
      <c r="B3427" s="4">
        <v>4</v>
      </c>
      <c r="C3427" s="9" t="s">
        <v>227</v>
      </c>
      <c r="D3427" s="65"/>
      <c r="E3427" s="65" t="s">
        <v>11498</v>
      </c>
      <c r="F3427" s="9" t="s">
        <v>2034</v>
      </c>
      <c r="H3427" s="1" t="s">
        <v>24</v>
      </c>
      <c r="I3427" s="1" t="s">
        <v>29</v>
      </c>
      <c r="K3427" s="14" t="s">
        <v>28</v>
      </c>
      <c r="L3427" s="14" t="s">
        <v>113</v>
      </c>
      <c r="M3427" s="1" t="s">
        <v>57</v>
      </c>
      <c r="P3427" s="181" t="s">
        <v>11517</v>
      </c>
      <c r="Q3427" s="182"/>
      <c r="S3427" s="6">
        <v>0.01</v>
      </c>
      <c r="T3427" s="6">
        <v>0</v>
      </c>
      <c r="U3427" s="6">
        <v>0</v>
      </c>
      <c r="V3427" s="6">
        <v>0</v>
      </c>
      <c r="W3427" s="6">
        <f>SUM(Table2[[#This Row],[PE Obligations]:[Paving Obligations]])</f>
        <v>0.01</v>
      </c>
    </row>
    <row r="3428" spans="1:23" x14ac:dyDescent="0.25">
      <c r="A3428" s="5">
        <v>113876</v>
      </c>
      <c r="B3428" s="4">
        <v>1</v>
      </c>
      <c r="C3428" s="9" t="s">
        <v>287</v>
      </c>
      <c r="D3428" s="65" t="s">
        <v>1497</v>
      </c>
      <c r="E3428" s="65" t="s">
        <v>900</v>
      </c>
      <c r="F3428" s="9" t="s">
        <v>1498</v>
      </c>
      <c r="H3428" s="1" t="s">
        <v>158</v>
      </c>
      <c r="I3428" s="1" t="s">
        <v>158</v>
      </c>
      <c r="J3428" s="1" t="e">
        <f>VLOOKUP(A3428,'Resurfacing Data'!A:M,13,FALSE)</f>
        <v>#N/A</v>
      </c>
      <c r="K3428" s="14" t="s">
        <v>11496</v>
      </c>
      <c r="L3428" s="14" t="s">
        <v>10418</v>
      </c>
      <c r="M3428" s="2">
        <v>1.32</v>
      </c>
      <c r="N3428" s="13">
        <v>40347</v>
      </c>
      <c r="P3428" s="181" t="s">
        <v>11515</v>
      </c>
      <c r="Q3428" s="182" t="s">
        <v>24</v>
      </c>
      <c r="S3428" s="6">
        <v>0</v>
      </c>
      <c r="T3428" s="6">
        <v>0</v>
      </c>
      <c r="U3428" s="6">
        <v>0</v>
      </c>
      <c r="V3428" s="6">
        <v>0.01</v>
      </c>
      <c r="W3428" s="6">
        <f>SUM(Table2[[#This Row],[PE Obligations]:[Paving Obligations]])</f>
        <v>0.01</v>
      </c>
    </row>
    <row r="3429" spans="1:23" x14ac:dyDescent="0.25">
      <c r="A3429" s="5">
        <v>114814</v>
      </c>
      <c r="B3429" s="4">
        <v>3</v>
      </c>
      <c r="C3429" s="9" t="s">
        <v>320</v>
      </c>
      <c r="D3429" s="65" t="s">
        <v>775</v>
      </c>
      <c r="E3429" s="65" t="s">
        <v>900</v>
      </c>
      <c r="F3429" s="9" t="s">
        <v>1672</v>
      </c>
      <c r="H3429" s="1" t="s">
        <v>158</v>
      </c>
      <c r="I3429" s="1" t="s">
        <v>158</v>
      </c>
      <c r="J3429" s="1" t="e">
        <f>VLOOKUP(A3429,'Resurfacing Data'!A:M,13,FALSE)</f>
        <v>#N/A</v>
      </c>
      <c r="K3429" s="14" t="s">
        <v>11496</v>
      </c>
      <c r="L3429" s="14" t="s">
        <v>10418</v>
      </c>
      <c r="M3429" s="2">
        <v>5.72</v>
      </c>
      <c r="N3429" s="13">
        <v>40711</v>
      </c>
      <c r="P3429" s="181" t="s">
        <v>11515</v>
      </c>
      <c r="Q3429" s="182"/>
      <c r="S3429" s="6">
        <v>0</v>
      </c>
      <c r="T3429" s="6">
        <v>0</v>
      </c>
      <c r="U3429" s="6">
        <v>0</v>
      </c>
      <c r="V3429" s="6">
        <v>0.01</v>
      </c>
      <c r="W3429" s="6">
        <f>SUM(Table2[[#This Row],[PE Obligations]:[Paving Obligations]])</f>
        <v>0.01</v>
      </c>
    </row>
    <row r="3430" spans="1:23" ht="30" x14ac:dyDescent="0.25">
      <c r="A3430" s="5">
        <v>114748</v>
      </c>
      <c r="B3430" s="4">
        <v>4</v>
      </c>
      <c r="C3430" s="9" t="s">
        <v>233</v>
      </c>
      <c r="D3430" s="65" t="s">
        <v>1421</v>
      </c>
      <c r="E3430" s="65" t="s">
        <v>11498</v>
      </c>
      <c r="F3430" s="9" t="s">
        <v>1666</v>
      </c>
      <c r="H3430" s="1" t="s">
        <v>1098</v>
      </c>
      <c r="I3430" s="1" t="s">
        <v>158</v>
      </c>
      <c r="K3430" s="14" t="s">
        <v>11496</v>
      </c>
      <c r="L3430" s="14" t="s">
        <v>10418</v>
      </c>
      <c r="M3430" s="1" t="s">
        <v>57</v>
      </c>
      <c r="P3430" s="181" t="s">
        <v>11517</v>
      </c>
      <c r="Q3430" s="182"/>
      <c r="S3430" s="6">
        <v>0</v>
      </c>
      <c r="T3430" s="6">
        <v>0</v>
      </c>
      <c r="U3430" s="6">
        <v>0</v>
      </c>
      <c r="V3430" s="6">
        <v>0.01</v>
      </c>
      <c r="W3430" s="6">
        <f>SUM(Table2[[#This Row],[PE Obligations]:[Paving Obligations]])</f>
        <v>0.01</v>
      </c>
    </row>
    <row r="3431" spans="1:23" x14ac:dyDescent="0.25">
      <c r="A3431" s="5">
        <v>102631</v>
      </c>
      <c r="B3431" s="4">
        <v>6</v>
      </c>
      <c r="C3431" s="9" t="s">
        <v>46</v>
      </c>
      <c r="D3431" s="65"/>
      <c r="E3431" s="65" t="s">
        <v>11500</v>
      </c>
      <c r="F3431" s="9" t="s">
        <v>767</v>
      </c>
      <c r="H3431" s="1" t="s">
        <v>24</v>
      </c>
      <c r="K3431" s="14" t="s">
        <v>11500</v>
      </c>
      <c r="L3431" s="14" t="s">
        <v>11500</v>
      </c>
      <c r="M3431" s="1" t="s">
        <v>57</v>
      </c>
      <c r="P3431" s="181" t="s">
        <v>11500</v>
      </c>
      <c r="Q3431" s="182"/>
      <c r="S3431" s="6">
        <v>0.01</v>
      </c>
      <c r="T3431" s="6">
        <v>0</v>
      </c>
      <c r="U3431" s="6">
        <v>0</v>
      </c>
      <c r="V3431" s="6">
        <v>0</v>
      </c>
      <c r="W3431" s="6">
        <f>SUM(Table2[[#This Row],[PE Obligations]:[Paving Obligations]])</f>
        <v>0.01</v>
      </c>
    </row>
    <row r="3432" spans="1:23" x14ac:dyDescent="0.25">
      <c r="A3432" s="5">
        <v>111092</v>
      </c>
      <c r="B3432" s="4">
        <v>2</v>
      </c>
      <c r="C3432" s="9" t="s">
        <v>159</v>
      </c>
      <c r="D3432" s="65"/>
      <c r="E3432" s="65" t="s">
        <v>900</v>
      </c>
      <c r="F3432" s="9" t="s">
        <v>1212</v>
      </c>
      <c r="H3432" s="1" t="s">
        <v>105</v>
      </c>
      <c r="I3432" s="1" t="s">
        <v>171</v>
      </c>
      <c r="K3432" s="14" t="s">
        <v>11500</v>
      </c>
      <c r="L3432" s="14" t="s">
        <v>11500</v>
      </c>
      <c r="M3432" s="1" t="s">
        <v>57</v>
      </c>
      <c r="N3432" s="13">
        <v>39710</v>
      </c>
      <c r="P3432" s="181" t="s">
        <v>11515</v>
      </c>
      <c r="Q3432" s="182"/>
      <c r="S3432" s="6">
        <v>0</v>
      </c>
      <c r="T3432" s="6">
        <v>0</v>
      </c>
      <c r="U3432" s="6">
        <v>0.01</v>
      </c>
      <c r="V3432" s="6">
        <v>0</v>
      </c>
      <c r="W3432" s="6">
        <f>SUM(Table2[[#This Row],[PE Obligations]:[Paving Obligations]])</f>
        <v>0.01</v>
      </c>
    </row>
    <row r="3433" spans="1:23" x14ac:dyDescent="0.25">
      <c r="A3433" s="5">
        <v>112768.01</v>
      </c>
      <c r="B3433" s="4">
        <v>2</v>
      </c>
      <c r="C3433" s="9" t="s">
        <v>159</v>
      </c>
      <c r="D3433" s="65"/>
      <c r="E3433" s="65" t="s">
        <v>900</v>
      </c>
      <c r="F3433" s="9" t="s">
        <v>1355</v>
      </c>
      <c r="H3433" s="1" t="s">
        <v>105</v>
      </c>
      <c r="I3433" s="1" t="s">
        <v>118</v>
      </c>
      <c r="K3433" s="14" t="s">
        <v>11500</v>
      </c>
      <c r="L3433" s="14" t="s">
        <v>11500</v>
      </c>
      <c r="M3433" s="1" t="s">
        <v>57</v>
      </c>
      <c r="N3433" s="13">
        <v>39976</v>
      </c>
      <c r="P3433" s="181" t="s">
        <v>11515</v>
      </c>
      <c r="Q3433" s="182"/>
      <c r="S3433" s="6">
        <v>0</v>
      </c>
      <c r="T3433" s="6">
        <v>0</v>
      </c>
      <c r="U3433" s="6">
        <v>0.01</v>
      </c>
      <c r="V3433" s="6">
        <v>0</v>
      </c>
      <c r="W3433" s="6">
        <f>SUM(Table2[[#This Row],[PE Obligations]:[Paving Obligations]])</f>
        <v>0.01</v>
      </c>
    </row>
    <row r="3434" spans="1:23" x14ac:dyDescent="0.25">
      <c r="A3434" s="5">
        <v>112770.01</v>
      </c>
      <c r="B3434" s="4">
        <v>4</v>
      </c>
      <c r="C3434" s="9" t="s">
        <v>156</v>
      </c>
      <c r="D3434" s="65"/>
      <c r="E3434" s="65" t="s">
        <v>900</v>
      </c>
      <c r="F3434" s="9" t="s">
        <v>1355</v>
      </c>
      <c r="H3434" s="1" t="s">
        <v>105</v>
      </c>
      <c r="I3434" s="1" t="s">
        <v>118</v>
      </c>
      <c r="K3434" s="14" t="s">
        <v>11500</v>
      </c>
      <c r="L3434" s="14" t="s">
        <v>11500</v>
      </c>
      <c r="M3434" s="1" t="s">
        <v>57</v>
      </c>
      <c r="N3434" s="13">
        <v>39976</v>
      </c>
      <c r="P3434" s="181" t="s">
        <v>11515</v>
      </c>
      <c r="Q3434" s="182"/>
      <c r="S3434" s="6">
        <v>0</v>
      </c>
      <c r="T3434" s="6">
        <v>0</v>
      </c>
      <c r="U3434" s="6">
        <v>0.01</v>
      </c>
      <c r="V3434" s="6">
        <v>0</v>
      </c>
      <c r="W3434" s="6">
        <f>SUM(Table2[[#This Row],[PE Obligations]:[Paving Obligations]])</f>
        <v>0.01</v>
      </c>
    </row>
    <row r="3435" spans="1:23" ht="30" x14ac:dyDescent="0.25">
      <c r="A3435" s="5">
        <v>114101</v>
      </c>
      <c r="B3435" s="4">
        <v>3</v>
      </c>
      <c r="C3435" s="9" t="s">
        <v>172</v>
      </c>
      <c r="D3435" s="65" t="s">
        <v>1521</v>
      </c>
      <c r="E3435" s="65" t="s">
        <v>11498</v>
      </c>
      <c r="F3435" s="9" t="s">
        <v>1522</v>
      </c>
      <c r="H3435" s="1" t="s">
        <v>1098</v>
      </c>
      <c r="I3435" s="1" t="s">
        <v>158</v>
      </c>
      <c r="K3435" s="14" t="s">
        <v>11500</v>
      </c>
      <c r="L3435" s="14" t="s">
        <v>11500</v>
      </c>
      <c r="M3435" s="2">
        <v>1.81</v>
      </c>
      <c r="P3435" s="181" t="s">
        <v>11517</v>
      </c>
      <c r="Q3435" s="182" t="s">
        <v>30</v>
      </c>
      <c r="S3435" s="6">
        <v>0</v>
      </c>
      <c r="T3435" s="6">
        <v>0</v>
      </c>
      <c r="U3435" s="6">
        <v>0</v>
      </c>
      <c r="V3435" s="6">
        <v>0.01</v>
      </c>
      <c r="W3435" s="6">
        <f>SUM(Table2[[#This Row],[PE Obligations]:[Paving Obligations]])</f>
        <v>0.01</v>
      </c>
    </row>
    <row r="3436" spans="1:23" ht="30" x14ac:dyDescent="0.25">
      <c r="A3436" s="5">
        <v>114463</v>
      </c>
      <c r="B3436" s="4">
        <v>1</v>
      </c>
      <c r="C3436" s="9" t="s">
        <v>181</v>
      </c>
      <c r="D3436" s="65" t="s">
        <v>1615</v>
      </c>
      <c r="E3436" s="65" t="s">
        <v>11498</v>
      </c>
      <c r="F3436" s="9" t="s">
        <v>1616</v>
      </c>
      <c r="H3436" s="1" t="s">
        <v>1098</v>
      </c>
      <c r="I3436" s="1" t="s">
        <v>158</v>
      </c>
      <c r="K3436" s="14" t="s">
        <v>11500</v>
      </c>
      <c r="L3436" s="14" t="s">
        <v>11500</v>
      </c>
      <c r="M3436" s="2">
        <v>2.87</v>
      </c>
      <c r="P3436" s="181" t="s">
        <v>11517</v>
      </c>
      <c r="Q3436" s="182" t="s">
        <v>30</v>
      </c>
      <c r="S3436" s="6">
        <v>0</v>
      </c>
      <c r="T3436" s="6">
        <v>0</v>
      </c>
      <c r="U3436" s="6">
        <v>0</v>
      </c>
      <c r="V3436" s="6">
        <v>0.01</v>
      </c>
      <c r="W3436" s="6">
        <f>SUM(Table2[[#This Row],[PE Obligations]:[Paving Obligations]])</f>
        <v>0.01</v>
      </c>
    </row>
    <row r="3437" spans="1:23" ht="30" x14ac:dyDescent="0.25">
      <c r="A3437" s="5">
        <v>114584</v>
      </c>
      <c r="B3437" s="4">
        <v>4</v>
      </c>
      <c r="C3437" s="9" t="s">
        <v>94</v>
      </c>
      <c r="D3437" s="65" t="s">
        <v>1644</v>
      </c>
      <c r="E3437" s="65" t="s">
        <v>11498</v>
      </c>
      <c r="F3437" s="9" t="s">
        <v>1645</v>
      </c>
      <c r="H3437" s="1" t="s">
        <v>1098</v>
      </c>
      <c r="I3437" s="1" t="s">
        <v>158</v>
      </c>
      <c r="K3437" s="14" t="s">
        <v>11500</v>
      </c>
      <c r="L3437" s="14" t="s">
        <v>11500</v>
      </c>
      <c r="M3437" s="2">
        <v>1</v>
      </c>
      <c r="P3437" s="181" t="s">
        <v>11517</v>
      </c>
      <c r="Q3437" s="182" t="s">
        <v>30</v>
      </c>
      <c r="S3437" s="6">
        <v>0</v>
      </c>
      <c r="T3437" s="6">
        <v>0</v>
      </c>
      <c r="U3437" s="6">
        <v>0</v>
      </c>
      <c r="V3437" s="6">
        <v>0.01</v>
      </c>
      <c r="W3437" s="6">
        <f>SUM(Table2[[#This Row],[PE Obligations]:[Paving Obligations]])</f>
        <v>0.01</v>
      </c>
    </row>
    <row r="3438" spans="1:23" ht="45" x14ac:dyDescent="0.25">
      <c r="A3438" s="5">
        <v>114586</v>
      </c>
      <c r="B3438" s="4">
        <v>4</v>
      </c>
      <c r="C3438" s="9" t="s">
        <v>94</v>
      </c>
      <c r="D3438" s="65" t="s">
        <v>1646</v>
      </c>
      <c r="E3438" s="65" t="s">
        <v>11498</v>
      </c>
      <c r="F3438" s="9" t="s">
        <v>1647</v>
      </c>
      <c r="H3438" s="1" t="s">
        <v>1098</v>
      </c>
      <c r="I3438" s="1" t="s">
        <v>158</v>
      </c>
      <c r="K3438" s="14" t="s">
        <v>11500</v>
      </c>
      <c r="L3438" s="14" t="s">
        <v>11500</v>
      </c>
      <c r="M3438" s="2">
        <v>1</v>
      </c>
      <c r="P3438" s="181" t="s">
        <v>11517</v>
      </c>
      <c r="Q3438" s="182" t="s">
        <v>30</v>
      </c>
      <c r="S3438" s="6">
        <v>0</v>
      </c>
      <c r="T3438" s="6">
        <v>0</v>
      </c>
      <c r="U3438" s="6">
        <v>0</v>
      </c>
      <c r="V3438" s="6">
        <v>0.01</v>
      </c>
      <c r="W3438" s="6">
        <f>SUM(Table2[[#This Row],[PE Obligations]:[Paving Obligations]])</f>
        <v>0.01</v>
      </c>
    </row>
    <row r="3439" spans="1:23" x14ac:dyDescent="0.25">
      <c r="A3439" s="5">
        <v>113213</v>
      </c>
      <c r="B3439" s="4">
        <v>1</v>
      </c>
      <c r="C3439" s="9" t="s">
        <v>192</v>
      </c>
      <c r="D3439" s="65" t="s">
        <v>1417</v>
      </c>
      <c r="E3439" s="65" t="s">
        <v>11498</v>
      </c>
      <c r="F3439" s="9" t="s">
        <v>1418</v>
      </c>
      <c r="H3439" s="1" t="s">
        <v>1098</v>
      </c>
      <c r="I3439" s="1" t="s">
        <v>158</v>
      </c>
      <c r="K3439" s="14" t="s">
        <v>11500</v>
      </c>
      <c r="L3439" s="14" t="s">
        <v>11500</v>
      </c>
      <c r="M3439" s="2">
        <v>2.5</v>
      </c>
      <c r="P3439" s="181" t="s">
        <v>11517</v>
      </c>
      <c r="Q3439" s="182" t="s">
        <v>30</v>
      </c>
      <c r="S3439" s="6">
        <v>0</v>
      </c>
      <c r="T3439" s="6">
        <v>0</v>
      </c>
      <c r="U3439" s="6">
        <v>0</v>
      </c>
      <c r="V3439" s="6">
        <v>0.01</v>
      </c>
      <c r="W3439" s="6">
        <f>SUM(Table2[[#This Row],[PE Obligations]:[Paving Obligations]])</f>
        <v>0.01</v>
      </c>
    </row>
    <row r="3440" spans="1:23" ht="30" x14ac:dyDescent="0.25">
      <c r="A3440" s="5">
        <v>115975</v>
      </c>
      <c r="B3440" s="4">
        <v>1</v>
      </c>
      <c r="C3440" s="9" t="s">
        <v>32</v>
      </c>
      <c r="D3440" s="65" t="s">
        <v>1847</v>
      </c>
      <c r="E3440" s="65" t="s">
        <v>11498</v>
      </c>
      <c r="F3440" s="9" t="s">
        <v>1848</v>
      </c>
      <c r="H3440" s="1" t="s">
        <v>1098</v>
      </c>
      <c r="I3440" s="1" t="s">
        <v>158</v>
      </c>
      <c r="K3440" s="14" t="s">
        <v>11500</v>
      </c>
      <c r="L3440" s="14" t="s">
        <v>11500</v>
      </c>
      <c r="M3440" s="2">
        <v>0.62</v>
      </c>
      <c r="P3440" s="181" t="s">
        <v>11517</v>
      </c>
      <c r="Q3440" s="182" t="s">
        <v>30</v>
      </c>
      <c r="S3440" s="6">
        <v>0</v>
      </c>
      <c r="T3440" s="6">
        <v>0</v>
      </c>
      <c r="U3440" s="6">
        <v>0</v>
      </c>
      <c r="V3440" s="6">
        <v>0.01</v>
      </c>
      <c r="W3440" s="6">
        <f>SUM(Table2[[#This Row],[PE Obligations]:[Paving Obligations]])</f>
        <v>0.01</v>
      </c>
    </row>
    <row r="3441" spans="1:23" x14ac:dyDescent="0.25">
      <c r="A3441" s="5">
        <v>109125</v>
      </c>
      <c r="B3441" s="4">
        <v>3</v>
      </c>
      <c r="C3441" s="9" t="s">
        <v>54</v>
      </c>
      <c r="D3441" s="65" t="s">
        <v>1096</v>
      </c>
      <c r="E3441" s="65" t="s">
        <v>11498</v>
      </c>
      <c r="F3441" s="9" t="s">
        <v>1097</v>
      </c>
      <c r="H3441" s="1" t="s">
        <v>1098</v>
      </c>
      <c r="I3441" s="1" t="s">
        <v>158</v>
      </c>
      <c r="K3441" s="14" t="s">
        <v>11500</v>
      </c>
      <c r="L3441" s="14" t="s">
        <v>11500</v>
      </c>
      <c r="M3441" s="2">
        <v>0.57999999999999996</v>
      </c>
      <c r="P3441" s="181" t="s">
        <v>11517</v>
      </c>
      <c r="Q3441" s="182" t="s">
        <v>24</v>
      </c>
      <c r="S3441" s="6">
        <v>0</v>
      </c>
      <c r="T3441" s="6">
        <v>0</v>
      </c>
      <c r="U3441" s="6">
        <v>0</v>
      </c>
      <c r="V3441" s="6">
        <v>0.01</v>
      </c>
      <c r="W3441" s="6">
        <f>SUM(Table2[[#This Row],[PE Obligations]:[Paving Obligations]])</f>
        <v>0.01</v>
      </c>
    </row>
    <row r="3442" spans="1:23" ht="30" x14ac:dyDescent="0.25">
      <c r="A3442" s="5">
        <v>118482</v>
      </c>
      <c r="B3442" s="4">
        <v>3</v>
      </c>
      <c r="C3442" s="9" t="s">
        <v>172</v>
      </c>
      <c r="D3442" s="65" t="s">
        <v>2296</v>
      </c>
      <c r="E3442" s="65" t="s">
        <v>11498</v>
      </c>
      <c r="F3442" s="9" t="s">
        <v>2297</v>
      </c>
      <c r="H3442" s="1" t="s">
        <v>1098</v>
      </c>
      <c r="I3442" s="1" t="s">
        <v>158</v>
      </c>
      <c r="K3442" s="14" t="s">
        <v>11500</v>
      </c>
      <c r="L3442" s="14" t="s">
        <v>11500</v>
      </c>
      <c r="M3442" s="2">
        <v>3.5390000000000001</v>
      </c>
      <c r="P3442" s="181" t="s">
        <v>11517</v>
      </c>
      <c r="Q3442" s="182" t="s">
        <v>30</v>
      </c>
      <c r="S3442" s="6">
        <v>0</v>
      </c>
      <c r="T3442" s="6">
        <v>0</v>
      </c>
      <c r="U3442" s="6">
        <v>0</v>
      </c>
      <c r="V3442" s="6">
        <v>0.01</v>
      </c>
      <c r="W3442" s="6">
        <f>SUM(Table2[[#This Row],[PE Obligations]:[Paving Obligations]])</f>
        <v>0.01</v>
      </c>
    </row>
    <row r="3443" spans="1:23" ht="30" x14ac:dyDescent="0.25">
      <c r="A3443" s="5">
        <v>114249</v>
      </c>
      <c r="B3443" s="4">
        <v>3</v>
      </c>
      <c r="C3443" s="9" t="s">
        <v>206</v>
      </c>
      <c r="D3443" s="65" t="s">
        <v>1582</v>
      </c>
      <c r="E3443" s="65" t="s">
        <v>11498</v>
      </c>
      <c r="F3443" s="9" t="s">
        <v>1583</v>
      </c>
      <c r="H3443" s="1" t="s">
        <v>1098</v>
      </c>
      <c r="I3443" s="1" t="s">
        <v>158</v>
      </c>
      <c r="K3443" s="14" t="s">
        <v>11500</v>
      </c>
      <c r="L3443" s="14" t="s">
        <v>11500</v>
      </c>
      <c r="M3443" s="2">
        <v>1.55</v>
      </c>
      <c r="P3443" s="181" t="s">
        <v>11517</v>
      </c>
      <c r="Q3443" s="182" t="s">
        <v>30</v>
      </c>
      <c r="S3443" s="6">
        <v>0</v>
      </c>
      <c r="T3443" s="6">
        <v>0</v>
      </c>
      <c r="U3443" s="6">
        <v>0</v>
      </c>
      <c r="V3443" s="6">
        <v>0.01</v>
      </c>
      <c r="W3443" s="6">
        <f>SUM(Table2[[#This Row],[PE Obligations]:[Paving Obligations]])</f>
        <v>0.01</v>
      </c>
    </row>
    <row r="3444" spans="1:23" ht="30" x14ac:dyDescent="0.25">
      <c r="A3444" s="5">
        <v>114095</v>
      </c>
      <c r="B3444" s="4">
        <v>1</v>
      </c>
      <c r="C3444" s="9" t="s">
        <v>102</v>
      </c>
      <c r="D3444" s="65" t="s">
        <v>1519</v>
      </c>
      <c r="E3444" s="65" t="s">
        <v>11498</v>
      </c>
      <c r="F3444" s="9" t="s">
        <v>1520</v>
      </c>
      <c r="H3444" s="1" t="s">
        <v>1098</v>
      </c>
      <c r="I3444" s="1" t="s">
        <v>158</v>
      </c>
      <c r="K3444" s="14" t="s">
        <v>11500</v>
      </c>
      <c r="L3444" s="14" t="s">
        <v>11500</v>
      </c>
      <c r="M3444" s="2">
        <v>6.31</v>
      </c>
      <c r="P3444" s="181" t="s">
        <v>11517</v>
      </c>
      <c r="Q3444" s="182" t="s">
        <v>30</v>
      </c>
      <c r="S3444" s="6">
        <v>0</v>
      </c>
      <c r="T3444" s="6">
        <v>0</v>
      </c>
      <c r="U3444" s="6">
        <v>0</v>
      </c>
      <c r="V3444" s="6">
        <v>0.01</v>
      </c>
      <c r="W3444" s="6">
        <f>SUM(Table2[[#This Row],[PE Obligations]:[Paving Obligations]])</f>
        <v>0.01</v>
      </c>
    </row>
    <row r="3445" spans="1:23" x14ac:dyDescent="0.25">
      <c r="A3445" s="5">
        <v>112977</v>
      </c>
      <c r="B3445" s="4">
        <v>4</v>
      </c>
      <c r="C3445" s="9" t="s">
        <v>355</v>
      </c>
      <c r="D3445" s="65" t="s">
        <v>1394</v>
      </c>
      <c r="E3445" s="65" t="s">
        <v>11498</v>
      </c>
      <c r="F3445" s="9" t="s">
        <v>1395</v>
      </c>
      <c r="H3445" s="1" t="s">
        <v>1098</v>
      </c>
      <c r="I3445" s="1" t="s">
        <v>158</v>
      </c>
      <c r="K3445" s="14" t="s">
        <v>11500</v>
      </c>
      <c r="L3445" s="14" t="s">
        <v>11500</v>
      </c>
      <c r="M3445" s="2">
        <v>1.41</v>
      </c>
      <c r="P3445" s="181" t="s">
        <v>11517</v>
      </c>
      <c r="Q3445" s="182" t="s">
        <v>30</v>
      </c>
      <c r="S3445" s="6">
        <v>0</v>
      </c>
      <c r="T3445" s="6">
        <v>0</v>
      </c>
      <c r="U3445" s="6">
        <v>0</v>
      </c>
      <c r="V3445" s="6">
        <v>0.01</v>
      </c>
      <c r="W3445" s="6">
        <f>SUM(Table2[[#This Row],[PE Obligations]:[Paving Obligations]])</f>
        <v>0.01</v>
      </c>
    </row>
    <row r="3446" spans="1:23" ht="30" x14ac:dyDescent="0.25">
      <c r="A3446" s="5">
        <v>114634</v>
      </c>
      <c r="B3446" s="4">
        <v>1</v>
      </c>
      <c r="C3446" s="9" t="s">
        <v>397</v>
      </c>
      <c r="D3446" s="65" t="s">
        <v>1658</v>
      </c>
      <c r="E3446" s="65" t="s">
        <v>11498</v>
      </c>
      <c r="F3446" s="9" t="s">
        <v>1659</v>
      </c>
      <c r="H3446" s="1" t="s">
        <v>1098</v>
      </c>
      <c r="I3446" s="1" t="s">
        <v>158</v>
      </c>
      <c r="K3446" s="14" t="s">
        <v>11500</v>
      </c>
      <c r="L3446" s="14" t="s">
        <v>11500</v>
      </c>
      <c r="M3446" s="2">
        <v>4.7</v>
      </c>
      <c r="P3446" s="181" t="s">
        <v>11517</v>
      </c>
      <c r="Q3446" s="182" t="s">
        <v>30</v>
      </c>
      <c r="S3446" s="6">
        <v>0</v>
      </c>
      <c r="T3446" s="6">
        <v>0</v>
      </c>
      <c r="U3446" s="6">
        <v>0</v>
      </c>
      <c r="V3446" s="6">
        <v>0.01</v>
      </c>
      <c r="W3446" s="6">
        <f>SUM(Table2[[#This Row],[PE Obligations]:[Paving Obligations]])</f>
        <v>0.01</v>
      </c>
    </row>
    <row r="3447" spans="1:23" x14ac:dyDescent="0.25">
      <c r="A3447" s="5">
        <v>115533</v>
      </c>
      <c r="B3447" s="4">
        <v>3</v>
      </c>
      <c r="C3447" s="9" t="s">
        <v>235</v>
      </c>
      <c r="D3447" s="65" t="s">
        <v>1749</v>
      </c>
      <c r="E3447" s="65" t="s">
        <v>11498</v>
      </c>
      <c r="F3447" s="9" t="s">
        <v>1750</v>
      </c>
      <c r="H3447" s="1" t="s">
        <v>1098</v>
      </c>
      <c r="I3447" s="1" t="s">
        <v>158</v>
      </c>
      <c r="K3447" s="14" t="s">
        <v>11500</v>
      </c>
      <c r="L3447" s="14" t="s">
        <v>11500</v>
      </c>
      <c r="M3447" s="2">
        <v>1.39</v>
      </c>
      <c r="P3447" s="181" t="s">
        <v>11517</v>
      </c>
      <c r="Q3447" s="182" t="s">
        <v>30</v>
      </c>
      <c r="S3447" s="6">
        <v>0</v>
      </c>
      <c r="T3447" s="6">
        <v>0</v>
      </c>
      <c r="U3447" s="6">
        <v>0</v>
      </c>
      <c r="V3447" s="6">
        <v>0.01</v>
      </c>
      <c r="W3447" s="6">
        <f>SUM(Table2[[#This Row],[PE Obligations]:[Paving Obligations]])</f>
        <v>0.01</v>
      </c>
    </row>
    <row r="3448" spans="1:23" ht="30" x14ac:dyDescent="0.25">
      <c r="A3448" s="5">
        <v>114951</v>
      </c>
      <c r="B3448" s="4">
        <v>3</v>
      </c>
      <c r="C3448" s="9" t="s">
        <v>239</v>
      </c>
      <c r="D3448" s="65" t="s">
        <v>1679</v>
      </c>
      <c r="E3448" s="65" t="s">
        <v>11498</v>
      </c>
      <c r="F3448" s="9" t="s">
        <v>1680</v>
      </c>
      <c r="H3448" s="1" t="s">
        <v>1098</v>
      </c>
      <c r="I3448" s="1" t="s">
        <v>158</v>
      </c>
      <c r="K3448" s="14" t="s">
        <v>11500</v>
      </c>
      <c r="L3448" s="14" t="s">
        <v>11500</v>
      </c>
      <c r="M3448" s="2">
        <v>5.45</v>
      </c>
      <c r="P3448" s="181" t="s">
        <v>11517</v>
      </c>
      <c r="Q3448" s="182" t="s">
        <v>30</v>
      </c>
      <c r="S3448" s="6">
        <v>0</v>
      </c>
      <c r="T3448" s="6">
        <v>0</v>
      </c>
      <c r="U3448" s="6">
        <v>0</v>
      </c>
      <c r="V3448" s="6">
        <v>0.01</v>
      </c>
      <c r="W3448" s="6">
        <f>SUM(Table2[[#This Row],[PE Obligations]:[Paving Obligations]])</f>
        <v>0.01</v>
      </c>
    </row>
    <row r="3449" spans="1:23" ht="30" x14ac:dyDescent="0.25">
      <c r="A3449" s="5">
        <v>114950</v>
      </c>
      <c r="B3449" s="4">
        <v>1</v>
      </c>
      <c r="C3449" s="9" t="s">
        <v>25</v>
      </c>
      <c r="D3449" s="65" t="s">
        <v>1677</v>
      </c>
      <c r="E3449" s="65" t="s">
        <v>11498</v>
      </c>
      <c r="F3449" s="9" t="s">
        <v>1678</v>
      </c>
      <c r="H3449" s="1" t="s">
        <v>1098</v>
      </c>
      <c r="I3449" s="1" t="s">
        <v>158</v>
      </c>
      <c r="K3449" s="14" t="s">
        <v>11500</v>
      </c>
      <c r="L3449" s="14" t="s">
        <v>11500</v>
      </c>
      <c r="M3449" s="2">
        <v>1.62</v>
      </c>
      <c r="P3449" s="181" t="s">
        <v>11517</v>
      </c>
      <c r="Q3449" s="182" t="s">
        <v>30</v>
      </c>
      <c r="S3449" s="6">
        <v>0</v>
      </c>
      <c r="T3449" s="6">
        <v>0</v>
      </c>
      <c r="U3449" s="6">
        <v>0</v>
      </c>
      <c r="V3449" s="6">
        <v>0.01</v>
      </c>
      <c r="W3449" s="6">
        <f>SUM(Table2[[#This Row],[PE Obligations]:[Paving Obligations]])</f>
        <v>0.01</v>
      </c>
    </row>
    <row r="3450" spans="1:23" ht="30" x14ac:dyDescent="0.25">
      <c r="A3450" s="5">
        <v>114186</v>
      </c>
      <c r="B3450" s="4">
        <v>4</v>
      </c>
      <c r="C3450" s="9" t="s">
        <v>248</v>
      </c>
      <c r="D3450" s="65" t="s">
        <v>1568</v>
      </c>
      <c r="E3450" s="65" t="s">
        <v>11498</v>
      </c>
      <c r="F3450" s="9" t="s">
        <v>1569</v>
      </c>
      <c r="H3450" s="1" t="s">
        <v>1098</v>
      </c>
      <c r="I3450" s="1" t="s">
        <v>158</v>
      </c>
      <c r="K3450" s="14" t="s">
        <v>11500</v>
      </c>
      <c r="L3450" s="14" t="s">
        <v>11500</v>
      </c>
      <c r="M3450" s="2">
        <v>1.64</v>
      </c>
      <c r="P3450" s="181" t="s">
        <v>11517</v>
      </c>
      <c r="Q3450" s="182" t="s">
        <v>30</v>
      </c>
      <c r="S3450" s="6">
        <v>0</v>
      </c>
      <c r="T3450" s="6">
        <v>0</v>
      </c>
      <c r="U3450" s="6">
        <v>0</v>
      </c>
      <c r="V3450" s="6">
        <v>0.01</v>
      </c>
      <c r="W3450" s="6">
        <f>SUM(Table2[[#This Row],[PE Obligations]:[Paving Obligations]])</f>
        <v>0.01</v>
      </c>
    </row>
    <row r="3451" spans="1:23" ht="30" x14ac:dyDescent="0.25">
      <c r="A3451" s="5">
        <v>112878</v>
      </c>
      <c r="B3451" s="4">
        <v>1</v>
      </c>
      <c r="C3451" s="9" t="s">
        <v>90</v>
      </c>
      <c r="D3451" s="65" t="s">
        <v>1380</v>
      </c>
      <c r="E3451" s="65" t="s">
        <v>11498</v>
      </c>
      <c r="F3451" s="9" t="s">
        <v>1381</v>
      </c>
      <c r="H3451" s="1" t="s">
        <v>1098</v>
      </c>
      <c r="I3451" s="1" t="s">
        <v>158</v>
      </c>
      <c r="K3451" s="14" t="s">
        <v>11500</v>
      </c>
      <c r="L3451" s="14" t="s">
        <v>11500</v>
      </c>
      <c r="M3451" s="2">
        <v>2.13</v>
      </c>
      <c r="P3451" s="181" t="s">
        <v>11517</v>
      </c>
      <c r="Q3451" s="182" t="s">
        <v>24</v>
      </c>
      <c r="S3451" s="6">
        <v>0</v>
      </c>
      <c r="T3451" s="6">
        <v>0</v>
      </c>
      <c r="U3451" s="6">
        <v>0</v>
      </c>
      <c r="V3451" s="6">
        <v>0.01</v>
      </c>
      <c r="W3451" s="6">
        <f>SUM(Table2[[#This Row],[PE Obligations]:[Paving Obligations]])</f>
        <v>0.01</v>
      </c>
    </row>
    <row r="3452" spans="1:23" x14ac:dyDescent="0.25">
      <c r="A3452" s="5">
        <v>112880</v>
      </c>
      <c r="B3452" s="4">
        <v>1</v>
      </c>
      <c r="C3452" s="9" t="s">
        <v>90</v>
      </c>
      <c r="D3452" s="65" t="s">
        <v>1382</v>
      </c>
      <c r="E3452" s="65" t="s">
        <v>11498</v>
      </c>
      <c r="F3452" s="9" t="s">
        <v>1383</v>
      </c>
      <c r="H3452" s="1" t="s">
        <v>1098</v>
      </c>
      <c r="I3452" s="1" t="s">
        <v>158</v>
      </c>
      <c r="K3452" s="14" t="s">
        <v>11500</v>
      </c>
      <c r="L3452" s="14" t="s">
        <v>11500</v>
      </c>
      <c r="M3452" s="2">
        <v>1.1100000000000001</v>
      </c>
      <c r="P3452" s="181" t="s">
        <v>11517</v>
      </c>
      <c r="Q3452" s="182" t="s">
        <v>30</v>
      </c>
      <c r="S3452" s="6">
        <v>0</v>
      </c>
      <c r="T3452" s="6">
        <v>0</v>
      </c>
      <c r="U3452" s="6">
        <v>0</v>
      </c>
      <c r="V3452" s="6">
        <v>0.01</v>
      </c>
      <c r="W3452" s="6">
        <f>SUM(Table2[[#This Row],[PE Obligations]:[Paving Obligations]])</f>
        <v>0.01</v>
      </c>
    </row>
    <row r="3453" spans="1:23" ht="30" x14ac:dyDescent="0.25">
      <c r="A3453" s="5">
        <v>113187</v>
      </c>
      <c r="B3453" s="4">
        <v>4</v>
      </c>
      <c r="C3453" s="9" t="s">
        <v>259</v>
      </c>
      <c r="D3453" s="65" t="s">
        <v>1412</v>
      </c>
      <c r="E3453" s="65" t="s">
        <v>11498</v>
      </c>
      <c r="F3453" s="9" t="s">
        <v>1413</v>
      </c>
      <c r="H3453" s="1" t="s">
        <v>1098</v>
      </c>
      <c r="I3453" s="1" t="s">
        <v>158</v>
      </c>
      <c r="K3453" s="14" t="s">
        <v>11500</v>
      </c>
      <c r="L3453" s="14" t="s">
        <v>11500</v>
      </c>
      <c r="M3453" s="2">
        <v>6.39</v>
      </c>
      <c r="P3453" s="181" t="s">
        <v>11517</v>
      </c>
      <c r="Q3453" s="182" t="s">
        <v>30</v>
      </c>
      <c r="S3453" s="6">
        <v>0</v>
      </c>
      <c r="T3453" s="6">
        <v>0</v>
      </c>
      <c r="U3453" s="6">
        <v>0</v>
      </c>
      <c r="V3453" s="6">
        <v>0.01</v>
      </c>
      <c r="W3453" s="6">
        <f>SUM(Table2[[#This Row],[PE Obligations]:[Paving Obligations]])</f>
        <v>0.01</v>
      </c>
    </row>
    <row r="3454" spans="1:23" ht="30" x14ac:dyDescent="0.25">
      <c r="A3454" s="5">
        <v>114408</v>
      </c>
      <c r="B3454" s="4">
        <v>1</v>
      </c>
      <c r="C3454" s="9" t="s">
        <v>271</v>
      </c>
      <c r="D3454" s="65" t="s">
        <v>1600</v>
      </c>
      <c r="E3454" s="65" t="s">
        <v>11498</v>
      </c>
      <c r="F3454" s="9" t="s">
        <v>1601</v>
      </c>
      <c r="H3454" s="1" t="s">
        <v>1098</v>
      </c>
      <c r="I3454" s="1" t="s">
        <v>158</v>
      </c>
      <c r="K3454" s="14" t="s">
        <v>11500</v>
      </c>
      <c r="L3454" s="14" t="s">
        <v>11500</v>
      </c>
      <c r="M3454" s="2">
        <v>2</v>
      </c>
      <c r="P3454" s="181" t="s">
        <v>11517</v>
      </c>
      <c r="Q3454" s="182" t="s">
        <v>30</v>
      </c>
      <c r="S3454" s="6">
        <v>0</v>
      </c>
      <c r="T3454" s="6">
        <v>0</v>
      </c>
      <c r="U3454" s="6">
        <v>0</v>
      </c>
      <c r="V3454" s="6">
        <v>0.01</v>
      </c>
      <c r="W3454" s="6">
        <f>SUM(Table2[[#This Row],[PE Obligations]:[Paving Obligations]])</f>
        <v>0.01</v>
      </c>
    </row>
    <row r="3455" spans="1:23" x14ac:dyDescent="0.25">
      <c r="A3455" s="5">
        <v>118368</v>
      </c>
      <c r="B3455" s="4">
        <v>1</v>
      </c>
      <c r="C3455" s="9" t="s">
        <v>181</v>
      </c>
      <c r="D3455" s="65" t="s">
        <v>2274</v>
      </c>
      <c r="E3455" s="65" t="s">
        <v>11498</v>
      </c>
      <c r="F3455" s="9" t="s">
        <v>2275</v>
      </c>
      <c r="H3455" s="1" t="s">
        <v>1098</v>
      </c>
      <c r="I3455" s="1" t="s">
        <v>158</v>
      </c>
      <c r="K3455" s="14" t="s">
        <v>11500</v>
      </c>
      <c r="L3455" s="14" t="s">
        <v>11500</v>
      </c>
      <c r="M3455" s="2">
        <v>3.54</v>
      </c>
      <c r="P3455" s="181" t="s">
        <v>11517</v>
      </c>
      <c r="Q3455" s="182" t="s">
        <v>30</v>
      </c>
      <c r="S3455" s="6">
        <v>0</v>
      </c>
      <c r="T3455" s="6">
        <v>0</v>
      </c>
      <c r="U3455" s="6">
        <v>0</v>
      </c>
      <c r="V3455" s="6">
        <v>0.01</v>
      </c>
      <c r="W3455" s="6">
        <f>SUM(Table2[[#This Row],[PE Obligations]:[Paving Obligations]])</f>
        <v>0.01</v>
      </c>
    </row>
    <row r="3456" spans="1:23" ht="30" x14ac:dyDescent="0.25">
      <c r="A3456" s="5">
        <v>115914</v>
      </c>
      <c r="B3456" s="4">
        <v>4</v>
      </c>
      <c r="C3456" s="9" t="s">
        <v>304</v>
      </c>
      <c r="D3456" s="65" t="s">
        <v>1840</v>
      </c>
      <c r="E3456" s="65" t="s">
        <v>11498</v>
      </c>
      <c r="F3456" s="9" t="s">
        <v>1841</v>
      </c>
      <c r="H3456" s="1" t="s">
        <v>1098</v>
      </c>
      <c r="I3456" s="1" t="s">
        <v>158</v>
      </c>
      <c r="K3456" s="14" t="s">
        <v>11500</v>
      </c>
      <c r="L3456" s="14" t="s">
        <v>11500</v>
      </c>
      <c r="M3456" s="2">
        <v>1.5</v>
      </c>
      <c r="P3456" s="181" t="s">
        <v>11517</v>
      </c>
      <c r="Q3456" s="182" t="s">
        <v>30</v>
      </c>
      <c r="S3456" s="6">
        <v>0</v>
      </c>
      <c r="T3456" s="6">
        <v>0</v>
      </c>
      <c r="U3456" s="6">
        <v>0</v>
      </c>
      <c r="V3456" s="6">
        <v>0.01</v>
      </c>
      <c r="W3456" s="6">
        <f>SUM(Table2[[#This Row],[PE Obligations]:[Paving Obligations]])</f>
        <v>0.01</v>
      </c>
    </row>
    <row r="3457" spans="1:23" ht="30" x14ac:dyDescent="0.25">
      <c r="A3457" s="5">
        <v>113191</v>
      </c>
      <c r="B3457" s="4">
        <v>4</v>
      </c>
      <c r="C3457" s="9" t="s">
        <v>304</v>
      </c>
      <c r="D3457" s="65" t="s">
        <v>1414</v>
      </c>
      <c r="E3457" s="65" t="s">
        <v>11498</v>
      </c>
      <c r="F3457" s="9" t="s">
        <v>1415</v>
      </c>
      <c r="H3457" s="1" t="s">
        <v>1098</v>
      </c>
      <c r="I3457" s="1" t="s">
        <v>158</v>
      </c>
      <c r="K3457" s="14" t="s">
        <v>11500</v>
      </c>
      <c r="L3457" s="14" t="s">
        <v>11500</v>
      </c>
      <c r="M3457" s="2">
        <v>1.2</v>
      </c>
      <c r="P3457" s="181" t="s">
        <v>11517</v>
      </c>
      <c r="Q3457" s="182" t="s">
        <v>30</v>
      </c>
      <c r="S3457" s="6">
        <v>0</v>
      </c>
      <c r="T3457" s="6">
        <v>0</v>
      </c>
      <c r="U3457" s="6">
        <v>0</v>
      </c>
      <c r="V3457" s="6">
        <v>0.01</v>
      </c>
      <c r="W3457" s="6">
        <f>SUM(Table2[[#This Row],[PE Obligations]:[Paving Obligations]])</f>
        <v>0.01</v>
      </c>
    </row>
    <row r="3458" spans="1:23" ht="30" x14ac:dyDescent="0.25">
      <c r="A3458" s="5">
        <v>113243</v>
      </c>
      <c r="B3458" s="4">
        <v>1</v>
      </c>
      <c r="C3458" s="9" t="s">
        <v>306</v>
      </c>
      <c r="D3458" s="65" t="s">
        <v>1427</v>
      </c>
      <c r="E3458" s="65" t="s">
        <v>11498</v>
      </c>
      <c r="F3458" s="9" t="s">
        <v>1428</v>
      </c>
      <c r="H3458" s="1" t="s">
        <v>1098</v>
      </c>
      <c r="I3458" s="1" t="s">
        <v>158</v>
      </c>
      <c r="K3458" s="14" t="s">
        <v>11500</v>
      </c>
      <c r="L3458" s="14" t="s">
        <v>11500</v>
      </c>
      <c r="M3458" s="2">
        <v>1.06</v>
      </c>
      <c r="P3458" s="181" t="s">
        <v>11517</v>
      </c>
      <c r="Q3458" s="182" t="s">
        <v>30</v>
      </c>
      <c r="S3458" s="6">
        <v>0</v>
      </c>
      <c r="T3458" s="6">
        <v>0</v>
      </c>
      <c r="U3458" s="6">
        <v>0</v>
      </c>
      <c r="V3458" s="6">
        <v>0.01</v>
      </c>
      <c r="W3458" s="6">
        <f>SUM(Table2[[#This Row],[PE Obligations]:[Paving Obligations]])</f>
        <v>0.01</v>
      </c>
    </row>
    <row r="3459" spans="1:23" ht="30" x14ac:dyDescent="0.25">
      <c r="A3459" s="5">
        <v>114582</v>
      </c>
      <c r="B3459" s="4">
        <v>1</v>
      </c>
      <c r="C3459" s="9" t="s">
        <v>306</v>
      </c>
      <c r="D3459" s="65" t="s">
        <v>1427</v>
      </c>
      <c r="E3459" s="65" t="s">
        <v>11498</v>
      </c>
      <c r="F3459" s="9" t="s">
        <v>1643</v>
      </c>
      <c r="H3459" s="1" t="s">
        <v>1098</v>
      </c>
      <c r="I3459" s="1" t="s">
        <v>158</v>
      </c>
      <c r="K3459" s="14" t="s">
        <v>11500</v>
      </c>
      <c r="L3459" s="14" t="s">
        <v>11500</v>
      </c>
      <c r="M3459" s="2">
        <v>3.78</v>
      </c>
      <c r="P3459" s="181" t="s">
        <v>11517</v>
      </c>
      <c r="Q3459" s="182" t="s">
        <v>30</v>
      </c>
      <c r="S3459" s="6">
        <v>0</v>
      </c>
      <c r="T3459" s="6">
        <v>0</v>
      </c>
      <c r="U3459" s="6">
        <v>0</v>
      </c>
      <c r="V3459" s="6">
        <v>0.01</v>
      </c>
      <c r="W3459" s="6">
        <f>SUM(Table2[[#This Row],[PE Obligations]:[Paving Obligations]])</f>
        <v>0.01</v>
      </c>
    </row>
    <row r="3460" spans="1:23" ht="30" x14ac:dyDescent="0.25">
      <c r="A3460" s="5">
        <v>117464</v>
      </c>
      <c r="B3460" s="4">
        <v>4</v>
      </c>
      <c r="C3460" s="9" t="s">
        <v>94</v>
      </c>
      <c r="D3460" s="65" t="s">
        <v>2126</v>
      </c>
      <c r="E3460" s="65" t="s">
        <v>11498</v>
      </c>
      <c r="F3460" s="9" t="s">
        <v>2127</v>
      </c>
      <c r="H3460" s="1" t="s">
        <v>1098</v>
      </c>
      <c r="I3460" s="1" t="s">
        <v>158</v>
      </c>
      <c r="K3460" s="14" t="s">
        <v>11500</v>
      </c>
      <c r="L3460" s="14" t="s">
        <v>11500</v>
      </c>
      <c r="M3460" s="2">
        <v>0.8</v>
      </c>
      <c r="P3460" s="181" t="s">
        <v>11517</v>
      </c>
      <c r="Q3460" s="182" t="s">
        <v>30</v>
      </c>
      <c r="S3460" s="6">
        <v>0</v>
      </c>
      <c r="T3460" s="6">
        <v>0</v>
      </c>
      <c r="U3460" s="6">
        <v>0</v>
      </c>
      <c r="V3460" s="6">
        <v>0.01</v>
      </c>
      <c r="W3460" s="6">
        <f>SUM(Table2[[#This Row],[PE Obligations]:[Paving Obligations]])</f>
        <v>0.01</v>
      </c>
    </row>
    <row r="3461" spans="1:23" ht="30" x14ac:dyDescent="0.25">
      <c r="A3461" s="5">
        <v>113381</v>
      </c>
      <c r="B3461" s="4">
        <v>3</v>
      </c>
      <c r="C3461" s="9" t="s">
        <v>318</v>
      </c>
      <c r="D3461" s="65" t="s">
        <v>1456</v>
      </c>
      <c r="E3461" s="65" t="s">
        <v>11498</v>
      </c>
      <c r="F3461" s="9" t="s">
        <v>1457</v>
      </c>
      <c r="H3461" s="1" t="s">
        <v>1098</v>
      </c>
      <c r="I3461" s="1" t="s">
        <v>158</v>
      </c>
      <c r="K3461" s="14" t="s">
        <v>11500</v>
      </c>
      <c r="L3461" s="14" t="s">
        <v>11500</v>
      </c>
      <c r="M3461" s="2">
        <v>8.43</v>
      </c>
      <c r="P3461" s="181" t="s">
        <v>11517</v>
      </c>
      <c r="Q3461" s="182" t="s">
        <v>30</v>
      </c>
      <c r="S3461" s="6">
        <v>0</v>
      </c>
      <c r="T3461" s="6">
        <v>0</v>
      </c>
      <c r="U3461" s="6">
        <v>0</v>
      </c>
      <c r="V3461" s="6">
        <v>0.01</v>
      </c>
      <c r="W3461" s="6">
        <f>SUM(Table2[[#This Row],[PE Obligations]:[Paving Obligations]])</f>
        <v>0.01</v>
      </c>
    </row>
    <row r="3462" spans="1:23" ht="30" x14ac:dyDescent="0.25">
      <c r="A3462" s="5">
        <v>117962</v>
      </c>
      <c r="B3462" s="4">
        <v>4</v>
      </c>
      <c r="C3462" s="9" t="s">
        <v>801</v>
      </c>
      <c r="D3462" s="65" t="s">
        <v>2225</v>
      </c>
      <c r="E3462" s="65" t="s">
        <v>11498</v>
      </c>
      <c r="F3462" s="9" t="s">
        <v>2226</v>
      </c>
      <c r="H3462" s="1" t="s">
        <v>1098</v>
      </c>
      <c r="I3462" s="1" t="s">
        <v>158</v>
      </c>
      <c r="K3462" s="14" t="s">
        <v>11500</v>
      </c>
      <c r="L3462" s="14" t="s">
        <v>11500</v>
      </c>
      <c r="M3462" s="2">
        <v>2.2959999999999998</v>
      </c>
      <c r="P3462" s="181" t="s">
        <v>11517</v>
      </c>
      <c r="Q3462" s="182" t="s">
        <v>30</v>
      </c>
      <c r="S3462" s="6">
        <v>0</v>
      </c>
      <c r="T3462" s="6">
        <v>0</v>
      </c>
      <c r="U3462" s="6">
        <v>0</v>
      </c>
      <c r="V3462" s="6">
        <v>0.01</v>
      </c>
      <c r="W3462" s="6">
        <f>SUM(Table2[[#This Row],[PE Obligations]:[Paving Obligations]])</f>
        <v>0.01</v>
      </c>
    </row>
    <row r="3463" spans="1:23" ht="30" x14ac:dyDescent="0.25">
      <c r="A3463" s="5">
        <v>114188</v>
      </c>
      <c r="B3463" s="4">
        <v>2</v>
      </c>
      <c r="C3463" s="9" t="s">
        <v>199</v>
      </c>
      <c r="D3463" s="65" t="s">
        <v>1570</v>
      </c>
      <c r="E3463" s="65" t="s">
        <v>11498</v>
      </c>
      <c r="F3463" s="9" t="s">
        <v>1571</v>
      </c>
      <c r="H3463" s="1" t="s">
        <v>1098</v>
      </c>
      <c r="I3463" s="1" t="s">
        <v>158</v>
      </c>
      <c r="K3463" s="14" t="s">
        <v>11500</v>
      </c>
      <c r="L3463" s="14" t="s">
        <v>11500</v>
      </c>
      <c r="M3463" s="2">
        <v>2.78</v>
      </c>
      <c r="P3463" s="181" t="s">
        <v>11517</v>
      </c>
      <c r="Q3463" s="182" t="s">
        <v>30</v>
      </c>
      <c r="S3463" s="6">
        <v>0</v>
      </c>
      <c r="T3463" s="6">
        <v>0</v>
      </c>
      <c r="U3463" s="6">
        <v>0</v>
      </c>
      <c r="V3463" s="6">
        <v>0.01</v>
      </c>
      <c r="W3463" s="6">
        <f>SUM(Table2[[#This Row],[PE Obligations]:[Paving Obligations]])</f>
        <v>0.01</v>
      </c>
    </row>
    <row r="3464" spans="1:23" x14ac:dyDescent="0.25">
      <c r="A3464" s="5">
        <v>116809</v>
      </c>
      <c r="B3464" s="4">
        <v>3</v>
      </c>
      <c r="C3464" s="9" t="s">
        <v>54</v>
      </c>
      <c r="D3464" s="65" t="s">
        <v>1983</v>
      </c>
      <c r="E3464" s="65" t="s">
        <v>11498</v>
      </c>
      <c r="F3464" s="9" t="s">
        <v>1984</v>
      </c>
      <c r="H3464" s="1" t="s">
        <v>1098</v>
      </c>
      <c r="I3464" s="1" t="s">
        <v>158</v>
      </c>
      <c r="K3464" s="14" t="s">
        <v>11500</v>
      </c>
      <c r="L3464" s="14" t="s">
        <v>11500</v>
      </c>
      <c r="M3464" s="2">
        <v>1.1140000000000001</v>
      </c>
      <c r="P3464" s="181" t="s">
        <v>11517</v>
      </c>
      <c r="Q3464" s="182" t="s">
        <v>24</v>
      </c>
      <c r="S3464" s="6">
        <v>0</v>
      </c>
      <c r="T3464" s="6">
        <v>0</v>
      </c>
      <c r="U3464" s="6">
        <v>0</v>
      </c>
      <c r="V3464" s="6">
        <v>0.01</v>
      </c>
      <c r="W3464" s="6">
        <f>SUM(Table2[[#This Row],[PE Obligations]:[Paving Obligations]])</f>
        <v>0.01</v>
      </c>
    </row>
    <row r="3465" spans="1:23" ht="30" x14ac:dyDescent="0.25">
      <c r="A3465" s="5">
        <v>113221</v>
      </c>
      <c r="B3465" s="4">
        <v>2</v>
      </c>
      <c r="C3465" s="9" t="s">
        <v>204</v>
      </c>
      <c r="D3465" s="65" t="s">
        <v>1419</v>
      </c>
      <c r="E3465" s="65" t="s">
        <v>11498</v>
      </c>
      <c r="F3465" s="9" t="s">
        <v>1420</v>
      </c>
      <c r="H3465" s="1" t="s">
        <v>1098</v>
      </c>
      <c r="I3465" s="1" t="s">
        <v>158</v>
      </c>
      <c r="K3465" s="14" t="s">
        <v>11500</v>
      </c>
      <c r="L3465" s="14" t="s">
        <v>11500</v>
      </c>
      <c r="M3465" s="2">
        <v>5.26</v>
      </c>
      <c r="P3465" s="181" t="s">
        <v>11517</v>
      </c>
      <c r="Q3465" s="182" t="s">
        <v>30</v>
      </c>
      <c r="S3465" s="6">
        <v>0</v>
      </c>
      <c r="T3465" s="6">
        <v>0</v>
      </c>
      <c r="U3465" s="6">
        <v>0</v>
      </c>
      <c r="V3465" s="6">
        <v>0.01</v>
      </c>
      <c r="W3465" s="6">
        <f>SUM(Table2[[#This Row],[PE Obligations]:[Paving Obligations]])</f>
        <v>0.01</v>
      </c>
    </row>
    <row r="3466" spans="1:23" ht="30" x14ac:dyDescent="0.25">
      <c r="A3466" s="5">
        <v>118630</v>
      </c>
      <c r="B3466" s="4">
        <v>4</v>
      </c>
      <c r="C3466" s="9" t="s">
        <v>215</v>
      </c>
      <c r="D3466" s="65" t="s">
        <v>2338</v>
      </c>
      <c r="E3466" s="65" t="s">
        <v>11498</v>
      </c>
      <c r="F3466" s="9" t="s">
        <v>2339</v>
      </c>
      <c r="H3466" s="1" t="s">
        <v>1098</v>
      </c>
      <c r="I3466" s="1" t="s">
        <v>158</v>
      </c>
      <c r="K3466" s="14" t="s">
        <v>11500</v>
      </c>
      <c r="L3466" s="14" t="s">
        <v>11500</v>
      </c>
      <c r="M3466" s="2">
        <v>1.5</v>
      </c>
      <c r="P3466" s="181" t="s">
        <v>11517</v>
      </c>
      <c r="Q3466" s="182" t="s">
        <v>30</v>
      </c>
      <c r="S3466" s="6">
        <v>0</v>
      </c>
      <c r="T3466" s="6">
        <v>0</v>
      </c>
      <c r="U3466" s="6">
        <v>0</v>
      </c>
      <c r="V3466" s="6">
        <v>0.01</v>
      </c>
      <c r="W3466" s="6">
        <f>SUM(Table2[[#This Row],[PE Obligations]:[Paving Obligations]])</f>
        <v>0.01</v>
      </c>
    </row>
    <row r="3467" spans="1:23" ht="30" x14ac:dyDescent="0.25">
      <c r="A3467" s="5">
        <v>114972</v>
      </c>
      <c r="B3467" s="4">
        <v>4</v>
      </c>
      <c r="C3467" s="9" t="s">
        <v>215</v>
      </c>
      <c r="D3467" s="65" t="s">
        <v>1681</v>
      </c>
      <c r="E3467" s="65" t="s">
        <v>11498</v>
      </c>
      <c r="F3467" s="9" t="s">
        <v>1682</v>
      </c>
      <c r="H3467" s="1" t="s">
        <v>1098</v>
      </c>
      <c r="I3467" s="1" t="s">
        <v>158</v>
      </c>
      <c r="K3467" s="14" t="s">
        <v>11500</v>
      </c>
      <c r="L3467" s="14" t="s">
        <v>11500</v>
      </c>
      <c r="M3467" s="2">
        <v>1.63</v>
      </c>
      <c r="P3467" s="181" t="s">
        <v>11517</v>
      </c>
      <c r="Q3467" s="182" t="s">
        <v>30</v>
      </c>
      <c r="S3467" s="6">
        <v>0</v>
      </c>
      <c r="T3467" s="6">
        <v>0</v>
      </c>
      <c r="U3467" s="6">
        <v>0</v>
      </c>
      <c r="V3467" s="6">
        <v>0.01</v>
      </c>
      <c r="W3467" s="6">
        <f>SUM(Table2[[#This Row],[PE Obligations]:[Paving Obligations]])</f>
        <v>0.01</v>
      </c>
    </row>
    <row r="3468" spans="1:23" ht="30" x14ac:dyDescent="0.25">
      <c r="A3468" s="5">
        <v>118628</v>
      </c>
      <c r="B3468" s="4">
        <v>4</v>
      </c>
      <c r="C3468" s="9" t="s">
        <v>215</v>
      </c>
      <c r="D3468" s="65" t="s">
        <v>1681</v>
      </c>
      <c r="E3468" s="65" t="s">
        <v>11498</v>
      </c>
      <c r="F3468" s="9" t="s">
        <v>2337</v>
      </c>
      <c r="H3468" s="1" t="s">
        <v>1098</v>
      </c>
      <c r="I3468" s="1" t="s">
        <v>158</v>
      </c>
      <c r="K3468" s="14" t="s">
        <v>11500</v>
      </c>
      <c r="L3468" s="14" t="s">
        <v>11500</v>
      </c>
      <c r="M3468" s="2">
        <v>1.5</v>
      </c>
      <c r="P3468" s="181" t="s">
        <v>11517</v>
      </c>
      <c r="Q3468" s="182" t="s">
        <v>30</v>
      </c>
      <c r="S3468" s="6">
        <v>0</v>
      </c>
      <c r="T3468" s="6">
        <v>0</v>
      </c>
      <c r="U3468" s="6">
        <v>0</v>
      </c>
      <c r="V3468" s="6">
        <v>0.01</v>
      </c>
      <c r="W3468" s="6">
        <f>SUM(Table2[[#This Row],[PE Obligations]:[Paving Obligations]])</f>
        <v>0.01</v>
      </c>
    </row>
    <row r="3469" spans="1:23" ht="30" x14ac:dyDescent="0.25">
      <c r="A3469" s="5">
        <v>117130</v>
      </c>
      <c r="B3469" s="4">
        <v>3</v>
      </c>
      <c r="C3469" s="9" t="s">
        <v>217</v>
      </c>
      <c r="D3469" s="65" t="s">
        <v>2049</v>
      </c>
      <c r="E3469" s="65" t="s">
        <v>11498</v>
      </c>
      <c r="F3469" s="9" t="s">
        <v>2050</v>
      </c>
      <c r="H3469" s="1" t="s">
        <v>1098</v>
      </c>
      <c r="I3469" s="1" t="s">
        <v>158</v>
      </c>
      <c r="K3469" s="14" t="s">
        <v>11500</v>
      </c>
      <c r="L3469" s="14" t="s">
        <v>11500</v>
      </c>
      <c r="M3469" s="2">
        <v>4.08</v>
      </c>
      <c r="P3469" s="181" t="s">
        <v>11517</v>
      </c>
      <c r="Q3469" s="182" t="s">
        <v>1369</v>
      </c>
      <c r="S3469" s="6">
        <v>0</v>
      </c>
      <c r="T3469" s="6">
        <v>0</v>
      </c>
      <c r="U3469" s="6">
        <v>0</v>
      </c>
      <c r="V3469" s="6">
        <v>0.01</v>
      </c>
      <c r="W3469" s="6">
        <f>SUM(Table2[[#This Row],[PE Obligations]:[Paving Obligations]])</f>
        <v>0.01</v>
      </c>
    </row>
    <row r="3470" spans="1:23" ht="30" x14ac:dyDescent="0.25">
      <c r="A3470" s="5">
        <v>113073</v>
      </c>
      <c r="B3470" s="4">
        <v>2</v>
      </c>
      <c r="C3470" s="9" t="s">
        <v>107</v>
      </c>
      <c r="D3470" s="65" t="s">
        <v>1404</v>
      </c>
      <c r="E3470" s="65" t="s">
        <v>11498</v>
      </c>
      <c r="F3470" s="9" t="s">
        <v>1405</v>
      </c>
      <c r="H3470" s="1" t="s">
        <v>1098</v>
      </c>
      <c r="I3470" s="1" t="s">
        <v>158</v>
      </c>
      <c r="K3470" s="14" t="s">
        <v>11500</v>
      </c>
      <c r="L3470" s="14" t="s">
        <v>11500</v>
      </c>
      <c r="M3470" s="2">
        <v>2.04</v>
      </c>
      <c r="P3470" s="181" t="s">
        <v>11517</v>
      </c>
      <c r="Q3470" s="182" t="s">
        <v>30</v>
      </c>
      <c r="S3470" s="6">
        <v>0</v>
      </c>
      <c r="T3470" s="6">
        <v>0</v>
      </c>
      <c r="U3470" s="6">
        <v>0</v>
      </c>
      <c r="V3470" s="6">
        <v>0.01</v>
      </c>
      <c r="W3470" s="6">
        <f>SUM(Table2[[#This Row],[PE Obligations]:[Paving Obligations]])</f>
        <v>0.01</v>
      </c>
    </row>
    <row r="3471" spans="1:23" ht="30" x14ac:dyDescent="0.25">
      <c r="A3471" s="5">
        <v>117669</v>
      </c>
      <c r="B3471" s="4">
        <v>1</v>
      </c>
      <c r="C3471" s="9" t="s">
        <v>223</v>
      </c>
      <c r="D3471" s="65" t="s">
        <v>2179</v>
      </c>
      <c r="E3471" s="65" t="s">
        <v>11498</v>
      </c>
      <c r="F3471" s="9" t="s">
        <v>2180</v>
      </c>
      <c r="H3471" s="1" t="s">
        <v>1098</v>
      </c>
      <c r="I3471" s="1" t="s">
        <v>158</v>
      </c>
      <c r="K3471" s="14" t="s">
        <v>11500</v>
      </c>
      <c r="L3471" s="14" t="s">
        <v>11500</v>
      </c>
      <c r="M3471" s="2">
        <v>0.32</v>
      </c>
      <c r="P3471" s="181" t="s">
        <v>11517</v>
      </c>
      <c r="Q3471" s="182" t="s">
        <v>30</v>
      </c>
      <c r="S3471" s="6">
        <v>0</v>
      </c>
      <c r="T3471" s="6">
        <v>0</v>
      </c>
      <c r="U3471" s="6">
        <v>0</v>
      </c>
      <c r="V3471" s="6">
        <v>0.01</v>
      </c>
      <c r="W3471" s="6">
        <f>SUM(Table2[[#This Row],[PE Obligations]:[Paving Obligations]])</f>
        <v>0.01</v>
      </c>
    </row>
    <row r="3472" spans="1:23" ht="30" x14ac:dyDescent="0.25">
      <c r="A3472" s="5">
        <v>117672</v>
      </c>
      <c r="B3472" s="4">
        <v>1</v>
      </c>
      <c r="C3472" s="9" t="s">
        <v>223</v>
      </c>
      <c r="D3472" s="65" t="s">
        <v>2181</v>
      </c>
      <c r="E3472" s="65" t="s">
        <v>11498</v>
      </c>
      <c r="F3472" s="9" t="s">
        <v>2182</v>
      </c>
      <c r="H3472" s="1" t="s">
        <v>1098</v>
      </c>
      <c r="I3472" s="1" t="s">
        <v>158</v>
      </c>
      <c r="K3472" s="14" t="s">
        <v>11500</v>
      </c>
      <c r="L3472" s="14" t="s">
        <v>11500</v>
      </c>
      <c r="M3472" s="2">
        <v>0.51</v>
      </c>
      <c r="P3472" s="181" t="s">
        <v>11517</v>
      </c>
      <c r="Q3472" s="182" t="s">
        <v>30</v>
      </c>
      <c r="S3472" s="6">
        <v>0</v>
      </c>
      <c r="T3472" s="6">
        <v>0</v>
      </c>
      <c r="U3472" s="6">
        <v>0</v>
      </c>
      <c r="V3472" s="6">
        <v>0.01</v>
      </c>
      <c r="W3472" s="6">
        <f>SUM(Table2[[#This Row],[PE Obligations]:[Paving Obligations]])</f>
        <v>0.01</v>
      </c>
    </row>
    <row r="3473" spans="1:23" x14ac:dyDescent="0.25">
      <c r="A3473" s="5">
        <v>117668</v>
      </c>
      <c r="B3473" s="4">
        <v>1</v>
      </c>
      <c r="C3473" s="9" t="s">
        <v>223</v>
      </c>
      <c r="D3473" s="65" t="s">
        <v>2177</v>
      </c>
      <c r="E3473" s="65" t="s">
        <v>11498</v>
      </c>
      <c r="F3473" s="9" t="s">
        <v>2178</v>
      </c>
      <c r="H3473" s="1" t="s">
        <v>1098</v>
      </c>
      <c r="I3473" s="1" t="s">
        <v>158</v>
      </c>
      <c r="K3473" s="14" t="s">
        <v>11500</v>
      </c>
      <c r="L3473" s="14" t="s">
        <v>11500</v>
      </c>
      <c r="M3473" s="2">
        <v>0.51</v>
      </c>
      <c r="P3473" s="181" t="s">
        <v>11517</v>
      </c>
      <c r="Q3473" s="182" t="s">
        <v>30</v>
      </c>
      <c r="S3473" s="6">
        <v>0</v>
      </c>
      <c r="T3473" s="6">
        <v>0</v>
      </c>
      <c r="U3473" s="6">
        <v>0</v>
      </c>
      <c r="V3473" s="6">
        <v>0.01</v>
      </c>
      <c r="W3473" s="6">
        <f>SUM(Table2[[#This Row],[PE Obligations]:[Paving Obligations]])</f>
        <v>0.01</v>
      </c>
    </row>
    <row r="3474" spans="1:23" ht="30" x14ac:dyDescent="0.25">
      <c r="A3474" s="5">
        <v>117673</v>
      </c>
      <c r="B3474" s="4">
        <v>1</v>
      </c>
      <c r="C3474" s="9" t="s">
        <v>223</v>
      </c>
      <c r="D3474" s="65" t="s">
        <v>2183</v>
      </c>
      <c r="E3474" s="65" t="s">
        <v>11498</v>
      </c>
      <c r="F3474" s="9" t="s">
        <v>2184</v>
      </c>
      <c r="H3474" s="1" t="s">
        <v>1098</v>
      </c>
      <c r="I3474" s="1" t="s">
        <v>158</v>
      </c>
      <c r="K3474" s="14" t="s">
        <v>11500</v>
      </c>
      <c r="L3474" s="14" t="s">
        <v>11500</v>
      </c>
      <c r="M3474" s="2">
        <v>0.78</v>
      </c>
      <c r="P3474" s="181" t="s">
        <v>11517</v>
      </c>
      <c r="Q3474" s="182" t="s">
        <v>30</v>
      </c>
      <c r="S3474" s="6">
        <v>0</v>
      </c>
      <c r="T3474" s="6">
        <v>0</v>
      </c>
      <c r="U3474" s="6">
        <v>0</v>
      </c>
      <c r="V3474" s="6">
        <v>0.01</v>
      </c>
      <c r="W3474" s="6">
        <f>SUM(Table2[[#This Row],[PE Obligations]:[Paving Obligations]])</f>
        <v>0.01</v>
      </c>
    </row>
    <row r="3475" spans="1:23" ht="30" x14ac:dyDescent="0.25">
      <c r="A3475" s="5">
        <v>118731</v>
      </c>
      <c r="B3475" s="4">
        <v>2</v>
      </c>
      <c r="C3475" s="9" t="s">
        <v>65</v>
      </c>
      <c r="D3475" s="65" t="s">
        <v>2353</v>
      </c>
      <c r="E3475" s="65" t="s">
        <v>11498</v>
      </c>
      <c r="F3475" s="9" t="s">
        <v>2354</v>
      </c>
      <c r="H3475" s="1" t="s">
        <v>1098</v>
      </c>
      <c r="I3475" s="1" t="s">
        <v>158</v>
      </c>
      <c r="K3475" s="14" t="s">
        <v>11500</v>
      </c>
      <c r="L3475" s="14" t="s">
        <v>11500</v>
      </c>
      <c r="M3475" s="2">
        <v>2</v>
      </c>
      <c r="P3475" s="181" t="s">
        <v>11517</v>
      </c>
      <c r="Q3475" s="182" t="s">
        <v>30</v>
      </c>
      <c r="S3475" s="6">
        <v>0</v>
      </c>
      <c r="T3475" s="6">
        <v>0</v>
      </c>
      <c r="U3475" s="6">
        <v>0</v>
      </c>
      <c r="V3475" s="6">
        <v>0.01</v>
      </c>
      <c r="W3475" s="6">
        <f>SUM(Table2[[#This Row],[PE Obligations]:[Paving Obligations]])</f>
        <v>0.01</v>
      </c>
    </row>
    <row r="3476" spans="1:23" ht="30" x14ac:dyDescent="0.25">
      <c r="A3476" s="5">
        <v>118633</v>
      </c>
      <c r="B3476" s="4">
        <v>2</v>
      </c>
      <c r="C3476" s="9" t="s">
        <v>65</v>
      </c>
      <c r="D3476" s="65" t="s">
        <v>2340</v>
      </c>
      <c r="E3476" s="65" t="s">
        <v>11498</v>
      </c>
      <c r="F3476" s="9" t="s">
        <v>2341</v>
      </c>
      <c r="H3476" s="1" t="s">
        <v>1098</v>
      </c>
      <c r="I3476" s="1" t="s">
        <v>158</v>
      </c>
      <c r="K3476" s="14" t="s">
        <v>11500</v>
      </c>
      <c r="L3476" s="14" t="s">
        <v>11500</v>
      </c>
      <c r="M3476" s="2">
        <v>0.99</v>
      </c>
      <c r="P3476" s="181" t="s">
        <v>11517</v>
      </c>
      <c r="Q3476" s="182" t="s">
        <v>24</v>
      </c>
      <c r="S3476" s="6">
        <v>0</v>
      </c>
      <c r="T3476" s="6">
        <v>0</v>
      </c>
      <c r="U3476" s="6">
        <v>0</v>
      </c>
      <c r="V3476" s="6">
        <v>0.01</v>
      </c>
      <c r="W3476" s="6">
        <f>SUM(Table2[[#This Row],[PE Obligations]:[Paving Obligations]])</f>
        <v>0.01</v>
      </c>
    </row>
    <row r="3477" spans="1:23" ht="30" x14ac:dyDescent="0.25">
      <c r="A3477" s="5">
        <v>117956</v>
      </c>
      <c r="B3477" s="4">
        <v>4</v>
      </c>
      <c r="C3477" s="9" t="s">
        <v>355</v>
      </c>
      <c r="D3477" s="65" t="s">
        <v>2222</v>
      </c>
      <c r="E3477" s="65" t="s">
        <v>11498</v>
      </c>
      <c r="F3477" s="9" t="s">
        <v>2223</v>
      </c>
      <c r="H3477" s="1" t="s">
        <v>1098</v>
      </c>
      <c r="I3477" s="1" t="s">
        <v>158</v>
      </c>
      <c r="K3477" s="14" t="s">
        <v>11500</v>
      </c>
      <c r="L3477" s="14" t="s">
        <v>11500</v>
      </c>
      <c r="M3477" s="2">
        <v>2.915</v>
      </c>
      <c r="P3477" s="181" t="s">
        <v>11517</v>
      </c>
      <c r="Q3477" s="182" t="s">
        <v>30</v>
      </c>
      <c r="S3477" s="6">
        <v>0</v>
      </c>
      <c r="T3477" s="6">
        <v>0</v>
      </c>
      <c r="U3477" s="6">
        <v>0</v>
      </c>
      <c r="V3477" s="6">
        <v>0.01</v>
      </c>
      <c r="W3477" s="6">
        <f>SUM(Table2[[#This Row],[PE Obligations]:[Paving Obligations]])</f>
        <v>0.01</v>
      </c>
    </row>
    <row r="3478" spans="1:23" ht="30" x14ac:dyDescent="0.25">
      <c r="A3478" s="5">
        <v>118886</v>
      </c>
      <c r="B3478" s="4">
        <v>1</v>
      </c>
      <c r="C3478" s="9" t="s">
        <v>397</v>
      </c>
      <c r="D3478" s="65" t="s">
        <v>2413</v>
      </c>
      <c r="E3478" s="65" t="s">
        <v>11498</v>
      </c>
      <c r="F3478" s="9" t="s">
        <v>2414</v>
      </c>
      <c r="H3478" s="1" t="s">
        <v>1098</v>
      </c>
      <c r="I3478" s="1" t="s">
        <v>158</v>
      </c>
      <c r="K3478" s="14" t="s">
        <v>11500</v>
      </c>
      <c r="L3478" s="14" t="s">
        <v>11500</v>
      </c>
      <c r="M3478" s="2">
        <v>3.9119999999999999</v>
      </c>
      <c r="P3478" s="181" t="s">
        <v>11517</v>
      </c>
      <c r="Q3478" s="182" t="s">
        <v>30</v>
      </c>
      <c r="S3478" s="6">
        <v>0</v>
      </c>
      <c r="T3478" s="6">
        <v>0</v>
      </c>
      <c r="U3478" s="6">
        <v>0</v>
      </c>
      <c r="V3478" s="6">
        <v>0.01</v>
      </c>
      <c r="W3478" s="6">
        <f>SUM(Table2[[#This Row],[PE Obligations]:[Paving Obligations]])</f>
        <v>0.01</v>
      </c>
    </row>
    <row r="3479" spans="1:23" ht="30" x14ac:dyDescent="0.25">
      <c r="A3479" s="5">
        <v>118465</v>
      </c>
      <c r="B3479" s="4">
        <v>4</v>
      </c>
      <c r="C3479" s="9" t="s">
        <v>233</v>
      </c>
      <c r="D3479" s="65" t="s">
        <v>2293</v>
      </c>
      <c r="E3479" s="65" t="s">
        <v>11498</v>
      </c>
      <c r="F3479" s="9" t="s">
        <v>2294</v>
      </c>
      <c r="H3479" s="1" t="s">
        <v>1098</v>
      </c>
      <c r="I3479" s="1" t="s">
        <v>158</v>
      </c>
      <c r="K3479" s="14" t="s">
        <v>11500</v>
      </c>
      <c r="L3479" s="14" t="s">
        <v>11500</v>
      </c>
      <c r="M3479" s="2">
        <v>4.34</v>
      </c>
      <c r="P3479" s="181" t="s">
        <v>11517</v>
      </c>
      <c r="Q3479" s="182" t="s">
        <v>30</v>
      </c>
      <c r="S3479" s="6">
        <v>0</v>
      </c>
      <c r="T3479" s="6">
        <v>0</v>
      </c>
      <c r="U3479" s="6">
        <v>0</v>
      </c>
      <c r="V3479" s="6">
        <v>0.01</v>
      </c>
      <c r="W3479" s="6">
        <f>SUM(Table2[[#This Row],[PE Obligations]:[Paving Obligations]])</f>
        <v>0.01</v>
      </c>
    </row>
    <row r="3480" spans="1:23" ht="30" x14ac:dyDescent="0.25">
      <c r="A3480" s="5">
        <v>117939</v>
      </c>
      <c r="B3480" s="4">
        <v>1</v>
      </c>
      <c r="C3480" s="9" t="s">
        <v>25</v>
      </c>
      <c r="D3480" s="65" t="s">
        <v>2218</v>
      </c>
      <c r="E3480" s="65" t="s">
        <v>11498</v>
      </c>
      <c r="F3480" s="9" t="s">
        <v>2219</v>
      </c>
      <c r="H3480" s="1" t="s">
        <v>1098</v>
      </c>
      <c r="I3480" s="1" t="s">
        <v>158</v>
      </c>
      <c r="K3480" s="14" t="s">
        <v>11500</v>
      </c>
      <c r="L3480" s="14" t="s">
        <v>11500</v>
      </c>
      <c r="M3480" s="2">
        <v>1.24</v>
      </c>
      <c r="P3480" s="181" t="s">
        <v>11517</v>
      </c>
      <c r="Q3480" s="182" t="s">
        <v>30</v>
      </c>
      <c r="S3480" s="6">
        <v>0</v>
      </c>
      <c r="T3480" s="6">
        <v>0</v>
      </c>
      <c r="U3480" s="6">
        <v>0</v>
      </c>
      <c r="V3480" s="6">
        <v>0.01</v>
      </c>
      <c r="W3480" s="6">
        <f>SUM(Table2[[#This Row],[PE Obligations]:[Paving Obligations]])</f>
        <v>0.01</v>
      </c>
    </row>
    <row r="3481" spans="1:23" ht="30" x14ac:dyDescent="0.25">
      <c r="A3481" s="5">
        <v>117963</v>
      </c>
      <c r="B3481" s="4">
        <v>1</v>
      </c>
      <c r="C3481" s="9" t="s">
        <v>25</v>
      </c>
      <c r="D3481" s="65" t="s">
        <v>2227</v>
      </c>
      <c r="E3481" s="65" t="s">
        <v>11498</v>
      </c>
      <c r="F3481" s="9" t="s">
        <v>2228</v>
      </c>
      <c r="H3481" s="1" t="s">
        <v>1098</v>
      </c>
      <c r="I3481" s="1" t="s">
        <v>158</v>
      </c>
      <c r="K3481" s="14" t="s">
        <v>11500</v>
      </c>
      <c r="L3481" s="14" t="s">
        <v>11500</v>
      </c>
      <c r="M3481" s="2">
        <v>3.82</v>
      </c>
      <c r="P3481" s="181" t="s">
        <v>11517</v>
      </c>
      <c r="Q3481" s="182" t="s">
        <v>30</v>
      </c>
      <c r="S3481" s="6">
        <v>0</v>
      </c>
      <c r="T3481" s="6">
        <v>0</v>
      </c>
      <c r="U3481" s="6">
        <v>0</v>
      </c>
      <c r="V3481" s="6">
        <v>0.01</v>
      </c>
      <c r="W3481" s="6">
        <f>SUM(Table2[[#This Row],[PE Obligations]:[Paving Obligations]])</f>
        <v>0.01</v>
      </c>
    </row>
    <row r="3482" spans="1:23" x14ac:dyDescent="0.25">
      <c r="A3482" s="5">
        <v>117047</v>
      </c>
      <c r="B3482" s="4">
        <v>4</v>
      </c>
      <c r="C3482" s="9" t="s">
        <v>246</v>
      </c>
      <c r="D3482" s="65" t="s">
        <v>2035</v>
      </c>
      <c r="E3482" s="65" t="s">
        <v>11498</v>
      </c>
      <c r="F3482" s="9" t="s">
        <v>2036</v>
      </c>
      <c r="H3482" s="1" t="s">
        <v>1098</v>
      </c>
      <c r="I3482" s="1" t="s">
        <v>158</v>
      </c>
      <c r="K3482" s="14" t="s">
        <v>11500</v>
      </c>
      <c r="L3482" s="14" t="s">
        <v>11500</v>
      </c>
      <c r="M3482" s="2">
        <v>2.79</v>
      </c>
      <c r="P3482" s="181" t="s">
        <v>11517</v>
      </c>
      <c r="Q3482" s="182" t="s">
        <v>30</v>
      </c>
      <c r="S3482" s="6">
        <v>0</v>
      </c>
      <c r="T3482" s="6">
        <v>0</v>
      </c>
      <c r="U3482" s="6">
        <v>0</v>
      </c>
      <c r="V3482" s="6">
        <v>0.01</v>
      </c>
      <c r="W3482" s="6">
        <f>SUM(Table2[[#This Row],[PE Obligations]:[Paving Obligations]])</f>
        <v>0.01</v>
      </c>
    </row>
    <row r="3483" spans="1:23" ht="30" x14ac:dyDescent="0.25">
      <c r="A3483" s="5">
        <v>117663</v>
      </c>
      <c r="B3483" s="4">
        <v>4</v>
      </c>
      <c r="C3483" s="9" t="s">
        <v>248</v>
      </c>
      <c r="D3483" s="65" t="s">
        <v>2173</v>
      </c>
      <c r="E3483" s="65" t="s">
        <v>11498</v>
      </c>
      <c r="F3483" s="9" t="s">
        <v>2174</v>
      </c>
      <c r="H3483" s="1" t="s">
        <v>1098</v>
      </c>
      <c r="I3483" s="1" t="s">
        <v>158</v>
      </c>
      <c r="K3483" s="14" t="s">
        <v>11500</v>
      </c>
      <c r="L3483" s="14" t="s">
        <v>11500</v>
      </c>
      <c r="M3483" s="2">
        <v>2.5</v>
      </c>
      <c r="P3483" s="181" t="s">
        <v>11517</v>
      </c>
      <c r="Q3483" s="182" t="s">
        <v>30</v>
      </c>
      <c r="S3483" s="6">
        <v>0</v>
      </c>
      <c r="T3483" s="6">
        <v>0</v>
      </c>
      <c r="U3483" s="6">
        <v>0</v>
      </c>
      <c r="V3483" s="6">
        <v>0.01</v>
      </c>
      <c r="W3483" s="6">
        <f>SUM(Table2[[#This Row],[PE Obligations]:[Paving Obligations]])</f>
        <v>0.01</v>
      </c>
    </row>
    <row r="3484" spans="1:23" x14ac:dyDescent="0.25">
      <c r="A3484" s="5">
        <v>117160</v>
      </c>
      <c r="B3484" s="4">
        <v>3</v>
      </c>
      <c r="C3484" s="9" t="s">
        <v>250</v>
      </c>
      <c r="D3484" s="65" t="s">
        <v>2063</v>
      </c>
      <c r="E3484" s="65" t="s">
        <v>11498</v>
      </c>
      <c r="F3484" s="9" t="s">
        <v>2064</v>
      </c>
      <c r="H3484" s="1" t="s">
        <v>1098</v>
      </c>
      <c r="I3484" s="1" t="s">
        <v>158</v>
      </c>
      <c r="K3484" s="14" t="s">
        <v>11500</v>
      </c>
      <c r="L3484" s="14" t="s">
        <v>11500</v>
      </c>
      <c r="M3484" s="2">
        <v>4.1900000000000004</v>
      </c>
      <c r="P3484" s="181" t="s">
        <v>11517</v>
      </c>
      <c r="Q3484" s="182" t="s">
        <v>30</v>
      </c>
      <c r="S3484" s="6">
        <v>0</v>
      </c>
      <c r="T3484" s="6">
        <v>0</v>
      </c>
      <c r="U3484" s="6">
        <v>0</v>
      </c>
      <c r="V3484" s="6">
        <v>0.01</v>
      </c>
      <c r="W3484" s="6">
        <f>SUM(Table2[[#This Row],[PE Obligations]:[Paving Obligations]])</f>
        <v>0.01</v>
      </c>
    </row>
    <row r="3485" spans="1:23" ht="30" x14ac:dyDescent="0.25">
      <c r="A3485" s="5">
        <v>114401</v>
      </c>
      <c r="B3485" s="4">
        <v>3</v>
      </c>
      <c r="C3485" s="9" t="s">
        <v>250</v>
      </c>
      <c r="D3485" s="65" t="s">
        <v>1598</v>
      </c>
      <c r="E3485" s="65" t="s">
        <v>11498</v>
      </c>
      <c r="F3485" s="9" t="s">
        <v>1599</v>
      </c>
      <c r="H3485" s="1" t="s">
        <v>1098</v>
      </c>
      <c r="I3485" s="1" t="s">
        <v>158</v>
      </c>
      <c r="K3485" s="14" t="s">
        <v>11500</v>
      </c>
      <c r="L3485" s="14" t="s">
        <v>11500</v>
      </c>
      <c r="M3485" s="2">
        <v>2</v>
      </c>
      <c r="P3485" s="181" t="s">
        <v>11517</v>
      </c>
      <c r="Q3485" s="182" t="s">
        <v>30</v>
      </c>
      <c r="S3485" s="6">
        <v>0</v>
      </c>
      <c r="T3485" s="6">
        <v>0</v>
      </c>
      <c r="U3485" s="6">
        <v>0</v>
      </c>
      <c r="V3485" s="6">
        <v>0.01</v>
      </c>
      <c r="W3485" s="6">
        <f>SUM(Table2[[#This Row],[PE Obligations]:[Paving Obligations]])</f>
        <v>0.01</v>
      </c>
    </row>
    <row r="3486" spans="1:23" ht="30" x14ac:dyDescent="0.25">
      <c r="A3486" s="5">
        <v>117412</v>
      </c>
      <c r="B3486" s="4">
        <v>3</v>
      </c>
      <c r="C3486" s="9" t="s">
        <v>252</v>
      </c>
      <c r="D3486" s="65" t="s">
        <v>2117</v>
      </c>
      <c r="E3486" s="65" t="s">
        <v>11498</v>
      </c>
      <c r="F3486" s="9" t="s">
        <v>2118</v>
      </c>
      <c r="H3486" s="1" t="s">
        <v>1098</v>
      </c>
      <c r="I3486" s="1" t="s">
        <v>158</v>
      </c>
      <c r="K3486" s="14" t="s">
        <v>11500</v>
      </c>
      <c r="L3486" s="14" t="s">
        <v>11500</v>
      </c>
      <c r="M3486" s="2">
        <v>1.19</v>
      </c>
      <c r="P3486" s="181" t="s">
        <v>11517</v>
      </c>
      <c r="Q3486" s="182" t="s">
        <v>30</v>
      </c>
      <c r="S3486" s="6">
        <v>0</v>
      </c>
      <c r="T3486" s="6">
        <v>0</v>
      </c>
      <c r="U3486" s="6">
        <v>0</v>
      </c>
      <c r="V3486" s="6">
        <v>0.01</v>
      </c>
      <c r="W3486" s="6">
        <f>SUM(Table2[[#This Row],[PE Obligations]:[Paving Obligations]])</f>
        <v>0.01</v>
      </c>
    </row>
    <row r="3487" spans="1:23" x14ac:dyDescent="0.25">
      <c r="A3487" s="5">
        <v>112975</v>
      </c>
      <c r="B3487" s="4">
        <v>1</v>
      </c>
      <c r="C3487" s="9" t="s">
        <v>256</v>
      </c>
      <c r="D3487" s="65" t="s">
        <v>1392</v>
      </c>
      <c r="E3487" s="65" t="s">
        <v>11498</v>
      </c>
      <c r="F3487" s="9" t="s">
        <v>1393</v>
      </c>
      <c r="H3487" s="1" t="s">
        <v>1098</v>
      </c>
      <c r="I3487" s="1" t="s">
        <v>158</v>
      </c>
      <c r="K3487" s="14" t="s">
        <v>11500</v>
      </c>
      <c r="L3487" s="14" t="s">
        <v>11500</v>
      </c>
      <c r="M3487" s="2">
        <v>0.66</v>
      </c>
      <c r="P3487" s="181" t="s">
        <v>11517</v>
      </c>
      <c r="Q3487" s="182" t="s">
        <v>24</v>
      </c>
      <c r="S3487" s="6">
        <v>0</v>
      </c>
      <c r="T3487" s="6">
        <v>0</v>
      </c>
      <c r="U3487" s="6">
        <v>0</v>
      </c>
      <c r="V3487" s="6">
        <v>0.01</v>
      </c>
      <c r="W3487" s="6">
        <f>SUM(Table2[[#This Row],[PE Obligations]:[Paving Obligations]])</f>
        <v>0.01</v>
      </c>
    </row>
    <row r="3488" spans="1:23" x14ac:dyDescent="0.25">
      <c r="A3488" s="5">
        <v>116328</v>
      </c>
      <c r="B3488" s="4">
        <v>3</v>
      </c>
      <c r="C3488" s="9" t="s">
        <v>267</v>
      </c>
      <c r="D3488" s="65" t="s">
        <v>1916</v>
      </c>
      <c r="E3488" s="65" t="s">
        <v>11498</v>
      </c>
      <c r="F3488" s="9" t="s">
        <v>1918</v>
      </c>
      <c r="H3488" s="1" t="s">
        <v>1098</v>
      </c>
      <c r="I3488" s="1" t="s">
        <v>158</v>
      </c>
      <c r="K3488" s="14" t="s">
        <v>11500</v>
      </c>
      <c r="L3488" s="14" t="s">
        <v>11500</v>
      </c>
      <c r="M3488" s="2">
        <v>0.23</v>
      </c>
      <c r="P3488" s="181" t="s">
        <v>11517</v>
      </c>
      <c r="Q3488" s="182" t="s">
        <v>30</v>
      </c>
      <c r="S3488" s="6">
        <v>0</v>
      </c>
      <c r="T3488" s="6">
        <v>0</v>
      </c>
      <c r="U3488" s="6">
        <v>0</v>
      </c>
      <c r="V3488" s="6">
        <v>0.01</v>
      </c>
      <c r="W3488" s="6">
        <f>SUM(Table2[[#This Row],[PE Obligations]:[Paving Obligations]])</f>
        <v>0.01</v>
      </c>
    </row>
    <row r="3489" spans="1:23" x14ac:dyDescent="0.25">
      <c r="A3489" s="5">
        <v>116327</v>
      </c>
      <c r="B3489" s="4">
        <v>3</v>
      </c>
      <c r="C3489" s="9" t="s">
        <v>267</v>
      </c>
      <c r="D3489" s="65" t="s">
        <v>1916</v>
      </c>
      <c r="E3489" s="65" t="s">
        <v>11498</v>
      </c>
      <c r="F3489" s="9" t="s">
        <v>1917</v>
      </c>
      <c r="H3489" s="1" t="s">
        <v>1098</v>
      </c>
      <c r="I3489" s="1" t="s">
        <v>158</v>
      </c>
      <c r="K3489" s="14" t="s">
        <v>11500</v>
      </c>
      <c r="L3489" s="14" t="s">
        <v>11500</v>
      </c>
      <c r="M3489" s="2">
        <v>4.2</v>
      </c>
      <c r="P3489" s="181" t="s">
        <v>11517</v>
      </c>
      <c r="Q3489" s="182" t="s">
        <v>30</v>
      </c>
      <c r="S3489" s="6">
        <v>0</v>
      </c>
      <c r="T3489" s="6">
        <v>0</v>
      </c>
      <c r="U3489" s="6">
        <v>0</v>
      </c>
      <c r="V3489" s="6">
        <v>0.01</v>
      </c>
      <c r="W3489" s="6">
        <f>SUM(Table2[[#This Row],[PE Obligations]:[Paving Obligations]])</f>
        <v>0.01</v>
      </c>
    </row>
    <row r="3490" spans="1:23" ht="30" x14ac:dyDescent="0.25">
      <c r="A3490" s="5">
        <v>118984</v>
      </c>
      <c r="B3490" s="4">
        <v>3</v>
      </c>
      <c r="C3490" s="9" t="s">
        <v>43</v>
      </c>
      <c r="D3490" s="65" t="s">
        <v>2433</v>
      </c>
      <c r="E3490" s="65" t="s">
        <v>11498</v>
      </c>
      <c r="F3490" s="9" t="s">
        <v>2434</v>
      </c>
      <c r="H3490" s="1" t="s">
        <v>1098</v>
      </c>
      <c r="I3490" s="1" t="s">
        <v>158</v>
      </c>
      <c r="K3490" s="14" t="s">
        <v>11500</v>
      </c>
      <c r="L3490" s="14" t="s">
        <v>11500</v>
      </c>
      <c r="M3490" s="2">
        <v>1.1100000000000001</v>
      </c>
      <c r="P3490" s="181" t="s">
        <v>11517</v>
      </c>
      <c r="Q3490" s="182" t="s">
        <v>30</v>
      </c>
      <c r="S3490" s="6">
        <v>0</v>
      </c>
      <c r="T3490" s="6">
        <v>0</v>
      </c>
      <c r="U3490" s="6">
        <v>0</v>
      </c>
      <c r="V3490" s="6">
        <v>0.01</v>
      </c>
      <c r="W3490" s="6">
        <f>SUM(Table2[[#This Row],[PE Obligations]:[Paving Obligations]])</f>
        <v>0.01</v>
      </c>
    </row>
    <row r="3491" spans="1:23" x14ac:dyDescent="0.25">
      <c r="A3491" s="5">
        <v>115787</v>
      </c>
      <c r="B3491" s="4">
        <v>3</v>
      </c>
      <c r="C3491" s="9" t="s">
        <v>43</v>
      </c>
      <c r="D3491" s="65" t="s">
        <v>1828</v>
      </c>
      <c r="E3491" s="65" t="s">
        <v>11498</v>
      </c>
      <c r="F3491" s="9" t="s">
        <v>1829</v>
      </c>
      <c r="H3491" s="1" t="s">
        <v>1098</v>
      </c>
      <c r="I3491" s="1" t="s">
        <v>158</v>
      </c>
      <c r="K3491" s="14" t="s">
        <v>11500</v>
      </c>
      <c r="L3491" s="14" t="s">
        <v>11500</v>
      </c>
      <c r="M3491" s="2">
        <v>2.35</v>
      </c>
      <c r="P3491" s="181" t="s">
        <v>11517</v>
      </c>
      <c r="Q3491" s="182" t="s">
        <v>30</v>
      </c>
      <c r="S3491" s="6">
        <v>0</v>
      </c>
      <c r="T3491" s="6">
        <v>0</v>
      </c>
      <c r="U3491" s="6">
        <v>0</v>
      </c>
      <c r="V3491" s="6">
        <v>0.01</v>
      </c>
      <c r="W3491" s="6">
        <f>SUM(Table2[[#This Row],[PE Obligations]:[Paving Obligations]])</f>
        <v>0.01</v>
      </c>
    </row>
    <row r="3492" spans="1:23" ht="45" x14ac:dyDescent="0.25">
      <c r="A3492" s="5">
        <v>117684</v>
      </c>
      <c r="B3492" s="4">
        <v>2</v>
      </c>
      <c r="C3492" s="9" t="s">
        <v>128</v>
      </c>
      <c r="D3492" s="65" t="s">
        <v>2185</v>
      </c>
      <c r="E3492" s="65" t="s">
        <v>11498</v>
      </c>
      <c r="F3492" s="9" t="s">
        <v>2186</v>
      </c>
      <c r="H3492" s="1" t="s">
        <v>1098</v>
      </c>
      <c r="I3492" s="1" t="s">
        <v>158</v>
      </c>
      <c r="K3492" s="14" t="s">
        <v>11500</v>
      </c>
      <c r="L3492" s="14" t="s">
        <v>11500</v>
      </c>
      <c r="M3492" s="2">
        <v>2.0499999999999998</v>
      </c>
      <c r="P3492" s="181" t="s">
        <v>11517</v>
      </c>
      <c r="Q3492" s="182" t="s">
        <v>30</v>
      </c>
      <c r="S3492" s="6">
        <v>0</v>
      </c>
      <c r="T3492" s="6">
        <v>0</v>
      </c>
      <c r="U3492" s="6">
        <v>0</v>
      </c>
      <c r="V3492" s="6">
        <v>0.01</v>
      </c>
      <c r="W3492" s="6">
        <f>SUM(Table2[[#This Row],[PE Obligations]:[Paving Obligations]])</f>
        <v>0.01</v>
      </c>
    </row>
    <row r="3493" spans="1:23" ht="30" x14ac:dyDescent="0.25">
      <c r="A3493" s="5">
        <v>118635</v>
      </c>
      <c r="B3493" s="4">
        <v>1</v>
      </c>
      <c r="C3493" s="9" t="s">
        <v>287</v>
      </c>
      <c r="D3493" s="65" t="s">
        <v>2342</v>
      </c>
      <c r="E3493" s="65" t="s">
        <v>11498</v>
      </c>
      <c r="F3493" s="9" t="s">
        <v>2343</v>
      </c>
      <c r="H3493" s="1" t="s">
        <v>1098</v>
      </c>
      <c r="I3493" s="1" t="s">
        <v>158</v>
      </c>
      <c r="K3493" s="14" t="s">
        <v>11500</v>
      </c>
      <c r="L3493" s="14" t="s">
        <v>11500</v>
      </c>
      <c r="M3493" s="2">
        <v>1.28</v>
      </c>
      <c r="P3493" s="181" t="s">
        <v>11517</v>
      </c>
      <c r="Q3493" s="182" t="s">
        <v>30</v>
      </c>
      <c r="S3493" s="6">
        <v>0</v>
      </c>
      <c r="T3493" s="6">
        <v>0</v>
      </c>
      <c r="U3493" s="6">
        <v>0</v>
      </c>
      <c r="V3493" s="6">
        <v>0.01</v>
      </c>
      <c r="W3493" s="6">
        <f>SUM(Table2[[#This Row],[PE Obligations]:[Paving Obligations]])</f>
        <v>0.01</v>
      </c>
    </row>
    <row r="3494" spans="1:23" ht="30" x14ac:dyDescent="0.25">
      <c r="A3494" s="5">
        <v>117411</v>
      </c>
      <c r="B3494" s="4">
        <v>3</v>
      </c>
      <c r="C3494" s="9" t="s">
        <v>289</v>
      </c>
      <c r="D3494" s="65" t="s">
        <v>2115</v>
      </c>
      <c r="E3494" s="65" t="s">
        <v>11498</v>
      </c>
      <c r="F3494" s="9" t="s">
        <v>2116</v>
      </c>
      <c r="H3494" s="1" t="s">
        <v>1098</v>
      </c>
      <c r="I3494" s="1" t="s">
        <v>158</v>
      </c>
      <c r="K3494" s="14" t="s">
        <v>11500</v>
      </c>
      <c r="L3494" s="14" t="s">
        <v>11500</v>
      </c>
      <c r="M3494" s="2">
        <v>2.4</v>
      </c>
      <c r="P3494" s="181" t="s">
        <v>11517</v>
      </c>
      <c r="Q3494" s="182" t="s">
        <v>30</v>
      </c>
      <c r="S3494" s="6">
        <v>0</v>
      </c>
      <c r="T3494" s="6">
        <v>0</v>
      </c>
      <c r="U3494" s="6">
        <v>0</v>
      </c>
      <c r="V3494" s="6">
        <v>0.01</v>
      </c>
      <c r="W3494" s="6">
        <f>SUM(Table2[[#This Row],[PE Obligations]:[Paving Obligations]])</f>
        <v>0.01</v>
      </c>
    </row>
    <row r="3495" spans="1:23" ht="30" x14ac:dyDescent="0.25">
      <c r="A3495" s="5">
        <v>117665</v>
      </c>
      <c r="B3495" s="4">
        <v>1</v>
      </c>
      <c r="C3495" s="9" t="s">
        <v>292</v>
      </c>
      <c r="D3495" s="65" t="s">
        <v>2175</v>
      </c>
      <c r="E3495" s="65" t="s">
        <v>11498</v>
      </c>
      <c r="F3495" s="9" t="s">
        <v>2176</v>
      </c>
      <c r="H3495" s="1" t="s">
        <v>1098</v>
      </c>
      <c r="I3495" s="1" t="s">
        <v>158</v>
      </c>
      <c r="K3495" s="14" t="s">
        <v>11500</v>
      </c>
      <c r="L3495" s="14" t="s">
        <v>11500</v>
      </c>
      <c r="M3495" s="2">
        <v>1.56</v>
      </c>
      <c r="P3495" s="181" t="s">
        <v>11517</v>
      </c>
      <c r="Q3495" s="182" t="s">
        <v>30</v>
      </c>
      <c r="S3495" s="6">
        <v>0</v>
      </c>
      <c r="T3495" s="6">
        <v>0</v>
      </c>
      <c r="U3495" s="6">
        <v>0</v>
      </c>
      <c r="V3495" s="6">
        <v>0.01</v>
      </c>
      <c r="W3495" s="6">
        <f>SUM(Table2[[#This Row],[PE Obligations]:[Paving Obligations]])</f>
        <v>0.01</v>
      </c>
    </row>
    <row r="3496" spans="1:23" ht="30" x14ac:dyDescent="0.25">
      <c r="A3496" s="5">
        <v>111884.01</v>
      </c>
      <c r="B3496" s="4">
        <v>1</v>
      </c>
      <c r="C3496" s="9" t="s">
        <v>292</v>
      </c>
      <c r="D3496" s="65" t="s">
        <v>1254</v>
      </c>
      <c r="E3496" s="65" t="s">
        <v>11498</v>
      </c>
      <c r="F3496" s="9" t="s">
        <v>1255</v>
      </c>
      <c r="H3496" s="1" t="s">
        <v>1098</v>
      </c>
      <c r="I3496" s="1" t="s">
        <v>158</v>
      </c>
      <c r="K3496" s="14" t="s">
        <v>11500</v>
      </c>
      <c r="L3496" s="14" t="s">
        <v>11500</v>
      </c>
      <c r="M3496" s="2">
        <v>1.45</v>
      </c>
      <c r="P3496" s="181" t="s">
        <v>11517</v>
      </c>
      <c r="Q3496" s="182" t="s">
        <v>30</v>
      </c>
      <c r="S3496" s="6">
        <v>0</v>
      </c>
      <c r="T3496" s="6">
        <v>0</v>
      </c>
      <c r="U3496" s="6">
        <v>0</v>
      </c>
      <c r="V3496" s="6">
        <v>0.01</v>
      </c>
      <c r="W3496" s="6">
        <f>SUM(Table2[[#This Row],[PE Obligations]:[Paving Obligations]])</f>
        <v>0.01</v>
      </c>
    </row>
    <row r="3497" spans="1:23" ht="30" x14ac:dyDescent="0.25">
      <c r="A3497" s="5">
        <v>113239</v>
      </c>
      <c r="B3497" s="4">
        <v>2</v>
      </c>
      <c r="C3497" s="9" t="s">
        <v>294</v>
      </c>
      <c r="D3497" s="65" t="s">
        <v>1425</v>
      </c>
      <c r="E3497" s="65" t="s">
        <v>11498</v>
      </c>
      <c r="F3497" s="9" t="s">
        <v>1426</v>
      </c>
      <c r="H3497" s="1" t="s">
        <v>1098</v>
      </c>
      <c r="I3497" s="1" t="s">
        <v>158</v>
      </c>
      <c r="K3497" s="14" t="s">
        <v>11500</v>
      </c>
      <c r="L3497" s="14" t="s">
        <v>11500</v>
      </c>
      <c r="M3497" s="2">
        <v>2.25</v>
      </c>
      <c r="P3497" s="181" t="s">
        <v>11517</v>
      </c>
      <c r="Q3497" s="182" t="s">
        <v>30</v>
      </c>
      <c r="S3497" s="6">
        <v>0</v>
      </c>
      <c r="T3497" s="6">
        <v>0</v>
      </c>
      <c r="U3497" s="6">
        <v>0</v>
      </c>
      <c r="V3497" s="6">
        <v>0.01</v>
      </c>
      <c r="W3497" s="6">
        <f>SUM(Table2[[#This Row],[PE Obligations]:[Paving Obligations]])</f>
        <v>0.01</v>
      </c>
    </row>
    <row r="3498" spans="1:23" ht="30" x14ac:dyDescent="0.25">
      <c r="A3498" s="5">
        <v>116181</v>
      </c>
      <c r="B3498" s="4">
        <v>1</v>
      </c>
      <c r="C3498" s="9" t="s">
        <v>83</v>
      </c>
      <c r="D3498" s="65" t="s">
        <v>1879</v>
      </c>
      <c r="E3498" s="65" t="s">
        <v>11498</v>
      </c>
      <c r="F3498" s="9" t="s">
        <v>1880</v>
      </c>
      <c r="H3498" s="1" t="s">
        <v>1098</v>
      </c>
      <c r="I3498" s="1" t="s">
        <v>158</v>
      </c>
      <c r="K3498" s="14" t="s">
        <v>11500</v>
      </c>
      <c r="L3498" s="14" t="s">
        <v>11500</v>
      </c>
      <c r="M3498" s="2">
        <v>3.16</v>
      </c>
      <c r="P3498" s="181" t="s">
        <v>11517</v>
      </c>
      <c r="Q3498" s="182" t="s">
        <v>30</v>
      </c>
      <c r="S3498" s="6">
        <v>0</v>
      </c>
      <c r="T3498" s="6">
        <v>0</v>
      </c>
      <c r="U3498" s="6">
        <v>0</v>
      </c>
      <c r="V3498" s="6">
        <v>0.01</v>
      </c>
      <c r="W3498" s="6">
        <f>SUM(Table2[[#This Row],[PE Obligations]:[Paving Obligations]])</f>
        <v>0.01</v>
      </c>
    </row>
    <row r="3499" spans="1:23" ht="30" x14ac:dyDescent="0.25">
      <c r="A3499" s="5">
        <v>118374</v>
      </c>
      <c r="B3499" s="4">
        <v>1</v>
      </c>
      <c r="C3499" s="9" t="s">
        <v>83</v>
      </c>
      <c r="D3499" s="65" t="s">
        <v>2276</v>
      </c>
      <c r="E3499" s="65" t="s">
        <v>11498</v>
      </c>
      <c r="F3499" s="9" t="s">
        <v>2277</v>
      </c>
      <c r="H3499" s="1" t="s">
        <v>1098</v>
      </c>
      <c r="I3499" s="1" t="s">
        <v>158</v>
      </c>
      <c r="K3499" s="14" t="s">
        <v>11500</v>
      </c>
      <c r="L3499" s="14" t="s">
        <v>11500</v>
      </c>
      <c r="M3499" s="2">
        <v>5.04</v>
      </c>
      <c r="P3499" s="181" t="s">
        <v>11517</v>
      </c>
      <c r="Q3499" s="182" t="s">
        <v>1369</v>
      </c>
      <c r="S3499" s="6">
        <v>0</v>
      </c>
      <c r="T3499" s="6">
        <v>0</v>
      </c>
      <c r="U3499" s="6">
        <v>0</v>
      </c>
      <c r="V3499" s="6">
        <v>0.01</v>
      </c>
      <c r="W3499" s="6">
        <f>SUM(Table2[[#This Row],[PE Obligations]:[Paving Obligations]])</f>
        <v>0.01</v>
      </c>
    </row>
    <row r="3500" spans="1:23" ht="30" x14ac:dyDescent="0.25">
      <c r="A3500" s="5">
        <v>116179</v>
      </c>
      <c r="B3500" s="4">
        <v>1</v>
      </c>
      <c r="C3500" s="9" t="s">
        <v>83</v>
      </c>
      <c r="D3500" s="65" t="s">
        <v>1877</v>
      </c>
      <c r="E3500" s="65" t="s">
        <v>11498</v>
      </c>
      <c r="F3500" s="9" t="s">
        <v>1878</v>
      </c>
      <c r="H3500" s="1" t="s">
        <v>1098</v>
      </c>
      <c r="I3500" s="1" t="s">
        <v>158</v>
      </c>
      <c r="K3500" s="14" t="s">
        <v>11500</v>
      </c>
      <c r="L3500" s="14" t="s">
        <v>11500</v>
      </c>
      <c r="M3500" s="2">
        <v>4.6500000000000004</v>
      </c>
      <c r="P3500" s="181" t="s">
        <v>11517</v>
      </c>
      <c r="Q3500" s="182" t="s">
        <v>1369</v>
      </c>
      <c r="S3500" s="6">
        <v>0</v>
      </c>
      <c r="T3500" s="6">
        <v>0</v>
      </c>
      <c r="U3500" s="6">
        <v>0</v>
      </c>
      <c r="V3500" s="6">
        <v>0.01</v>
      </c>
      <c r="W3500" s="6">
        <f>SUM(Table2[[#This Row],[PE Obligations]:[Paving Obligations]])</f>
        <v>0.01</v>
      </c>
    </row>
    <row r="3501" spans="1:23" ht="30" x14ac:dyDescent="0.25">
      <c r="A3501" s="5">
        <v>116036</v>
      </c>
      <c r="B3501" s="4">
        <v>3</v>
      </c>
      <c r="C3501" s="9" t="s">
        <v>298</v>
      </c>
      <c r="D3501" s="65" t="s">
        <v>1858</v>
      </c>
      <c r="E3501" s="65" t="s">
        <v>11498</v>
      </c>
      <c r="F3501" s="9" t="s">
        <v>1859</v>
      </c>
      <c r="H3501" s="1" t="s">
        <v>1098</v>
      </c>
      <c r="I3501" s="1" t="s">
        <v>158</v>
      </c>
      <c r="K3501" s="14" t="s">
        <v>11500</v>
      </c>
      <c r="L3501" s="14" t="s">
        <v>11500</v>
      </c>
      <c r="M3501" s="2">
        <v>3.8</v>
      </c>
      <c r="P3501" s="181" t="s">
        <v>11517</v>
      </c>
      <c r="Q3501" s="182" t="s">
        <v>30</v>
      </c>
      <c r="S3501" s="6">
        <v>0</v>
      </c>
      <c r="T3501" s="6">
        <v>0</v>
      </c>
      <c r="U3501" s="6">
        <v>0</v>
      </c>
      <c r="V3501" s="6">
        <v>0.01</v>
      </c>
      <c r="W3501" s="6">
        <f>SUM(Table2[[#This Row],[PE Obligations]:[Paving Obligations]])</f>
        <v>0.01</v>
      </c>
    </row>
    <row r="3502" spans="1:23" ht="30" x14ac:dyDescent="0.25">
      <c r="A3502" s="5">
        <v>112727</v>
      </c>
      <c r="B3502" s="4">
        <v>3</v>
      </c>
      <c r="C3502" s="9" t="s">
        <v>298</v>
      </c>
      <c r="D3502" s="65" t="s">
        <v>1345</v>
      </c>
      <c r="E3502" s="65" t="s">
        <v>11498</v>
      </c>
      <c r="F3502" s="9" t="s">
        <v>1346</v>
      </c>
      <c r="H3502" s="1" t="s">
        <v>1098</v>
      </c>
      <c r="I3502" s="1" t="s">
        <v>158</v>
      </c>
      <c r="K3502" s="14" t="s">
        <v>11500</v>
      </c>
      <c r="L3502" s="14" t="s">
        <v>11500</v>
      </c>
      <c r="M3502" s="2">
        <v>0.75</v>
      </c>
      <c r="P3502" s="181" t="s">
        <v>11517</v>
      </c>
      <c r="Q3502" s="182" t="s">
        <v>30</v>
      </c>
      <c r="S3502" s="6">
        <v>0</v>
      </c>
      <c r="T3502" s="6">
        <v>0</v>
      </c>
      <c r="U3502" s="6">
        <v>0</v>
      </c>
      <c r="V3502" s="6">
        <v>0.01</v>
      </c>
      <c r="W3502" s="6">
        <f>SUM(Table2[[#This Row],[PE Obligations]:[Paving Obligations]])</f>
        <v>0.01</v>
      </c>
    </row>
    <row r="3503" spans="1:23" ht="30" x14ac:dyDescent="0.25">
      <c r="A3503" s="5">
        <v>118716</v>
      </c>
      <c r="B3503" s="4">
        <v>4</v>
      </c>
      <c r="C3503" s="9" t="s">
        <v>304</v>
      </c>
      <c r="D3503" s="65" t="s">
        <v>2057</v>
      </c>
      <c r="E3503" s="65" t="s">
        <v>11498</v>
      </c>
      <c r="F3503" s="9" t="s">
        <v>2351</v>
      </c>
      <c r="H3503" s="1" t="s">
        <v>1098</v>
      </c>
      <c r="I3503" s="1" t="s">
        <v>158</v>
      </c>
      <c r="K3503" s="14" t="s">
        <v>11500</v>
      </c>
      <c r="L3503" s="14" t="s">
        <v>11500</v>
      </c>
      <c r="M3503" s="2">
        <v>2.0110000000000001</v>
      </c>
      <c r="P3503" s="181" t="s">
        <v>11517</v>
      </c>
      <c r="Q3503" s="182" t="s">
        <v>30</v>
      </c>
      <c r="S3503" s="6">
        <v>0</v>
      </c>
      <c r="T3503" s="6">
        <v>0</v>
      </c>
      <c r="U3503" s="6">
        <v>0</v>
      </c>
      <c r="V3503" s="6">
        <v>0.01</v>
      </c>
      <c r="W3503" s="6">
        <f>SUM(Table2[[#This Row],[PE Obligations]:[Paving Obligations]])</f>
        <v>0.01</v>
      </c>
    </row>
    <row r="3504" spans="1:23" ht="30" x14ac:dyDescent="0.25">
      <c r="A3504" s="5">
        <v>117158</v>
      </c>
      <c r="B3504" s="4">
        <v>4</v>
      </c>
      <c r="C3504" s="9" t="s">
        <v>304</v>
      </c>
      <c r="D3504" s="65" t="s">
        <v>2059</v>
      </c>
      <c r="E3504" s="65" t="s">
        <v>11498</v>
      </c>
      <c r="F3504" s="9" t="s">
        <v>2060</v>
      </c>
      <c r="H3504" s="1" t="s">
        <v>1098</v>
      </c>
      <c r="I3504" s="1" t="s">
        <v>158</v>
      </c>
      <c r="K3504" s="14" t="s">
        <v>11500</v>
      </c>
      <c r="L3504" s="14" t="s">
        <v>11500</v>
      </c>
      <c r="M3504" s="2">
        <v>0.79</v>
      </c>
      <c r="P3504" s="181" t="s">
        <v>11517</v>
      </c>
      <c r="Q3504" s="182" t="s">
        <v>30</v>
      </c>
      <c r="S3504" s="6">
        <v>0</v>
      </c>
      <c r="T3504" s="6">
        <v>0</v>
      </c>
      <c r="U3504" s="6">
        <v>0</v>
      </c>
      <c r="V3504" s="6">
        <v>0.01</v>
      </c>
      <c r="W3504" s="6">
        <f>SUM(Table2[[#This Row],[PE Obligations]:[Paving Obligations]])</f>
        <v>0.01</v>
      </c>
    </row>
    <row r="3505" spans="1:23" ht="30" x14ac:dyDescent="0.25">
      <c r="A3505" s="5">
        <v>117159</v>
      </c>
      <c r="B3505" s="4">
        <v>4</v>
      </c>
      <c r="C3505" s="9" t="s">
        <v>304</v>
      </c>
      <c r="D3505" s="65" t="s">
        <v>2061</v>
      </c>
      <c r="E3505" s="65" t="s">
        <v>11498</v>
      </c>
      <c r="F3505" s="9" t="s">
        <v>2062</v>
      </c>
      <c r="H3505" s="1" t="s">
        <v>1098</v>
      </c>
      <c r="I3505" s="1" t="s">
        <v>158</v>
      </c>
      <c r="K3505" s="14" t="s">
        <v>11500</v>
      </c>
      <c r="L3505" s="14" t="s">
        <v>11500</v>
      </c>
      <c r="M3505" s="2">
        <v>1.5</v>
      </c>
      <c r="P3505" s="181" t="s">
        <v>11517</v>
      </c>
      <c r="Q3505" s="182" t="s">
        <v>30</v>
      </c>
      <c r="S3505" s="6">
        <v>0</v>
      </c>
      <c r="T3505" s="6">
        <v>0</v>
      </c>
      <c r="U3505" s="6">
        <v>0</v>
      </c>
      <c r="V3505" s="6">
        <v>0.01</v>
      </c>
      <c r="W3505" s="6">
        <f>SUM(Table2[[#This Row],[PE Obligations]:[Paving Obligations]])</f>
        <v>0.01</v>
      </c>
    </row>
    <row r="3506" spans="1:23" ht="30" x14ac:dyDescent="0.25">
      <c r="A3506" s="5">
        <v>117116</v>
      </c>
      <c r="B3506" s="4">
        <v>3</v>
      </c>
      <c r="C3506" s="9" t="s">
        <v>343</v>
      </c>
      <c r="D3506" s="65" t="s">
        <v>2043</v>
      </c>
      <c r="E3506" s="65" t="s">
        <v>11498</v>
      </c>
      <c r="F3506" s="9" t="s">
        <v>2044</v>
      </c>
      <c r="H3506" s="1" t="s">
        <v>1098</v>
      </c>
      <c r="I3506" s="1" t="s">
        <v>158</v>
      </c>
      <c r="K3506" s="14" t="s">
        <v>11500</v>
      </c>
      <c r="L3506" s="14" t="s">
        <v>11500</v>
      </c>
      <c r="M3506" s="2">
        <v>2.4</v>
      </c>
      <c r="P3506" s="181" t="s">
        <v>11517</v>
      </c>
      <c r="Q3506" s="182" t="s">
        <v>30</v>
      </c>
      <c r="S3506" s="6">
        <v>0</v>
      </c>
      <c r="T3506" s="6">
        <v>0</v>
      </c>
      <c r="U3506" s="6">
        <v>0</v>
      </c>
      <c r="V3506" s="6">
        <v>0.01</v>
      </c>
      <c r="W3506" s="6">
        <f>SUM(Table2[[#This Row],[PE Obligations]:[Paving Obligations]])</f>
        <v>0.01</v>
      </c>
    </row>
    <row r="3507" spans="1:23" ht="30" x14ac:dyDescent="0.25">
      <c r="A3507" s="5">
        <v>116175</v>
      </c>
      <c r="B3507" s="4">
        <v>1</v>
      </c>
      <c r="C3507" s="9" t="s">
        <v>306</v>
      </c>
      <c r="D3507" s="65" t="s">
        <v>1875</v>
      </c>
      <c r="E3507" s="65" t="s">
        <v>11498</v>
      </c>
      <c r="F3507" s="9" t="s">
        <v>1876</v>
      </c>
      <c r="H3507" s="1" t="s">
        <v>1098</v>
      </c>
      <c r="I3507" s="1" t="s">
        <v>158</v>
      </c>
      <c r="K3507" s="14" t="s">
        <v>11500</v>
      </c>
      <c r="L3507" s="14" t="s">
        <v>11500</v>
      </c>
      <c r="M3507" s="2">
        <v>2.2999999999999998</v>
      </c>
      <c r="P3507" s="181" t="s">
        <v>11517</v>
      </c>
      <c r="Q3507" s="182" t="s">
        <v>30</v>
      </c>
      <c r="S3507" s="6">
        <v>0</v>
      </c>
      <c r="T3507" s="6">
        <v>0</v>
      </c>
      <c r="U3507" s="6">
        <v>0</v>
      </c>
      <c r="V3507" s="6">
        <v>0.01</v>
      </c>
      <c r="W3507" s="6">
        <f>SUM(Table2[[#This Row],[PE Obligations]:[Paving Obligations]])</f>
        <v>0.01</v>
      </c>
    </row>
    <row r="3508" spans="1:23" ht="30" x14ac:dyDescent="0.25">
      <c r="A3508" s="5">
        <v>114761</v>
      </c>
      <c r="B3508" s="4">
        <v>4</v>
      </c>
      <c r="C3508" s="9" t="s">
        <v>259</v>
      </c>
      <c r="D3508" s="65" t="s">
        <v>1669</v>
      </c>
      <c r="E3508" s="65" t="s">
        <v>11498</v>
      </c>
      <c r="F3508" s="9" t="s">
        <v>1670</v>
      </c>
      <c r="H3508" s="1" t="s">
        <v>1098</v>
      </c>
      <c r="I3508" s="1" t="s">
        <v>158</v>
      </c>
      <c r="K3508" s="14" t="s">
        <v>11496</v>
      </c>
      <c r="L3508" s="14" t="s">
        <v>10418</v>
      </c>
      <c r="M3508" s="2">
        <v>0.48</v>
      </c>
      <c r="P3508" s="181" t="s">
        <v>11517</v>
      </c>
      <c r="Q3508" s="182"/>
      <c r="S3508" s="6">
        <v>0</v>
      </c>
      <c r="T3508" s="6">
        <v>0</v>
      </c>
      <c r="U3508" s="6">
        <v>0</v>
      </c>
      <c r="V3508" s="6">
        <v>0.01</v>
      </c>
      <c r="W3508" s="6">
        <f>SUM(Table2[[#This Row],[PE Obligations]:[Paving Obligations]])</f>
        <v>0.01</v>
      </c>
    </row>
    <row r="3509" spans="1:23" ht="30" x14ac:dyDescent="0.25">
      <c r="A3509" s="5">
        <v>100241.03</v>
      </c>
      <c r="B3509" s="4">
        <v>1</v>
      </c>
      <c r="C3509" s="9" t="s">
        <v>40</v>
      </c>
      <c r="D3509" s="65" t="s">
        <v>435</v>
      </c>
      <c r="E3509" s="65" t="s">
        <v>900</v>
      </c>
      <c r="F3509" s="9" t="s">
        <v>438</v>
      </c>
      <c r="G3509" s="9" t="s">
        <v>439</v>
      </c>
      <c r="H3509" s="1" t="s">
        <v>74</v>
      </c>
      <c r="I3509" s="1" t="s">
        <v>23</v>
      </c>
      <c r="K3509" s="14" t="s">
        <v>11496</v>
      </c>
      <c r="L3509" s="14" t="s">
        <v>113</v>
      </c>
      <c r="M3509" s="2">
        <v>1.6</v>
      </c>
      <c r="N3509" s="13">
        <v>44176</v>
      </c>
      <c r="P3509" s="181" t="s">
        <v>11514</v>
      </c>
      <c r="Q3509" s="182" t="s">
        <v>11</v>
      </c>
      <c r="S3509" s="6">
        <v>955000</v>
      </c>
      <c r="T3509" s="6">
        <v>-955000</v>
      </c>
      <c r="U3509" s="6">
        <v>0</v>
      </c>
      <c r="V3509" s="6">
        <v>0</v>
      </c>
      <c r="W3509" s="6">
        <f>SUM(Table2[[#This Row],[PE Obligations]:[Paving Obligations]])</f>
        <v>0</v>
      </c>
    </row>
    <row r="3510" spans="1:23" ht="30" x14ac:dyDescent="0.25">
      <c r="A3510" s="5">
        <v>100339.02</v>
      </c>
      <c r="B3510" s="4">
        <v>4</v>
      </c>
      <c r="C3510" s="9" t="s">
        <v>18</v>
      </c>
      <c r="D3510" s="65" t="s">
        <v>527</v>
      </c>
      <c r="E3510" s="65" t="s">
        <v>900</v>
      </c>
      <c r="F3510" s="9" t="s">
        <v>531</v>
      </c>
      <c r="G3510" s="9" t="s">
        <v>532</v>
      </c>
      <c r="H3510" s="1" t="s">
        <v>74</v>
      </c>
      <c r="I3510" s="1" t="s">
        <v>23</v>
      </c>
      <c r="K3510" s="14" t="s">
        <v>11496</v>
      </c>
      <c r="L3510" s="14" t="s">
        <v>113</v>
      </c>
      <c r="M3510" s="2">
        <v>1.9</v>
      </c>
      <c r="N3510" s="13">
        <v>44645</v>
      </c>
      <c r="P3510" s="181" t="s">
        <v>11514</v>
      </c>
      <c r="Q3510" s="182" t="s">
        <v>11</v>
      </c>
      <c r="S3510" s="6">
        <v>0</v>
      </c>
      <c r="T3510" s="6">
        <v>0</v>
      </c>
      <c r="U3510" s="6">
        <v>0</v>
      </c>
      <c r="V3510" s="6">
        <v>0</v>
      </c>
      <c r="W3510" s="6">
        <f>SUM(Table2[[#This Row],[PE Obligations]:[Paving Obligations]])</f>
        <v>0</v>
      </c>
    </row>
    <row r="3511" spans="1:23" ht="30" x14ac:dyDescent="0.25">
      <c r="A3511" s="5">
        <v>101393</v>
      </c>
      <c r="B3511" s="4">
        <v>1</v>
      </c>
      <c r="C3511" s="9" t="s">
        <v>86</v>
      </c>
      <c r="D3511" s="65" t="s">
        <v>613</v>
      </c>
      <c r="E3511" s="65" t="s">
        <v>900</v>
      </c>
      <c r="F3511" s="9" t="s">
        <v>614</v>
      </c>
      <c r="H3511" s="1" t="s">
        <v>74</v>
      </c>
      <c r="I3511" s="1" t="s">
        <v>118</v>
      </c>
      <c r="K3511" s="14" t="s">
        <v>11496</v>
      </c>
      <c r="L3511" s="14" t="s">
        <v>11499</v>
      </c>
      <c r="M3511" s="2">
        <v>0.38900000000000001</v>
      </c>
      <c r="N3511" s="13">
        <v>38793</v>
      </c>
      <c r="P3511" s="181" t="s">
        <v>11515</v>
      </c>
      <c r="Q3511" s="182"/>
      <c r="S3511" s="6">
        <v>0</v>
      </c>
      <c r="T3511" s="6">
        <v>0</v>
      </c>
      <c r="U3511" s="6">
        <v>0</v>
      </c>
      <c r="V3511" s="6">
        <v>0</v>
      </c>
      <c r="W3511" s="6">
        <f>SUM(Table2[[#This Row],[PE Obligations]:[Paving Obligations]])</f>
        <v>0</v>
      </c>
    </row>
    <row r="3512" spans="1:23" ht="30" x14ac:dyDescent="0.25">
      <c r="A3512" s="5">
        <v>101886.01</v>
      </c>
      <c r="B3512" s="4">
        <v>4</v>
      </c>
      <c r="C3512" s="9" t="s">
        <v>233</v>
      </c>
      <c r="D3512" s="65" t="s">
        <v>722</v>
      </c>
      <c r="E3512" s="65" t="s">
        <v>900</v>
      </c>
      <c r="F3512" s="9" t="s">
        <v>723</v>
      </c>
      <c r="G3512" s="9" t="s">
        <v>724</v>
      </c>
      <c r="H3512" s="1" t="s">
        <v>74</v>
      </c>
      <c r="I3512" s="1" t="s">
        <v>23</v>
      </c>
      <c r="K3512" s="14" t="s">
        <v>11496</v>
      </c>
      <c r="L3512" s="14" t="s">
        <v>113</v>
      </c>
      <c r="M3512" s="2">
        <v>2.661</v>
      </c>
      <c r="N3512" s="13">
        <v>42965</v>
      </c>
      <c r="P3512" s="181" t="s">
        <v>11514</v>
      </c>
      <c r="Q3512" s="182" t="s">
        <v>11</v>
      </c>
      <c r="S3512" s="6">
        <v>190000</v>
      </c>
      <c r="T3512" s="6">
        <v>-190000</v>
      </c>
      <c r="U3512" s="6">
        <v>0</v>
      </c>
      <c r="V3512" s="6">
        <v>0</v>
      </c>
      <c r="W3512" s="6">
        <f>SUM(Table2[[#This Row],[PE Obligations]:[Paving Obligations]])</f>
        <v>0</v>
      </c>
    </row>
    <row r="3513" spans="1:23" x14ac:dyDescent="0.25">
      <c r="A3513" s="5">
        <v>107847</v>
      </c>
      <c r="B3513" s="4">
        <v>3</v>
      </c>
      <c r="C3513" s="9" t="s">
        <v>188</v>
      </c>
      <c r="D3513" s="65" t="s">
        <v>1049</v>
      </c>
      <c r="E3513" s="65" t="s">
        <v>900</v>
      </c>
      <c r="F3513" s="9" t="s">
        <v>1050</v>
      </c>
      <c r="G3513" s="9" t="s">
        <v>1051</v>
      </c>
      <c r="H3513" s="1" t="s">
        <v>74</v>
      </c>
      <c r="I3513" s="1" t="s">
        <v>113</v>
      </c>
      <c r="K3513" s="14" t="s">
        <v>11496</v>
      </c>
      <c r="L3513" s="14" t="s">
        <v>113</v>
      </c>
      <c r="M3513" s="2">
        <v>0</v>
      </c>
      <c r="N3513" s="13">
        <v>41831</v>
      </c>
      <c r="P3513" s="181" t="s">
        <v>11515</v>
      </c>
      <c r="Q3513" s="182" t="s">
        <v>24</v>
      </c>
      <c r="S3513" s="6">
        <v>40400</v>
      </c>
      <c r="T3513" s="6">
        <v>-40400</v>
      </c>
      <c r="U3513" s="6">
        <v>0</v>
      </c>
      <c r="V3513" s="6">
        <v>0</v>
      </c>
      <c r="W3513" s="6">
        <f>SUM(Table2[[#This Row],[PE Obligations]:[Paving Obligations]])</f>
        <v>0</v>
      </c>
    </row>
    <row r="3514" spans="1:23" x14ac:dyDescent="0.25">
      <c r="A3514" s="5">
        <v>107913</v>
      </c>
      <c r="B3514" s="4">
        <v>4</v>
      </c>
      <c r="C3514" s="9" t="s">
        <v>18</v>
      </c>
      <c r="D3514" s="65" t="s">
        <v>516</v>
      </c>
      <c r="E3514" s="65" t="s">
        <v>10721</v>
      </c>
      <c r="F3514" s="9" t="s">
        <v>1053</v>
      </c>
      <c r="G3514" s="9" t="s">
        <v>1054</v>
      </c>
      <c r="H3514" s="1" t="s">
        <v>74</v>
      </c>
      <c r="I3514" s="1" t="s">
        <v>522</v>
      </c>
      <c r="K3514" s="14" t="s">
        <v>11496</v>
      </c>
      <c r="L3514" s="14" t="s">
        <v>113</v>
      </c>
      <c r="M3514" s="2">
        <v>0.48</v>
      </c>
      <c r="N3514" s="13">
        <v>44841</v>
      </c>
      <c r="P3514" s="181" t="s">
        <v>11513</v>
      </c>
      <c r="Q3514" s="182" t="s">
        <v>148</v>
      </c>
      <c r="S3514" s="6">
        <v>0</v>
      </c>
      <c r="T3514" s="6">
        <v>0</v>
      </c>
      <c r="U3514" s="6">
        <v>0</v>
      </c>
      <c r="V3514" s="6">
        <v>0</v>
      </c>
      <c r="W3514" s="6">
        <f>SUM(Table2[[#This Row],[PE Obligations]:[Paving Obligations]])</f>
        <v>0</v>
      </c>
    </row>
    <row r="3515" spans="1:23" x14ac:dyDescent="0.25">
      <c r="A3515" s="5">
        <v>113249</v>
      </c>
      <c r="B3515" s="4">
        <v>3</v>
      </c>
      <c r="C3515" s="9" t="s">
        <v>312</v>
      </c>
      <c r="D3515" s="65" t="s">
        <v>1431</v>
      </c>
      <c r="E3515" s="65" t="s">
        <v>900</v>
      </c>
      <c r="F3515" s="9" t="s">
        <v>1432</v>
      </c>
      <c r="H3515" s="1" t="s">
        <v>28</v>
      </c>
      <c r="I3515" s="1" t="s">
        <v>395</v>
      </c>
      <c r="K3515" s="14" t="s">
        <v>28</v>
      </c>
      <c r="L3515" s="14" t="s">
        <v>11339</v>
      </c>
      <c r="M3515" s="2">
        <v>8.2600000000000007E-2</v>
      </c>
      <c r="N3515" s="13">
        <v>40480</v>
      </c>
      <c r="P3515" s="181" t="s">
        <v>11515</v>
      </c>
      <c r="Q3515" s="182" t="s">
        <v>24</v>
      </c>
      <c r="R3515" s="9" t="s">
        <v>1433</v>
      </c>
      <c r="S3515" s="6">
        <v>0</v>
      </c>
      <c r="T3515" s="6">
        <v>0</v>
      </c>
      <c r="U3515" s="6">
        <v>0</v>
      </c>
      <c r="V3515" s="6">
        <v>0</v>
      </c>
      <c r="W3515" s="6">
        <f>SUM(Table2[[#This Row],[PE Obligations]:[Paving Obligations]])</f>
        <v>0</v>
      </c>
    </row>
    <row r="3516" spans="1:23" x14ac:dyDescent="0.25">
      <c r="A3516" s="5">
        <v>115166</v>
      </c>
      <c r="B3516" s="4">
        <v>2</v>
      </c>
      <c r="C3516" s="9" t="s">
        <v>176</v>
      </c>
      <c r="D3516" s="65" t="s">
        <v>465</v>
      </c>
      <c r="E3516" s="65" t="s">
        <v>900</v>
      </c>
      <c r="F3516" s="9" t="s">
        <v>1686</v>
      </c>
      <c r="H3516" s="1" t="s">
        <v>52</v>
      </c>
      <c r="I3516" s="1" t="s">
        <v>48</v>
      </c>
      <c r="K3516" s="14" t="s">
        <v>28</v>
      </c>
      <c r="L3516" s="14" t="s">
        <v>11339</v>
      </c>
      <c r="M3516" s="2">
        <v>0</v>
      </c>
      <c r="N3516" s="13">
        <v>40760</v>
      </c>
      <c r="P3516" s="181" t="s">
        <v>11515</v>
      </c>
      <c r="Q3516" s="182" t="s">
        <v>24</v>
      </c>
      <c r="R3516" s="9" t="s">
        <v>1687</v>
      </c>
      <c r="S3516" s="6">
        <v>0</v>
      </c>
      <c r="T3516" s="6">
        <v>0</v>
      </c>
      <c r="U3516" s="6">
        <v>0</v>
      </c>
      <c r="V3516" s="6">
        <v>0</v>
      </c>
      <c r="W3516" s="6">
        <f>SUM(Table2[[#This Row],[PE Obligations]:[Paving Obligations]])</f>
        <v>0</v>
      </c>
    </row>
    <row r="3517" spans="1:23" x14ac:dyDescent="0.25">
      <c r="A3517" s="5">
        <v>123961</v>
      </c>
      <c r="B3517" s="4">
        <v>1</v>
      </c>
      <c r="C3517" s="9" t="s">
        <v>223</v>
      </c>
      <c r="D3517" s="65" t="s">
        <v>644</v>
      </c>
      <c r="E3517" s="65" t="s">
        <v>900</v>
      </c>
      <c r="F3517" s="9" t="s">
        <v>3621</v>
      </c>
      <c r="G3517" s="9" t="s">
        <v>3213</v>
      </c>
      <c r="H3517" s="1" t="s">
        <v>158</v>
      </c>
      <c r="I3517" s="1" t="s">
        <v>341</v>
      </c>
      <c r="J3517" s="1" t="str">
        <f>VLOOKUP(A3517,'Resurfacing Data'!A:M,13,FALSE)</f>
        <v>Mill &amp; 411D</v>
      </c>
      <c r="K3517" s="14" t="s">
        <v>11496</v>
      </c>
      <c r="L3517" s="14" t="s">
        <v>10418</v>
      </c>
      <c r="M3517" s="2">
        <v>4.04</v>
      </c>
      <c r="N3517" s="13">
        <v>42825</v>
      </c>
      <c r="O3517" s="1" t="s">
        <v>342</v>
      </c>
      <c r="P3517" s="181" t="s">
        <v>11514</v>
      </c>
      <c r="Q3517" s="182" t="s">
        <v>11</v>
      </c>
      <c r="S3517" s="6">
        <v>0</v>
      </c>
      <c r="T3517" s="6">
        <v>0</v>
      </c>
      <c r="U3517" s="6">
        <v>0</v>
      </c>
      <c r="V3517" s="6">
        <v>0</v>
      </c>
      <c r="W3517" s="6">
        <f>SUM(Table2[[#This Row],[PE Obligations]:[Paving Obligations]])</f>
        <v>0</v>
      </c>
    </row>
    <row r="3518" spans="1:23" ht="90" x14ac:dyDescent="0.25">
      <c r="A3518" s="5">
        <v>127531</v>
      </c>
      <c r="B3518" s="4">
        <v>3</v>
      </c>
      <c r="C3518" s="9" t="s">
        <v>300</v>
      </c>
      <c r="D3518" s="65"/>
      <c r="E3518" s="65" t="s">
        <v>11498</v>
      </c>
      <c r="F3518" s="9" t="s">
        <v>5565</v>
      </c>
      <c r="G3518" s="9" t="s">
        <v>5566</v>
      </c>
      <c r="H3518" s="1" t="s">
        <v>22</v>
      </c>
      <c r="I3518" s="1" t="s">
        <v>341</v>
      </c>
      <c r="J3518" s="1" t="e">
        <f>VLOOKUP(A3518,'Resurfacing Data'!A:M,13,FALSE)</f>
        <v>#N/A</v>
      </c>
      <c r="K3518" s="14" t="s">
        <v>11496</v>
      </c>
      <c r="L3518" s="14" t="s">
        <v>10418</v>
      </c>
      <c r="M3518" s="1" t="s">
        <v>57</v>
      </c>
      <c r="P3518" s="181" t="s">
        <v>11517</v>
      </c>
      <c r="Q3518" s="182" t="s">
        <v>30</v>
      </c>
      <c r="S3518" s="6">
        <v>0</v>
      </c>
      <c r="T3518" s="6">
        <v>0</v>
      </c>
      <c r="U3518" s="6">
        <v>0</v>
      </c>
      <c r="V3518" s="6">
        <v>0</v>
      </c>
      <c r="W3518" s="6">
        <f>SUM(Table2[[#This Row],[PE Obligations]:[Paving Obligations]])</f>
        <v>0</v>
      </c>
    </row>
    <row r="3519" spans="1:23" ht="30" x14ac:dyDescent="0.25">
      <c r="A3519" s="5">
        <v>121787</v>
      </c>
      <c r="B3519" s="4">
        <v>1</v>
      </c>
      <c r="C3519" s="9" t="s">
        <v>102</v>
      </c>
      <c r="D3519" s="65" t="s">
        <v>3003</v>
      </c>
      <c r="E3519" s="65" t="s">
        <v>11498</v>
      </c>
      <c r="F3519" s="9" t="s">
        <v>3004</v>
      </c>
      <c r="G3519" s="9" t="s">
        <v>3005</v>
      </c>
      <c r="H3519" s="1" t="s">
        <v>24</v>
      </c>
      <c r="I3519" s="1" t="s">
        <v>1070</v>
      </c>
      <c r="K3519" s="14" t="s">
        <v>11500</v>
      </c>
      <c r="L3519" s="14" t="s">
        <v>11500</v>
      </c>
      <c r="M3519" s="2">
        <v>0.01</v>
      </c>
      <c r="P3519" s="181" t="s">
        <v>11517</v>
      </c>
      <c r="Q3519" s="182" t="s">
        <v>30</v>
      </c>
      <c r="S3519" s="6">
        <v>0</v>
      </c>
      <c r="T3519" s="6">
        <v>0</v>
      </c>
      <c r="U3519" s="6">
        <v>0</v>
      </c>
      <c r="V3519" s="6">
        <v>0</v>
      </c>
      <c r="W3519" s="6">
        <f>SUM(Table2[[#This Row],[PE Obligations]:[Paving Obligations]])</f>
        <v>0</v>
      </c>
    </row>
    <row r="3520" spans="1:23" ht="60" x14ac:dyDescent="0.25">
      <c r="A3520" s="5">
        <v>123205</v>
      </c>
      <c r="B3520" s="4">
        <v>2</v>
      </c>
      <c r="C3520" s="9" t="s">
        <v>65</v>
      </c>
      <c r="D3520" s="65" t="s">
        <v>3369</v>
      </c>
      <c r="E3520" s="65" t="s">
        <v>11498</v>
      </c>
      <c r="F3520" s="9" t="s">
        <v>3370</v>
      </c>
      <c r="G3520" s="9" t="s">
        <v>3371</v>
      </c>
      <c r="H3520" s="1" t="s">
        <v>1069</v>
      </c>
      <c r="I3520" s="1" t="s">
        <v>1070</v>
      </c>
      <c r="K3520" s="14" t="s">
        <v>11500</v>
      </c>
      <c r="L3520" s="14" t="s">
        <v>11500</v>
      </c>
      <c r="M3520" s="2">
        <v>0.01</v>
      </c>
      <c r="P3520" s="181" t="s">
        <v>11517</v>
      </c>
      <c r="Q3520" s="182" t="s">
        <v>30</v>
      </c>
      <c r="S3520" s="6">
        <v>0</v>
      </c>
      <c r="T3520" s="6">
        <v>0</v>
      </c>
      <c r="U3520" s="6">
        <v>0</v>
      </c>
      <c r="V3520" s="6">
        <v>0</v>
      </c>
      <c r="W3520" s="6">
        <f>SUM(Table2[[#This Row],[PE Obligations]:[Paving Obligations]])</f>
        <v>0</v>
      </c>
    </row>
    <row r="3521" spans="1:23" ht="30" x14ac:dyDescent="0.25">
      <c r="A3521" s="5">
        <v>121797</v>
      </c>
      <c r="B3521" s="4">
        <v>1</v>
      </c>
      <c r="C3521" s="9" t="s">
        <v>40</v>
      </c>
      <c r="D3521" s="65" t="s">
        <v>3009</v>
      </c>
      <c r="E3521" s="65" t="s">
        <v>11498</v>
      </c>
      <c r="F3521" s="9" t="s">
        <v>3010</v>
      </c>
      <c r="G3521" s="9" t="s">
        <v>2658</v>
      </c>
      <c r="H3521" s="1" t="s">
        <v>24</v>
      </c>
      <c r="I3521" s="1" t="s">
        <v>1070</v>
      </c>
      <c r="K3521" s="14" t="s">
        <v>11500</v>
      </c>
      <c r="L3521" s="14" t="s">
        <v>11500</v>
      </c>
      <c r="M3521" s="2">
        <v>0.01</v>
      </c>
      <c r="P3521" s="181" t="s">
        <v>11517</v>
      </c>
      <c r="Q3521" s="182" t="s">
        <v>30</v>
      </c>
      <c r="S3521" s="6">
        <v>0</v>
      </c>
      <c r="T3521" s="6">
        <v>0</v>
      </c>
      <c r="U3521" s="6">
        <v>0</v>
      </c>
      <c r="V3521" s="6">
        <v>0</v>
      </c>
      <c r="W3521" s="6">
        <f>SUM(Table2[[#This Row],[PE Obligations]:[Paving Obligations]])</f>
        <v>0</v>
      </c>
    </row>
    <row r="3522" spans="1:23" x14ac:dyDescent="0.25">
      <c r="A3522" s="5">
        <v>102659.08</v>
      </c>
      <c r="B3522" s="4">
        <v>6</v>
      </c>
      <c r="C3522" s="9" t="s">
        <v>46</v>
      </c>
      <c r="D3522" s="65"/>
      <c r="E3522" s="65" t="s">
        <v>11500</v>
      </c>
      <c r="F3522" s="9" t="s">
        <v>770</v>
      </c>
      <c r="H3522" s="1" t="s">
        <v>24</v>
      </c>
      <c r="I3522" s="1" t="s">
        <v>771</v>
      </c>
      <c r="K3522" s="14" t="s">
        <v>11500</v>
      </c>
      <c r="L3522" s="14" t="s">
        <v>11500</v>
      </c>
      <c r="M3522" s="2">
        <v>0</v>
      </c>
      <c r="P3522" s="181" t="s">
        <v>11500</v>
      </c>
      <c r="Q3522" s="182"/>
      <c r="S3522" s="6">
        <v>0</v>
      </c>
      <c r="T3522" s="6">
        <v>0</v>
      </c>
      <c r="U3522" s="6">
        <v>0</v>
      </c>
      <c r="V3522" s="6">
        <v>0</v>
      </c>
      <c r="W3522" s="6">
        <f>SUM(Table2[[#This Row],[PE Obligations]:[Paving Obligations]])</f>
        <v>0</v>
      </c>
    </row>
    <row r="3523" spans="1:23" x14ac:dyDescent="0.25">
      <c r="A3523" s="5">
        <v>102659.09</v>
      </c>
      <c r="B3523" s="4">
        <v>6</v>
      </c>
      <c r="C3523" s="9" t="s">
        <v>46</v>
      </c>
      <c r="D3523" s="65"/>
      <c r="E3523" s="65" t="s">
        <v>11500</v>
      </c>
      <c r="F3523" s="9" t="s">
        <v>772</v>
      </c>
      <c r="H3523" s="1" t="s">
        <v>24</v>
      </c>
      <c r="I3523" s="1" t="s">
        <v>771</v>
      </c>
      <c r="K3523" s="14" t="s">
        <v>11500</v>
      </c>
      <c r="L3523" s="14" t="s">
        <v>11500</v>
      </c>
      <c r="M3523" s="2">
        <v>0</v>
      </c>
      <c r="P3523" s="181" t="s">
        <v>11500</v>
      </c>
      <c r="Q3523" s="182"/>
      <c r="S3523" s="6">
        <v>0</v>
      </c>
      <c r="T3523" s="6">
        <v>0</v>
      </c>
      <c r="U3523" s="6">
        <v>0</v>
      </c>
      <c r="V3523" s="6">
        <v>0</v>
      </c>
      <c r="W3523" s="6">
        <f>SUM(Table2[[#This Row],[PE Obligations]:[Paving Obligations]])</f>
        <v>0</v>
      </c>
    </row>
    <row r="3524" spans="1:23" ht="30" x14ac:dyDescent="0.25">
      <c r="A3524" s="5">
        <v>102659.11</v>
      </c>
      <c r="B3524" s="4">
        <v>6</v>
      </c>
      <c r="C3524" s="9" t="s">
        <v>46</v>
      </c>
      <c r="D3524" s="65"/>
      <c r="E3524" s="65" t="s">
        <v>11500</v>
      </c>
      <c r="F3524" s="9" t="s">
        <v>773</v>
      </c>
      <c r="G3524" s="9" t="s">
        <v>774</v>
      </c>
      <c r="H3524" s="1" t="s">
        <v>24</v>
      </c>
      <c r="I3524" s="1" t="s">
        <v>771</v>
      </c>
      <c r="K3524" s="14" t="s">
        <v>11500</v>
      </c>
      <c r="L3524" s="14" t="s">
        <v>11500</v>
      </c>
      <c r="M3524" s="2">
        <v>0</v>
      </c>
      <c r="P3524" s="181" t="s">
        <v>11500</v>
      </c>
      <c r="Q3524" s="182"/>
      <c r="S3524" s="6">
        <v>0</v>
      </c>
      <c r="T3524" s="6">
        <v>0</v>
      </c>
      <c r="U3524" s="6">
        <v>0</v>
      </c>
      <c r="V3524" s="6">
        <v>0</v>
      </c>
      <c r="W3524" s="6">
        <f>SUM(Table2[[#This Row],[PE Obligations]:[Paving Obligations]])</f>
        <v>0</v>
      </c>
    </row>
    <row r="3525" spans="1:23" ht="30" x14ac:dyDescent="0.25">
      <c r="A3525" s="5">
        <v>103407</v>
      </c>
      <c r="B3525" s="4">
        <v>1</v>
      </c>
      <c r="C3525" s="9" t="s">
        <v>310</v>
      </c>
      <c r="D3525" s="65"/>
      <c r="E3525" s="65" t="s">
        <v>11500</v>
      </c>
      <c r="F3525" s="9" t="s">
        <v>790</v>
      </c>
      <c r="H3525" s="1" t="s">
        <v>24</v>
      </c>
      <c r="I3525" s="1" t="s">
        <v>24</v>
      </c>
      <c r="K3525" s="14" t="s">
        <v>11500</v>
      </c>
      <c r="L3525" s="14" t="s">
        <v>11500</v>
      </c>
      <c r="M3525" s="1" t="s">
        <v>57</v>
      </c>
      <c r="N3525" s="13">
        <v>43812</v>
      </c>
      <c r="P3525" s="181" t="s">
        <v>11500</v>
      </c>
      <c r="Q3525" s="182"/>
      <c r="S3525" s="6">
        <v>0</v>
      </c>
      <c r="T3525" s="6">
        <v>0</v>
      </c>
      <c r="U3525" s="6">
        <v>0</v>
      </c>
      <c r="V3525" s="6">
        <v>0</v>
      </c>
      <c r="W3525" s="6">
        <f>SUM(Table2[[#This Row],[PE Obligations]:[Paving Obligations]])</f>
        <v>0</v>
      </c>
    </row>
    <row r="3526" spans="1:23" x14ac:dyDescent="0.25">
      <c r="A3526" s="5">
        <v>104684.08</v>
      </c>
      <c r="B3526" s="4">
        <v>6</v>
      </c>
      <c r="C3526" s="9" t="s">
        <v>46</v>
      </c>
      <c r="D3526" s="65"/>
      <c r="E3526" s="65" t="s">
        <v>11500</v>
      </c>
      <c r="F3526" s="9" t="s">
        <v>880</v>
      </c>
      <c r="G3526" s="9" t="s">
        <v>880</v>
      </c>
      <c r="H3526" s="1" t="s">
        <v>24</v>
      </c>
      <c r="I3526" s="1" t="s">
        <v>771</v>
      </c>
      <c r="K3526" s="14" t="s">
        <v>11500</v>
      </c>
      <c r="L3526" s="14" t="s">
        <v>11500</v>
      </c>
      <c r="M3526" s="2">
        <v>0</v>
      </c>
      <c r="P3526" s="181" t="s">
        <v>11500</v>
      </c>
      <c r="Q3526" s="182"/>
      <c r="S3526" s="6">
        <v>0</v>
      </c>
      <c r="T3526" s="6">
        <v>0</v>
      </c>
      <c r="U3526" s="6">
        <v>0</v>
      </c>
      <c r="V3526" s="6">
        <v>0</v>
      </c>
      <c r="W3526" s="6">
        <f>SUM(Table2[[#This Row],[PE Obligations]:[Paving Obligations]])</f>
        <v>0</v>
      </c>
    </row>
    <row r="3527" spans="1:23" x14ac:dyDescent="0.25">
      <c r="A3527" s="5">
        <v>104684.09</v>
      </c>
      <c r="B3527" s="4">
        <v>3</v>
      </c>
      <c r="C3527" s="9" t="s">
        <v>54</v>
      </c>
      <c r="D3527" s="65"/>
      <c r="E3527" s="65" t="s">
        <v>11500</v>
      </c>
      <c r="F3527" s="9" t="s">
        <v>881</v>
      </c>
      <c r="H3527" s="1" t="s">
        <v>24</v>
      </c>
      <c r="I3527" s="1" t="s">
        <v>771</v>
      </c>
      <c r="K3527" s="14" t="s">
        <v>11500</v>
      </c>
      <c r="L3527" s="14" t="s">
        <v>11500</v>
      </c>
      <c r="M3527" s="1" t="s">
        <v>57</v>
      </c>
      <c r="P3527" s="181" t="s">
        <v>11500</v>
      </c>
      <c r="Q3527" s="182"/>
      <c r="S3527" s="6">
        <v>0</v>
      </c>
      <c r="T3527" s="6">
        <v>0</v>
      </c>
      <c r="U3527" s="6">
        <v>0</v>
      </c>
      <c r="V3527" s="6">
        <v>0</v>
      </c>
      <c r="W3527" s="6">
        <f>SUM(Table2[[#This Row],[PE Obligations]:[Paving Obligations]])</f>
        <v>0</v>
      </c>
    </row>
    <row r="3528" spans="1:23" x14ac:dyDescent="0.25">
      <c r="A3528" s="5">
        <v>104684.1</v>
      </c>
      <c r="B3528" s="4">
        <v>6</v>
      </c>
      <c r="C3528" s="9" t="s">
        <v>46</v>
      </c>
      <c r="D3528" s="65"/>
      <c r="E3528" s="65" t="s">
        <v>11500</v>
      </c>
      <c r="F3528" s="9" t="s">
        <v>882</v>
      </c>
      <c r="G3528" s="9" t="s">
        <v>882</v>
      </c>
      <c r="H3528" s="1" t="s">
        <v>24</v>
      </c>
      <c r="I3528" s="1" t="s">
        <v>771</v>
      </c>
      <c r="K3528" s="14" t="s">
        <v>11500</v>
      </c>
      <c r="L3528" s="14" t="s">
        <v>11500</v>
      </c>
      <c r="M3528" s="1" t="s">
        <v>57</v>
      </c>
      <c r="P3528" s="181" t="s">
        <v>11500</v>
      </c>
      <c r="Q3528" s="182"/>
      <c r="S3528" s="6">
        <v>0</v>
      </c>
      <c r="T3528" s="6">
        <v>0</v>
      </c>
      <c r="U3528" s="6">
        <v>0</v>
      </c>
      <c r="V3528" s="6">
        <v>0</v>
      </c>
      <c r="W3528" s="6">
        <f>SUM(Table2[[#This Row],[PE Obligations]:[Paving Obligations]])</f>
        <v>0</v>
      </c>
    </row>
    <row r="3529" spans="1:23" x14ac:dyDescent="0.25">
      <c r="A3529" s="5">
        <v>104685.07</v>
      </c>
      <c r="B3529" s="4">
        <v>6</v>
      </c>
      <c r="C3529" s="9" t="s">
        <v>46</v>
      </c>
      <c r="D3529" s="65"/>
      <c r="E3529" s="65" t="s">
        <v>11500</v>
      </c>
      <c r="F3529" s="9" t="s">
        <v>883</v>
      </c>
      <c r="H3529" s="1" t="s">
        <v>24</v>
      </c>
      <c r="I3529" s="1" t="s">
        <v>155</v>
      </c>
      <c r="K3529" s="14" t="s">
        <v>11500</v>
      </c>
      <c r="L3529" s="14" t="s">
        <v>11500</v>
      </c>
      <c r="M3529" s="1" t="s">
        <v>57</v>
      </c>
      <c r="P3529" s="181" t="s">
        <v>11500</v>
      </c>
      <c r="Q3529" s="182"/>
      <c r="S3529" s="6">
        <v>0</v>
      </c>
      <c r="T3529" s="6">
        <v>0</v>
      </c>
      <c r="U3529" s="6">
        <v>0</v>
      </c>
      <c r="V3529" s="6">
        <v>0</v>
      </c>
      <c r="W3529" s="6">
        <f>SUM(Table2[[#This Row],[PE Obligations]:[Paving Obligations]])</f>
        <v>0</v>
      </c>
    </row>
    <row r="3530" spans="1:23" x14ac:dyDescent="0.25">
      <c r="A3530" s="5">
        <v>104685.08</v>
      </c>
      <c r="B3530" s="4">
        <v>6</v>
      </c>
      <c r="C3530" s="9" t="s">
        <v>46</v>
      </c>
      <c r="D3530" s="65"/>
      <c r="E3530" s="65" t="s">
        <v>11500</v>
      </c>
      <c r="F3530" s="9" t="s">
        <v>884</v>
      </c>
      <c r="G3530" s="9" t="s">
        <v>885</v>
      </c>
      <c r="H3530" s="1" t="s">
        <v>24</v>
      </c>
      <c r="I3530" s="1" t="s">
        <v>771</v>
      </c>
      <c r="K3530" s="14" t="s">
        <v>11500</v>
      </c>
      <c r="L3530" s="14" t="s">
        <v>11500</v>
      </c>
      <c r="M3530" s="2">
        <v>0</v>
      </c>
      <c r="P3530" s="181" t="s">
        <v>11500</v>
      </c>
      <c r="Q3530" s="182"/>
      <c r="S3530" s="6">
        <v>0</v>
      </c>
      <c r="T3530" s="6">
        <v>0</v>
      </c>
      <c r="U3530" s="6">
        <v>0</v>
      </c>
      <c r="V3530" s="6">
        <v>0</v>
      </c>
      <c r="W3530" s="6">
        <f>SUM(Table2[[#This Row],[PE Obligations]:[Paving Obligations]])</f>
        <v>0</v>
      </c>
    </row>
    <row r="3531" spans="1:23" x14ac:dyDescent="0.25">
      <c r="A3531" s="5">
        <v>104685.09</v>
      </c>
      <c r="B3531" s="4">
        <v>6</v>
      </c>
      <c r="C3531" s="9" t="s">
        <v>46</v>
      </c>
      <c r="D3531" s="65"/>
      <c r="E3531" s="65" t="s">
        <v>11500</v>
      </c>
      <c r="F3531" s="9" t="s">
        <v>886</v>
      </c>
      <c r="G3531" s="9" t="s">
        <v>886</v>
      </c>
      <c r="H3531" s="1" t="s">
        <v>24</v>
      </c>
      <c r="I3531" s="1" t="s">
        <v>771</v>
      </c>
      <c r="K3531" s="14" t="s">
        <v>11500</v>
      </c>
      <c r="L3531" s="14" t="s">
        <v>11500</v>
      </c>
      <c r="M3531" s="2">
        <v>0</v>
      </c>
      <c r="P3531" s="181" t="s">
        <v>11500</v>
      </c>
      <c r="Q3531" s="182"/>
      <c r="S3531" s="6">
        <v>0</v>
      </c>
      <c r="T3531" s="6">
        <v>0</v>
      </c>
      <c r="U3531" s="6">
        <v>0</v>
      </c>
      <c r="V3531" s="6">
        <v>0</v>
      </c>
      <c r="W3531" s="6">
        <f>SUM(Table2[[#This Row],[PE Obligations]:[Paving Obligations]])</f>
        <v>0</v>
      </c>
    </row>
    <row r="3532" spans="1:23" x14ac:dyDescent="0.25">
      <c r="A3532" s="5">
        <v>104685.1</v>
      </c>
      <c r="B3532" s="4">
        <v>6</v>
      </c>
      <c r="C3532" s="9" t="s">
        <v>46</v>
      </c>
      <c r="D3532" s="65"/>
      <c r="E3532" s="65" t="s">
        <v>11500</v>
      </c>
      <c r="F3532" s="9" t="s">
        <v>887</v>
      </c>
      <c r="G3532" s="9" t="s">
        <v>888</v>
      </c>
      <c r="H3532" s="1" t="s">
        <v>24</v>
      </c>
      <c r="I3532" s="1" t="s">
        <v>771</v>
      </c>
      <c r="K3532" s="14" t="s">
        <v>11500</v>
      </c>
      <c r="L3532" s="14" t="s">
        <v>11500</v>
      </c>
      <c r="M3532" s="2">
        <v>0</v>
      </c>
      <c r="P3532" s="181" t="s">
        <v>11500</v>
      </c>
      <c r="Q3532" s="182"/>
      <c r="S3532" s="6">
        <v>0</v>
      </c>
      <c r="T3532" s="6">
        <v>0</v>
      </c>
      <c r="U3532" s="6">
        <v>0</v>
      </c>
      <c r="V3532" s="6">
        <v>0</v>
      </c>
      <c r="W3532" s="6">
        <f>SUM(Table2[[#This Row],[PE Obligations]:[Paving Obligations]])</f>
        <v>0</v>
      </c>
    </row>
    <row r="3533" spans="1:23" x14ac:dyDescent="0.25">
      <c r="A3533" s="5">
        <v>104686.05</v>
      </c>
      <c r="B3533" s="4">
        <v>6</v>
      </c>
      <c r="C3533" s="9" t="s">
        <v>46</v>
      </c>
      <c r="D3533" s="65"/>
      <c r="E3533" s="65" t="s">
        <v>11500</v>
      </c>
      <c r="F3533" s="9" t="s">
        <v>889</v>
      </c>
      <c r="G3533" s="9" t="s">
        <v>890</v>
      </c>
      <c r="H3533" s="1" t="s">
        <v>24</v>
      </c>
      <c r="I3533" s="1" t="s">
        <v>771</v>
      </c>
      <c r="K3533" s="14" t="s">
        <v>11500</v>
      </c>
      <c r="L3533" s="14" t="s">
        <v>11500</v>
      </c>
      <c r="M3533" s="2">
        <v>0</v>
      </c>
      <c r="P3533" s="181" t="s">
        <v>11500</v>
      </c>
      <c r="Q3533" s="182"/>
      <c r="S3533" s="6">
        <v>0</v>
      </c>
      <c r="T3533" s="6">
        <v>0</v>
      </c>
      <c r="U3533" s="6">
        <v>0</v>
      </c>
      <c r="V3533" s="6">
        <v>0</v>
      </c>
      <c r="W3533" s="6">
        <f>SUM(Table2[[#This Row],[PE Obligations]:[Paving Obligations]])</f>
        <v>0</v>
      </c>
    </row>
    <row r="3534" spans="1:23" x14ac:dyDescent="0.25">
      <c r="A3534" s="5">
        <v>104686.06</v>
      </c>
      <c r="B3534" s="4">
        <v>6</v>
      </c>
      <c r="C3534" s="9" t="s">
        <v>46</v>
      </c>
      <c r="D3534" s="65"/>
      <c r="E3534" s="65" t="s">
        <v>11500</v>
      </c>
      <c r="F3534" s="9" t="s">
        <v>891</v>
      </c>
      <c r="G3534" s="9" t="s">
        <v>892</v>
      </c>
      <c r="H3534" s="1" t="s">
        <v>24</v>
      </c>
      <c r="I3534" s="1" t="s">
        <v>771</v>
      </c>
      <c r="K3534" s="14" t="s">
        <v>11500</v>
      </c>
      <c r="L3534" s="14" t="s">
        <v>11500</v>
      </c>
      <c r="M3534" s="2">
        <v>0</v>
      </c>
      <c r="P3534" s="181" t="s">
        <v>11500</v>
      </c>
      <c r="Q3534" s="182"/>
      <c r="S3534" s="6">
        <v>0</v>
      </c>
      <c r="T3534" s="6">
        <v>0</v>
      </c>
      <c r="U3534" s="6">
        <v>0</v>
      </c>
      <c r="V3534" s="6">
        <v>0</v>
      </c>
      <c r="W3534" s="6">
        <f>SUM(Table2[[#This Row],[PE Obligations]:[Paving Obligations]])</f>
        <v>0</v>
      </c>
    </row>
    <row r="3535" spans="1:23" x14ac:dyDescent="0.25">
      <c r="A3535" s="5">
        <v>104686.07</v>
      </c>
      <c r="B3535" s="4">
        <v>6</v>
      </c>
      <c r="C3535" s="9" t="s">
        <v>46</v>
      </c>
      <c r="D3535" s="65"/>
      <c r="E3535" s="65" t="s">
        <v>11500</v>
      </c>
      <c r="F3535" s="9" t="s">
        <v>893</v>
      </c>
      <c r="G3535" s="9" t="s">
        <v>893</v>
      </c>
      <c r="H3535" s="1" t="s">
        <v>24</v>
      </c>
      <c r="I3535" s="1" t="s">
        <v>771</v>
      </c>
      <c r="K3535" s="14" t="s">
        <v>11500</v>
      </c>
      <c r="L3535" s="14" t="s">
        <v>11500</v>
      </c>
      <c r="M3535" s="1" t="s">
        <v>57</v>
      </c>
      <c r="P3535" s="181" t="s">
        <v>11500</v>
      </c>
      <c r="Q3535" s="182"/>
      <c r="S3535" s="6">
        <v>0</v>
      </c>
      <c r="T3535" s="6">
        <v>0</v>
      </c>
      <c r="U3535" s="6">
        <v>0</v>
      </c>
      <c r="V3535" s="6">
        <v>0</v>
      </c>
      <c r="W3535" s="6">
        <f>SUM(Table2[[#This Row],[PE Obligations]:[Paving Obligations]])</f>
        <v>0</v>
      </c>
    </row>
    <row r="3536" spans="1:23" x14ac:dyDescent="0.25">
      <c r="A3536" s="5">
        <v>112496</v>
      </c>
      <c r="B3536" s="4">
        <v>1</v>
      </c>
      <c r="C3536" s="9" t="s">
        <v>223</v>
      </c>
      <c r="D3536" s="65"/>
      <c r="E3536" s="65" t="s">
        <v>11500</v>
      </c>
      <c r="F3536" s="9" t="s">
        <v>1312</v>
      </c>
      <c r="H3536" s="1" t="s">
        <v>878</v>
      </c>
      <c r="I3536" s="1" t="s">
        <v>972</v>
      </c>
      <c r="K3536" s="14" t="s">
        <v>11500</v>
      </c>
      <c r="L3536" s="14" t="s">
        <v>11500</v>
      </c>
      <c r="M3536" s="1" t="s">
        <v>57</v>
      </c>
      <c r="P3536" s="181" t="s">
        <v>11500</v>
      </c>
      <c r="Q3536" s="182"/>
      <c r="S3536" s="6">
        <v>0</v>
      </c>
      <c r="T3536" s="6">
        <v>0</v>
      </c>
      <c r="U3536" s="6">
        <v>0</v>
      </c>
      <c r="V3536" s="6">
        <v>0</v>
      </c>
      <c r="W3536" s="6">
        <f>SUM(Table2[[#This Row],[PE Obligations]:[Paving Obligations]])</f>
        <v>0</v>
      </c>
    </row>
    <row r="3537" spans="1:23" ht="30" x14ac:dyDescent="0.25">
      <c r="A3537" s="5">
        <v>114119.03999999999</v>
      </c>
      <c r="B3537" s="4">
        <v>4</v>
      </c>
      <c r="C3537" s="9" t="s">
        <v>156</v>
      </c>
      <c r="D3537" s="65"/>
      <c r="E3537" s="65" t="s">
        <v>10721</v>
      </c>
      <c r="F3537" s="9" t="s">
        <v>1546</v>
      </c>
      <c r="G3537" s="9" t="s">
        <v>1547</v>
      </c>
      <c r="H3537" s="1" t="s">
        <v>105</v>
      </c>
      <c r="I3537" s="1" t="s">
        <v>1540</v>
      </c>
      <c r="K3537" s="14" t="s">
        <v>11500</v>
      </c>
      <c r="L3537" s="14" t="s">
        <v>11500</v>
      </c>
      <c r="M3537" s="1" t="s">
        <v>57</v>
      </c>
      <c r="N3537" s="13">
        <v>41733</v>
      </c>
      <c r="P3537" s="181" t="s">
        <v>11513</v>
      </c>
      <c r="Q3537" s="182"/>
      <c r="S3537" s="6">
        <v>0</v>
      </c>
      <c r="T3537" s="6">
        <v>0</v>
      </c>
      <c r="U3537" s="6">
        <v>0</v>
      </c>
      <c r="V3537" s="6">
        <v>0</v>
      </c>
      <c r="W3537" s="6">
        <f>SUM(Table2[[#This Row],[PE Obligations]:[Paving Obligations]])</f>
        <v>0</v>
      </c>
    </row>
    <row r="3538" spans="1:23" x14ac:dyDescent="0.25">
      <c r="A3538" s="5">
        <v>116406</v>
      </c>
      <c r="B3538" s="4">
        <v>2</v>
      </c>
      <c r="C3538" s="9" t="s">
        <v>124</v>
      </c>
      <c r="D3538" s="65"/>
      <c r="E3538" s="65" t="s">
        <v>11500</v>
      </c>
      <c r="F3538" s="9" t="s">
        <v>1976</v>
      </c>
      <c r="H3538" s="1" t="s">
        <v>878</v>
      </c>
      <c r="I3538" s="1" t="s">
        <v>972</v>
      </c>
      <c r="K3538" s="14" t="s">
        <v>11500</v>
      </c>
      <c r="L3538" s="14" t="s">
        <v>11500</v>
      </c>
      <c r="M3538" s="1" t="s">
        <v>57</v>
      </c>
      <c r="P3538" s="181" t="s">
        <v>11500</v>
      </c>
      <c r="Q3538" s="182"/>
      <c r="S3538" s="6">
        <v>0</v>
      </c>
      <c r="T3538" s="6">
        <v>0</v>
      </c>
      <c r="U3538" s="6">
        <v>0</v>
      </c>
      <c r="V3538" s="6">
        <v>0</v>
      </c>
      <c r="W3538" s="6">
        <f>SUM(Table2[[#This Row],[PE Obligations]:[Paving Obligations]])</f>
        <v>0</v>
      </c>
    </row>
    <row r="3539" spans="1:23" ht="120" x14ac:dyDescent="0.25">
      <c r="A3539" s="5">
        <v>120086</v>
      </c>
      <c r="B3539" s="4">
        <v>1</v>
      </c>
      <c r="C3539" s="9" t="s">
        <v>256</v>
      </c>
      <c r="D3539" s="65" t="s">
        <v>369</v>
      </c>
      <c r="E3539" s="65" t="s">
        <v>900</v>
      </c>
      <c r="F3539" s="9" t="s">
        <v>2612</v>
      </c>
      <c r="G3539" s="9" t="s">
        <v>2613</v>
      </c>
      <c r="H3539" s="1" t="s">
        <v>22</v>
      </c>
      <c r="I3539" s="1" t="s">
        <v>39</v>
      </c>
      <c r="K3539" s="14" t="s">
        <v>11500</v>
      </c>
      <c r="L3539" s="14" t="s">
        <v>11500</v>
      </c>
      <c r="M3539" s="2">
        <v>0.39</v>
      </c>
      <c r="P3539" s="181" t="s">
        <v>11514</v>
      </c>
      <c r="Q3539" s="182" t="s">
        <v>11</v>
      </c>
      <c r="S3539" s="6">
        <v>-9666</v>
      </c>
      <c r="T3539" s="6">
        <v>0</v>
      </c>
      <c r="U3539" s="6">
        <v>9666</v>
      </c>
      <c r="V3539" s="6">
        <v>0</v>
      </c>
      <c r="W3539" s="6">
        <f>SUM(Table2[[#This Row],[PE Obligations]:[Paving Obligations]])</f>
        <v>0</v>
      </c>
    </row>
    <row r="3540" spans="1:23" x14ac:dyDescent="0.25">
      <c r="A3540" s="5">
        <v>116905</v>
      </c>
      <c r="B3540" s="4">
        <v>2</v>
      </c>
      <c r="C3540" s="9" t="s">
        <v>197</v>
      </c>
      <c r="D3540" s="65"/>
      <c r="E3540" s="65" t="s">
        <v>11500</v>
      </c>
      <c r="F3540" s="9" t="s">
        <v>2009</v>
      </c>
      <c r="H3540" s="1" t="s">
        <v>878</v>
      </c>
      <c r="I3540" s="1" t="s">
        <v>972</v>
      </c>
      <c r="K3540" s="14" t="s">
        <v>11500</v>
      </c>
      <c r="L3540" s="14" t="s">
        <v>11500</v>
      </c>
      <c r="M3540" s="1" t="s">
        <v>57</v>
      </c>
      <c r="P3540" s="181" t="s">
        <v>11500</v>
      </c>
      <c r="Q3540" s="182"/>
      <c r="S3540" s="6">
        <v>0</v>
      </c>
      <c r="T3540" s="6">
        <v>0</v>
      </c>
      <c r="U3540" s="6">
        <v>0</v>
      </c>
      <c r="V3540" s="6">
        <v>0</v>
      </c>
      <c r="W3540" s="6">
        <f>SUM(Table2[[#This Row],[PE Obligations]:[Paving Obligations]])</f>
        <v>0</v>
      </c>
    </row>
    <row r="3541" spans="1:23" x14ac:dyDescent="0.25">
      <c r="A3541" s="5">
        <v>117137</v>
      </c>
      <c r="B3541" s="4">
        <v>4</v>
      </c>
      <c r="C3541" s="9" t="s">
        <v>156</v>
      </c>
      <c r="D3541" s="65"/>
      <c r="E3541" s="65" t="s">
        <v>10721</v>
      </c>
      <c r="F3541" s="9" t="s">
        <v>2053</v>
      </c>
      <c r="G3541" s="9" t="s">
        <v>2054</v>
      </c>
      <c r="H3541" s="1" t="s">
        <v>105</v>
      </c>
      <c r="I3541" s="1" t="s">
        <v>171</v>
      </c>
      <c r="K3541" s="14" t="s">
        <v>11500</v>
      </c>
      <c r="L3541" s="14" t="s">
        <v>11500</v>
      </c>
      <c r="M3541" s="1" t="s">
        <v>57</v>
      </c>
      <c r="P3541" s="181" t="s">
        <v>11513</v>
      </c>
      <c r="Q3541" s="182"/>
      <c r="S3541" s="6">
        <v>0</v>
      </c>
      <c r="T3541" s="6">
        <v>0</v>
      </c>
      <c r="U3541" s="6">
        <v>0</v>
      </c>
      <c r="V3541" s="6">
        <v>0</v>
      </c>
      <c r="W3541" s="6">
        <f>SUM(Table2[[#This Row],[PE Obligations]:[Paving Obligations]])</f>
        <v>0</v>
      </c>
    </row>
    <row r="3542" spans="1:23" x14ac:dyDescent="0.25">
      <c r="A3542" s="5">
        <v>118319</v>
      </c>
      <c r="B3542" s="4">
        <v>1</v>
      </c>
      <c r="C3542" s="9" t="s">
        <v>271</v>
      </c>
      <c r="D3542" s="65"/>
      <c r="E3542" s="65" t="s">
        <v>11500</v>
      </c>
      <c r="F3542" s="9" t="s">
        <v>2269</v>
      </c>
      <c r="H3542" s="1" t="s">
        <v>878</v>
      </c>
      <c r="I3542" s="1" t="s">
        <v>972</v>
      </c>
      <c r="K3542" s="14" t="s">
        <v>11500</v>
      </c>
      <c r="L3542" s="14" t="s">
        <v>11500</v>
      </c>
      <c r="M3542" s="1" t="s">
        <v>57</v>
      </c>
      <c r="P3542" s="181" t="s">
        <v>11500</v>
      </c>
      <c r="Q3542" s="182"/>
      <c r="S3542" s="6">
        <v>0</v>
      </c>
      <c r="T3542" s="6">
        <v>0</v>
      </c>
      <c r="U3542" s="6">
        <v>0</v>
      </c>
      <c r="V3542" s="6">
        <v>0</v>
      </c>
      <c r="W3542" s="6">
        <f>SUM(Table2[[#This Row],[PE Obligations]:[Paving Obligations]])</f>
        <v>0</v>
      </c>
    </row>
    <row r="3543" spans="1:23" x14ac:dyDescent="0.25">
      <c r="A3543" s="5">
        <v>118332</v>
      </c>
      <c r="B3543" s="4">
        <v>3</v>
      </c>
      <c r="C3543" s="9" t="s">
        <v>320</v>
      </c>
      <c r="D3543" s="65"/>
      <c r="E3543" s="65" t="s">
        <v>11500</v>
      </c>
      <c r="F3543" s="9" t="s">
        <v>2271</v>
      </c>
      <c r="H3543" s="1" t="s">
        <v>878</v>
      </c>
      <c r="I3543" s="1" t="s">
        <v>972</v>
      </c>
      <c r="K3543" s="14" t="s">
        <v>11500</v>
      </c>
      <c r="L3543" s="14" t="s">
        <v>11500</v>
      </c>
      <c r="M3543" s="1" t="s">
        <v>57</v>
      </c>
      <c r="P3543" s="181" t="s">
        <v>11500</v>
      </c>
      <c r="Q3543" s="182"/>
      <c r="S3543" s="6">
        <v>0</v>
      </c>
      <c r="T3543" s="6">
        <v>0</v>
      </c>
      <c r="U3543" s="6">
        <v>0</v>
      </c>
      <c r="V3543" s="6">
        <v>0</v>
      </c>
      <c r="W3543" s="6">
        <f>SUM(Table2[[#This Row],[PE Obligations]:[Paving Obligations]])</f>
        <v>0</v>
      </c>
    </row>
    <row r="3544" spans="1:23" x14ac:dyDescent="0.25">
      <c r="A3544" s="5">
        <v>118444</v>
      </c>
      <c r="B3544" s="4">
        <v>2</v>
      </c>
      <c r="C3544" s="9" t="s">
        <v>212</v>
      </c>
      <c r="D3544" s="65"/>
      <c r="E3544" s="65" t="s">
        <v>11500</v>
      </c>
      <c r="F3544" s="9" t="s">
        <v>2285</v>
      </c>
      <c r="H3544" s="1" t="s">
        <v>878</v>
      </c>
      <c r="I3544" s="1" t="s">
        <v>972</v>
      </c>
      <c r="K3544" s="14" t="s">
        <v>11500</v>
      </c>
      <c r="L3544" s="14" t="s">
        <v>11500</v>
      </c>
      <c r="M3544" s="1" t="s">
        <v>57</v>
      </c>
      <c r="P3544" s="181" t="s">
        <v>11500</v>
      </c>
      <c r="Q3544" s="182"/>
      <c r="S3544" s="6">
        <v>0</v>
      </c>
      <c r="T3544" s="6">
        <v>0</v>
      </c>
      <c r="U3544" s="6">
        <v>0</v>
      </c>
      <c r="V3544" s="6">
        <v>0</v>
      </c>
      <c r="W3544" s="6">
        <f>SUM(Table2[[#This Row],[PE Obligations]:[Paving Obligations]])</f>
        <v>0</v>
      </c>
    </row>
    <row r="3545" spans="1:23" x14ac:dyDescent="0.25">
      <c r="A3545" s="5">
        <v>118445</v>
      </c>
      <c r="B3545" s="4">
        <v>2</v>
      </c>
      <c r="C3545" s="9" t="s">
        <v>212</v>
      </c>
      <c r="D3545" s="65"/>
      <c r="E3545" s="65" t="s">
        <v>11500</v>
      </c>
      <c r="F3545" s="9" t="s">
        <v>2286</v>
      </c>
      <c r="H3545" s="1" t="s">
        <v>878</v>
      </c>
      <c r="I3545" s="1" t="s">
        <v>972</v>
      </c>
      <c r="K3545" s="14" t="s">
        <v>11500</v>
      </c>
      <c r="L3545" s="14" t="s">
        <v>11500</v>
      </c>
      <c r="M3545" s="1" t="s">
        <v>57</v>
      </c>
      <c r="P3545" s="181" t="s">
        <v>11500</v>
      </c>
      <c r="Q3545" s="182"/>
      <c r="S3545" s="6">
        <v>0</v>
      </c>
      <c r="T3545" s="6">
        <v>0</v>
      </c>
      <c r="U3545" s="6">
        <v>0</v>
      </c>
      <c r="V3545" s="6">
        <v>0</v>
      </c>
      <c r="W3545" s="6">
        <f>SUM(Table2[[#This Row],[PE Obligations]:[Paving Obligations]])</f>
        <v>0</v>
      </c>
    </row>
    <row r="3546" spans="1:23" x14ac:dyDescent="0.25">
      <c r="A3546" s="5">
        <v>118470</v>
      </c>
      <c r="B3546" s="4">
        <v>1</v>
      </c>
      <c r="C3546" s="9" t="s">
        <v>186</v>
      </c>
      <c r="D3546" s="65"/>
      <c r="E3546" s="65" t="s">
        <v>11500</v>
      </c>
      <c r="F3546" s="9" t="s">
        <v>2295</v>
      </c>
      <c r="H3546" s="1" t="s">
        <v>878</v>
      </c>
      <c r="I3546" s="1" t="s">
        <v>972</v>
      </c>
      <c r="K3546" s="14" t="s">
        <v>11500</v>
      </c>
      <c r="L3546" s="14" t="s">
        <v>11500</v>
      </c>
      <c r="M3546" s="1" t="s">
        <v>57</v>
      </c>
      <c r="P3546" s="181" t="s">
        <v>11500</v>
      </c>
      <c r="Q3546" s="182"/>
      <c r="S3546" s="6">
        <v>0</v>
      </c>
      <c r="T3546" s="6">
        <v>0</v>
      </c>
      <c r="U3546" s="6">
        <v>0</v>
      </c>
      <c r="V3546" s="6">
        <v>0</v>
      </c>
      <c r="W3546" s="6">
        <f>SUM(Table2[[#This Row],[PE Obligations]:[Paving Obligations]])</f>
        <v>0</v>
      </c>
    </row>
    <row r="3547" spans="1:23" x14ac:dyDescent="0.25">
      <c r="A3547" s="5">
        <v>118764</v>
      </c>
      <c r="B3547" s="4">
        <v>3</v>
      </c>
      <c r="C3547" s="9" t="s">
        <v>269</v>
      </c>
      <c r="D3547" s="65"/>
      <c r="E3547" s="65" t="s">
        <v>11500</v>
      </c>
      <c r="F3547" s="9" t="s">
        <v>2365</v>
      </c>
      <c r="H3547" s="1" t="s">
        <v>878</v>
      </c>
      <c r="I3547" s="1" t="s">
        <v>972</v>
      </c>
      <c r="K3547" s="14" t="s">
        <v>11500</v>
      </c>
      <c r="L3547" s="14" t="s">
        <v>11500</v>
      </c>
      <c r="M3547" s="1" t="s">
        <v>57</v>
      </c>
      <c r="P3547" s="181" t="s">
        <v>11500</v>
      </c>
      <c r="Q3547" s="182"/>
      <c r="S3547" s="6">
        <v>0</v>
      </c>
      <c r="T3547" s="6">
        <v>0</v>
      </c>
      <c r="U3547" s="6">
        <v>0</v>
      </c>
      <c r="V3547" s="6">
        <v>0</v>
      </c>
      <c r="W3547" s="6">
        <f>SUM(Table2[[#This Row],[PE Obligations]:[Paving Obligations]])</f>
        <v>0</v>
      </c>
    </row>
    <row r="3548" spans="1:23" ht="30" x14ac:dyDescent="0.25">
      <c r="A3548" s="5">
        <v>119497</v>
      </c>
      <c r="B3548" s="4">
        <v>4</v>
      </c>
      <c r="C3548" s="9" t="s">
        <v>264</v>
      </c>
      <c r="D3548" s="65"/>
      <c r="E3548" s="65" t="s">
        <v>11500</v>
      </c>
      <c r="F3548" s="9" t="s">
        <v>2456</v>
      </c>
      <c r="H3548" s="1" t="s">
        <v>878</v>
      </c>
      <c r="I3548" s="1" t="s">
        <v>972</v>
      </c>
      <c r="K3548" s="14" t="s">
        <v>11500</v>
      </c>
      <c r="L3548" s="14" t="s">
        <v>11500</v>
      </c>
      <c r="M3548" s="1" t="s">
        <v>57</v>
      </c>
      <c r="P3548" s="181" t="s">
        <v>11500</v>
      </c>
      <c r="Q3548" s="182"/>
      <c r="S3548" s="6">
        <v>0</v>
      </c>
      <c r="T3548" s="6">
        <v>0</v>
      </c>
      <c r="U3548" s="6">
        <v>0</v>
      </c>
      <c r="V3548" s="6">
        <v>0</v>
      </c>
      <c r="W3548" s="6">
        <f>SUM(Table2[[#This Row],[PE Obligations]:[Paving Obligations]])</f>
        <v>0</v>
      </c>
    </row>
    <row r="3549" spans="1:23" x14ac:dyDescent="0.25">
      <c r="A3549" s="5">
        <v>119678</v>
      </c>
      <c r="B3549" s="4">
        <v>2</v>
      </c>
      <c r="C3549" s="9" t="s">
        <v>204</v>
      </c>
      <c r="D3549" s="65"/>
      <c r="E3549" s="65" t="s">
        <v>11500</v>
      </c>
      <c r="F3549" s="9" t="s">
        <v>2482</v>
      </c>
      <c r="H3549" s="1" t="s">
        <v>878</v>
      </c>
      <c r="I3549" s="1" t="s">
        <v>972</v>
      </c>
      <c r="K3549" s="14" t="s">
        <v>11500</v>
      </c>
      <c r="L3549" s="14" t="s">
        <v>11500</v>
      </c>
      <c r="M3549" s="1" t="s">
        <v>57</v>
      </c>
      <c r="P3549" s="181" t="s">
        <v>11500</v>
      </c>
      <c r="Q3549" s="182"/>
      <c r="S3549" s="6">
        <v>0</v>
      </c>
      <c r="T3549" s="6">
        <v>0</v>
      </c>
      <c r="U3549" s="6">
        <v>0</v>
      </c>
      <c r="V3549" s="6">
        <v>0</v>
      </c>
      <c r="W3549" s="6">
        <f>SUM(Table2[[#This Row],[PE Obligations]:[Paving Obligations]])</f>
        <v>0</v>
      </c>
    </row>
    <row r="3550" spans="1:23" x14ac:dyDescent="0.25">
      <c r="A3550" s="5">
        <v>120690</v>
      </c>
      <c r="B3550" s="4">
        <v>1</v>
      </c>
      <c r="C3550" s="9" t="s">
        <v>181</v>
      </c>
      <c r="D3550" s="65"/>
      <c r="E3550" s="65" t="s">
        <v>11500</v>
      </c>
      <c r="F3550" s="9" t="s">
        <v>2775</v>
      </c>
      <c r="H3550" s="1" t="s">
        <v>878</v>
      </c>
      <c r="I3550" s="1" t="s">
        <v>972</v>
      </c>
      <c r="K3550" s="14" t="s">
        <v>11500</v>
      </c>
      <c r="L3550" s="14" t="s">
        <v>11500</v>
      </c>
      <c r="M3550" s="1" t="s">
        <v>57</v>
      </c>
      <c r="P3550" s="181" t="s">
        <v>11500</v>
      </c>
      <c r="Q3550" s="182"/>
      <c r="S3550" s="6">
        <v>0</v>
      </c>
      <c r="T3550" s="6">
        <v>0</v>
      </c>
      <c r="U3550" s="6">
        <v>0</v>
      </c>
      <c r="V3550" s="6">
        <v>0</v>
      </c>
      <c r="W3550" s="6">
        <f>SUM(Table2[[#This Row],[PE Obligations]:[Paving Obligations]])</f>
        <v>0</v>
      </c>
    </row>
    <row r="3551" spans="1:23" ht="30" x14ac:dyDescent="0.25">
      <c r="A3551" s="5">
        <v>120692</v>
      </c>
      <c r="B3551" s="4">
        <v>2</v>
      </c>
      <c r="C3551" s="9" t="s">
        <v>124</v>
      </c>
      <c r="D3551" s="65"/>
      <c r="E3551" s="65" t="s">
        <v>11500</v>
      </c>
      <c r="F3551" s="9" t="s">
        <v>2777</v>
      </c>
      <c r="H3551" s="1" t="s">
        <v>878</v>
      </c>
      <c r="I3551" s="1" t="s">
        <v>972</v>
      </c>
      <c r="K3551" s="14" t="s">
        <v>11500</v>
      </c>
      <c r="L3551" s="14" t="s">
        <v>11500</v>
      </c>
      <c r="M3551" s="1" t="s">
        <v>57</v>
      </c>
      <c r="P3551" s="181" t="s">
        <v>11500</v>
      </c>
      <c r="Q3551" s="182"/>
      <c r="S3551" s="6">
        <v>0</v>
      </c>
      <c r="T3551" s="6">
        <v>0</v>
      </c>
      <c r="U3551" s="6">
        <v>0</v>
      </c>
      <c r="V3551" s="6">
        <v>0</v>
      </c>
      <c r="W3551" s="6">
        <f>SUM(Table2[[#This Row],[PE Obligations]:[Paving Obligations]])</f>
        <v>0</v>
      </c>
    </row>
    <row r="3552" spans="1:23" x14ac:dyDescent="0.25">
      <c r="A3552" s="5">
        <v>120913</v>
      </c>
      <c r="B3552" s="4">
        <v>3</v>
      </c>
      <c r="C3552" s="9" t="s">
        <v>250</v>
      </c>
      <c r="D3552" s="65"/>
      <c r="E3552" s="65" t="s">
        <v>11500</v>
      </c>
      <c r="F3552" s="9" t="s">
        <v>2812</v>
      </c>
      <c r="H3552" s="1" t="s">
        <v>878</v>
      </c>
      <c r="I3552" s="1" t="s">
        <v>972</v>
      </c>
      <c r="K3552" s="14" t="s">
        <v>11500</v>
      </c>
      <c r="L3552" s="14" t="s">
        <v>11500</v>
      </c>
      <c r="M3552" s="1" t="s">
        <v>57</v>
      </c>
      <c r="P3552" s="181" t="s">
        <v>11500</v>
      </c>
      <c r="Q3552" s="182"/>
      <c r="S3552" s="6">
        <v>0</v>
      </c>
      <c r="T3552" s="6">
        <v>0</v>
      </c>
      <c r="U3552" s="6">
        <v>0</v>
      </c>
      <c r="V3552" s="6">
        <v>0</v>
      </c>
      <c r="W3552" s="6">
        <f>SUM(Table2[[#This Row],[PE Obligations]:[Paving Obligations]])</f>
        <v>0</v>
      </c>
    </row>
    <row r="3553" spans="1:23" x14ac:dyDescent="0.25">
      <c r="A3553" s="5">
        <v>120917</v>
      </c>
      <c r="B3553" s="4">
        <v>3</v>
      </c>
      <c r="C3553" s="9" t="s">
        <v>289</v>
      </c>
      <c r="D3553" s="65"/>
      <c r="E3553" s="65" t="s">
        <v>11500</v>
      </c>
      <c r="F3553" s="9" t="s">
        <v>2814</v>
      </c>
      <c r="H3553" s="1" t="s">
        <v>878</v>
      </c>
      <c r="I3553" s="1" t="s">
        <v>972</v>
      </c>
      <c r="K3553" s="14" t="s">
        <v>11500</v>
      </c>
      <c r="L3553" s="14" t="s">
        <v>11500</v>
      </c>
      <c r="M3553" s="1" t="s">
        <v>57</v>
      </c>
      <c r="P3553" s="181" t="s">
        <v>11500</v>
      </c>
      <c r="Q3553" s="182"/>
      <c r="S3553" s="6">
        <v>0</v>
      </c>
      <c r="T3553" s="6">
        <v>0</v>
      </c>
      <c r="U3553" s="6">
        <v>0</v>
      </c>
      <c r="V3553" s="6">
        <v>0</v>
      </c>
      <c r="W3553" s="6">
        <f>SUM(Table2[[#This Row],[PE Obligations]:[Paving Obligations]])</f>
        <v>0</v>
      </c>
    </row>
    <row r="3554" spans="1:23" ht="45" x14ac:dyDescent="0.25">
      <c r="A3554" s="5">
        <v>121071</v>
      </c>
      <c r="B3554" s="4">
        <v>6</v>
      </c>
      <c r="C3554" s="9" t="s">
        <v>46</v>
      </c>
      <c r="D3554" s="65"/>
      <c r="E3554" s="65" t="s">
        <v>11500</v>
      </c>
      <c r="F3554" s="9" t="s">
        <v>2830</v>
      </c>
      <c r="G3554" s="9" t="s">
        <v>2831</v>
      </c>
      <c r="H3554" s="1" t="s">
        <v>24</v>
      </c>
      <c r="I3554" s="1" t="s">
        <v>771</v>
      </c>
      <c r="K3554" s="14" t="s">
        <v>11500</v>
      </c>
      <c r="L3554" s="14" t="s">
        <v>11500</v>
      </c>
      <c r="M3554" s="2">
        <v>0</v>
      </c>
      <c r="P3554" s="181" t="s">
        <v>11500</v>
      </c>
      <c r="Q3554" s="182"/>
      <c r="S3554" s="6">
        <v>0</v>
      </c>
      <c r="T3554" s="6">
        <v>0</v>
      </c>
      <c r="U3554" s="6">
        <v>0</v>
      </c>
      <c r="V3554" s="6">
        <v>0</v>
      </c>
      <c r="W3554" s="6">
        <f>SUM(Table2[[#This Row],[PE Obligations]:[Paving Obligations]])</f>
        <v>0</v>
      </c>
    </row>
    <row r="3555" spans="1:23" ht="30" x14ac:dyDescent="0.25">
      <c r="A3555" s="5">
        <v>121071.06</v>
      </c>
      <c r="B3555" s="4">
        <v>6</v>
      </c>
      <c r="C3555" s="9" t="s">
        <v>46</v>
      </c>
      <c r="D3555" s="65"/>
      <c r="E3555" s="65" t="s">
        <v>11500</v>
      </c>
      <c r="F3555" s="9" t="s">
        <v>2832</v>
      </c>
      <c r="G3555" s="9" t="s">
        <v>2832</v>
      </c>
      <c r="H3555" s="1" t="s">
        <v>24</v>
      </c>
      <c r="I3555" s="1" t="s">
        <v>771</v>
      </c>
      <c r="K3555" s="14" t="s">
        <v>11500</v>
      </c>
      <c r="L3555" s="14" t="s">
        <v>11500</v>
      </c>
      <c r="M3555" s="2">
        <v>0</v>
      </c>
      <c r="P3555" s="181" t="s">
        <v>11500</v>
      </c>
      <c r="Q3555" s="182"/>
      <c r="S3555" s="6">
        <v>0</v>
      </c>
      <c r="T3555" s="6">
        <v>0</v>
      </c>
      <c r="U3555" s="6">
        <v>0</v>
      </c>
      <c r="V3555" s="6">
        <v>0</v>
      </c>
      <c r="W3555" s="6">
        <f>SUM(Table2[[#This Row],[PE Obligations]:[Paving Obligations]])</f>
        <v>0</v>
      </c>
    </row>
    <row r="3556" spans="1:23" x14ac:dyDescent="0.25">
      <c r="A3556" s="5">
        <v>121468</v>
      </c>
      <c r="B3556" s="4">
        <v>1</v>
      </c>
      <c r="C3556" s="9" t="s">
        <v>223</v>
      </c>
      <c r="D3556" s="65"/>
      <c r="E3556" s="65" t="s">
        <v>11500</v>
      </c>
      <c r="F3556" s="9" t="s">
        <v>2914</v>
      </c>
      <c r="H3556" s="1" t="s">
        <v>878</v>
      </c>
      <c r="I3556" s="1" t="s">
        <v>972</v>
      </c>
      <c r="K3556" s="14" t="s">
        <v>11500</v>
      </c>
      <c r="L3556" s="14" t="s">
        <v>11500</v>
      </c>
      <c r="M3556" s="1" t="s">
        <v>57</v>
      </c>
      <c r="P3556" s="181" t="s">
        <v>11500</v>
      </c>
      <c r="Q3556" s="182"/>
      <c r="S3556" s="6">
        <v>0</v>
      </c>
      <c r="T3556" s="6">
        <v>0</v>
      </c>
      <c r="U3556" s="6">
        <v>0</v>
      </c>
      <c r="V3556" s="6">
        <v>0</v>
      </c>
      <c r="W3556" s="6">
        <f>SUM(Table2[[#This Row],[PE Obligations]:[Paving Obligations]])</f>
        <v>0</v>
      </c>
    </row>
    <row r="3557" spans="1:23" x14ac:dyDescent="0.25">
      <c r="A3557" s="5">
        <v>121474</v>
      </c>
      <c r="B3557" s="4">
        <v>3</v>
      </c>
      <c r="C3557" s="9" t="s">
        <v>152</v>
      </c>
      <c r="D3557" s="65"/>
      <c r="E3557" s="65" t="s">
        <v>11500</v>
      </c>
      <c r="F3557" s="9" t="s">
        <v>2916</v>
      </c>
      <c r="H3557" s="1" t="s">
        <v>878</v>
      </c>
      <c r="I3557" s="1" t="s">
        <v>972</v>
      </c>
      <c r="K3557" s="14" t="s">
        <v>11500</v>
      </c>
      <c r="L3557" s="14" t="s">
        <v>11500</v>
      </c>
      <c r="M3557" s="1" t="s">
        <v>57</v>
      </c>
      <c r="P3557" s="181" t="s">
        <v>11500</v>
      </c>
      <c r="Q3557" s="182"/>
      <c r="S3557" s="6">
        <v>0</v>
      </c>
      <c r="T3557" s="6">
        <v>0</v>
      </c>
      <c r="U3557" s="6">
        <v>0</v>
      </c>
      <c r="V3557" s="6">
        <v>0</v>
      </c>
      <c r="W3557" s="6">
        <f>SUM(Table2[[#This Row],[PE Obligations]:[Paving Obligations]])</f>
        <v>0</v>
      </c>
    </row>
    <row r="3558" spans="1:23" x14ac:dyDescent="0.25">
      <c r="A3558" s="5">
        <v>121592</v>
      </c>
      <c r="B3558" s="4">
        <v>3</v>
      </c>
      <c r="C3558" s="9" t="s">
        <v>206</v>
      </c>
      <c r="D3558" s="65"/>
      <c r="E3558" s="65" t="s">
        <v>11500</v>
      </c>
      <c r="F3558" s="9" t="s">
        <v>2960</v>
      </c>
      <c r="H3558" s="1" t="s">
        <v>878</v>
      </c>
      <c r="I3558" s="1" t="s">
        <v>972</v>
      </c>
      <c r="K3558" s="14" t="s">
        <v>11500</v>
      </c>
      <c r="L3558" s="14" t="s">
        <v>11500</v>
      </c>
      <c r="M3558" s="1" t="s">
        <v>57</v>
      </c>
      <c r="P3558" s="181" t="s">
        <v>11500</v>
      </c>
      <c r="Q3558" s="182"/>
      <c r="S3558" s="6">
        <v>0</v>
      </c>
      <c r="T3558" s="6">
        <v>0</v>
      </c>
      <c r="U3558" s="6">
        <v>0</v>
      </c>
      <c r="V3558" s="6">
        <v>0</v>
      </c>
      <c r="W3558" s="6">
        <f>SUM(Table2[[#This Row],[PE Obligations]:[Paving Obligations]])</f>
        <v>0</v>
      </c>
    </row>
    <row r="3559" spans="1:23" x14ac:dyDescent="0.25">
      <c r="A3559" s="5">
        <v>122104</v>
      </c>
      <c r="B3559" s="4">
        <v>2</v>
      </c>
      <c r="C3559" s="9" t="s">
        <v>212</v>
      </c>
      <c r="D3559" s="65"/>
      <c r="E3559" s="65" t="s">
        <v>11500</v>
      </c>
      <c r="F3559" s="9" t="s">
        <v>3108</v>
      </c>
      <c r="H3559" s="1" t="s">
        <v>878</v>
      </c>
      <c r="I3559" s="1" t="s">
        <v>972</v>
      </c>
      <c r="K3559" s="14" t="s">
        <v>11500</v>
      </c>
      <c r="L3559" s="14" t="s">
        <v>11500</v>
      </c>
      <c r="M3559" s="1" t="s">
        <v>57</v>
      </c>
      <c r="P3559" s="181" t="s">
        <v>11500</v>
      </c>
      <c r="Q3559" s="182"/>
      <c r="S3559" s="6">
        <v>0</v>
      </c>
      <c r="T3559" s="6">
        <v>0</v>
      </c>
      <c r="U3559" s="6">
        <v>0</v>
      </c>
      <c r="V3559" s="6">
        <v>0</v>
      </c>
      <c r="W3559" s="6">
        <f>SUM(Table2[[#This Row],[PE Obligations]:[Paving Obligations]])</f>
        <v>0</v>
      </c>
    </row>
    <row r="3560" spans="1:23" ht="30" x14ac:dyDescent="0.25">
      <c r="A3560" s="5">
        <v>122163.01</v>
      </c>
      <c r="B3560" s="4">
        <v>6</v>
      </c>
      <c r="C3560" s="9" t="s">
        <v>46</v>
      </c>
      <c r="D3560" s="65"/>
      <c r="E3560" s="65" t="s">
        <v>11500</v>
      </c>
      <c r="F3560" s="9" t="s">
        <v>3131</v>
      </c>
      <c r="H3560" s="1" t="s">
        <v>24</v>
      </c>
      <c r="I3560" s="1" t="s">
        <v>869</v>
      </c>
      <c r="K3560" s="14" t="s">
        <v>11500</v>
      </c>
      <c r="L3560" s="14" t="s">
        <v>11500</v>
      </c>
      <c r="M3560" s="2">
        <v>0</v>
      </c>
      <c r="P3560" s="181" t="s">
        <v>11500</v>
      </c>
      <c r="Q3560" s="182"/>
      <c r="S3560" s="6">
        <v>0</v>
      </c>
      <c r="T3560" s="6">
        <v>0</v>
      </c>
      <c r="U3560" s="6">
        <v>0</v>
      </c>
      <c r="V3560" s="6">
        <v>0</v>
      </c>
      <c r="W3560" s="6">
        <f>SUM(Table2[[#This Row],[PE Obligations]:[Paving Obligations]])</f>
        <v>0</v>
      </c>
    </row>
    <row r="3561" spans="1:23" ht="30" x14ac:dyDescent="0.25">
      <c r="A3561" s="5">
        <v>122994</v>
      </c>
      <c r="B3561" s="4">
        <v>6</v>
      </c>
      <c r="C3561" s="9" t="s">
        <v>46</v>
      </c>
      <c r="D3561" s="65"/>
      <c r="E3561" s="65" t="s">
        <v>11500</v>
      </c>
      <c r="F3561" s="9" t="s">
        <v>3283</v>
      </c>
      <c r="H3561" s="1" t="s">
        <v>24</v>
      </c>
      <c r="I3561" s="1" t="s">
        <v>771</v>
      </c>
      <c r="K3561" s="14" t="s">
        <v>11500</v>
      </c>
      <c r="L3561" s="14" t="s">
        <v>11500</v>
      </c>
      <c r="M3561" s="1" t="s">
        <v>57</v>
      </c>
      <c r="P3561" s="181" t="s">
        <v>11500</v>
      </c>
      <c r="Q3561" s="182"/>
      <c r="S3561" s="6">
        <v>0</v>
      </c>
      <c r="T3561" s="6">
        <v>0</v>
      </c>
      <c r="U3561" s="6">
        <v>0</v>
      </c>
      <c r="V3561" s="6">
        <v>0</v>
      </c>
      <c r="W3561" s="6">
        <f>SUM(Table2[[#This Row],[PE Obligations]:[Paving Obligations]])</f>
        <v>0</v>
      </c>
    </row>
    <row r="3562" spans="1:23" ht="30" x14ac:dyDescent="0.25">
      <c r="A3562" s="5">
        <v>123038</v>
      </c>
      <c r="B3562" s="4">
        <v>2</v>
      </c>
      <c r="C3562" s="9" t="s">
        <v>803</v>
      </c>
      <c r="D3562" s="65"/>
      <c r="E3562" s="65" t="s">
        <v>11500</v>
      </c>
      <c r="F3562" s="9" t="s">
        <v>3301</v>
      </c>
      <c r="H3562" s="1" t="s">
        <v>878</v>
      </c>
      <c r="I3562" s="1" t="s">
        <v>972</v>
      </c>
      <c r="K3562" s="14" t="s">
        <v>11500</v>
      </c>
      <c r="L3562" s="14" t="s">
        <v>11500</v>
      </c>
      <c r="M3562" s="1" t="s">
        <v>57</v>
      </c>
      <c r="P3562" s="181" t="s">
        <v>11500</v>
      </c>
      <c r="Q3562" s="182"/>
      <c r="S3562" s="6">
        <v>0</v>
      </c>
      <c r="T3562" s="6">
        <v>0</v>
      </c>
      <c r="U3562" s="6">
        <v>0</v>
      </c>
      <c r="V3562" s="6">
        <v>0</v>
      </c>
      <c r="W3562" s="6">
        <f>SUM(Table2[[#This Row],[PE Obligations]:[Paving Obligations]])</f>
        <v>0</v>
      </c>
    </row>
    <row r="3563" spans="1:23" x14ac:dyDescent="0.25">
      <c r="A3563" s="5">
        <v>123159</v>
      </c>
      <c r="B3563" s="4">
        <v>1</v>
      </c>
      <c r="C3563" s="9" t="s">
        <v>181</v>
      </c>
      <c r="D3563" s="65"/>
      <c r="E3563" s="65" t="s">
        <v>11500</v>
      </c>
      <c r="F3563" s="9" t="s">
        <v>3348</v>
      </c>
      <c r="H3563" s="1" t="s">
        <v>878</v>
      </c>
      <c r="I3563" s="1" t="s">
        <v>972</v>
      </c>
      <c r="K3563" s="14" t="s">
        <v>11500</v>
      </c>
      <c r="L3563" s="14" t="s">
        <v>11500</v>
      </c>
      <c r="M3563" s="1" t="s">
        <v>57</v>
      </c>
      <c r="P3563" s="181" t="s">
        <v>11500</v>
      </c>
      <c r="Q3563" s="182"/>
      <c r="S3563" s="6">
        <v>0</v>
      </c>
      <c r="T3563" s="6">
        <v>0</v>
      </c>
      <c r="U3563" s="6">
        <v>0</v>
      </c>
      <c r="V3563" s="6">
        <v>0</v>
      </c>
      <c r="W3563" s="6">
        <f>SUM(Table2[[#This Row],[PE Obligations]:[Paving Obligations]])</f>
        <v>0</v>
      </c>
    </row>
    <row r="3564" spans="1:23" x14ac:dyDescent="0.25">
      <c r="A3564" s="5">
        <v>123180</v>
      </c>
      <c r="B3564" s="4">
        <v>2</v>
      </c>
      <c r="C3564" s="9" t="s">
        <v>128</v>
      </c>
      <c r="D3564" s="65"/>
      <c r="E3564" s="65" t="s">
        <v>11500</v>
      </c>
      <c r="F3564" s="9" t="s">
        <v>3364</v>
      </c>
      <c r="H3564" s="1" t="s">
        <v>878</v>
      </c>
      <c r="I3564" s="1" t="s">
        <v>972</v>
      </c>
      <c r="K3564" s="14" t="s">
        <v>11500</v>
      </c>
      <c r="L3564" s="14" t="s">
        <v>11500</v>
      </c>
      <c r="M3564" s="1" t="s">
        <v>57</v>
      </c>
      <c r="P3564" s="181" t="s">
        <v>11500</v>
      </c>
      <c r="Q3564" s="182"/>
      <c r="S3564" s="6">
        <v>0</v>
      </c>
      <c r="T3564" s="6">
        <v>0</v>
      </c>
      <c r="U3564" s="6">
        <v>0</v>
      </c>
      <c r="V3564" s="6">
        <v>0</v>
      </c>
      <c r="W3564" s="6">
        <f>SUM(Table2[[#This Row],[PE Obligations]:[Paving Obligations]])</f>
        <v>0</v>
      </c>
    </row>
    <row r="3565" spans="1:23" ht="30" x14ac:dyDescent="0.25">
      <c r="A3565" s="5">
        <v>123577</v>
      </c>
      <c r="B3565" s="4">
        <v>1</v>
      </c>
      <c r="C3565" s="9" t="s">
        <v>223</v>
      </c>
      <c r="D3565" s="65"/>
      <c r="E3565" s="65" t="s">
        <v>11500</v>
      </c>
      <c r="F3565" s="9" t="s">
        <v>3498</v>
      </c>
      <c r="H3565" s="1" t="s">
        <v>878</v>
      </c>
      <c r="I3565" s="1" t="s">
        <v>972</v>
      </c>
      <c r="K3565" s="14" t="s">
        <v>11500</v>
      </c>
      <c r="L3565" s="14" t="s">
        <v>11500</v>
      </c>
      <c r="M3565" s="1" t="s">
        <v>57</v>
      </c>
      <c r="P3565" s="181" t="s">
        <v>11500</v>
      </c>
      <c r="Q3565" s="182"/>
      <c r="S3565" s="6">
        <v>0</v>
      </c>
      <c r="T3565" s="6">
        <v>0</v>
      </c>
      <c r="U3565" s="6">
        <v>0</v>
      </c>
      <c r="V3565" s="6">
        <v>0</v>
      </c>
      <c r="W3565" s="6">
        <f>SUM(Table2[[#This Row],[PE Obligations]:[Paving Obligations]])</f>
        <v>0</v>
      </c>
    </row>
    <row r="3566" spans="1:23" ht="30" x14ac:dyDescent="0.25">
      <c r="A3566" s="5">
        <v>123598</v>
      </c>
      <c r="B3566" s="4">
        <v>3</v>
      </c>
      <c r="C3566" s="9" t="s">
        <v>320</v>
      </c>
      <c r="D3566" s="65"/>
      <c r="E3566" s="65" t="s">
        <v>11500</v>
      </c>
      <c r="F3566" s="9" t="s">
        <v>3506</v>
      </c>
      <c r="H3566" s="1" t="s">
        <v>878</v>
      </c>
      <c r="I3566" s="1" t="s">
        <v>972</v>
      </c>
      <c r="K3566" s="14" t="s">
        <v>11500</v>
      </c>
      <c r="L3566" s="14" t="s">
        <v>11500</v>
      </c>
      <c r="M3566" s="1" t="s">
        <v>57</v>
      </c>
      <c r="P3566" s="181" t="s">
        <v>11500</v>
      </c>
      <c r="Q3566" s="182"/>
      <c r="S3566" s="6">
        <v>0</v>
      </c>
      <c r="T3566" s="6">
        <v>0</v>
      </c>
      <c r="U3566" s="6">
        <v>0</v>
      </c>
      <c r="V3566" s="6">
        <v>0</v>
      </c>
      <c r="W3566" s="6">
        <f>SUM(Table2[[#This Row],[PE Obligations]:[Paving Obligations]])</f>
        <v>0</v>
      </c>
    </row>
    <row r="3567" spans="1:23" x14ac:dyDescent="0.25">
      <c r="A3567" s="5">
        <v>123602</v>
      </c>
      <c r="B3567" s="4">
        <v>4</v>
      </c>
      <c r="C3567" s="9" t="s">
        <v>607</v>
      </c>
      <c r="D3567" s="65"/>
      <c r="E3567" s="65" t="s">
        <v>11500</v>
      </c>
      <c r="F3567" s="9" t="s">
        <v>3508</v>
      </c>
      <c r="H3567" s="1" t="s">
        <v>878</v>
      </c>
      <c r="I3567" s="1" t="s">
        <v>972</v>
      </c>
      <c r="K3567" s="14" t="s">
        <v>11500</v>
      </c>
      <c r="L3567" s="14" t="s">
        <v>11500</v>
      </c>
      <c r="M3567" s="1" t="s">
        <v>57</v>
      </c>
      <c r="P3567" s="181" t="s">
        <v>11500</v>
      </c>
      <c r="Q3567" s="182"/>
      <c r="S3567" s="6">
        <v>0</v>
      </c>
      <c r="T3567" s="6">
        <v>0</v>
      </c>
      <c r="U3567" s="6">
        <v>0</v>
      </c>
      <c r="V3567" s="6">
        <v>0</v>
      </c>
      <c r="W3567" s="6">
        <f>SUM(Table2[[#This Row],[PE Obligations]:[Paving Obligations]])</f>
        <v>0</v>
      </c>
    </row>
    <row r="3568" spans="1:23" x14ac:dyDescent="0.25">
      <c r="A3568" s="5">
        <v>125011</v>
      </c>
      <c r="B3568" s="4">
        <v>4</v>
      </c>
      <c r="C3568" s="9" t="s">
        <v>233</v>
      </c>
      <c r="D3568" s="65"/>
      <c r="E3568" s="65" t="s">
        <v>11500</v>
      </c>
      <c r="F3568" s="9" t="s">
        <v>4131</v>
      </c>
      <c r="H3568" s="1" t="s">
        <v>878</v>
      </c>
      <c r="I3568" s="1" t="s">
        <v>972</v>
      </c>
      <c r="K3568" s="14" t="s">
        <v>11500</v>
      </c>
      <c r="L3568" s="14" t="s">
        <v>11500</v>
      </c>
      <c r="M3568" s="1" t="s">
        <v>57</v>
      </c>
      <c r="P3568" s="181" t="s">
        <v>11500</v>
      </c>
      <c r="Q3568" s="182"/>
      <c r="S3568" s="6">
        <v>0</v>
      </c>
      <c r="T3568" s="6">
        <v>0</v>
      </c>
      <c r="U3568" s="6">
        <v>0</v>
      </c>
      <c r="V3568" s="6">
        <v>0</v>
      </c>
      <c r="W3568" s="6">
        <f>SUM(Table2[[#This Row],[PE Obligations]:[Paving Obligations]])</f>
        <v>0</v>
      </c>
    </row>
    <row r="3569" spans="1:23" x14ac:dyDescent="0.25">
      <c r="A3569" s="5">
        <v>125354</v>
      </c>
      <c r="B3569" s="4">
        <v>1</v>
      </c>
      <c r="C3569" s="9" t="s">
        <v>271</v>
      </c>
      <c r="D3569" s="65"/>
      <c r="E3569" s="65" t="s">
        <v>11500</v>
      </c>
      <c r="F3569" s="9" t="s">
        <v>4290</v>
      </c>
      <c r="H3569" s="1" t="s">
        <v>878</v>
      </c>
      <c r="I3569" s="1" t="s">
        <v>972</v>
      </c>
      <c r="K3569" s="14" t="s">
        <v>11500</v>
      </c>
      <c r="L3569" s="14" t="s">
        <v>11500</v>
      </c>
      <c r="M3569" s="1" t="s">
        <v>57</v>
      </c>
      <c r="P3569" s="181" t="s">
        <v>11500</v>
      </c>
      <c r="Q3569" s="182"/>
      <c r="S3569" s="6">
        <v>0</v>
      </c>
      <c r="T3569" s="6">
        <v>0</v>
      </c>
      <c r="U3569" s="6">
        <v>0</v>
      </c>
      <c r="V3569" s="6">
        <v>0</v>
      </c>
      <c r="W3569" s="6">
        <f>SUM(Table2[[#This Row],[PE Obligations]:[Paving Obligations]])</f>
        <v>0</v>
      </c>
    </row>
    <row r="3570" spans="1:23" x14ac:dyDescent="0.25">
      <c r="A3570" s="5">
        <v>125357</v>
      </c>
      <c r="B3570" s="4">
        <v>2</v>
      </c>
      <c r="C3570" s="9" t="s">
        <v>197</v>
      </c>
      <c r="D3570" s="65"/>
      <c r="E3570" s="65" t="s">
        <v>11500</v>
      </c>
      <c r="F3570" s="9" t="s">
        <v>4291</v>
      </c>
      <c r="H3570" s="1" t="s">
        <v>878</v>
      </c>
      <c r="I3570" s="1" t="s">
        <v>972</v>
      </c>
      <c r="K3570" s="14" t="s">
        <v>11500</v>
      </c>
      <c r="L3570" s="14" t="s">
        <v>11500</v>
      </c>
      <c r="M3570" s="1" t="s">
        <v>57</v>
      </c>
      <c r="P3570" s="181" t="s">
        <v>11500</v>
      </c>
      <c r="Q3570" s="182"/>
      <c r="S3570" s="6">
        <v>0</v>
      </c>
      <c r="T3570" s="6">
        <v>0</v>
      </c>
      <c r="U3570" s="6">
        <v>0</v>
      </c>
      <c r="V3570" s="6">
        <v>0</v>
      </c>
      <c r="W3570" s="6">
        <f>SUM(Table2[[#This Row],[PE Obligations]:[Paving Obligations]])</f>
        <v>0</v>
      </c>
    </row>
    <row r="3571" spans="1:23" x14ac:dyDescent="0.25">
      <c r="A3571" s="5">
        <v>125527</v>
      </c>
      <c r="B3571" s="4">
        <v>3</v>
      </c>
      <c r="C3571" s="9" t="s">
        <v>312</v>
      </c>
      <c r="D3571" s="65"/>
      <c r="E3571" s="65" t="s">
        <v>11500</v>
      </c>
      <c r="F3571" s="9" t="s">
        <v>4436</v>
      </c>
      <c r="H3571" s="1" t="s">
        <v>878</v>
      </c>
      <c r="I3571" s="1" t="s">
        <v>972</v>
      </c>
      <c r="K3571" s="14" t="s">
        <v>11500</v>
      </c>
      <c r="L3571" s="14" t="s">
        <v>11500</v>
      </c>
      <c r="M3571" s="1" t="s">
        <v>57</v>
      </c>
      <c r="P3571" s="181" t="s">
        <v>11500</v>
      </c>
      <c r="Q3571" s="182"/>
      <c r="S3571" s="6">
        <v>0</v>
      </c>
      <c r="T3571" s="6">
        <v>0</v>
      </c>
      <c r="U3571" s="6">
        <v>0</v>
      </c>
      <c r="V3571" s="6">
        <v>0</v>
      </c>
      <c r="W3571" s="6">
        <f>SUM(Table2[[#This Row],[PE Obligations]:[Paving Obligations]])</f>
        <v>0</v>
      </c>
    </row>
    <row r="3572" spans="1:23" ht="30" x14ac:dyDescent="0.25">
      <c r="A3572" s="5">
        <v>128644</v>
      </c>
      <c r="B3572" s="4">
        <v>1</v>
      </c>
      <c r="C3572" s="9" t="s">
        <v>397</v>
      </c>
      <c r="D3572" s="65" t="s">
        <v>4544</v>
      </c>
      <c r="E3572" s="65" t="s">
        <v>900</v>
      </c>
      <c r="F3572" s="9" t="s">
        <v>6199</v>
      </c>
      <c r="H3572" s="1" t="s">
        <v>105</v>
      </c>
      <c r="I3572" s="1" t="s">
        <v>1818</v>
      </c>
      <c r="K3572" s="14" t="s">
        <v>11505</v>
      </c>
      <c r="L3572" s="14" t="s">
        <v>11339</v>
      </c>
      <c r="M3572" s="2">
        <v>0</v>
      </c>
      <c r="P3572" s="181" t="s">
        <v>11515</v>
      </c>
      <c r="Q3572" s="182" t="s">
        <v>24</v>
      </c>
      <c r="S3572" s="6">
        <v>0</v>
      </c>
      <c r="T3572" s="6">
        <v>0</v>
      </c>
      <c r="U3572" s="6">
        <v>0</v>
      </c>
      <c r="V3572" s="6">
        <v>0</v>
      </c>
      <c r="W3572" s="6">
        <f>SUM(Table2[[#This Row],[PE Obligations]:[Paving Obligations]])</f>
        <v>0</v>
      </c>
    </row>
    <row r="3573" spans="1:23" ht="30" x14ac:dyDescent="0.25">
      <c r="A3573" s="5">
        <v>125771</v>
      </c>
      <c r="B3573" s="4">
        <v>3</v>
      </c>
      <c r="C3573" s="9" t="s">
        <v>262</v>
      </c>
      <c r="D3573" s="65"/>
      <c r="E3573" s="65" t="s">
        <v>11500</v>
      </c>
      <c r="F3573" s="9" t="s">
        <v>4565</v>
      </c>
      <c r="H3573" s="1" t="s">
        <v>878</v>
      </c>
      <c r="I3573" s="1" t="s">
        <v>972</v>
      </c>
      <c r="K3573" s="14" t="s">
        <v>11500</v>
      </c>
      <c r="L3573" s="14" t="s">
        <v>11500</v>
      </c>
      <c r="M3573" s="1" t="s">
        <v>57</v>
      </c>
      <c r="P3573" s="181" t="s">
        <v>11500</v>
      </c>
      <c r="Q3573" s="182"/>
      <c r="S3573" s="6">
        <v>0</v>
      </c>
      <c r="T3573" s="6">
        <v>0</v>
      </c>
      <c r="U3573" s="6">
        <v>0</v>
      </c>
      <c r="V3573" s="6">
        <v>0</v>
      </c>
      <c r="W3573" s="6">
        <f>SUM(Table2[[#This Row],[PE Obligations]:[Paving Obligations]])</f>
        <v>0</v>
      </c>
    </row>
    <row r="3574" spans="1:23" ht="30" x14ac:dyDescent="0.25">
      <c r="A3574" s="5">
        <v>126169</v>
      </c>
      <c r="B3574" s="4">
        <v>1</v>
      </c>
      <c r="C3574" s="9" t="s">
        <v>102</v>
      </c>
      <c r="D3574" s="65"/>
      <c r="E3574" s="65" t="s">
        <v>11500</v>
      </c>
      <c r="F3574" s="9" t="s">
        <v>4723</v>
      </c>
      <c r="H3574" s="1" t="s">
        <v>878</v>
      </c>
      <c r="I3574" s="1" t="s">
        <v>972</v>
      </c>
      <c r="K3574" s="14" t="s">
        <v>11500</v>
      </c>
      <c r="L3574" s="14" t="s">
        <v>11500</v>
      </c>
      <c r="M3574" s="1" t="s">
        <v>57</v>
      </c>
      <c r="P3574" s="181" t="s">
        <v>11500</v>
      </c>
      <c r="Q3574" s="182"/>
      <c r="S3574" s="6">
        <v>0</v>
      </c>
      <c r="T3574" s="6">
        <v>0</v>
      </c>
      <c r="U3574" s="6">
        <v>0</v>
      </c>
      <c r="V3574" s="6">
        <v>0</v>
      </c>
      <c r="W3574" s="6">
        <f>SUM(Table2[[#This Row],[PE Obligations]:[Paving Obligations]])</f>
        <v>0</v>
      </c>
    </row>
    <row r="3575" spans="1:23" ht="30" x14ac:dyDescent="0.25">
      <c r="A3575" s="5">
        <v>126171</v>
      </c>
      <c r="B3575" s="4">
        <v>1</v>
      </c>
      <c r="C3575" s="9" t="s">
        <v>102</v>
      </c>
      <c r="D3575" s="65"/>
      <c r="E3575" s="65" t="s">
        <v>11500</v>
      </c>
      <c r="F3575" s="9" t="s">
        <v>4724</v>
      </c>
      <c r="H3575" s="1" t="s">
        <v>878</v>
      </c>
      <c r="I3575" s="1" t="s">
        <v>972</v>
      </c>
      <c r="K3575" s="14" t="s">
        <v>11500</v>
      </c>
      <c r="L3575" s="14" t="s">
        <v>11500</v>
      </c>
      <c r="M3575" s="1" t="s">
        <v>57</v>
      </c>
      <c r="P3575" s="181" t="s">
        <v>11500</v>
      </c>
      <c r="Q3575" s="182"/>
      <c r="S3575" s="6">
        <v>0</v>
      </c>
      <c r="T3575" s="6">
        <v>0</v>
      </c>
      <c r="U3575" s="6">
        <v>0</v>
      </c>
      <c r="V3575" s="6">
        <v>0</v>
      </c>
      <c r="W3575" s="6">
        <f>SUM(Table2[[#This Row],[PE Obligations]:[Paving Obligations]])</f>
        <v>0</v>
      </c>
    </row>
    <row r="3576" spans="1:23" x14ac:dyDescent="0.25">
      <c r="A3576" s="5">
        <v>126382</v>
      </c>
      <c r="B3576" s="4">
        <v>2</v>
      </c>
      <c r="C3576" s="9" t="s">
        <v>212</v>
      </c>
      <c r="D3576" s="65"/>
      <c r="E3576" s="65" t="s">
        <v>11500</v>
      </c>
      <c r="F3576" s="9" t="s">
        <v>4842</v>
      </c>
      <c r="H3576" s="1" t="s">
        <v>878</v>
      </c>
      <c r="I3576" s="1" t="s">
        <v>972</v>
      </c>
      <c r="K3576" s="14" t="s">
        <v>11500</v>
      </c>
      <c r="L3576" s="14" t="s">
        <v>11500</v>
      </c>
      <c r="M3576" s="1" t="s">
        <v>57</v>
      </c>
      <c r="P3576" s="181" t="s">
        <v>11500</v>
      </c>
      <c r="Q3576" s="182"/>
      <c r="S3576" s="6">
        <v>0</v>
      </c>
      <c r="T3576" s="6">
        <v>0</v>
      </c>
      <c r="U3576" s="6">
        <v>0</v>
      </c>
      <c r="V3576" s="6">
        <v>0</v>
      </c>
      <c r="W3576" s="6">
        <f>SUM(Table2[[#This Row],[PE Obligations]:[Paving Obligations]])</f>
        <v>0</v>
      </c>
    </row>
    <row r="3577" spans="1:23" x14ac:dyDescent="0.25">
      <c r="A3577" s="5">
        <v>126524</v>
      </c>
      <c r="B3577" s="4">
        <v>3</v>
      </c>
      <c r="C3577" s="9" t="s">
        <v>152</v>
      </c>
      <c r="D3577" s="65"/>
      <c r="E3577" s="65" t="s">
        <v>11500</v>
      </c>
      <c r="F3577" s="9" t="s">
        <v>4907</v>
      </c>
      <c r="H3577" s="1" t="s">
        <v>878</v>
      </c>
      <c r="I3577" s="1" t="s">
        <v>972</v>
      </c>
      <c r="K3577" s="14" t="s">
        <v>11500</v>
      </c>
      <c r="L3577" s="14" t="s">
        <v>11500</v>
      </c>
      <c r="M3577" s="1" t="s">
        <v>57</v>
      </c>
      <c r="P3577" s="181" t="s">
        <v>11500</v>
      </c>
      <c r="Q3577" s="182"/>
      <c r="S3577" s="6">
        <v>0</v>
      </c>
      <c r="T3577" s="6">
        <v>0</v>
      </c>
      <c r="U3577" s="6">
        <v>0</v>
      </c>
      <c r="V3577" s="6">
        <v>0</v>
      </c>
      <c r="W3577" s="6">
        <f>SUM(Table2[[#This Row],[PE Obligations]:[Paving Obligations]])</f>
        <v>0</v>
      </c>
    </row>
    <row r="3578" spans="1:23" ht="30" x14ac:dyDescent="0.25">
      <c r="A3578" s="5">
        <v>126613</v>
      </c>
      <c r="B3578" s="4">
        <v>3</v>
      </c>
      <c r="C3578" s="9" t="s">
        <v>254</v>
      </c>
      <c r="D3578" s="65"/>
      <c r="E3578" s="65" t="s">
        <v>11500</v>
      </c>
      <c r="F3578" s="9" t="s">
        <v>4960</v>
      </c>
      <c r="H3578" s="1" t="s">
        <v>878</v>
      </c>
      <c r="I3578" s="1" t="s">
        <v>972</v>
      </c>
      <c r="K3578" s="14" t="s">
        <v>11500</v>
      </c>
      <c r="L3578" s="14" t="s">
        <v>11500</v>
      </c>
      <c r="M3578" s="1" t="s">
        <v>57</v>
      </c>
      <c r="P3578" s="181" t="s">
        <v>11500</v>
      </c>
      <c r="Q3578" s="182"/>
      <c r="S3578" s="6">
        <v>0</v>
      </c>
      <c r="T3578" s="6">
        <v>0</v>
      </c>
      <c r="U3578" s="6">
        <v>0</v>
      </c>
      <c r="V3578" s="6">
        <v>0</v>
      </c>
      <c r="W3578" s="6">
        <f>SUM(Table2[[#This Row],[PE Obligations]:[Paving Obligations]])</f>
        <v>0</v>
      </c>
    </row>
    <row r="3579" spans="1:23" x14ac:dyDescent="0.25">
      <c r="A3579" s="5">
        <v>126624</v>
      </c>
      <c r="B3579" s="4">
        <v>2</v>
      </c>
      <c r="C3579" s="9" t="s">
        <v>197</v>
      </c>
      <c r="D3579" s="65"/>
      <c r="E3579" s="65" t="s">
        <v>11500</v>
      </c>
      <c r="F3579" s="9" t="s">
        <v>4964</v>
      </c>
      <c r="H3579" s="1" t="s">
        <v>878</v>
      </c>
      <c r="I3579" s="1" t="s">
        <v>972</v>
      </c>
      <c r="K3579" s="14" t="s">
        <v>11500</v>
      </c>
      <c r="L3579" s="14" t="s">
        <v>11500</v>
      </c>
      <c r="M3579" s="1" t="s">
        <v>57</v>
      </c>
      <c r="P3579" s="181" t="s">
        <v>11500</v>
      </c>
      <c r="Q3579" s="182"/>
      <c r="S3579" s="6">
        <v>0</v>
      </c>
      <c r="T3579" s="6">
        <v>0</v>
      </c>
      <c r="U3579" s="6">
        <v>0</v>
      </c>
      <c r="V3579" s="6">
        <v>0</v>
      </c>
      <c r="W3579" s="6">
        <f>SUM(Table2[[#This Row],[PE Obligations]:[Paving Obligations]])</f>
        <v>0</v>
      </c>
    </row>
    <row r="3580" spans="1:23" ht="30" x14ac:dyDescent="0.25">
      <c r="A3580" s="5">
        <v>126686</v>
      </c>
      <c r="B3580" s="4">
        <v>6</v>
      </c>
      <c r="C3580" s="9" t="s">
        <v>46</v>
      </c>
      <c r="D3580" s="65"/>
      <c r="E3580" s="65" t="s">
        <v>11500</v>
      </c>
      <c r="F3580" s="9" t="s">
        <v>4986</v>
      </c>
      <c r="G3580" s="9" t="s">
        <v>4987</v>
      </c>
      <c r="H3580" s="1" t="s">
        <v>24</v>
      </c>
      <c r="I3580" s="1" t="s">
        <v>771</v>
      </c>
      <c r="K3580" s="14" t="s">
        <v>11500</v>
      </c>
      <c r="L3580" s="14" t="s">
        <v>11500</v>
      </c>
      <c r="M3580" s="2">
        <v>0</v>
      </c>
      <c r="P3580" s="181" t="s">
        <v>11500</v>
      </c>
      <c r="Q3580" s="182"/>
      <c r="S3580" s="6">
        <v>0</v>
      </c>
      <c r="T3580" s="6">
        <v>0</v>
      </c>
      <c r="U3580" s="6">
        <v>0</v>
      </c>
      <c r="V3580" s="6">
        <v>0</v>
      </c>
      <c r="W3580" s="6">
        <f>SUM(Table2[[#This Row],[PE Obligations]:[Paving Obligations]])</f>
        <v>0</v>
      </c>
    </row>
    <row r="3581" spans="1:23" ht="30" x14ac:dyDescent="0.25">
      <c r="A3581" s="5">
        <v>126686.05</v>
      </c>
      <c r="B3581" s="4">
        <v>6</v>
      </c>
      <c r="C3581" s="9" t="s">
        <v>46</v>
      </c>
      <c r="D3581" s="65"/>
      <c r="E3581" s="65" t="s">
        <v>11500</v>
      </c>
      <c r="F3581" s="9" t="s">
        <v>4988</v>
      </c>
      <c r="H3581" s="1" t="s">
        <v>24</v>
      </c>
      <c r="I3581" s="1" t="s">
        <v>771</v>
      </c>
      <c r="K3581" s="14" t="s">
        <v>11500</v>
      </c>
      <c r="L3581" s="14" t="s">
        <v>11500</v>
      </c>
      <c r="M3581" s="2">
        <v>0</v>
      </c>
      <c r="P3581" s="181" t="s">
        <v>11500</v>
      </c>
      <c r="Q3581" s="182"/>
      <c r="S3581" s="6">
        <v>0</v>
      </c>
      <c r="T3581" s="6">
        <v>0</v>
      </c>
      <c r="U3581" s="6">
        <v>0</v>
      </c>
      <c r="V3581" s="6">
        <v>0</v>
      </c>
      <c r="W3581" s="6">
        <f>SUM(Table2[[#This Row],[PE Obligations]:[Paving Obligations]])</f>
        <v>0</v>
      </c>
    </row>
    <row r="3582" spans="1:23" ht="30" x14ac:dyDescent="0.25">
      <c r="A3582" s="5">
        <v>126686.06</v>
      </c>
      <c r="B3582" s="4">
        <v>6</v>
      </c>
      <c r="C3582" s="9" t="s">
        <v>46</v>
      </c>
      <c r="D3582" s="65"/>
      <c r="E3582" s="65" t="s">
        <v>11500</v>
      </c>
      <c r="F3582" s="9" t="s">
        <v>4989</v>
      </c>
      <c r="H3582" s="1" t="s">
        <v>24</v>
      </c>
      <c r="I3582" s="1" t="s">
        <v>771</v>
      </c>
      <c r="K3582" s="14" t="s">
        <v>11500</v>
      </c>
      <c r="L3582" s="14" t="s">
        <v>11500</v>
      </c>
      <c r="M3582" s="2">
        <v>0</v>
      </c>
      <c r="P3582" s="181" t="s">
        <v>11500</v>
      </c>
      <c r="Q3582" s="182"/>
      <c r="S3582" s="6">
        <v>0</v>
      </c>
      <c r="T3582" s="6">
        <v>0</v>
      </c>
      <c r="U3582" s="6">
        <v>0</v>
      </c>
      <c r="V3582" s="6">
        <v>0</v>
      </c>
      <c r="W3582" s="6">
        <f>SUM(Table2[[#This Row],[PE Obligations]:[Paving Obligations]])</f>
        <v>0</v>
      </c>
    </row>
    <row r="3583" spans="1:23" ht="30" x14ac:dyDescent="0.25">
      <c r="A3583" s="5">
        <v>128654</v>
      </c>
      <c r="B3583" s="4">
        <v>1</v>
      </c>
      <c r="C3583" s="9" t="s">
        <v>169</v>
      </c>
      <c r="D3583" s="65" t="s">
        <v>50</v>
      </c>
      <c r="E3583" s="65" t="s">
        <v>900</v>
      </c>
      <c r="F3583" s="9" t="s">
        <v>6216</v>
      </c>
      <c r="G3583" s="9" t="s">
        <v>6217</v>
      </c>
      <c r="H3583" s="1" t="s">
        <v>105</v>
      </c>
      <c r="I3583" s="1" t="s">
        <v>113</v>
      </c>
      <c r="K3583" s="14" t="s">
        <v>11505</v>
      </c>
      <c r="L3583" s="14" t="s">
        <v>11339</v>
      </c>
      <c r="M3583" s="2">
        <v>0.01</v>
      </c>
      <c r="N3583" s="13">
        <v>43539</v>
      </c>
      <c r="P3583" s="181" t="s">
        <v>11515</v>
      </c>
      <c r="Q3583" s="182" t="s">
        <v>24</v>
      </c>
      <c r="S3583" s="6">
        <v>0</v>
      </c>
      <c r="T3583" s="6">
        <v>0</v>
      </c>
      <c r="U3583" s="6">
        <v>0</v>
      </c>
      <c r="V3583" s="6">
        <v>0</v>
      </c>
      <c r="W3583" s="6">
        <f>SUM(Table2[[#This Row],[PE Obligations]:[Paving Obligations]])</f>
        <v>0</v>
      </c>
    </row>
    <row r="3584" spans="1:23" x14ac:dyDescent="0.25">
      <c r="A3584" s="5">
        <v>126686.07</v>
      </c>
      <c r="B3584" s="4">
        <v>6</v>
      </c>
      <c r="C3584" s="9" t="s">
        <v>46</v>
      </c>
      <c r="D3584" s="65"/>
      <c r="E3584" s="65" t="s">
        <v>11500</v>
      </c>
      <c r="F3584" s="9" t="s">
        <v>4990</v>
      </c>
      <c r="H3584" s="1" t="s">
        <v>24</v>
      </c>
      <c r="I3584" s="1" t="s">
        <v>771</v>
      </c>
      <c r="K3584" s="14" t="s">
        <v>11500</v>
      </c>
      <c r="L3584" s="14" t="s">
        <v>11500</v>
      </c>
      <c r="M3584" s="1" t="s">
        <v>57</v>
      </c>
      <c r="P3584" s="181" t="s">
        <v>11500</v>
      </c>
      <c r="Q3584" s="182"/>
      <c r="S3584" s="6">
        <v>0</v>
      </c>
      <c r="T3584" s="6">
        <v>0</v>
      </c>
      <c r="U3584" s="6">
        <v>0</v>
      </c>
      <c r="V3584" s="6">
        <v>0</v>
      </c>
      <c r="W3584" s="6">
        <f>SUM(Table2[[#This Row],[PE Obligations]:[Paving Obligations]])</f>
        <v>0</v>
      </c>
    </row>
    <row r="3585" spans="1:23" ht="30" x14ac:dyDescent="0.25">
      <c r="A3585" s="5">
        <v>128673</v>
      </c>
      <c r="B3585" s="4">
        <v>3</v>
      </c>
      <c r="C3585" s="9" t="s">
        <v>217</v>
      </c>
      <c r="D3585" s="65" t="s">
        <v>339</v>
      </c>
      <c r="E3585" s="65" t="s">
        <v>900</v>
      </c>
      <c r="F3585" s="9" t="s">
        <v>6237</v>
      </c>
      <c r="H3585" s="1" t="s">
        <v>105</v>
      </c>
      <c r="I3585" s="1" t="s">
        <v>501</v>
      </c>
      <c r="K3585" s="14" t="s">
        <v>11506</v>
      </c>
      <c r="L3585" s="14" t="s">
        <v>11339</v>
      </c>
      <c r="M3585" s="2">
        <v>0.5</v>
      </c>
      <c r="N3585" s="13">
        <v>43560</v>
      </c>
      <c r="P3585" s="181" t="s">
        <v>11515</v>
      </c>
      <c r="Q3585" s="182" t="s">
        <v>24</v>
      </c>
      <c r="S3585" s="6">
        <v>0</v>
      </c>
      <c r="T3585" s="6">
        <v>0</v>
      </c>
      <c r="U3585" s="6">
        <v>0</v>
      </c>
      <c r="V3585" s="6">
        <v>0</v>
      </c>
      <c r="W3585" s="6">
        <f>SUM(Table2[[#This Row],[PE Obligations]:[Paving Obligations]])</f>
        <v>0</v>
      </c>
    </row>
    <row r="3586" spans="1:23" x14ac:dyDescent="0.25">
      <c r="A3586" s="5">
        <v>126686.08</v>
      </c>
      <c r="B3586" s="4">
        <v>6</v>
      </c>
      <c r="C3586" s="9" t="s">
        <v>46</v>
      </c>
      <c r="D3586" s="65"/>
      <c r="E3586" s="65" t="s">
        <v>11500</v>
      </c>
      <c r="F3586" s="9" t="s">
        <v>4991</v>
      </c>
      <c r="H3586" s="1" t="s">
        <v>24</v>
      </c>
      <c r="I3586" s="1" t="s">
        <v>771</v>
      </c>
      <c r="K3586" s="14" t="s">
        <v>11500</v>
      </c>
      <c r="L3586" s="14" t="s">
        <v>11500</v>
      </c>
      <c r="M3586" s="2">
        <v>0</v>
      </c>
      <c r="P3586" s="181" t="s">
        <v>11500</v>
      </c>
      <c r="Q3586" s="182"/>
      <c r="S3586" s="6">
        <v>0</v>
      </c>
      <c r="T3586" s="6">
        <v>0</v>
      </c>
      <c r="U3586" s="6">
        <v>0</v>
      </c>
      <c r="V3586" s="6">
        <v>0</v>
      </c>
      <c r="W3586" s="6">
        <f>SUM(Table2[[#This Row],[PE Obligations]:[Paving Obligations]])</f>
        <v>0</v>
      </c>
    </row>
    <row r="3587" spans="1:23" ht="30" x14ac:dyDescent="0.25">
      <c r="A3587" s="5">
        <v>128677</v>
      </c>
      <c r="B3587" s="4">
        <v>3</v>
      </c>
      <c r="C3587" s="9" t="s">
        <v>206</v>
      </c>
      <c r="D3587" s="65" t="s">
        <v>363</v>
      </c>
      <c r="E3587" s="65" t="s">
        <v>900</v>
      </c>
      <c r="F3587" s="9" t="s">
        <v>6240</v>
      </c>
      <c r="G3587" s="9" t="s">
        <v>6241</v>
      </c>
      <c r="H3587" s="1" t="s">
        <v>105</v>
      </c>
      <c r="I3587" s="1" t="s">
        <v>851</v>
      </c>
      <c r="K3587" s="14" t="s">
        <v>11501</v>
      </c>
      <c r="L3587" s="14" t="s">
        <v>113</v>
      </c>
      <c r="M3587" s="2">
        <v>0.01</v>
      </c>
      <c r="N3587" s="13">
        <v>43595</v>
      </c>
      <c r="P3587" s="181" t="s">
        <v>11514</v>
      </c>
      <c r="Q3587" s="182" t="s">
        <v>11</v>
      </c>
      <c r="S3587" s="6">
        <v>0</v>
      </c>
      <c r="T3587" s="6">
        <v>0</v>
      </c>
      <c r="U3587" s="6">
        <v>0</v>
      </c>
      <c r="V3587" s="6">
        <v>0</v>
      </c>
      <c r="W3587" s="6">
        <f>SUM(Table2[[#This Row],[PE Obligations]:[Paving Obligations]])</f>
        <v>0</v>
      </c>
    </row>
    <row r="3588" spans="1:23" ht="30" x14ac:dyDescent="0.25">
      <c r="A3588" s="5">
        <v>126686.19</v>
      </c>
      <c r="B3588" s="4">
        <v>3</v>
      </c>
      <c r="C3588" s="9" t="s">
        <v>217</v>
      </c>
      <c r="D3588" s="65"/>
      <c r="E3588" s="65" t="s">
        <v>11500</v>
      </c>
      <c r="F3588" s="9" t="s">
        <v>4992</v>
      </c>
      <c r="H3588" s="1" t="s">
        <v>24</v>
      </c>
      <c r="I3588" s="1" t="s">
        <v>771</v>
      </c>
      <c r="K3588" s="14" t="s">
        <v>11500</v>
      </c>
      <c r="L3588" s="14" t="s">
        <v>11500</v>
      </c>
      <c r="M3588" s="2">
        <v>0</v>
      </c>
      <c r="P3588" s="181" t="s">
        <v>11500</v>
      </c>
      <c r="Q3588" s="182"/>
      <c r="S3588" s="6">
        <v>0</v>
      </c>
      <c r="T3588" s="6">
        <v>0</v>
      </c>
      <c r="U3588" s="6">
        <v>0</v>
      </c>
      <c r="V3588" s="6">
        <v>0</v>
      </c>
      <c r="W3588" s="6">
        <f>SUM(Table2[[#This Row],[PE Obligations]:[Paving Obligations]])</f>
        <v>0</v>
      </c>
    </row>
    <row r="3589" spans="1:23" ht="30" x14ac:dyDescent="0.25">
      <c r="A3589" s="5">
        <v>126686.33</v>
      </c>
      <c r="B3589" s="4">
        <v>6</v>
      </c>
      <c r="C3589" s="9" t="s">
        <v>46</v>
      </c>
      <c r="D3589" s="65"/>
      <c r="E3589" s="65" t="s">
        <v>11500</v>
      </c>
      <c r="F3589" s="9" t="s">
        <v>4993</v>
      </c>
      <c r="H3589" s="1" t="s">
        <v>24</v>
      </c>
      <c r="I3589" s="1" t="s">
        <v>771</v>
      </c>
      <c r="K3589" s="14" t="s">
        <v>11500</v>
      </c>
      <c r="L3589" s="14" t="s">
        <v>11500</v>
      </c>
      <c r="M3589" s="2">
        <v>0</v>
      </c>
      <c r="P3589" s="181" t="s">
        <v>11500</v>
      </c>
      <c r="Q3589" s="182"/>
      <c r="S3589" s="6">
        <v>0</v>
      </c>
      <c r="T3589" s="6">
        <v>0</v>
      </c>
      <c r="U3589" s="6">
        <v>0</v>
      </c>
      <c r="V3589" s="6">
        <v>0</v>
      </c>
      <c r="W3589" s="6">
        <f>SUM(Table2[[#This Row],[PE Obligations]:[Paving Obligations]])</f>
        <v>0</v>
      </c>
    </row>
    <row r="3590" spans="1:23" x14ac:dyDescent="0.25">
      <c r="A3590" s="5">
        <v>126686.34</v>
      </c>
      <c r="B3590" s="4">
        <v>6</v>
      </c>
      <c r="C3590" s="9" t="s">
        <v>46</v>
      </c>
      <c r="D3590" s="65"/>
      <c r="E3590" s="65" t="s">
        <v>11500</v>
      </c>
      <c r="F3590" s="9" t="s">
        <v>4994</v>
      </c>
      <c r="H3590" s="1" t="s">
        <v>24</v>
      </c>
      <c r="I3590" s="1" t="s">
        <v>771</v>
      </c>
      <c r="K3590" s="14" t="s">
        <v>11500</v>
      </c>
      <c r="L3590" s="14" t="s">
        <v>11500</v>
      </c>
      <c r="M3590" s="2">
        <v>0</v>
      </c>
      <c r="P3590" s="181" t="s">
        <v>11500</v>
      </c>
      <c r="Q3590" s="182"/>
      <c r="S3590" s="6">
        <v>0</v>
      </c>
      <c r="T3590" s="6">
        <v>0</v>
      </c>
      <c r="U3590" s="6">
        <v>0</v>
      </c>
      <c r="V3590" s="6">
        <v>0</v>
      </c>
      <c r="W3590" s="6">
        <f>SUM(Table2[[#This Row],[PE Obligations]:[Paving Obligations]])</f>
        <v>0</v>
      </c>
    </row>
    <row r="3591" spans="1:23" x14ac:dyDescent="0.25">
      <c r="A3591" s="5">
        <v>126686.35</v>
      </c>
      <c r="B3591" s="4">
        <v>6</v>
      </c>
      <c r="C3591" s="9" t="s">
        <v>46</v>
      </c>
      <c r="D3591" s="65"/>
      <c r="E3591" s="65" t="s">
        <v>11500</v>
      </c>
      <c r="F3591" s="9" t="s">
        <v>4995</v>
      </c>
      <c r="H3591" s="1" t="s">
        <v>24</v>
      </c>
      <c r="I3591" s="1" t="s">
        <v>771</v>
      </c>
      <c r="K3591" s="14" t="s">
        <v>11500</v>
      </c>
      <c r="L3591" s="14" t="s">
        <v>11500</v>
      </c>
      <c r="M3591" s="2">
        <v>0</v>
      </c>
      <c r="P3591" s="181" t="s">
        <v>11500</v>
      </c>
      <c r="Q3591" s="182"/>
      <c r="S3591" s="6">
        <v>0</v>
      </c>
      <c r="T3591" s="6">
        <v>0</v>
      </c>
      <c r="U3591" s="6">
        <v>0</v>
      </c>
      <c r="V3591" s="6">
        <v>0</v>
      </c>
      <c r="W3591" s="6">
        <f>SUM(Table2[[#This Row],[PE Obligations]:[Paving Obligations]])</f>
        <v>0</v>
      </c>
    </row>
    <row r="3592" spans="1:23" ht="30" x14ac:dyDescent="0.25">
      <c r="A3592" s="5">
        <v>126686.36</v>
      </c>
      <c r="B3592" s="4">
        <v>6</v>
      </c>
      <c r="C3592" s="9" t="s">
        <v>46</v>
      </c>
      <c r="D3592" s="65"/>
      <c r="E3592" s="65" t="s">
        <v>11500</v>
      </c>
      <c r="F3592" s="9" t="s">
        <v>4996</v>
      </c>
      <c r="H3592" s="1" t="s">
        <v>24</v>
      </c>
      <c r="I3592" s="1" t="s">
        <v>771</v>
      </c>
      <c r="K3592" s="14" t="s">
        <v>11500</v>
      </c>
      <c r="L3592" s="14" t="s">
        <v>11500</v>
      </c>
      <c r="M3592" s="2">
        <v>0</v>
      </c>
      <c r="P3592" s="181" t="s">
        <v>11500</v>
      </c>
      <c r="Q3592" s="182"/>
      <c r="S3592" s="6">
        <v>0</v>
      </c>
      <c r="T3592" s="6">
        <v>0</v>
      </c>
      <c r="U3592" s="6">
        <v>0</v>
      </c>
      <c r="V3592" s="6">
        <v>0</v>
      </c>
      <c r="W3592" s="6">
        <f>SUM(Table2[[#This Row],[PE Obligations]:[Paving Obligations]])</f>
        <v>0</v>
      </c>
    </row>
    <row r="3593" spans="1:23" ht="30" x14ac:dyDescent="0.25">
      <c r="A3593" s="5">
        <v>128719</v>
      </c>
      <c r="B3593" s="4">
        <v>1</v>
      </c>
      <c r="C3593" s="9" t="s">
        <v>181</v>
      </c>
      <c r="D3593" s="65" t="s">
        <v>50</v>
      </c>
      <c r="E3593" s="65" t="s">
        <v>900</v>
      </c>
      <c r="F3593" s="9" t="s">
        <v>6263</v>
      </c>
      <c r="G3593" s="9" t="s">
        <v>6227</v>
      </c>
      <c r="H3593" s="1" t="s">
        <v>105</v>
      </c>
      <c r="I3593" s="1" t="s">
        <v>501</v>
      </c>
      <c r="K3593" s="14" t="s">
        <v>11506</v>
      </c>
      <c r="L3593" s="14" t="s">
        <v>11339</v>
      </c>
      <c r="M3593" s="2">
        <v>0.01</v>
      </c>
      <c r="N3593" s="13">
        <v>43560</v>
      </c>
      <c r="P3593" s="181" t="s">
        <v>11515</v>
      </c>
      <c r="Q3593" s="182" t="s">
        <v>24</v>
      </c>
      <c r="S3593" s="6">
        <v>0</v>
      </c>
      <c r="T3593" s="6">
        <v>0</v>
      </c>
      <c r="U3593" s="6">
        <v>0</v>
      </c>
      <c r="V3593" s="6">
        <v>0</v>
      </c>
      <c r="W3593" s="6">
        <f>SUM(Table2[[#This Row],[PE Obligations]:[Paving Obligations]])</f>
        <v>0</v>
      </c>
    </row>
    <row r="3594" spans="1:23" x14ac:dyDescent="0.25">
      <c r="A3594" s="5">
        <v>126686.37</v>
      </c>
      <c r="B3594" s="4">
        <v>6</v>
      </c>
      <c r="C3594" s="9" t="s">
        <v>46</v>
      </c>
      <c r="D3594" s="65"/>
      <c r="E3594" s="65" t="s">
        <v>11500</v>
      </c>
      <c r="F3594" s="9" t="s">
        <v>4997</v>
      </c>
      <c r="H3594" s="1" t="s">
        <v>24</v>
      </c>
      <c r="I3594" s="1" t="s">
        <v>771</v>
      </c>
      <c r="K3594" s="14" t="s">
        <v>11500</v>
      </c>
      <c r="L3594" s="14" t="s">
        <v>11500</v>
      </c>
      <c r="M3594" s="2">
        <v>0</v>
      </c>
      <c r="P3594" s="181" t="s">
        <v>11500</v>
      </c>
      <c r="Q3594" s="182"/>
      <c r="S3594" s="6">
        <v>0</v>
      </c>
      <c r="T3594" s="6">
        <v>0</v>
      </c>
      <c r="U3594" s="6">
        <v>0</v>
      </c>
      <c r="V3594" s="6">
        <v>0</v>
      </c>
      <c r="W3594" s="6">
        <f>SUM(Table2[[#This Row],[PE Obligations]:[Paving Obligations]])</f>
        <v>0</v>
      </c>
    </row>
    <row r="3595" spans="1:23" ht="30" x14ac:dyDescent="0.25">
      <c r="A3595" s="5">
        <v>126686.39</v>
      </c>
      <c r="B3595" s="4">
        <v>6</v>
      </c>
      <c r="C3595" s="9" t="s">
        <v>46</v>
      </c>
      <c r="D3595" s="65"/>
      <c r="E3595" s="65" t="s">
        <v>11500</v>
      </c>
      <c r="F3595" s="9" t="s">
        <v>4998</v>
      </c>
      <c r="H3595" s="1" t="s">
        <v>24</v>
      </c>
      <c r="I3595" s="1" t="s">
        <v>771</v>
      </c>
      <c r="K3595" s="14" t="s">
        <v>11500</v>
      </c>
      <c r="L3595" s="14" t="s">
        <v>11500</v>
      </c>
      <c r="M3595" s="2">
        <v>0</v>
      </c>
      <c r="P3595" s="181" t="s">
        <v>11500</v>
      </c>
      <c r="Q3595" s="182"/>
      <c r="S3595" s="6">
        <v>0</v>
      </c>
      <c r="T3595" s="6">
        <v>0</v>
      </c>
      <c r="U3595" s="6">
        <v>0</v>
      </c>
      <c r="V3595" s="6">
        <v>0</v>
      </c>
      <c r="W3595" s="6">
        <f>SUM(Table2[[#This Row],[PE Obligations]:[Paving Obligations]])</f>
        <v>0</v>
      </c>
    </row>
    <row r="3596" spans="1:23" x14ac:dyDescent="0.25">
      <c r="A3596" s="5">
        <v>126686.41</v>
      </c>
      <c r="B3596" s="4">
        <v>6</v>
      </c>
      <c r="C3596" s="9" t="s">
        <v>46</v>
      </c>
      <c r="D3596" s="65"/>
      <c r="E3596" s="65" t="s">
        <v>11500</v>
      </c>
      <c r="F3596" s="9" t="s">
        <v>4999</v>
      </c>
      <c r="H3596" s="1" t="s">
        <v>24</v>
      </c>
      <c r="I3596" s="1" t="s">
        <v>771</v>
      </c>
      <c r="K3596" s="14" t="s">
        <v>11500</v>
      </c>
      <c r="L3596" s="14" t="s">
        <v>11500</v>
      </c>
      <c r="M3596" s="2">
        <v>0</v>
      </c>
      <c r="P3596" s="181" t="s">
        <v>11500</v>
      </c>
      <c r="Q3596" s="182"/>
      <c r="S3596" s="6">
        <v>0</v>
      </c>
      <c r="T3596" s="6">
        <v>0</v>
      </c>
      <c r="U3596" s="6">
        <v>0</v>
      </c>
      <c r="V3596" s="6">
        <v>0</v>
      </c>
      <c r="W3596" s="6">
        <f>SUM(Table2[[#This Row],[PE Obligations]:[Paving Obligations]])</f>
        <v>0</v>
      </c>
    </row>
    <row r="3597" spans="1:23" x14ac:dyDescent="0.25">
      <c r="A3597" s="5">
        <v>126686.42</v>
      </c>
      <c r="B3597" s="4">
        <v>6</v>
      </c>
      <c r="C3597" s="9" t="s">
        <v>46</v>
      </c>
      <c r="D3597" s="65"/>
      <c r="E3597" s="65" t="s">
        <v>11500</v>
      </c>
      <c r="F3597" s="9" t="s">
        <v>5000</v>
      </c>
      <c r="H3597" s="1" t="s">
        <v>24</v>
      </c>
      <c r="I3597" s="1" t="s">
        <v>771</v>
      </c>
      <c r="K3597" s="14" t="s">
        <v>11500</v>
      </c>
      <c r="L3597" s="14" t="s">
        <v>11500</v>
      </c>
      <c r="M3597" s="2">
        <v>0</v>
      </c>
      <c r="P3597" s="181" t="s">
        <v>11500</v>
      </c>
      <c r="Q3597" s="182"/>
      <c r="S3597" s="6">
        <v>0</v>
      </c>
      <c r="T3597" s="6">
        <v>0</v>
      </c>
      <c r="U3597" s="6">
        <v>0</v>
      </c>
      <c r="V3597" s="6">
        <v>0</v>
      </c>
      <c r="W3597" s="6">
        <f>SUM(Table2[[#This Row],[PE Obligations]:[Paving Obligations]])</f>
        <v>0</v>
      </c>
    </row>
    <row r="3598" spans="1:23" x14ac:dyDescent="0.25">
      <c r="A3598" s="5">
        <v>126686.43</v>
      </c>
      <c r="B3598" s="4">
        <v>6</v>
      </c>
      <c r="C3598" s="9" t="s">
        <v>46</v>
      </c>
      <c r="D3598" s="65"/>
      <c r="E3598" s="65" t="s">
        <v>11500</v>
      </c>
      <c r="F3598" s="9" t="s">
        <v>5001</v>
      </c>
      <c r="H3598" s="1" t="s">
        <v>24</v>
      </c>
      <c r="I3598" s="1" t="s">
        <v>771</v>
      </c>
      <c r="K3598" s="14" t="s">
        <v>11500</v>
      </c>
      <c r="L3598" s="14" t="s">
        <v>11500</v>
      </c>
      <c r="M3598" s="2">
        <v>0</v>
      </c>
      <c r="P3598" s="181" t="s">
        <v>11500</v>
      </c>
      <c r="Q3598" s="182"/>
      <c r="S3598" s="6">
        <v>0</v>
      </c>
      <c r="T3598" s="6">
        <v>0</v>
      </c>
      <c r="U3598" s="6">
        <v>0</v>
      </c>
      <c r="V3598" s="6">
        <v>0</v>
      </c>
      <c r="W3598" s="6">
        <f>SUM(Table2[[#This Row],[PE Obligations]:[Paving Obligations]])</f>
        <v>0</v>
      </c>
    </row>
    <row r="3599" spans="1:23" x14ac:dyDescent="0.25">
      <c r="A3599" s="5">
        <v>126686.44</v>
      </c>
      <c r="B3599" s="4">
        <v>6</v>
      </c>
      <c r="C3599" s="9" t="s">
        <v>46</v>
      </c>
      <c r="D3599" s="65"/>
      <c r="E3599" s="65" t="s">
        <v>11500</v>
      </c>
      <c r="F3599" s="9" t="s">
        <v>5002</v>
      </c>
      <c r="H3599" s="1" t="s">
        <v>24</v>
      </c>
      <c r="I3599" s="1" t="s">
        <v>771</v>
      </c>
      <c r="K3599" s="14" t="s">
        <v>11500</v>
      </c>
      <c r="L3599" s="14" t="s">
        <v>11500</v>
      </c>
      <c r="M3599" s="2">
        <v>0</v>
      </c>
      <c r="P3599" s="181" t="s">
        <v>11500</v>
      </c>
      <c r="Q3599" s="182"/>
      <c r="S3599" s="6">
        <v>0</v>
      </c>
      <c r="T3599" s="6">
        <v>0</v>
      </c>
      <c r="U3599" s="6">
        <v>0</v>
      </c>
      <c r="V3599" s="6">
        <v>0</v>
      </c>
      <c r="W3599" s="6">
        <f>SUM(Table2[[#This Row],[PE Obligations]:[Paving Obligations]])</f>
        <v>0</v>
      </c>
    </row>
    <row r="3600" spans="1:23" x14ac:dyDescent="0.25">
      <c r="A3600" s="5">
        <v>126686.45</v>
      </c>
      <c r="B3600" s="4">
        <v>6</v>
      </c>
      <c r="C3600" s="9" t="s">
        <v>46</v>
      </c>
      <c r="D3600" s="65"/>
      <c r="E3600" s="65" t="s">
        <v>11500</v>
      </c>
      <c r="F3600" s="9" t="s">
        <v>5003</v>
      </c>
      <c r="H3600" s="1" t="s">
        <v>24</v>
      </c>
      <c r="I3600" s="1" t="s">
        <v>771</v>
      </c>
      <c r="K3600" s="14" t="s">
        <v>11500</v>
      </c>
      <c r="L3600" s="14" t="s">
        <v>11500</v>
      </c>
      <c r="M3600" s="2">
        <v>0</v>
      </c>
      <c r="P3600" s="181" t="s">
        <v>11500</v>
      </c>
      <c r="Q3600" s="182"/>
      <c r="S3600" s="6">
        <v>0</v>
      </c>
      <c r="T3600" s="6">
        <v>0</v>
      </c>
      <c r="U3600" s="6">
        <v>0</v>
      </c>
      <c r="V3600" s="6">
        <v>0</v>
      </c>
      <c r="W3600" s="6">
        <f>SUM(Table2[[#This Row],[PE Obligations]:[Paving Obligations]])</f>
        <v>0</v>
      </c>
    </row>
    <row r="3601" spans="1:23" x14ac:dyDescent="0.25">
      <c r="A3601" s="5">
        <v>126686.47</v>
      </c>
      <c r="B3601" s="4">
        <v>6</v>
      </c>
      <c r="C3601" s="9" t="s">
        <v>46</v>
      </c>
      <c r="D3601" s="65"/>
      <c r="E3601" s="65" t="s">
        <v>11500</v>
      </c>
      <c r="F3601" s="9" t="s">
        <v>5004</v>
      </c>
      <c r="H3601" s="1" t="s">
        <v>24</v>
      </c>
      <c r="I3601" s="1" t="s">
        <v>771</v>
      </c>
      <c r="K3601" s="14" t="s">
        <v>11500</v>
      </c>
      <c r="L3601" s="14" t="s">
        <v>11500</v>
      </c>
      <c r="M3601" s="2">
        <v>0</v>
      </c>
      <c r="P3601" s="181" t="s">
        <v>11500</v>
      </c>
      <c r="Q3601" s="182"/>
      <c r="S3601" s="6">
        <v>0</v>
      </c>
      <c r="T3601" s="6">
        <v>0</v>
      </c>
      <c r="U3601" s="6">
        <v>0</v>
      </c>
      <c r="V3601" s="6">
        <v>0</v>
      </c>
      <c r="W3601" s="6">
        <f>SUM(Table2[[#This Row],[PE Obligations]:[Paving Obligations]])</f>
        <v>0</v>
      </c>
    </row>
    <row r="3602" spans="1:23" ht="30" x14ac:dyDescent="0.25">
      <c r="A3602" s="5">
        <v>128767</v>
      </c>
      <c r="B3602" s="4">
        <v>2</v>
      </c>
      <c r="C3602" s="9" t="s">
        <v>124</v>
      </c>
      <c r="D3602" s="65" t="s">
        <v>3116</v>
      </c>
      <c r="E3602" s="65" t="s">
        <v>900</v>
      </c>
      <c r="F3602" s="9" t="s">
        <v>6304</v>
      </c>
      <c r="G3602" s="9" t="s">
        <v>6227</v>
      </c>
      <c r="H3602" s="1" t="s">
        <v>105</v>
      </c>
      <c r="I3602" s="1" t="s">
        <v>501</v>
      </c>
      <c r="K3602" s="14" t="s">
        <v>11506</v>
      </c>
      <c r="L3602" s="14" t="s">
        <v>11339</v>
      </c>
      <c r="M3602" s="2">
        <v>0.01</v>
      </c>
      <c r="N3602" s="13">
        <v>43742</v>
      </c>
      <c r="P3602" s="181" t="s">
        <v>11515</v>
      </c>
      <c r="Q3602" s="182" t="s">
        <v>24</v>
      </c>
      <c r="S3602" s="6">
        <v>0</v>
      </c>
      <c r="T3602" s="6">
        <v>0</v>
      </c>
      <c r="U3602" s="6">
        <v>0</v>
      </c>
      <c r="V3602" s="6">
        <v>0</v>
      </c>
      <c r="W3602" s="6">
        <f>SUM(Table2[[#This Row],[PE Obligations]:[Paving Obligations]])</f>
        <v>0</v>
      </c>
    </row>
    <row r="3603" spans="1:23" x14ac:dyDescent="0.25">
      <c r="A3603" s="5">
        <v>126686.48</v>
      </c>
      <c r="B3603" s="4">
        <v>6</v>
      </c>
      <c r="C3603" s="9" t="s">
        <v>46</v>
      </c>
      <c r="D3603" s="65"/>
      <c r="E3603" s="65" t="s">
        <v>11500</v>
      </c>
      <c r="F3603" s="9" t="s">
        <v>5005</v>
      </c>
      <c r="H3603" s="1" t="s">
        <v>24</v>
      </c>
      <c r="I3603" s="1" t="s">
        <v>771</v>
      </c>
      <c r="K3603" s="14" t="s">
        <v>11500</v>
      </c>
      <c r="L3603" s="14" t="s">
        <v>11500</v>
      </c>
      <c r="M3603" s="2">
        <v>0</v>
      </c>
      <c r="P3603" s="181" t="s">
        <v>11500</v>
      </c>
      <c r="Q3603" s="182"/>
      <c r="S3603" s="6">
        <v>0</v>
      </c>
      <c r="T3603" s="6">
        <v>0</v>
      </c>
      <c r="U3603" s="6">
        <v>0</v>
      </c>
      <c r="V3603" s="6">
        <v>0</v>
      </c>
      <c r="W3603" s="6">
        <f>SUM(Table2[[#This Row],[PE Obligations]:[Paving Obligations]])</f>
        <v>0</v>
      </c>
    </row>
    <row r="3604" spans="1:23" x14ac:dyDescent="0.25">
      <c r="A3604" s="5">
        <v>126686.49</v>
      </c>
      <c r="B3604" s="4">
        <v>6</v>
      </c>
      <c r="C3604" s="9" t="s">
        <v>46</v>
      </c>
      <c r="D3604" s="65"/>
      <c r="E3604" s="65" t="s">
        <v>11500</v>
      </c>
      <c r="F3604" s="9" t="s">
        <v>5006</v>
      </c>
      <c r="H3604" s="1" t="s">
        <v>24</v>
      </c>
      <c r="I3604" s="1" t="s">
        <v>771</v>
      </c>
      <c r="K3604" s="14" t="s">
        <v>11500</v>
      </c>
      <c r="L3604" s="14" t="s">
        <v>11500</v>
      </c>
      <c r="M3604" s="2">
        <v>0</v>
      </c>
      <c r="P3604" s="181" t="s">
        <v>11500</v>
      </c>
      <c r="Q3604" s="182"/>
      <c r="S3604" s="6">
        <v>0</v>
      </c>
      <c r="T3604" s="6">
        <v>0</v>
      </c>
      <c r="U3604" s="6">
        <v>0</v>
      </c>
      <c r="V3604" s="6">
        <v>0</v>
      </c>
      <c r="W3604" s="6">
        <f>SUM(Table2[[#This Row],[PE Obligations]:[Paving Obligations]])</f>
        <v>0</v>
      </c>
    </row>
    <row r="3605" spans="1:23" ht="30" x14ac:dyDescent="0.25">
      <c r="A3605" s="5">
        <v>126686.5</v>
      </c>
      <c r="B3605" s="4">
        <v>6</v>
      </c>
      <c r="C3605" s="9" t="s">
        <v>46</v>
      </c>
      <c r="D3605" s="65"/>
      <c r="E3605" s="65" t="s">
        <v>11500</v>
      </c>
      <c r="F3605" s="9" t="s">
        <v>5007</v>
      </c>
      <c r="G3605" s="9" t="s">
        <v>5008</v>
      </c>
      <c r="H3605" s="1" t="s">
        <v>24</v>
      </c>
      <c r="I3605" s="1" t="s">
        <v>771</v>
      </c>
      <c r="K3605" s="14" t="s">
        <v>11500</v>
      </c>
      <c r="L3605" s="14" t="s">
        <v>11500</v>
      </c>
      <c r="M3605" s="1" t="s">
        <v>57</v>
      </c>
      <c r="P3605" s="181" t="s">
        <v>11500</v>
      </c>
      <c r="Q3605" s="182"/>
      <c r="S3605" s="6">
        <v>0</v>
      </c>
      <c r="T3605" s="6">
        <v>0</v>
      </c>
      <c r="U3605" s="6">
        <v>0</v>
      </c>
      <c r="V3605" s="6">
        <v>0</v>
      </c>
      <c r="W3605" s="6">
        <f>SUM(Table2[[#This Row],[PE Obligations]:[Paving Obligations]])</f>
        <v>0</v>
      </c>
    </row>
    <row r="3606" spans="1:23" ht="30" x14ac:dyDescent="0.25">
      <c r="A3606" s="5">
        <v>126686.52</v>
      </c>
      <c r="B3606" s="4">
        <v>6</v>
      </c>
      <c r="C3606" s="9" t="s">
        <v>46</v>
      </c>
      <c r="D3606" s="65"/>
      <c r="E3606" s="65" t="s">
        <v>11500</v>
      </c>
      <c r="F3606" s="9" t="s">
        <v>5009</v>
      </c>
      <c r="H3606" s="1" t="s">
        <v>24</v>
      </c>
      <c r="I3606" s="1" t="s">
        <v>771</v>
      </c>
      <c r="K3606" s="14" t="s">
        <v>11500</v>
      </c>
      <c r="L3606" s="14" t="s">
        <v>11500</v>
      </c>
      <c r="M3606" s="2">
        <v>0</v>
      </c>
      <c r="P3606" s="181" t="s">
        <v>11500</v>
      </c>
      <c r="Q3606" s="182"/>
      <c r="S3606" s="6">
        <v>0</v>
      </c>
      <c r="T3606" s="6">
        <v>0</v>
      </c>
      <c r="U3606" s="6">
        <v>0</v>
      </c>
      <c r="V3606" s="6">
        <v>0</v>
      </c>
      <c r="W3606" s="6">
        <f>SUM(Table2[[#This Row],[PE Obligations]:[Paving Obligations]])</f>
        <v>0</v>
      </c>
    </row>
    <row r="3607" spans="1:23" x14ac:dyDescent="0.25">
      <c r="A3607" s="5">
        <v>126686.53</v>
      </c>
      <c r="B3607" s="4">
        <v>6</v>
      </c>
      <c r="C3607" s="9" t="s">
        <v>46</v>
      </c>
      <c r="D3607" s="65"/>
      <c r="E3607" s="65" t="s">
        <v>11500</v>
      </c>
      <c r="F3607" s="9" t="s">
        <v>5010</v>
      </c>
      <c r="H3607" s="1" t="s">
        <v>24</v>
      </c>
      <c r="I3607" s="1" t="s">
        <v>771</v>
      </c>
      <c r="K3607" s="14" t="s">
        <v>11500</v>
      </c>
      <c r="L3607" s="14" t="s">
        <v>11500</v>
      </c>
      <c r="M3607" s="2">
        <v>0</v>
      </c>
      <c r="P3607" s="181" t="s">
        <v>11500</v>
      </c>
      <c r="Q3607" s="182"/>
      <c r="S3607" s="6">
        <v>0</v>
      </c>
      <c r="T3607" s="6">
        <v>0</v>
      </c>
      <c r="U3607" s="6">
        <v>0</v>
      </c>
      <c r="V3607" s="6">
        <v>0</v>
      </c>
      <c r="W3607" s="6">
        <f>SUM(Table2[[#This Row],[PE Obligations]:[Paving Obligations]])</f>
        <v>0</v>
      </c>
    </row>
    <row r="3608" spans="1:23" x14ac:dyDescent="0.25">
      <c r="A3608" s="5">
        <v>126686.54</v>
      </c>
      <c r="B3608" s="4">
        <v>6</v>
      </c>
      <c r="C3608" s="9" t="s">
        <v>46</v>
      </c>
      <c r="D3608" s="65"/>
      <c r="E3608" s="65" t="s">
        <v>11500</v>
      </c>
      <c r="F3608" s="9" t="s">
        <v>5011</v>
      </c>
      <c r="H3608" s="1" t="s">
        <v>24</v>
      </c>
      <c r="I3608" s="1" t="s">
        <v>771</v>
      </c>
      <c r="K3608" s="14" t="s">
        <v>11500</v>
      </c>
      <c r="L3608" s="14" t="s">
        <v>11500</v>
      </c>
      <c r="M3608" s="2">
        <v>0</v>
      </c>
      <c r="P3608" s="181" t="s">
        <v>11500</v>
      </c>
      <c r="Q3608" s="182"/>
      <c r="S3608" s="6">
        <v>0</v>
      </c>
      <c r="T3608" s="6">
        <v>0</v>
      </c>
      <c r="U3608" s="6">
        <v>0</v>
      </c>
      <c r="V3608" s="6">
        <v>0</v>
      </c>
      <c r="W3608" s="6">
        <f>SUM(Table2[[#This Row],[PE Obligations]:[Paving Obligations]])</f>
        <v>0</v>
      </c>
    </row>
    <row r="3609" spans="1:23" x14ac:dyDescent="0.25">
      <c r="A3609" s="5">
        <v>126686.55</v>
      </c>
      <c r="B3609" s="4">
        <v>6</v>
      </c>
      <c r="C3609" s="9" t="s">
        <v>46</v>
      </c>
      <c r="D3609" s="65"/>
      <c r="E3609" s="65" t="s">
        <v>11500</v>
      </c>
      <c r="F3609" s="9" t="s">
        <v>5012</v>
      </c>
      <c r="H3609" s="1" t="s">
        <v>24</v>
      </c>
      <c r="I3609" s="1" t="s">
        <v>771</v>
      </c>
      <c r="K3609" s="14" t="s">
        <v>11500</v>
      </c>
      <c r="L3609" s="14" t="s">
        <v>11500</v>
      </c>
      <c r="M3609" s="2">
        <v>0</v>
      </c>
      <c r="P3609" s="181" t="s">
        <v>11500</v>
      </c>
      <c r="Q3609" s="182"/>
      <c r="S3609" s="6">
        <v>0</v>
      </c>
      <c r="T3609" s="6">
        <v>0</v>
      </c>
      <c r="U3609" s="6">
        <v>0</v>
      </c>
      <c r="V3609" s="6">
        <v>0</v>
      </c>
      <c r="W3609" s="6">
        <f>SUM(Table2[[#This Row],[PE Obligations]:[Paving Obligations]])</f>
        <v>0</v>
      </c>
    </row>
    <row r="3610" spans="1:23" ht="30" x14ac:dyDescent="0.25">
      <c r="A3610" s="5">
        <v>126686.56</v>
      </c>
      <c r="B3610" s="4">
        <v>6</v>
      </c>
      <c r="C3610" s="9" t="s">
        <v>46</v>
      </c>
      <c r="D3610" s="65"/>
      <c r="E3610" s="65" t="s">
        <v>11500</v>
      </c>
      <c r="F3610" s="9" t="s">
        <v>5013</v>
      </c>
      <c r="H3610" s="1" t="s">
        <v>24</v>
      </c>
      <c r="I3610" s="1" t="s">
        <v>771</v>
      </c>
      <c r="K3610" s="14" t="s">
        <v>11500</v>
      </c>
      <c r="L3610" s="14" t="s">
        <v>11500</v>
      </c>
      <c r="M3610" s="2">
        <v>0</v>
      </c>
      <c r="P3610" s="181" t="s">
        <v>11500</v>
      </c>
      <c r="Q3610" s="182"/>
      <c r="S3610" s="6">
        <v>0</v>
      </c>
      <c r="T3610" s="6">
        <v>0</v>
      </c>
      <c r="U3610" s="6">
        <v>0</v>
      </c>
      <c r="V3610" s="6">
        <v>0</v>
      </c>
      <c r="W3610" s="6">
        <f>SUM(Table2[[#This Row],[PE Obligations]:[Paving Obligations]])</f>
        <v>0</v>
      </c>
    </row>
    <row r="3611" spans="1:23" x14ac:dyDescent="0.25">
      <c r="A3611" s="5">
        <v>126686.58</v>
      </c>
      <c r="B3611" s="4">
        <v>6</v>
      </c>
      <c r="C3611" s="9" t="s">
        <v>46</v>
      </c>
      <c r="D3611" s="65"/>
      <c r="E3611" s="65" t="s">
        <v>11500</v>
      </c>
      <c r="F3611" s="9" t="s">
        <v>5014</v>
      </c>
      <c r="H3611" s="1" t="s">
        <v>24</v>
      </c>
      <c r="I3611" s="1" t="s">
        <v>771</v>
      </c>
      <c r="K3611" s="14" t="s">
        <v>11500</v>
      </c>
      <c r="L3611" s="14" t="s">
        <v>11500</v>
      </c>
      <c r="M3611" s="2">
        <v>0</v>
      </c>
      <c r="P3611" s="181" t="s">
        <v>11500</v>
      </c>
      <c r="Q3611" s="182"/>
      <c r="S3611" s="6">
        <v>0</v>
      </c>
      <c r="T3611" s="6">
        <v>0</v>
      </c>
      <c r="U3611" s="6">
        <v>0</v>
      </c>
      <c r="V3611" s="6">
        <v>0</v>
      </c>
      <c r="W3611" s="6">
        <f>SUM(Table2[[#This Row],[PE Obligations]:[Paving Obligations]])</f>
        <v>0</v>
      </c>
    </row>
    <row r="3612" spans="1:23" ht="30" x14ac:dyDescent="0.25">
      <c r="A3612" s="5">
        <v>126686.59</v>
      </c>
      <c r="B3612" s="4">
        <v>6</v>
      </c>
      <c r="C3612" s="9" t="s">
        <v>46</v>
      </c>
      <c r="D3612" s="65"/>
      <c r="E3612" s="65" t="s">
        <v>11500</v>
      </c>
      <c r="F3612" s="9" t="s">
        <v>5015</v>
      </c>
      <c r="H3612" s="1" t="s">
        <v>24</v>
      </c>
      <c r="I3612" s="1" t="s">
        <v>771</v>
      </c>
      <c r="K3612" s="14" t="s">
        <v>11500</v>
      </c>
      <c r="L3612" s="14" t="s">
        <v>11500</v>
      </c>
      <c r="M3612" s="2">
        <v>0</v>
      </c>
      <c r="P3612" s="181" t="s">
        <v>11500</v>
      </c>
      <c r="Q3612" s="182"/>
      <c r="S3612" s="6">
        <v>0</v>
      </c>
      <c r="T3612" s="6">
        <v>0</v>
      </c>
      <c r="U3612" s="6">
        <v>0</v>
      </c>
      <c r="V3612" s="6">
        <v>0</v>
      </c>
      <c r="W3612" s="6">
        <f>SUM(Table2[[#This Row],[PE Obligations]:[Paving Obligations]])</f>
        <v>0</v>
      </c>
    </row>
    <row r="3613" spans="1:23" x14ac:dyDescent="0.25">
      <c r="A3613" s="5">
        <v>126686.6</v>
      </c>
      <c r="B3613" s="4">
        <v>6</v>
      </c>
      <c r="C3613" s="9" t="s">
        <v>46</v>
      </c>
      <c r="D3613" s="65"/>
      <c r="E3613" s="65" t="s">
        <v>11500</v>
      </c>
      <c r="F3613" s="9" t="s">
        <v>5016</v>
      </c>
      <c r="H3613" s="1" t="s">
        <v>24</v>
      </c>
      <c r="I3613" s="1" t="s">
        <v>771</v>
      </c>
      <c r="K3613" s="14" t="s">
        <v>11500</v>
      </c>
      <c r="L3613" s="14" t="s">
        <v>11500</v>
      </c>
      <c r="M3613" s="2">
        <v>0</v>
      </c>
      <c r="P3613" s="181" t="s">
        <v>11500</v>
      </c>
      <c r="Q3613" s="182"/>
      <c r="S3613" s="6">
        <v>0</v>
      </c>
      <c r="T3613" s="6">
        <v>0</v>
      </c>
      <c r="U3613" s="6">
        <v>0</v>
      </c>
      <c r="V3613" s="6">
        <v>0</v>
      </c>
      <c r="W3613" s="6">
        <f>SUM(Table2[[#This Row],[PE Obligations]:[Paving Obligations]])</f>
        <v>0</v>
      </c>
    </row>
    <row r="3614" spans="1:23" x14ac:dyDescent="0.25">
      <c r="A3614" s="5">
        <v>126686.61</v>
      </c>
      <c r="B3614" s="4">
        <v>6</v>
      </c>
      <c r="C3614" s="9" t="s">
        <v>46</v>
      </c>
      <c r="D3614" s="65"/>
      <c r="E3614" s="65" t="s">
        <v>11500</v>
      </c>
      <c r="F3614" s="9" t="s">
        <v>5017</v>
      </c>
      <c r="H3614" s="1" t="s">
        <v>24</v>
      </c>
      <c r="I3614" s="1" t="s">
        <v>771</v>
      </c>
      <c r="K3614" s="14" t="s">
        <v>11500</v>
      </c>
      <c r="L3614" s="14" t="s">
        <v>11500</v>
      </c>
      <c r="M3614" s="2">
        <v>0</v>
      </c>
      <c r="P3614" s="181" t="s">
        <v>11500</v>
      </c>
      <c r="Q3614" s="182"/>
      <c r="S3614" s="6">
        <v>0</v>
      </c>
      <c r="T3614" s="6">
        <v>0</v>
      </c>
      <c r="U3614" s="6">
        <v>0</v>
      </c>
      <c r="V3614" s="6">
        <v>0</v>
      </c>
      <c r="W3614" s="6">
        <f>SUM(Table2[[#This Row],[PE Obligations]:[Paving Obligations]])</f>
        <v>0</v>
      </c>
    </row>
    <row r="3615" spans="1:23" ht="30" x14ac:dyDescent="0.25">
      <c r="A3615" s="5">
        <v>126686.62</v>
      </c>
      <c r="B3615" s="4">
        <v>6</v>
      </c>
      <c r="C3615" s="9" t="s">
        <v>46</v>
      </c>
      <c r="D3615" s="65"/>
      <c r="E3615" s="65" t="s">
        <v>11500</v>
      </c>
      <c r="F3615" s="9" t="s">
        <v>5018</v>
      </c>
      <c r="H3615" s="1" t="s">
        <v>24</v>
      </c>
      <c r="I3615" s="1" t="s">
        <v>771</v>
      </c>
      <c r="K3615" s="14" t="s">
        <v>11500</v>
      </c>
      <c r="L3615" s="14" t="s">
        <v>11500</v>
      </c>
      <c r="M3615" s="2">
        <v>0</v>
      </c>
      <c r="P3615" s="181" t="s">
        <v>11500</v>
      </c>
      <c r="Q3615" s="182"/>
      <c r="S3615" s="6">
        <v>0</v>
      </c>
      <c r="T3615" s="6">
        <v>0</v>
      </c>
      <c r="U3615" s="6">
        <v>0</v>
      </c>
      <c r="V3615" s="6">
        <v>0</v>
      </c>
      <c r="W3615" s="6">
        <f>SUM(Table2[[#This Row],[PE Obligations]:[Paving Obligations]])</f>
        <v>0</v>
      </c>
    </row>
    <row r="3616" spans="1:23" x14ac:dyDescent="0.25">
      <c r="A3616" s="5">
        <v>126686.63</v>
      </c>
      <c r="B3616" s="4">
        <v>6</v>
      </c>
      <c r="C3616" s="9" t="s">
        <v>46</v>
      </c>
      <c r="D3616" s="65"/>
      <c r="E3616" s="65" t="s">
        <v>11500</v>
      </c>
      <c r="F3616" s="9" t="s">
        <v>5019</v>
      </c>
      <c r="H3616" s="1" t="s">
        <v>24</v>
      </c>
      <c r="I3616" s="1" t="s">
        <v>771</v>
      </c>
      <c r="K3616" s="14" t="s">
        <v>11500</v>
      </c>
      <c r="L3616" s="14" t="s">
        <v>11500</v>
      </c>
      <c r="M3616" s="2">
        <v>0</v>
      </c>
      <c r="P3616" s="181" t="s">
        <v>11500</v>
      </c>
      <c r="Q3616" s="182"/>
      <c r="S3616" s="6">
        <v>0</v>
      </c>
      <c r="T3616" s="6">
        <v>0</v>
      </c>
      <c r="U3616" s="6">
        <v>0</v>
      </c>
      <c r="V3616" s="6">
        <v>0</v>
      </c>
      <c r="W3616" s="6">
        <f>SUM(Table2[[#This Row],[PE Obligations]:[Paving Obligations]])</f>
        <v>0</v>
      </c>
    </row>
    <row r="3617" spans="1:23" x14ac:dyDescent="0.25">
      <c r="A3617" s="5">
        <v>126686.64</v>
      </c>
      <c r="B3617" s="4">
        <v>6</v>
      </c>
      <c r="C3617" s="9" t="s">
        <v>46</v>
      </c>
      <c r="D3617" s="65"/>
      <c r="E3617" s="65" t="s">
        <v>11500</v>
      </c>
      <c r="F3617" s="9" t="s">
        <v>5020</v>
      </c>
      <c r="H3617" s="1" t="s">
        <v>24</v>
      </c>
      <c r="I3617" s="1" t="s">
        <v>771</v>
      </c>
      <c r="K3617" s="14" t="s">
        <v>11500</v>
      </c>
      <c r="L3617" s="14" t="s">
        <v>11500</v>
      </c>
      <c r="M3617" s="2">
        <v>0</v>
      </c>
      <c r="P3617" s="181" t="s">
        <v>11500</v>
      </c>
      <c r="Q3617" s="182"/>
      <c r="S3617" s="6">
        <v>0</v>
      </c>
      <c r="T3617" s="6">
        <v>0</v>
      </c>
      <c r="U3617" s="6">
        <v>0</v>
      </c>
      <c r="V3617" s="6">
        <v>0</v>
      </c>
      <c r="W3617" s="6">
        <f>SUM(Table2[[#This Row],[PE Obligations]:[Paving Obligations]])</f>
        <v>0</v>
      </c>
    </row>
    <row r="3618" spans="1:23" x14ac:dyDescent="0.25">
      <c r="A3618" s="5">
        <v>126686.65</v>
      </c>
      <c r="B3618" s="4">
        <v>6</v>
      </c>
      <c r="C3618" s="9" t="s">
        <v>46</v>
      </c>
      <c r="D3618" s="65"/>
      <c r="E3618" s="65" t="s">
        <v>11500</v>
      </c>
      <c r="F3618" s="9" t="s">
        <v>5021</v>
      </c>
      <c r="H3618" s="1" t="s">
        <v>24</v>
      </c>
      <c r="I3618" s="1" t="s">
        <v>771</v>
      </c>
      <c r="K3618" s="14" t="s">
        <v>11500</v>
      </c>
      <c r="L3618" s="14" t="s">
        <v>11500</v>
      </c>
      <c r="M3618" s="2">
        <v>0</v>
      </c>
      <c r="P3618" s="181" t="s">
        <v>11500</v>
      </c>
      <c r="Q3618" s="182"/>
      <c r="S3618" s="6">
        <v>0</v>
      </c>
      <c r="T3618" s="6">
        <v>0</v>
      </c>
      <c r="U3618" s="6">
        <v>0</v>
      </c>
      <c r="V3618" s="6">
        <v>0</v>
      </c>
      <c r="W3618" s="6">
        <f>SUM(Table2[[#This Row],[PE Obligations]:[Paving Obligations]])</f>
        <v>0</v>
      </c>
    </row>
    <row r="3619" spans="1:23" x14ac:dyDescent="0.25">
      <c r="A3619" s="5">
        <v>126686.66</v>
      </c>
      <c r="B3619" s="4">
        <v>6</v>
      </c>
      <c r="C3619" s="9" t="s">
        <v>46</v>
      </c>
      <c r="D3619" s="65"/>
      <c r="E3619" s="65" t="s">
        <v>11500</v>
      </c>
      <c r="F3619" s="9" t="s">
        <v>5022</v>
      </c>
      <c r="H3619" s="1" t="s">
        <v>24</v>
      </c>
      <c r="I3619" s="1" t="s">
        <v>771</v>
      </c>
      <c r="K3619" s="14" t="s">
        <v>11500</v>
      </c>
      <c r="L3619" s="14" t="s">
        <v>11500</v>
      </c>
      <c r="M3619" s="2">
        <v>0</v>
      </c>
      <c r="P3619" s="181" t="s">
        <v>11500</v>
      </c>
      <c r="Q3619" s="182"/>
      <c r="S3619" s="6">
        <v>0</v>
      </c>
      <c r="T3619" s="6">
        <v>0</v>
      </c>
      <c r="U3619" s="6">
        <v>0</v>
      </c>
      <c r="V3619" s="6">
        <v>0</v>
      </c>
      <c r="W3619" s="6">
        <f>SUM(Table2[[#This Row],[PE Obligations]:[Paving Obligations]])</f>
        <v>0</v>
      </c>
    </row>
    <row r="3620" spans="1:23" x14ac:dyDescent="0.25">
      <c r="A3620" s="5">
        <v>126686.67</v>
      </c>
      <c r="B3620" s="4">
        <v>6</v>
      </c>
      <c r="C3620" s="9" t="s">
        <v>46</v>
      </c>
      <c r="D3620" s="65"/>
      <c r="E3620" s="65" t="s">
        <v>11500</v>
      </c>
      <c r="F3620" s="9" t="s">
        <v>5023</v>
      </c>
      <c r="H3620" s="1" t="s">
        <v>24</v>
      </c>
      <c r="I3620" s="1" t="s">
        <v>771</v>
      </c>
      <c r="K3620" s="14" t="s">
        <v>11500</v>
      </c>
      <c r="L3620" s="14" t="s">
        <v>11500</v>
      </c>
      <c r="M3620" s="2">
        <v>0</v>
      </c>
      <c r="P3620" s="181" t="s">
        <v>11500</v>
      </c>
      <c r="Q3620" s="182"/>
      <c r="S3620" s="6">
        <v>0</v>
      </c>
      <c r="T3620" s="6">
        <v>0</v>
      </c>
      <c r="U3620" s="6">
        <v>0</v>
      </c>
      <c r="V3620" s="6">
        <v>0</v>
      </c>
      <c r="W3620" s="6">
        <f>SUM(Table2[[#This Row],[PE Obligations]:[Paving Obligations]])</f>
        <v>0</v>
      </c>
    </row>
    <row r="3621" spans="1:23" x14ac:dyDescent="0.25">
      <c r="A3621" s="5">
        <v>126686.68</v>
      </c>
      <c r="B3621" s="4">
        <v>6</v>
      </c>
      <c r="C3621" s="9" t="s">
        <v>46</v>
      </c>
      <c r="D3621" s="65"/>
      <c r="E3621" s="65" t="s">
        <v>11500</v>
      </c>
      <c r="F3621" s="9" t="s">
        <v>5024</v>
      </c>
      <c r="H3621" s="1" t="s">
        <v>24</v>
      </c>
      <c r="I3621" s="1" t="s">
        <v>771</v>
      </c>
      <c r="K3621" s="14" t="s">
        <v>11500</v>
      </c>
      <c r="L3621" s="14" t="s">
        <v>11500</v>
      </c>
      <c r="M3621" s="2">
        <v>0</v>
      </c>
      <c r="P3621" s="181" t="s">
        <v>11500</v>
      </c>
      <c r="Q3621" s="182"/>
      <c r="S3621" s="6">
        <v>0</v>
      </c>
      <c r="T3621" s="6">
        <v>0</v>
      </c>
      <c r="U3621" s="6">
        <v>0</v>
      </c>
      <c r="V3621" s="6">
        <v>0</v>
      </c>
      <c r="W3621" s="6">
        <f>SUM(Table2[[#This Row],[PE Obligations]:[Paving Obligations]])</f>
        <v>0</v>
      </c>
    </row>
    <row r="3622" spans="1:23" ht="30" x14ac:dyDescent="0.25">
      <c r="A3622" s="5">
        <v>126686.69</v>
      </c>
      <c r="B3622" s="4">
        <v>6</v>
      </c>
      <c r="C3622" s="9" t="s">
        <v>46</v>
      </c>
      <c r="D3622" s="65"/>
      <c r="E3622" s="65" t="s">
        <v>11500</v>
      </c>
      <c r="F3622" s="9" t="s">
        <v>5025</v>
      </c>
      <c r="H3622" s="1" t="s">
        <v>24</v>
      </c>
      <c r="I3622" s="1" t="s">
        <v>771</v>
      </c>
      <c r="K3622" s="14" t="s">
        <v>11500</v>
      </c>
      <c r="L3622" s="14" t="s">
        <v>11500</v>
      </c>
      <c r="M3622" s="2">
        <v>0</v>
      </c>
      <c r="P3622" s="181" t="s">
        <v>11500</v>
      </c>
      <c r="Q3622" s="182"/>
      <c r="S3622" s="6">
        <v>0</v>
      </c>
      <c r="T3622" s="6">
        <v>0</v>
      </c>
      <c r="U3622" s="6">
        <v>0</v>
      </c>
      <c r="V3622" s="6">
        <v>0</v>
      </c>
      <c r="W3622" s="6">
        <f>SUM(Table2[[#This Row],[PE Obligations]:[Paving Obligations]])</f>
        <v>0</v>
      </c>
    </row>
    <row r="3623" spans="1:23" ht="30" x14ac:dyDescent="0.25">
      <c r="A3623" s="5">
        <v>126686.7</v>
      </c>
      <c r="B3623" s="4">
        <v>6</v>
      </c>
      <c r="C3623" s="9" t="s">
        <v>46</v>
      </c>
      <c r="D3623" s="65"/>
      <c r="E3623" s="65" t="s">
        <v>11500</v>
      </c>
      <c r="F3623" s="9" t="s">
        <v>5026</v>
      </c>
      <c r="H3623" s="1" t="s">
        <v>24</v>
      </c>
      <c r="I3623" s="1" t="s">
        <v>771</v>
      </c>
      <c r="K3623" s="14" t="s">
        <v>11500</v>
      </c>
      <c r="L3623" s="14" t="s">
        <v>11500</v>
      </c>
      <c r="M3623" s="2">
        <v>0</v>
      </c>
      <c r="P3623" s="181" t="s">
        <v>11500</v>
      </c>
      <c r="Q3623" s="182"/>
      <c r="S3623" s="6">
        <v>0</v>
      </c>
      <c r="T3623" s="6">
        <v>0</v>
      </c>
      <c r="U3623" s="6">
        <v>0</v>
      </c>
      <c r="V3623" s="6">
        <v>0</v>
      </c>
      <c r="W3623" s="6">
        <f>SUM(Table2[[#This Row],[PE Obligations]:[Paving Obligations]])</f>
        <v>0</v>
      </c>
    </row>
    <row r="3624" spans="1:23" x14ac:dyDescent="0.25">
      <c r="A3624" s="5">
        <v>126686.71</v>
      </c>
      <c r="B3624" s="4">
        <v>6</v>
      </c>
      <c r="C3624" s="9" t="s">
        <v>46</v>
      </c>
      <c r="D3624" s="65"/>
      <c r="E3624" s="65" t="s">
        <v>11500</v>
      </c>
      <c r="F3624" s="9" t="s">
        <v>5027</v>
      </c>
      <c r="H3624" s="1" t="s">
        <v>24</v>
      </c>
      <c r="I3624" s="1" t="s">
        <v>771</v>
      </c>
      <c r="K3624" s="14" t="s">
        <v>11500</v>
      </c>
      <c r="L3624" s="14" t="s">
        <v>11500</v>
      </c>
      <c r="M3624" s="2">
        <v>0</v>
      </c>
      <c r="P3624" s="181" t="s">
        <v>11500</v>
      </c>
      <c r="Q3624" s="182"/>
      <c r="S3624" s="6">
        <v>0</v>
      </c>
      <c r="T3624" s="6">
        <v>0</v>
      </c>
      <c r="U3624" s="6">
        <v>0</v>
      </c>
      <c r="V3624" s="6">
        <v>0</v>
      </c>
      <c r="W3624" s="6">
        <f>SUM(Table2[[#This Row],[PE Obligations]:[Paving Obligations]])</f>
        <v>0</v>
      </c>
    </row>
    <row r="3625" spans="1:23" x14ac:dyDescent="0.25">
      <c r="A3625" s="5">
        <v>126686.72</v>
      </c>
      <c r="B3625" s="4">
        <v>6</v>
      </c>
      <c r="C3625" s="9" t="s">
        <v>46</v>
      </c>
      <c r="D3625" s="65"/>
      <c r="E3625" s="65" t="s">
        <v>11500</v>
      </c>
      <c r="F3625" s="9" t="s">
        <v>5028</v>
      </c>
      <c r="H3625" s="1" t="s">
        <v>24</v>
      </c>
      <c r="I3625" s="1" t="s">
        <v>771</v>
      </c>
      <c r="K3625" s="14" t="s">
        <v>11500</v>
      </c>
      <c r="L3625" s="14" t="s">
        <v>11500</v>
      </c>
      <c r="M3625" s="2">
        <v>0</v>
      </c>
      <c r="P3625" s="181" t="s">
        <v>11500</v>
      </c>
      <c r="Q3625" s="182"/>
      <c r="S3625" s="6">
        <v>0</v>
      </c>
      <c r="T3625" s="6">
        <v>0</v>
      </c>
      <c r="U3625" s="6">
        <v>0</v>
      </c>
      <c r="V3625" s="6">
        <v>0</v>
      </c>
      <c r="W3625" s="6">
        <f>SUM(Table2[[#This Row],[PE Obligations]:[Paving Obligations]])</f>
        <v>0</v>
      </c>
    </row>
    <row r="3626" spans="1:23" ht="30" x14ac:dyDescent="0.25">
      <c r="A3626" s="5">
        <v>126686.74</v>
      </c>
      <c r="B3626" s="4">
        <v>4</v>
      </c>
      <c r="C3626" s="9" t="s">
        <v>264</v>
      </c>
      <c r="D3626" s="65"/>
      <c r="E3626" s="65" t="s">
        <v>11500</v>
      </c>
      <c r="F3626" s="9" t="s">
        <v>5029</v>
      </c>
      <c r="H3626" s="1" t="s">
        <v>24</v>
      </c>
      <c r="I3626" s="1" t="s">
        <v>771</v>
      </c>
      <c r="K3626" s="14" t="s">
        <v>11500</v>
      </c>
      <c r="L3626" s="14" t="s">
        <v>11500</v>
      </c>
      <c r="M3626" s="2">
        <v>0</v>
      </c>
      <c r="P3626" s="181" t="s">
        <v>11500</v>
      </c>
      <c r="Q3626" s="182"/>
      <c r="S3626" s="6">
        <v>0</v>
      </c>
      <c r="T3626" s="6">
        <v>0</v>
      </c>
      <c r="U3626" s="6">
        <v>0</v>
      </c>
      <c r="V3626" s="6">
        <v>0</v>
      </c>
      <c r="W3626" s="6">
        <f>SUM(Table2[[#This Row],[PE Obligations]:[Paving Obligations]])</f>
        <v>0</v>
      </c>
    </row>
    <row r="3627" spans="1:23" ht="30" x14ac:dyDescent="0.25">
      <c r="A3627" s="5">
        <v>126686.75</v>
      </c>
      <c r="B3627" s="4">
        <v>3</v>
      </c>
      <c r="C3627" s="9" t="s">
        <v>54</v>
      </c>
      <c r="D3627" s="65"/>
      <c r="E3627" s="65" t="s">
        <v>11500</v>
      </c>
      <c r="F3627" s="9" t="s">
        <v>5030</v>
      </c>
      <c r="H3627" s="1" t="s">
        <v>24</v>
      </c>
      <c r="I3627" s="1" t="s">
        <v>771</v>
      </c>
      <c r="K3627" s="14" t="s">
        <v>11500</v>
      </c>
      <c r="L3627" s="14" t="s">
        <v>11500</v>
      </c>
      <c r="M3627" s="2">
        <v>0</v>
      </c>
      <c r="P3627" s="181" t="s">
        <v>11500</v>
      </c>
      <c r="Q3627" s="182"/>
      <c r="S3627" s="6">
        <v>0</v>
      </c>
      <c r="T3627" s="6">
        <v>0</v>
      </c>
      <c r="U3627" s="6">
        <v>0</v>
      </c>
      <c r="V3627" s="6">
        <v>0</v>
      </c>
      <c r="W3627" s="6">
        <f>SUM(Table2[[#This Row],[PE Obligations]:[Paving Obligations]])</f>
        <v>0</v>
      </c>
    </row>
    <row r="3628" spans="1:23" ht="30" x14ac:dyDescent="0.25">
      <c r="A3628" s="5">
        <v>126686.77</v>
      </c>
      <c r="B3628" s="4">
        <v>6</v>
      </c>
      <c r="C3628" s="9" t="s">
        <v>46</v>
      </c>
      <c r="D3628" s="65"/>
      <c r="E3628" s="65" t="s">
        <v>11500</v>
      </c>
      <c r="F3628" s="9" t="s">
        <v>5031</v>
      </c>
      <c r="H3628" s="1" t="s">
        <v>24</v>
      </c>
      <c r="I3628" s="1" t="s">
        <v>771</v>
      </c>
      <c r="K3628" s="14" t="s">
        <v>11500</v>
      </c>
      <c r="L3628" s="14" t="s">
        <v>11500</v>
      </c>
      <c r="M3628" s="1" t="s">
        <v>57</v>
      </c>
      <c r="P3628" s="181" t="s">
        <v>11500</v>
      </c>
      <c r="Q3628" s="182"/>
      <c r="S3628" s="6">
        <v>0</v>
      </c>
      <c r="T3628" s="6">
        <v>0</v>
      </c>
      <c r="U3628" s="6">
        <v>0</v>
      </c>
      <c r="V3628" s="6">
        <v>0</v>
      </c>
      <c r="W3628" s="6">
        <f>SUM(Table2[[#This Row],[PE Obligations]:[Paving Obligations]])</f>
        <v>0</v>
      </c>
    </row>
    <row r="3629" spans="1:23" x14ac:dyDescent="0.25">
      <c r="A3629" s="5">
        <v>126686.78</v>
      </c>
      <c r="B3629" s="4">
        <v>6</v>
      </c>
      <c r="C3629" s="9" t="s">
        <v>46</v>
      </c>
      <c r="D3629" s="65"/>
      <c r="E3629" s="65" t="s">
        <v>11500</v>
      </c>
      <c r="F3629" s="9" t="s">
        <v>5032</v>
      </c>
      <c r="H3629" s="1" t="s">
        <v>24</v>
      </c>
      <c r="I3629" s="1" t="s">
        <v>771</v>
      </c>
      <c r="K3629" s="14" t="s">
        <v>11500</v>
      </c>
      <c r="L3629" s="14" t="s">
        <v>11500</v>
      </c>
      <c r="M3629" s="1" t="s">
        <v>57</v>
      </c>
      <c r="P3629" s="181" t="s">
        <v>11500</v>
      </c>
      <c r="Q3629" s="182"/>
      <c r="S3629" s="6">
        <v>0</v>
      </c>
      <c r="T3629" s="6">
        <v>0</v>
      </c>
      <c r="U3629" s="6">
        <v>0</v>
      </c>
      <c r="V3629" s="6">
        <v>0</v>
      </c>
      <c r="W3629" s="6">
        <f>SUM(Table2[[#This Row],[PE Obligations]:[Paving Obligations]])</f>
        <v>0</v>
      </c>
    </row>
    <row r="3630" spans="1:23" ht="45" x14ac:dyDescent="0.25">
      <c r="A3630" s="5">
        <v>126687.01</v>
      </c>
      <c r="B3630" s="4">
        <v>6</v>
      </c>
      <c r="C3630" s="9" t="s">
        <v>46</v>
      </c>
      <c r="D3630" s="65"/>
      <c r="E3630" s="65" t="s">
        <v>11500</v>
      </c>
      <c r="F3630" s="9" t="s">
        <v>5033</v>
      </c>
      <c r="H3630" s="1" t="s">
        <v>24</v>
      </c>
      <c r="I3630" s="1" t="s">
        <v>771</v>
      </c>
      <c r="K3630" s="14" t="s">
        <v>11500</v>
      </c>
      <c r="L3630" s="14" t="s">
        <v>11500</v>
      </c>
      <c r="M3630" s="1" t="s">
        <v>57</v>
      </c>
      <c r="P3630" s="181" t="s">
        <v>11500</v>
      </c>
      <c r="Q3630" s="182"/>
      <c r="S3630" s="6">
        <v>0</v>
      </c>
      <c r="T3630" s="6">
        <v>0</v>
      </c>
      <c r="U3630" s="6">
        <v>0</v>
      </c>
      <c r="V3630" s="6">
        <v>0</v>
      </c>
      <c r="W3630" s="6">
        <f>SUM(Table2[[#This Row],[PE Obligations]:[Paving Obligations]])</f>
        <v>0</v>
      </c>
    </row>
    <row r="3631" spans="1:23" ht="45" x14ac:dyDescent="0.25">
      <c r="A3631" s="5">
        <v>126687.1</v>
      </c>
      <c r="B3631" s="4">
        <v>6</v>
      </c>
      <c r="C3631" s="9" t="s">
        <v>46</v>
      </c>
      <c r="D3631" s="65"/>
      <c r="E3631" s="65" t="s">
        <v>11500</v>
      </c>
      <c r="F3631" s="9" t="s">
        <v>5034</v>
      </c>
      <c r="H3631" s="1" t="s">
        <v>24</v>
      </c>
      <c r="I3631" s="1" t="s">
        <v>771</v>
      </c>
      <c r="K3631" s="14" t="s">
        <v>11500</v>
      </c>
      <c r="L3631" s="14" t="s">
        <v>11500</v>
      </c>
      <c r="M3631" s="2">
        <v>0</v>
      </c>
      <c r="P3631" s="181" t="s">
        <v>11500</v>
      </c>
      <c r="Q3631" s="182"/>
      <c r="S3631" s="6">
        <v>0</v>
      </c>
      <c r="T3631" s="6">
        <v>0</v>
      </c>
      <c r="U3631" s="6">
        <v>0</v>
      </c>
      <c r="V3631" s="6">
        <v>0</v>
      </c>
      <c r="W3631" s="6">
        <f>SUM(Table2[[#This Row],[PE Obligations]:[Paving Obligations]])</f>
        <v>0</v>
      </c>
    </row>
    <row r="3632" spans="1:23" ht="45" x14ac:dyDescent="0.25">
      <c r="A3632" s="5">
        <v>126687.17</v>
      </c>
      <c r="B3632" s="4">
        <v>6</v>
      </c>
      <c r="C3632" s="9" t="s">
        <v>46</v>
      </c>
      <c r="D3632" s="65"/>
      <c r="E3632" s="65" t="s">
        <v>11500</v>
      </c>
      <c r="F3632" s="9" t="s">
        <v>5035</v>
      </c>
      <c r="H3632" s="1" t="s">
        <v>24</v>
      </c>
      <c r="I3632" s="1" t="s">
        <v>771</v>
      </c>
      <c r="K3632" s="14" t="s">
        <v>11500</v>
      </c>
      <c r="L3632" s="14" t="s">
        <v>11500</v>
      </c>
      <c r="M3632" s="2">
        <v>0</v>
      </c>
      <c r="P3632" s="181" t="s">
        <v>11500</v>
      </c>
      <c r="Q3632" s="182"/>
      <c r="S3632" s="6">
        <v>0</v>
      </c>
      <c r="T3632" s="6">
        <v>0</v>
      </c>
      <c r="U3632" s="6">
        <v>0</v>
      </c>
      <c r="V3632" s="6">
        <v>0</v>
      </c>
      <c r="W3632" s="6">
        <f>SUM(Table2[[#This Row],[PE Obligations]:[Paving Obligations]])</f>
        <v>0</v>
      </c>
    </row>
    <row r="3633" spans="1:23" ht="30" x14ac:dyDescent="0.25">
      <c r="A3633" s="5">
        <v>126687.18</v>
      </c>
      <c r="B3633" s="4">
        <v>6</v>
      </c>
      <c r="C3633" s="9" t="s">
        <v>46</v>
      </c>
      <c r="D3633" s="65"/>
      <c r="E3633" s="65" t="s">
        <v>11500</v>
      </c>
      <c r="F3633" s="9" t="s">
        <v>5036</v>
      </c>
      <c r="H3633" s="1" t="s">
        <v>24</v>
      </c>
      <c r="I3633" s="1" t="s">
        <v>771</v>
      </c>
      <c r="K3633" s="14" t="s">
        <v>11500</v>
      </c>
      <c r="L3633" s="14" t="s">
        <v>11500</v>
      </c>
      <c r="M3633" s="2">
        <v>0</v>
      </c>
      <c r="P3633" s="181" t="s">
        <v>11500</v>
      </c>
      <c r="Q3633" s="182"/>
      <c r="S3633" s="6">
        <v>0</v>
      </c>
      <c r="T3633" s="6">
        <v>0</v>
      </c>
      <c r="U3633" s="6">
        <v>0</v>
      </c>
      <c r="V3633" s="6">
        <v>0</v>
      </c>
      <c r="W3633" s="6">
        <f>SUM(Table2[[#This Row],[PE Obligations]:[Paving Obligations]])</f>
        <v>0</v>
      </c>
    </row>
    <row r="3634" spans="1:23" ht="30" x14ac:dyDescent="0.25">
      <c r="A3634" s="5">
        <v>126687.19</v>
      </c>
      <c r="B3634" s="4">
        <v>6</v>
      </c>
      <c r="C3634" s="9" t="s">
        <v>46</v>
      </c>
      <c r="D3634" s="65"/>
      <c r="E3634" s="65" t="s">
        <v>11500</v>
      </c>
      <c r="F3634" s="9" t="s">
        <v>5037</v>
      </c>
      <c r="H3634" s="1" t="s">
        <v>24</v>
      </c>
      <c r="I3634" s="1" t="s">
        <v>771</v>
      </c>
      <c r="K3634" s="14" t="s">
        <v>11500</v>
      </c>
      <c r="L3634" s="14" t="s">
        <v>11500</v>
      </c>
      <c r="M3634" s="2">
        <v>0</v>
      </c>
      <c r="P3634" s="181" t="s">
        <v>11500</v>
      </c>
      <c r="Q3634" s="182"/>
      <c r="S3634" s="6">
        <v>0</v>
      </c>
      <c r="T3634" s="6">
        <v>0</v>
      </c>
      <c r="U3634" s="6">
        <v>0</v>
      </c>
      <c r="V3634" s="6">
        <v>0</v>
      </c>
      <c r="W3634" s="6">
        <f>SUM(Table2[[#This Row],[PE Obligations]:[Paving Obligations]])</f>
        <v>0</v>
      </c>
    </row>
    <row r="3635" spans="1:23" ht="45" x14ac:dyDescent="0.25">
      <c r="A3635" s="5">
        <v>126687.24</v>
      </c>
      <c r="B3635" s="4">
        <v>6</v>
      </c>
      <c r="C3635" s="9" t="s">
        <v>46</v>
      </c>
      <c r="D3635" s="65"/>
      <c r="E3635" s="65" t="s">
        <v>11500</v>
      </c>
      <c r="F3635" s="9" t="s">
        <v>5038</v>
      </c>
      <c r="H3635" s="1" t="s">
        <v>24</v>
      </c>
      <c r="I3635" s="1" t="s">
        <v>771</v>
      </c>
      <c r="K3635" s="14" t="s">
        <v>11500</v>
      </c>
      <c r="L3635" s="14" t="s">
        <v>11500</v>
      </c>
      <c r="M3635" s="2">
        <v>0</v>
      </c>
      <c r="P3635" s="181" t="s">
        <v>11500</v>
      </c>
      <c r="Q3635" s="182"/>
      <c r="S3635" s="6">
        <v>0</v>
      </c>
      <c r="T3635" s="6">
        <v>0</v>
      </c>
      <c r="U3635" s="6">
        <v>0</v>
      </c>
      <c r="V3635" s="6">
        <v>0</v>
      </c>
      <c r="W3635" s="6">
        <f>SUM(Table2[[#This Row],[PE Obligations]:[Paving Obligations]])</f>
        <v>0</v>
      </c>
    </row>
    <row r="3636" spans="1:23" ht="30" x14ac:dyDescent="0.25">
      <c r="A3636" s="5">
        <v>126687.27</v>
      </c>
      <c r="B3636" s="4">
        <v>6</v>
      </c>
      <c r="C3636" s="9" t="s">
        <v>46</v>
      </c>
      <c r="D3636" s="65"/>
      <c r="E3636" s="65" t="s">
        <v>11500</v>
      </c>
      <c r="F3636" s="9" t="s">
        <v>5039</v>
      </c>
      <c r="H3636" s="1" t="s">
        <v>24</v>
      </c>
      <c r="I3636" s="1" t="s">
        <v>771</v>
      </c>
      <c r="K3636" s="14" t="s">
        <v>11500</v>
      </c>
      <c r="L3636" s="14" t="s">
        <v>11500</v>
      </c>
      <c r="M3636" s="2">
        <v>0</v>
      </c>
      <c r="P3636" s="181" t="s">
        <v>11500</v>
      </c>
      <c r="Q3636" s="182"/>
      <c r="S3636" s="6">
        <v>0</v>
      </c>
      <c r="T3636" s="6">
        <v>0</v>
      </c>
      <c r="U3636" s="6">
        <v>0</v>
      </c>
      <c r="V3636" s="6">
        <v>0</v>
      </c>
      <c r="W3636" s="6">
        <f>SUM(Table2[[#This Row],[PE Obligations]:[Paving Obligations]])</f>
        <v>0</v>
      </c>
    </row>
    <row r="3637" spans="1:23" ht="30" x14ac:dyDescent="0.25">
      <c r="A3637" s="5">
        <v>126687.28</v>
      </c>
      <c r="B3637" s="4">
        <v>6</v>
      </c>
      <c r="C3637" s="9" t="s">
        <v>46</v>
      </c>
      <c r="D3637" s="65"/>
      <c r="E3637" s="65" t="s">
        <v>11500</v>
      </c>
      <c r="F3637" s="9" t="s">
        <v>5040</v>
      </c>
      <c r="H3637" s="1" t="s">
        <v>24</v>
      </c>
      <c r="I3637" s="1" t="s">
        <v>771</v>
      </c>
      <c r="K3637" s="14" t="s">
        <v>11500</v>
      </c>
      <c r="L3637" s="14" t="s">
        <v>11500</v>
      </c>
      <c r="M3637" s="2">
        <v>0</v>
      </c>
      <c r="P3637" s="181" t="s">
        <v>11500</v>
      </c>
      <c r="Q3637" s="182"/>
      <c r="S3637" s="6">
        <v>0</v>
      </c>
      <c r="T3637" s="6">
        <v>0</v>
      </c>
      <c r="U3637" s="6">
        <v>0</v>
      </c>
      <c r="V3637" s="6">
        <v>0</v>
      </c>
      <c r="W3637" s="6">
        <f>SUM(Table2[[#This Row],[PE Obligations]:[Paving Obligations]])</f>
        <v>0</v>
      </c>
    </row>
    <row r="3638" spans="1:23" ht="45" x14ac:dyDescent="0.25">
      <c r="A3638" s="5">
        <v>126687.29</v>
      </c>
      <c r="B3638" s="4">
        <v>6</v>
      </c>
      <c r="C3638" s="9" t="s">
        <v>46</v>
      </c>
      <c r="D3638" s="65"/>
      <c r="E3638" s="65" t="s">
        <v>11500</v>
      </c>
      <c r="F3638" s="9" t="s">
        <v>5041</v>
      </c>
      <c r="H3638" s="1" t="s">
        <v>24</v>
      </c>
      <c r="I3638" s="1" t="s">
        <v>771</v>
      </c>
      <c r="K3638" s="14" t="s">
        <v>11500</v>
      </c>
      <c r="L3638" s="14" t="s">
        <v>11500</v>
      </c>
      <c r="M3638" s="2">
        <v>0</v>
      </c>
      <c r="P3638" s="181" t="s">
        <v>11500</v>
      </c>
      <c r="Q3638" s="182"/>
      <c r="S3638" s="6">
        <v>0</v>
      </c>
      <c r="T3638" s="6">
        <v>0</v>
      </c>
      <c r="U3638" s="6">
        <v>0</v>
      </c>
      <c r="V3638" s="6">
        <v>0</v>
      </c>
      <c r="W3638" s="6">
        <f>SUM(Table2[[#This Row],[PE Obligations]:[Paving Obligations]])</f>
        <v>0</v>
      </c>
    </row>
    <row r="3639" spans="1:23" ht="30" x14ac:dyDescent="0.25">
      <c r="A3639" s="5">
        <v>126687.3</v>
      </c>
      <c r="B3639" s="4">
        <v>6</v>
      </c>
      <c r="C3639" s="9" t="s">
        <v>46</v>
      </c>
      <c r="D3639" s="65"/>
      <c r="E3639" s="65" t="s">
        <v>11500</v>
      </c>
      <c r="F3639" s="9" t="s">
        <v>5042</v>
      </c>
      <c r="H3639" s="1" t="s">
        <v>24</v>
      </c>
      <c r="I3639" s="1" t="s">
        <v>771</v>
      </c>
      <c r="K3639" s="14" t="s">
        <v>11500</v>
      </c>
      <c r="L3639" s="14" t="s">
        <v>11500</v>
      </c>
      <c r="M3639" s="2">
        <v>0</v>
      </c>
      <c r="P3639" s="181" t="s">
        <v>11500</v>
      </c>
      <c r="Q3639" s="182"/>
      <c r="S3639" s="6">
        <v>0</v>
      </c>
      <c r="T3639" s="6">
        <v>0</v>
      </c>
      <c r="U3639" s="6">
        <v>0</v>
      </c>
      <c r="V3639" s="6">
        <v>0</v>
      </c>
      <c r="W3639" s="6">
        <f>SUM(Table2[[#This Row],[PE Obligations]:[Paving Obligations]])</f>
        <v>0</v>
      </c>
    </row>
    <row r="3640" spans="1:23" ht="30" x14ac:dyDescent="0.25">
      <c r="A3640" s="5">
        <v>126687.31</v>
      </c>
      <c r="B3640" s="4">
        <v>6</v>
      </c>
      <c r="C3640" s="9" t="s">
        <v>46</v>
      </c>
      <c r="D3640" s="65"/>
      <c r="E3640" s="65" t="s">
        <v>11500</v>
      </c>
      <c r="F3640" s="9" t="s">
        <v>5043</v>
      </c>
      <c r="H3640" s="1" t="s">
        <v>24</v>
      </c>
      <c r="I3640" s="1" t="s">
        <v>771</v>
      </c>
      <c r="K3640" s="14" t="s">
        <v>11500</v>
      </c>
      <c r="L3640" s="14" t="s">
        <v>11500</v>
      </c>
      <c r="M3640" s="2">
        <v>0</v>
      </c>
      <c r="P3640" s="181" t="s">
        <v>11500</v>
      </c>
      <c r="Q3640" s="182"/>
      <c r="S3640" s="6">
        <v>0</v>
      </c>
      <c r="T3640" s="6">
        <v>0</v>
      </c>
      <c r="U3640" s="6">
        <v>0</v>
      </c>
      <c r="V3640" s="6">
        <v>0</v>
      </c>
      <c r="W3640" s="6">
        <f>SUM(Table2[[#This Row],[PE Obligations]:[Paving Obligations]])</f>
        <v>0</v>
      </c>
    </row>
    <row r="3641" spans="1:23" ht="45" x14ac:dyDescent="0.25">
      <c r="A3641" s="5">
        <v>126687.32</v>
      </c>
      <c r="B3641" s="4">
        <v>6</v>
      </c>
      <c r="C3641" s="9" t="s">
        <v>46</v>
      </c>
      <c r="D3641" s="65"/>
      <c r="E3641" s="65" t="s">
        <v>11500</v>
      </c>
      <c r="F3641" s="9" t="s">
        <v>5044</v>
      </c>
      <c r="H3641" s="1" t="s">
        <v>24</v>
      </c>
      <c r="I3641" s="1" t="s">
        <v>771</v>
      </c>
      <c r="K3641" s="14" t="s">
        <v>11500</v>
      </c>
      <c r="L3641" s="14" t="s">
        <v>11500</v>
      </c>
      <c r="M3641" s="1" t="s">
        <v>57</v>
      </c>
      <c r="P3641" s="181" t="s">
        <v>11500</v>
      </c>
      <c r="Q3641" s="182"/>
      <c r="S3641" s="6">
        <v>0</v>
      </c>
      <c r="T3641" s="6">
        <v>0</v>
      </c>
      <c r="U3641" s="6">
        <v>0</v>
      </c>
      <c r="V3641" s="6">
        <v>0</v>
      </c>
      <c r="W3641" s="6">
        <f>SUM(Table2[[#This Row],[PE Obligations]:[Paving Obligations]])</f>
        <v>0</v>
      </c>
    </row>
    <row r="3642" spans="1:23" ht="30" x14ac:dyDescent="0.25">
      <c r="A3642" s="5">
        <v>126687.33</v>
      </c>
      <c r="B3642" s="4">
        <v>6</v>
      </c>
      <c r="C3642" s="9" t="s">
        <v>46</v>
      </c>
      <c r="D3642" s="65"/>
      <c r="E3642" s="65" t="s">
        <v>11500</v>
      </c>
      <c r="F3642" s="9" t="s">
        <v>5045</v>
      </c>
      <c r="H3642" s="1" t="s">
        <v>24</v>
      </c>
      <c r="I3642" s="1" t="s">
        <v>771</v>
      </c>
      <c r="K3642" s="14" t="s">
        <v>11500</v>
      </c>
      <c r="L3642" s="14" t="s">
        <v>11500</v>
      </c>
      <c r="M3642" s="1" t="s">
        <v>57</v>
      </c>
      <c r="P3642" s="181" t="s">
        <v>11500</v>
      </c>
      <c r="Q3642" s="182"/>
      <c r="S3642" s="6">
        <v>0</v>
      </c>
      <c r="T3642" s="6">
        <v>0</v>
      </c>
      <c r="U3642" s="6">
        <v>0</v>
      </c>
      <c r="V3642" s="6">
        <v>0</v>
      </c>
      <c r="W3642" s="6">
        <f>SUM(Table2[[#This Row],[PE Obligations]:[Paving Obligations]])</f>
        <v>0</v>
      </c>
    </row>
    <row r="3643" spans="1:23" ht="30" x14ac:dyDescent="0.25">
      <c r="A3643" s="5">
        <v>126687.34</v>
      </c>
      <c r="B3643" s="4">
        <v>6</v>
      </c>
      <c r="C3643" s="9" t="s">
        <v>46</v>
      </c>
      <c r="D3643" s="65"/>
      <c r="E3643" s="65" t="s">
        <v>11500</v>
      </c>
      <c r="F3643" s="9" t="s">
        <v>5046</v>
      </c>
      <c r="H3643" s="1" t="s">
        <v>24</v>
      </c>
      <c r="I3643" s="1" t="s">
        <v>771</v>
      </c>
      <c r="K3643" s="14" t="s">
        <v>11500</v>
      </c>
      <c r="L3643" s="14" t="s">
        <v>11500</v>
      </c>
      <c r="M3643" s="2">
        <v>0</v>
      </c>
      <c r="P3643" s="181" t="s">
        <v>11500</v>
      </c>
      <c r="Q3643" s="182"/>
      <c r="S3643" s="6">
        <v>0</v>
      </c>
      <c r="T3643" s="6">
        <v>0</v>
      </c>
      <c r="U3643" s="6">
        <v>0</v>
      </c>
      <c r="V3643" s="6">
        <v>0</v>
      </c>
      <c r="W3643" s="6">
        <f>SUM(Table2[[#This Row],[PE Obligations]:[Paving Obligations]])</f>
        <v>0</v>
      </c>
    </row>
    <row r="3644" spans="1:23" ht="30" x14ac:dyDescent="0.25">
      <c r="A3644" s="5">
        <v>126687.35</v>
      </c>
      <c r="B3644" s="4">
        <v>6</v>
      </c>
      <c r="C3644" s="9" t="s">
        <v>46</v>
      </c>
      <c r="D3644" s="65"/>
      <c r="E3644" s="65" t="s">
        <v>11500</v>
      </c>
      <c r="F3644" s="9" t="s">
        <v>5047</v>
      </c>
      <c r="H3644" s="1" t="s">
        <v>24</v>
      </c>
      <c r="I3644" s="1" t="s">
        <v>771</v>
      </c>
      <c r="K3644" s="14" t="s">
        <v>11500</v>
      </c>
      <c r="L3644" s="14" t="s">
        <v>11500</v>
      </c>
      <c r="M3644" s="2">
        <v>0</v>
      </c>
      <c r="P3644" s="181" t="s">
        <v>11500</v>
      </c>
      <c r="Q3644" s="182"/>
      <c r="S3644" s="6">
        <v>0</v>
      </c>
      <c r="T3644" s="6">
        <v>0</v>
      </c>
      <c r="U3644" s="6">
        <v>0</v>
      </c>
      <c r="V3644" s="6">
        <v>0</v>
      </c>
      <c r="W3644" s="6">
        <f>SUM(Table2[[#This Row],[PE Obligations]:[Paving Obligations]])</f>
        <v>0</v>
      </c>
    </row>
    <row r="3645" spans="1:23" ht="45" x14ac:dyDescent="0.25">
      <c r="A3645" s="5">
        <v>126687.36</v>
      </c>
      <c r="B3645" s="4">
        <v>6</v>
      </c>
      <c r="C3645" s="9" t="s">
        <v>46</v>
      </c>
      <c r="D3645" s="65"/>
      <c r="E3645" s="65" t="s">
        <v>11500</v>
      </c>
      <c r="F3645" s="9" t="s">
        <v>5048</v>
      </c>
      <c r="H3645" s="1" t="s">
        <v>24</v>
      </c>
      <c r="I3645" s="1" t="s">
        <v>771</v>
      </c>
      <c r="K3645" s="14" t="s">
        <v>11500</v>
      </c>
      <c r="L3645" s="14" t="s">
        <v>11500</v>
      </c>
      <c r="M3645" s="2">
        <v>0</v>
      </c>
      <c r="P3645" s="181" t="s">
        <v>11500</v>
      </c>
      <c r="Q3645" s="182"/>
      <c r="S3645" s="6">
        <v>0</v>
      </c>
      <c r="T3645" s="6">
        <v>0</v>
      </c>
      <c r="U3645" s="6">
        <v>0</v>
      </c>
      <c r="V3645" s="6">
        <v>0</v>
      </c>
      <c r="W3645" s="6">
        <f>SUM(Table2[[#This Row],[PE Obligations]:[Paving Obligations]])</f>
        <v>0</v>
      </c>
    </row>
    <row r="3646" spans="1:23" ht="45" x14ac:dyDescent="0.25">
      <c r="A3646" s="5">
        <v>126687.37</v>
      </c>
      <c r="B3646" s="4">
        <v>6</v>
      </c>
      <c r="C3646" s="9" t="s">
        <v>46</v>
      </c>
      <c r="D3646" s="65"/>
      <c r="E3646" s="65" t="s">
        <v>11500</v>
      </c>
      <c r="F3646" s="9" t="s">
        <v>5049</v>
      </c>
      <c r="H3646" s="1" t="s">
        <v>24</v>
      </c>
      <c r="I3646" s="1" t="s">
        <v>771</v>
      </c>
      <c r="K3646" s="14" t="s">
        <v>11500</v>
      </c>
      <c r="L3646" s="14" t="s">
        <v>11500</v>
      </c>
      <c r="M3646" s="2">
        <v>0</v>
      </c>
      <c r="P3646" s="181" t="s">
        <v>11500</v>
      </c>
      <c r="Q3646" s="182"/>
      <c r="S3646" s="6">
        <v>0</v>
      </c>
      <c r="T3646" s="6">
        <v>0</v>
      </c>
      <c r="U3646" s="6">
        <v>0</v>
      </c>
      <c r="V3646" s="6">
        <v>0</v>
      </c>
      <c r="W3646" s="6">
        <f>SUM(Table2[[#This Row],[PE Obligations]:[Paving Obligations]])</f>
        <v>0</v>
      </c>
    </row>
    <row r="3647" spans="1:23" ht="45" x14ac:dyDescent="0.25">
      <c r="A3647" s="5">
        <v>126687.38</v>
      </c>
      <c r="B3647" s="4">
        <v>6</v>
      </c>
      <c r="C3647" s="9" t="s">
        <v>46</v>
      </c>
      <c r="D3647" s="65"/>
      <c r="E3647" s="65" t="s">
        <v>11500</v>
      </c>
      <c r="F3647" s="9" t="s">
        <v>5050</v>
      </c>
      <c r="H3647" s="1" t="s">
        <v>24</v>
      </c>
      <c r="I3647" s="1" t="s">
        <v>771</v>
      </c>
      <c r="K3647" s="14" t="s">
        <v>11500</v>
      </c>
      <c r="L3647" s="14" t="s">
        <v>11500</v>
      </c>
      <c r="M3647" s="2">
        <v>0</v>
      </c>
      <c r="P3647" s="181" t="s">
        <v>11500</v>
      </c>
      <c r="Q3647" s="182"/>
      <c r="S3647" s="6">
        <v>0</v>
      </c>
      <c r="T3647" s="6">
        <v>0</v>
      </c>
      <c r="U3647" s="6">
        <v>0</v>
      </c>
      <c r="V3647" s="6">
        <v>0</v>
      </c>
      <c r="W3647" s="6">
        <f>SUM(Table2[[#This Row],[PE Obligations]:[Paving Obligations]])</f>
        <v>0</v>
      </c>
    </row>
    <row r="3648" spans="1:23" ht="45" x14ac:dyDescent="0.25">
      <c r="A3648" s="5">
        <v>126687.39</v>
      </c>
      <c r="B3648" s="4">
        <v>6</v>
      </c>
      <c r="C3648" s="9" t="s">
        <v>46</v>
      </c>
      <c r="D3648" s="65"/>
      <c r="E3648" s="65" t="s">
        <v>11500</v>
      </c>
      <c r="F3648" s="9" t="s">
        <v>5051</v>
      </c>
      <c r="H3648" s="1" t="s">
        <v>24</v>
      </c>
      <c r="I3648" s="1" t="s">
        <v>771</v>
      </c>
      <c r="K3648" s="14" t="s">
        <v>11500</v>
      </c>
      <c r="L3648" s="14" t="s">
        <v>11500</v>
      </c>
      <c r="M3648" s="2">
        <v>0</v>
      </c>
      <c r="P3648" s="181" t="s">
        <v>11500</v>
      </c>
      <c r="Q3648" s="182"/>
      <c r="S3648" s="6">
        <v>0</v>
      </c>
      <c r="T3648" s="6">
        <v>0</v>
      </c>
      <c r="U3648" s="6">
        <v>0</v>
      </c>
      <c r="V3648" s="6">
        <v>0</v>
      </c>
      <c r="W3648" s="6">
        <f>SUM(Table2[[#This Row],[PE Obligations]:[Paving Obligations]])</f>
        <v>0</v>
      </c>
    </row>
    <row r="3649" spans="1:23" ht="45" x14ac:dyDescent="0.25">
      <c r="A3649" s="5">
        <v>126687.4</v>
      </c>
      <c r="B3649" s="4">
        <v>6</v>
      </c>
      <c r="C3649" s="9" t="s">
        <v>46</v>
      </c>
      <c r="D3649" s="65"/>
      <c r="E3649" s="65" t="s">
        <v>11500</v>
      </c>
      <c r="F3649" s="9" t="s">
        <v>5052</v>
      </c>
      <c r="H3649" s="1" t="s">
        <v>24</v>
      </c>
      <c r="I3649" s="1" t="s">
        <v>771</v>
      </c>
      <c r="K3649" s="14" t="s">
        <v>11500</v>
      </c>
      <c r="L3649" s="14" t="s">
        <v>11500</v>
      </c>
      <c r="M3649" s="2">
        <v>0</v>
      </c>
      <c r="P3649" s="181" t="s">
        <v>11500</v>
      </c>
      <c r="Q3649" s="182"/>
      <c r="S3649" s="6">
        <v>0</v>
      </c>
      <c r="T3649" s="6">
        <v>0</v>
      </c>
      <c r="U3649" s="6">
        <v>0</v>
      </c>
      <c r="V3649" s="6">
        <v>0</v>
      </c>
      <c r="W3649" s="6">
        <f>SUM(Table2[[#This Row],[PE Obligations]:[Paving Obligations]])</f>
        <v>0</v>
      </c>
    </row>
    <row r="3650" spans="1:23" ht="30" x14ac:dyDescent="0.25">
      <c r="A3650" s="5">
        <v>126687.41</v>
      </c>
      <c r="B3650" s="4">
        <v>6</v>
      </c>
      <c r="C3650" s="9" t="s">
        <v>46</v>
      </c>
      <c r="D3650" s="65"/>
      <c r="E3650" s="65" t="s">
        <v>11500</v>
      </c>
      <c r="F3650" s="9" t="s">
        <v>5053</v>
      </c>
      <c r="H3650" s="1" t="s">
        <v>24</v>
      </c>
      <c r="I3650" s="1" t="s">
        <v>771</v>
      </c>
      <c r="K3650" s="14" t="s">
        <v>11500</v>
      </c>
      <c r="L3650" s="14" t="s">
        <v>11500</v>
      </c>
      <c r="M3650" s="2">
        <v>0</v>
      </c>
      <c r="P3650" s="181" t="s">
        <v>11500</v>
      </c>
      <c r="Q3650" s="182"/>
      <c r="S3650" s="6">
        <v>0</v>
      </c>
      <c r="T3650" s="6">
        <v>0</v>
      </c>
      <c r="U3650" s="6">
        <v>0</v>
      </c>
      <c r="V3650" s="6">
        <v>0</v>
      </c>
      <c r="W3650" s="6">
        <f>SUM(Table2[[#This Row],[PE Obligations]:[Paving Obligations]])</f>
        <v>0</v>
      </c>
    </row>
    <row r="3651" spans="1:23" ht="45" x14ac:dyDescent="0.25">
      <c r="A3651" s="5">
        <v>126687.42</v>
      </c>
      <c r="B3651" s="4">
        <v>6</v>
      </c>
      <c r="C3651" s="9" t="s">
        <v>46</v>
      </c>
      <c r="D3651" s="65"/>
      <c r="E3651" s="65" t="s">
        <v>11500</v>
      </c>
      <c r="F3651" s="9" t="s">
        <v>5054</v>
      </c>
      <c r="H3651" s="1" t="s">
        <v>24</v>
      </c>
      <c r="I3651" s="1" t="s">
        <v>771</v>
      </c>
      <c r="K3651" s="14" t="s">
        <v>11500</v>
      </c>
      <c r="L3651" s="14" t="s">
        <v>11500</v>
      </c>
      <c r="M3651" s="1" t="s">
        <v>57</v>
      </c>
      <c r="P3651" s="181" t="s">
        <v>11500</v>
      </c>
      <c r="Q3651" s="182"/>
      <c r="S3651" s="6">
        <v>0</v>
      </c>
      <c r="T3651" s="6">
        <v>0</v>
      </c>
      <c r="U3651" s="6">
        <v>0</v>
      </c>
      <c r="V3651" s="6">
        <v>0</v>
      </c>
      <c r="W3651" s="6">
        <f>SUM(Table2[[#This Row],[PE Obligations]:[Paving Obligations]])</f>
        <v>0</v>
      </c>
    </row>
    <row r="3652" spans="1:23" ht="45" x14ac:dyDescent="0.25">
      <c r="A3652" s="5">
        <v>126687.43</v>
      </c>
      <c r="B3652" s="4">
        <v>6</v>
      </c>
      <c r="C3652" s="9" t="s">
        <v>46</v>
      </c>
      <c r="D3652" s="65"/>
      <c r="E3652" s="65" t="s">
        <v>11500</v>
      </c>
      <c r="F3652" s="9" t="s">
        <v>5055</v>
      </c>
      <c r="H3652" s="1" t="s">
        <v>24</v>
      </c>
      <c r="I3652" s="1" t="s">
        <v>771</v>
      </c>
      <c r="K3652" s="14" t="s">
        <v>11500</v>
      </c>
      <c r="L3652" s="14" t="s">
        <v>11500</v>
      </c>
      <c r="M3652" s="1" t="s">
        <v>57</v>
      </c>
      <c r="P3652" s="181" t="s">
        <v>11500</v>
      </c>
      <c r="Q3652" s="182"/>
      <c r="S3652" s="6">
        <v>0</v>
      </c>
      <c r="T3652" s="6">
        <v>0</v>
      </c>
      <c r="U3652" s="6">
        <v>0</v>
      </c>
      <c r="V3652" s="6">
        <v>0</v>
      </c>
      <c r="W3652" s="6">
        <f>SUM(Table2[[#This Row],[PE Obligations]:[Paving Obligations]])</f>
        <v>0</v>
      </c>
    </row>
    <row r="3653" spans="1:23" ht="45" x14ac:dyDescent="0.25">
      <c r="A3653" s="5">
        <v>126687.44</v>
      </c>
      <c r="B3653" s="4">
        <v>6</v>
      </c>
      <c r="C3653" s="9" t="s">
        <v>46</v>
      </c>
      <c r="D3653" s="65"/>
      <c r="E3653" s="65" t="s">
        <v>11500</v>
      </c>
      <c r="F3653" s="9" t="s">
        <v>5056</v>
      </c>
      <c r="H3653" s="1" t="s">
        <v>24</v>
      </c>
      <c r="I3653" s="1" t="s">
        <v>771</v>
      </c>
      <c r="K3653" s="14" t="s">
        <v>11500</v>
      </c>
      <c r="L3653" s="14" t="s">
        <v>11500</v>
      </c>
      <c r="M3653" s="2">
        <v>0</v>
      </c>
      <c r="P3653" s="181" t="s">
        <v>11500</v>
      </c>
      <c r="Q3653" s="182"/>
      <c r="S3653" s="6">
        <v>0</v>
      </c>
      <c r="T3653" s="6">
        <v>0</v>
      </c>
      <c r="U3653" s="6">
        <v>0</v>
      </c>
      <c r="V3653" s="6">
        <v>0</v>
      </c>
      <c r="W3653" s="6">
        <f>SUM(Table2[[#This Row],[PE Obligations]:[Paving Obligations]])</f>
        <v>0</v>
      </c>
    </row>
    <row r="3654" spans="1:23" ht="45" x14ac:dyDescent="0.25">
      <c r="A3654" s="5">
        <v>126687.46</v>
      </c>
      <c r="B3654" s="4">
        <v>6</v>
      </c>
      <c r="C3654" s="9" t="s">
        <v>46</v>
      </c>
      <c r="D3654" s="65"/>
      <c r="E3654" s="65" t="s">
        <v>11500</v>
      </c>
      <c r="F3654" s="9" t="s">
        <v>5057</v>
      </c>
      <c r="H3654" s="1" t="s">
        <v>24</v>
      </c>
      <c r="I3654" s="1" t="s">
        <v>771</v>
      </c>
      <c r="K3654" s="14" t="s">
        <v>11500</v>
      </c>
      <c r="L3654" s="14" t="s">
        <v>11500</v>
      </c>
      <c r="M3654" s="2">
        <v>0</v>
      </c>
      <c r="P3654" s="181" t="s">
        <v>11500</v>
      </c>
      <c r="Q3654" s="182"/>
      <c r="S3654" s="6">
        <v>0</v>
      </c>
      <c r="T3654" s="6">
        <v>0</v>
      </c>
      <c r="U3654" s="6">
        <v>0</v>
      </c>
      <c r="V3654" s="6">
        <v>0</v>
      </c>
      <c r="W3654" s="6">
        <f>SUM(Table2[[#This Row],[PE Obligations]:[Paving Obligations]])</f>
        <v>0</v>
      </c>
    </row>
    <row r="3655" spans="1:23" ht="30" x14ac:dyDescent="0.25">
      <c r="A3655" s="5">
        <v>126687.47</v>
      </c>
      <c r="B3655" s="4">
        <v>6</v>
      </c>
      <c r="C3655" s="9" t="s">
        <v>46</v>
      </c>
      <c r="D3655" s="65"/>
      <c r="E3655" s="65" t="s">
        <v>11500</v>
      </c>
      <c r="F3655" s="9" t="s">
        <v>5058</v>
      </c>
      <c r="H3655" s="1" t="s">
        <v>24</v>
      </c>
      <c r="I3655" s="1" t="s">
        <v>771</v>
      </c>
      <c r="K3655" s="14" t="s">
        <v>11500</v>
      </c>
      <c r="L3655" s="14" t="s">
        <v>11500</v>
      </c>
      <c r="M3655" s="1" t="s">
        <v>57</v>
      </c>
      <c r="P3655" s="181" t="s">
        <v>11500</v>
      </c>
      <c r="Q3655" s="182"/>
      <c r="S3655" s="6">
        <v>0</v>
      </c>
      <c r="T3655" s="6">
        <v>0</v>
      </c>
      <c r="U3655" s="6">
        <v>0</v>
      </c>
      <c r="V3655" s="6">
        <v>0</v>
      </c>
      <c r="W3655" s="6">
        <f>SUM(Table2[[#This Row],[PE Obligations]:[Paving Obligations]])</f>
        <v>0</v>
      </c>
    </row>
    <row r="3656" spans="1:23" ht="30" x14ac:dyDescent="0.25">
      <c r="A3656" s="5">
        <v>126687.48</v>
      </c>
      <c r="B3656" s="4">
        <v>6</v>
      </c>
      <c r="C3656" s="9" t="s">
        <v>46</v>
      </c>
      <c r="D3656" s="65"/>
      <c r="E3656" s="65" t="s">
        <v>11500</v>
      </c>
      <c r="F3656" s="9" t="s">
        <v>5059</v>
      </c>
      <c r="H3656" s="1" t="s">
        <v>24</v>
      </c>
      <c r="I3656" s="1" t="s">
        <v>771</v>
      </c>
      <c r="K3656" s="14" t="s">
        <v>11500</v>
      </c>
      <c r="L3656" s="14" t="s">
        <v>11500</v>
      </c>
      <c r="M3656" s="2">
        <v>0</v>
      </c>
      <c r="P3656" s="181" t="s">
        <v>11500</v>
      </c>
      <c r="Q3656" s="182"/>
      <c r="S3656" s="6">
        <v>0</v>
      </c>
      <c r="T3656" s="6">
        <v>0</v>
      </c>
      <c r="U3656" s="6">
        <v>0</v>
      </c>
      <c r="V3656" s="6">
        <v>0</v>
      </c>
      <c r="W3656" s="6">
        <f>SUM(Table2[[#This Row],[PE Obligations]:[Paving Obligations]])</f>
        <v>0</v>
      </c>
    </row>
    <row r="3657" spans="1:23" ht="30" x14ac:dyDescent="0.25">
      <c r="A3657" s="5">
        <v>126687.49</v>
      </c>
      <c r="B3657" s="4">
        <v>6</v>
      </c>
      <c r="C3657" s="9" t="s">
        <v>46</v>
      </c>
      <c r="D3657" s="65"/>
      <c r="E3657" s="65" t="s">
        <v>11500</v>
      </c>
      <c r="F3657" s="9" t="s">
        <v>5060</v>
      </c>
      <c r="H3657" s="1" t="s">
        <v>24</v>
      </c>
      <c r="I3657" s="1" t="s">
        <v>771</v>
      </c>
      <c r="K3657" s="14" t="s">
        <v>11500</v>
      </c>
      <c r="L3657" s="14" t="s">
        <v>11500</v>
      </c>
      <c r="M3657" s="2">
        <v>0</v>
      </c>
      <c r="P3657" s="181" t="s">
        <v>11500</v>
      </c>
      <c r="Q3657" s="182"/>
      <c r="S3657" s="6">
        <v>0</v>
      </c>
      <c r="T3657" s="6">
        <v>0</v>
      </c>
      <c r="U3657" s="6">
        <v>0</v>
      </c>
      <c r="V3657" s="6">
        <v>0</v>
      </c>
      <c r="W3657" s="6">
        <f>SUM(Table2[[#This Row],[PE Obligations]:[Paving Obligations]])</f>
        <v>0</v>
      </c>
    </row>
    <row r="3658" spans="1:23" ht="45" x14ac:dyDescent="0.25">
      <c r="A3658" s="5">
        <v>126687.5</v>
      </c>
      <c r="B3658" s="4">
        <v>6</v>
      </c>
      <c r="C3658" s="9" t="s">
        <v>46</v>
      </c>
      <c r="D3658" s="65"/>
      <c r="E3658" s="65" t="s">
        <v>11500</v>
      </c>
      <c r="F3658" s="9" t="s">
        <v>5061</v>
      </c>
      <c r="H3658" s="1" t="s">
        <v>24</v>
      </c>
      <c r="I3658" s="1" t="s">
        <v>771</v>
      </c>
      <c r="K3658" s="14" t="s">
        <v>11500</v>
      </c>
      <c r="L3658" s="14" t="s">
        <v>11500</v>
      </c>
      <c r="M3658" s="2">
        <v>0</v>
      </c>
      <c r="P3658" s="181" t="s">
        <v>11500</v>
      </c>
      <c r="Q3658" s="182"/>
      <c r="S3658" s="6">
        <v>0</v>
      </c>
      <c r="T3658" s="6">
        <v>0</v>
      </c>
      <c r="U3658" s="6">
        <v>0</v>
      </c>
      <c r="V3658" s="6">
        <v>0</v>
      </c>
      <c r="W3658" s="6">
        <f>SUM(Table2[[#This Row],[PE Obligations]:[Paving Obligations]])</f>
        <v>0</v>
      </c>
    </row>
    <row r="3659" spans="1:23" ht="45" x14ac:dyDescent="0.25">
      <c r="A3659" s="5">
        <v>126687.51</v>
      </c>
      <c r="B3659" s="4">
        <v>6</v>
      </c>
      <c r="C3659" s="9" t="s">
        <v>46</v>
      </c>
      <c r="D3659" s="65"/>
      <c r="E3659" s="65" t="s">
        <v>11500</v>
      </c>
      <c r="F3659" s="9" t="s">
        <v>5062</v>
      </c>
      <c r="H3659" s="1" t="s">
        <v>24</v>
      </c>
      <c r="I3659" s="1" t="s">
        <v>771</v>
      </c>
      <c r="K3659" s="14" t="s">
        <v>11500</v>
      </c>
      <c r="L3659" s="14" t="s">
        <v>11500</v>
      </c>
      <c r="M3659" s="2">
        <v>0</v>
      </c>
      <c r="P3659" s="181" t="s">
        <v>11500</v>
      </c>
      <c r="Q3659" s="182"/>
      <c r="S3659" s="6">
        <v>0</v>
      </c>
      <c r="T3659" s="6">
        <v>0</v>
      </c>
      <c r="U3659" s="6">
        <v>0</v>
      </c>
      <c r="V3659" s="6">
        <v>0</v>
      </c>
      <c r="W3659" s="6">
        <f>SUM(Table2[[#This Row],[PE Obligations]:[Paving Obligations]])</f>
        <v>0</v>
      </c>
    </row>
    <row r="3660" spans="1:23" ht="30" x14ac:dyDescent="0.25">
      <c r="A3660" s="5">
        <v>126687.52</v>
      </c>
      <c r="B3660" s="4">
        <v>6</v>
      </c>
      <c r="C3660" s="9" t="s">
        <v>46</v>
      </c>
      <c r="D3660" s="65"/>
      <c r="E3660" s="65" t="s">
        <v>11500</v>
      </c>
      <c r="F3660" s="9" t="s">
        <v>5063</v>
      </c>
      <c r="G3660" s="9" t="s">
        <v>5063</v>
      </c>
      <c r="H3660" s="1" t="s">
        <v>24</v>
      </c>
      <c r="I3660" s="1" t="s">
        <v>771</v>
      </c>
      <c r="K3660" s="14" t="s">
        <v>11500</v>
      </c>
      <c r="L3660" s="14" t="s">
        <v>11500</v>
      </c>
      <c r="M3660" s="1" t="s">
        <v>57</v>
      </c>
      <c r="P3660" s="181" t="s">
        <v>11500</v>
      </c>
      <c r="Q3660" s="182"/>
      <c r="S3660" s="6">
        <v>0</v>
      </c>
      <c r="T3660" s="6">
        <v>0</v>
      </c>
      <c r="U3660" s="6">
        <v>0</v>
      </c>
      <c r="V3660" s="6">
        <v>0</v>
      </c>
      <c r="W3660" s="6">
        <f>SUM(Table2[[#This Row],[PE Obligations]:[Paving Obligations]])</f>
        <v>0</v>
      </c>
    </row>
    <row r="3661" spans="1:23" ht="30" x14ac:dyDescent="0.25">
      <c r="A3661" s="5">
        <v>126687.53</v>
      </c>
      <c r="B3661" s="4">
        <v>6</v>
      </c>
      <c r="C3661" s="9" t="s">
        <v>46</v>
      </c>
      <c r="D3661" s="65"/>
      <c r="E3661" s="65" t="s">
        <v>11500</v>
      </c>
      <c r="F3661" s="9" t="s">
        <v>5064</v>
      </c>
      <c r="H3661" s="1" t="s">
        <v>24</v>
      </c>
      <c r="I3661" s="1" t="s">
        <v>771</v>
      </c>
      <c r="K3661" s="14" t="s">
        <v>11500</v>
      </c>
      <c r="L3661" s="14" t="s">
        <v>11500</v>
      </c>
      <c r="M3661" s="2">
        <v>0</v>
      </c>
      <c r="P3661" s="181" t="s">
        <v>11500</v>
      </c>
      <c r="Q3661" s="182"/>
      <c r="S3661" s="6">
        <v>0</v>
      </c>
      <c r="T3661" s="6">
        <v>0</v>
      </c>
      <c r="U3661" s="6">
        <v>0</v>
      </c>
      <c r="V3661" s="6">
        <v>0</v>
      </c>
      <c r="W3661" s="6">
        <f>SUM(Table2[[#This Row],[PE Obligations]:[Paving Obligations]])</f>
        <v>0</v>
      </c>
    </row>
    <row r="3662" spans="1:23" x14ac:dyDescent="0.25">
      <c r="A3662" s="5">
        <v>126687.54</v>
      </c>
      <c r="B3662" s="4">
        <v>6</v>
      </c>
      <c r="C3662" s="9" t="s">
        <v>46</v>
      </c>
      <c r="D3662" s="65"/>
      <c r="E3662" s="65" t="s">
        <v>11500</v>
      </c>
      <c r="F3662" s="9" t="s">
        <v>5065</v>
      </c>
      <c r="H3662" s="1" t="s">
        <v>24</v>
      </c>
      <c r="I3662" s="1" t="s">
        <v>771</v>
      </c>
      <c r="K3662" s="14" t="s">
        <v>11500</v>
      </c>
      <c r="L3662" s="14" t="s">
        <v>11500</v>
      </c>
      <c r="M3662" s="2">
        <v>0</v>
      </c>
      <c r="P3662" s="181" t="s">
        <v>11500</v>
      </c>
      <c r="Q3662" s="182"/>
      <c r="S3662" s="6">
        <v>0</v>
      </c>
      <c r="T3662" s="6">
        <v>0</v>
      </c>
      <c r="U3662" s="6">
        <v>0</v>
      </c>
      <c r="V3662" s="6">
        <v>0</v>
      </c>
      <c r="W3662" s="6">
        <f>SUM(Table2[[#This Row],[PE Obligations]:[Paving Obligations]])</f>
        <v>0</v>
      </c>
    </row>
    <row r="3663" spans="1:23" ht="30" x14ac:dyDescent="0.25">
      <c r="A3663" s="5">
        <v>126687.55</v>
      </c>
      <c r="B3663" s="4">
        <v>6</v>
      </c>
      <c r="C3663" s="9" t="s">
        <v>46</v>
      </c>
      <c r="D3663" s="65"/>
      <c r="E3663" s="65" t="s">
        <v>11500</v>
      </c>
      <c r="F3663" s="9" t="s">
        <v>5066</v>
      </c>
      <c r="H3663" s="1" t="s">
        <v>24</v>
      </c>
      <c r="I3663" s="1" t="s">
        <v>771</v>
      </c>
      <c r="K3663" s="14" t="s">
        <v>11500</v>
      </c>
      <c r="L3663" s="14" t="s">
        <v>11500</v>
      </c>
      <c r="M3663" s="2">
        <v>0</v>
      </c>
      <c r="P3663" s="181" t="s">
        <v>11500</v>
      </c>
      <c r="Q3663" s="182"/>
      <c r="S3663" s="6">
        <v>0</v>
      </c>
      <c r="T3663" s="6">
        <v>0</v>
      </c>
      <c r="U3663" s="6">
        <v>0</v>
      </c>
      <c r="V3663" s="6">
        <v>0</v>
      </c>
      <c r="W3663" s="6">
        <f>SUM(Table2[[#This Row],[PE Obligations]:[Paving Obligations]])</f>
        <v>0</v>
      </c>
    </row>
    <row r="3664" spans="1:23" ht="30" x14ac:dyDescent="0.25">
      <c r="A3664" s="5">
        <v>126687.56</v>
      </c>
      <c r="B3664" s="4">
        <v>6</v>
      </c>
      <c r="C3664" s="9" t="s">
        <v>46</v>
      </c>
      <c r="D3664" s="65"/>
      <c r="E3664" s="65" t="s">
        <v>11500</v>
      </c>
      <c r="F3664" s="9" t="s">
        <v>5067</v>
      </c>
      <c r="H3664" s="1" t="s">
        <v>24</v>
      </c>
      <c r="I3664" s="1" t="s">
        <v>771</v>
      </c>
      <c r="K3664" s="14" t="s">
        <v>11500</v>
      </c>
      <c r="L3664" s="14" t="s">
        <v>11500</v>
      </c>
      <c r="M3664" s="2">
        <v>0</v>
      </c>
      <c r="P3664" s="181" t="s">
        <v>11500</v>
      </c>
      <c r="Q3664" s="182"/>
      <c r="S3664" s="6">
        <v>0</v>
      </c>
      <c r="T3664" s="6">
        <v>0</v>
      </c>
      <c r="U3664" s="6">
        <v>0</v>
      </c>
      <c r="V3664" s="6">
        <v>0</v>
      </c>
      <c r="W3664" s="6">
        <f>SUM(Table2[[#This Row],[PE Obligations]:[Paving Obligations]])</f>
        <v>0</v>
      </c>
    </row>
    <row r="3665" spans="1:23" ht="30" x14ac:dyDescent="0.25">
      <c r="A3665" s="5">
        <v>126687.57</v>
      </c>
      <c r="B3665" s="4">
        <v>6</v>
      </c>
      <c r="C3665" s="9" t="s">
        <v>46</v>
      </c>
      <c r="D3665" s="65"/>
      <c r="E3665" s="65" t="s">
        <v>11500</v>
      </c>
      <c r="F3665" s="9" t="s">
        <v>5068</v>
      </c>
      <c r="H3665" s="1" t="s">
        <v>24</v>
      </c>
      <c r="I3665" s="1" t="s">
        <v>771</v>
      </c>
      <c r="K3665" s="14" t="s">
        <v>11500</v>
      </c>
      <c r="L3665" s="14" t="s">
        <v>11500</v>
      </c>
      <c r="M3665" s="2">
        <v>0</v>
      </c>
      <c r="P3665" s="181" t="s">
        <v>11500</v>
      </c>
      <c r="Q3665" s="182"/>
      <c r="S3665" s="6">
        <v>0</v>
      </c>
      <c r="T3665" s="6">
        <v>0</v>
      </c>
      <c r="U3665" s="6">
        <v>0</v>
      </c>
      <c r="V3665" s="6">
        <v>0</v>
      </c>
      <c r="W3665" s="6">
        <f>SUM(Table2[[#This Row],[PE Obligations]:[Paving Obligations]])</f>
        <v>0</v>
      </c>
    </row>
    <row r="3666" spans="1:23" ht="45" x14ac:dyDescent="0.25">
      <c r="A3666" s="5">
        <v>126687.58</v>
      </c>
      <c r="B3666" s="4">
        <v>6</v>
      </c>
      <c r="C3666" s="9" t="s">
        <v>46</v>
      </c>
      <c r="D3666" s="65"/>
      <c r="E3666" s="65" t="s">
        <v>11500</v>
      </c>
      <c r="F3666" s="9" t="s">
        <v>5069</v>
      </c>
      <c r="H3666" s="1" t="s">
        <v>24</v>
      </c>
      <c r="I3666" s="1" t="s">
        <v>771</v>
      </c>
      <c r="K3666" s="14" t="s">
        <v>11500</v>
      </c>
      <c r="L3666" s="14" t="s">
        <v>11500</v>
      </c>
      <c r="M3666" s="2">
        <v>0</v>
      </c>
      <c r="P3666" s="181" t="s">
        <v>11500</v>
      </c>
      <c r="Q3666" s="182"/>
      <c r="S3666" s="6">
        <v>0</v>
      </c>
      <c r="T3666" s="6">
        <v>0</v>
      </c>
      <c r="U3666" s="6">
        <v>0</v>
      </c>
      <c r="V3666" s="6">
        <v>0</v>
      </c>
      <c r="W3666" s="6">
        <f>SUM(Table2[[#This Row],[PE Obligations]:[Paving Obligations]])</f>
        <v>0</v>
      </c>
    </row>
    <row r="3667" spans="1:23" ht="30" x14ac:dyDescent="0.25">
      <c r="A3667" s="5">
        <v>126687.59</v>
      </c>
      <c r="B3667" s="4">
        <v>6</v>
      </c>
      <c r="C3667" s="9" t="s">
        <v>46</v>
      </c>
      <c r="D3667" s="65"/>
      <c r="E3667" s="65" t="s">
        <v>11500</v>
      </c>
      <c r="F3667" s="9" t="s">
        <v>5070</v>
      </c>
      <c r="H3667" s="1" t="s">
        <v>24</v>
      </c>
      <c r="I3667" s="1" t="s">
        <v>771</v>
      </c>
      <c r="K3667" s="14" t="s">
        <v>11500</v>
      </c>
      <c r="L3667" s="14" t="s">
        <v>11500</v>
      </c>
      <c r="M3667" s="1" t="s">
        <v>57</v>
      </c>
      <c r="P3667" s="181" t="s">
        <v>11500</v>
      </c>
      <c r="Q3667" s="182"/>
      <c r="S3667" s="6">
        <v>0</v>
      </c>
      <c r="T3667" s="6">
        <v>0</v>
      </c>
      <c r="U3667" s="6">
        <v>0</v>
      </c>
      <c r="V3667" s="6">
        <v>0</v>
      </c>
      <c r="W3667" s="6">
        <f>SUM(Table2[[#This Row],[PE Obligations]:[Paving Obligations]])</f>
        <v>0</v>
      </c>
    </row>
    <row r="3668" spans="1:23" ht="45" x14ac:dyDescent="0.25">
      <c r="A3668" s="5">
        <v>126687.6</v>
      </c>
      <c r="B3668" s="4">
        <v>6</v>
      </c>
      <c r="C3668" s="9" t="s">
        <v>46</v>
      </c>
      <c r="D3668" s="65"/>
      <c r="E3668" s="65" t="s">
        <v>11500</v>
      </c>
      <c r="F3668" s="9" t="s">
        <v>5071</v>
      </c>
      <c r="H3668" s="1" t="s">
        <v>24</v>
      </c>
      <c r="I3668" s="1" t="s">
        <v>771</v>
      </c>
      <c r="K3668" s="14" t="s">
        <v>11500</v>
      </c>
      <c r="L3668" s="14" t="s">
        <v>11500</v>
      </c>
      <c r="M3668" s="2">
        <v>0</v>
      </c>
      <c r="P3668" s="181" t="s">
        <v>11500</v>
      </c>
      <c r="Q3668" s="182"/>
      <c r="S3668" s="6">
        <v>0</v>
      </c>
      <c r="T3668" s="6">
        <v>0</v>
      </c>
      <c r="U3668" s="6">
        <v>0</v>
      </c>
      <c r="V3668" s="6">
        <v>0</v>
      </c>
      <c r="W3668" s="6">
        <f>SUM(Table2[[#This Row],[PE Obligations]:[Paving Obligations]])</f>
        <v>0</v>
      </c>
    </row>
    <row r="3669" spans="1:23" ht="30" x14ac:dyDescent="0.25">
      <c r="A3669" s="5">
        <v>126687.61</v>
      </c>
      <c r="B3669" s="4">
        <v>6</v>
      </c>
      <c r="C3669" s="9" t="s">
        <v>46</v>
      </c>
      <c r="D3669" s="65"/>
      <c r="E3669" s="65" t="s">
        <v>11500</v>
      </c>
      <c r="F3669" s="9" t="s">
        <v>5072</v>
      </c>
      <c r="H3669" s="1" t="s">
        <v>24</v>
      </c>
      <c r="I3669" s="1" t="s">
        <v>771</v>
      </c>
      <c r="K3669" s="14" t="s">
        <v>11500</v>
      </c>
      <c r="L3669" s="14" t="s">
        <v>11500</v>
      </c>
      <c r="M3669" s="2">
        <v>0</v>
      </c>
      <c r="P3669" s="181" t="s">
        <v>11500</v>
      </c>
      <c r="Q3669" s="182"/>
      <c r="S3669" s="6">
        <v>0</v>
      </c>
      <c r="T3669" s="6">
        <v>0</v>
      </c>
      <c r="U3669" s="6">
        <v>0</v>
      </c>
      <c r="V3669" s="6">
        <v>0</v>
      </c>
      <c r="W3669" s="6">
        <f>SUM(Table2[[#This Row],[PE Obligations]:[Paving Obligations]])</f>
        <v>0</v>
      </c>
    </row>
    <row r="3670" spans="1:23" ht="30" x14ac:dyDescent="0.25">
      <c r="A3670" s="5">
        <v>126687.62</v>
      </c>
      <c r="B3670" s="4">
        <v>6</v>
      </c>
      <c r="C3670" s="9" t="s">
        <v>46</v>
      </c>
      <c r="D3670" s="65"/>
      <c r="E3670" s="65" t="s">
        <v>11500</v>
      </c>
      <c r="F3670" s="9" t="s">
        <v>5073</v>
      </c>
      <c r="H3670" s="1" t="s">
        <v>24</v>
      </c>
      <c r="I3670" s="1" t="s">
        <v>771</v>
      </c>
      <c r="K3670" s="14" t="s">
        <v>11500</v>
      </c>
      <c r="L3670" s="14" t="s">
        <v>11500</v>
      </c>
      <c r="M3670" s="2">
        <v>0</v>
      </c>
      <c r="P3670" s="181" t="s">
        <v>11500</v>
      </c>
      <c r="Q3670" s="182"/>
      <c r="S3670" s="6">
        <v>0</v>
      </c>
      <c r="T3670" s="6">
        <v>0</v>
      </c>
      <c r="U3670" s="6">
        <v>0</v>
      </c>
      <c r="V3670" s="6">
        <v>0</v>
      </c>
      <c r="W3670" s="6">
        <f>SUM(Table2[[#This Row],[PE Obligations]:[Paving Obligations]])</f>
        <v>0</v>
      </c>
    </row>
    <row r="3671" spans="1:23" ht="30" x14ac:dyDescent="0.25">
      <c r="A3671" s="5">
        <v>126687.63</v>
      </c>
      <c r="B3671" s="4">
        <v>6</v>
      </c>
      <c r="C3671" s="9" t="s">
        <v>46</v>
      </c>
      <c r="D3671" s="65"/>
      <c r="E3671" s="65" t="s">
        <v>11500</v>
      </c>
      <c r="F3671" s="9" t="s">
        <v>5074</v>
      </c>
      <c r="H3671" s="1" t="s">
        <v>24</v>
      </c>
      <c r="I3671" s="1" t="s">
        <v>771</v>
      </c>
      <c r="K3671" s="14" t="s">
        <v>11500</v>
      </c>
      <c r="L3671" s="14" t="s">
        <v>11500</v>
      </c>
      <c r="M3671" s="2">
        <v>0</v>
      </c>
      <c r="P3671" s="181" t="s">
        <v>11500</v>
      </c>
      <c r="Q3671" s="182"/>
      <c r="S3671" s="6">
        <v>0</v>
      </c>
      <c r="T3671" s="6">
        <v>0</v>
      </c>
      <c r="U3671" s="6">
        <v>0</v>
      </c>
      <c r="V3671" s="6">
        <v>0</v>
      </c>
      <c r="W3671" s="6">
        <f>SUM(Table2[[#This Row],[PE Obligations]:[Paving Obligations]])</f>
        <v>0</v>
      </c>
    </row>
    <row r="3672" spans="1:23" ht="45" x14ac:dyDescent="0.25">
      <c r="A3672" s="5">
        <v>126687.64</v>
      </c>
      <c r="B3672" s="4">
        <v>6</v>
      </c>
      <c r="C3672" s="9" t="s">
        <v>46</v>
      </c>
      <c r="D3672" s="65"/>
      <c r="E3672" s="65" t="s">
        <v>11500</v>
      </c>
      <c r="F3672" s="9" t="s">
        <v>5075</v>
      </c>
      <c r="H3672" s="1" t="s">
        <v>24</v>
      </c>
      <c r="I3672" s="1" t="s">
        <v>771</v>
      </c>
      <c r="K3672" s="14" t="s">
        <v>11500</v>
      </c>
      <c r="L3672" s="14" t="s">
        <v>11500</v>
      </c>
      <c r="M3672" s="2">
        <v>0</v>
      </c>
      <c r="P3672" s="181" t="s">
        <v>11500</v>
      </c>
      <c r="Q3672" s="182"/>
      <c r="S3672" s="6">
        <v>0</v>
      </c>
      <c r="T3672" s="6">
        <v>0</v>
      </c>
      <c r="U3672" s="6">
        <v>0</v>
      </c>
      <c r="V3672" s="6">
        <v>0</v>
      </c>
      <c r="W3672" s="6">
        <f>SUM(Table2[[#This Row],[PE Obligations]:[Paving Obligations]])</f>
        <v>0</v>
      </c>
    </row>
    <row r="3673" spans="1:23" x14ac:dyDescent="0.25">
      <c r="A3673" s="5">
        <v>126716</v>
      </c>
      <c r="B3673" s="4">
        <v>1</v>
      </c>
      <c r="C3673" s="9" t="s">
        <v>181</v>
      </c>
      <c r="D3673" s="65"/>
      <c r="E3673" s="65" t="s">
        <v>11500</v>
      </c>
      <c r="F3673" s="9" t="s">
        <v>5092</v>
      </c>
      <c r="H3673" s="1" t="s">
        <v>878</v>
      </c>
      <c r="I3673" s="1" t="s">
        <v>972</v>
      </c>
      <c r="K3673" s="14" t="s">
        <v>11500</v>
      </c>
      <c r="L3673" s="14" t="s">
        <v>11500</v>
      </c>
      <c r="M3673" s="1" t="s">
        <v>57</v>
      </c>
      <c r="P3673" s="181" t="s">
        <v>11500</v>
      </c>
      <c r="Q3673" s="182"/>
      <c r="S3673" s="6">
        <v>0</v>
      </c>
      <c r="T3673" s="6">
        <v>0</v>
      </c>
      <c r="U3673" s="6">
        <v>0</v>
      </c>
      <c r="V3673" s="6">
        <v>0</v>
      </c>
      <c r="W3673" s="6">
        <f>SUM(Table2[[#This Row],[PE Obligations]:[Paving Obligations]])</f>
        <v>0</v>
      </c>
    </row>
    <row r="3674" spans="1:23" x14ac:dyDescent="0.25">
      <c r="A3674" s="5">
        <v>126718</v>
      </c>
      <c r="B3674" s="4">
        <v>1</v>
      </c>
      <c r="C3674" s="9" t="s">
        <v>25</v>
      </c>
      <c r="D3674" s="65"/>
      <c r="E3674" s="65" t="s">
        <v>11500</v>
      </c>
      <c r="F3674" s="9" t="s">
        <v>5093</v>
      </c>
      <c r="H3674" s="1" t="s">
        <v>878</v>
      </c>
      <c r="I3674" s="1" t="s">
        <v>972</v>
      </c>
      <c r="K3674" s="14" t="s">
        <v>11500</v>
      </c>
      <c r="L3674" s="14" t="s">
        <v>11500</v>
      </c>
      <c r="M3674" s="1" t="s">
        <v>57</v>
      </c>
      <c r="P3674" s="181" t="s">
        <v>11500</v>
      </c>
      <c r="Q3674" s="182"/>
      <c r="S3674" s="6">
        <v>0</v>
      </c>
      <c r="T3674" s="6">
        <v>0</v>
      </c>
      <c r="U3674" s="6">
        <v>0</v>
      </c>
      <c r="V3674" s="6">
        <v>0</v>
      </c>
      <c r="W3674" s="6">
        <f>SUM(Table2[[#This Row],[PE Obligations]:[Paving Obligations]])</f>
        <v>0</v>
      </c>
    </row>
    <row r="3675" spans="1:23" x14ac:dyDescent="0.25">
      <c r="A3675" s="5">
        <v>126844</v>
      </c>
      <c r="B3675" s="4">
        <v>2</v>
      </c>
      <c r="C3675" s="9" t="s">
        <v>241</v>
      </c>
      <c r="D3675" s="65"/>
      <c r="E3675" s="65" t="s">
        <v>11500</v>
      </c>
      <c r="F3675" s="9" t="s">
        <v>5123</v>
      </c>
      <c r="H3675" s="1" t="s">
        <v>878</v>
      </c>
      <c r="I3675" s="1" t="s">
        <v>972</v>
      </c>
      <c r="K3675" s="14" t="s">
        <v>11500</v>
      </c>
      <c r="L3675" s="14" t="s">
        <v>11500</v>
      </c>
      <c r="M3675" s="1" t="s">
        <v>57</v>
      </c>
      <c r="P3675" s="181" t="s">
        <v>11500</v>
      </c>
      <c r="Q3675" s="182"/>
      <c r="S3675" s="6">
        <v>0</v>
      </c>
      <c r="T3675" s="6">
        <v>0</v>
      </c>
      <c r="U3675" s="6">
        <v>0</v>
      </c>
      <c r="V3675" s="6">
        <v>0</v>
      </c>
      <c r="W3675" s="6">
        <f>SUM(Table2[[#This Row],[PE Obligations]:[Paving Obligations]])</f>
        <v>0</v>
      </c>
    </row>
    <row r="3676" spans="1:23" x14ac:dyDescent="0.25">
      <c r="A3676" s="5">
        <v>126959</v>
      </c>
      <c r="B3676" s="4">
        <v>1</v>
      </c>
      <c r="C3676" s="9" t="s">
        <v>25</v>
      </c>
      <c r="D3676" s="65"/>
      <c r="E3676" s="65" t="s">
        <v>11500</v>
      </c>
      <c r="F3676" s="9" t="s">
        <v>5186</v>
      </c>
      <c r="H3676" s="1" t="s">
        <v>878</v>
      </c>
      <c r="I3676" s="1" t="s">
        <v>972</v>
      </c>
      <c r="K3676" s="14" t="s">
        <v>11500</v>
      </c>
      <c r="L3676" s="14" t="s">
        <v>11500</v>
      </c>
      <c r="M3676" s="1" t="s">
        <v>57</v>
      </c>
      <c r="P3676" s="181" t="s">
        <v>11500</v>
      </c>
      <c r="Q3676" s="182"/>
      <c r="S3676" s="6">
        <v>0</v>
      </c>
      <c r="T3676" s="6">
        <v>0</v>
      </c>
      <c r="U3676" s="6">
        <v>0</v>
      </c>
      <c r="V3676" s="6">
        <v>0</v>
      </c>
      <c r="W3676" s="6">
        <f>SUM(Table2[[#This Row],[PE Obligations]:[Paving Obligations]])</f>
        <v>0</v>
      </c>
    </row>
    <row r="3677" spans="1:23" x14ac:dyDescent="0.25">
      <c r="A3677" s="5">
        <v>126960</v>
      </c>
      <c r="B3677" s="4">
        <v>1</v>
      </c>
      <c r="C3677" s="9" t="s">
        <v>192</v>
      </c>
      <c r="D3677" s="65"/>
      <c r="E3677" s="65" t="s">
        <v>11500</v>
      </c>
      <c r="F3677" s="9" t="s">
        <v>5187</v>
      </c>
      <c r="H3677" s="1" t="s">
        <v>878</v>
      </c>
      <c r="I3677" s="1" t="s">
        <v>972</v>
      </c>
      <c r="K3677" s="14" t="s">
        <v>11500</v>
      </c>
      <c r="L3677" s="14" t="s">
        <v>11500</v>
      </c>
      <c r="M3677" s="1" t="s">
        <v>57</v>
      </c>
      <c r="P3677" s="181" t="s">
        <v>11500</v>
      </c>
      <c r="Q3677" s="182"/>
      <c r="S3677" s="6">
        <v>0</v>
      </c>
      <c r="T3677" s="6">
        <v>0</v>
      </c>
      <c r="U3677" s="6">
        <v>0</v>
      </c>
      <c r="V3677" s="6">
        <v>0</v>
      </c>
      <c r="W3677" s="6">
        <f>SUM(Table2[[#This Row],[PE Obligations]:[Paving Obligations]])</f>
        <v>0</v>
      </c>
    </row>
    <row r="3678" spans="1:23" x14ac:dyDescent="0.25">
      <c r="A3678" s="5">
        <v>126970</v>
      </c>
      <c r="B3678" s="4">
        <v>3</v>
      </c>
      <c r="C3678" s="9" t="s">
        <v>320</v>
      </c>
      <c r="D3678" s="65"/>
      <c r="E3678" s="65" t="s">
        <v>11500</v>
      </c>
      <c r="F3678" s="9" t="s">
        <v>5200</v>
      </c>
      <c r="H3678" s="1" t="s">
        <v>878</v>
      </c>
      <c r="I3678" s="1" t="s">
        <v>972</v>
      </c>
      <c r="K3678" s="14" t="s">
        <v>11500</v>
      </c>
      <c r="L3678" s="14" t="s">
        <v>11500</v>
      </c>
      <c r="M3678" s="1" t="s">
        <v>57</v>
      </c>
      <c r="P3678" s="181" t="s">
        <v>11500</v>
      </c>
      <c r="Q3678" s="182"/>
      <c r="S3678" s="6">
        <v>0</v>
      </c>
      <c r="T3678" s="6">
        <v>0</v>
      </c>
      <c r="U3678" s="6">
        <v>0</v>
      </c>
      <c r="V3678" s="6">
        <v>0</v>
      </c>
      <c r="W3678" s="6">
        <f>SUM(Table2[[#This Row],[PE Obligations]:[Paving Obligations]])</f>
        <v>0</v>
      </c>
    </row>
    <row r="3679" spans="1:23" x14ac:dyDescent="0.25">
      <c r="A3679" s="5">
        <v>127000</v>
      </c>
      <c r="B3679" s="4">
        <v>3</v>
      </c>
      <c r="C3679" s="9" t="s">
        <v>250</v>
      </c>
      <c r="D3679" s="65"/>
      <c r="E3679" s="65" t="s">
        <v>11500</v>
      </c>
      <c r="F3679" s="9" t="s">
        <v>5234</v>
      </c>
      <c r="H3679" s="1" t="s">
        <v>878</v>
      </c>
      <c r="I3679" s="1" t="s">
        <v>972</v>
      </c>
      <c r="K3679" s="14" t="s">
        <v>11500</v>
      </c>
      <c r="L3679" s="14" t="s">
        <v>11500</v>
      </c>
      <c r="M3679" s="1" t="s">
        <v>57</v>
      </c>
      <c r="P3679" s="181" t="s">
        <v>11500</v>
      </c>
      <c r="Q3679" s="182"/>
      <c r="S3679" s="6">
        <v>0</v>
      </c>
      <c r="T3679" s="6">
        <v>0</v>
      </c>
      <c r="U3679" s="6">
        <v>0</v>
      </c>
      <c r="V3679" s="6">
        <v>0</v>
      </c>
      <c r="W3679" s="6">
        <f>SUM(Table2[[#This Row],[PE Obligations]:[Paving Obligations]])</f>
        <v>0</v>
      </c>
    </row>
    <row r="3680" spans="1:23" x14ac:dyDescent="0.25">
      <c r="A3680" s="5">
        <v>127001</v>
      </c>
      <c r="B3680" s="4">
        <v>3</v>
      </c>
      <c r="C3680" s="9" t="s">
        <v>250</v>
      </c>
      <c r="D3680" s="65"/>
      <c r="E3680" s="65" t="s">
        <v>11500</v>
      </c>
      <c r="F3680" s="9" t="s">
        <v>5235</v>
      </c>
      <c r="H3680" s="1" t="s">
        <v>878</v>
      </c>
      <c r="I3680" s="1" t="s">
        <v>972</v>
      </c>
      <c r="K3680" s="14" t="s">
        <v>11500</v>
      </c>
      <c r="L3680" s="14" t="s">
        <v>11500</v>
      </c>
      <c r="M3680" s="1" t="s">
        <v>57</v>
      </c>
      <c r="P3680" s="181" t="s">
        <v>11500</v>
      </c>
      <c r="Q3680" s="182"/>
      <c r="S3680" s="6">
        <v>0</v>
      </c>
      <c r="T3680" s="6">
        <v>0</v>
      </c>
      <c r="U3680" s="6">
        <v>0</v>
      </c>
      <c r="V3680" s="6">
        <v>0</v>
      </c>
      <c r="W3680" s="6">
        <f>SUM(Table2[[#This Row],[PE Obligations]:[Paving Obligations]])</f>
        <v>0</v>
      </c>
    </row>
    <row r="3681" spans="1:23" x14ac:dyDescent="0.25">
      <c r="A3681" s="5">
        <v>127006</v>
      </c>
      <c r="B3681" s="4">
        <v>1</v>
      </c>
      <c r="C3681" s="9" t="s">
        <v>186</v>
      </c>
      <c r="D3681" s="65"/>
      <c r="E3681" s="65" t="s">
        <v>11500</v>
      </c>
      <c r="F3681" s="9" t="s">
        <v>5238</v>
      </c>
      <c r="H3681" s="1" t="s">
        <v>878</v>
      </c>
      <c r="I3681" s="1" t="s">
        <v>972</v>
      </c>
      <c r="K3681" s="14" t="s">
        <v>11500</v>
      </c>
      <c r="L3681" s="14" t="s">
        <v>11500</v>
      </c>
      <c r="M3681" s="1" t="s">
        <v>57</v>
      </c>
      <c r="P3681" s="181" t="s">
        <v>11500</v>
      </c>
      <c r="Q3681" s="182"/>
      <c r="S3681" s="6">
        <v>0</v>
      </c>
      <c r="T3681" s="6">
        <v>0</v>
      </c>
      <c r="U3681" s="6">
        <v>0</v>
      </c>
      <c r="V3681" s="6">
        <v>0</v>
      </c>
      <c r="W3681" s="6">
        <f>SUM(Table2[[#This Row],[PE Obligations]:[Paving Obligations]])</f>
        <v>0</v>
      </c>
    </row>
    <row r="3682" spans="1:23" x14ac:dyDescent="0.25">
      <c r="A3682" s="5">
        <v>127007</v>
      </c>
      <c r="B3682" s="4">
        <v>1</v>
      </c>
      <c r="C3682" s="9" t="s">
        <v>186</v>
      </c>
      <c r="D3682" s="65"/>
      <c r="E3682" s="65" t="s">
        <v>11500</v>
      </c>
      <c r="F3682" s="9" t="s">
        <v>5239</v>
      </c>
      <c r="H3682" s="1" t="s">
        <v>878</v>
      </c>
      <c r="I3682" s="1" t="s">
        <v>972</v>
      </c>
      <c r="K3682" s="14" t="s">
        <v>11500</v>
      </c>
      <c r="L3682" s="14" t="s">
        <v>11500</v>
      </c>
      <c r="M3682" s="1" t="s">
        <v>57</v>
      </c>
      <c r="P3682" s="181" t="s">
        <v>11500</v>
      </c>
      <c r="Q3682" s="182"/>
      <c r="S3682" s="6">
        <v>0</v>
      </c>
      <c r="T3682" s="6">
        <v>0</v>
      </c>
      <c r="U3682" s="6">
        <v>0</v>
      </c>
      <c r="V3682" s="6">
        <v>0</v>
      </c>
      <c r="W3682" s="6">
        <f>SUM(Table2[[#This Row],[PE Obligations]:[Paving Obligations]])</f>
        <v>0</v>
      </c>
    </row>
    <row r="3683" spans="1:23" x14ac:dyDescent="0.25">
      <c r="A3683" s="5">
        <v>127008</v>
      </c>
      <c r="B3683" s="4">
        <v>2</v>
      </c>
      <c r="C3683" s="9" t="s">
        <v>212</v>
      </c>
      <c r="D3683" s="65"/>
      <c r="E3683" s="65" t="s">
        <v>11500</v>
      </c>
      <c r="F3683" s="9" t="s">
        <v>5240</v>
      </c>
      <c r="H3683" s="1" t="s">
        <v>878</v>
      </c>
      <c r="I3683" s="1" t="s">
        <v>972</v>
      </c>
      <c r="K3683" s="14" t="s">
        <v>11500</v>
      </c>
      <c r="L3683" s="14" t="s">
        <v>11500</v>
      </c>
      <c r="M3683" s="1" t="s">
        <v>57</v>
      </c>
      <c r="P3683" s="181" t="s">
        <v>11500</v>
      </c>
      <c r="Q3683" s="182"/>
      <c r="S3683" s="6">
        <v>0</v>
      </c>
      <c r="T3683" s="6">
        <v>0</v>
      </c>
      <c r="U3683" s="6">
        <v>0</v>
      </c>
      <c r="V3683" s="6">
        <v>0</v>
      </c>
      <c r="W3683" s="6">
        <f>SUM(Table2[[#This Row],[PE Obligations]:[Paving Obligations]])</f>
        <v>0</v>
      </c>
    </row>
    <row r="3684" spans="1:23" ht="30" x14ac:dyDescent="0.25">
      <c r="A3684" s="5">
        <v>127025</v>
      </c>
      <c r="B3684" s="4">
        <v>3</v>
      </c>
      <c r="C3684" s="9" t="s">
        <v>289</v>
      </c>
      <c r="D3684" s="65"/>
      <c r="E3684" s="65" t="s">
        <v>11500</v>
      </c>
      <c r="F3684" s="9" t="s">
        <v>5251</v>
      </c>
      <c r="H3684" s="1" t="s">
        <v>878</v>
      </c>
      <c r="I3684" s="1" t="s">
        <v>972</v>
      </c>
      <c r="K3684" s="14" t="s">
        <v>11500</v>
      </c>
      <c r="L3684" s="14" t="s">
        <v>11500</v>
      </c>
      <c r="M3684" s="1" t="s">
        <v>57</v>
      </c>
      <c r="P3684" s="181" t="s">
        <v>11500</v>
      </c>
      <c r="Q3684" s="182"/>
      <c r="S3684" s="6">
        <v>0</v>
      </c>
      <c r="T3684" s="6">
        <v>0</v>
      </c>
      <c r="U3684" s="6">
        <v>0</v>
      </c>
      <c r="V3684" s="6">
        <v>0</v>
      </c>
      <c r="W3684" s="6">
        <f>SUM(Table2[[#This Row],[PE Obligations]:[Paving Obligations]])</f>
        <v>0</v>
      </c>
    </row>
    <row r="3685" spans="1:23" ht="30" x14ac:dyDescent="0.25">
      <c r="A3685" s="5">
        <v>127049</v>
      </c>
      <c r="B3685" s="4">
        <v>2</v>
      </c>
      <c r="C3685" s="9" t="s">
        <v>98</v>
      </c>
      <c r="D3685" s="65"/>
      <c r="E3685" s="65" t="s">
        <v>11500</v>
      </c>
      <c r="F3685" s="9" t="s">
        <v>5267</v>
      </c>
      <c r="H3685" s="1" t="s">
        <v>878</v>
      </c>
      <c r="I3685" s="1" t="s">
        <v>972</v>
      </c>
      <c r="K3685" s="14" t="s">
        <v>11500</v>
      </c>
      <c r="L3685" s="14" t="s">
        <v>11500</v>
      </c>
      <c r="M3685" s="1" t="s">
        <v>57</v>
      </c>
      <c r="P3685" s="181" t="s">
        <v>11500</v>
      </c>
      <c r="Q3685" s="182"/>
      <c r="S3685" s="6">
        <v>0</v>
      </c>
      <c r="T3685" s="6">
        <v>0</v>
      </c>
      <c r="U3685" s="6">
        <v>0</v>
      </c>
      <c r="V3685" s="6">
        <v>0</v>
      </c>
      <c r="W3685" s="6">
        <f>SUM(Table2[[#This Row],[PE Obligations]:[Paving Obligations]])</f>
        <v>0</v>
      </c>
    </row>
    <row r="3686" spans="1:23" x14ac:dyDescent="0.25">
      <c r="A3686" s="5">
        <v>127261</v>
      </c>
      <c r="B3686" s="4">
        <v>2</v>
      </c>
      <c r="C3686" s="9" t="s">
        <v>124</v>
      </c>
      <c r="D3686" s="65"/>
      <c r="E3686" s="65" t="s">
        <v>11500</v>
      </c>
      <c r="F3686" s="9" t="s">
        <v>5395</v>
      </c>
      <c r="H3686" s="1" t="s">
        <v>878</v>
      </c>
      <c r="I3686" s="1" t="s">
        <v>972</v>
      </c>
      <c r="K3686" s="14" t="s">
        <v>11500</v>
      </c>
      <c r="L3686" s="14" t="s">
        <v>11500</v>
      </c>
      <c r="M3686" s="1" t="s">
        <v>57</v>
      </c>
      <c r="P3686" s="181" t="s">
        <v>11500</v>
      </c>
      <c r="Q3686" s="182"/>
      <c r="S3686" s="6">
        <v>0</v>
      </c>
      <c r="T3686" s="6">
        <v>0</v>
      </c>
      <c r="U3686" s="6">
        <v>0</v>
      </c>
      <c r="V3686" s="6">
        <v>0</v>
      </c>
      <c r="W3686" s="6">
        <f>SUM(Table2[[#This Row],[PE Obligations]:[Paving Obligations]])</f>
        <v>0</v>
      </c>
    </row>
    <row r="3687" spans="1:23" x14ac:dyDescent="0.25">
      <c r="A3687" s="5">
        <v>127472</v>
      </c>
      <c r="B3687" s="4">
        <v>4</v>
      </c>
      <c r="C3687" s="9" t="s">
        <v>259</v>
      </c>
      <c r="D3687" s="65"/>
      <c r="E3687" s="65" t="s">
        <v>11500</v>
      </c>
      <c r="F3687" s="9" t="s">
        <v>5511</v>
      </c>
      <c r="H3687" s="1" t="s">
        <v>878</v>
      </c>
      <c r="I3687" s="1" t="s">
        <v>972</v>
      </c>
      <c r="K3687" s="14" t="s">
        <v>11500</v>
      </c>
      <c r="L3687" s="14" t="s">
        <v>11500</v>
      </c>
      <c r="M3687" s="1" t="s">
        <v>57</v>
      </c>
      <c r="P3687" s="181" t="s">
        <v>11500</v>
      </c>
      <c r="Q3687" s="182"/>
      <c r="S3687" s="6">
        <v>0</v>
      </c>
      <c r="T3687" s="6">
        <v>0</v>
      </c>
      <c r="U3687" s="6">
        <v>0</v>
      </c>
      <c r="V3687" s="6">
        <v>0</v>
      </c>
      <c r="W3687" s="6">
        <f>SUM(Table2[[#This Row],[PE Obligations]:[Paving Obligations]])</f>
        <v>0</v>
      </c>
    </row>
    <row r="3688" spans="1:23" x14ac:dyDescent="0.25">
      <c r="A3688" s="5">
        <v>127478</v>
      </c>
      <c r="B3688" s="4">
        <v>1</v>
      </c>
      <c r="C3688" s="9" t="s">
        <v>287</v>
      </c>
      <c r="D3688" s="65"/>
      <c r="E3688" s="65" t="s">
        <v>11500</v>
      </c>
      <c r="F3688" s="9" t="s">
        <v>5516</v>
      </c>
      <c r="H3688" s="1" t="s">
        <v>878</v>
      </c>
      <c r="I3688" s="1" t="s">
        <v>972</v>
      </c>
      <c r="K3688" s="14" t="s">
        <v>11500</v>
      </c>
      <c r="L3688" s="14" t="s">
        <v>11500</v>
      </c>
      <c r="M3688" s="1" t="s">
        <v>57</v>
      </c>
      <c r="P3688" s="181" t="s">
        <v>11500</v>
      </c>
      <c r="Q3688" s="182"/>
      <c r="S3688" s="6">
        <v>0</v>
      </c>
      <c r="T3688" s="6">
        <v>0</v>
      </c>
      <c r="U3688" s="6">
        <v>0</v>
      </c>
      <c r="V3688" s="6">
        <v>0</v>
      </c>
      <c r="W3688" s="6">
        <f>SUM(Table2[[#This Row],[PE Obligations]:[Paving Obligations]])</f>
        <v>0</v>
      </c>
    </row>
    <row r="3689" spans="1:23" x14ac:dyDescent="0.25">
      <c r="A3689" s="5">
        <v>127479</v>
      </c>
      <c r="B3689" s="4">
        <v>1</v>
      </c>
      <c r="C3689" s="9" t="s">
        <v>287</v>
      </c>
      <c r="D3689" s="65"/>
      <c r="E3689" s="65" t="s">
        <v>11500</v>
      </c>
      <c r="F3689" s="9" t="s">
        <v>5517</v>
      </c>
      <c r="H3689" s="1" t="s">
        <v>878</v>
      </c>
      <c r="I3689" s="1" t="s">
        <v>972</v>
      </c>
      <c r="K3689" s="14" t="s">
        <v>11500</v>
      </c>
      <c r="L3689" s="14" t="s">
        <v>11500</v>
      </c>
      <c r="M3689" s="1" t="s">
        <v>57</v>
      </c>
      <c r="P3689" s="181" t="s">
        <v>11500</v>
      </c>
      <c r="Q3689" s="182"/>
      <c r="S3689" s="6">
        <v>0</v>
      </c>
      <c r="T3689" s="6">
        <v>0</v>
      </c>
      <c r="U3689" s="6">
        <v>0</v>
      </c>
      <c r="V3689" s="6">
        <v>0</v>
      </c>
      <c r="W3689" s="6">
        <f>SUM(Table2[[#This Row],[PE Obligations]:[Paving Obligations]])</f>
        <v>0</v>
      </c>
    </row>
    <row r="3690" spans="1:23" x14ac:dyDescent="0.25">
      <c r="A3690" s="5">
        <v>127534</v>
      </c>
      <c r="B3690" s="4">
        <v>2</v>
      </c>
      <c r="C3690" s="9" t="s">
        <v>128</v>
      </c>
      <c r="D3690" s="65"/>
      <c r="E3690" s="65" t="s">
        <v>11500</v>
      </c>
      <c r="F3690" s="9" t="s">
        <v>5567</v>
      </c>
      <c r="H3690" s="1" t="s">
        <v>878</v>
      </c>
      <c r="I3690" s="1" t="s">
        <v>972</v>
      </c>
      <c r="K3690" s="14" t="s">
        <v>11500</v>
      </c>
      <c r="L3690" s="14" t="s">
        <v>11500</v>
      </c>
      <c r="M3690" s="1" t="s">
        <v>57</v>
      </c>
      <c r="P3690" s="181" t="s">
        <v>11500</v>
      </c>
      <c r="Q3690" s="182"/>
      <c r="S3690" s="6">
        <v>0</v>
      </c>
      <c r="T3690" s="6">
        <v>0</v>
      </c>
      <c r="U3690" s="6">
        <v>0</v>
      </c>
      <c r="V3690" s="6">
        <v>0</v>
      </c>
      <c r="W3690" s="6">
        <f>SUM(Table2[[#This Row],[PE Obligations]:[Paving Obligations]])</f>
        <v>0</v>
      </c>
    </row>
    <row r="3691" spans="1:23" x14ac:dyDescent="0.25">
      <c r="A3691" s="5">
        <v>127811</v>
      </c>
      <c r="B3691" s="4">
        <v>2</v>
      </c>
      <c r="C3691" s="9" t="s">
        <v>98</v>
      </c>
      <c r="D3691" s="65"/>
      <c r="E3691" s="65" t="s">
        <v>11500</v>
      </c>
      <c r="F3691" s="9" t="s">
        <v>5811</v>
      </c>
      <c r="H3691" s="1" t="s">
        <v>878</v>
      </c>
      <c r="I3691" s="1" t="s">
        <v>972</v>
      </c>
      <c r="K3691" s="14" t="s">
        <v>11500</v>
      </c>
      <c r="L3691" s="14" t="s">
        <v>11500</v>
      </c>
      <c r="M3691" s="1" t="s">
        <v>57</v>
      </c>
      <c r="P3691" s="181" t="s">
        <v>11500</v>
      </c>
      <c r="Q3691" s="182"/>
      <c r="S3691" s="6">
        <v>0</v>
      </c>
      <c r="T3691" s="6">
        <v>0</v>
      </c>
      <c r="U3691" s="6">
        <v>0</v>
      </c>
      <c r="V3691" s="6">
        <v>0</v>
      </c>
      <c r="W3691" s="6">
        <f>SUM(Table2[[#This Row],[PE Obligations]:[Paving Obligations]])</f>
        <v>0</v>
      </c>
    </row>
    <row r="3692" spans="1:23" x14ac:dyDescent="0.25">
      <c r="A3692" s="5">
        <v>128125</v>
      </c>
      <c r="B3692" s="4">
        <v>4</v>
      </c>
      <c r="C3692" s="9" t="s">
        <v>355</v>
      </c>
      <c r="D3692" s="65"/>
      <c r="E3692" s="65" t="s">
        <v>11500</v>
      </c>
      <c r="F3692" s="9" t="s">
        <v>6027</v>
      </c>
      <c r="H3692" s="1" t="s">
        <v>878</v>
      </c>
      <c r="I3692" s="1" t="s">
        <v>972</v>
      </c>
      <c r="K3692" s="14" t="s">
        <v>11500</v>
      </c>
      <c r="L3692" s="14" t="s">
        <v>11500</v>
      </c>
      <c r="M3692" s="1" t="s">
        <v>57</v>
      </c>
      <c r="P3692" s="181" t="s">
        <v>11500</v>
      </c>
      <c r="Q3692" s="182"/>
      <c r="S3692" s="6">
        <v>0</v>
      </c>
      <c r="T3692" s="6">
        <v>0</v>
      </c>
      <c r="U3692" s="6">
        <v>0</v>
      </c>
      <c r="V3692" s="6">
        <v>0</v>
      </c>
      <c r="W3692" s="6">
        <f>SUM(Table2[[#This Row],[PE Obligations]:[Paving Obligations]])</f>
        <v>0</v>
      </c>
    </row>
    <row r="3693" spans="1:23" x14ac:dyDescent="0.25">
      <c r="A3693" s="5">
        <v>128182</v>
      </c>
      <c r="B3693" s="4">
        <v>2</v>
      </c>
      <c r="C3693" s="9" t="s">
        <v>204</v>
      </c>
      <c r="D3693" s="65"/>
      <c r="E3693" s="65" t="s">
        <v>11500</v>
      </c>
      <c r="F3693" s="9" t="s">
        <v>6038</v>
      </c>
      <c r="H3693" s="1" t="s">
        <v>878</v>
      </c>
      <c r="I3693" s="1" t="s">
        <v>972</v>
      </c>
      <c r="K3693" s="14" t="s">
        <v>11500</v>
      </c>
      <c r="L3693" s="14" t="s">
        <v>11500</v>
      </c>
      <c r="M3693" s="1" t="s">
        <v>57</v>
      </c>
      <c r="P3693" s="181" t="s">
        <v>11500</v>
      </c>
      <c r="Q3693" s="182"/>
      <c r="S3693" s="6">
        <v>0</v>
      </c>
      <c r="T3693" s="6">
        <v>0</v>
      </c>
      <c r="U3693" s="6">
        <v>0</v>
      </c>
      <c r="V3693" s="6">
        <v>0</v>
      </c>
      <c r="W3693" s="6">
        <f>SUM(Table2[[#This Row],[PE Obligations]:[Paving Obligations]])</f>
        <v>0</v>
      </c>
    </row>
    <row r="3694" spans="1:23" x14ac:dyDescent="0.25">
      <c r="A3694" s="5">
        <v>128192</v>
      </c>
      <c r="B3694" s="4">
        <v>4</v>
      </c>
      <c r="C3694" s="9" t="s">
        <v>355</v>
      </c>
      <c r="D3694" s="65"/>
      <c r="E3694" s="65" t="s">
        <v>11500</v>
      </c>
      <c r="F3694" s="9" t="s">
        <v>6040</v>
      </c>
      <c r="H3694" s="1" t="s">
        <v>878</v>
      </c>
      <c r="I3694" s="1" t="s">
        <v>972</v>
      </c>
      <c r="K3694" s="14" t="s">
        <v>11500</v>
      </c>
      <c r="L3694" s="14" t="s">
        <v>11500</v>
      </c>
      <c r="M3694" s="1" t="s">
        <v>57</v>
      </c>
      <c r="P3694" s="181" t="s">
        <v>11500</v>
      </c>
      <c r="Q3694" s="182"/>
      <c r="S3694" s="6">
        <v>0</v>
      </c>
      <c r="T3694" s="6">
        <v>0</v>
      </c>
      <c r="U3694" s="6">
        <v>0</v>
      </c>
      <c r="V3694" s="6">
        <v>0</v>
      </c>
      <c r="W3694" s="6">
        <f>SUM(Table2[[#This Row],[PE Obligations]:[Paving Obligations]])</f>
        <v>0</v>
      </c>
    </row>
    <row r="3695" spans="1:23" ht="30" x14ac:dyDescent="0.25">
      <c r="A3695" s="5">
        <v>128404</v>
      </c>
      <c r="B3695" s="4">
        <v>3</v>
      </c>
      <c r="C3695" s="9" t="s">
        <v>239</v>
      </c>
      <c r="D3695" s="65"/>
      <c r="E3695" s="65" t="s">
        <v>900</v>
      </c>
      <c r="F3695" s="9" t="s">
        <v>6096</v>
      </c>
      <c r="H3695" s="1" t="s">
        <v>105</v>
      </c>
      <c r="I3695" s="1" t="s">
        <v>118</v>
      </c>
      <c r="K3695" s="14" t="s">
        <v>11500</v>
      </c>
      <c r="L3695" s="14" t="s">
        <v>11500</v>
      </c>
      <c r="M3695" s="1" t="s">
        <v>57</v>
      </c>
      <c r="N3695" s="13">
        <v>43742</v>
      </c>
      <c r="P3695" s="181" t="s">
        <v>11515</v>
      </c>
      <c r="Q3695" s="182"/>
      <c r="S3695" s="6">
        <v>0</v>
      </c>
      <c r="T3695" s="6">
        <v>0</v>
      </c>
      <c r="U3695" s="6">
        <v>0</v>
      </c>
      <c r="V3695" s="6">
        <v>0</v>
      </c>
      <c r="W3695" s="6">
        <f>SUM(Table2[[#This Row],[PE Obligations]:[Paving Obligations]])</f>
        <v>0</v>
      </c>
    </row>
    <row r="3696" spans="1:23" x14ac:dyDescent="0.25">
      <c r="A3696" s="5">
        <v>128414</v>
      </c>
      <c r="B3696" s="4">
        <v>1</v>
      </c>
      <c r="C3696" s="9" t="s">
        <v>83</v>
      </c>
      <c r="D3696" s="65"/>
      <c r="E3696" s="65" t="s">
        <v>11500</v>
      </c>
      <c r="F3696" s="9" t="s">
        <v>6111</v>
      </c>
      <c r="H3696" s="1" t="s">
        <v>878</v>
      </c>
      <c r="I3696" s="1" t="s">
        <v>972</v>
      </c>
      <c r="K3696" s="14" t="s">
        <v>11500</v>
      </c>
      <c r="L3696" s="14" t="s">
        <v>11500</v>
      </c>
      <c r="M3696" s="1" t="s">
        <v>57</v>
      </c>
      <c r="P3696" s="181" t="s">
        <v>11500</v>
      </c>
      <c r="Q3696" s="182"/>
      <c r="S3696" s="6">
        <v>0</v>
      </c>
      <c r="T3696" s="6">
        <v>0</v>
      </c>
      <c r="U3696" s="6">
        <v>0</v>
      </c>
      <c r="V3696" s="6">
        <v>0</v>
      </c>
      <c r="W3696" s="6">
        <f>SUM(Table2[[#This Row],[PE Obligations]:[Paving Obligations]])</f>
        <v>0</v>
      </c>
    </row>
    <row r="3697" spans="1:23" x14ac:dyDescent="0.25">
      <c r="A3697" s="5">
        <v>128554</v>
      </c>
      <c r="B3697" s="4">
        <v>3</v>
      </c>
      <c r="C3697" s="9" t="s">
        <v>320</v>
      </c>
      <c r="D3697" s="65"/>
      <c r="E3697" s="65" t="s">
        <v>11500</v>
      </c>
      <c r="F3697" s="9" t="s">
        <v>6148</v>
      </c>
      <c r="H3697" s="1" t="s">
        <v>878</v>
      </c>
      <c r="I3697" s="1" t="s">
        <v>972</v>
      </c>
      <c r="K3697" s="14" t="s">
        <v>11500</v>
      </c>
      <c r="L3697" s="14" t="s">
        <v>11500</v>
      </c>
      <c r="M3697" s="1" t="s">
        <v>57</v>
      </c>
      <c r="P3697" s="181" t="s">
        <v>11500</v>
      </c>
      <c r="Q3697" s="182"/>
      <c r="S3697" s="6">
        <v>0</v>
      </c>
      <c r="T3697" s="6">
        <v>0</v>
      </c>
      <c r="U3697" s="6">
        <v>0</v>
      </c>
      <c r="V3697" s="6">
        <v>0</v>
      </c>
      <c r="W3697" s="6">
        <f>SUM(Table2[[#This Row],[PE Obligations]:[Paving Obligations]])</f>
        <v>0</v>
      </c>
    </row>
    <row r="3698" spans="1:23" ht="30" x14ac:dyDescent="0.25">
      <c r="A3698" s="5">
        <v>128591</v>
      </c>
      <c r="B3698" s="4">
        <v>3</v>
      </c>
      <c r="C3698" s="9" t="s">
        <v>161</v>
      </c>
      <c r="D3698" s="65"/>
      <c r="E3698" s="65" t="s">
        <v>11500</v>
      </c>
      <c r="F3698" s="9" t="s">
        <v>6164</v>
      </c>
      <c r="H3698" s="1" t="s">
        <v>1072</v>
      </c>
      <c r="K3698" s="14" t="s">
        <v>11500</v>
      </c>
      <c r="L3698" s="14" t="s">
        <v>11500</v>
      </c>
      <c r="M3698" s="1" t="s">
        <v>57</v>
      </c>
      <c r="P3698" s="181" t="s">
        <v>11500</v>
      </c>
      <c r="Q3698" s="182"/>
      <c r="S3698" s="6">
        <v>0</v>
      </c>
      <c r="T3698" s="6">
        <v>0</v>
      </c>
      <c r="U3698" s="6">
        <v>0</v>
      </c>
      <c r="V3698" s="6">
        <v>0</v>
      </c>
      <c r="W3698" s="6">
        <f>SUM(Table2[[#This Row],[PE Obligations]:[Paving Obligations]])</f>
        <v>0</v>
      </c>
    </row>
    <row r="3699" spans="1:23" x14ac:dyDescent="0.25">
      <c r="A3699" s="5">
        <v>128633</v>
      </c>
      <c r="B3699" s="4">
        <v>1</v>
      </c>
      <c r="C3699" s="9" t="s">
        <v>83</v>
      </c>
      <c r="D3699" s="65"/>
      <c r="E3699" s="65" t="s">
        <v>11500</v>
      </c>
      <c r="F3699" s="9" t="s">
        <v>6187</v>
      </c>
      <c r="H3699" s="1" t="s">
        <v>878</v>
      </c>
      <c r="I3699" s="1" t="s">
        <v>972</v>
      </c>
      <c r="K3699" s="14" t="s">
        <v>11500</v>
      </c>
      <c r="L3699" s="14" t="s">
        <v>11500</v>
      </c>
      <c r="M3699" s="1" t="s">
        <v>57</v>
      </c>
      <c r="P3699" s="181" t="s">
        <v>11500</v>
      </c>
      <c r="Q3699" s="182"/>
      <c r="S3699" s="6">
        <v>0</v>
      </c>
      <c r="T3699" s="6">
        <v>0</v>
      </c>
      <c r="U3699" s="6">
        <v>0</v>
      </c>
      <c r="V3699" s="6">
        <v>0</v>
      </c>
      <c r="W3699" s="6">
        <f>SUM(Table2[[#This Row],[PE Obligations]:[Paving Obligations]])</f>
        <v>0</v>
      </c>
    </row>
    <row r="3700" spans="1:23" x14ac:dyDescent="0.25">
      <c r="A3700" s="5">
        <v>128714</v>
      </c>
      <c r="B3700" s="4">
        <v>3</v>
      </c>
      <c r="C3700" s="9" t="s">
        <v>161</v>
      </c>
      <c r="D3700" s="65"/>
      <c r="E3700" s="65" t="s">
        <v>10721</v>
      </c>
      <c r="F3700" s="9" t="s">
        <v>6262</v>
      </c>
      <c r="G3700" s="9" t="s">
        <v>2054</v>
      </c>
      <c r="H3700" s="1" t="s">
        <v>105</v>
      </c>
      <c r="I3700" s="1" t="s">
        <v>171</v>
      </c>
      <c r="K3700" s="14" t="s">
        <v>11500</v>
      </c>
      <c r="L3700" s="14" t="s">
        <v>11500</v>
      </c>
      <c r="M3700" s="1" t="s">
        <v>57</v>
      </c>
      <c r="P3700" s="181" t="s">
        <v>11513</v>
      </c>
      <c r="Q3700" s="182"/>
      <c r="S3700" s="6">
        <v>0</v>
      </c>
      <c r="T3700" s="6">
        <v>0</v>
      </c>
      <c r="U3700" s="6">
        <v>0</v>
      </c>
      <c r="V3700" s="6">
        <v>0</v>
      </c>
      <c r="W3700" s="6">
        <f>SUM(Table2[[#This Row],[PE Obligations]:[Paving Obligations]])</f>
        <v>0</v>
      </c>
    </row>
    <row r="3701" spans="1:23" x14ac:dyDescent="0.25">
      <c r="A3701" s="5">
        <v>128839</v>
      </c>
      <c r="B3701" s="4">
        <v>4</v>
      </c>
      <c r="C3701" s="9" t="s">
        <v>304</v>
      </c>
      <c r="D3701" s="65"/>
      <c r="E3701" s="65" t="s">
        <v>11500</v>
      </c>
      <c r="F3701" s="9" t="s">
        <v>6367</v>
      </c>
      <c r="H3701" s="1" t="s">
        <v>878</v>
      </c>
      <c r="I3701" s="1" t="s">
        <v>972</v>
      </c>
      <c r="K3701" s="14" t="s">
        <v>11500</v>
      </c>
      <c r="L3701" s="14" t="s">
        <v>11500</v>
      </c>
      <c r="M3701" s="1" t="s">
        <v>57</v>
      </c>
      <c r="P3701" s="181" t="s">
        <v>11500</v>
      </c>
      <c r="Q3701" s="182"/>
      <c r="S3701" s="6">
        <v>0</v>
      </c>
      <c r="T3701" s="6">
        <v>0</v>
      </c>
      <c r="U3701" s="6">
        <v>0</v>
      </c>
      <c r="V3701" s="6">
        <v>0</v>
      </c>
      <c r="W3701" s="6">
        <f>SUM(Table2[[#This Row],[PE Obligations]:[Paving Obligations]])</f>
        <v>0</v>
      </c>
    </row>
    <row r="3702" spans="1:23" x14ac:dyDescent="0.25">
      <c r="A3702" s="5">
        <v>128905</v>
      </c>
      <c r="B3702" s="4">
        <v>1</v>
      </c>
      <c r="C3702" s="9" t="s">
        <v>292</v>
      </c>
      <c r="D3702" s="65"/>
      <c r="E3702" s="65" t="s">
        <v>11500</v>
      </c>
      <c r="F3702" s="9" t="s">
        <v>6412</v>
      </c>
      <c r="H3702" s="1" t="s">
        <v>878</v>
      </c>
      <c r="I3702" s="1" t="s">
        <v>972</v>
      </c>
      <c r="K3702" s="14" t="s">
        <v>11500</v>
      </c>
      <c r="L3702" s="14" t="s">
        <v>11500</v>
      </c>
      <c r="M3702" s="1" t="s">
        <v>57</v>
      </c>
      <c r="P3702" s="181" t="s">
        <v>11500</v>
      </c>
      <c r="Q3702" s="182"/>
      <c r="S3702" s="6">
        <v>0</v>
      </c>
      <c r="T3702" s="6">
        <v>0</v>
      </c>
      <c r="U3702" s="6">
        <v>0</v>
      </c>
      <c r="V3702" s="6">
        <v>0</v>
      </c>
      <c r="W3702" s="6">
        <f>SUM(Table2[[#This Row],[PE Obligations]:[Paving Obligations]])</f>
        <v>0</v>
      </c>
    </row>
    <row r="3703" spans="1:23" ht="30" x14ac:dyDescent="0.25">
      <c r="A3703" s="5">
        <v>129230.31</v>
      </c>
      <c r="B3703" s="4">
        <v>6</v>
      </c>
      <c r="C3703" s="9" t="s">
        <v>46</v>
      </c>
      <c r="D3703" s="65"/>
      <c r="E3703" s="65" t="s">
        <v>11500</v>
      </c>
      <c r="F3703" s="9" t="s">
        <v>6657</v>
      </c>
      <c r="H3703" s="1" t="s">
        <v>24</v>
      </c>
      <c r="I3703" s="1" t="s">
        <v>24</v>
      </c>
      <c r="K3703" s="14" t="s">
        <v>11500</v>
      </c>
      <c r="L3703" s="14" t="s">
        <v>11500</v>
      </c>
      <c r="M3703" s="1" t="s">
        <v>57</v>
      </c>
      <c r="P3703" s="181" t="s">
        <v>11500</v>
      </c>
      <c r="Q3703" s="182"/>
      <c r="S3703" s="6">
        <v>0</v>
      </c>
      <c r="T3703" s="6">
        <v>0</v>
      </c>
      <c r="U3703" s="6">
        <v>0</v>
      </c>
      <c r="V3703" s="6">
        <v>0</v>
      </c>
      <c r="W3703" s="6">
        <f>SUM(Table2[[#This Row],[PE Obligations]:[Paving Obligations]])</f>
        <v>0</v>
      </c>
    </row>
    <row r="3704" spans="1:23" ht="30" x14ac:dyDescent="0.25">
      <c r="A3704" s="5">
        <v>129230.35</v>
      </c>
      <c r="B3704" s="4">
        <v>6</v>
      </c>
      <c r="C3704" s="9" t="s">
        <v>46</v>
      </c>
      <c r="D3704" s="65"/>
      <c r="E3704" s="65" t="s">
        <v>11500</v>
      </c>
      <c r="F3704" s="9" t="s">
        <v>6661</v>
      </c>
      <c r="H3704" s="1" t="s">
        <v>24</v>
      </c>
      <c r="I3704" s="1" t="s">
        <v>24</v>
      </c>
      <c r="K3704" s="14" t="s">
        <v>11500</v>
      </c>
      <c r="L3704" s="14" t="s">
        <v>11500</v>
      </c>
      <c r="M3704" s="1" t="s">
        <v>57</v>
      </c>
      <c r="P3704" s="181" t="s">
        <v>11500</v>
      </c>
      <c r="Q3704" s="182"/>
      <c r="S3704" s="6">
        <v>0</v>
      </c>
      <c r="T3704" s="6">
        <v>0</v>
      </c>
      <c r="U3704" s="6">
        <v>0</v>
      </c>
      <c r="V3704" s="6">
        <v>0</v>
      </c>
      <c r="W3704" s="6">
        <f>SUM(Table2[[#This Row],[PE Obligations]:[Paving Obligations]])</f>
        <v>0</v>
      </c>
    </row>
    <row r="3705" spans="1:23" ht="30" x14ac:dyDescent="0.25">
      <c r="A3705" s="5">
        <v>129230.41</v>
      </c>
      <c r="B3705" s="4">
        <v>6</v>
      </c>
      <c r="C3705" s="9" t="s">
        <v>46</v>
      </c>
      <c r="D3705" s="65"/>
      <c r="E3705" s="65" t="s">
        <v>11500</v>
      </c>
      <c r="F3705" s="9" t="s">
        <v>6667</v>
      </c>
      <c r="H3705" s="1" t="s">
        <v>24</v>
      </c>
      <c r="I3705" s="1" t="s">
        <v>24</v>
      </c>
      <c r="K3705" s="14" t="s">
        <v>11500</v>
      </c>
      <c r="L3705" s="14" t="s">
        <v>11500</v>
      </c>
      <c r="M3705" s="1" t="s">
        <v>57</v>
      </c>
      <c r="P3705" s="181" t="s">
        <v>11500</v>
      </c>
      <c r="Q3705" s="182"/>
      <c r="S3705" s="6">
        <v>0</v>
      </c>
      <c r="T3705" s="6">
        <v>0</v>
      </c>
      <c r="U3705" s="6">
        <v>0</v>
      </c>
      <c r="V3705" s="6">
        <v>0</v>
      </c>
      <c r="W3705" s="6">
        <f>SUM(Table2[[#This Row],[PE Obligations]:[Paving Obligations]])</f>
        <v>0</v>
      </c>
    </row>
    <row r="3706" spans="1:23" ht="30" x14ac:dyDescent="0.25">
      <c r="A3706" s="5">
        <v>129284</v>
      </c>
      <c r="B3706" s="4">
        <v>3</v>
      </c>
      <c r="C3706" s="9" t="s">
        <v>54</v>
      </c>
      <c r="D3706" s="65"/>
      <c r="E3706" s="65" t="s">
        <v>11500</v>
      </c>
      <c r="F3706" s="9" t="s">
        <v>6758</v>
      </c>
      <c r="H3706" s="1" t="s">
        <v>1246</v>
      </c>
      <c r="K3706" s="14" t="s">
        <v>11500</v>
      </c>
      <c r="L3706" s="14" t="s">
        <v>11500</v>
      </c>
      <c r="M3706" s="1" t="s">
        <v>57</v>
      </c>
      <c r="P3706" s="181" t="s">
        <v>11500</v>
      </c>
      <c r="Q3706" s="182"/>
      <c r="S3706" s="6">
        <v>0</v>
      </c>
      <c r="T3706" s="6">
        <v>0</v>
      </c>
      <c r="U3706" s="6">
        <v>0</v>
      </c>
      <c r="V3706" s="6">
        <v>0</v>
      </c>
      <c r="W3706" s="6">
        <f>SUM(Table2[[#This Row],[PE Obligations]:[Paving Obligations]])</f>
        <v>0</v>
      </c>
    </row>
    <row r="3707" spans="1:23" x14ac:dyDescent="0.25">
      <c r="A3707" s="5">
        <v>129288</v>
      </c>
      <c r="B3707" s="4">
        <v>3</v>
      </c>
      <c r="C3707" s="9" t="s">
        <v>161</v>
      </c>
      <c r="D3707" s="65"/>
      <c r="E3707" s="65" t="s">
        <v>11500</v>
      </c>
      <c r="F3707" s="9" t="s">
        <v>6762</v>
      </c>
      <c r="H3707" s="1" t="s">
        <v>1246</v>
      </c>
      <c r="K3707" s="14" t="s">
        <v>11500</v>
      </c>
      <c r="L3707" s="14" t="s">
        <v>11500</v>
      </c>
      <c r="M3707" s="1" t="s">
        <v>57</v>
      </c>
      <c r="P3707" s="181" t="s">
        <v>11500</v>
      </c>
      <c r="Q3707" s="182"/>
      <c r="S3707" s="6">
        <v>0</v>
      </c>
      <c r="T3707" s="6">
        <v>0</v>
      </c>
      <c r="U3707" s="6">
        <v>0</v>
      </c>
      <c r="V3707" s="6">
        <v>0</v>
      </c>
      <c r="W3707" s="6">
        <f>SUM(Table2[[#This Row],[PE Obligations]:[Paving Obligations]])</f>
        <v>0</v>
      </c>
    </row>
    <row r="3708" spans="1:23" x14ac:dyDescent="0.25">
      <c r="A3708" s="5">
        <v>129435</v>
      </c>
      <c r="B3708" s="4">
        <v>2</v>
      </c>
      <c r="C3708" s="9" t="s">
        <v>65</v>
      </c>
      <c r="D3708" s="65"/>
      <c r="E3708" s="65" t="s">
        <v>11500</v>
      </c>
      <c r="F3708" s="9" t="s">
        <v>6920</v>
      </c>
      <c r="H3708" s="1" t="s">
        <v>1246</v>
      </c>
      <c r="K3708" s="14" t="s">
        <v>11500</v>
      </c>
      <c r="L3708" s="14" t="s">
        <v>11500</v>
      </c>
      <c r="M3708" s="1" t="s">
        <v>57</v>
      </c>
      <c r="P3708" s="181" t="s">
        <v>11500</v>
      </c>
      <c r="Q3708" s="182"/>
      <c r="S3708" s="6">
        <v>0</v>
      </c>
      <c r="T3708" s="6">
        <v>0</v>
      </c>
      <c r="U3708" s="6">
        <v>0</v>
      </c>
      <c r="V3708" s="6">
        <v>0</v>
      </c>
      <c r="W3708" s="6">
        <f>SUM(Table2[[#This Row],[PE Obligations]:[Paving Obligations]])</f>
        <v>0</v>
      </c>
    </row>
    <row r="3709" spans="1:23" x14ac:dyDescent="0.25">
      <c r="A3709" s="5">
        <v>129732</v>
      </c>
      <c r="B3709" s="4">
        <v>3</v>
      </c>
      <c r="C3709" s="9" t="s">
        <v>798</v>
      </c>
      <c r="D3709" s="65"/>
      <c r="E3709" s="65" t="s">
        <v>11500</v>
      </c>
      <c r="F3709" s="9" t="s">
        <v>7071</v>
      </c>
      <c r="H3709" s="1" t="s">
        <v>878</v>
      </c>
      <c r="I3709" s="1" t="s">
        <v>972</v>
      </c>
      <c r="K3709" s="14" t="s">
        <v>11500</v>
      </c>
      <c r="L3709" s="14" t="s">
        <v>11500</v>
      </c>
      <c r="M3709" s="1" t="s">
        <v>57</v>
      </c>
      <c r="P3709" s="181" t="s">
        <v>11500</v>
      </c>
      <c r="Q3709" s="182"/>
      <c r="S3709" s="6">
        <v>0</v>
      </c>
      <c r="T3709" s="6">
        <v>0</v>
      </c>
      <c r="U3709" s="6">
        <v>0</v>
      </c>
      <c r="V3709" s="6">
        <v>0</v>
      </c>
      <c r="W3709" s="6">
        <f>SUM(Table2[[#This Row],[PE Obligations]:[Paving Obligations]])</f>
        <v>0</v>
      </c>
    </row>
    <row r="3710" spans="1:23" x14ac:dyDescent="0.25">
      <c r="A3710" s="5">
        <v>129736.05</v>
      </c>
      <c r="B3710" s="4">
        <v>6</v>
      </c>
      <c r="C3710" s="9" t="s">
        <v>46</v>
      </c>
      <c r="D3710" s="65"/>
      <c r="E3710" s="65" t="s">
        <v>11500</v>
      </c>
      <c r="F3710" s="9" t="s">
        <v>7080</v>
      </c>
      <c r="H3710" s="1" t="s">
        <v>24</v>
      </c>
      <c r="I3710" s="1" t="s">
        <v>56</v>
      </c>
      <c r="K3710" s="14" t="s">
        <v>11500</v>
      </c>
      <c r="L3710" s="14" t="s">
        <v>11500</v>
      </c>
      <c r="M3710" s="1" t="s">
        <v>57</v>
      </c>
      <c r="P3710" s="181" t="s">
        <v>11500</v>
      </c>
      <c r="Q3710" s="182"/>
      <c r="S3710" s="6">
        <v>0</v>
      </c>
      <c r="T3710" s="6">
        <v>0</v>
      </c>
      <c r="U3710" s="6">
        <v>0</v>
      </c>
      <c r="V3710" s="6">
        <v>0</v>
      </c>
      <c r="W3710" s="6">
        <f>SUM(Table2[[#This Row],[PE Obligations]:[Paving Obligations]])</f>
        <v>0</v>
      </c>
    </row>
    <row r="3711" spans="1:23" x14ac:dyDescent="0.25">
      <c r="A3711" s="5">
        <v>129924</v>
      </c>
      <c r="B3711" s="4">
        <v>1</v>
      </c>
      <c r="C3711" s="9" t="s">
        <v>86</v>
      </c>
      <c r="D3711" s="65"/>
      <c r="E3711" s="65" t="s">
        <v>11500</v>
      </c>
      <c r="F3711" s="9" t="s">
        <v>7279</v>
      </c>
      <c r="H3711" s="1" t="s">
        <v>24</v>
      </c>
      <c r="I3711" s="1" t="s">
        <v>771</v>
      </c>
      <c r="K3711" s="14" t="s">
        <v>11500</v>
      </c>
      <c r="L3711" s="14" t="s">
        <v>11500</v>
      </c>
      <c r="M3711" s="2">
        <v>0</v>
      </c>
      <c r="P3711" s="181" t="s">
        <v>11500</v>
      </c>
      <c r="Q3711" s="182"/>
      <c r="S3711" s="6">
        <v>0</v>
      </c>
      <c r="T3711" s="6">
        <v>0</v>
      </c>
      <c r="U3711" s="6">
        <v>0</v>
      </c>
      <c r="V3711" s="6">
        <v>0</v>
      </c>
      <c r="W3711" s="6">
        <f>SUM(Table2[[#This Row],[PE Obligations]:[Paving Obligations]])</f>
        <v>0</v>
      </c>
    </row>
    <row r="3712" spans="1:23" x14ac:dyDescent="0.25">
      <c r="A3712" s="5">
        <v>129925</v>
      </c>
      <c r="B3712" s="4">
        <v>2</v>
      </c>
      <c r="C3712" s="9" t="s">
        <v>65</v>
      </c>
      <c r="D3712" s="65"/>
      <c r="E3712" s="65" t="s">
        <v>11500</v>
      </c>
      <c r="F3712" s="9" t="s">
        <v>7280</v>
      </c>
      <c r="H3712" s="1" t="s">
        <v>24</v>
      </c>
      <c r="I3712" s="1" t="s">
        <v>771</v>
      </c>
      <c r="K3712" s="14" t="s">
        <v>11500</v>
      </c>
      <c r="L3712" s="14" t="s">
        <v>11500</v>
      </c>
      <c r="M3712" s="2">
        <v>0</v>
      </c>
      <c r="P3712" s="181" t="s">
        <v>11500</v>
      </c>
      <c r="Q3712" s="182"/>
      <c r="S3712" s="6">
        <v>0</v>
      </c>
      <c r="T3712" s="6">
        <v>0</v>
      </c>
      <c r="U3712" s="6">
        <v>0</v>
      </c>
      <c r="V3712" s="6">
        <v>0</v>
      </c>
      <c r="W3712" s="6">
        <f>SUM(Table2[[#This Row],[PE Obligations]:[Paving Obligations]])</f>
        <v>0</v>
      </c>
    </row>
    <row r="3713" spans="1:23" x14ac:dyDescent="0.25">
      <c r="A3713" s="5">
        <v>129926</v>
      </c>
      <c r="B3713" s="4">
        <v>3</v>
      </c>
      <c r="C3713" s="9" t="s">
        <v>43</v>
      </c>
      <c r="D3713" s="65"/>
      <c r="E3713" s="65" t="s">
        <v>11500</v>
      </c>
      <c r="F3713" s="9" t="s">
        <v>7281</v>
      </c>
      <c r="H3713" s="1" t="s">
        <v>24</v>
      </c>
      <c r="I3713" s="1" t="s">
        <v>771</v>
      </c>
      <c r="K3713" s="14" t="s">
        <v>11500</v>
      </c>
      <c r="L3713" s="14" t="s">
        <v>11500</v>
      </c>
      <c r="M3713" s="1" t="s">
        <v>57</v>
      </c>
      <c r="P3713" s="181" t="s">
        <v>11500</v>
      </c>
      <c r="Q3713" s="182"/>
      <c r="S3713" s="6">
        <v>0</v>
      </c>
      <c r="T3713" s="6">
        <v>0</v>
      </c>
      <c r="U3713" s="6">
        <v>0</v>
      </c>
      <c r="V3713" s="6">
        <v>0</v>
      </c>
      <c r="W3713" s="6">
        <f>SUM(Table2[[#This Row],[PE Obligations]:[Paving Obligations]])</f>
        <v>0</v>
      </c>
    </row>
    <row r="3714" spans="1:23" x14ac:dyDescent="0.25">
      <c r="A3714" s="5">
        <v>129927</v>
      </c>
      <c r="B3714" s="4">
        <v>2</v>
      </c>
      <c r="C3714" s="9" t="s">
        <v>179</v>
      </c>
      <c r="D3714" s="65"/>
      <c r="E3714" s="65" t="s">
        <v>11500</v>
      </c>
      <c r="F3714" s="9" t="s">
        <v>7282</v>
      </c>
      <c r="H3714" s="1" t="s">
        <v>24</v>
      </c>
      <c r="I3714" s="1" t="s">
        <v>771</v>
      </c>
      <c r="K3714" s="14" t="s">
        <v>11500</v>
      </c>
      <c r="L3714" s="14" t="s">
        <v>11500</v>
      </c>
      <c r="M3714" s="1" t="s">
        <v>57</v>
      </c>
      <c r="P3714" s="181" t="s">
        <v>11500</v>
      </c>
      <c r="Q3714" s="182"/>
      <c r="S3714" s="6">
        <v>0</v>
      </c>
      <c r="T3714" s="6">
        <v>0</v>
      </c>
      <c r="U3714" s="6">
        <v>0</v>
      </c>
      <c r="V3714" s="6">
        <v>0</v>
      </c>
      <c r="W3714" s="6">
        <f>SUM(Table2[[#This Row],[PE Obligations]:[Paving Obligations]])</f>
        <v>0</v>
      </c>
    </row>
    <row r="3715" spans="1:23" x14ac:dyDescent="0.25">
      <c r="A3715" s="5">
        <v>129928</v>
      </c>
      <c r="B3715" s="4">
        <v>4</v>
      </c>
      <c r="C3715" s="9" t="s">
        <v>264</v>
      </c>
      <c r="D3715" s="65"/>
      <c r="E3715" s="65" t="s">
        <v>11500</v>
      </c>
      <c r="F3715" s="9" t="s">
        <v>7283</v>
      </c>
      <c r="H3715" s="1" t="s">
        <v>24</v>
      </c>
      <c r="I3715" s="1" t="s">
        <v>771</v>
      </c>
      <c r="K3715" s="14" t="s">
        <v>11500</v>
      </c>
      <c r="L3715" s="14" t="s">
        <v>11500</v>
      </c>
      <c r="M3715" s="1" t="s">
        <v>57</v>
      </c>
      <c r="P3715" s="181" t="s">
        <v>11500</v>
      </c>
      <c r="Q3715" s="182"/>
      <c r="S3715" s="6">
        <v>0</v>
      </c>
      <c r="T3715" s="6">
        <v>0</v>
      </c>
      <c r="U3715" s="6">
        <v>0</v>
      </c>
      <c r="V3715" s="6">
        <v>0</v>
      </c>
      <c r="W3715" s="6">
        <f>SUM(Table2[[#This Row],[PE Obligations]:[Paving Obligations]])</f>
        <v>0</v>
      </c>
    </row>
    <row r="3716" spans="1:23" x14ac:dyDescent="0.25">
      <c r="A3716" s="5">
        <v>129929</v>
      </c>
      <c r="B3716" s="4">
        <v>1</v>
      </c>
      <c r="C3716" s="9" t="s">
        <v>310</v>
      </c>
      <c r="D3716" s="65"/>
      <c r="E3716" s="65" t="s">
        <v>11500</v>
      </c>
      <c r="F3716" s="9" t="s">
        <v>7284</v>
      </c>
      <c r="H3716" s="1" t="s">
        <v>24</v>
      </c>
      <c r="I3716" s="1" t="s">
        <v>771</v>
      </c>
      <c r="K3716" s="14" t="s">
        <v>11500</v>
      </c>
      <c r="L3716" s="14" t="s">
        <v>11500</v>
      </c>
      <c r="M3716" s="1" t="s">
        <v>57</v>
      </c>
      <c r="P3716" s="181" t="s">
        <v>11500</v>
      </c>
      <c r="Q3716" s="182"/>
      <c r="S3716" s="6">
        <v>0</v>
      </c>
      <c r="T3716" s="6">
        <v>0</v>
      </c>
      <c r="U3716" s="6">
        <v>0</v>
      </c>
      <c r="V3716" s="6">
        <v>0</v>
      </c>
      <c r="W3716" s="6">
        <f>SUM(Table2[[#This Row],[PE Obligations]:[Paving Obligations]])</f>
        <v>0</v>
      </c>
    </row>
    <row r="3717" spans="1:23" x14ac:dyDescent="0.25">
      <c r="A3717" s="5">
        <v>129930</v>
      </c>
      <c r="B3717" s="4">
        <v>1</v>
      </c>
      <c r="C3717" s="9" t="s">
        <v>86</v>
      </c>
      <c r="D3717" s="65"/>
      <c r="E3717" s="65" t="s">
        <v>11500</v>
      </c>
      <c r="F3717" s="9" t="s">
        <v>7285</v>
      </c>
      <c r="H3717" s="1" t="s">
        <v>24</v>
      </c>
      <c r="I3717" s="1" t="s">
        <v>771</v>
      </c>
      <c r="K3717" s="14" t="s">
        <v>11500</v>
      </c>
      <c r="L3717" s="14" t="s">
        <v>11500</v>
      </c>
      <c r="M3717" s="1" t="s">
        <v>57</v>
      </c>
      <c r="P3717" s="181" t="s">
        <v>11500</v>
      </c>
      <c r="Q3717" s="182"/>
      <c r="S3717" s="6">
        <v>0</v>
      </c>
      <c r="T3717" s="6">
        <v>0</v>
      </c>
      <c r="U3717" s="6">
        <v>0</v>
      </c>
      <c r="V3717" s="6">
        <v>0</v>
      </c>
      <c r="W3717" s="6">
        <f>SUM(Table2[[#This Row],[PE Obligations]:[Paving Obligations]])</f>
        <v>0</v>
      </c>
    </row>
    <row r="3718" spans="1:23" x14ac:dyDescent="0.25">
      <c r="A3718" s="5">
        <v>129931</v>
      </c>
      <c r="B3718" s="4">
        <v>1</v>
      </c>
      <c r="C3718" s="9" t="s">
        <v>40</v>
      </c>
      <c r="D3718" s="65"/>
      <c r="E3718" s="65" t="s">
        <v>11500</v>
      </c>
      <c r="F3718" s="9" t="s">
        <v>7286</v>
      </c>
      <c r="H3718" s="1" t="s">
        <v>24</v>
      </c>
      <c r="I3718" s="1" t="s">
        <v>771</v>
      </c>
      <c r="K3718" s="14" t="s">
        <v>11500</v>
      </c>
      <c r="L3718" s="14" t="s">
        <v>11500</v>
      </c>
      <c r="M3718" s="1" t="s">
        <v>57</v>
      </c>
      <c r="P3718" s="181" t="s">
        <v>11500</v>
      </c>
      <c r="Q3718" s="182"/>
      <c r="S3718" s="6">
        <v>0</v>
      </c>
      <c r="T3718" s="6">
        <v>0</v>
      </c>
      <c r="U3718" s="6">
        <v>0</v>
      </c>
      <c r="V3718" s="6">
        <v>0</v>
      </c>
      <c r="W3718" s="6">
        <f>SUM(Table2[[#This Row],[PE Obligations]:[Paving Obligations]])</f>
        <v>0</v>
      </c>
    </row>
    <row r="3719" spans="1:23" x14ac:dyDescent="0.25">
      <c r="A3719" s="5">
        <v>129932</v>
      </c>
      <c r="B3719" s="4">
        <v>1</v>
      </c>
      <c r="C3719" s="9" t="s">
        <v>223</v>
      </c>
      <c r="D3719" s="65"/>
      <c r="E3719" s="65" t="s">
        <v>11500</v>
      </c>
      <c r="F3719" s="9" t="s">
        <v>7287</v>
      </c>
      <c r="H3719" s="1" t="s">
        <v>24</v>
      </c>
      <c r="I3719" s="1" t="s">
        <v>771</v>
      </c>
      <c r="K3719" s="14" t="s">
        <v>11500</v>
      </c>
      <c r="L3719" s="14" t="s">
        <v>11500</v>
      </c>
      <c r="M3719" s="1" t="s">
        <v>57</v>
      </c>
      <c r="P3719" s="181" t="s">
        <v>11500</v>
      </c>
      <c r="Q3719" s="182"/>
      <c r="S3719" s="6">
        <v>0</v>
      </c>
      <c r="T3719" s="6">
        <v>0</v>
      </c>
      <c r="U3719" s="6">
        <v>0</v>
      </c>
      <c r="V3719" s="6">
        <v>0</v>
      </c>
      <c r="W3719" s="6">
        <f>SUM(Table2[[#This Row],[PE Obligations]:[Paving Obligations]])</f>
        <v>0</v>
      </c>
    </row>
    <row r="3720" spans="1:23" x14ac:dyDescent="0.25">
      <c r="A3720" s="5">
        <v>129933</v>
      </c>
      <c r="B3720" s="4">
        <v>4</v>
      </c>
      <c r="C3720" s="9" t="s">
        <v>18</v>
      </c>
      <c r="D3720" s="65"/>
      <c r="E3720" s="65" t="s">
        <v>11500</v>
      </c>
      <c r="F3720" s="9" t="s">
        <v>7288</v>
      </c>
      <c r="H3720" s="1" t="s">
        <v>24</v>
      </c>
      <c r="I3720" s="1" t="s">
        <v>771</v>
      </c>
      <c r="K3720" s="14" t="s">
        <v>11500</v>
      </c>
      <c r="L3720" s="14" t="s">
        <v>11500</v>
      </c>
      <c r="M3720" s="1" t="s">
        <v>57</v>
      </c>
      <c r="P3720" s="181" t="s">
        <v>11500</v>
      </c>
      <c r="Q3720" s="182"/>
      <c r="S3720" s="6">
        <v>0</v>
      </c>
      <c r="T3720" s="6">
        <v>0</v>
      </c>
      <c r="U3720" s="6">
        <v>0</v>
      </c>
      <c r="V3720" s="6">
        <v>0</v>
      </c>
      <c r="W3720" s="6">
        <f>SUM(Table2[[#This Row],[PE Obligations]:[Paving Obligations]])</f>
        <v>0</v>
      </c>
    </row>
    <row r="3721" spans="1:23" x14ac:dyDescent="0.25">
      <c r="A3721" s="5">
        <v>129934</v>
      </c>
      <c r="B3721" s="4">
        <v>3</v>
      </c>
      <c r="C3721" s="9" t="s">
        <v>54</v>
      </c>
      <c r="D3721" s="65"/>
      <c r="E3721" s="65" t="s">
        <v>11500</v>
      </c>
      <c r="F3721" s="9" t="s">
        <v>7289</v>
      </c>
      <c r="H3721" s="1" t="s">
        <v>24</v>
      </c>
      <c r="I3721" s="1" t="s">
        <v>771</v>
      </c>
      <c r="K3721" s="14" t="s">
        <v>11500</v>
      </c>
      <c r="L3721" s="14" t="s">
        <v>11500</v>
      </c>
      <c r="M3721" s="1" t="s">
        <v>57</v>
      </c>
      <c r="P3721" s="181" t="s">
        <v>11500</v>
      </c>
      <c r="Q3721" s="182"/>
      <c r="S3721" s="6">
        <v>0</v>
      </c>
      <c r="T3721" s="6">
        <v>0</v>
      </c>
      <c r="U3721" s="6">
        <v>0</v>
      </c>
      <c r="V3721" s="6">
        <v>0</v>
      </c>
      <c r="W3721" s="6">
        <f>SUM(Table2[[#This Row],[PE Obligations]:[Paving Obligations]])</f>
        <v>0</v>
      </c>
    </row>
    <row r="3722" spans="1:23" ht="30" x14ac:dyDescent="0.25">
      <c r="A3722" s="5">
        <v>130051</v>
      </c>
      <c r="B3722" s="4">
        <v>6</v>
      </c>
      <c r="C3722" s="9" t="s">
        <v>46</v>
      </c>
      <c r="D3722" s="65"/>
      <c r="E3722" s="65" t="s">
        <v>11500</v>
      </c>
      <c r="F3722" s="9" t="s">
        <v>7408</v>
      </c>
      <c r="H3722" s="1" t="s">
        <v>1246</v>
      </c>
      <c r="K3722" s="14" t="s">
        <v>11500</v>
      </c>
      <c r="L3722" s="14" t="s">
        <v>11500</v>
      </c>
      <c r="M3722" s="1" t="s">
        <v>57</v>
      </c>
      <c r="P3722" s="181" t="s">
        <v>11500</v>
      </c>
      <c r="Q3722" s="182"/>
      <c r="S3722" s="6">
        <v>0</v>
      </c>
      <c r="T3722" s="6">
        <v>0</v>
      </c>
      <c r="U3722" s="6">
        <v>0</v>
      </c>
      <c r="V3722" s="6">
        <v>0</v>
      </c>
      <c r="W3722" s="6">
        <f>SUM(Table2[[#This Row],[PE Obligations]:[Paving Obligations]])</f>
        <v>0</v>
      </c>
    </row>
    <row r="3723" spans="1:23" ht="30" x14ac:dyDescent="0.25">
      <c r="A3723" s="5">
        <v>130303</v>
      </c>
      <c r="B3723" s="4">
        <v>1</v>
      </c>
      <c r="C3723" s="9" t="s">
        <v>86</v>
      </c>
      <c r="D3723" s="65"/>
      <c r="E3723" s="65" t="s">
        <v>11500</v>
      </c>
      <c r="F3723" s="9" t="s">
        <v>7611</v>
      </c>
      <c r="H3723" s="1" t="s">
        <v>1246</v>
      </c>
      <c r="K3723" s="14" t="s">
        <v>11500</v>
      </c>
      <c r="L3723" s="14" t="s">
        <v>11500</v>
      </c>
      <c r="M3723" s="1" t="s">
        <v>57</v>
      </c>
      <c r="P3723" s="181" t="s">
        <v>11500</v>
      </c>
      <c r="Q3723" s="182"/>
      <c r="S3723" s="6">
        <v>0</v>
      </c>
      <c r="T3723" s="6">
        <v>0</v>
      </c>
      <c r="U3723" s="6">
        <v>0</v>
      </c>
      <c r="V3723" s="6">
        <v>0</v>
      </c>
      <c r="W3723" s="6">
        <f>SUM(Table2[[#This Row],[PE Obligations]:[Paving Obligations]])</f>
        <v>0</v>
      </c>
    </row>
    <row r="3724" spans="1:23" x14ac:dyDescent="0.25">
      <c r="A3724" s="5">
        <v>46452.02</v>
      </c>
      <c r="B3724" s="4">
        <v>1</v>
      </c>
      <c r="C3724" s="9" t="s">
        <v>83</v>
      </c>
      <c r="D3724" s="65" t="s">
        <v>139</v>
      </c>
      <c r="E3724" s="65" t="s">
        <v>900</v>
      </c>
      <c r="F3724" s="9" t="s">
        <v>141</v>
      </c>
      <c r="H3724" s="1" t="s">
        <v>24</v>
      </c>
      <c r="I3724" s="1" t="s">
        <v>63</v>
      </c>
      <c r="K3724" s="14" t="s">
        <v>11496</v>
      </c>
      <c r="L3724" s="14" t="s">
        <v>113</v>
      </c>
      <c r="M3724" s="1" t="s">
        <v>57</v>
      </c>
      <c r="N3724" s="13">
        <v>41320</v>
      </c>
      <c r="P3724" s="181" t="s">
        <v>11515</v>
      </c>
      <c r="Q3724" s="182" t="s">
        <v>24</v>
      </c>
      <c r="S3724" s="6">
        <v>-0.01</v>
      </c>
      <c r="T3724" s="6">
        <v>0</v>
      </c>
      <c r="U3724" s="6">
        <v>0</v>
      </c>
      <c r="V3724" s="6">
        <v>0</v>
      </c>
      <c r="W3724" s="6">
        <f>SUM(Table2[[#This Row],[PE Obligations]:[Paving Obligations]])</f>
        <v>-0.01</v>
      </c>
    </row>
    <row r="3725" spans="1:23" ht="30" x14ac:dyDescent="0.25">
      <c r="A3725" s="5">
        <v>114670</v>
      </c>
      <c r="B3725" s="4">
        <v>1</v>
      </c>
      <c r="C3725" s="9" t="s">
        <v>40</v>
      </c>
      <c r="D3725" s="65" t="s">
        <v>1661</v>
      </c>
      <c r="E3725" s="65" t="s">
        <v>11498</v>
      </c>
      <c r="F3725" s="9" t="s">
        <v>1662</v>
      </c>
      <c r="H3725" s="1" t="s">
        <v>52</v>
      </c>
      <c r="I3725" s="1" t="s">
        <v>48</v>
      </c>
      <c r="K3725" s="14" t="s">
        <v>28</v>
      </c>
      <c r="L3725" s="14" t="s">
        <v>11339</v>
      </c>
      <c r="M3725" s="2">
        <v>0</v>
      </c>
      <c r="N3725" s="13">
        <v>40585</v>
      </c>
      <c r="P3725" s="181" t="s">
        <v>11517</v>
      </c>
      <c r="Q3725" s="182" t="s">
        <v>24</v>
      </c>
      <c r="S3725" s="6">
        <v>0</v>
      </c>
      <c r="T3725" s="6">
        <v>0</v>
      </c>
      <c r="U3725" s="6">
        <v>-0.01</v>
      </c>
      <c r="V3725" s="6">
        <v>0</v>
      </c>
      <c r="W3725" s="6">
        <f>SUM(Table2[[#This Row],[PE Obligations]:[Paving Obligations]])</f>
        <v>-0.01</v>
      </c>
    </row>
    <row r="3726" spans="1:23" ht="30" x14ac:dyDescent="0.25">
      <c r="A3726" s="5">
        <v>112363</v>
      </c>
      <c r="B3726" s="4">
        <v>3</v>
      </c>
      <c r="C3726" s="9" t="s">
        <v>54</v>
      </c>
      <c r="D3726" s="65" t="s">
        <v>583</v>
      </c>
      <c r="E3726" s="65" t="s">
        <v>11498</v>
      </c>
      <c r="F3726" s="9" t="s">
        <v>1290</v>
      </c>
      <c r="H3726" s="1" t="s">
        <v>52</v>
      </c>
      <c r="I3726" s="1" t="s">
        <v>48</v>
      </c>
      <c r="K3726" s="14" t="s">
        <v>28</v>
      </c>
      <c r="L3726" s="14" t="s">
        <v>11339</v>
      </c>
      <c r="M3726" s="2">
        <v>0</v>
      </c>
      <c r="N3726" s="13">
        <v>40396</v>
      </c>
      <c r="P3726" s="181" t="s">
        <v>11517</v>
      </c>
      <c r="Q3726" s="182" t="s">
        <v>24</v>
      </c>
      <c r="S3726" s="6">
        <v>0</v>
      </c>
      <c r="T3726" s="6">
        <v>0</v>
      </c>
      <c r="U3726" s="6">
        <v>-0.01</v>
      </c>
      <c r="V3726" s="6">
        <v>0</v>
      </c>
      <c r="W3726" s="6">
        <f>SUM(Table2[[#This Row],[PE Obligations]:[Paving Obligations]])</f>
        <v>-0.01</v>
      </c>
    </row>
    <row r="3727" spans="1:23" x14ac:dyDescent="0.25">
      <c r="A3727" s="5">
        <v>84641.01</v>
      </c>
      <c r="B3727" s="4">
        <v>4</v>
      </c>
      <c r="C3727" s="9" t="s">
        <v>248</v>
      </c>
      <c r="D3727" s="65" t="s">
        <v>348</v>
      </c>
      <c r="E3727" s="65" t="s">
        <v>900</v>
      </c>
      <c r="F3727" s="9" t="s">
        <v>409</v>
      </c>
      <c r="H3727" s="1" t="s">
        <v>52</v>
      </c>
      <c r="I3727" s="1" t="s">
        <v>48</v>
      </c>
      <c r="K3727" s="14" t="s">
        <v>28</v>
      </c>
      <c r="L3727" s="14" t="s">
        <v>11339</v>
      </c>
      <c r="M3727" s="2">
        <v>0</v>
      </c>
      <c r="N3727" s="13">
        <v>41516</v>
      </c>
      <c r="P3727" s="181" t="s">
        <v>11514</v>
      </c>
      <c r="Q3727" s="182" t="s">
        <v>11</v>
      </c>
      <c r="R3727" s="9" t="s">
        <v>410</v>
      </c>
      <c r="S3727" s="6">
        <v>0</v>
      </c>
      <c r="T3727" s="6">
        <v>0</v>
      </c>
      <c r="U3727" s="6">
        <v>-0.01</v>
      </c>
      <c r="V3727" s="6">
        <v>0</v>
      </c>
      <c r="W3727" s="6">
        <f>SUM(Table2[[#This Row],[PE Obligations]:[Paving Obligations]])</f>
        <v>-0.01</v>
      </c>
    </row>
    <row r="3728" spans="1:23" ht="30" x14ac:dyDescent="0.25">
      <c r="A3728" s="5">
        <v>101443</v>
      </c>
      <c r="B3728" s="4">
        <v>3</v>
      </c>
      <c r="C3728" s="9" t="s">
        <v>131</v>
      </c>
      <c r="D3728" s="65" t="s">
        <v>108</v>
      </c>
      <c r="E3728" s="65" t="s">
        <v>10721</v>
      </c>
      <c r="F3728" s="9" t="s">
        <v>659</v>
      </c>
      <c r="H3728" s="1" t="s">
        <v>24</v>
      </c>
      <c r="I3728" s="1" t="s">
        <v>23</v>
      </c>
      <c r="K3728" s="14" t="s">
        <v>11496</v>
      </c>
      <c r="L3728" s="14" t="s">
        <v>113</v>
      </c>
      <c r="M3728" s="2">
        <v>3.7309999999999999</v>
      </c>
      <c r="N3728" s="13">
        <v>38751</v>
      </c>
      <c r="P3728" s="181" t="s">
        <v>11513</v>
      </c>
      <c r="Q3728" s="182" t="s">
        <v>148</v>
      </c>
      <c r="S3728" s="6">
        <v>-0.01</v>
      </c>
      <c r="T3728" s="6">
        <v>0</v>
      </c>
      <c r="U3728" s="6">
        <v>0</v>
      </c>
      <c r="V3728" s="6">
        <v>0</v>
      </c>
      <c r="W3728" s="6">
        <f>SUM(Table2[[#This Row],[PE Obligations]:[Paving Obligations]])</f>
        <v>-0.01</v>
      </c>
    </row>
    <row r="3729" spans="1:23" x14ac:dyDescent="0.25">
      <c r="A3729" s="5">
        <v>102062</v>
      </c>
      <c r="B3729" s="4">
        <v>3</v>
      </c>
      <c r="C3729" s="9" t="s">
        <v>320</v>
      </c>
      <c r="D3729" s="65" t="s">
        <v>153</v>
      </c>
      <c r="E3729" s="65" t="s">
        <v>900</v>
      </c>
      <c r="F3729" s="9" t="s">
        <v>744</v>
      </c>
      <c r="H3729" s="1" t="s">
        <v>24</v>
      </c>
      <c r="I3729" s="1" t="s">
        <v>118</v>
      </c>
      <c r="K3729" s="14" t="s">
        <v>11496</v>
      </c>
      <c r="L3729" s="14" t="s">
        <v>11499</v>
      </c>
      <c r="M3729" s="2">
        <v>0.3</v>
      </c>
      <c r="N3729" s="13">
        <v>39710</v>
      </c>
      <c r="P3729" s="181" t="s">
        <v>11514</v>
      </c>
      <c r="Q3729" s="182" t="s">
        <v>11</v>
      </c>
      <c r="S3729" s="6">
        <v>0.01</v>
      </c>
      <c r="T3729" s="6">
        <v>0</v>
      </c>
      <c r="U3729" s="6">
        <v>-0.02</v>
      </c>
      <c r="V3729" s="6">
        <v>0</v>
      </c>
      <c r="W3729" s="6">
        <f>SUM(Table2[[#This Row],[PE Obligations]:[Paving Obligations]])</f>
        <v>-0.01</v>
      </c>
    </row>
    <row r="3730" spans="1:23" ht="30" x14ac:dyDescent="0.25">
      <c r="A3730" s="5">
        <v>102090</v>
      </c>
      <c r="B3730" s="4">
        <v>1</v>
      </c>
      <c r="C3730" s="9" t="s">
        <v>192</v>
      </c>
      <c r="D3730" s="65" t="s">
        <v>135</v>
      </c>
      <c r="E3730" s="65" t="s">
        <v>11498</v>
      </c>
      <c r="F3730" s="9" t="s">
        <v>745</v>
      </c>
      <c r="H3730" s="1" t="s">
        <v>22</v>
      </c>
      <c r="I3730" s="1" t="s">
        <v>118</v>
      </c>
      <c r="K3730" s="14" t="s">
        <v>11496</v>
      </c>
      <c r="L3730" s="14" t="s">
        <v>11499</v>
      </c>
      <c r="M3730" s="2">
        <v>1.167</v>
      </c>
      <c r="N3730" s="13">
        <v>38639</v>
      </c>
      <c r="P3730" s="181" t="s">
        <v>11517</v>
      </c>
      <c r="Q3730" s="182"/>
      <c r="S3730" s="6">
        <v>0</v>
      </c>
      <c r="T3730" s="6">
        <v>0</v>
      </c>
      <c r="U3730" s="6">
        <v>-0.01</v>
      </c>
      <c r="V3730" s="6">
        <v>0</v>
      </c>
      <c r="W3730" s="6">
        <f>SUM(Table2[[#This Row],[PE Obligations]:[Paving Obligations]])</f>
        <v>-0.01</v>
      </c>
    </row>
    <row r="3731" spans="1:23" ht="30" x14ac:dyDescent="0.25">
      <c r="A3731" s="5">
        <v>102861</v>
      </c>
      <c r="B3731" s="4">
        <v>3</v>
      </c>
      <c r="C3731" s="9" t="s">
        <v>269</v>
      </c>
      <c r="D3731" s="65" t="s">
        <v>679</v>
      </c>
      <c r="E3731" s="65" t="s">
        <v>900</v>
      </c>
      <c r="F3731" s="9" t="s">
        <v>779</v>
      </c>
      <c r="H3731" s="1" t="s">
        <v>24</v>
      </c>
      <c r="I3731" s="1" t="s">
        <v>63</v>
      </c>
      <c r="K3731" s="14" t="s">
        <v>11496</v>
      </c>
      <c r="L3731" s="14" t="s">
        <v>113</v>
      </c>
      <c r="M3731" s="2">
        <v>0.66300000000000003</v>
      </c>
      <c r="N3731" s="13">
        <v>41418</v>
      </c>
      <c r="P3731" s="181" t="s">
        <v>11515</v>
      </c>
      <c r="Q3731" s="182" t="s">
        <v>24</v>
      </c>
      <c r="S3731" s="6">
        <v>-0.01</v>
      </c>
      <c r="T3731" s="6">
        <v>0</v>
      </c>
      <c r="U3731" s="6">
        <v>0</v>
      </c>
      <c r="V3731" s="6">
        <v>0</v>
      </c>
      <c r="W3731" s="6">
        <f>SUM(Table2[[#This Row],[PE Obligations]:[Paving Obligations]])</f>
        <v>-0.01</v>
      </c>
    </row>
    <row r="3732" spans="1:23" x14ac:dyDescent="0.25">
      <c r="A3732" s="5">
        <v>105347</v>
      </c>
      <c r="B3732" s="4">
        <v>1</v>
      </c>
      <c r="C3732" s="9" t="s">
        <v>397</v>
      </c>
      <c r="D3732" s="65" t="s">
        <v>363</v>
      </c>
      <c r="E3732" s="65" t="s">
        <v>900</v>
      </c>
      <c r="F3732" s="9" t="s">
        <v>905</v>
      </c>
      <c r="H3732" s="1" t="s">
        <v>28</v>
      </c>
      <c r="I3732" s="1" t="s">
        <v>395</v>
      </c>
      <c r="K3732" s="14" t="s">
        <v>28</v>
      </c>
      <c r="L3732" s="14" t="s">
        <v>11339</v>
      </c>
      <c r="M3732" s="2">
        <v>8.4000000000000005E-2</v>
      </c>
      <c r="N3732" s="13">
        <v>41124</v>
      </c>
      <c r="P3732" s="181" t="s">
        <v>11514</v>
      </c>
      <c r="Q3732" s="182" t="s">
        <v>11</v>
      </c>
      <c r="R3732" s="9" t="s">
        <v>906</v>
      </c>
      <c r="S3732" s="6">
        <v>0</v>
      </c>
      <c r="T3732" s="6">
        <v>0</v>
      </c>
      <c r="U3732" s="6">
        <v>-0.01</v>
      </c>
      <c r="V3732" s="6">
        <v>0</v>
      </c>
      <c r="W3732" s="6">
        <f>SUM(Table2[[#This Row],[PE Obligations]:[Paving Obligations]])</f>
        <v>-0.01</v>
      </c>
    </row>
    <row r="3733" spans="1:23" x14ac:dyDescent="0.25">
      <c r="A3733" s="5">
        <v>109565</v>
      </c>
      <c r="B3733" s="4">
        <v>4</v>
      </c>
      <c r="C3733" s="9" t="s">
        <v>18</v>
      </c>
      <c r="D3733" s="65" t="s">
        <v>135</v>
      </c>
      <c r="E3733" s="65" t="s">
        <v>11498</v>
      </c>
      <c r="F3733" s="9" t="s">
        <v>1131</v>
      </c>
      <c r="H3733" s="1" t="s">
        <v>24</v>
      </c>
      <c r="I3733" s="1" t="s">
        <v>118</v>
      </c>
      <c r="K3733" s="14" t="s">
        <v>11496</v>
      </c>
      <c r="L3733" s="14" t="s">
        <v>11499</v>
      </c>
      <c r="M3733" s="2">
        <v>0.20699999999999999</v>
      </c>
      <c r="P3733" s="181" t="s">
        <v>11517</v>
      </c>
      <c r="Q3733" s="182"/>
      <c r="S3733" s="6">
        <v>-0.01</v>
      </c>
      <c r="T3733" s="6">
        <v>0</v>
      </c>
      <c r="U3733" s="6">
        <v>0</v>
      </c>
      <c r="V3733" s="6">
        <v>0</v>
      </c>
      <c r="W3733" s="6">
        <f>SUM(Table2[[#This Row],[PE Obligations]:[Paving Obligations]])</f>
        <v>-0.01</v>
      </c>
    </row>
    <row r="3734" spans="1:23" x14ac:dyDescent="0.25">
      <c r="A3734" s="5">
        <v>111058</v>
      </c>
      <c r="B3734" s="4">
        <v>4</v>
      </c>
      <c r="C3734" s="9" t="s">
        <v>215</v>
      </c>
      <c r="D3734" s="65" t="s">
        <v>1206</v>
      </c>
      <c r="E3734" s="65" t="s">
        <v>900</v>
      </c>
      <c r="F3734" s="9" t="s">
        <v>1207</v>
      </c>
      <c r="H3734" s="1" t="s">
        <v>28</v>
      </c>
      <c r="I3734" s="1" t="s">
        <v>395</v>
      </c>
      <c r="K3734" s="14" t="s">
        <v>28</v>
      </c>
      <c r="L3734" s="14" t="s">
        <v>11339</v>
      </c>
      <c r="M3734" s="2">
        <v>0</v>
      </c>
      <c r="N3734" s="13">
        <v>40347</v>
      </c>
      <c r="P3734" s="181" t="s">
        <v>11515</v>
      </c>
      <c r="Q3734" s="182" t="s">
        <v>24</v>
      </c>
      <c r="R3734" s="9" t="s">
        <v>1208</v>
      </c>
      <c r="S3734" s="6">
        <v>-0.01</v>
      </c>
      <c r="T3734" s="6">
        <v>0</v>
      </c>
      <c r="U3734" s="6">
        <v>0</v>
      </c>
      <c r="V3734" s="6">
        <v>0</v>
      </c>
      <c r="W3734" s="6">
        <f>SUM(Table2[[#This Row],[PE Obligations]:[Paving Obligations]])</f>
        <v>-0.01</v>
      </c>
    </row>
    <row r="3735" spans="1:23" x14ac:dyDescent="0.25">
      <c r="A3735" s="5">
        <v>112356</v>
      </c>
      <c r="B3735" s="4">
        <v>3</v>
      </c>
      <c r="C3735" s="9" t="s">
        <v>320</v>
      </c>
      <c r="D3735" s="65" t="s">
        <v>555</v>
      </c>
      <c r="E3735" s="65" t="s">
        <v>900</v>
      </c>
      <c r="F3735" s="9" t="s">
        <v>1284</v>
      </c>
      <c r="H3735" s="1" t="s">
        <v>28</v>
      </c>
      <c r="I3735" s="1" t="s">
        <v>395</v>
      </c>
      <c r="K3735" s="14" t="s">
        <v>28</v>
      </c>
      <c r="L3735" s="14" t="s">
        <v>11339</v>
      </c>
      <c r="M3735" s="2">
        <v>0</v>
      </c>
      <c r="N3735" s="13">
        <v>40760</v>
      </c>
      <c r="P3735" s="181" t="s">
        <v>11515</v>
      </c>
      <c r="Q3735" s="182" t="s">
        <v>24</v>
      </c>
      <c r="R3735" s="9" t="s">
        <v>1285</v>
      </c>
      <c r="S3735" s="6">
        <v>-0.01</v>
      </c>
      <c r="T3735" s="6">
        <v>0</v>
      </c>
      <c r="U3735" s="6">
        <v>0</v>
      </c>
      <c r="V3735" s="6">
        <v>0</v>
      </c>
      <c r="W3735" s="6">
        <f>SUM(Table2[[#This Row],[PE Obligations]:[Paving Obligations]])</f>
        <v>-0.01</v>
      </c>
    </row>
    <row r="3736" spans="1:23" x14ac:dyDescent="0.25">
      <c r="A3736" s="5">
        <v>112756</v>
      </c>
      <c r="B3736" s="4">
        <v>1</v>
      </c>
      <c r="C3736" s="9" t="s">
        <v>86</v>
      </c>
      <c r="D3736" s="65" t="s">
        <v>404</v>
      </c>
      <c r="E3736" s="65" t="s">
        <v>900</v>
      </c>
      <c r="F3736" s="9" t="s">
        <v>1349</v>
      </c>
      <c r="H3736" s="1" t="s">
        <v>28</v>
      </c>
      <c r="I3736" s="1" t="s">
        <v>395</v>
      </c>
      <c r="K3736" s="14" t="s">
        <v>28</v>
      </c>
      <c r="L3736" s="14" t="s">
        <v>11339</v>
      </c>
      <c r="M3736" s="2">
        <v>0</v>
      </c>
      <c r="N3736" s="13">
        <v>40298</v>
      </c>
      <c r="P3736" s="181" t="s">
        <v>11514</v>
      </c>
      <c r="Q3736" s="182" t="s">
        <v>11</v>
      </c>
      <c r="R3736" s="9" t="s">
        <v>1350</v>
      </c>
      <c r="S3736" s="6">
        <v>-0.01</v>
      </c>
      <c r="T3736" s="6">
        <v>0</v>
      </c>
      <c r="U3736" s="6">
        <v>0</v>
      </c>
      <c r="V3736" s="6">
        <v>0</v>
      </c>
      <c r="W3736" s="6">
        <f>SUM(Table2[[#This Row],[PE Obligations]:[Paving Obligations]])</f>
        <v>-0.01</v>
      </c>
    </row>
    <row r="3737" spans="1:23" x14ac:dyDescent="0.25">
      <c r="A3737" s="5">
        <v>115284</v>
      </c>
      <c r="B3737" s="4">
        <v>3</v>
      </c>
      <c r="C3737" s="9" t="s">
        <v>161</v>
      </c>
      <c r="D3737" s="65" t="s">
        <v>900</v>
      </c>
      <c r="E3737" s="65" t="s">
        <v>900</v>
      </c>
      <c r="F3737" s="9" t="s">
        <v>1712</v>
      </c>
      <c r="H3737" s="1" t="s">
        <v>158</v>
      </c>
      <c r="I3737" s="1" t="s">
        <v>158</v>
      </c>
      <c r="J3737" s="1" t="e">
        <f>VLOOKUP(A3737,'Resurfacing Data'!A:M,13,FALSE)</f>
        <v>#N/A</v>
      </c>
      <c r="K3737" s="14" t="s">
        <v>11496</v>
      </c>
      <c r="L3737" s="14" t="s">
        <v>10418</v>
      </c>
      <c r="M3737" s="2">
        <v>0</v>
      </c>
      <c r="N3737" s="13">
        <v>40669</v>
      </c>
      <c r="P3737" s="181" t="s">
        <v>11515</v>
      </c>
      <c r="Q3737" s="182"/>
      <c r="S3737" s="6">
        <v>0</v>
      </c>
      <c r="T3737" s="6">
        <v>0</v>
      </c>
      <c r="U3737" s="6">
        <v>0</v>
      </c>
      <c r="V3737" s="6">
        <v>-0.01</v>
      </c>
      <c r="W3737" s="6">
        <f>SUM(Table2[[#This Row],[PE Obligations]:[Paving Obligations]])</f>
        <v>-0.01</v>
      </c>
    </row>
    <row r="3738" spans="1:23" x14ac:dyDescent="0.25">
      <c r="A3738" s="5">
        <v>113282</v>
      </c>
      <c r="B3738" s="4">
        <v>3</v>
      </c>
      <c r="C3738" s="9" t="s">
        <v>43</v>
      </c>
      <c r="D3738" s="65" t="s">
        <v>126</v>
      </c>
      <c r="E3738" s="65" t="s">
        <v>900</v>
      </c>
      <c r="F3738" s="9" t="s">
        <v>1442</v>
      </c>
      <c r="H3738" s="1" t="s">
        <v>28</v>
      </c>
      <c r="I3738" s="1" t="s">
        <v>395</v>
      </c>
      <c r="K3738" s="14" t="s">
        <v>28</v>
      </c>
      <c r="L3738" s="14" t="s">
        <v>11339</v>
      </c>
      <c r="M3738" s="2">
        <v>0.05</v>
      </c>
      <c r="N3738" s="13">
        <v>40480</v>
      </c>
      <c r="P3738" s="181" t="s">
        <v>11515</v>
      </c>
      <c r="Q3738" s="182" t="s">
        <v>24</v>
      </c>
      <c r="R3738" s="9" t="s">
        <v>1443</v>
      </c>
      <c r="S3738" s="6">
        <v>-0.01</v>
      </c>
      <c r="T3738" s="6">
        <v>0</v>
      </c>
      <c r="U3738" s="6">
        <v>0</v>
      </c>
      <c r="V3738" s="6">
        <v>0</v>
      </c>
      <c r="W3738" s="6">
        <f>SUM(Table2[[#This Row],[PE Obligations]:[Paving Obligations]])</f>
        <v>-0.01</v>
      </c>
    </row>
    <row r="3739" spans="1:23" x14ac:dyDescent="0.25">
      <c r="A3739" s="5">
        <v>115417</v>
      </c>
      <c r="B3739" s="4">
        <v>4</v>
      </c>
      <c r="C3739" s="9" t="s">
        <v>190</v>
      </c>
      <c r="D3739" s="65" t="s">
        <v>1011</v>
      </c>
      <c r="E3739" s="65" t="s">
        <v>900</v>
      </c>
      <c r="F3739" s="9" t="s">
        <v>1741</v>
      </c>
      <c r="H3739" s="1" t="s">
        <v>52</v>
      </c>
      <c r="I3739" s="1" t="s">
        <v>48</v>
      </c>
      <c r="K3739" s="14" t="s">
        <v>28</v>
      </c>
      <c r="L3739" s="14" t="s">
        <v>11339</v>
      </c>
      <c r="M3739" s="2">
        <v>0</v>
      </c>
      <c r="N3739" s="13">
        <v>40802</v>
      </c>
      <c r="P3739" s="181" t="s">
        <v>11515</v>
      </c>
      <c r="Q3739" s="182" t="s">
        <v>24</v>
      </c>
      <c r="R3739" s="9" t="s">
        <v>1742</v>
      </c>
      <c r="S3739" s="6">
        <v>0</v>
      </c>
      <c r="T3739" s="6">
        <v>0</v>
      </c>
      <c r="U3739" s="6">
        <v>-0.01</v>
      </c>
      <c r="V3739" s="6">
        <v>0</v>
      </c>
      <c r="W3739" s="6">
        <f>SUM(Table2[[#This Row],[PE Obligations]:[Paving Obligations]])</f>
        <v>-0.01</v>
      </c>
    </row>
    <row r="3740" spans="1:23" x14ac:dyDescent="0.25">
      <c r="A3740" s="5">
        <v>116238</v>
      </c>
      <c r="B3740" s="4">
        <v>1</v>
      </c>
      <c r="C3740" s="9" t="s">
        <v>192</v>
      </c>
      <c r="D3740" s="65" t="s">
        <v>390</v>
      </c>
      <c r="E3740" s="65" t="s">
        <v>900</v>
      </c>
      <c r="F3740" s="9" t="s">
        <v>1888</v>
      </c>
      <c r="H3740" s="1" t="s">
        <v>24</v>
      </c>
      <c r="I3740" s="1" t="s">
        <v>501</v>
      </c>
      <c r="K3740" s="14" t="s">
        <v>11505</v>
      </c>
      <c r="L3740" s="14" t="s">
        <v>11339</v>
      </c>
      <c r="M3740" s="2">
        <v>0.5</v>
      </c>
      <c r="N3740" s="13">
        <v>40886</v>
      </c>
      <c r="P3740" s="181" t="s">
        <v>11514</v>
      </c>
      <c r="Q3740" s="182" t="s">
        <v>11</v>
      </c>
      <c r="S3740" s="6">
        <v>0</v>
      </c>
      <c r="T3740" s="6">
        <v>0</v>
      </c>
      <c r="U3740" s="6">
        <v>-0.01</v>
      </c>
      <c r="V3740" s="6">
        <v>0</v>
      </c>
      <c r="W3740" s="6">
        <f>SUM(Table2[[#This Row],[PE Obligations]:[Paving Obligations]])</f>
        <v>-0.01</v>
      </c>
    </row>
    <row r="3741" spans="1:23" x14ac:dyDescent="0.25">
      <c r="A3741" s="5">
        <v>117147</v>
      </c>
      <c r="B3741" s="4">
        <v>1</v>
      </c>
      <c r="C3741" s="9" t="s">
        <v>40</v>
      </c>
      <c r="D3741" s="65" t="s">
        <v>435</v>
      </c>
      <c r="E3741" s="65" t="s">
        <v>900</v>
      </c>
      <c r="F3741" s="9" t="s">
        <v>2056</v>
      </c>
      <c r="H3741" s="1" t="s">
        <v>24</v>
      </c>
      <c r="I3741" s="1" t="s">
        <v>63</v>
      </c>
      <c r="K3741" s="14" t="s">
        <v>11505</v>
      </c>
      <c r="L3741" s="14" t="s">
        <v>11339</v>
      </c>
      <c r="M3741" s="2">
        <v>0.06</v>
      </c>
      <c r="N3741" s="13">
        <v>40998</v>
      </c>
      <c r="P3741" s="181" t="s">
        <v>11514</v>
      </c>
      <c r="Q3741" s="182" t="s">
        <v>11</v>
      </c>
      <c r="S3741" s="6">
        <v>0</v>
      </c>
      <c r="T3741" s="6">
        <v>0</v>
      </c>
      <c r="U3741" s="6">
        <v>-0.01</v>
      </c>
      <c r="V3741" s="6">
        <v>0</v>
      </c>
      <c r="W3741" s="6">
        <f>SUM(Table2[[#This Row],[PE Obligations]:[Paving Obligations]])</f>
        <v>-0.01</v>
      </c>
    </row>
    <row r="3742" spans="1:23" x14ac:dyDescent="0.25">
      <c r="A3742" s="5">
        <v>113875</v>
      </c>
      <c r="B3742" s="4">
        <v>1</v>
      </c>
      <c r="C3742" s="9" t="s">
        <v>169</v>
      </c>
      <c r="D3742" s="65" t="s">
        <v>1495</v>
      </c>
      <c r="E3742" s="65" t="s">
        <v>900</v>
      </c>
      <c r="F3742" s="9" t="s">
        <v>1496</v>
      </c>
      <c r="H3742" s="1" t="s">
        <v>158</v>
      </c>
      <c r="I3742" s="1" t="s">
        <v>341</v>
      </c>
      <c r="J3742" s="1" t="e">
        <f>VLOOKUP(A3742,'Resurfacing Data'!A:M,13,FALSE)</f>
        <v>#N/A</v>
      </c>
      <c r="K3742" s="14" t="s">
        <v>11496</v>
      </c>
      <c r="L3742" s="14" t="s">
        <v>10418</v>
      </c>
      <c r="M3742" s="2">
        <v>1.6</v>
      </c>
      <c r="N3742" s="13">
        <v>40347</v>
      </c>
      <c r="P3742" s="181" t="s">
        <v>11515</v>
      </c>
      <c r="Q3742" s="182" t="s">
        <v>24</v>
      </c>
      <c r="S3742" s="6">
        <v>0</v>
      </c>
      <c r="T3742" s="6">
        <v>0</v>
      </c>
      <c r="U3742" s="6">
        <v>0</v>
      </c>
      <c r="V3742" s="6">
        <v>-0.01</v>
      </c>
      <c r="W3742" s="6">
        <f>SUM(Table2[[#This Row],[PE Obligations]:[Paving Obligations]])</f>
        <v>-0.01</v>
      </c>
    </row>
    <row r="3743" spans="1:23" ht="30" x14ac:dyDescent="0.25">
      <c r="A3743" s="5">
        <v>112721</v>
      </c>
      <c r="B3743" s="4">
        <v>4</v>
      </c>
      <c r="C3743" s="9" t="s">
        <v>94</v>
      </c>
      <c r="D3743" s="65" t="s">
        <v>1341</v>
      </c>
      <c r="E3743" s="65" t="s">
        <v>11498</v>
      </c>
      <c r="F3743" s="9" t="s">
        <v>1342</v>
      </c>
      <c r="H3743" s="1" t="s">
        <v>1098</v>
      </c>
      <c r="I3743" s="1" t="s">
        <v>158</v>
      </c>
      <c r="K3743" s="14" t="s">
        <v>11496</v>
      </c>
      <c r="L3743" s="14" t="s">
        <v>10418</v>
      </c>
      <c r="M3743" s="2">
        <v>1.05</v>
      </c>
      <c r="P3743" s="181" t="s">
        <v>11517</v>
      </c>
      <c r="Q3743" s="182"/>
      <c r="S3743" s="6">
        <v>0</v>
      </c>
      <c r="T3743" s="6">
        <v>0</v>
      </c>
      <c r="U3743" s="6">
        <v>0</v>
      </c>
      <c r="V3743" s="6">
        <v>-0.01</v>
      </c>
      <c r="W3743" s="6">
        <f>SUM(Table2[[#This Row],[PE Obligations]:[Paving Obligations]])</f>
        <v>-0.01</v>
      </c>
    </row>
    <row r="3744" spans="1:23" ht="30" x14ac:dyDescent="0.25">
      <c r="A3744" s="5">
        <v>109435</v>
      </c>
      <c r="B3744" s="4">
        <v>6</v>
      </c>
      <c r="C3744" s="9" t="s">
        <v>46</v>
      </c>
      <c r="D3744" s="65"/>
      <c r="E3744" s="65" t="s">
        <v>10721</v>
      </c>
      <c r="F3744" s="9" t="s">
        <v>1119</v>
      </c>
      <c r="H3744" s="1" t="s">
        <v>105</v>
      </c>
      <c r="I3744" s="1" t="s">
        <v>171</v>
      </c>
      <c r="K3744" s="14" t="s">
        <v>11500</v>
      </c>
      <c r="L3744" s="14" t="s">
        <v>11500</v>
      </c>
      <c r="M3744" s="1" t="s">
        <v>57</v>
      </c>
      <c r="N3744" s="13">
        <v>39325</v>
      </c>
      <c r="P3744" s="181" t="s">
        <v>11513</v>
      </c>
      <c r="Q3744" s="182"/>
      <c r="S3744" s="6">
        <v>0</v>
      </c>
      <c r="T3744" s="6">
        <v>0</v>
      </c>
      <c r="U3744" s="6">
        <v>-0.01</v>
      </c>
      <c r="V3744" s="6">
        <v>0</v>
      </c>
      <c r="W3744" s="6">
        <f>SUM(Table2[[#This Row],[PE Obligations]:[Paving Obligations]])</f>
        <v>-0.01</v>
      </c>
    </row>
    <row r="3745" spans="1:23" x14ac:dyDescent="0.25">
      <c r="A3745" s="5">
        <v>116249</v>
      </c>
      <c r="B3745" s="4">
        <v>4</v>
      </c>
      <c r="C3745" s="9" t="s">
        <v>190</v>
      </c>
      <c r="D3745" s="65" t="s">
        <v>1889</v>
      </c>
      <c r="E3745" s="65" t="s">
        <v>11498</v>
      </c>
      <c r="F3745" s="9" t="s">
        <v>1890</v>
      </c>
      <c r="H3745" s="1" t="s">
        <v>1098</v>
      </c>
      <c r="I3745" s="1" t="s">
        <v>158</v>
      </c>
      <c r="K3745" s="14" t="s">
        <v>11500</v>
      </c>
      <c r="L3745" s="14" t="s">
        <v>11500</v>
      </c>
      <c r="M3745" s="2">
        <v>6.45</v>
      </c>
      <c r="P3745" s="181" t="s">
        <v>11517</v>
      </c>
      <c r="Q3745" s="182" t="s">
        <v>30</v>
      </c>
      <c r="S3745" s="6">
        <v>0</v>
      </c>
      <c r="T3745" s="6">
        <v>0</v>
      </c>
      <c r="U3745" s="6">
        <v>0</v>
      </c>
      <c r="V3745" s="6">
        <v>-0.01</v>
      </c>
      <c r="W3745" s="6">
        <f>SUM(Table2[[#This Row],[PE Obligations]:[Paving Obligations]])</f>
        <v>-0.01</v>
      </c>
    </row>
    <row r="3746" spans="1:23" ht="45" x14ac:dyDescent="0.25">
      <c r="A3746" s="5">
        <v>112814</v>
      </c>
      <c r="B3746" s="4">
        <v>4</v>
      </c>
      <c r="C3746" s="9" t="s">
        <v>210</v>
      </c>
      <c r="D3746" s="65" t="s">
        <v>1362</v>
      </c>
      <c r="E3746" s="65" t="s">
        <v>11498</v>
      </c>
      <c r="F3746" s="9" t="s">
        <v>1363</v>
      </c>
      <c r="H3746" s="1" t="s">
        <v>1098</v>
      </c>
      <c r="I3746" s="1" t="s">
        <v>158</v>
      </c>
      <c r="K3746" s="14" t="s">
        <v>11500</v>
      </c>
      <c r="L3746" s="14" t="s">
        <v>11500</v>
      </c>
      <c r="M3746" s="2">
        <v>2.59</v>
      </c>
      <c r="P3746" s="181" t="s">
        <v>11517</v>
      </c>
      <c r="Q3746" s="182" t="s">
        <v>30</v>
      </c>
      <c r="S3746" s="6">
        <v>0</v>
      </c>
      <c r="T3746" s="6">
        <v>0</v>
      </c>
      <c r="U3746" s="6">
        <v>0</v>
      </c>
      <c r="V3746" s="6">
        <v>-0.01</v>
      </c>
      <c r="W3746" s="6">
        <f>SUM(Table2[[#This Row],[PE Obligations]:[Paving Obligations]])</f>
        <v>-0.01</v>
      </c>
    </row>
    <row r="3747" spans="1:23" x14ac:dyDescent="0.25">
      <c r="A3747" s="5">
        <v>101108</v>
      </c>
      <c r="B3747" s="4">
        <v>3</v>
      </c>
      <c r="C3747" s="9" t="s">
        <v>131</v>
      </c>
      <c r="D3747" s="65" t="s">
        <v>575</v>
      </c>
      <c r="E3747" s="65" t="s">
        <v>900</v>
      </c>
      <c r="F3747" s="9" t="s">
        <v>576</v>
      </c>
      <c r="H3747" s="1" t="s">
        <v>74</v>
      </c>
      <c r="I3747" s="1" t="s">
        <v>502</v>
      </c>
      <c r="K3747" s="14" t="s">
        <v>11496</v>
      </c>
      <c r="L3747" s="14" t="s">
        <v>11499</v>
      </c>
      <c r="M3747" s="2">
        <v>0</v>
      </c>
      <c r="N3747" s="13">
        <v>38870</v>
      </c>
      <c r="P3747" s="181" t="s">
        <v>11515</v>
      </c>
      <c r="Q3747" s="182"/>
      <c r="S3747" s="6">
        <v>0</v>
      </c>
      <c r="T3747" s="6">
        <v>0</v>
      </c>
      <c r="U3747" s="6">
        <v>-0.02</v>
      </c>
      <c r="V3747" s="6">
        <v>0</v>
      </c>
      <c r="W3747" s="6">
        <f>SUM(Table2[[#This Row],[PE Obligations]:[Paving Obligations]])</f>
        <v>-0.02</v>
      </c>
    </row>
    <row r="3748" spans="1:23" x14ac:dyDescent="0.25">
      <c r="A3748" s="5">
        <v>104470</v>
      </c>
      <c r="B3748" s="4">
        <v>3</v>
      </c>
      <c r="C3748" s="9" t="s">
        <v>298</v>
      </c>
      <c r="D3748" s="65" t="s">
        <v>555</v>
      </c>
      <c r="E3748" s="65" t="s">
        <v>900</v>
      </c>
      <c r="F3748" s="9" t="s">
        <v>870</v>
      </c>
      <c r="H3748" s="1" t="s">
        <v>52</v>
      </c>
      <c r="I3748" s="1" t="s">
        <v>48</v>
      </c>
      <c r="K3748" s="14" t="s">
        <v>28</v>
      </c>
      <c r="L3748" s="14" t="s">
        <v>11339</v>
      </c>
      <c r="M3748" s="2">
        <v>0</v>
      </c>
      <c r="N3748" s="13">
        <v>40116</v>
      </c>
      <c r="P3748" s="181" t="s">
        <v>11515</v>
      </c>
      <c r="Q3748" s="182" t="s">
        <v>24</v>
      </c>
      <c r="S3748" s="6">
        <v>0</v>
      </c>
      <c r="T3748" s="6">
        <v>0</v>
      </c>
      <c r="U3748" s="6">
        <v>-0.02</v>
      </c>
      <c r="V3748" s="6">
        <v>0</v>
      </c>
      <c r="W3748" s="6">
        <f>SUM(Table2[[#This Row],[PE Obligations]:[Paving Obligations]])</f>
        <v>-0.02</v>
      </c>
    </row>
    <row r="3749" spans="1:23" ht="30" x14ac:dyDescent="0.25">
      <c r="A3749" s="5">
        <v>106879</v>
      </c>
      <c r="B3749" s="4">
        <v>3</v>
      </c>
      <c r="C3749" s="9" t="s">
        <v>131</v>
      </c>
      <c r="D3749" s="65" t="s">
        <v>980</v>
      </c>
      <c r="E3749" s="65" t="s">
        <v>11498</v>
      </c>
      <c r="F3749" s="9" t="s">
        <v>981</v>
      </c>
      <c r="G3749" s="9" t="s">
        <v>982</v>
      </c>
      <c r="H3749" s="1" t="s">
        <v>22</v>
      </c>
      <c r="I3749" s="1" t="s">
        <v>23</v>
      </c>
      <c r="K3749" s="14" t="s">
        <v>11496</v>
      </c>
      <c r="L3749" s="14" t="s">
        <v>113</v>
      </c>
      <c r="M3749" s="2">
        <v>1.9870000000000001</v>
      </c>
      <c r="N3749" s="13">
        <v>40116</v>
      </c>
      <c r="P3749" s="181" t="s">
        <v>11517</v>
      </c>
      <c r="Q3749" s="182"/>
      <c r="S3749" s="6">
        <v>-0.02</v>
      </c>
      <c r="T3749" s="6">
        <v>0</v>
      </c>
      <c r="U3749" s="6">
        <v>0</v>
      </c>
      <c r="V3749" s="6">
        <v>0</v>
      </c>
      <c r="W3749" s="6">
        <f>SUM(Table2[[#This Row],[PE Obligations]:[Paving Obligations]])</f>
        <v>-0.02</v>
      </c>
    </row>
    <row r="3750" spans="1:23" x14ac:dyDescent="0.25">
      <c r="A3750" s="5">
        <v>113180</v>
      </c>
      <c r="B3750" s="4">
        <v>4</v>
      </c>
      <c r="C3750" s="9" t="s">
        <v>314</v>
      </c>
      <c r="D3750" s="65" t="s">
        <v>1011</v>
      </c>
      <c r="E3750" s="65" t="s">
        <v>900</v>
      </c>
      <c r="F3750" s="9" t="s">
        <v>1409</v>
      </c>
      <c r="H3750" s="1" t="s">
        <v>24</v>
      </c>
      <c r="I3750" s="1" t="s">
        <v>719</v>
      </c>
      <c r="K3750" s="14" t="s">
        <v>11496</v>
      </c>
      <c r="L3750" s="14" t="s">
        <v>11499</v>
      </c>
      <c r="M3750" s="2">
        <v>0.06</v>
      </c>
      <c r="P3750" s="181" t="s">
        <v>11514</v>
      </c>
      <c r="Q3750" s="182" t="s">
        <v>11</v>
      </c>
      <c r="S3750" s="6">
        <v>0</v>
      </c>
      <c r="T3750" s="6">
        <v>0</v>
      </c>
      <c r="U3750" s="6">
        <v>-0.02</v>
      </c>
      <c r="V3750" s="6">
        <v>0</v>
      </c>
      <c r="W3750" s="6">
        <f>SUM(Table2[[#This Row],[PE Obligations]:[Paving Obligations]])</f>
        <v>-0.02</v>
      </c>
    </row>
    <row r="3751" spans="1:23" x14ac:dyDescent="0.25">
      <c r="A3751" s="5">
        <v>114242</v>
      </c>
      <c r="B3751" s="4">
        <v>1</v>
      </c>
      <c r="C3751" s="9" t="s">
        <v>256</v>
      </c>
      <c r="D3751" s="65" t="s">
        <v>122</v>
      </c>
      <c r="E3751" s="65" t="s">
        <v>10721</v>
      </c>
      <c r="F3751" s="9" t="s">
        <v>1581</v>
      </c>
      <c r="H3751" s="1" t="s">
        <v>52</v>
      </c>
      <c r="I3751" s="1" t="s">
        <v>48</v>
      </c>
      <c r="K3751" s="14" t="s">
        <v>28</v>
      </c>
      <c r="L3751" s="14" t="s">
        <v>11339</v>
      </c>
      <c r="M3751" s="2">
        <v>0</v>
      </c>
      <c r="N3751" s="13">
        <v>40634</v>
      </c>
      <c r="P3751" s="181" t="s">
        <v>11513</v>
      </c>
      <c r="Q3751" s="182" t="s">
        <v>148</v>
      </c>
      <c r="S3751" s="6">
        <v>0</v>
      </c>
      <c r="T3751" s="6">
        <v>0</v>
      </c>
      <c r="U3751" s="6">
        <v>-0.02</v>
      </c>
      <c r="V3751" s="6">
        <v>0</v>
      </c>
      <c r="W3751" s="6">
        <f>SUM(Table2[[#This Row],[PE Obligations]:[Paving Obligations]])</f>
        <v>-0.02</v>
      </c>
    </row>
    <row r="3752" spans="1:23" x14ac:dyDescent="0.25">
      <c r="A3752" s="5">
        <v>114489</v>
      </c>
      <c r="B3752" s="4">
        <v>2</v>
      </c>
      <c r="C3752" s="9" t="s">
        <v>65</v>
      </c>
      <c r="D3752" s="65" t="s">
        <v>819</v>
      </c>
      <c r="E3752" s="65" t="s">
        <v>10721</v>
      </c>
      <c r="F3752" s="9" t="s">
        <v>1618</v>
      </c>
      <c r="H3752" s="1" t="s">
        <v>52</v>
      </c>
      <c r="I3752" s="1" t="s">
        <v>48</v>
      </c>
      <c r="K3752" s="14" t="s">
        <v>28</v>
      </c>
      <c r="L3752" s="14" t="s">
        <v>11339</v>
      </c>
      <c r="M3752" s="2">
        <v>0</v>
      </c>
      <c r="N3752" s="13">
        <v>40522</v>
      </c>
      <c r="P3752" s="181" t="s">
        <v>11513</v>
      </c>
      <c r="Q3752" s="182" t="s">
        <v>148</v>
      </c>
      <c r="S3752" s="6">
        <v>0</v>
      </c>
      <c r="T3752" s="6">
        <v>0</v>
      </c>
      <c r="U3752" s="6">
        <v>-0.02</v>
      </c>
      <c r="V3752" s="6">
        <v>0</v>
      </c>
      <c r="W3752" s="6">
        <f>SUM(Table2[[#This Row],[PE Obligations]:[Paving Obligations]])</f>
        <v>-0.02</v>
      </c>
    </row>
    <row r="3753" spans="1:23" ht="30" x14ac:dyDescent="0.25">
      <c r="A3753" s="5">
        <v>116392</v>
      </c>
      <c r="B3753" s="4">
        <v>4</v>
      </c>
      <c r="C3753" s="9" t="s">
        <v>248</v>
      </c>
      <c r="D3753" s="65" t="s">
        <v>135</v>
      </c>
      <c r="E3753" s="65" t="s">
        <v>11498</v>
      </c>
      <c r="F3753" s="9" t="s">
        <v>1975</v>
      </c>
      <c r="H3753" s="1" t="s">
        <v>24</v>
      </c>
      <c r="I3753" s="1" t="s">
        <v>118</v>
      </c>
      <c r="K3753" s="14" t="s">
        <v>11496</v>
      </c>
      <c r="L3753" s="14" t="s">
        <v>11499</v>
      </c>
      <c r="M3753" s="1" t="s">
        <v>57</v>
      </c>
      <c r="P3753" s="181" t="s">
        <v>11517</v>
      </c>
      <c r="Q3753" s="182" t="s">
        <v>24</v>
      </c>
      <c r="S3753" s="6">
        <v>0</v>
      </c>
      <c r="T3753" s="6">
        <v>0</v>
      </c>
      <c r="U3753" s="6">
        <v>-0.02</v>
      </c>
      <c r="V3753" s="6">
        <v>0</v>
      </c>
      <c r="W3753" s="6">
        <f>SUM(Table2[[#This Row],[PE Obligations]:[Paving Obligations]])</f>
        <v>-0.02</v>
      </c>
    </row>
    <row r="3754" spans="1:23" x14ac:dyDescent="0.25">
      <c r="A3754" s="5">
        <v>105019.14</v>
      </c>
      <c r="B3754" s="4">
        <v>1</v>
      </c>
      <c r="C3754" s="9" t="s">
        <v>40</v>
      </c>
      <c r="D3754" s="65"/>
      <c r="E3754" s="65" t="s">
        <v>11500</v>
      </c>
      <c r="F3754" s="9" t="s">
        <v>896</v>
      </c>
      <c r="H3754" s="1" t="s">
        <v>760</v>
      </c>
      <c r="I3754" s="1" t="s">
        <v>761</v>
      </c>
      <c r="K3754" s="14" t="s">
        <v>11500</v>
      </c>
      <c r="L3754" s="14" t="s">
        <v>11500</v>
      </c>
      <c r="M3754" s="1" t="s">
        <v>57</v>
      </c>
      <c r="P3754" s="181" t="s">
        <v>11500</v>
      </c>
      <c r="Q3754" s="182"/>
      <c r="S3754" s="6">
        <v>0</v>
      </c>
      <c r="T3754" s="6">
        <v>0</v>
      </c>
      <c r="U3754" s="6">
        <v>-0.02</v>
      </c>
      <c r="V3754" s="6">
        <v>0</v>
      </c>
      <c r="W3754" s="6">
        <f>SUM(Table2[[#This Row],[PE Obligations]:[Paving Obligations]])</f>
        <v>-0.02</v>
      </c>
    </row>
    <row r="3755" spans="1:23" ht="30" x14ac:dyDescent="0.25">
      <c r="A3755" s="5">
        <v>111094</v>
      </c>
      <c r="B3755" s="4">
        <v>4</v>
      </c>
      <c r="C3755" s="9" t="s">
        <v>1213</v>
      </c>
      <c r="D3755" s="65"/>
      <c r="E3755" s="65" t="s">
        <v>900</v>
      </c>
      <c r="F3755" s="9" t="s">
        <v>1212</v>
      </c>
      <c r="H3755" s="1" t="s">
        <v>105</v>
      </c>
      <c r="I3755" s="1" t="s">
        <v>171</v>
      </c>
      <c r="K3755" s="14" t="s">
        <v>11500</v>
      </c>
      <c r="L3755" s="14" t="s">
        <v>11500</v>
      </c>
      <c r="M3755" s="1" t="s">
        <v>57</v>
      </c>
      <c r="N3755" s="13">
        <v>39710</v>
      </c>
      <c r="P3755" s="181" t="s">
        <v>11515</v>
      </c>
      <c r="Q3755" s="182"/>
      <c r="S3755" s="6">
        <v>0</v>
      </c>
      <c r="T3755" s="6">
        <v>0</v>
      </c>
      <c r="U3755" s="6">
        <v>-0.02</v>
      </c>
      <c r="V3755" s="6">
        <v>0</v>
      </c>
      <c r="W3755" s="6">
        <f>SUM(Table2[[#This Row],[PE Obligations]:[Paving Obligations]])</f>
        <v>-0.02</v>
      </c>
    </row>
    <row r="3756" spans="1:23" x14ac:dyDescent="0.25">
      <c r="A3756" s="5">
        <v>46807</v>
      </c>
      <c r="B3756" s="4">
        <v>3</v>
      </c>
      <c r="C3756" s="9" t="s">
        <v>152</v>
      </c>
      <c r="D3756" s="65" t="s">
        <v>153</v>
      </c>
      <c r="E3756" s="65" t="s">
        <v>900</v>
      </c>
      <c r="F3756" s="9" t="s">
        <v>154</v>
      </c>
      <c r="H3756" s="1" t="s">
        <v>74</v>
      </c>
      <c r="I3756" s="1" t="s">
        <v>155</v>
      </c>
      <c r="K3756" s="14" t="s">
        <v>11496</v>
      </c>
      <c r="L3756" s="14" t="s">
        <v>113</v>
      </c>
      <c r="M3756" s="2">
        <v>11.554</v>
      </c>
      <c r="P3756" s="181" t="s">
        <v>11515</v>
      </c>
      <c r="Q3756" s="182"/>
      <c r="S3756" s="6">
        <v>-0.03</v>
      </c>
      <c r="T3756" s="6">
        <v>0</v>
      </c>
      <c r="U3756" s="6">
        <v>0</v>
      </c>
      <c r="V3756" s="6">
        <v>0</v>
      </c>
      <c r="W3756" s="6">
        <f>SUM(Table2[[#This Row],[PE Obligations]:[Paving Obligations]])</f>
        <v>-0.03</v>
      </c>
    </row>
    <row r="3757" spans="1:23" ht="30" x14ac:dyDescent="0.25">
      <c r="A3757" s="5">
        <v>101271</v>
      </c>
      <c r="B3757" s="4">
        <v>3</v>
      </c>
      <c r="C3757" s="9" t="s">
        <v>593</v>
      </c>
      <c r="D3757" s="65" t="s">
        <v>360</v>
      </c>
      <c r="E3757" s="65" t="s">
        <v>900</v>
      </c>
      <c r="F3757" s="9" t="s">
        <v>594</v>
      </c>
      <c r="H3757" s="1" t="s">
        <v>74</v>
      </c>
      <c r="I3757" s="1" t="s">
        <v>113</v>
      </c>
      <c r="K3757" s="14" t="s">
        <v>11496</v>
      </c>
      <c r="L3757" s="14" t="s">
        <v>113</v>
      </c>
      <c r="M3757" s="2">
        <v>5.9740000000000002</v>
      </c>
      <c r="N3757" s="13">
        <v>40011</v>
      </c>
      <c r="P3757" s="181" t="s">
        <v>11514</v>
      </c>
      <c r="Q3757" s="182" t="s">
        <v>11</v>
      </c>
      <c r="S3757" s="6">
        <v>-0.03</v>
      </c>
      <c r="T3757" s="6">
        <v>0</v>
      </c>
      <c r="U3757" s="6">
        <v>0</v>
      </c>
      <c r="V3757" s="6">
        <v>0</v>
      </c>
      <c r="W3757" s="6">
        <f>SUM(Table2[[#This Row],[PE Obligations]:[Paving Obligations]])</f>
        <v>-0.03</v>
      </c>
    </row>
    <row r="3758" spans="1:23" x14ac:dyDescent="0.25">
      <c r="A3758" s="5">
        <v>112415</v>
      </c>
      <c r="B3758" s="4">
        <v>3</v>
      </c>
      <c r="C3758" s="9" t="s">
        <v>320</v>
      </c>
      <c r="D3758" s="65" t="s">
        <v>1303</v>
      </c>
      <c r="E3758" s="65" t="s">
        <v>900</v>
      </c>
      <c r="F3758" s="9" t="s">
        <v>1304</v>
      </c>
      <c r="H3758" s="1" t="s">
        <v>28</v>
      </c>
      <c r="I3758" s="1" t="s">
        <v>395</v>
      </c>
      <c r="K3758" s="14" t="s">
        <v>28</v>
      </c>
      <c r="L3758" s="14" t="s">
        <v>11339</v>
      </c>
      <c r="M3758" s="2">
        <v>0</v>
      </c>
      <c r="N3758" s="13">
        <v>40298</v>
      </c>
      <c r="P3758" s="181" t="s">
        <v>11515</v>
      </c>
      <c r="Q3758" s="182" t="s">
        <v>24</v>
      </c>
      <c r="R3758" s="9" t="s">
        <v>1305</v>
      </c>
      <c r="S3758" s="6">
        <v>-0.03</v>
      </c>
      <c r="T3758" s="6">
        <v>0</v>
      </c>
      <c r="U3758" s="6">
        <v>0</v>
      </c>
      <c r="V3758" s="6">
        <v>0</v>
      </c>
      <c r="W3758" s="6">
        <f>SUM(Table2[[#This Row],[PE Obligations]:[Paving Obligations]])</f>
        <v>-0.03</v>
      </c>
    </row>
    <row r="3759" spans="1:23" x14ac:dyDescent="0.25">
      <c r="A3759" s="5">
        <v>115737</v>
      </c>
      <c r="B3759" s="4">
        <v>2</v>
      </c>
      <c r="C3759" s="9" t="s">
        <v>1803</v>
      </c>
      <c r="D3759" s="65" t="s">
        <v>999</v>
      </c>
      <c r="E3759" s="65" t="s">
        <v>900</v>
      </c>
      <c r="F3759" s="9" t="s">
        <v>1804</v>
      </c>
      <c r="H3759" s="1" t="s">
        <v>52</v>
      </c>
      <c r="I3759" s="1" t="s">
        <v>48</v>
      </c>
      <c r="K3759" s="14" t="s">
        <v>28</v>
      </c>
      <c r="L3759" s="14" t="s">
        <v>11339</v>
      </c>
      <c r="M3759" s="2">
        <v>0</v>
      </c>
      <c r="N3759" s="13">
        <v>40991</v>
      </c>
      <c r="P3759" s="181" t="s">
        <v>11515</v>
      </c>
      <c r="Q3759" s="182" t="s">
        <v>24</v>
      </c>
      <c r="R3759" s="9" t="s">
        <v>1805</v>
      </c>
      <c r="S3759" s="6">
        <v>0</v>
      </c>
      <c r="T3759" s="6">
        <v>0</v>
      </c>
      <c r="U3759" s="6">
        <v>-0.03</v>
      </c>
      <c r="V3759" s="6">
        <v>0</v>
      </c>
      <c r="W3759" s="6">
        <f>SUM(Table2[[#This Row],[PE Obligations]:[Paving Obligations]])</f>
        <v>-0.03</v>
      </c>
    </row>
    <row r="3760" spans="1:23" ht="90" x14ac:dyDescent="0.25">
      <c r="A3760" s="5">
        <v>109221</v>
      </c>
      <c r="B3760" s="4">
        <v>3</v>
      </c>
      <c r="C3760" s="9" t="s">
        <v>131</v>
      </c>
      <c r="D3760" s="65" t="s">
        <v>135</v>
      </c>
      <c r="E3760" s="65" t="s">
        <v>11498</v>
      </c>
      <c r="F3760" s="9" t="s">
        <v>1106</v>
      </c>
      <c r="G3760" s="9" t="s">
        <v>1107</v>
      </c>
      <c r="H3760" s="1" t="s">
        <v>24</v>
      </c>
      <c r="I3760" s="1" t="s">
        <v>118</v>
      </c>
      <c r="K3760" s="14" t="s">
        <v>11496</v>
      </c>
      <c r="L3760" s="14" t="s">
        <v>11499</v>
      </c>
      <c r="M3760" s="2">
        <v>0.40100000000000002</v>
      </c>
      <c r="N3760" s="13">
        <v>40991</v>
      </c>
      <c r="P3760" s="181" t="s">
        <v>11517</v>
      </c>
      <c r="Q3760" s="182" t="s">
        <v>30</v>
      </c>
      <c r="S3760" s="6">
        <v>0</v>
      </c>
      <c r="T3760" s="6">
        <v>0</v>
      </c>
      <c r="U3760" s="6">
        <v>-0.05</v>
      </c>
      <c r="V3760" s="6">
        <v>0</v>
      </c>
      <c r="W3760" s="6">
        <f>SUM(Table2[[#This Row],[PE Obligations]:[Paving Obligations]])</f>
        <v>-0.05</v>
      </c>
    </row>
    <row r="3761" spans="1:23" x14ac:dyDescent="0.25">
      <c r="A3761" s="5">
        <v>109526</v>
      </c>
      <c r="B3761" s="4">
        <v>4</v>
      </c>
      <c r="C3761" s="9" t="s">
        <v>231</v>
      </c>
      <c r="D3761" s="65" t="s">
        <v>1011</v>
      </c>
      <c r="E3761" s="65" t="s">
        <v>900</v>
      </c>
      <c r="F3761" s="9" t="s">
        <v>1123</v>
      </c>
      <c r="H3761" s="1" t="s">
        <v>74</v>
      </c>
      <c r="I3761" s="1" t="s">
        <v>969</v>
      </c>
      <c r="K3761" s="14" t="s">
        <v>11496</v>
      </c>
      <c r="L3761" s="14" t="s">
        <v>113</v>
      </c>
      <c r="M3761" s="2">
        <v>2.8000000000000001E-2</v>
      </c>
      <c r="N3761" s="13">
        <v>40634</v>
      </c>
      <c r="P3761" s="181" t="s">
        <v>11515</v>
      </c>
      <c r="Q3761" s="182"/>
      <c r="S3761" s="6">
        <v>-0.05</v>
      </c>
      <c r="T3761" s="6">
        <v>0</v>
      </c>
      <c r="U3761" s="6">
        <v>0</v>
      </c>
      <c r="V3761" s="6">
        <v>0</v>
      </c>
      <c r="W3761" s="6">
        <f>SUM(Table2[[#This Row],[PE Obligations]:[Paving Obligations]])</f>
        <v>-0.05</v>
      </c>
    </row>
    <row r="3762" spans="1:23" x14ac:dyDescent="0.25">
      <c r="A3762" s="5">
        <v>113303</v>
      </c>
      <c r="B3762" s="4">
        <v>1</v>
      </c>
      <c r="C3762" s="9" t="s">
        <v>310</v>
      </c>
      <c r="D3762" s="65" t="s">
        <v>1222</v>
      </c>
      <c r="E3762" s="65" t="s">
        <v>900</v>
      </c>
      <c r="F3762" s="9" t="s">
        <v>1448</v>
      </c>
      <c r="H3762" s="1" t="s">
        <v>28</v>
      </c>
      <c r="I3762" s="1" t="s">
        <v>395</v>
      </c>
      <c r="K3762" s="14" t="s">
        <v>28</v>
      </c>
      <c r="L3762" s="14" t="s">
        <v>11339</v>
      </c>
      <c r="M3762" s="2">
        <v>0</v>
      </c>
      <c r="N3762" s="13">
        <v>40634</v>
      </c>
      <c r="P3762" s="181" t="s">
        <v>11515</v>
      </c>
      <c r="Q3762" s="182" t="s">
        <v>24</v>
      </c>
      <c r="R3762" s="9" t="s">
        <v>1449</v>
      </c>
      <c r="S3762" s="6">
        <v>0</v>
      </c>
      <c r="T3762" s="6">
        <v>0</v>
      </c>
      <c r="U3762" s="6">
        <v>-0.06</v>
      </c>
      <c r="V3762" s="6">
        <v>0</v>
      </c>
      <c r="W3762" s="6">
        <f>SUM(Table2[[#This Row],[PE Obligations]:[Paving Obligations]])</f>
        <v>-0.06</v>
      </c>
    </row>
    <row r="3763" spans="1:23" x14ac:dyDescent="0.25">
      <c r="A3763" s="5">
        <v>115968</v>
      </c>
      <c r="B3763" s="4">
        <v>2</v>
      </c>
      <c r="C3763" s="9" t="s">
        <v>159</v>
      </c>
      <c r="D3763" s="65"/>
      <c r="E3763" s="65" t="s">
        <v>900</v>
      </c>
      <c r="F3763" s="9" t="s">
        <v>1845</v>
      </c>
      <c r="H3763" s="1" t="s">
        <v>24</v>
      </c>
      <c r="I3763" s="1" t="s">
        <v>24</v>
      </c>
      <c r="K3763" s="14" t="s">
        <v>11500</v>
      </c>
      <c r="L3763" s="14" t="s">
        <v>11500</v>
      </c>
      <c r="M3763" s="1" t="s">
        <v>57</v>
      </c>
      <c r="N3763" s="13">
        <v>40760</v>
      </c>
      <c r="P3763" s="181" t="s">
        <v>11515</v>
      </c>
      <c r="Q3763" s="182"/>
      <c r="S3763" s="6">
        <v>0</v>
      </c>
      <c r="T3763" s="6">
        <v>0</v>
      </c>
      <c r="U3763" s="6">
        <v>-0.06</v>
      </c>
      <c r="V3763" s="6">
        <v>0</v>
      </c>
      <c r="W3763" s="6">
        <f>SUM(Table2[[#This Row],[PE Obligations]:[Paving Obligations]])</f>
        <v>-0.06</v>
      </c>
    </row>
    <row r="3764" spans="1:23" x14ac:dyDescent="0.25">
      <c r="A3764" s="5">
        <v>100239</v>
      </c>
      <c r="B3764" s="4">
        <v>1</v>
      </c>
      <c r="C3764" s="9" t="s">
        <v>192</v>
      </c>
      <c r="D3764" s="65" t="s">
        <v>390</v>
      </c>
      <c r="E3764" s="65" t="s">
        <v>900</v>
      </c>
      <c r="F3764" s="9" t="s">
        <v>434</v>
      </c>
      <c r="H3764" s="1" t="s">
        <v>24</v>
      </c>
      <c r="I3764" s="1" t="s">
        <v>118</v>
      </c>
      <c r="K3764" s="14" t="s">
        <v>11496</v>
      </c>
      <c r="L3764" s="14" t="s">
        <v>11499</v>
      </c>
      <c r="M3764" s="2">
        <v>3.8</v>
      </c>
      <c r="N3764" s="13">
        <v>37421</v>
      </c>
      <c r="P3764" s="181" t="s">
        <v>11514</v>
      </c>
      <c r="Q3764" s="182" t="s">
        <v>11</v>
      </c>
      <c r="S3764" s="6">
        <v>-7.0000000000000007E-2</v>
      </c>
      <c r="T3764" s="6">
        <v>0</v>
      </c>
      <c r="U3764" s="6">
        <v>0</v>
      </c>
      <c r="V3764" s="6">
        <v>0</v>
      </c>
      <c r="W3764" s="6">
        <f>SUM(Table2[[#This Row],[PE Obligations]:[Paving Obligations]])</f>
        <v>-7.0000000000000007E-2</v>
      </c>
    </row>
    <row r="3765" spans="1:23" ht="30" x14ac:dyDescent="0.25">
      <c r="A3765" s="5">
        <v>107441</v>
      </c>
      <c r="B3765" s="4">
        <v>3</v>
      </c>
      <c r="C3765" s="9" t="s">
        <v>235</v>
      </c>
      <c r="D3765" s="65" t="s">
        <v>660</v>
      </c>
      <c r="E3765" s="65" t="s">
        <v>900</v>
      </c>
      <c r="F3765" s="9" t="s">
        <v>1014</v>
      </c>
      <c r="H3765" s="1" t="s">
        <v>24</v>
      </c>
      <c r="I3765" s="1" t="s">
        <v>728</v>
      </c>
      <c r="K3765" s="14" t="s">
        <v>11496</v>
      </c>
      <c r="L3765" s="14" t="s">
        <v>113</v>
      </c>
      <c r="M3765" s="2">
        <v>0.04</v>
      </c>
      <c r="N3765" s="13">
        <v>39752</v>
      </c>
      <c r="P3765" s="181" t="s">
        <v>11515</v>
      </c>
      <c r="Q3765" s="182" t="s">
        <v>24</v>
      </c>
      <c r="S3765" s="6">
        <v>0</v>
      </c>
      <c r="T3765" s="6">
        <v>0</v>
      </c>
      <c r="U3765" s="6">
        <v>-7.0000000000000007E-2</v>
      </c>
      <c r="V3765" s="6">
        <v>0</v>
      </c>
      <c r="W3765" s="6">
        <f>SUM(Table2[[#This Row],[PE Obligations]:[Paving Obligations]])</f>
        <v>-7.0000000000000007E-2</v>
      </c>
    </row>
    <row r="3766" spans="1:23" x14ac:dyDescent="0.25">
      <c r="A3766" s="5">
        <v>114208</v>
      </c>
      <c r="B3766" s="4">
        <v>4</v>
      </c>
      <c r="C3766" s="9" t="s">
        <v>355</v>
      </c>
      <c r="D3766" s="65" t="s">
        <v>503</v>
      </c>
      <c r="E3766" s="65" t="s">
        <v>900</v>
      </c>
      <c r="F3766" s="9" t="s">
        <v>1576</v>
      </c>
      <c r="H3766" s="1" t="s">
        <v>52</v>
      </c>
      <c r="I3766" s="1" t="s">
        <v>48</v>
      </c>
      <c r="K3766" s="14" t="s">
        <v>28</v>
      </c>
      <c r="L3766" s="14" t="s">
        <v>11339</v>
      </c>
      <c r="M3766" s="2">
        <v>0</v>
      </c>
      <c r="N3766" s="13">
        <v>41033</v>
      </c>
      <c r="P3766" s="181" t="s">
        <v>11514</v>
      </c>
      <c r="Q3766" s="182" t="s">
        <v>11</v>
      </c>
      <c r="S3766" s="6">
        <v>0</v>
      </c>
      <c r="T3766" s="6">
        <v>0</v>
      </c>
      <c r="U3766" s="6">
        <v>-7.0000000000000007E-2</v>
      </c>
      <c r="V3766" s="6">
        <v>0</v>
      </c>
      <c r="W3766" s="6">
        <f>SUM(Table2[[#This Row],[PE Obligations]:[Paving Obligations]])</f>
        <v>-7.0000000000000007E-2</v>
      </c>
    </row>
    <row r="3767" spans="1:23" ht="75" x14ac:dyDescent="0.25">
      <c r="A3767" s="5">
        <v>116034</v>
      </c>
      <c r="B3767" s="4">
        <v>3</v>
      </c>
      <c r="C3767" s="9" t="s">
        <v>172</v>
      </c>
      <c r="D3767" s="65" t="s">
        <v>135</v>
      </c>
      <c r="E3767" s="65" t="s">
        <v>11498</v>
      </c>
      <c r="F3767" s="9" t="s">
        <v>1856</v>
      </c>
      <c r="G3767" s="9" t="s">
        <v>1857</v>
      </c>
      <c r="H3767" s="1" t="s">
        <v>24</v>
      </c>
      <c r="I3767" s="1" t="s">
        <v>113</v>
      </c>
      <c r="K3767" s="14" t="s">
        <v>11496</v>
      </c>
      <c r="L3767" s="14" t="s">
        <v>113</v>
      </c>
      <c r="M3767" s="2">
        <v>0.91300000000000003</v>
      </c>
      <c r="N3767" s="13">
        <v>41320</v>
      </c>
      <c r="P3767" s="181" t="s">
        <v>11517</v>
      </c>
      <c r="Q3767" s="182" t="s">
        <v>24</v>
      </c>
      <c r="S3767" s="6">
        <v>-7.0000000000000007E-2</v>
      </c>
      <c r="T3767" s="6">
        <v>0</v>
      </c>
      <c r="U3767" s="6">
        <v>0</v>
      </c>
      <c r="V3767" s="6">
        <v>0</v>
      </c>
      <c r="W3767" s="6">
        <f>SUM(Table2[[#This Row],[PE Obligations]:[Paving Obligations]])</f>
        <v>-7.0000000000000007E-2</v>
      </c>
    </row>
    <row r="3768" spans="1:23" ht="30" x14ac:dyDescent="0.25">
      <c r="A3768" s="5">
        <v>108741</v>
      </c>
      <c r="B3768" s="4">
        <v>4</v>
      </c>
      <c r="C3768" s="9" t="s">
        <v>607</v>
      </c>
      <c r="D3768" s="65" t="s">
        <v>135</v>
      </c>
      <c r="E3768" s="65" t="s">
        <v>11498</v>
      </c>
      <c r="F3768" s="9" t="s">
        <v>1078</v>
      </c>
      <c r="H3768" s="1" t="s">
        <v>1079</v>
      </c>
      <c r="I3768" s="1" t="s">
        <v>118</v>
      </c>
      <c r="K3768" s="14" t="s">
        <v>11496</v>
      </c>
      <c r="L3768" s="14" t="s">
        <v>11499</v>
      </c>
      <c r="M3768" s="2">
        <v>1.3</v>
      </c>
      <c r="N3768" s="13">
        <v>40522</v>
      </c>
      <c r="P3768" s="181" t="s">
        <v>11517</v>
      </c>
      <c r="Q3768" s="182" t="s">
        <v>30</v>
      </c>
      <c r="S3768" s="6">
        <v>0</v>
      </c>
      <c r="T3768" s="6">
        <v>0</v>
      </c>
      <c r="U3768" s="6">
        <v>-0.09</v>
      </c>
      <c r="V3768" s="6">
        <v>0</v>
      </c>
      <c r="W3768" s="6">
        <f>SUM(Table2[[#This Row],[PE Obligations]:[Paving Obligations]])</f>
        <v>-0.09</v>
      </c>
    </row>
    <row r="3769" spans="1:23" ht="30" x14ac:dyDescent="0.25">
      <c r="A3769" s="5">
        <v>116207</v>
      </c>
      <c r="B3769" s="4">
        <v>3</v>
      </c>
      <c r="C3769" s="9" t="s">
        <v>54</v>
      </c>
      <c r="D3769" s="65" t="s">
        <v>1885</v>
      </c>
      <c r="E3769" s="65" t="s">
        <v>11498</v>
      </c>
      <c r="F3769" s="9" t="s">
        <v>1886</v>
      </c>
      <c r="H3769" s="1" t="s">
        <v>52</v>
      </c>
      <c r="I3769" s="1" t="s">
        <v>48</v>
      </c>
      <c r="K3769" s="14" t="s">
        <v>28</v>
      </c>
      <c r="L3769" s="14" t="s">
        <v>11339</v>
      </c>
      <c r="M3769" s="2">
        <v>0.04</v>
      </c>
      <c r="N3769" s="13">
        <v>41075</v>
      </c>
      <c r="P3769" s="181" t="s">
        <v>11517</v>
      </c>
      <c r="Q3769" s="182" t="s">
        <v>24</v>
      </c>
      <c r="R3769" s="9" t="s">
        <v>1887</v>
      </c>
      <c r="S3769" s="6">
        <v>0</v>
      </c>
      <c r="T3769" s="6">
        <v>0</v>
      </c>
      <c r="U3769" s="6">
        <v>-0.1</v>
      </c>
      <c r="V3769" s="6">
        <v>0</v>
      </c>
      <c r="W3769" s="6">
        <f>SUM(Table2[[#This Row],[PE Obligations]:[Paving Obligations]])</f>
        <v>-0.1</v>
      </c>
    </row>
    <row r="3770" spans="1:23" x14ac:dyDescent="0.25">
      <c r="A3770" s="5">
        <v>119919</v>
      </c>
      <c r="B3770" s="4">
        <v>4</v>
      </c>
      <c r="C3770" s="9" t="s">
        <v>156</v>
      </c>
      <c r="D3770" s="65"/>
      <c r="E3770" s="65" t="s">
        <v>11500</v>
      </c>
      <c r="F3770" s="9" t="s">
        <v>1978</v>
      </c>
      <c r="H3770" s="1" t="s">
        <v>24</v>
      </c>
      <c r="I3770" s="1" t="s">
        <v>467</v>
      </c>
      <c r="K3770" s="14" t="s">
        <v>11500</v>
      </c>
      <c r="L3770" s="14" t="s">
        <v>11500</v>
      </c>
      <c r="M3770" s="1" t="s">
        <v>57</v>
      </c>
      <c r="P3770" s="181" t="s">
        <v>11500</v>
      </c>
      <c r="Q3770" s="182"/>
      <c r="S3770" s="6">
        <v>-0.1</v>
      </c>
      <c r="T3770" s="6">
        <v>0</v>
      </c>
      <c r="U3770" s="6">
        <v>0</v>
      </c>
      <c r="V3770" s="6">
        <v>0</v>
      </c>
      <c r="W3770" s="6">
        <f>SUM(Table2[[#This Row],[PE Obligations]:[Paving Obligations]])</f>
        <v>-0.1</v>
      </c>
    </row>
    <row r="3771" spans="1:23" x14ac:dyDescent="0.25">
      <c r="A3771" s="5">
        <v>122090</v>
      </c>
      <c r="B3771" s="4">
        <v>3</v>
      </c>
      <c r="C3771" s="9" t="s">
        <v>54</v>
      </c>
      <c r="D3771" s="65"/>
      <c r="E3771" s="65" t="s">
        <v>11500</v>
      </c>
      <c r="F3771" s="9" t="s">
        <v>3106</v>
      </c>
      <c r="H3771" s="1" t="s">
        <v>1246</v>
      </c>
      <c r="K3771" s="14" t="s">
        <v>11500</v>
      </c>
      <c r="L3771" s="14" t="s">
        <v>11500</v>
      </c>
      <c r="M3771" s="1" t="s">
        <v>57</v>
      </c>
      <c r="P3771" s="181" t="s">
        <v>11500</v>
      </c>
      <c r="Q3771" s="182"/>
      <c r="S3771" s="6">
        <v>0</v>
      </c>
      <c r="T3771" s="6">
        <v>0</v>
      </c>
      <c r="U3771" s="6">
        <v>-0.11</v>
      </c>
      <c r="V3771" s="6">
        <v>0</v>
      </c>
      <c r="W3771" s="6">
        <f>SUM(Table2[[#This Row],[PE Obligations]:[Paving Obligations]])</f>
        <v>-0.11</v>
      </c>
    </row>
    <row r="3772" spans="1:23" x14ac:dyDescent="0.25">
      <c r="A3772" s="5">
        <v>116296.01</v>
      </c>
      <c r="B3772" s="4">
        <v>6</v>
      </c>
      <c r="C3772" s="9" t="s">
        <v>46</v>
      </c>
      <c r="D3772" s="65"/>
      <c r="E3772" s="65" t="s">
        <v>11500</v>
      </c>
      <c r="F3772" s="9" t="s">
        <v>1248</v>
      </c>
      <c r="H3772" s="1" t="s">
        <v>1249</v>
      </c>
      <c r="I3772" s="1" t="s">
        <v>1249</v>
      </c>
      <c r="K3772" s="14" t="s">
        <v>11500</v>
      </c>
      <c r="L3772" s="14" t="s">
        <v>11500</v>
      </c>
      <c r="M3772" s="1" t="s">
        <v>57</v>
      </c>
      <c r="P3772" s="181" t="s">
        <v>11500</v>
      </c>
      <c r="Q3772" s="182"/>
      <c r="S3772" s="6">
        <v>0</v>
      </c>
      <c r="T3772" s="6">
        <v>0</v>
      </c>
      <c r="U3772" s="6">
        <v>-0.19</v>
      </c>
      <c r="V3772" s="6">
        <v>0</v>
      </c>
      <c r="W3772" s="6">
        <f>SUM(Table2[[#This Row],[PE Obligations]:[Paving Obligations]])</f>
        <v>-0.19</v>
      </c>
    </row>
    <row r="3773" spans="1:23" ht="30" x14ac:dyDescent="0.25">
      <c r="A3773" s="5">
        <v>115613</v>
      </c>
      <c r="B3773" s="4">
        <v>4</v>
      </c>
      <c r="C3773" s="9" t="s">
        <v>18</v>
      </c>
      <c r="D3773" s="65" t="s">
        <v>516</v>
      </c>
      <c r="E3773" s="65" t="s">
        <v>10721</v>
      </c>
      <c r="F3773" s="9" t="s">
        <v>1762</v>
      </c>
      <c r="G3773" s="9" t="s">
        <v>1763</v>
      </c>
      <c r="H3773" s="1" t="s">
        <v>158</v>
      </c>
      <c r="I3773" s="1" t="s">
        <v>158</v>
      </c>
      <c r="J3773" s="1" t="str">
        <f>VLOOKUP(A3773,'Resurfacing Data'!A:M,13,FALSE)</f>
        <v>Mill, CS &amp; D</v>
      </c>
      <c r="K3773" s="14" t="s">
        <v>11496</v>
      </c>
      <c r="L3773" s="14" t="s">
        <v>10418</v>
      </c>
      <c r="M3773" s="2">
        <v>0.46</v>
      </c>
      <c r="N3773" s="13">
        <v>40949</v>
      </c>
      <c r="P3773" s="181" t="s">
        <v>11513</v>
      </c>
      <c r="Q3773" s="182" t="s">
        <v>148</v>
      </c>
      <c r="S3773" s="6">
        <v>0</v>
      </c>
      <c r="T3773" s="6">
        <v>0</v>
      </c>
      <c r="U3773" s="6">
        <v>0</v>
      </c>
      <c r="V3773" s="6">
        <v>-0.22</v>
      </c>
      <c r="W3773" s="6">
        <f>SUM(Table2[[#This Row],[PE Obligations]:[Paving Obligations]])</f>
        <v>-0.22</v>
      </c>
    </row>
    <row r="3774" spans="1:23" x14ac:dyDescent="0.25">
      <c r="A3774" s="5">
        <v>126521</v>
      </c>
      <c r="B3774" s="4">
        <v>3</v>
      </c>
      <c r="C3774" s="9" t="s">
        <v>54</v>
      </c>
      <c r="D3774" s="65"/>
      <c r="E3774" s="65" t="s">
        <v>11500</v>
      </c>
      <c r="F3774" s="9" t="s">
        <v>4906</v>
      </c>
      <c r="H3774" s="1" t="s">
        <v>1246</v>
      </c>
      <c r="K3774" s="14" t="s">
        <v>11500</v>
      </c>
      <c r="L3774" s="14" t="s">
        <v>11500</v>
      </c>
      <c r="M3774" s="1" t="s">
        <v>57</v>
      </c>
      <c r="P3774" s="181" t="s">
        <v>11500</v>
      </c>
      <c r="Q3774" s="182"/>
      <c r="S3774" s="6">
        <v>0</v>
      </c>
      <c r="T3774" s="6">
        <v>0</v>
      </c>
      <c r="U3774" s="6">
        <v>-0.46</v>
      </c>
      <c r="V3774" s="6">
        <v>0</v>
      </c>
      <c r="W3774" s="6">
        <f>SUM(Table2[[#This Row],[PE Obligations]:[Paving Obligations]])</f>
        <v>-0.46</v>
      </c>
    </row>
    <row r="3775" spans="1:23" x14ac:dyDescent="0.25">
      <c r="A3775" s="5">
        <v>128908</v>
      </c>
      <c r="B3775" s="4">
        <v>2</v>
      </c>
      <c r="C3775" s="9" t="s">
        <v>204</v>
      </c>
      <c r="D3775" s="65"/>
      <c r="E3775" s="65" t="s">
        <v>11500</v>
      </c>
      <c r="F3775" s="9" t="s">
        <v>6415</v>
      </c>
      <c r="H3775" s="1" t="s">
        <v>878</v>
      </c>
      <c r="I3775" s="1" t="s">
        <v>972</v>
      </c>
      <c r="K3775" s="14" t="s">
        <v>11500</v>
      </c>
      <c r="L3775" s="14" t="s">
        <v>11500</v>
      </c>
      <c r="M3775" s="1" t="s">
        <v>57</v>
      </c>
      <c r="P3775" s="181" t="s">
        <v>11500</v>
      </c>
      <c r="Q3775" s="182"/>
      <c r="S3775" s="6">
        <v>0</v>
      </c>
      <c r="T3775" s="6">
        <v>0</v>
      </c>
      <c r="U3775" s="6">
        <v>-0.56000000000000005</v>
      </c>
      <c r="V3775" s="6">
        <v>0</v>
      </c>
      <c r="W3775" s="6">
        <f>SUM(Table2[[#This Row],[PE Obligations]:[Paving Obligations]])</f>
        <v>-0.56000000000000005</v>
      </c>
    </row>
    <row r="3776" spans="1:23" ht="30" x14ac:dyDescent="0.25">
      <c r="A3776" s="5">
        <v>127438</v>
      </c>
      <c r="B3776" s="4">
        <v>3</v>
      </c>
      <c r="C3776" s="9" t="s">
        <v>54</v>
      </c>
      <c r="D3776" s="65"/>
      <c r="E3776" s="65" t="s">
        <v>11500</v>
      </c>
      <c r="F3776" s="9" t="s">
        <v>5494</v>
      </c>
      <c r="H3776" s="1" t="s">
        <v>1246</v>
      </c>
      <c r="K3776" s="14" t="s">
        <v>11500</v>
      </c>
      <c r="L3776" s="14" t="s">
        <v>11500</v>
      </c>
      <c r="M3776" s="1" t="s">
        <v>57</v>
      </c>
      <c r="P3776" s="181" t="s">
        <v>11500</v>
      </c>
      <c r="Q3776" s="182"/>
      <c r="S3776" s="6">
        <v>0</v>
      </c>
      <c r="T3776" s="6">
        <v>0</v>
      </c>
      <c r="U3776" s="6">
        <v>-0.57999999999999996</v>
      </c>
      <c r="V3776" s="6">
        <v>0</v>
      </c>
      <c r="W3776" s="6">
        <f>SUM(Table2[[#This Row],[PE Obligations]:[Paving Obligations]])</f>
        <v>-0.57999999999999996</v>
      </c>
    </row>
    <row r="3777" spans="1:23" ht="30" x14ac:dyDescent="0.25">
      <c r="A3777" s="5">
        <v>127678</v>
      </c>
      <c r="B3777" s="4">
        <v>3</v>
      </c>
      <c r="C3777" s="9" t="s">
        <v>161</v>
      </c>
      <c r="D3777" s="65"/>
      <c r="E3777" s="65" t="s">
        <v>11500</v>
      </c>
      <c r="F3777" s="9" t="s">
        <v>5630</v>
      </c>
      <c r="H3777" s="1" t="s">
        <v>1246</v>
      </c>
      <c r="K3777" s="14" t="s">
        <v>11500</v>
      </c>
      <c r="L3777" s="14" t="s">
        <v>11500</v>
      </c>
      <c r="M3777" s="1" t="s">
        <v>57</v>
      </c>
      <c r="P3777" s="181" t="s">
        <v>11500</v>
      </c>
      <c r="Q3777" s="182"/>
      <c r="S3777" s="6">
        <v>0</v>
      </c>
      <c r="T3777" s="6">
        <v>0</v>
      </c>
      <c r="U3777" s="6">
        <v>-0.73</v>
      </c>
      <c r="V3777" s="6">
        <v>0</v>
      </c>
      <c r="W3777" s="6">
        <f>SUM(Table2[[#This Row],[PE Obligations]:[Paving Obligations]])</f>
        <v>-0.73</v>
      </c>
    </row>
    <row r="3778" spans="1:23" x14ac:dyDescent="0.25">
      <c r="A3778" s="5">
        <v>121070</v>
      </c>
      <c r="B3778" s="4">
        <v>1</v>
      </c>
      <c r="C3778" s="9" t="s">
        <v>40</v>
      </c>
      <c r="D3778" s="65"/>
      <c r="E3778" s="65" t="s">
        <v>11500</v>
      </c>
      <c r="F3778" s="9" t="s">
        <v>2829</v>
      </c>
      <c r="H3778" s="1" t="s">
        <v>1246</v>
      </c>
      <c r="K3778" s="14" t="s">
        <v>11500</v>
      </c>
      <c r="L3778" s="14" t="s">
        <v>11500</v>
      </c>
      <c r="M3778" s="1" t="s">
        <v>57</v>
      </c>
      <c r="P3778" s="181" t="s">
        <v>11500</v>
      </c>
      <c r="Q3778" s="182"/>
      <c r="S3778" s="6">
        <v>0</v>
      </c>
      <c r="T3778" s="6">
        <v>0</v>
      </c>
      <c r="U3778" s="6">
        <v>-1</v>
      </c>
      <c r="V3778" s="6">
        <v>0</v>
      </c>
      <c r="W3778" s="6">
        <f>SUM(Table2[[#This Row],[PE Obligations]:[Paving Obligations]])</f>
        <v>-1</v>
      </c>
    </row>
    <row r="3779" spans="1:23" x14ac:dyDescent="0.25">
      <c r="A3779" s="5">
        <v>125395</v>
      </c>
      <c r="B3779" s="4">
        <v>1</v>
      </c>
      <c r="C3779" s="9" t="s">
        <v>86</v>
      </c>
      <c r="D3779" s="65"/>
      <c r="E3779" s="65" t="s">
        <v>11500</v>
      </c>
      <c r="F3779" s="9" t="s">
        <v>4306</v>
      </c>
      <c r="H3779" s="1" t="s">
        <v>1246</v>
      </c>
      <c r="K3779" s="14" t="s">
        <v>11500</v>
      </c>
      <c r="L3779" s="14" t="s">
        <v>11500</v>
      </c>
      <c r="M3779" s="1" t="s">
        <v>57</v>
      </c>
      <c r="P3779" s="181" t="s">
        <v>11500</v>
      </c>
      <c r="Q3779" s="182"/>
      <c r="S3779" s="6">
        <v>0</v>
      </c>
      <c r="T3779" s="6">
        <v>0</v>
      </c>
      <c r="U3779" s="6">
        <v>-1.1000000000000001</v>
      </c>
      <c r="V3779" s="6">
        <v>0</v>
      </c>
      <c r="W3779" s="6">
        <f>SUM(Table2[[#This Row],[PE Obligations]:[Paving Obligations]])</f>
        <v>-1.1000000000000001</v>
      </c>
    </row>
    <row r="3780" spans="1:23" x14ac:dyDescent="0.25">
      <c r="A3780" s="5">
        <v>126958</v>
      </c>
      <c r="B3780" s="4">
        <v>3</v>
      </c>
      <c r="C3780" s="9" t="s">
        <v>235</v>
      </c>
      <c r="D3780" s="65"/>
      <c r="E3780" s="65" t="s">
        <v>11500</v>
      </c>
      <c r="F3780" s="9" t="s">
        <v>5185</v>
      </c>
      <c r="H3780" s="1" t="s">
        <v>878</v>
      </c>
      <c r="I3780" s="1" t="s">
        <v>972</v>
      </c>
      <c r="K3780" s="14" t="s">
        <v>11500</v>
      </c>
      <c r="L3780" s="14" t="s">
        <v>11500</v>
      </c>
      <c r="M3780" s="1" t="s">
        <v>57</v>
      </c>
      <c r="P3780" s="181" t="s">
        <v>11500</v>
      </c>
      <c r="Q3780" s="182"/>
      <c r="S3780" s="6">
        <v>0</v>
      </c>
      <c r="T3780" s="6">
        <v>0</v>
      </c>
      <c r="U3780" s="6">
        <v>-1.45</v>
      </c>
      <c r="V3780" s="6">
        <v>0</v>
      </c>
      <c r="W3780" s="6">
        <f>SUM(Table2[[#This Row],[PE Obligations]:[Paving Obligations]])</f>
        <v>-1.45</v>
      </c>
    </row>
    <row r="3781" spans="1:23" x14ac:dyDescent="0.25">
      <c r="A3781" s="5">
        <v>128415</v>
      </c>
      <c r="B3781" s="4">
        <v>1</v>
      </c>
      <c r="C3781" s="9" t="s">
        <v>181</v>
      </c>
      <c r="D3781" s="65"/>
      <c r="E3781" s="65" t="s">
        <v>11500</v>
      </c>
      <c r="F3781" s="9" t="s">
        <v>6112</v>
      </c>
      <c r="H3781" s="1" t="s">
        <v>878</v>
      </c>
      <c r="I3781" s="1" t="s">
        <v>972</v>
      </c>
      <c r="K3781" s="14" t="s">
        <v>11500</v>
      </c>
      <c r="L3781" s="14" t="s">
        <v>11500</v>
      </c>
      <c r="M3781" s="1" t="s">
        <v>57</v>
      </c>
      <c r="P3781" s="181" t="s">
        <v>11500</v>
      </c>
      <c r="Q3781" s="182"/>
      <c r="S3781" s="6">
        <v>0</v>
      </c>
      <c r="T3781" s="6">
        <v>0</v>
      </c>
      <c r="U3781" s="6">
        <v>-1.82</v>
      </c>
      <c r="V3781" s="6">
        <v>0</v>
      </c>
      <c r="W3781" s="6">
        <f>SUM(Table2[[#This Row],[PE Obligations]:[Paving Obligations]])</f>
        <v>-1.82</v>
      </c>
    </row>
    <row r="3782" spans="1:23" ht="30" x14ac:dyDescent="0.25">
      <c r="A3782" s="5">
        <v>128029</v>
      </c>
      <c r="B3782" s="4">
        <v>3</v>
      </c>
      <c r="C3782" s="9" t="s">
        <v>161</v>
      </c>
      <c r="D3782" s="65"/>
      <c r="E3782" s="65" t="s">
        <v>11500</v>
      </c>
      <c r="F3782" s="9" t="s">
        <v>5990</v>
      </c>
      <c r="H3782" s="1" t="s">
        <v>1246</v>
      </c>
      <c r="K3782" s="14" t="s">
        <v>11500</v>
      </c>
      <c r="L3782" s="14" t="s">
        <v>11500</v>
      </c>
      <c r="M3782" s="1" t="s">
        <v>57</v>
      </c>
      <c r="P3782" s="181" t="s">
        <v>11500</v>
      </c>
      <c r="Q3782" s="182"/>
      <c r="S3782" s="6">
        <v>0</v>
      </c>
      <c r="T3782" s="6">
        <v>0</v>
      </c>
      <c r="U3782" s="6">
        <v>-2.63</v>
      </c>
      <c r="V3782" s="6">
        <v>0</v>
      </c>
      <c r="W3782" s="6">
        <f>SUM(Table2[[#This Row],[PE Obligations]:[Paving Obligations]])</f>
        <v>-2.63</v>
      </c>
    </row>
    <row r="3783" spans="1:23" x14ac:dyDescent="0.25">
      <c r="A3783" s="5">
        <v>127750</v>
      </c>
      <c r="B3783" s="4">
        <v>1</v>
      </c>
      <c r="C3783" s="9" t="s">
        <v>729</v>
      </c>
      <c r="D3783" s="65"/>
      <c r="E3783" s="65" t="s">
        <v>10721</v>
      </c>
      <c r="F3783" s="9" t="s">
        <v>5670</v>
      </c>
      <c r="H3783" s="1" t="s">
        <v>105</v>
      </c>
      <c r="I3783" s="1" t="s">
        <v>171</v>
      </c>
      <c r="K3783" s="14" t="s">
        <v>11500</v>
      </c>
      <c r="L3783" s="14" t="s">
        <v>11500</v>
      </c>
      <c r="M3783" s="1" t="s">
        <v>57</v>
      </c>
      <c r="P3783" s="181" t="s">
        <v>11513</v>
      </c>
      <c r="Q3783" s="182"/>
      <c r="S3783" s="6">
        <v>0</v>
      </c>
      <c r="T3783" s="6">
        <v>0</v>
      </c>
      <c r="U3783" s="6">
        <v>-2.7</v>
      </c>
      <c r="V3783" s="6">
        <v>0</v>
      </c>
      <c r="W3783" s="6">
        <f>SUM(Table2[[#This Row],[PE Obligations]:[Paving Obligations]])</f>
        <v>-2.7</v>
      </c>
    </row>
    <row r="3784" spans="1:23" ht="30" x14ac:dyDescent="0.25">
      <c r="A3784" s="5">
        <v>113457.01</v>
      </c>
      <c r="B3784" s="4">
        <v>2</v>
      </c>
      <c r="C3784" s="9" t="s">
        <v>107</v>
      </c>
      <c r="D3784" s="65" t="s">
        <v>108</v>
      </c>
      <c r="E3784" s="65" t="s">
        <v>10721</v>
      </c>
      <c r="F3784" s="9" t="s">
        <v>1478</v>
      </c>
      <c r="H3784" s="1" t="s">
        <v>24</v>
      </c>
      <c r="I3784" s="1" t="s">
        <v>851</v>
      </c>
      <c r="K3784" s="14" t="s">
        <v>11501</v>
      </c>
      <c r="L3784" s="14" t="s">
        <v>113</v>
      </c>
      <c r="M3784" s="2">
        <v>0</v>
      </c>
      <c r="N3784" s="13">
        <v>40634</v>
      </c>
      <c r="P3784" s="181" t="s">
        <v>11513</v>
      </c>
      <c r="Q3784" s="182" t="s">
        <v>148</v>
      </c>
      <c r="S3784" s="6">
        <v>0.03</v>
      </c>
      <c r="T3784" s="6">
        <v>0</v>
      </c>
      <c r="U3784" s="6">
        <v>-4.46</v>
      </c>
      <c r="V3784" s="6">
        <v>0</v>
      </c>
      <c r="W3784" s="6">
        <f>SUM(Table2[[#This Row],[PE Obligations]:[Paving Obligations]])</f>
        <v>-4.43</v>
      </c>
    </row>
    <row r="3785" spans="1:23" ht="30" x14ac:dyDescent="0.25">
      <c r="A3785" s="5">
        <v>123782</v>
      </c>
      <c r="B3785" s="4">
        <v>3</v>
      </c>
      <c r="C3785" s="9" t="s">
        <v>312</v>
      </c>
      <c r="D3785" s="65" t="s">
        <v>3571</v>
      </c>
      <c r="E3785" s="65" t="s">
        <v>11498</v>
      </c>
      <c r="F3785" s="9" t="s">
        <v>3572</v>
      </c>
      <c r="H3785" s="1" t="s">
        <v>1098</v>
      </c>
      <c r="I3785" s="1" t="s">
        <v>158</v>
      </c>
      <c r="K3785" s="14" t="s">
        <v>11500</v>
      </c>
      <c r="L3785" s="14" t="s">
        <v>11500</v>
      </c>
      <c r="M3785" s="2">
        <v>5</v>
      </c>
      <c r="P3785" s="181" t="s">
        <v>11517</v>
      </c>
      <c r="Q3785" s="182" t="s">
        <v>30</v>
      </c>
      <c r="S3785" s="6">
        <v>0</v>
      </c>
      <c r="T3785" s="6">
        <v>0</v>
      </c>
      <c r="U3785" s="6">
        <v>0</v>
      </c>
      <c r="V3785" s="6">
        <v>-4.49</v>
      </c>
      <c r="W3785" s="6">
        <f>SUM(Table2[[#This Row],[PE Obligations]:[Paving Obligations]])</f>
        <v>-4.49</v>
      </c>
    </row>
    <row r="3786" spans="1:23" ht="30" x14ac:dyDescent="0.25">
      <c r="A3786" s="5">
        <v>128163</v>
      </c>
      <c r="B3786" s="4">
        <v>1</v>
      </c>
      <c r="C3786" s="9" t="s">
        <v>40</v>
      </c>
      <c r="D3786" s="65"/>
      <c r="E3786" s="65" t="s">
        <v>11500</v>
      </c>
      <c r="F3786" s="9" t="s">
        <v>6034</v>
      </c>
      <c r="H3786" s="1" t="s">
        <v>1246</v>
      </c>
      <c r="K3786" s="14" t="s">
        <v>11500</v>
      </c>
      <c r="L3786" s="14" t="s">
        <v>11500</v>
      </c>
      <c r="M3786" s="1" t="s">
        <v>57</v>
      </c>
      <c r="P3786" s="181" t="s">
        <v>11500</v>
      </c>
      <c r="Q3786" s="182"/>
      <c r="S3786" s="6">
        <v>0</v>
      </c>
      <c r="T3786" s="6">
        <v>0</v>
      </c>
      <c r="U3786" s="6">
        <v>-7.06</v>
      </c>
      <c r="V3786" s="6">
        <v>0</v>
      </c>
      <c r="W3786" s="6">
        <f>SUM(Table2[[#This Row],[PE Obligations]:[Paving Obligations]])</f>
        <v>-7.06</v>
      </c>
    </row>
    <row r="3787" spans="1:23" ht="30" x14ac:dyDescent="0.25">
      <c r="A3787" s="5">
        <v>127118</v>
      </c>
      <c r="B3787" s="4">
        <v>2</v>
      </c>
      <c r="C3787" s="9" t="s">
        <v>65</v>
      </c>
      <c r="D3787" s="65"/>
      <c r="E3787" s="65" t="s">
        <v>11500</v>
      </c>
      <c r="F3787" s="9" t="s">
        <v>5303</v>
      </c>
      <c r="H3787" s="1" t="s">
        <v>878</v>
      </c>
      <c r="I3787" s="1" t="s">
        <v>972</v>
      </c>
      <c r="K3787" s="14" t="s">
        <v>11500</v>
      </c>
      <c r="L3787" s="14" t="s">
        <v>11500</v>
      </c>
      <c r="M3787" s="1" t="s">
        <v>57</v>
      </c>
      <c r="P3787" s="181" t="s">
        <v>11500</v>
      </c>
      <c r="Q3787" s="182"/>
      <c r="S3787" s="6">
        <v>0</v>
      </c>
      <c r="T3787" s="6">
        <v>0</v>
      </c>
      <c r="U3787" s="6">
        <v>-7.17</v>
      </c>
      <c r="V3787" s="6">
        <v>0</v>
      </c>
      <c r="W3787" s="6">
        <f>SUM(Table2[[#This Row],[PE Obligations]:[Paving Obligations]])</f>
        <v>-7.17</v>
      </c>
    </row>
    <row r="3788" spans="1:23" x14ac:dyDescent="0.25">
      <c r="A3788" s="5">
        <v>120097</v>
      </c>
      <c r="B3788" s="4">
        <v>3</v>
      </c>
      <c r="C3788" s="9" t="s">
        <v>54</v>
      </c>
      <c r="D3788" s="65"/>
      <c r="E3788" s="65" t="s">
        <v>11500</v>
      </c>
      <c r="F3788" s="9" t="s">
        <v>2614</v>
      </c>
      <c r="H3788" s="1" t="s">
        <v>1246</v>
      </c>
      <c r="K3788" s="14" t="s">
        <v>11500</v>
      </c>
      <c r="L3788" s="14" t="s">
        <v>11500</v>
      </c>
      <c r="M3788" s="1" t="s">
        <v>57</v>
      </c>
      <c r="P3788" s="181" t="s">
        <v>11500</v>
      </c>
      <c r="Q3788" s="182"/>
      <c r="S3788" s="6">
        <v>0</v>
      </c>
      <c r="T3788" s="6">
        <v>0</v>
      </c>
      <c r="U3788" s="6">
        <v>-7.38</v>
      </c>
      <c r="V3788" s="6">
        <v>0</v>
      </c>
      <c r="W3788" s="6">
        <f>SUM(Table2[[#This Row],[PE Obligations]:[Paving Obligations]])</f>
        <v>-7.38</v>
      </c>
    </row>
    <row r="3789" spans="1:23" ht="45" x14ac:dyDescent="0.25">
      <c r="A3789" s="5">
        <v>102992</v>
      </c>
      <c r="B3789" s="4">
        <v>4</v>
      </c>
      <c r="C3789" s="9" t="s">
        <v>782</v>
      </c>
      <c r="D3789" s="65" t="s">
        <v>783</v>
      </c>
      <c r="E3789" s="65" t="s">
        <v>900</v>
      </c>
      <c r="F3789" s="9" t="s">
        <v>784</v>
      </c>
      <c r="G3789" s="9" t="s">
        <v>785</v>
      </c>
      <c r="H3789" s="1" t="s">
        <v>74</v>
      </c>
      <c r="I3789" s="1" t="s">
        <v>155</v>
      </c>
      <c r="K3789" s="14" t="s">
        <v>11496</v>
      </c>
      <c r="L3789" s="14" t="s">
        <v>113</v>
      </c>
      <c r="M3789" s="2">
        <v>5.29</v>
      </c>
      <c r="P3789" s="181" t="s">
        <v>11515</v>
      </c>
      <c r="Q3789" s="182"/>
      <c r="S3789" s="6">
        <v>0</v>
      </c>
      <c r="T3789" s="6">
        <v>-8</v>
      </c>
      <c r="U3789" s="6">
        <v>0</v>
      </c>
      <c r="V3789" s="6">
        <v>0</v>
      </c>
      <c r="W3789" s="6">
        <f>SUM(Table2[[#This Row],[PE Obligations]:[Paving Obligations]])</f>
        <v>-8</v>
      </c>
    </row>
    <row r="3790" spans="1:23" x14ac:dyDescent="0.25">
      <c r="A3790" s="5">
        <v>127755</v>
      </c>
      <c r="B3790" s="4">
        <v>1</v>
      </c>
      <c r="C3790" s="9" t="s">
        <v>86</v>
      </c>
      <c r="D3790" s="65"/>
      <c r="E3790" s="65" t="s">
        <v>10721</v>
      </c>
      <c r="F3790" s="9" t="s">
        <v>5675</v>
      </c>
      <c r="H3790" s="1" t="s">
        <v>105</v>
      </c>
      <c r="I3790" s="1" t="s">
        <v>171</v>
      </c>
      <c r="K3790" s="14" t="s">
        <v>11500</v>
      </c>
      <c r="L3790" s="14" t="s">
        <v>11500</v>
      </c>
      <c r="M3790" s="1" t="s">
        <v>57</v>
      </c>
      <c r="P3790" s="181" t="s">
        <v>11513</v>
      </c>
      <c r="Q3790" s="182"/>
      <c r="S3790" s="6">
        <v>0</v>
      </c>
      <c r="T3790" s="6">
        <v>0</v>
      </c>
      <c r="U3790" s="6">
        <v>-8.1</v>
      </c>
      <c r="V3790" s="6">
        <v>0</v>
      </c>
      <c r="W3790" s="6">
        <f>SUM(Table2[[#This Row],[PE Obligations]:[Paving Obligations]])</f>
        <v>-8.1</v>
      </c>
    </row>
    <row r="3791" spans="1:23" x14ac:dyDescent="0.25">
      <c r="A3791" s="5">
        <v>117389</v>
      </c>
      <c r="B3791" s="4">
        <v>3</v>
      </c>
      <c r="C3791" s="9" t="s">
        <v>152</v>
      </c>
      <c r="D3791" s="65" t="s">
        <v>150</v>
      </c>
      <c r="E3791" s="65" t="s">
        <v>900</v>
      </c>
      <c r="F3791" s="9" t="s">
        <v>2107</v>
      </c>
      <c r="H3791" s="1" t="s">
        <v>105</v>
      </c>
      <c r="I3791" s="1" t="s">
        <v>1818</v>
      </c>
      <c r="K3791" s="14" t="s">
        <v>11505</v>
      </c>
      <c r="L3791" s="14" t="s">
        <v>11339</v>
      </c>
      <c r="M3791" s="2">
        <v>5.0999999999999997E-2</v>
      </c>
      <c r="N3791" s="13">
        <v>41978</v>
      </c>
      <c r="P3791" s="181" t="s">
        <v>11515</v>
      </c>
      <c r="Q3791" s="182"/>
      <c r="S3791" s="6">
        <v>-9.92</v>
      </c>
      <c r="T3791" s="6">
        <v>0</v>
      </c>
      <c r="U3791" s="6">
        <v>0</v>
      </c>
      <c r="V3791" s="6">
        <v>0</v>
      </c>
      <c r="W3791" s="6">
        <f>SUM(Table2[[#This Row],[PE Obligations]:[Paving Obligations]])</f>
        <v>-9.92</v>
      </c>
    </row>
    <row r="3792" spans="1:23" x14ac:dyDescent="0.25">
      <c r="A3792" s="5">
        <v>127729</v>
      </c>
      <c r="B3792" s="4">
        <v>4</v>
      </c>
      <c r="C3792" s="9" t="s">
        <v>355</v>
      </c>
      <c r="D3792" s="65"/>
      <c r="E3792" s="65" t="s">
        <v>11500</v>
      </c>
      <c r="F3792" s="9" t="s">
        <v>5657</v>
      </c>
      <c r="H3792" s="1" t="s">
        <v>878</v>
      </c>
      <c r="I3792" s="1" t="s">
        <v>972</v>
      </c>
      <c r="K3792" s="14" t="s">
        <v>11500</v>
      </c>
      <c r="L3792" s="14" t="s">
        <v>11500</v>
      </c>
      <c r="M3792" s="1" t="s">
        <v>57</v>
      </c>
      <c r="P3792" s="181" t="s">
        <v>11500</v>
      </c>
      <c r="Q3792" s="182"/>
      <c r="S3792" s="6">
        <v>0</v>
      </c>
      <c r="T3792" s="6">
        <v>0</v>
      </c>
      <c r="U3792" s="6">
        <v>-10.210000000000001</v>
      </c>
      <c r="V3792" s="6">
        <v>0</v>
      </c>
      <c r="W3792" s="6">
        <f>SUM(Table2[[#This Row],[PE Obligations]:[Paving Obligations]])</f>
        <v>-10.210000000000001</v>
      </c>
    </row>
    <row r="3793" spans="1:23" x14ac:dyDescent="0.25">
      <c r="A3793" s="5">
        <v>127545</v>
      </c>
      <c r="B3793" s="4">
        <v>2</v>
      </c>
      <c r="C3793" s="9" t="s">
        <v>124</v>
      </c>
      <c r="D3793" s="65"/>
      <c r="E3793" s="65" t="s">
        <v>900</v>
      </c>
      <c r="F3793" s="9" t="s">
        <v>5573</v>
      </c>
      <c r="H3793" s="1" t="s">
        <v>105</v>
      </c>
      <c r="I3793" s="1" t="s">
        <v>171</v>
      </c>
      <c r="K3793" s="14" t="s">
        <v>11500</v>
      </c>
      <c r="L3793" s="14" t="s">
        <v>11500</v>
      </c>
      <c r="M3793" s="1" t="s">
        <v>57</v>
      </c>
      <c r="P3793" s="181" t="s">
        <v>11515</v>
      </c>
      <c r="Q3793" s="182"/>
      <c r="S3793" s="6">
        <v>0</v>
      </c>
      <c r="T3793" s="6">
        <v>0</v>
      </c>
      <c r="U3793" s="6">
        <v>-11.7</v>
      </c>
      <c r="V3793" s="6">
        <v>0</v>
      </c>
      <c r="W3793" s="6">
        <f>SUM(Table2[[#This Row],[PE Obligations]:[Paving Obligations]])</f>
        <v>-11.7</v>
      </c>
    </row>
    <row r="3794" spans="1:23" ht="75" x14ac:dyDescent="0.25">
      <c r="A3794" s="5">
        <v>119593</v>
      </c>
      <c r="B3794" s="4">
        <v>1</v>
      </c>
      <c r="C3794" s="9" t="s">
        <v>90</v>
      </c>
      <c r="D3794" s="65" t="s">
        <v>135</v>
      </c>
      <c r="E3794" s="65" t="s">
        <v>11498</v>
      </c>
      <c r="F3794" s="9" t="s">
        <v>2471</v>
      </c>
      <c r="G3794" s="9" t="s">
        <v>2472</v>
      </c>
      <c r="H3794" s="1" t="s">
        <v>24</v>
      </c>
      <c r="I3794" s="1" t="s">
        <v>118</v>
      </c>
      <c r="K3794" s="14" t="s">
        <v>11496</v>
      </c>
      <c r="L3794" s="14" t="s">
        <v>11499</v>
      </c>
      <c r="M3794" s="2">
        <v>0.32</v>
      </c>
      <c r="N3794" s="13">
        <v>41782</v>
      </c>
      <c r="P3794" s="181" t="s">
        <v>11516</v>
      </c>
      <c r="Q3794" s="182" t="s">
        <v>11</v>
      </c>
      <c r="S3794" s="6">
        <v>0</v>
      </c>
      <c r="T3794" s="6">
        <v>0</v>
      </c>
      <c r="U3794" s="6">
        <v>-18.05</v>
      </c>
      <c r="V3794" s="6">
        <v>0</v>
      </c>
      <c r="W3794" s="6">
        <f>SUM(Table2[[#This Row],[PE Obligations]:[Paving Obligations]])</f>
        <v>-18.05</v>
      </c>
    </row>
    <row r="3795" spans="1:23" x14ac:dyDescent="0.25">
      <c r="A3795" s="5">
        <v>126310</v>
      </c>
      <c r="B3795" s="4">
        <v>6</v>
      </c>
      <c r="C3795" s="9" t="s">
        <v>46</v>
      </c>
      <c r="D3795" s="65"/>
      <c r="E3795" s="65" t="s">
        <v>11500</v>
      </c>
      <c r="F3795" s="9" t="s">
        <v>4812</v>
      </c>
      <c r="H3795" s="1" t="s">
        <v>1246</v>
      </c>
      <c r="K3795" s="14" t="s">
        <v>11500</v>
      </c>
      <c r="L3795" s="14" t="s">
        <v>11500</v>
      </c>
      <c r="M3795" s="1" t="s">
        <v>57</v>
      </c>
      <c r="P3795" s="181" t="s">
        <v>11500</v>
      </c>
      <c r="Q3795" s="182"/>
      <c r="S3795" s="6">
        <v>0</v>
      </c>
      <c r="T3795" s="6">
        <v>0</v>
      </c>
      <c r="U3795" s="6">
        <v>-21.75</v>
      </c>
      <c r="V3795" s="6">
        <v>0</v>
      </c>
      <c r="W3795" s="6">
        <f>SUM(Table2[[#This Row],[PE Obligations]:[Paving Obligations]])</f>
        <v>-21.75</v>
      </c>
    </row>
    <row r="3796" spans="1:23" x14ac:dyDescent="0.25">
      <c r="A3796" s="5">
        <v>105016.14</v>
      </c>
      <c r="B3796" s="4">
        <v>2</v>
      </c>
      <c r="C3796" s="9" t="s">
        <v>124</v>
      </c>
      <c r="D3796" s="65"/>
      <c r="E3796" s="65" t="s">
        <v>11500</v>
      </c>
      <c r="F3796" s="9" t="s">
        <v>896</v>
      </c>
      <c r="H3796" s="1" t="s">
        <v>760</v>
      </c>
      <c r="I3796" s="1" t="s">
        <v>761</v>
      </c>
      <c r="K3796" s="14" t="s">
        <v>11500</v>
      </c>
      <c r="L3796" s="14" t="s">
        <v>11500</v>
      </c>
      <c r="M3796" s="1" t="s">
        <v>57</v>
      </c>
      <c r="P3796" s="181" t="s">
        <v>11500</v>
      </c>
      <c r="Q3796" s="182"/>
      <c r="S3796" s="6">
        <v>0</v>
      </c>
      <c r="T3796" s="6">
        <v>0</v>
      </c>
      <c r="U3796" s="6">
        <v>-23.79</v>
      </c>
      <c r="V3796" s="6">
        <v>0</v>
      </c>
      <c r="W3796" s="6">
        <f>SUM(Table2[[#This Row],[PE Obligations]:[Paving Obligations]])</f>
        <v>-23.79</v>
      </c>
    </row>
    <row r="3797" spans="1:23" ht="30" x14ac:dyDescent="0.25">
      <c r="A3797" s="5">
        <v>123262</v>
      </c>
      <c r="B3797" s="4">
        <v>3</v>
      </c>
      <c r="C3797" s="9" t="s">
        <v>262</v>
      </c>
      <c r="D3797" s="65" t="s">
        <v>3385</v>
      </c>
      <c r="E3797" s="65" t="s">
        <v>11498</v>
      </c>
      <c r="F3797" s="9" t="s">
        <v>3386</v>
      </c>
      <c r="H3797" s="1" t="s">
        <v>35</v>
      </c>
      <c r="I3797" s="1" t="s">
        <v>29</v>
      </c>
      <c r="K3797" s="14" t="s">
        <v>28</v>
      </c>
      <c r="L3797" s="14" t="s">
        <v>113</v>
      </c>
      <c r="M3797" s="2">
        <v>0</v>
      </c>
      <c r="P3797" s="181" t="s">
        <v>11517</v>
      </c>
      <c r="Q3797" s="182" t="s">
        <v>30</v>
      </c>
      <c r="S3797" s="6">
        <v>0</v>
      </c>
      <c r="T3797" s="6">
        <v>0</v>
      </c>
      <c r="U3797" s="6">
        <v>-24.27</v>
      </c>
      <c r="V3797" s="6">
        <v>0</v>
      </c>
      <c r="W3797" s="6">
        <f>SUM(Table2[[#This Row],[PE Obligations]:[Paving Obligations]])</f>
        <v>-24.27</v>
      </c>
    </row>
    <row r="3798" spans="1:23" x14ac:dyDescent="0.25">
      <c r="A3798" s="5">
        <v>127541</v>
      </c>
      <c r="B3798" s="4">
        <v>2</v>
      </c>
      <c r="C3798" s="9" t="s">
        <v>121</v>
      </c>
      <c r="D3798" s="65"/>
      <c r="E3798" s="65" t="s">
        <v>900</v>
      </c>
      <c r="F3798" s="9" t="s">
        <v>5571</v>
      </c>
      <c r="H3798" s="1" t="s">
        <v>105</v>
      </c>
      <c r="I3798" s="1" t="s">
        <v>171</v>
      </c>
      <c r="K3798" s="14" t="s">
        <v>11500</v>
      </c>
      <c r="L3798" s="14" t="s">
        <v>11500</v>
      </c>
      <c r="M3798" s="1" t="s">
        <v>57</v>
      </c>
      <c r="P3798" s="181" t="s">
        <v>11515</v>
      </c>
      <c r="Q3798" s="182"/>
      <c r="S3798" s="6">
        <v>0</v>
      </c>
      <c r="T3798" s="6">
        <v>0</v>
      </c>
      <c r="U3798" s="6">
        <v>-24.5</v>
      </c>
      <c r="V3798" s="6">
        <v>0</v>
      </c>
      <c r="W3798" s="6">
        <f>SUM(Table2[[#This Row],[PE Obligations]:[Paving Obligations]])</f>
        <v>-24.5</v>
      </c>
    </row>
    <row r="3799" spans="1:23" x14ac:dyDescent="0.25">
      <c r="A3799" s="5">
        <v>127846</v>
      </c>
      <c r="B3799" s="4">
        <v>1</v>
      </c>
      <c r="C3799" s="9" t="s">
        <v>729</v>
      </c>
      <c r="D3799" s="65"/>
      <c r="E3799" s="65" t="s">
        <v>10721</v>
      </c>
      <c r="F3799" s="9" t="s">
        <v>5670</v>
      </c>
      <c r="H3799" s="1" t="s">
        <v>105</v>
      </c>
      <c r="I3799" s="1" t="s">
        <v>171</v>
      </c>
      <c r="K3799" s="14" t="s">
        <v>11500</v>
      </c>
      <c r="L3799" s="14" t="s">
        <v>11500</v>
      </c>
      <c r="M3799" s="1" t="s">
        <v>57</v>
      </c>
      <c r="P3799" s="181" t="s">
        <v>11513</v>
      </c>
      <c r="Q3799" s="182"/>
      <c r="S3799" s="6">
        <v>0</v>
      </c>
      <c r="T3799" s="6">
        <v>0</v>
      </c>
      <c r="U3799" s="6">
        <v>-31.5</v>
      </c>
      <c r="V3799" s="6">
        <v>0</v>
      </c>
      <c r="W3799" s="6">
        <f>SUM(Table2[[#This Row],[PE Obligations]:[Paving Obligations]])</f>
        <v>-31.5</v>
      </c>
    </row>
    <row r="3800" spans="1:23" ht="30" x14ac:dyDescent="0.25">
      <c r="A3800" s="5">
        <v>125079</v>
      </c>
      <c r="B3800" s="4">
        <v>2</v>
      </c>
      <c r="C3800" s="9" t="s">
        <v>197</v>
      </c>
      <c r="D3800" s="65" t="s">
        <v>4168</v>
      </c>
      <c r="E3800" s="65" t="s">
        <v>11498</v>
      </c>
      <c r="F3800" s="9" t="s">
        <v>4169</v>
      </c>
      <c r="H3800" s="1" t="s">
        <v>1098</v>
      </c>
      <c r="I3800" s="1" t="s">
        <v>158</v>
      </c>
      <c r="K3800" s="14" t="s">
        <v>11500</v>
      </c>
      <c r="L3800" s="14" t="s">
        <v>11500</v>
      </c>
      <c r="M3800" s="2">
        <v>6.62</v>
      </c>
      <c r="P3800" s="181" t="s">
        <v>11517</v>
      </c>
      <c r="Q3800" s="182" t="s">
        <v>30</v>
      </c>
      <c r="S3800" s="6">
        <v>0</v>
      </c>
      <c r="T3800" s="6">
        <v>0</v>
      </c>
      <c r="U3800" s="6">
        <v>0</v>
      </c>
      <c r="V3800" s="6">
        <v>-37.46</v>
      </c>
      <c r="W3800" s="6">
        <f>SUM(Table2[[#This Row],[PE Obligations]:[Paving Obligations]])</f>
        <v>-37.46</v>
      </c>
    </row>
    <row r="3801" spans="1:23" ht="30" x14ac:dyDescent="0.25">
      <c r="A3801" s="5">
        <v>125789</v>
      </c>
      <c r="B3801" s="4">
        <v>2</v>
      </c>
      <c r="C3801" s="9" t="s">
        <v>204</v>
      </c>
      <c r="D3801" s="65" t="s">
        <v>4576</v>
      </c>
      <c r="E3801" s="65" t="s">
        <v>11498</v>
      </c>
      <c r="F3801" s="9" t="s">
        <v>4577</v>
      </c>
      <c r="H3801" s="1" t="s">
        <v>1098</v>
      </c>
      <c r="I3801" s="1" t="s">
        <v>171</v>
      </c>
      <c r="K3801" s="14" t="s">
        <v>11500</v>
      </c>
      <c r="L3801" s="14" t="s">
        <v>11500</v>
      </c>
      <c r="M3801" s="2">
        <v>1.107</v>
      </c>
      <c r="P3801" s="181" t="s">
        <v>11517</v>
      </c>
      <c r="Q3801" s="182" t="s">
        <v>30</v>
      </c>
      <c r="S3801" s="6">
        <v>0</v>
      </c>
      <c r="T3801" s="6">
        <v>0</v>
      </c>
      <c r="U3801" s="6">
        <v>0</v>
      </c>
      <c r="V3801" s="6">
        <v>-42.54</v>
      </c>
      <c r="W3801" s="6">
        <f>SUM(Table2[[#This Row],[PE Obligations]:[Paving Obligations]])</f>
        <v>-42.54</v>
      </c>
    </row>
    <row r="3802" spans="1:23" ht="30" x14ac:dyDescent="0.25">
      <c r="A3802" s="5">
        <v>120808</v>
      </c>
      <c r="B3802" s="4">
        <v>4</v>
      </c>
      <c r="C3802" s="9" t="s">
        <v>208</v>
      </c>
      <c r="D3802" s="65" t="s">
        <v>135</v>
      </c>
      <c r="E3802" s="65" t="s">
        <v>11498</v>
      </c>
      <c r="F3802" s="9" t="s">
        <v>2785</v>
      </c>
      <c r="H3802" s="1" t="s">
        <v>1079</v>
      </c>
      <c r="I3802" s="1" t="s">
        <v>118</v>
      </c>
      <c r="K3802" s="14" t="s">
        <v>11496</v>
      </c>
      <c r="L3802" s="14" t="s">
        <v>11499</v>
      </c>
      <c r="M3802" s="2">
        <v>0.32200000000000001</v>
      </c>
      <c r="N3802" s="13">
        <v>41880</v>
      </c>
      <c r="P3802" s="181" t="s">
        <v>11517</v>
      </c>
      <c r="Q3802" s="182" t="s">
        <v>30</v>
      </c>
      <c r="S3802" s="6">
        <v>0</v>
      </c>
      <c r="T3802" s="6">
        <v>0</v>
      </c>
      <c r="U3802" s="6">
        <v>-42.7</v>
      </c>
      <c r="V3802" s="6">
        <v>0</v>
      </c>
      <c r="W3802" s="6">
        <f>SUM(Table2[[#This Row],[PE Obligations]:[Paving Obligations]])</f>
        <v>-42.7</v>
      </c>
    </row>
    <row r="3803" spans="1:23" x14ac:dyDescent="0.25">
      <c r="A3803" s="5">
        <v>105233.14</v>
      </c>
      <c r="B3803" s="4">
        <v>3</v>
      </c>
      <c r="C3803" s="9" t="s">
        <v>217</v>
      </c>
      <c r="D3803" s="65"/>
      <c r="E3803" s="65" t="s">
        <v>11498</v>
      </c>
      <c r="F3803" s="9" t="s">
        <v>896</v>
      </c>
      <c r="H3803" s="1" t="s">
        <v>760</v>
      </c>
      <c r="I3803" s="1" t="s">
        <v>761</v>
      </c>
      <c r="K3803" s="14" t="s">
        <v>11500</v>
      </c>
      <c r="L3803" s="14" t="s">
        <v>11500</v>
      </c>
      <c r="M3803" s="1" t="s">
        <v>57</v>
      </c>
      <c r="P3803" s="181" t="s">
        <v>11517</v>
      </c>
      <c r="Q3803" s="182"/>
      <c r="S3803" s="6">
        <v>0</v>
      </c>
      <c r="T3803" s="6">
        <v>0</v>
      </c>
      <c r="U3803" s="6">
        <v>-43.38</v>
      </c>
      <c r="V3803" s="6">
        <v>0</v>
      </c>
      <c r="W3803" s="6">
        <f>SUM(Table2[[#This Row],[PE Obligations]:[Paving Obligations]])</f>
        <v>-43.38</v>
      </c>
    </row>
    <row r="3804" spans="1:23" ht="30" x14ac:dyDescent="0.25">
      <c r="A3804" s="5">
        <v>127969</v>
      </c>
      <c r="B3804" s="4">
        <v>4</v>
      </c>
      <c r="C3804" s="9" t="s">
        <v>259</v>
      </c>
      <c r="D3804" s="65" t="s">
        <v>5936</v>
      </c>
      <c r="E3804" s="65" t="s">
        <v>11498</v>
      </c>
      <c r="F3804" s="9" t="s">
        <v>5937</v>
      </c>
      <c r="H3804" s="1" t="s">
        <v>1098</v>
      </c>
      <c r="I3804" s="1" t="s">
        <v>158</v>
      </c>
      <c r="K3804" s="14" t="s">
        <v>11500</v>
      </c>
      <c r="L3804" s="14" t="s">
        <v>11500</v>
      </c>
      <c r="M3804" s="2">
        <v>3.375</v>
      </c>
      <c r="P3804" s="181" t="s">
        <v>11517</v>
      </c>
      <c r="Q3804" s="182" t="s">
        <v>30</v>
      </c>
      <c r="S3804" s="6">
        <v>0</v>
      </c>
      <c r="T3804" s="6">
        <v>0</v>
      </c>
      <c r="U3804" s="6">
        <v>0</v>
      </c>
      <c r="V3804" s="6">
        <v>-45.11</v>
      </c>
      <c r="W3804" s="6">
        <f>SUM(Table2[[#This Row],[PE Obligations]:[Paving Obligations]])</f>
        <v>-45.11</v>
      </c>
    </row>
    <row r="3805" spans="1:23" x14ac:dyDescent="0.25">
      <c r="A3805" s="5">
        <v>126961</v>
      </c>
      <c r="B3805" s="4">
        <v>1</v>
      </c>
      <c r="C3805" s="9" t="s">
        <v>192</v>
      </c>
      <c r="D3805" s="65"/>
      <c r="E3805" s="65" t="s">
        <v>11500</v>
      </c>
      <c r="F3805" s="9" t="s">
        <v>5188</v>
      </c>
      <c r="H3805" s="1" t="s">
        <v>878</v>
      </c>
      <c r="I3805" s="1" t="s">
        <v>972</v>
      </c>
      <c r="K3805" s="14" t="s">
        <v>11500</v>
      </c>
      <c r="L3805" s="14" t="s">
        <v>11500</v>
      </c>
      <c r="M3805" s="1" t="s">
        <v>57</v>
      </c>
      <c r="P3805" s="181" t="s">
        <v>11500</v>
      </c>
      <c r="Q3805" s="182"/>
      <c r="S3805" s="6">
        <v>0</v>
      </c>
      <c r="T3805" s="6">
        <v>0</v>
      </c>
      <c r="U3805" s="6">
        <v>-50.01</v>
      </c>
      <c r="V3805" s="6">
        <v>0</v>
      </c>
      <c r="W3805" s="6">
        <f>SUM(Table2[[#This Row],[PE Obligations]:[Paving Obligations]])</f>
        <v>-50.01</v>
      </c>
    </row>
    <row r="3806" spans="1:23" x14ac:dyDescent="0.25">
      <c r="A3806" s="5">
        <v>105240.14</v>
      </c>
      <c r="B3806" s="4">
        <v>4</v>
      </c>
      <c r="C3806" s="9" t="s">
        <v>801</v>
      </c>
      <c r="D3806" s="65"/>
      <c r="E3806" s="65" t="s">
        <v>11498</v>
      </c>
      <c r="F3806" s="9" t="s">
        <v>896</v>
      </c>
      <c r="H3806" s="1" t="s">
        <v>760</v>
      </c>
      <c r="I3806" s="1" t="s">
        <v>761</v>
      </c>
      <c r="K3806" s="14" t="s">
        <v>11500</v>
      </c>
      <c r="L3806" s="14" t="s">
        <v>11500</v>
      </c>
      <c r="M3806" s="1" t="s">
        <v>57</v>
      </c>
      <c r="P3806" s="181" t="s">
        <v>11517</v>
      </c>
      <c r="Q3806" s="182"/>
      <c r="S3806" s="6">
        <v>0</v>
      </c>
      <c r="T3806" s="6">
        <v>0</v>
      </c>
      <c r="U3806" s="6">
        <v>-52.61</v>
      </c>
      <c r="V3806" s="6">
        <v>0</v>
      </c>
      <c r="W3806" s="6">
        <f>SUM(Table2[[#This Row],[PE Obligations]:[Paving Obligations]])</f>
        <v>-52.61</v>
      </c>
    </row>
    <row r="3807" spans="1:23" x14ac:dyDescent="0.25">
      <c r="A3807" s="5">
        <v>125282</v>
      </c>
      <c r="B3807" s="4">
        <v>2</v>
      </c>
      <c r="C3807" s="9" t="s">
        <v>65</v>
      </c>
      <c r="D3807" s="65"/>
      <c r="E3807" s="65" t="s">
        <v>11500</v>
      </c>
      <c r="F3807" s="9" t="s">
        <v>4248</v>
      </c>
      <c r="H3807" s="1" t="s">
        <v>1246</v>
      </c>
      <c r="K3807" s="14" t="s">
        <v>11500</v>
      </c>
      <c r="L3807" s="14" t="s">
        <v>11500</v>
      </c>
      <c r="M3807" s="1" t="s">
        <v>57</v>
      </c>
      <c r="P3807" s="181" t="s">
        <v>11500</v>
      </c>
      <c r="Q3807" s="182"/>
      <c r="S3807" s="6">
        <v>0</v>
      </c>
      <c r="T3807" s="6">
        <v>0</v>
      </c>
      <c r="U3807" s="6">
        <v>-55.45</v>
      </c>
      <c r="V3807" s="6">
        <v>0</v>
      </c>
      <c r="W3807" s="6">
        <f>SUM(Table2[[#This Row],[PE Obligations]:[Paving Obligations]])</f>
        <v>-55.45</v>
      </c>
    </row>
    <row r="3808" spans="1:23" x14ac:dyDescent="0.25">
      <c r="A3808" s="5">
        <v>123601</v>
      </c>
      <c r="B3808" s="4">
        <v>2</v>
      </c>
      <c r="C3808" s="9" t="s">
        <v>98</v>
      </c>
      <c r="D3808" s="65"/>
      <c r="E3808" s="65" t="s">
        <v>11500</v>
      </c>
      <c r="F3808" s="9" t="s">
        <v>3507</v>
      </c>
      <c r="H3808" s="1" t="s">
        <v>878</v>
      </c>
      <c r="I3808" s="1" t="s">
        <v>972</v>
      </c>
      <c r="K3808" s="14" t="s">
        <v>11500</v>
      </c>
      <c r="L3808" s="14" t="s">
        <v>11500</v>
      </c>
      <c r="M3808" s="1" t="s">
        <v>57</v>
      </c>
      <c r="P3808" s="181" t="s">
        <v>11500</v>
      </c>
      <c r="Q3808" s="182"/>
      <c r="S3808" s="6">
        <v>0</v>
      </c>
      <c r="T3808" s="6">
        <v>0</v>
      </c>
      <c r="U3808" s="6">
        <v>-55.71</v>
      </c>
      <c r="V3808" s="6">
        <v>0</v>
      </c>
      <c r="W3808" s="6">
        <f>SUM(Table2[[#This Row],[PE Obligations]:[Paving Obligations]])</f>
        <v>-55.71</v>
      </c>
    </row>
    <row r="3809" spans="1:23" x14ac:dyDescent="0.25">
      <c r="A3809" s="5">
        <v>126032</v>
      </c>
      <c r="B3809" s="4">
        <v>6</v>
      </c>
      <c r="C3809" s="9" t="s">
        <v>46</v>
      </c>
      <c r="D3809" s="65"/>
      <c r="E3809" s="65" t="s">
        <v>11500</v>
      </c>
      <c r="F3809" s="9" t="s">
        <v>4604</v>
      </c>
      <c r="H3809" s="1" t="s">
        <v>1246</v>
      </c>
      <c r="K3809" s="14" t="s">
        <v>11500</v>
      </c>
      <c r="L3809" s="14" t="s">
        <v>11500</v>
      </c>
      <c r="M3809" s="1" t="s">
        <v>57</v>
      </c>
      <c r="P3809" s="181" t="s">
        <v>11500</v>
      </c>
      <c r="Q3809" s="182"/>
      <c r="S3809" s="6">
        <v>0</v>
      </c>
      <c r="T3809" s="6">
        <v>0</v>
      </c>
      <c r="U3809" s="6">
        <v>-74.25</v>
      </c>
      <c r="V3809" s="6">
        <v>0</v>
      </c>
      <c r="W3809" s="6">
        <f>SUM(Table2[[#This Row],[PE Obligations]:[Paving Obligations]])</f>
        <v>-74.25</v>
      </c>
    </row>
    <row r="3810" spans="1:23" ht="30" x14ac:dyDescent="0.25">
      <c r="A3810" s="5">
        <v>121505</v>
      </c>
      <c r="B3810" s="4">
        <v>4</v>
      </c>
      <c r="C3810" s="9" t="s">
        <v>190</v>
      </c>
      <c r="D3810" s="65" t="s">
        <v>2924</v>
      </c>
      <c r="E3810" s="65" t="s">
        <v>11498</v>
      </c>
      <c r="F3810" s="9" t="s">
        <v>2925</v>
      </c>
      <c r="H3810" s="1" t="s">
        <v>1098</v>
      </c>
      <c r="I3810" s="1" t="s">
        <v>2926</v>
      </c>
      <c r="K3810" s="14" t="s">
        <v>11500</v>
      </c>
      <c r="L3810" s="14" t="s">
        <v>11500</v>
      </c>
      <c r="M3810" s="2">
        <v>0.75</v>
      </c>
      <c r="P3810" s="181" t="s">
        <v>11517</v>
      </c>
      <c r="Q3810" s="182" t="s">
        <v>30</v>
      </c>
      <c r="S3810" s="6">
        <v>0</v>
      </c>
      <c r="T3810" s="6">
        <v>0</v>
      </c>
      <c r="U3810" s="6">
        <v>0</v>
      </c>
      <c r="V3810" s="6">
        <v>-84.04</v>
      </c>
      <c r="W3810" s="6">
        <f>SUM(Table2[[#This Row],[PE Obligations]:[Paving Obligations]])</f>
        <v>-84.04</v>
      </c>
    </row>
    <row r="3811" spans="1:23" ht="135" x14ac:dyDescent="0.25">
      <c r="A3811" s="5">
        <v>117247</v>
      </c>
      <c r="B3811" s="4">
        <v>1</v>
      </c>
      <c r="C3811" s="9" t="s">
        <v>169</v>
      </c>
      <c r="D3811" s="65" t="s">
        <v>385</v>
      </c>
      <c r="E3811" s="65" t="s">
        <v>900</v>
      </c>
      <c r="F3811" s="9" t="s">
        <v>2088</v>
      </c>
      <c r="G3811" s="9" t="s">
        <v>2089</v>
      </c>
      <c r="H3811" s="1" t="s">
        <v>24</v>
      </c>
      <c r="I3811" s="1" t="s">
        <v>719</v>
      </c>
      <c r="K3811" s="14" t="s">
        <v>11496</v>
      </c>
      <c r="L3811" s="14" t="s">
        <v>11499</v>
      </c>
      <c r="M3811" s="2">
        <v>1.9</v>
      </c>
      <c r="N3811" s="13">
        <v>42090</v>
      </c>
      <c r="P3811" s="181" t="s">
        <v>11514</v>
      </c>
      <c r="Q3811" s="182" t="s">
        <v>11</v>
      </c>
      <c r="S3811" s="6">
        <v>-84.29</v>
      </c>
      <c r="T3811" s="6">
        <v>0</v>
      </c>
      <c r="U3811" s="6">
        <v>0</v>
      </c>
      <c r="V3811" s="6">
        <v>0</v>
      </c>
      <c r="W3811" s="6">
        <f>SUM(Table2[[#This Row],[PE Obligations]:[Paving Obligations]])</f>
        <v>-84.29</v>
      </c>
    </row>
    <row r="3812" spans="1:23" x14ac:dyDescent="0.25">
      <c r="A3812" s="5">
        <v>125288</v>
      </c>
      <c r="B3812" s="4">
        <v>1</v>
      </c>
      <c r="C3812" s="9" t="s">
        <v>40</v>
      </c>
      <c r="D3812" s="65"/>
      <c r="E3812" s="65" t="s">
        <v>11500</v>
      </c>
      <c r="F3812" s="9" t="s">
        <v>4251</v>
      </c>
      <c r="H3812" s="1" t="s">
        <v>1246</v>
      </c>
      <c r="K3812" s="14" t="s">
        <v>11500</v>
      </c>
      <c r="L3812" s="14" t="s">
        <v>11500</v>
      </c>
      <c r="M3812" s="1" t="s">
        <v>57</v>
      </c>
      <c r="P3812" s="181" t="s">
        <v>11500</v>
      </c>
      <c r="Q3812" s="182"/>
      <c r="S3812" s="6">
        <v>0</v>
      </c>
      <c r="T3812" s="6">
        <v>0</v>
      </c>
      <c r="U3812" s="6">
        <v>-92.7</v>
      </c>
      <c r="V3812" s="6">
        <v>0</v>
      </c>
      <c r="W3812" s="6">
        <f>SUM(Table2[[#This Row],[PE Obligations]:[Paving Obligations]])</f>
        <v>-92.7</v>
      </c>
    </row>
    <row r="3813" spans="1:23" x14ac:dyDescent="0.25">
      <c r="A3813" s="5">
        <v>105034.14</v>
      </c>
      <c r="B3813" s="4">
        <v>2</v>
      </c>
      <c r="C3813" s="9" t="s">
        <v>199</v>
      </c>
      <c r="D3813" s="65"/>
      <c r="E3813" s="65" t="s">
        <v>11500</v>
      </c>
      <c r="F3813" s="9" t="s">
        <v>896</v>
      </c>
      <c r="H3813" s="1" t="s">
        <v>760</v>
      </c>
      <c r="I3813" s="1" t="s">
        <v>761</v>
      </c>
      <c r="K3813" s="14" t="s">
        <v>11500</v>
      </c>
      <c r="L3813" s="14" t="s">
        <v>11500</v>
      </c>
      <c r="M3813" s="1" t="s">
        <v>57</v>
      </c>
      <c r="P3813" s="181" t="s">
        <v>11500</v>
      </c>
      <c r="Q3813" s="182"/>
      <c r="S3813" s="6">
        <v>0</v>
      </c>
      <c r="T3813" s="6">
        <v>0</v>
      </c>
      <c r="U3813" s="6">
        <v>-96.35</v>
      </c>
      <c r="V3813" s="6">
        <v>0</v>
      </c>
      <c r="W3813" s="6">
        <f>SUM(Table2[[#This Row],[PE Obligations]:[Paving Obligations]])</f>
        <v>-96.35</v>
      </c>
    </row>
    <row r="3814" spans="1:23" x14ac:dyDescent="0.25">
      <c r="A3814" s="5">
        <v>105206.14</v>
      </c>
      <c r="B3814" s="4">
        <v>3</v>
      </c>
      <c r="C3814" s="9" t="s">
        <v>269</v>
      </c>
      <c r="D3814" s="65"/>
      <c r="E3814" s="65" t="s">
        <v>11498</v>
      </c>
      <c r="F3814" s="9" t="s">
        <v>896</v>
      </c>
      <c r="H3814" s="1" t="s">
        <v>760</v>
      </c>
      <c r="I3814" s="1" t="s">
        <v>761</v>
      </c>
      <c r="K3814" s="14" t="s">
        <v>11500</v>
      </c>
      <c r="L3814" s="14" t="s">
        <v>11500</v>
      </c>
      <c r="M3814" s="1" t="s">
        <v>57</v>
      </c>
      <c r="P3814" s="181" t="s">
        <v>11517</v>
      </c>
      <c r="Q3814" s="182"/>
      <c r="S3814" s="6">
        <v>0</v>
      </c>
      <c r="T3814" s="6">
        <v>0</v>
      </c>
      <c r="U3814" s="6">
        <v>-96.65</v>
      </c>
      <c r="V3814" s="6">
        <v>0</v>
      </c>
      <c r="W3814" s="6">
        <f>SUM(Table2[[#This Row],[PE Obligations]:[Paving Obligations]])</f>
        <v>-96.65</v>
      </c>
    </row>
    <row r="3815" spans="1:23" ht="105" x14ac:dyDescent="0.25">
      <c r="A3815" s="5">
        <v>40586.019999999997</v>
      </c>
      <c r="B3815" s="4">
        <v>3</v>
      </c>
      <c r="C3815" s="9" t="s">
        <v>54</v>
      </c>
      <c r="D3815" s="65"/>
      <c r="E3815" s="65" t="s">
        <v>11498</v>
      </c>
      <c r="F3815" s="9" t="s">
        <v>59</v>
      </c>
      <c r="G3815" s="9" t="s">
        <v>60</v>
      </c>
      <c r="H3815" s="1" t="s">
        <v>22</v>
      </c>
      <c r="I3815" s="1" t="s">
        <v>56</v>
      </c>
      <c r="K3815" s="14" t="s">
        <v>11500</v>
      </c>
      <c r="L3815" s="14" t="s">
        <v>11500</v>
      </c>
      <c r="M3815" s="2">
        <v>0</v>
      </c>
      <c r="P3815" s="181" t="s">
        <v>11517</v>
      </c>
      <c r="Q3815" s="182"/>
      <c r="S3815" s="6">
        <v>0</v>
      </c>
      <c r="T3815" s="6">
        <v>0</v>
      </c>
      <c r="U3815" s="6">
        <v>-100</v>
      </c>
      <c r="V3815" s="6">
        <v>0</v>
      </c>
      <c r="W3815" s="6">
        <f>SUM(Table2[[#This Row],[PE Obligations]:[Paving Obligations]])</f>
        <v>-100</v>
      </c>
    </row>
    <row r="3816" spans="1:23" ht="30" x14ac:dyDescent="0.25">
      <c r="A3816" s="5">
        <v>83353.009999999995</v>
      </c>
      <c r="B3816" s="4">
        <v>2</v>
      </c>
      <c r="C3816" s="9" t="s">
        <v>107</v>
      </c>
      <c r="D3816" s="65" t="s">
        <v>352</v>
      </c>
      <c r="E3816" s="65" t="s">
        <v>900</v>
      </c>
      <c r="F3816" s="9" t="s">
        <v>377</v>
      </c>
      <c r="G3816" s="9" t="s">
        <v>378</v>
      </c>
      <c r="H3816" s="1" t="s">
        <v>158</v>
      </c>
      <c r="I3816" s="1" t="s">
        <v>341</v>
      </c>
      <c r="J3816" s="1" t="str">
        <f>VLOOKUP(A3816,'Resurfacing Data'!A:M,13,FALSE)</f>
        <v>Cold Plane @ 1.25" &amp; Thin Lift "D" Mix @ 85#/sy</v>
      </c>
      <c r="K3816" s="14" t="s">
        <v>11496</v>
      </c>
      <c r="L3816" s="14" t="s">
        <v>10418</v>
      </c>
      <c r="M3816" s="2">
        <v>4.08</v>
      </c>
      <c r="N3816" s="13">
        <v>41684</v>
      </c>
      <c r="O3816" s="1" t="s">
        <v>337</v>
      </c>
      <c r="P3816" s="181" t="s">
        <v>11515</v>
      </c>
      <c r="Q3816" s="182" t="s">
        <v>24</v>
      </c>
      <c r="S3816" s="6">
        <v>0</v>
      </c>
      <c r="T3816" s="6">
        <v>0</v>
      </c>
      <c r="U3816" s="6">
        <v>0</v>
      </c>
      <c r="V3816" s="6">
        <v>-100.05</v>
      </c>
      <c r="W3816" s="6">
        <f>SUM(Table2[[#This Row],[PE Obligations]:[Paving Obligations]])</f>
        <v>-100.05</v>
      </c>
    </row>
    <row r="3817" spans="1:23" x14ac:dyDescent="0.25">
      <c r="A3817" s="5">
        <v>123397</v>
      </c>
      <c r="B3817" s="4">
        <v>1</v>
      </c>
      <c r="C3817" s="9" t="s">
        <v>86</v>
      </c>
      <c r="D3817" s="65" t="s">
        <v>2368</v>
      </c>
      <c r="E3817" s="65" t="s">
        <v>900</v>
      </c>
      <c r="F3817" s="9" t="s">
        <v>3449</v>
      </c>
      <c r="H3817" s="1" t="s">
        <v>52</v>
      </c>
      <c r="I3817" s="1" t="s">
        <v>48</v>
      </c>
      <c r="K3817" s="14" t="s">
        <v>28</v>
      </c>
      <c r="L3817" s="14" t="s">
        <v>11339</v>
      </c>
      <c r="M3817" s="2">
        <v>0</v>
      </c>
      <c r="N3817" s="13">
        <v>42776</v>
      </c>
      <c r="P3817" s="181" t="s">
        <v>11515</v>
      </c>
      <c r="Q3817" s="182"/>
      <c r="R3817" s="9" t="s">
        <v>3450</v>
      </c>
      <c r="S3817" s="6">
        <v>0</v>
      </c>
      <c r="T3817" s="6">
        <v>0</v>
      </c>
      <c r="U3817" s="6">
        <v>-107.61</v>
      </c>
      <c r="V3817" s="6">
        <v>0</v>
      </c>
      <c r="W3817" s="6">
        <f>SUM(Table2[[#This Row],[PE Obligations]:[Paving Obligations]])</f>
        <v>-107.61</v>
      </c>
    </row>
    <row r="3818" spans="1:23" x14ac:dyDescent="0.25">
      <c r="A3818" s="5">
        <v>125712</v>
      </c>
      <c r="B3818" s="4">
        <v>3</v>
      </c>
      <c r="C3818" s="9" t="s">
        <v>161</v>
      </c>
      <c r="D3818" s="65"/>
      <c r="E3818" s="65" t="s">
        <v>11500</v>
      </c>
      <c r="F3818" s="9" t="s">
        <v>4536</v>
      </c>
      <c r="H3818" s="1" t="s">
        <v>1246</v>
      </c>
      <c r="K3818" s="14" t="s">
        <v>11500</v>
      </c>
      <c r="L3818" s="14" t="s">
        <v>11500</v>
      </c>
      <c r="M3818" s="1" t="s">
        <v>57</v>
      </c>
      <c r="P3818" s="181" t="s">
        <v>11500</v>
      </c>
      <c r="Q3818" s="182"/>
      <c r="S3818" s="6">
        <v>0</v>
      </c>
      <c r="T3818" s="6">
        <v>0</v>
      </c>
      <c r="U3818" s="6">
        <v>-125</v>
      </c>
      <c r="V3818" s="6">
        <v>0</v>
      </c>
      <c r="W3818" s="6">
        <f>SUM(Table2[[#This Row],[PE Obligations]:[Paving Obligations]])</f>
        <v>-125</v>
      </c>
    </row>
    <row r="3819" spans="1:23" x14ac:dyDescent="0.25">
      <c r="A3819" s="5">
        <v>127346</v>
      </c>
      <c r="B3819" s="4">
        <v>1</v>
      </c>
      <c r="C3819" s="9" t="s">
        <v>86</v>
      </c>
      <c r="D3819" s="65"/>
      <c r="E3819" s="65" t="s">
        <v>11500</v>
      </c>
      <c r="F3819" s="9" t="s">
        <v>5454</v>
      </c>
      <c r="H3819" s="1" t="s">
        <v>1246</v>
      </c>
      <c r="K3819" s="14" t="s">
        <v>11500</v>
      </c>
      <c r="L3819" s="14" t="s">
        <v>11500</v>
      </c>
      <c r="M3819" s="1" t="s">
        <v>57</v>
      </c>
      <c r="P3819" s="181" t="s">
        <v>11500</v>
      </c>
      <c r="Q3819" s="182"/>
      <c r="S3819" s="6">
        <v>0</v>
      </c>
      <c r="T3819" s="6">
        <v>0</v>
      </c>
      <c r="U3819" s="6">
        <v>-139.15</v>
      </c>
      <c r="V3819" s="6">
        <v>0</v>
      </c>
      <c r="W3819" s="6">
        <f>SUM(Table2[[#This Row],[PE Obligations]:[Paving Obligations]])</f>
        <v>-139.15</v>
      </c>
    </row>
    <row r="3820" spans="1:23" x14ac:dyDescent="0.25">
      <c r="A3820" s="5">
        <v>113618.02</v>
      </c>
      <c r="B3820" s="4">
        <v>2</v>
      </c>
      <c r="C3820" s="9" t="s">
        <v>282</v>
      </c>
      <c r="D3820" s="65" t="s">
        <v>752</v>
      </c>
      <c r="E3820" s="65" t="s">
        <v>900</v>
      </c>
      <c r="F3820" s="9" t="s">
        <v>1486</v>
      </c>
      <c r="H3820" s="1" t="s">
        <v>105</v>
      </c>
      <c r="I3820" s="1" t="s">
        <v>113</v>
      </c>
      <c r="K3820" s="14" t="s">
        <v>11505</v>
      </c>
      <c r="L3820" s="14" t="s">
        <v>11339</v>
      </c>
      <c r="M3820" s="2">
        <v>0</v>
      </c>
      <c r="N3820" s="13">
        <v>41565</v>
      </c>
      <c r="P3820" s="181" t="s">
        <v>11514</v>
      </c>
      <c r="Q3820" s="182" t="s">
        <v>11</v>
      </c>
      <c r="S3820" s="6">
        <v>0</v>
      </c>
      <c r="T3820" s="6">
        <v>0</v>
      </c>
      <c r="U3820" s="6">
        <v>-141.77000000000001</v>
      </c>
      <c r="V3820" s="6">
        <v>0</v>
      </c>
      <c r="W3820" s="6">
        <f>SUM(Table2[[#This Row],[PE Obligations]:[Paving Obligations]])</f>
        <v>-141.77000000000001</v>
      </c>
    </row>
    <row r="3821" spans="1:23" ht="30" x14ac:dyDescent="0.25">
      <c r="A3821" s="5">
        <v>119990.01</v>
      </c>
      <c r="B3821" s="4">
        <v>2</v>
      </c>
      <c r="C3821" s="9" t="s">
        <v>65</v>
      </c>
      <c r="D3821" s="65"/>
      <c r="E3821" s="65" t="s">
        <v>11500</v>
      </c>
      <c r="F3821" s="9" t="s">
        <v>2581</v>
      </c>
      <c r="G3821" s="9" t="s">
        <v>2581</v>
      </c>
      <c r="H3821" s="1" t="s">
        <v>24</v>
      </c>
      <c r="I3821" s="1" t="s">
        <v>56</v>
      </c>
      <c r="K3821" s="14" t="s">
        <v>11500</v>
      </c>
      <c r="L3821" s="14" t="s">
        <v>11500</v>
      </c>
      <c r="M3821" s="2">
        <v>0</v>
      </c>
      <c r="P3821" s="181" t="s">
        <v>11500</v>
      </c>
      <c r="Q3821" s="182"/>
      <c r="S3821" s="6">
        <v>-160.09</v>
      </c>
      <c r="T3821" s="6">
        <v>0</v>
      </c>
      <c r="U3821" s="6">
        <v>0</v>
      </c>
      <c r="V3821" s="6">
        <v>0</v>
      </c>
      <c r="W3821" s="6">
        <f>SUM(Table2[[#This Row],[PE Obligations]:[Paving Obligations]])</f>
        <v>-160.09</v>
      </c>
    </row>
    <row r="3822" spans="1:23" x14ac:dyDescent="0.25">
      <c r="A3822" s="5">
        <v>109750</v>
      </c>
      <c r="B3822" s="4">
        <v>1</v>
      </c>
      <c r="C3822" s="9" t="s">
        <v>899</v>
      </c>
      <c r="D3822" s="65"/>
      <c r="E3822" s="65" t="s">
        <v>10721</v>
      </c>
      <c r="F3822" s="9" t="s">
        <v>1148</v>
      </c>
      <c r="H3822" s="1" t="s">
        <v>105</v>
      </c>
      <c r="I3822" s="1" t="s">
        <v>1149</v>
      </c>
      <c r="K3822" s="14" t="s">
        <v>11500</v>
      </c>
      <c r="L3822" s="14" t="s">
        <v>11500</v>
      </c>
      <c r="M3822" s="1" t="s">
        <v>57</v>
      </c>
      <c r="N3822" s="13">
        <v>39374</v>
      </c>
      <c r="P3822" s="181" t="s">
        <v>11513</v>
      </c>
      <c r="Q3822" s="182"/>
      <c r="S3822" s="6">
        <v>0</v>
      </c>
      <c r="T3822" s="6">
        <v>0</v>
      </c>
      <c r="U3822" s="6">
        <v>-163.41999999999999</v>
      </c>
      <c r="V3822" s="6">
        <v>0</v>
      </c>
      <c r="W3822" s="6">
        <f>SUM(Table2[[#This Row],[PE Obligations]:[Paving Obligations]])</f>
        <v>-163.41999999999999</v>
      </c>
    </row>
    <row r="3823" spans="1:23" x14ac:dyDescent="0.25">
      <c r="A3823" s="5">
        <v>127711</v>
      </c>
      <c r="B3823" s="4">
        <v>2</v>
      </c>
      <c r="C3823" s="9" t="s">
        <v>124</v>
      </c>
      <c r="D3823" s="65"/>
      <c r="E3823" s="65" t="s">
        <v>11500</v>
      </c>
      <c r="F3823" s="9" t="s">
        <v>5644</v>
      </c>
      <c r="H3823" s="1" t="s">
        <v>878</v>
      </c>
      <c r="I3823" s="1" t="s">
        <v>972</v>
      </c>
      <c r="K3823" s="14" t="s">
        <v>11500</v>
      </c>
      <c r="L3823" s="14" t="s">
        <v>11500</v>
      </c>
      <c r="M3823" s="1" t="s">
        <v>57</v>
      </c>
      <c r="P3823" s="181" t="s">
        <v>11500</v>
      </c>
      <c r="Q3823" s="182"/>
      <c r="S3823" s="6">
        <v>0</v>
      </c>
      <c r="T3823" s="6">
        <v>0</v>
      </c>
      <c r="U3823" s="6">
        <v>-173.74</v>
      </c>
      <c r="V3823" s="6">
        <v>0</v>
      </c>
      <c r="W3823" s="6">
        <f>SUM(Table2[[#This Row],[PE Obligations]:[Paving Obligations]])</f>
        <v>-173.74</v>
      </c>
    </row>
    <row r="3824" spans="1:23" x14ac:dyDescent="0.25">
      <c r="A3824" s="5">
        <v>105230.14</v>
      </c>
      <c r="B3824" s="4">
        <v>4</v>
      </c>
      <c r="C3824" s="9" t="s">
        <v>229</v>
      </c>
      <c r="D3824" s="65"/>
      <c r="E3824" s="65" t="s">
        <v>11498</v>
      </c>
      <c r="F3824" s="9" t="s">
        <v>896</v>
      </c>
      <c r="H3824" s="1" t="s">
        <v>760</v>
      </c>
      <c r="I3824" s="1" t="s">
        <v>761</v>
      </c>
      <c r="K3824" s="14" t="s">
        <v>11500</v>
      </c>
      <c r="L3824" s="14" t="s">
        <v>11500</v>
      </c>
      <c r="M3824" s="1" t="s">
        <v>57</v>
      </c>
      <c r="P3824" s="181" t="s">
        <v>11517</v>
      </c>
      <c r="Q3824" s="182"/>
      <c r="S3824" s="6">
        <v>0</v>
      </c>
      <c r="T3824" s="6">
        <v>0</v>
      </c>
      <c r="U3824" s="6">
        <v>-176.23</v>
      </c>
      <c r="V3824" s="6">
        <v>0</v>
      </c>
      <c r="W3824" s="6">
        <f>SUM(Table2[[#This Row],[PE Obligations]:[Paving Obligations]])</f>
        <v>-176.23</v>
      </c>
    </row>
    <row r="3825" spans="1:23" x14ac:dyDescent="0.25">
      <c r="A3825" s="5">
        <v>105193.14</v>
      </c>
      <c r="B3825" s="4">
        <v>3</v>
      </c>
      <c r="C3825" s="9" t="s">
        <v>343</v>
      </c>
      <c r="D3825" s="65"/>
      <c r="E3825" s="65" t="s">
        <v>11498</v>
      </c>
      <c r="F3825" s="9" t="s">
        <v>896</v>
      </c>
      <c r="H3825" s="1" t="s">
        <v>760</v>
      </c>
      <c r="I3825" s="1" t="s">
        <v>761</v>
      </c>
      <c r="K3825" s="14" t="s">
        <v>11500</v>
      </c>
      <c r="L3825" s="14" t="s">
        <v>11500</v>
      </c>
      <c r="M3825" s="1" t="s">
        <v>57</v>
      </c>
      <c r="P3825" s="181" t="s">
        <v>11517</v>
      </c>
      <c r="Q3825" s="182"/>
      <c r="S3825" s="6">
        <v>0</v>
      </c>
      <c r="T3825" s="6">
        <v>0</v>
      </c>
      <c r="U3825" s="6">
        <v>-179.64</v>
      </c>
      <c r="V3825" s="6">
        <v>0</v>
      </c>
      <c r="W3825" s="6">
        <f>SUM(Table2[[#This Row],[PE Obligations]:[Paving Obligations]])</f>
        <v>-179.64</v>
      </c>
    </row>
    <row r="3826" spans="1:23" ht="30" x14ac:dyDescent="0.25">
      <c r="A3826" s="5">
        <v>118759</v>
      </c>
      <c r="B3826" s="4">
        <v>2</v>
      </c>
      <c r="C3826" s="9" t="s">
        <v>284</v>
      </c>
      <c r="D3826" s="65" t="s">
        <v>2362</v>
      </c>
      <c r="E3826" s="65" t="s">
        <v>900</v>
      </c>
      <c r="F3826" s="9" t="s">
        <v>2363</v>
      </c>
      <c r="H3826" s="1" t="s">
        <v>158</v>
      </c>
      <c r="I3826" s="1" t="s">
        <v>341</v>
      </c>
      <c r="J3826" s="1" t="str">
        <f>VLOOKUP(A3826,'Resurfacing Data'!A:M,13,FALSE)</f>
        <v>ALT. Micro Resurfacing @ 22#/sy OR Ultra Thin Lift "CS" Mix @ 65#/sy</v>
      </c>
      <c r="K3826" s="14" t="s">
        <v>11496</v>
      </c>
      <c r="L3826" s="14" t="s">
        <v>10418</v>
      </c>
      <c r="M3826" s="2">
        <v>7.66</v>
      </c>
      <c r="N3826" s="13">
        <v>41684</v>
      </c>
      <c r="O3826" s="1" t="s">
        <v>2364</v>
      </c>
      <c r="P3826" s="181" t="s">
        <v>11515</v>
      </c>
      <c r="Q3826" s="182" t="s">
        <v>24</v>
      </c>
      <c r="S3826" s="6">
        <v>0</v>
      </c>
      <c r="T3826" s="6">
        <v>0</v>
      </c>
      <c r="U3826" s="6">
        <v>0</v>
      </c>
      <c r="V3826" s="6">
        <v>-204</v>
      </c>
      <c r="W3826" s="6">
        <f>SUM(Table2[[#This Row],[PE Obligations]:[Paving Obligations]])</f>
        <v>-204</v>
      </c>
    </row>
    <row r="3827" spans="1:23" x14ac:dyDescent="0.25">
      <c r="A3827" s="5">
        <v>128110</v>
      </c>
      <c r="B3827" s="4">
        <v>3</v>
      </c>
      <c r="C3827" s="9" t="s">
        <v>188</v>
      </c>
      <c r="D3827" s="65"/>
      <c r="E3827" s="65" t="s">
        <v>900</v>
      </c>
      <c r="F3827" s="9" t="s">
        <v>6017</v>
      </c>
      <c r="H3827" s="1" t="s">
        <v>105</v>
      </c>
      <c r="I3827" s="1" t="s">
        <v>171</v>
      </c>
      <c r="K3827" s="14" t="s">
        <v>11500</v>
      </c>
      <c r="L3827" s="14" t="s">
        <v>11500</v>
      </c>
      <c r="M3827" s="1" t="s">
        <v>57</v>
      </c>
      <c r="P3827" s="181" t="s">
        <v>11515</v>
      </c>
      <c r="Q3827" s="182"/>
      <c r="S3827" s="6">
        <v>0</v>
      </c>
      <c r="T3827" s="6">
        <v>0</v>
      </c>
      <c r="U3827" s="6">
        <v>-223.75</v>
      </c>
      <c r="V3827" s="6">
        <v>0</v>
      </c>
      <c r="W3827" s="6">
        <f>SUM(Table2[[#This Row],[PE Obligations]:[Paving Obligations]])</f>
        <v>-223.75</v>
      </c>
    </row>
    <row r="3828" spans="1:23" ht="30" x14ac:dyDescent="0.25">
      <c r="A3828" s="5">
        <v>118442</v>
      </c>
      <c r="B3828" s="4">
        <v>1</v>
      </c>
      <c r="C3828" s="9" t="s">
        <v>397</v>
      </c>
      <c r="D3828" s="65"/>
      <c r="E3828" s="65" t="s">
        <v>11500</v>
      </c>
      <c r="F3828" s="9" t="s">
        <v>2284</v>
      </c>
      <c r="H3828" s="1" t="s">
        <v>878</v>
      </c>
      <c r="I3828" s="1" t="s">
        <v>972</v>
      </c>
      <c r="K3828" s="14" t="s">
        <v>11500</v>
      </c>
      <c r="L3828" s="14" t="s">
        <v>11500</v>
      </c>
      <c r="M3828" s="1" t="s">
        <v>57</v>
      </c>
      <c r="P3828" s="181" t="s">
        <v>11500</v>
      </c>
      <c r="Q3828" s="182"/>
      <c r="S3828" s="6">
        <v>0</v>
      </c>
      <c r="T3828" s="6">
        <v>0</v>
      </c>
      <c r="U3828" s="6">
        <v>-240.17</v>
      </c>
      <c r="V3828" s="6">
        <v>0</v>
      </c>
      <c r="W3828" s="6">
        <f>SUM(Table2[[#This Row],[PE Obligations]:[Paving Obligations]])</f>
        <v>-240.17</v>
      </c>
    </row>
    <row r="3829" spans="1:23" x14ac:dyDescent="0.25">
      <c r="A3829" s="5">
        <v>127845</v>
      </c>
      <c r="B3829" s="4">
        <v>2</v>
      </c>
      <c r="C3829" s="9" t="s">
        <v>107</v>
      </c>
      <c r="D3829" s="65"/>
      <c r="E3829" s="65" t="s">
        <v>900</v>
      </c>
      <c r="F3829" s="9" t="s">
        <v>5843</v>
      </c>
      <c r="H3829" s="1" t="s">
        <v>105</v>
      </c>
      <c r="I3829" s="1" t="s">
        <v>171</v>
      </c>
      <c r="K3829" s="14" t="s">
        <v>11500</v>
      </c>
      <c r="L3829" s="14" t="s">
        <v>11500</v>
      </c>
      <c r="M3829" s="1" t="s">
        <v>57</v>
      </c>
      <c r="P3829" s="181" t="s">
        <v>11515</v>
      </c>
      <c r="Q3829" s="182"/>
      <c r="S3829" s="6">
        <v>0</v>
      </c>
      <c r="T3829" s="6">
        <v>0</v>
      </c>
      <c r="U3829" s="6">
        <v>-244</v>
      </c>
      <c r="V3829" s="6">
        <v>0</v>
      </c>
      <c r="W3829" s="6">
        <f>SUM(Table2[[#This Row],[PE Obligations]:[Paving Obligations]])</f>
        <v>-244</v>
      </c>
    </row>
    <row r="3830" spans="1:23" x14ac:dyDescent="0.25">
      <c r="A3830" s="5">
        <v>116375</v>
      </c>
      <c r="B3830" s="4">
        <v>3</v>
      </c>
      <c r="C3830" s="9" t="s">
        <v>161</v>
      </c>
      <c r="D3830" s="65" t="s">
        <v>900</v>
      </c>
      <c r="E3830" s="65" t="s">
        <v>900</v>
      </c>
      <c r="F3830" s="9" t="s">
        <v>1963</v>
      </c>
      <c r="H3830" s="1" t="s">
        <v>105</v>
      </c>
      <c r="I3830" s="1" t="s">
        <v>761</v>
      </c>
      <c r="K3830" s="14" t="s">
        <v>11500</v>
      </c>
      <c r="L3830" s="14" t="s">
        <v>11500</v>
      </c>
      <c r="M3830" s="2">
        <v>249</v>
      </c>
      <c r="N3830" s="13">
        <v>40865</v>
      </c>
      <c r="P3830" s="181" t="s">
        <v>11515</v>
      </c>
      <c r="Q3830" s="182"/>
      <c r="S3830" s="6">
        <v>0</v>
      </c>
      <c r="T3830" s="6">
        <v>0</v>
      </c>
      <c r="U3830" s="6">
        <v>-253.12</v>
      </c>
      <c r="V3830" s="6">
        <v>0</v>
      </c>
      <c r="W3830" s="6">
        <f>SUM(Table2[[#This Row],[PE Obligations]:[Paving Obligations]])</f>
        <v>-253.12</v>
      </c>
    </row>
    <row r="3831" spans="1:23" ht="60" x14ac:dyDescent="0.25">
      <c r="A3831" s="5">
        <v>115214</v>
      </c>
      <c r="B3831" s="4">
        <v>1</v>
      </c>
      <c r="C3831" s="9" t="s">
        <v>49</v>
      </c>
      <c r="D3831" s="65"/>
      <c r="E3831" s="65" t="s">
        <v>11498</v>
      </c>
      <c r="F3831" s="9" t="s">
        <v>1692</v>
      </c>
      <c r="G3831" s="9" t="s">
        <v>1693</v>
      </c>
      <c r="H3831" s="1" t="s">
        <v>22</v>
      </c>
      <c r="I3831" s="1" t="s">
        <v>56</v>
      </c>
      <c r="K3831" s="14" t="s">
        <v>11500</v>
      </c>
      <c r="L3831" s="14" t="s">
        <v>11500</v>
      </c>
      <c r="M3831" s="2">
        <v>0</v>
      </c>
      <c r="P3831" s="181" t="s">
        <v>11517</v>
      </c>
      <c r="Q3831" s="182"/>
      <c r="S3831" s="6">
        <v>-261.41000000000003</v>
      </c>
      <c r="T3831" s="6">
        <v>0</v>
      </c>
      <c r="U3831" s="6">
        <v>0</v>
      </c>
      <c r="V3831" s="6">
        <v>0</v>
      </c>
      <c r="W3831" s="6">
        <f>SUM(Table2[[#This Row],[PE Obligations]:[Paving Obligations]])</f>
        <v>-261.41000000000003</v>
      </c>
    </row>
    <row r="3832" spans="1:23" x14ac:dyDescent="0.25">
      <c r="A3832" s="5">
        <v>105009.14</v>
      </c>
      <c r="B3832" s="4">
        <v>2</v>
      </c>
      <c r="C3832" s="9" t="s">
        <v>284</v>
      </c>
      <c r="D3832" s="65"/>
      <c r="E3832" s="65" t="s">
        <v>11500</v>
      </c>
      <c r="F3832" s="9" t="s">
        <v>896</v>
      </c>
      <c r="H3832" s="1" t="s">
        <v>760</v>
      </c>
      <c r="I3832" s="1" t="s">
        <v>761</v>
      </c>
      <c r="K3832" s="14" t="s">
        <v>11500</v>
      </c>
      <c r="L3832" s="14" t="s">
        <v>11500</v>
      </c>
      <c r="M3832" s="1" t="s">
        <v>57</v>
      </c>
      <c r="P3832" s="181" t="s">
        <v>11500</v>
      </c>
      <c r="Q3832" s="182"/>
      <c r="S3832" s="6">
        <v>0</v>
      </c>
      <c r="T3832" s="6">
        <v>0</v>
      </c>
      <c r="U3832" s="6">
        <v>-273.02</v>
      </c>
      <c r="V3832" s="6">
        <v>0</v>
      </c>
      <c r="W3832" s="6">
        <f>SUM(Table2[[#This Row],[PE Obligations]:[Paving Obligations]])</f>
        <v>-273.02</v>
      </c>
    </row>
    <row r="3833" spans="1:23" x14ac:dyDescent="0.25">
      <c r="A3833" s="5">
        <v>105231.14</v>
      </c>
      <c r="B3833" s="4">
        <v>4</v>
      </c>
      <c r="C3833" s="9" t="s">
        <v>355</v>
      </c>
      <c r="D3833" s="65"/>
      <c r="E3833" s="65" t="s">
        <v>11498</v>
      </c>
      <c r="F3833" s="9" t="s">
        <v>896</v>
      </c>
      <c r="H3833" s="1" t="s">
        <v>760</v>
      </c>
      <c r="I3833" s="1" t="s">
        <v>761</v>
      </c>
      <c r="K3833" s="14" t="s">
        <v>11500</v>
      </c>
      <c r="L3833" s="14" t="s">
        <v>11500</v>
      </c>
      <c r="M3833" s="1" t="s">
        <v>57</v>
      </c>
      <c r="P3833" s="181" t="s">
        <v>11517</v>
      </c>
      <c r="Q3833" s="182"/>
      <c r="S3833" s="6">
        <v>0</v>
      </c>
      <c r="T3833" s="6">
        <v>0</v>
      </c>
      <c r="U3833" s="6">
        <v>-274.89999999999998</v>
      </c>
      <c r="V3833" s="6">
        <v>0</v>
      </c>
      <c r="W3833" s="6">
        <f>SUM(Table2[[#This Row],[PE Obligations]:[Paving Obligations]])</f>
        <v>-274.89999999999998</v>
      </c>
    </row>
    <row r="3834" spans="1:23" ht="30" x14ac:dyDescent="0.25">
      <c r="A3834" s="5">
        <v>107679</v>
      </c>
      <c r="B3834" s="4">
        <v>4</v>
      </c>
      <c r="C3834" s="9" t="s">
        <v>215</v>
      </c>
      <c r="D3834" s="65" t="s">
        <v>1032</v>
      </c>
      <c r="E3834" s="65" t="s">
        <v>11498</v>
      </c>
      <c r="F3834" s="9" t="s">
        <v>1033</v>
      </c>
      <c r="H3834" s="1" t="s">
        <v>35</v>
      </c>
      <c r="I3834" s="1" t="s">
        <v>29</v>
      </c>
      <c r="K3834" s="14" t="s">
        <v>28</v>
      </c>
      <c r="L3834" s="14" t="s">
        <v>113</v>
      </c>
      <c r="M3834" s="2">
        <v>0</v>
      </c>
      <c r="P3834" s="181" t="s">
        <v>11517</v>
      </c>
      <c r="Q3834" s="182" t="s">
        <v>30</v>
      </c>
      <c r="R3834" s="9" t="s">
        <v>1034</v>
      </c>
      <c r="S3834" s="6">
        <v>0</v>
      </c>
      <c r="T3834" s="6">
        <v>0</v>
      </c>
      <c r="U3834" s="6">
        <v>-276.68</v>
      </c>
      <c r="V3834" s="6">
        <v>0</v>
      </c>
      <c r="W3834" s="6">
        <f>SUM(Table2[[#This Row],[PE Obligations]:[Paving Obligations]])</f>
        <v>-276.68</v>
      </c>
    </row>
    <row r="3835" spans="1:23" x14ac:dyDescent="0.25">
      <c r="A3835" s="5">
        <v>126233</v>
      </c>
      <c r="B3835" s="4">
        <v>3</v>
      </c>
      <c r="C3835" s="9" t="s">
        <v>131</v>
      </c>
      <c r="D3835" s="65" t="s">
        <v>474</v>
      </c>
      <c r="E3835" s="65" t="s">
        <v>900</v>
      </c>
      <c r="F3835" s="9" t="s">
        <v>4770</v>
      </c>
      <c r="G3835" s="9" t="s">
        <v>3582</v>
      </c>
      <c r="H3835" s="1" t="s">
        <v>158</v>
      </c>
      <c r="I3835" s="1" t="s">
        <v>341</v>
      </c>
      <c r="J3835" s="1" t="str">
        <f>VLOOKUP(A3835,'Resurfacing Data'!A:M,13,FALSE)</f>
        <v>411TLD Overlay @ 85 lb/sy</v>
      </c>
      <c r="K3835" s="14" t="s">
        <v>11496</v>
      </c>
      <c r="L3835" s="14" t="s">
        <v>10418</v>
      </c>
      <c r="M3835" s="2">
        <v>4.01</v>
      </c>
      <c r="N3835" s="13">
        <v>43231</v>
      </c>
      <c r="O3835" s="1" t="s">
        <v>337</v>
      </c>
      <c r="P3835" s="181" t="s">
        <v>11515</v>
      </c>
      <c r="Q3835" s="182" t="s">
        <v>24</v>
      </c>
      <c r="S3835" s="6">
        <v>0</v>
      </c>
      <c r="T3835" s="6">
        <v>0</v>
      </c>
      <c r="U3835" s="6">
        <v>1069.8</v>
      </c>
      <c r="V3835" s="6">
        <v>-1351.54</v>
      </c>
      <c r="W3835" s="6">
        <f>SUM(Table2[[#This Row],[PE Obligations]:[Paving Obligations]])</f>
        <v>-281.74</v>
      </c>
    </row>
    <row r="3836" spans="1:23" x14ac:dyDescent="0.25">
      <c r="A3836" s="5">
        <v>105036.14</v>
      </c>
      <c r="B3836" s="4">
        <v>1</v>
      </c>
      <c r="C3836" s="9" t="s">
        <v>32</v>
      </c>
      <c r="D3836" s="65"/>
      <c r="E3836" s="65" t="s">
        <v>11498</v>
      </c>
      <c r="F3836" s="9" t="s">
        <v>896</v>
      </c>
      <c r="H3836" s="1" t="s">
        <v>760</v>
      </c>
      <c r="I3836" s="1" t="s">
        <v>761</v>
      </c>
      <c r="K3836" s="14" t="s">
        <v>11500</v>
      </c>
      <c r="L3836" s="14" t="s">
        <v>11500</v>
      </c>
      <c r="M3836" s="1" t="s">
        <v>57</v>
      </c>
      <c r="P3836" s="181" t="s">
        <v>11517</v>
      </c>
      <c r="Q3836" s="182"/>
      <c r="S3836" s="6">
        <v>0</v>
      </c>
      <c r="T3836" s="6">
        <v>0</v>
      </c>
      <c r="U3836" s="6">
        <v>-300.72000000000003</v>
      </c>
      <c r="V3836" s="6">
        <v>0</v>
      </c>
      <c r="W3836" s="6">
        <f>SUM(Table2[[#This Row],[PE Obligations]:[Paving Obligations]])</f>
        <v>-300.72000000000003</v>
      </c>
    </row>
    <row r="3837" spans="1:23" ht="30" x14ac:dyDescent="0.25">
      <c r="A3837" s="5">
        <v>128423</v>
      </c>
      <c r="B3837" s="4">
        <v>1</v>
      </c>
      <c r="C3837" s="9" t="s">
        <v>90</v>
      </c>
      <c r="D3837" s="65"/>
      <c r="E3837" s="65" t="s">
        <v>11500</v>
      </c>
      <c r="F3837" s="9" t="s">
        <v>6114</v>
      </c>
      <c r="H3837" s="1" t="s">
        <v>878</v>
      </c>
      <c r="I3837" s="1" t="s">
        <v>972</v>
      </c>
      <c r="K3837" s="14" t="s">
        <v>11500</v>
      </c>
      <c r="L3837" s="14" t="s">
        <v>11500</v>
      </c>
      <c r="M3837" s="1" t="s">
        <v>57</v>
      </c>
      <c r="P3837" s="181" t="s">
        <v>11500</v>
      </c>
      <c r="Q3837" s="182"/>
      <c r="S3837" s="6">
        <v>0</v>
      </c>
      <c r="T3837" s="6">
        <v>0</v>
      </c>
      <c r="U3837" s="6">
        <v>-326.47000000000003</v>
      </c>
      <c r="V3837" s="6">
        <v>0</v>
      </c>
      <c r="W3837" s="6">
        <f>SUM(Table2[[#This Row],[PE Obligations]:[Paving Obligations]])</f>
        <v>-326.47000000000003</v>
      </c>
    </row>
    <row r="3838" spans="1:23" ht="30" x14ac:dyDescent="0.25">
      <c r="A3838" s="5">
        <v>128429</v>
      </c>
      <c r="B3838" s="4">
        <v>2</v>
      </c>
      <c r="C3838" s="9" t="s">
        <v>179</v>
      </c>
      <c r="D3838" s="65"/>
      <c r="E3838" s="65" t="s">
        <v>11500</v>
      </c>
      <c r="F3838" s="9" t="s">
        <v>6118</v>
      </c>
      <c r="H3838" s="1" t="s">
        <v>878</v>
      </c>
      <c r="I3838" s="1" t="s">
        <v>972</v>
      </c>
      <c r="K3838" s="14" t="s">
        <v>11500</v>
      </c>
      <c r="L3838" s="14" t="s">
        <v>11500</v>
      </c>
      <c r="M3838" s="1" t="s">
        <v>57</v>
      </c>
      <c r="P3838" s="181" t="s">
        <v>11500</v>
      </c>
      <c r="Q3838" s="182"/>
      <c r="S3838" s="6">
        <v>0</v>
      </c>
      <c r="T3838" s="6">
        <v>0</v>
      </c>
      <c r="U3838" s="6">
        <v>-336.24</v>
      </c>
      <c r="V3838" s="6">
        <v>0</v>
      </c>
      <c r="W3838" s="6">
        <f>SUM(Table2[[#This Row],[PE Obligations]:[Paving Obligations]])</f>
        <v>-336.24</v>
      </c>
    </row>
    <row r="3839" spans="1:23" x14ac:dyDescent="0.25">
      <c r="A3839" s="5">
        <v>105209.14</v>
      </c>
      <c r="B3839" s="4">
        <v>3</v>
      </c>
      <c r="C3839" s="9" t="s">
        <v>262</v>
      </c>
      <c r="D3839" s="65"/>
      <c r="E3839" s="65" t="s">
        <v>11498</v>
      </c>
      <c r="F3839" s="9" t="s">
        <v>896</v>
      </c>
      <c r="H3839" s="1" t="s">
        <v>760</v>
      </c>
      <c r="I3839" s="1" t="s">
        <v>761</v>
      </c>
      <c r="K3839" s="14" t="s">
        <v>11500</v>
      </c>
      <c r="L3839" s="14" t="s">
        <v>11500</v>
      </c>
      <c r="M3839" s="1" t="s">
        <v>57</v>
      </c>
      <c r="P3839" s="181" t="s">
        <v>11517</v>
      </c>
      <c r="Q3839" s="182"/>
      <c r="S3839" s="6">
        <v>0</v>
      </c>
      <c r="T3839" s="6">
        <v>0</v>
      </c>
      <c r="U3839" s="6">
        <v>-348.16</v>
      </c>
      <c r="V3839" s="6">
        <v>0</v>
      </c>
      <c r="W3839" s="6">
        <f>SUM(Table2[[#This Row],[PE Obligations]:[Paving Obligations]])</f>
        <v>-348.16</v>
      </c>
    </row>
    <row r="3840" spans="1:23" x14ac:dyDescent="0.25">
      <c r="A3840" s="5">
        <v>124305</v>
      </c>
      <c r="B3840" s="4">
        <v>1</v>
      </c>
      <c r="C3840" s="9" t="s">
        <v>181</v>
      </c>
      <c r="D3840" s="65"/>
      <c r="E3840" s="65" t="s">
        <v>11500</v>
      </c>
      <c r="F3840" s="9" t="s">
        <v>3801</v>
      </c>
      <c r="H3840" s="1" t="s">
        <v>878</v>
      </c>
      <c r="I3840" s="1" t="s">
        <v>972</v>
      </c>
      <c r="K3840" s="14" t="s">
        <v>11500</v>
      </c>
      <c r="L3840" s="14" t="s">
        <v>11500</v>
      </c>
      <c r="M3840" s="1" t="s">
        <v>57</v>
      </c>
      <c r="P3840" s="181" t="s">
        <v>11500</v>
      </c>
      <c r="Q3840" s="182"/>
      <c r="S3840" s="6">
        <v>0</v>
      </c>
      <c r="T3840" s="6">
        <v>0</v>
      </c>
      <c r="U3840" s="6">
        <v>-350</v>
      </c>
      <c r="V3840" s="6">
        <v>0</v>
      </c>
      <c r="W3840" s="6">
        <f>SUM(Table2[[#This Row],[PE Obligations]:[Paving Obligations]])</f>
        <v>-350</v>
      </c>
    </row>
    <row r="3841" spans="1:23" x14ac:dyDescent="0.25">
      <c r="A3841" s="5">
        <v>119602</v>
      </c>
      <c r="B3841" s="4">
        <v>2</v>
      </c>
      <c r="C3841" s="9" t="s">
        <v>65</v>
      </c>
      <c r="D3841" s="65"/>
      <c r="E3841" s="65" t="s">
        <v>11500</v>
      </c>
      <c r="F3841" s="9" t="s">
        <v>2473</v>
      </c>
      <c r="H3841" s="1" t="s">
        <v>1246</v>
      </c>
      <c r="K3841" s="14" t="s">
        <v>11500</v>
      </c>
      <c r="L3841" s="14" t="s">
        <v>11500</v>
      </c>
      <c r="M3841" s="1" t="s">
        <v>57</v>
      </c>
      <c r="P3841" s="181" t="s">
        <v>11500</v>
      </c>
      <c r="Q3841" s="182"/>
      <c r="S3841" s="6">
        <v>0</v>
      </c>
      <c r="T3841" s="6">
        <v>0</v>
      </c>
      <c r="U3841" s="6">
        <v>-370.57</v>
      </c>
      <c r="V3841" s="6">
        <v>0</v>
      </c>
      <c r="W3841" s="6">
        <f>SUM(Table2[[#This Row],[PE Obligations]:[Paving Obligations]])</f>
        <v>-370.57</v>
      </c>
    </row>
    <row r="3842" spans="1:23" x14ac:dyDescent="0.25">
      <c r="A3842" s="5">
        <v>105031.14</v>
      </c>
      <c r="B3842" s="4">
        <v>2</v>
      </c>
      <c r="C3842" s="9" t="s">
        <v>212</v>
      </c>
      <c r="D3842" s="65"/>
      <c r="E3842" s="65" t="s">
        <v>11500</v>
      </c>
      <c r="F3842" s="9" t="s">
        <v>896</v>
      </c>
      <c r="H3842" s="1" t="s">
        <v>760</v>
      </c>
      <c r="I3842" s="1" t="s">
        <v>761</v>
      </c>
      <c r="K3842" s="14" t="s">
        <v>11500</v>
      </c>
      <c r="L3842" s="14" t="s">
        <v>11500</v>
      </c>
      <c r="M3842" s="1" t="s">
        <v>57</v>
      </c>
      <c r="P3842" s="181" t="s">
        <v>11500</v>
      </c>
      <c r="Q3842" s="182"/>
      <c r="S3842" s="6">
        <v>0</v>
      </c>
      <c r="T3842" s="6">
        <v>0</v>
      </c>
      <c r="U3842" s="6">
        <v>-371.33</v>
      </c>
      <c r="V3842" s="6">
        <v>0</v>
      </c>
      <c r="W3842" s="6">
        <f>SUM(Table2[[#This Row],[PE Obligations]:[Paving Obligations]])</f>
        <v>-371.33</v>
      </c>
    </row>
    <row r="3843" spans="1:23" x14ac:dyDescent="0.25">
      <c r="A3843" s="5">
        <v>127774</v>
      </c>
      <c r="B3843" s="4">
        <v>2</v>
      </c>
      <c r="C3843" s="9" t="s">
        <v>128</v>
      </c>
      <c r="D3843" s="65"/>
      <c r="E3843" s="65" t="s">
        <v>900</v>
      </c>
      <c r="F3843" s="9" t="s">
        <v>5791</v>
      </c>
      <c r="H3843" s="1" t="s">
        <v>105</v>
      </c>
      <c r="I3843" s="1" t="s">
        <v>171</v>
      </c>
      <c r="K3843" s="14" t="s">
        <v>11500</v>
      </c>
      <c r="L3843" s="14" t="s">
        <v>11500</v>
      </c>
      <c r="M3843" s="1" t="s">
        <v>57</v>
      </c>
      <c r="P3843" s="181" t="s">
        <v>11515</v>
      </c>
      <c r="Q3843" s="182"/>
      <c r="S3843" s="6">
        <v>0</v>
      </c>
      <c r="T3843" s="6">
        <v>0</v>
      </c>
      <c r="U3843" s="6">
        <v>-378.65</v>
      </c>
      <c r="V3843" s="6">
        <v>0</v>
      </c>
      <c r="W3843" s="6">
        <f>SUM(Table2[[#This Row],[PE Obligations]:[Paving Obligations]])</f>
        <v>-378.65</v>
      </c>
    </row>
    <row r="3844" spans="1:23" ht="30" x14ac:dyDescent="0.25">
      <c r="A3844" s="5">
        <v>119828</v>
      </c>
      <c r="B3844" s="4">
        <v>6</v>
      </c>
      <c r="C3844" s="9" t="s">
        <v>46</v>
      </c>
      <c r="D3844" s="65"/>
      <c r="E3844" s="65" t="s">
        <v>11500</v>
      </c>
      <c r="F3844" s="9" t="s">
        <v>2527</v>
      </c>
      <c r="H3844" s="1" t="s">
        <v>24</v>
      </c>
      <c r="K3844" s="14" t="s">
        <v>11500</v>
      </c>
      <c r="L3844" s="14" t="s">
        <v>11500</v>
      </c>
      <c r="M3844" s="1" t="s">
        <v>57</v>
      </c>
      <c r="P3844" s="181" t="s">
        <v>11500</v>
      </c>
      <c r="Q3844" s="182"/>
      <c r="S3844" s="6">
        <v>0</v>
      </c>
      <c r="T3844" s="6">
        <v>0</v>
      </c>
      <c r="U3844" s="6">
        <v>-410.91</v>
      </c>
      <c r="V3844" s="6">
        <v>0</v>
      </c>
      <c r="W3844" s="6">
        <f>SUM(Table2[[#This Row],[PE Obligations]:[Paving Obligations]])</f>
        <v>-410.91</v>
      </c>
    </row>
    <row r="3845" spans="1:23" ht="45" x14ac:dyDescent="0.25">
      <c r="A3845" s="5">
        <v>128430</v>
      </c>
      <c r="B3845" s="4">
        <v>1</v>
      </c>
      <c r="C3845" s="9" t="s">
        <v>86</v>
      </c>
      <c r="D3845" s="65"/>
      <c r="E3845" s="65" t="s">
        <v>11500</v>
      </c>
      <c r="F3845" s="9" t="s">
        <v>6119</v>
      </c>
      <c r="H3845" s="1" t="s">
        <v>878</v>
      </c>
      <c r="I3845" s="1" t="s">
        <v>972</v>
      </c>
      <c r="K3845" s="14" t="s">
        <v>11500</v>
      </c>
      <c r="L3845" s="14" t="s">
        <v>11500</v>
      </c>
      <c r="M3845" s="1" t="s">
        <v>57</v>
      </c>
      <c r="P3845" s="181" t="s">
        <v>11500</v>
      </c>
      <c r="Q3845" s="182"/>
      <c r="S3845" s="6">
        <v>0</v>
      </c>
      <c r="T3845" s="6">
        <v>0</v>
      </c>
      <c r="U3845" s="6">
        <v>-413.52</v>
      </c>
      <c r="V3845" s="6">
        <v>0</v>
      </c>
      <c r="W3845" s="6">
        <f>SUM(Table2[[#This Row],[PE Obligations]:[Paving Obligations]])</f>
        <v>-413.52</v>
      </c>
    </row>
    <row r="3846" spans="1:23" x14ac:dyDescent="0.25">
      <c r="A3846" s="5">
        <v>116324.01</v>
      </c>
      <c r="B3846" s="4">
        <v>4</v>
      </c>
      <c r="C3846" s="9" t="s">
        <v>156</v>
      </c>
      <c r="D3846" s="65"/>
      <c r="E3846" s="65" t="s">
        <v>10721</v>
      </c>
      <c r="F3846" s="9" t="s">
        <v>1911</v>
      </c>
      <c r="H3846" s="1" t="s">
        <v>105</v>
      </c>
      <c r="I3846" s="1" t="s">
        <v>171</v>
      </c>
      <c r="K3846" s="14" t="s">
        <v>11500</v>
      </c>
      <c r="L3846" s="14" t="s">
        <v>11500</v>
      </c>
      <c r="M3846" s="2">
        <v>275.89</v>
      </c>
      <c r="N3846" s="13">
        <v>41250</v>
      </c>
      <c r="P3846" s="181" t="s">
        <v>11513</v>
      </c>
      <c r="Q3846" s="182"/>
      <c r="S3846" s="6">
        <v>0</v>
      </c>
      <c r="T3846" s="6">
        <v>0</v>
      </c>
      <c r="U3846" s="6">
        <v>-424.21</v>
      </c>
      <c r="V3846" s="6">
        <v>0</v>
      </c>
      <c r="W3846" s="6">
        <f>SUM(Table2[[#This Row],[PE Obligations]:[Paving Obligations]])</f>
        <v>-424.21</v>
      </c>
    </row>
    <row r="3847" spans="1:23" x14ac:dyDescent="0.25">
      <c r="A3847" s="5">
        <v>127965</v>
      </c>
      <c r="B3847" s="4">
        <v>4</v>
      </c>
      <c r="C3847" s="9" t="s">
        <v>259</v>
      </c>
      <c r="D3847" s="65" t="s">
        <v>5932</v>
      </c>
      <c r="E3847" s="65" t="s">
        <v>11498</v>
      </c>
      <c r="F3847" s="9" t="s">
        <v>5933</v>
      </c>
      <c r="H3847" s="1" t="s">
        <v>1098</v>
      </c>
      <c r="I3847" s="1" t="s">
        <v>158</v>
      </c>
      <c r="K3847" s="14" t="s">
        <v>11500</v>
      </c>
      <c r="L3847" s="14" t="s">
        <v>11500</v>
      </c>
      <c r="M3847" s="2">
        <v>0.69</v>
      </c>
      <c r="P3847" s="181" t="s">
        <v>11517</v>
      </c>
      <c r="Q3847" s="182" t="s">
        <v>30</v>
      </c>
      <c r="S3847" s="6">
        <v>0</v>
      </c>
      <c r="T3847" s="6">
        <v>0</v>
      </c>
      <c r="U3847" s="6">
        <v>0</v>
      </c>
      <c r="V3847" s="6">
        <v>-425.26</v>
      </c>
      <c r="W3847" s="6">
        <f>SUM(Table2[[#This Row],[PE Obligations]:[Paving Obligations]])</f>
        <v>-425.26</v>
      </c>
    </row>
    <row r="3848" spans="1:23" x14ac:dyDescent="0.25">
      <c r="A3848" s="5">
        <v>105213.14</v>
      </c>
      <c r="B3848" s="4">
        <v>3</v>
      </c>
      <c r="C3848" s="9" t="s">
        <v>250</v>
      </c>
      <c r="D3848" s="65"/>
      <c r="E3848" s="65" t="s">
        <v>11498</v>
      </c>
      <c r="F3848" s="9" t="s">
        <v>896</v>
      </c>
      <c r="H3848" s="1" t="s">
        <v>760</v>
      </c>
      <c r="I3848" s="1" t="s">
        <v>761</v>
      </c>
      <c r="K3848" s="14" t="s">
        <v>11500</v>
      </c>
      <c r="L3848" s="14" t="s">
        <v>11500</v>
      </c>
      <c r="M3848" s="1" t="s">
        <v>57</v>
      </c>
      <c r="P3848" s="181" t="s">
        <v>11517</v>
      </c>
      <c r="Q3848" s="182"/>
      <c r="S3848" s="6">
        <v>0</v>
      </c>
      <c r="T3848" s="6">
        <v>0</v>
      </c>
      <c r="U3848" s="6">
        <v>-425.65</v>
      </c>
      <c r="V3848" s="6">
        <v>0</v>
      </c>
      <c r="W3848" s="6">
        <f>SUM(Table2[[#This Row],[PE Obligations]:[Paving Obligations]])</f>
        <v>-425.65</v>
      </c>
    </row>
    <row r="3849" spans="1:23" ht="30" x14ac:dyDescent="0.25">
      <c r="A3849" s="5">
        <v>126075</v>
      </c>
      <c r="B3849" s="4">
        <v>1</v>
      </c>
      <c r="C3849" s="9" t="s">
        <v>83</v>
      </c>
      <c r="D3849" s="65" t="s">
        <v>647</v>
      </c>
      <c r="E3849" s="65" t="s">
        <v>900</v>
      </c>
      <c r="F3849" s="9" t="s">
        <v>4639</v>
      </c>
      <c r="G3849" s="9" t="s">
        <v>3213</v>
      </c>
      <c r="H3849" s="1" t="s">
        <v>158</v>
      </c>
      <c r="I3849" s="1" t="s">
        <v>341</v>
      </c>
      <c r="J3849" s="1" t="str">
        <f>VLOOKUP(A3849,'Resurfacing Data'!A:M,13,FALSE)</f>
        <v>Mill &amp; 411D</v>
      </c>
      <c r="K3849" s="14" t="s">
        <v>11496</v>
      </c>
      <c r="L3849" s="14" t="s">
        <v>10418</v>
      </c>
      <c r="M3849" s="2">
        <v>3.57</v>
      </c>
      <c r="N3849" s="13">
        <v>43231</v>
      </c>
      <c r="O3849" s="1" t="s">
        <v>342</v>
      </c>
      <c r="P3849" s="181" t="s">
        <v>11514</v>
      </c>
      <c r="Q3849" s="182" t="s">
        <v>11</v>
      </c>
      <c r="S3849" s="6">
        <v>0</v>
      </c>
      <c r="T3849" s="6">
        <v>0</v>
      </c>
      <c r="U3849" s="6">
        <v>-8369.74</v>
      </c>
      <c r="V3849" s="6">
        <v>7940.48</v>
      </c>
      <c r="W3849" s="6">
        <f>SUM(Table2[[#This Row],[PE Obligations]:[Paving Obligations]])</f>
        <v>-429.26000000000022</v>
      </c>
    </row>
    <row r="3850" spans="1:23" ht="30" x14ac:dyDescent="0.25">
      <c r="A3850" s="5">
        <v>127868</v>
      </c>
      <c r="B3850" s="4">
        <v>3</v>
      </c>
      <c r="C3850" s="9" t="s">
        <v>312</v>
      </c>
      <c r="D3850" s="65" t="s">
        <v>4396</v>
      </c>
      <c r="E3850" s="65" t="s">
        <v>11498</v>
      </c>
      <c r="F3850" s="9" t="s">
        <v>5854</v>
      </c>
      <c r="H3850" s="1" t="s">
        <v>1098</v>
      </c>
      <c r="I3850" s="1" t="s">
        <v>158</v>
      </c>
      <c r="K3850" s="14" t="s">
        <v>11500</v>
      </c>
      <c r="L3850" s="14" t="s">
        <v>11500</v>
      </c>
      <c r="M3850" s="2">
        <v>10.186</v>
      </c>
      <c r="P3850" s="181" t="s">
        <v>11517</v>
      </c>
      <c r="Q3850" s="182" t="s">
        <v>30</v>
      </c>
      <c r="S3850" s="6">
        <v>0</v>
      </c>
      <c r="T3850" s="6">
        <v>0</v>
      </c>
      <c r="U3850" s="6">
        <v>0</v>
      </c>
      <c r="V3850" s="6">
        <v>-461.74</v>
      </c>
      <c r="W3850" s="6">
        <f>SUM(Table2[[#This Row],[PE Obligations]:[Paving Obligations]])</f>
        <v>-461.74</v>
      </c>
    </row>
    <row r="3851" spans="1:23" ht="60" x14ac:dyDescent="0.25">
      <c r="A3851" s="5">
        <v>117789</v>
      </c>
      <c r="B3851" s="4">
        <v>1</v>
      </c>
      <c r="C3851" s="9" t="s">
        <v>86</v>
      </c>
      <c r="D3851" s="65" t="s">
        <v>2188</v>
      </c>
      <c r="E3851" s="65" t="s">
        <v>900</v>
      </c>
      <c r="F3851" s="9" t="s">
        <v>2189</v>
      </c>
      <c r="G3851" s="9" t="s">
        <v>2190</v>
      </c>
      <c r="H3851" s="1" t="s">
        <v>501</v>
      </c>
      <c r="I3851" s="1" t="s">
        <v>1129</v>
      </c>
      <c r="K3851" s="14" t="s">
        <v>11496</v>
      </c>
      <c r="L3851" s="14" t="s">
        <v>113</v>
      </c>
      <c r="M3851" s="2">
        <v>0.158</v>
      </c>
      <c r="N3851" s="13">
        <v>41614</v>
      </c>
      <c r="P3851" s="181" t="s">
        <v>11515</v>
      </c>
      <c r="Q3851" s="182" t="s">
        <v>24</v>
      </c>
      <c r="S3851" s="6">
        <v>-473.33</v>
      </c>
      <c r="T3851" s="6">
        <v>0</v>
      </c>
      <c r="U3851" s="6">
        <v>0</v>
      </c>
      <c r="V3851" s="6">
        <v>0</v>
      </c>
      <c r="W3851" s="6">
        <f>SUM(Table2[[#This Row],[PE Obligations]:[Paving Obligations]])</f>
        <v>-473.33</v>
      </c>
    </row>
    <row r="3852" spans="1:23" x14ac:dyDescent="0.25">
      <c r="A3852" s="5">
        <v>113458</v>
      </c>
      <c r="B3852" s="4">
        <v>1</v>
      </c>
      <c r="C3852" s="9" t="s">
        <v>110</v>
      </c>
      <c r="D3852" s="65" t="s">
        <v>545</v>
      </c>
      <c r="E3852" s="65" t="s">
        <v>900</v>
      </c>
      <c r="F3852" s="9" t="s">
        <v>1479</v>
      </c>
      <c r="H3852" s="1" t="s">
        <v>24</v>
      </c>
      <c r="I3852" s="1" t="s">
        <v>851</v>
      </c>
      <c r="K3852" s="14" t="s">
        <v>11501</v>
      </c>
      <c r="L3852" s="14" t="s">
        <v>113</v>
      </c>
      <c r="M3852" s="2">
        <v>0.123</v>
      </c>
      <c r="N3852" s="13">
        <v>41516</v>
      </c>
      <c r="P3852" s="181" t="s">
        <v>11515</v>
      </c>
      <c r="Q3852" s="182" t="s">
        <v>24</v>
      </c>
      <c r="S3852" s="6">
        <v>-474.95</v>
      </c>
      <c r="T3852" s="6">
        <v>-0.04</v>
      </c>
      <c r="U3852" s="6">
        <v>0</v>
      </c>
      <c r="V3852" s="6">
        <v>0</v>
      </c>
      <c r="W3852" s="6">
        <f>SUM(Table2[[#This Row],[PE Obligations]:[Paving Obligations]])</f>
        <v>-474.99</v>
      </c>
    </row>
    <row r="3853" spans="1:23" ht="30" x14ac:dyDescent="0.25">
      <c r="A3853" s="5">
        <v>127768.49</v>
      </c>
      <c r="B3853" s="4">
        <v>6</v>
      </c>
      <c r="C3853" s="9" t="s">
        <v>46</v>
      </c>
      <c r="D3853" s="65"/>
      <c r="E3853" s="65" t="s">
        <v>11500</v>
      </c>
      <c r="F3853" s="9" t="s">
        <v>5737</v>
      </c>
      <c r="H3853" s="1" t="s">
        <v>24</v>
      </c>
      <c r="I3853" s="1" t="s">
        <v>24</v>
      </c>
      <c r="K3853" s="14" t="s">
        <v>11500</v>
      </c>
      <c r="L3853" s="14" t="s">
        <v>11500</v>
      </c>
      <c r="M3853" s="1" t="s">
        <v>57</v>
      </c>
      <c r="P3853" s="181" t="s">
        <v>11500</v>
      </c>
      <c r="Q3853" s="182"/>
      <c r="S3853" s="6">
        <v>0</v>
      </c>
      <c r="T3853" s="6">
        <v>0</v>
      </c>
      <c r="U3853" s="6">
        <v>-488.6</v>
      </c>
      <c r="V3853" s="6">
        <v>0</v>
      </c>
      <c r="W3853" s="6">
        <f>SUM(Table2[[#This Row],[PE Obligations]:[Paving Obligations]])</f>
        <v>-488.6</v>
      </c>
    </row>
    <row r="3854" spans="1:23" x14ac:dyDescent="0.25">
      <c r="A3854" s="5">
        <v>116356.02</v>
      </c>
      <c r="B3854" s="4">
        <v>3</v>
      </c>
      <c r="C3854" s="9" t="s">
        <v>161</v>
      </c>
      <c r="D3854" s="65"/>
      <c r="E3854" s="65" t="s">
        <v>10721</v>
      </c>
      <c r="F3854" s="9" t="s">
        <v>1943</v>
      </c>
      <c r="H3854" s="1" t="s">
        <v>105</v>
      </c>
      <c r="I3854" s="1" t="s">
        <v>761</v>
      </c>
      <c r="K3854" s="14" t="s">
        <v>11500</v>
      </c>
      <c r="L3854" s="14" t="s">
        <v>11500</v>
      </c>
      <c r="M3854" s="2">
        <v>194.3</v>
      </c>
      <c r="N3854" s="13">
        <v>41593</v>
      </c>
      <c r="P3854" s="181" t="s">
        <v>11513</v>
      </c>
      <c r="Q3854" s="182"/>
      <c r="S3854" s="6">
        <v>0</v>
      </c>
      <c r="T3854" s="6">
        <v>0</v>
      </c>
      <c r="U3854" s="6">
        <v>-490</v>
      </c>
      <c r="V3854" s="6">
        <v>0</v>
      </c>
      <c r="W3854" s="6">
        <f>SUM(Table2[[#This Row],[PE Obligations]:[Paving Obligations]])</f>
        <v>-490</v>
      </c>
    </row>
    <row r="3855" spans="1:23" x14ac:dyDescent="0.25">
      <c r="A3855" s="5">
        <v>109753</v>
      </c>
      <c r="B3855" s="4">
        <v>2</v>
      </c>
      <c r="C3855" s="9" t="s">
        <v>159</v>
      </c>
      <c r="D3855" s="65"/>
      <c r="E3855" s="65" t="s">
        <v>10721</v>
      </c>
      <c r="F3855" s="9" t="s">
        <v>1151</v>
      </c>
      <c r="H3855" s="1" t="s">
        <v>105</v>
      </c>
      <c r="I3855" s="1" t="s">
        <v>1149</v>
      </c>
      <c r="K3855" s="14" t="s">
        <v>11500</v>
      </c>
      <c r="L3855" s="14" t="s">
        <v>11500</v>
      </c>
      <c r="M3855" s="1" t="s">
        <v>57</v>
      </c>
      <c r="N3855" s="13">
        <v>39374</v>
      </c>
      <c r="P3855" s="181" t="s">
        <v>11513</v>
      </c>
      <c r="Q3855" s="182"/>
      <c r="S3855" s="6">
        <v>0</v>
      </c>
      <c r="T3855" s="6">
        <v>0</v>
      </c>
      <c r="U3855" s="6">
        <v>-499.99</v>
      </c>
      <c r="V3855" s="6">
        <v>0</v>
      </c>
      <c r="W3855" s="6">
        <f>SUM(Table2[[#This Row],[PE Obligations]:[Paving Obligations]])</f>
        <v>-499.99</v>
      </c>
    </row>
    <row r="3856" spans="1:23" ht="30" x14ac:dyDescent="0.25">
      <c r="A3856" s="5">
        <v>127973</v>
      </c>
      <c r="B3856" s="4">
        <v>4</v>
      </c>
      <c r="C3856" s="9" t="s">
        <v>259</v>
      </c>
      <c r="D3856" s="65" t="s">
        <v>5942</v>
      </c>
      <c r="E3856" s="65" t="s">
        <v>11498</v>
      </c>
      <c r="F3856" s="9" t="s">
        <v>5943</v>
      </c>
      <c r="H3856" s="1" t="s">
        <v>1098</v>
      </c>
      <c r="I3856" s="1" t="s">
        <v>158</v>
      </c>
      <c r="K3856" s="14" t="s">
        <v>11500</v>
      </c>
      <c r="L3856" s="14" t="s">
        <v>11500</v>
      </c>
      <c r="M3856" s="2">
        <v>0.61099999999999999</v>
      </c>
      <c r="P3856" s="181" t="s">
        <v>11517</v>
      </c>
      <c r="Q3856" s="182" t="s">
        <v>30</v>
      </c>
      <c r="S3856" s="6">
        <v>0</v>
      </c>
      <c r="T3856" s="6">
        <v>0</v>
      </c>
      <c r="U3856" s="6">
        <v>0</v>
      </c>
      <c r="V3856" s="6">
        <v>-512.99</v>
      </c>
      <c r="W3856" s="6">
        <f>SUM(Table2[[#This Row],[PE Obligations]:[Paving Obligations]])</f>
        <v>-512.99</v>
      </c>
    </row>
    <row r="3857" spans="1:23" ht="30" x14ac:dyDescent="0.25">
      <c r="A3857" s="5">
        <v>126933</v>
      </c>
      <c r="B3857" s="4">
        <v>4</v>
      </c>
      <c r="C3857" s="9" t="s">
        <v>231</v>
      </c>
      <c r="D3857" s="65" t="s">
        <v>5170</v>
      </c>
      <c r="E3857" s="65" t="s">
        <v>11498</v>
      </c>
      <c r="F3857" s="9" t="s">
        <v>5171</v>
      </c>
      <c r="H3857" s="1" t="s">
        <v>35</v>
      </c>
      <c r="I3857" s="1" t="s">
        <v>29</v>
      </c>
      <c r="K3857" s="14" t="s">
        <v>28</v>
      </c>
      <c r="L3857" s="14" t="s">
        <v>113</v>
      </c>
      <c r="M3857" s="2">
        <v>0</v>
      </c>
      <c r="P3857" s="181" t="s">
        <v>11517</v>
      </c>
      <c r="Q3857" s="182" t="s">
        <v>30</v>
      </c>
      <c r="R3857" s="9" t="s">
        <v>5172</v>
      </c>
      <c r="S3857" s="6">
        <v>0</v>
      </c>
      <c r="T3857" s="6">
        <v>0</v>
      </c>
      <c r="U3857" s="6">
        <v>-513.45000000000005</v>
      </c>
      <c r="V3857" s="6">
        <v>0</v>
      </c>
      <c r="W3857" s="6">
        <f>SUM(Table2[[#This Row],[PE Obligations]:[Paving Obligations]])</f>
        <v>-513.45000000000005</v>
      </c>
    </row>
    <row r="3858" spans="1:23" x14ac:dyDescent="0.25">
      <c r="A3858" s="5">
        <v>105214.14</v>
      </c>
      <c r="B3858" s="4">
        <v>4</v>
      </c>
      <c r="C3858" s="9" t="s">
        <v>248</v>
      </c>
      <c r="D3858" s="65"/>
      <c r="E3858" s="65" t="s">
        <v>11498</v>
      </c>
      <c r="F3858" s="9" t="s">
        <v>896</v>
      </c>
      <c r="H3858" s="1" t="s">
        <v>760</v>
      </c>
      <c r="I3858" s="1" t="s">
        <v>761</v>
      </c>
      <c r="K3858" s="14" t="s">
        <v>11500</v>
      </c>
      <c r="L3858" s="14" t="s">
        <v>11500</v>
      </c>
      <c r="M3858" s="1" t="s">
        <v>57</v>
      </c>
      <c r="P3858" s="181" t="s">
        <v>11517</v>
      </c>
      <c r="Q3858" s="182"/>
      <c r="S3858" s="6">
        <v>0</v>
      </c>
      <c r="T3858" s="6">
        <v>0</v>
      </c>
      <c r="U3858" s="6">
        <v>-514.16</v>
      </c>
      <c r="V3858" s="6">
        <v>0</v>
      </c>
      <c r="W3858" s="6">
        <f>SUM(Table2[[#This Row],[PE Obligations]:[Paving Obligations]])</f>
        <v>-514.16</v>
      </c>
    </row>
    <row r="3859" spans="1:23" x14ac:dyDescent="0.25">
      <c r="A3859" s="5">
        <v>104999.14</v>
      </c>
      <c r="B3859" s="4">
        <v>2</v>
      </c>
      <c r="C3859" s="9" t="s">
        <v>803</v>
      </c>
      <c r="D3859" s="65"/>
      <c r="E3859" s="65" t="s">
        <v>11500</v>
      </c>
      <c r="F3859" s="9" t="s">
        <v>896</v>
      </c>
      <c r="H3859" s="1" t="s">
        <v>760</v>
      </c>
      <c r="I3859" s="1" t="s">
        <v>761</v>
      </c>
      <c r="K3859" s="14" t="s">
        <v>11500</v>
      </c>
      <c r="L3859" s="14" t="s">
        <v>11500</v>
      </c>
      <c r="M3859" s="1" t="s">
        <v>57</v>
      </c>
      <c r="P3859" s="181" t="s">
        <v>11500</v>
      </c>
      <c r="Q3859" s="182"/>
      <c r="S3859" s="6">
        <v>0</v>
      </c>
      <c r="T3859" s="6">
        <v>0</v>
      </c>
      <c r="U3859" s="6">
        <v>-544.92999999999995</v>
      </c>
      <c r="V3859" s="6">
        <v>0</v>
      </c>
      <c r="W3859" s="6">
        <f>SUM(Table2[[#This Row],[PE Obligations]:[Paving Obligations]])</f>
        <v>-544.92999999999995</v>
      </c>
    </row>
    <row r="3860" spans="1:23" x14ac:dyDescent="0.25">
      <c r="A3860" s="5">
        <v>116359.06</v>
      </c>
      <c r="B3860" s="4">
        <v>4</v>
      </c>
      <c r="C3860" s="9" t="s">
        <v>156</v>
      </c>
      <c r="D3860" s="65" t="s">
        <v>114</v>
      </c>
      <c r="E3860" s="65" t="s">
        <v>10721</v>
      </c>
      <c r="F3860" s="9" t="s">
        <v>1951</v>
      </c>
      <c r="H3860" s="1" t="s">
        <v>105</v>
      </c>
      <c r="I3860" s="1" t="s">
        <v>761</v>
      </c>
      <c r="K3860" s="14" t="s">
        <v>11500</v>
      </c>
      <c r="L3860" s="14" t="s">
        <v>11500</v>
      </c>
      <c r="M3860" s="2">
        <v>52.95</v>
      </c>
      <c r="N3860" s="13">
        <v>43042</v>
      </c>
      <c r="P3860" s="181" t="s">
        <v>11513</v>
      </c>
      <c r="Q3860" s="182"/>
      <c r="S3860" s="6">
        <v>0</v>
      </c>
      <c r="T3860" s="6">
        <v>0</v>
      </c>
      <c r="U3860" s="6">
        <v>-547.5</v>
      </c>
      <c r="V3860" s="6">
        <v>0</v>
      </c>
      <c r="W3860" s="6">
        <f>SUM(Table2[[#This Row],[PE Obligations]:[Paving Obligations]])</f>
        <v>-547.5</v>
      </c>
    </row>
    <row r="3861" spans="1:23" ht="45" x14ac:dyDescent="0.25">
      <c r="A3861" s="5">
        <v>127742</v>
      </c>
      <c r="B3861" s="4">
        <v>6</v>
      </c>
      <c r="C3861" s="9" t="s">
        <v>46</v>
      </c>
      <c r="D3861" s="65"/>
      <c r="E3861" s="65" t="s">
        <v>11500</v>
      </c>
      <c r="F3861" s="9" t="s">
        <v>5666</v>
      </c>
      <c r="G3861" s="9" t="s">
        <v>5667</v>
      </c>
      <c r="H3861" s="1" t="s">
        <v>24</v>
      </c>
      <c r="I3861" s="1" t="s">
        <v>24</v>
      </c>
      <c r="K3861" s="14" t="s">
        <v>11500</v>
      </c>
      <c r="L3861" s="14" t="s">
        <v>11500</v>
      </c>
      <c r="M3861" s="1" t="s">
        <v>57</v>
      </c>
      <c r="P3861" s="181" t="s">
        <v>11500</v>
      </c>
      <c r="Q3861" s="182"/>
      <c r="S3861" s="6">
        <v>0</v>
      </c>
      <c r="T3861" s="6">
        <v>0</v>
      </c>
      <c r="U3861" s="6">
        <v>-548.33000000000004</v>
      </c>
      <c r="V3861" s="6">
        <v>0</v>
      </c>
      <c r="W3861" s="6">
        <f>SUM(Table2[[#This Row],[PE Obligations]:[Paving Obligations]])</f>
        <v>-548.33000000000004</v>
      </c>
    </row>
    <row r="3862" spans="1:23" x14ac:dyDescent="0.25">
      <c r="A3862" s="5">
        <v>126034</v>
      </c>
      <c r="B3862" s="4">
        <v>3</v>
      </c>
      <c r="C3862" s="9" t="s">
        <v>54</v>
      </c>
      <c r="D3862" s="65"/>
      <c r="E3862" s="65" t="s">
        <v>11500</v>
      </c>
      <c r="F3862" s="9" t="s">
        <v>4608</v>
      </c>
      <c r="H3862" s="1" t="s">
        <v>1246</v>
      </c>
      <c r="K3862" s="14" t="s">
        <v>11500</v>
      </c>
      <c r="L3862" s="14" t="s">
        <v>11500</v>
      </c>
      <c r="M3862" s="1" t="s">
        <v>57</v>
      </c>
      <c r="P3862" s="181" t="s">
        <v>11500</v>
      </c>
      <c r="Q3862" s="182"/>
      <c r="S3862" s="6">
        <v>0</v>
      </c>
      <c r="T3862" s="6">
        <v>0</v>
      </c>
      <c r="U3862" s="6">
        <v>-565.32000000000005</v>
      </c>
      <c r="V3862" s="6">
        <v>0</v>
      </c>
      <c r="W3862" s="6">
        <f>SUM(Table2[[#This Row],[PE Obligations]:[Paving Obligations]])</f>
        <v>-565.32000000000005</v>
      </c>
    </row>
    <row r="3863" spans="1:23" x14ac:dyDescent="0.25">
      <c r="A3863" s="5">
        <v>114873</v>
      </c>
      <c r="B3863" s="4">
        <v>4</v>
      </c>
      <c r="C3863" s="9" t="s">
        <v>174</v>
      </c>
      <c r="D3863" s="65" t="s">
        <v>1087</v>
      </c>
      <c r="E3863" s="65" t="s">
        <v>900</v>
      </c>
      <c r="F3863" s="9" t="s">
        <v>1673</v>
      </c>
      <c r="H3863" s="1" t="s">
        <v>158</v>
      </c>
      <c r="I3863" s="1" t="s">
        <v>341</v>
      </c>
      <c r="J3863" s="1" t="str">
        <f>VLOOKUP(A3863,'Resurfacing Data'!A:M,13,FALSE)</f>
        <v>85 lbs/sy D</v>
      </c>
      <c r="K3863" s="14" t="s">
        <v>11496</v>
      </c>
      <c r="L3863" s="14" t="s">
        <v>10418</v>
      </c>
      <c r="M3863" s="2">
        <v>7.28</v>
      </c>
      <c r="N3863" s="13">
        <v>40669</v>
      </c>
      <c r="P3863" s="181" t="s">
        <v>11515</v>
      </c>
      <c r="Q3863" s="182" t="s">
        <v>24</v>
      </c>
      <c r="S3863" s="6">
        <v>0</v>
      </c>
      <c r="T3863" s="6">
        <v>0</v>
      </c>
      <c r="U3863" s="6">
        <v>0</v>
      </c>
      <c r="V3863" s="6">
        <v>-566.20000000000005</v>
      </c>
      <c r="W3863" s="6">
        <f>SUM(Table2[[#This Row],[PE Obligations]:[Paving Obligations]])</f>
        <v>-566.20000000000005</v>
      </c>
    </row>
    <row r="3864" spans="1:23" x14ac:dyDescent="0.25">
      <c r="A3864" s="5">
        <v>127798</v>
      </c>
      <c r="B3864" s="4">
        <v>1</v>
      </c>
      <c r="C3864" s="9" t="s">
        <v>181</v>
      </c>
      <c r="D3864" s="65"/>
      <c r="E3864" s="65" t="s">
        <v>11500</v>
      </c>
      <c r="F3864" s="9" t="s">
        <v>5803</v>
      </c>
      <c r="H3864" s="1" t="s">
        <v>878</v>
      </c>
      <c r="I3864" s="1" t="s">
        <v>972</v>
      </c>
      <c r="K3864" s="14" t="s">
        <v>11500</v>
      </c>
      <c r="L3864" s="14" t="s">
        <v>11500</v>
      </c>
      <c r="M3864" s="1" t="s">
        <v>57</v>
      </c>
      <c r="P3864" s="181" t="s">
        <v>11500</v>
      </c>
      <c r="Q3864" s="182"/>
      <c r="S3864" s="6">
        <v>0</v>
      </c>
      <c r="T3864" s="6">
        <v>0</v>
      </c>
      <c r="U3864" s="6">
        <v>-577.84</v>
      </c>
      <c r="V3864" s="6">
        <v>0</v>
      </c>
      <c r="W3864" s="6">
        <f>SUM(Table2[[#This Row],[PE Obligations]:[Paving Obligations]])</f>
        <v>-577.84</v>
      </c>
    </row>
    <row r="3865" spans="1:23" x14ac:dyDescent="0.25">
      <c r="A3865" s="5">
        <v>127669</v>
      </c>
      <c r="B3865" s="4">
        <v>4</v>
      </c>
      <c r="C3865" s="9" t="s">
        <v>355</v>
      </c>
      <c r="D3865" s="65" t="s">
        <v>5623</v>
      </c>
      <c r="E3865" s="65" t="s">
        <v>11498</v>
      </c>
      <c r="F3865" s="9" t="s">
        <v>5624</v>
      </c>
      <c r="H3865" s="1" t="s">
        <v>1098</v>
      </c>
      <c r="I3865" s="1" t="s">
        <v>158</v>
      </c>
      <c r="K3865" s="14" t="s">
        <v>11500</v>
      </c>
      <c r="L3865" s="14" t="s">
        <v>11500</v>
      </c>
      <c r="M3865" s="2">
        <v>2.2200000000000002</v>
      </c>
      <c r="P3865" s="181" t="s">
        <v>11517</v>
      </c>
      <c r="Q3865" s="182" t="s">
        <v>30</v>
      </c>
      <c r="S3865" s="6">
        <v>0</v>
      </c>
      <c r="T3865" s="6">
        <v>0</v>
      </c>
      <c r="U3865" s="6">
        <v>0</v>
      </c>
      <c r="V3865" s="6">
        <v>-582.12</v>
      </c>
      <c r="W3865" s="6">
        <f>SUM(Table2[[#This Row],[PE Obligations]:[Paving Obligations]])</f>
        <v>-582.12</v>
      </c>
    </row>
    <row r="3866" spans="1:23" x14ac:dyDescent="0.25">
      <c r="A3866" s="5">
        <v>127843</v>
      </c>
      <c r="B3866" s="4">
        <v>2</v>
      </c>
      <c r="C3866" s="9" t="s">
        <v>121</v>
      </c>
      <c r="D3866" s="65"/>
      <c r="E3866" s="65" t="s">
        <v>900</v>
      </c>
      <c r="F3866" s="9" t="s">
        <v>5841</v>
      </c>
      <c r="H3866" s="1" t="s">
        <v>105</v>
      </c>
      <c r="I3866" s="1" t="s">
        <v>171</v>
      </c>
      <c r="K3866" s="14" t="s">
        <v>11500</v>
      </c>
      <c r="L3866" s="14" t="s">
        <v>11500</v>
      </c>
      <c r="M3866" s="1" t="s">
        <v>57</v>
      </c>
      <c r="P3866" s="181" t="s">
        <v>11515</v>
      </c>
      <c r="Q3866" s="182"/>
      <c r="S3866" s="6">
        <v>0</v>
      </c>
      <c r="T3866" s="6">
        <v>0</v>
      </c>
      <c r="U3866" s="6">
        <v>-610.20000000000005</v>
      </c>
      <c r="V3866" s="6">
        <v>0</v>
      </c>
      <c r="W3866" s="6">
        <f>SUM(Table2[[#This Row],[PE Obligations]:[Paving Obligations]])</f>
        <v>-610.20000000000005</v>
      </c>
    </row>
    <row r="3867" spans="1:23" ht="30" x14ac:dyDescent="0.25">
      <c r="A3867" s="5">
        <v>120112</v>
      </c>
      <c r="B3867" s="4">
        <v>6</v>
      </c>
      <c r="C3867" s="9" t="s">
        <v>46</v>
      </c>
      <c r="D3867" s="65"/>
      <c r="E3867" s="65" t="s">
        <v>11500</v>
      </c>
      <c r="F3867" s="9" t="s">
        <v>2617</v>
      </c>
      <c r="H3867" s="1" t="s">
        <v>24</v>
      </c>
      <c r="K3867" s="14" t="s">
        <v>11500</v>
      </c>
      <c r="L3867" s="14" t="s">
        <v>11500</v>
      </c>
      <c r="M3867" s="1" t="s">
        <v>57</v>
      </c>
      <c r="P3867" s="181" t="s">
        <v>11500</v>
      </c>
      <c r="Q3867" s="182"/>
      <c r="S3867" s="6">
        <v>0</v>
      </c>
      <c r="T3867" s="6">
        <v>0</v>
      </c>
      <c r="U3867" s="6">
        <v>-610.33000000000004</v>
      </c>
      <c r="V3867" s="6">
        <v>0</v>
      </c>
      <c r="W3867" s="6">
        <f>SUM(Table2[[#This Row],[PE Obligations]:[Paving Obligations]])</f>
        <v>-610.33000000000004</v>
      </c>
    </row>
    <row r="3868" spans="1:23" ht="30" x14ac:dyDescent="0.25">
      <c r="A3868" s="5">
        <v>127970</v>
      </c>
      <c r="B3868" s="4">
        <v>4</v>
      </c>
      <c r="C3868" s="9" t="s">
        <v>259</v>
      </c>
      <c r="D3868" s="65" t="s">
        <v>5938</v>
      </c>
      <c r="E3868" s="65" t="s">
        <v>11498</v>
      </c>
      <c r="F3868" s="9" t="s">
        <v>5939</v>
      </c>
      <c r="H3868" s="1" t="s">
        <v>1098</v>
      </c>
      <c r="I3868" s="1" t="s">
        <v>158</v>
      </c>
      <c r="K3868" s="14" t="s">
        <v>11496</v>
      </c>
      <c r="L3868" s="14" t="s">
        <v>10418</v>
      </c>
      <c r="M3868" s="2">
        <v>0.13300000000000001</v>
      </c>
      <c r="P3868" s="181" t="s">
        <v>11517</v>
      </c>
      <c r="Q3868" s="182"/>
      <c r="S3868" s="6">
        <v>0</v>
      </c>
      <c r="T3868" s="6">
        <v>0</v>
      </c>
      <c r="U3868" s="6">
        <v>0</v>
      </c>
      <c r="V3868" s="6">
        <v>-619.6</v>
      </c>
      <c r="W3868" s="6">
        <f>SUM(Table2[[#This Row],[PE Obligations]:[Paving Obligations]])</f>
        <v>-619.6</v>
      </c>
    </row>
    <row r="3869" spans="1:23" ht="120" x14ac:dyDescent="0.25">
      <c r="A3869" s="5">
        <v>125428</v>
      </c>
      <c r="B3869" s="4">
        <v>4</v>
      </c>
      <c r="C3869" s="9" t="s">
        <v>18</v>
      </c>
      <c r="D3869" s="65"/>
      <c r="E3869" s="65" t="s">
        <v>11498</v>
      </c>
      <c r="F3869" s="9" t="s">
        <v>4324</v>
      </c>
      <c r="G3869" s="9" t="s">
        <v>4325</v>
      </c>
      <c r="H3869" s="1" t="s">
        <v>22</v>
      </c>
      <c r="I3869" s="1" t="s">
        <v>24</v>
      </c>
      <c r="K3869" s="14" t="s">
        <v>11500</v>
      </c>
      <c r="L3869" s="14" t="s">
        <v>11500</v>
      </c>
      <c r="M3869" s="1" t="s">
        <v>57</v>
      </c>
      <c r="P3869" s="181" t="s">
        <v>11517</v>
      </c>
      <c r="Q3869" s="182"/>
      <c r="S3869" s="6">
        <v>-626</v>
      </c>
      <c r="T3869" s="6">
        <v>0</v>
      </c>
      <c r="U3869" s="6">
        <v>0</v>
      </c>
      <c r="V3869" s="6">
        <v>0</v>
      </c>
      <c r="W3869" s="6">
        <f>SUM(Table2[[#This Row],[PE Obligations]:[Paving Obligations]])</f>
        <v>-626</v>
      </c>
    </row>
    <row r="3870" spans="1:23" x14ac:dyDescent="0.25">
      <c r="A3870" s="5">
        <v>111484</v>
      </c>
      <c r="B3870" s="4">
        <v>2</v>
      </c>
      <c r="C3870" s="9" t="s">
        <v>159</v>
      </c>
      <c r="D3870" s="65"/>
      <c r="E3870" s="65" t="s">
        <v>11500</v>
      </c>
      <c r="F3870" s="9" t="s">
        <v>1245</v>
      </c>
      <c r="H3870" s="1" t="s">
        <v>1246</v>
      </c>
      <c r="I3870" s="1" t="s">
        <v>972</v>
      </c>
      <c r="K3870" s="14" t="s">
        <v>11500</v>
      </c>
      <c r="L3870" s="14" t="s">
        <v>11500</v>
      </c>
      <c r="M3870" s="1" t="s">
        <v>57</v>
      </c>
      <c r="P3870" s="181" t="s">
        <v>11500</v>
      </c>
      <c r="Q3870" s="182"/>
      <c r="S3870" s="6">
        <v>0</v>
      </c>
      <c r="T3870" s="6">
        <v>0</v>
      </c>
      <c r="U3870" s="6">
        <v>-639.35</v>
      </c>
      <c r="V3870" s="6">
        <v>0</v>
      </c>
      <c r="W3870" s="6">
        <f>SUM(Table2[[#This Row],[PE Obligations]:[Paving Obligations]])</f>
        <v>-639.35</v>
      </c>
    </row>
    <row r="3871" spans="1:23" x14ac:dyDescent="0.25">
      <c r="A3871" s="5">
        <v>118873.02</v>
      </c>
      <c r="B3871" s="4">
        <v>3</v>
      </c>
      <c r="C3871" s="9" t="s">
        <v>54</v>
      </c>
      <c r="D3871" s="65" t="s">
        <v>1503</v>
      </c>
      <c r="E3871" s="65" t="s">
        <v>10721</v>
      </c>
      <c r="F3871" s="9" t="s">
        <v>2410</v>
      </c>
      <c r="H3871" s="1" t="s">
        <v>105</v>
      </c>
      <c r="I3871" s="1" t="s">
        <v>761</v>
      </c>
      <c r="K3871" s="14" t="s">
        <v>11500</v>
      </c>
      <c r="L3871" s="14" t="s">
        <v>11500</v>
      </c>
      <c r="M3871" s="1" t="s">
        <v>57</v>
      </c>
      <c r="P3871" s="181" t="s">
        <v>11513</v>
      </c>
      <c r="Q3871" s="182"/>
      <c r="S3871" s="6">
        <v>0</v>
      </c>
      <c r="T3871" s="6">
        <v>0</v>
      </c>
      <c r="U3871" s="6">
        <v>-655.47</v>
      </c>
      <c r="V3871" s="6">
        <v>0</v>
      </c>
      <c r="W3871" s="6">
        <f>SUM(Table2[[#This Row],[PE Obligations]:[Paving Obligations]])</f>
        <v>-655.47</v>
      </c>
    </row>
    <row r="3872" spans="1:23" ht="30" x14ac:dyDescent="0.25">
      <c r="A3872" s="5">
        <v>127768.89</v>
      </c>
      <c r="B3872" s="4">
        <v>6</v>
      </c>
      <c r="C3872" s="9" t="s">
        <v>46</v>
      </c>
      <c r="D3872" s="65"/>
      <c r="E3872" s="65" t="s">
        <v>11500</v>
      </c>
      <c r="F3872" s="9" t="s">
        <v>5777</v>
      </c>
      <c r="H3872" s="1" t="s">
        <v>24</v>
      </c>
      <c r="I3872" s="1" t="s">
        <v>24</v>
      </c>
      <c r="K3872" s="14" t="s">
        <v>11500</v>
      </c>
      <c r="L3872" s="14" t="s">
        <v>11500</v>
      </c>
      <c r="M3872" s="1" t="s">
        <v>57</v>
      </c>
      <c r="P3872" s="181" t="s">
        <v>11500</v>
      </c>
      <c r="Q3872" s="182"/>
      <c r="S3872" s="6">
        <v>0</v>
      </c>
      <c r="T3872" s="6">
        <v>0</v>
      </c>
      <c r="U3872" s="6">
        <v>-669.55</v>
      </c>
      <c r="V3872" s="6">
        <v>0</v>
      </c>
      <c r="W3872" s="6">
        <f>SUM(Table2[[#This Row],[PE Obligations]:[Paving Obligations]])</f>
        <v>-669.55</v>
      </c>
    </row>
    <row r="3873" spans="1:23" x14ac:dyDescent="0.25">
      <c r="A3873" s="5">
        <v>126085</v>
      </c>
      <c r="B3873" s="4">
        <v>1</v>
      </c>
      <c r="C3873" s="9" t="s">
        <v>310</v>
      </c>
      <c r="D3873" s="65" t="s">
        <v>2188</v>
      </c>
      <c r="E3873" s="65" t="s">
        <v>900</v>
      </c>
      <c r="F3873" s="9" t="s">
        <v>4649</v>
      </c>
      <c r="G3873" s="9" t="s">
        <v>3213</v>
      </c>
      <c r="H3873" s="1" t="s">
        <v>158</v>
      </c>
      <c r="I3873" s="1" t="s">
        <v>4650</v>
      </c>
      <c r="J3873" s="1" t="str">
        <f>VLOOKUP(A3873,'Resurfacing Data'!A:M,13,FALSE)</f>
        <v>Mill &amp; 411D</v>
      </c>
      <c r="K3873" s="14" t="s">
        <v>11496</v>
      </c>
      <c r="L3873" s="14" t="s">
        <v>10418</v>
      </c>
      <c r="M3873" s="2">
        <v>2.42</v>
      </c>
      <c r="N3873" s="13">
        <v>43231</v>
      </c>
      <c r="O3873" s="1" t="s">
        <v>342</v>
      </c>
      <c r="P3873" s="181" t="s">
        <v>11515</v>
      </c>
      <c r="Q3873" s="182" t="s">
        <v>24</v>
      </c>
      <c r="R3873" s="9" t="s">
        <v>4651</v>
      </c>
      <c r="S3873" s="6">
        <v>0</v>
      </c>
      <c r="T3873" s="6">
        <v>0</v>
      </c>
      <c r="U3873" s="6">
        <v>27965.02</v>
      </c>
      <c r="V3873" s="6">
        <v>-28654.76</v>
      </c>
      <c r="W3873" s="6">
        <f>SUM(Table2[[#This Row],[PE Obligations]:[Paving Obligations]])</f>
        <v>-689.73999999999796</v>
      </c>
    </row>
    <row r="3874" spans="1:23" x14ac:dyDescent="0.25">
      <c r="A3874" s="5">
        <v>128906</v>
      </c>
      <c r="B3874" s="4">
        <v>3</v>
      </c>
      <c r="C3874" s="9" t="s">
        <v>235</v>
      </c>
      <c r="D3874" s="65"/>
      <c r="E3874" s="65" t="s">
        <v>11500</v>
      </c>
      <c r="F3874" s="9" t="s">
        <v>6413</v>
      </c>
      <c r="H3874" s="1" t="s">
        <v>878</v>
      </c>
      <c r="I3874" s="1" t="s">
        <v>972</v>
      </c>
      <c r="K3874" s="14" t="s">
        <v>11500</v>
      </c>
      <c r="L3874" s="14" t="s">
        <v>11500</v>
      </c>
      <c r="M3874" s="1" t="s">
        <v>57</v>
      </c>
      <c r="P3874" s="181" t="s">
        <v>11500</v>
      </c>
      <c r="Q3874" s="182"/>
      <c r="S3874" s="6">
        <v>0</v>
      </c>
      <c r="T3874" s="6">
        <v>0</v>
      </c>
      <c r="U3874" s="6">
        <v>-700</v>
      </c>
      <c r="V3874" s="6">
        <v>0</v>
      </c>
      <c r="W3874" s="6">
        <f>SUM(Table2[[#This Row],[PE Obligations]:[Paving Obligations]])</f>
        <v>-700</v>
      </c>
    </row>
    <row r="3875" spans="1:23" x14ac:dyDescent="0.25">
      <c r="A3875" s="5">
        <v>127715</v>
      </c>
      <c r="B3875" s="4">
        <v>2</v>
      </c>
      <c r="C3875" s="9" t="s">
        <v>179</v>
      </c>
      <c r="D3875" s="65"/>
      <c r="E3875" s="65" t="s">
        <v>11500</v>
      </c>
      <c r="F3875" s="9" t="s">
        <v>5648</v>
      </c>
      <c r="H3875" s="1" t="s">
        <v>878</v>
      </c>
      <c r="I3875" s="1" t="s">
        <v>972</v>
      </c>
      <c r="K3875" s="14" t="s">
        <v>11500</v>
      </c>
      <c r="L3875" s="14" t="s">
        <v>11500</v>
      </c>
      <c r="M3875" s="1" t="s">
        <v>57</v>
      </c>
      <c r="P3875" s="181" t="s">
        <v>11500</v>
      </c>
      <c r="Q3875" s="182"/>
      <c r="S3875" s="6">
        <v>0</v>
      </c>
      <c r="T3875" s="6">
        <v>0</v>
      </c>
      <c r="U3875" s="6">
        <v>-714.54</v>
      </c>
      <c r="V3875" s="6">
        <v>0</v>
      </c>
      <c r="W3875" s="6">
        <f>SUM(Table2[[#This Row],[PE Obligations]:[Paving Obligations]])</f>
        <v>-714.54</v>
      </c>
    </row>
    <row r="3876" spans="1:23" ht="30" x14ac:dyDescent="0.25">
      <c r="A3876" s="5">
        <v>127768.58</v>
      </c>
      <c r="B3876" s="4">
        <v>6</v>
      </c>
      <c r="C3876" s="9" t="s">
        <v>46</v>
      </c>
      <c r="D3876" s="65"/>
      <c r="E3876" s="65" t="s">
        <v>11500</v>
      </c>
      <c r="F3876" s="9" t="s">
        <v>5746</v>
      </c>
      <c r="H3876" s="1" t="s">
        <v>24</v>
      </c>
      <c r="I3876" s="1" t="s">
        <v>24</v>
      </c>
      <c r="K3876" s="14" t="s">
        <v>11500</v>
      </c>
      <c r="L3876" s="14" t="s">
        <v>11500</v>
      </c>
      <c r="M3876" s="1" t="s">
        <v>57</v>
      </c>
      <c r="P3876" s="181" t="s">
        <v>11500</v>
      </c>
      <c r="Q3876" s="182"/>
      <c r="S3876" s="6">
        <v>0</v>
      </c>
      <c r="T3876" s="6">
        <v>0</v>
      </c>
      <c r="U3876" s="6">
        <v>-724.71</v>
      </c>
      <c r="V3876" s="6">
        <v>0</v>
      </c>
      <c r="W3876" s="6">
        <f>SUM(Table2[[#This Row],[PE Obligations]:[Paving Obligations]])</f>
        <v>-724.71</v>
      </c>
    </row>
    <row r="3877" spans="1:23" x14ac:dyDescent="0.25">
      <c r="A3877" s="5">
        <v>121077</v>
      </c>
      <c r="B3877" s="4">
        <v>4</v>
      </c>
      <c r="C3877" s="9" t="s">
        <v>259</v>
      </c>
      <c r="D3877" s="65" t="s">
        <v>1011</v>
      </c>
      <c r="E3877" s="65" t="s">
        <v>900</v>
      </c>
      <c r="F3877" s="9" t="s">
        <v>2835</v>
      </c>
      <c r="H3877" s="1" t="s">
        <v>158</v>
      </c>
      <c r="I3877" s="1" t="s">
        <v>341</v>
      </c>
      <c r="J3877" s="1" t="str">
        <f>VLOOKUP(A3877,'Resurfacing Data'!A:M,13,FALSE)</f>
        <v>ALT. Hot Recycle-in-Place with 32#/sy Micro Resurfacing OR 65#/sy Thin Lift Overlay</v>
      </c>
      <c r="K3877" s="14" t="s">
        <v>11496</v>
      </c>
      <c r="L3877" s="14" t="s">
        <v>10418</v>
      </c>
      <c r="M3877" s="2">
        <v>10.4</v>
      </c>
      <c r="N3877" s="13">
        <v>42090</v>
      </c>
      <c r="O3877" s="1" t="s">
        <v>2364</v>
      </c>
      <c r="P3877" s="181" t="s">
        <v>11515</v>
      </c>
      <c r="Q3877" s="182" t="s">
        <v>24</v>
      </c>
      <c r="S3877" s="6">
        <v>0</v>
      </c>
      <c r="T3877" s="6">
        <v>0</v>
      </c>
      <c r="U3877" s="6">
        <v>0</v>
      </c>
      <c r="V3877" s="6">
        <v>-740.39</v>
      </c>
      <c r="W3877" s="6">
        <f>SUM(Table2[[#This Row],[PE Obligations]:[Paving Obligations]])</f>
        <v>-740.39</v>
      </c>
    </row>
    <row r="3878" spans="1:23" x14ac:dyDescent="0.25">
      <c r="A3878" s="5">
        <v>115285</v>
      </c>
      <c r="B3878" s="4">
        <v>3</v>
      </c>
      <c r="C3878" s="9" t="s">
        <v>161</v>
      </c>
      <c r="D3878" s="65" t="s">
        <v>900</v>
      </c>
      <c r="E3878" s="65" t="s">
        <v>900</v>
      </c>
      <c r="F3878" s="9" t="s">
        <v>1713</v>
      </c>
      <c r="H3878" s="1" t="s">
        <v>158</v>
      </c>
      <c r="I3878" s="1" t="s">
        <v>158</v>
      </c>
      <c r="J3878" s="1" t="e">
        <f>VLOOKUP(A3878,'Resurfacing Data'!A:M,13,FALSE)</f>
        <v>#N/A</v>
      </c>
      <c r="K3878" s="14" t="s">
        <v>11496</v>
      </c>
      <c r="L3878" s="14" t="s">
        <v>10418</v>
      </c>
      <c r="M3878" s="2">
        <v>0</v>
      </c>
      <c r="N3878" s="13">
        <v>40669</v>
      </c>
      <c r="P3878" s="181" t="s">
        <v>11515</v>
      </c>
      <c r="Q3878" s="182"/>
      <c r="S3878" s="6">
        <v>0</v>
      </c>
      <c r="T3878" s="6">
        <v>0</v>
      </c>
      <c r="U3878" s="6">
        <v>0</v>
      </c>
      <c r="V3878" s="6">
        <v>-749.92</v>
      </c>
      <c r="W3878" s="6">
        <f>SUM(Table2[[#This Row],[PE Obligations]:[Paving Obligations]])</f>
        <v>-749.92</v>
      </c>
    </row>
    <row r="3879" spans="1:23" x14ac:dyDescent="0.25">
      <c r="A3879" s="5">
        <v>127565</v>
      </c>
      <c r="B3879" s="4">
        <v>2</v>
      </c>
      <c r="C3879" s="9" t="s">
        <v>124</v>
      </c>
      <c r="D3879" s="65"/>
      <c r="E3879" s="65" t="s">
        <v>900</v>
      </c>
      <c r="F3879" s="9" t="s">
        <v>5584</v>
      </c>
      <c r="H3879" s="1" t="s">
        <v>105</v>
      </c>
      <c r="I3879" s="1" t="s">
        <v>171</v>
      </c>
      <c r="K3879" s="14" t="s">
        <v>11500</v>
      </c>
      <c r="L3879" s="14" t="s">
        <v>11500</v>
      </c>
      <c r="M3879" s="1" t="s">
        <v>57</v>
      </c>
      <c r="P3879" s="181" t="s">
        <v>11515</v>
      </c>
      <c r="Q3879" s="182"/>
      <c r="S3879" s="6">
        <v>0</v>
      </c>
      <c r="T3879" s="6">
        <v>0</v>
      </c>
      <c r="U3879" s="6">
        <v>-752.71</v>
      </c>
      <c r="V3879" s="6">
        <v>0</v>
      </c>
      <c r="W3879" s="6">
        <f>SUM(Table2[[#This Row],[PE Obligations]:[Paving Obligations]])</f>
        <v>-752.71</v>
      </c>
    </row>
    <row r="3880" spans="1:23" ht="30" x14ac:dyDescent="0.25">
      <c r="A3880" s="5">
        <v>128788</v>
      </c>
      <c r="B3880" s="4">
        <v>2</v>
      </c>
      <c r="C3880" s="9" t="s">
        <v>278</v>
      </c>
      <c r="D3880" s="65" t="s">
        <v>6332</v>
      </c>
      <c r="E3880" s="65" t="s">
        <v>11498</v>
      </c>
      <c r="F3880" s="9" t="s">
        <v>6333</v>
      </c>
      <c r="H3880" s="1" t="s">
        <v>1098</v>
      </c>
      <c r="I3880" s="1" t="s">
        <v>158</v>
      </c>
      <c r="K3880" s="14" t="s">
        <v>11500</v>
      </c>
      <c r="L3880" s="14" t="s">
        <v>11500</v>
      </c>
      <c r="M3880" s="2">
        <v>1.885</v>
      </c>
      <c r="P3880" s="181" t="s">
        <v>11517</v>
      </c>
      <c r="Q3880" s="182" t="s">
        <v>30</v>
      </c>
      <c r="S3880" s="6">
        <v>0</v>
      </c>
      <c r="T3880" s="6">
        <v>0</v>
      </c>
      <c r="U3880" s="6">
        <v>0</v>
      </c>
      <c r="V3880" s="6">
        <v>-760.76</v>
      </c>
      <c r="W3880" s="6">
        <f>SUM(Table2[[#This Row],[PE Obligations]:[Paving Obligations]])</f>
        <v>-760.76</v>
      </c>
    </row>
    <row r="3881" spans="1:23" x14ac:dyDescent="0.25">
      <c r="A3881" s="5">
        <v>123885</v>
      </c>
      <c r="B3881" s="4">
        <v>4</v>
      </c>
      <c r="C3881" s="9" t="s">
        <v>174</v>
      </c>
      <c r="D3881" s="65" t="s">
        <v>363</v>
      </c>
      <c r="E3881" s="65" t="s">
        <v>900</v>
      </c>
      <c r="F3881" s="9" t="s">
        <v>3599</v>
      </c>
      <c r="G3881" s="9" t="s">
        <v>3600</v>
      </c>
      <c r="H3881" s="1" t="s">
        <v>158</v>
      </c>
      <c r="I3881" s="1" t="s">
        <v>341</v>
      </c>
      <c r="J3881" s="1" t="str">
        <f>VLOOKUP(A3881,'Resurfacing Data'!A:M,13,FALSE)</f>
        <v>Scrub Seal &amp; 85 lbs TLD</v>
      </c>
      <c r="K3881" s="14" t="s">
        <v>11496</v>
      </c>
      <c r="L3881" s="14" t="s">
        <v>10418</v>
      </c>
      <c r="M3881" s="2">
        <v>4.28</v>
      </c>
      <c r="N3881" s="13">
        <v>42825</v>
      </c>
      <c r="O3881" s="1" t="s">
        <v>3042</v>
      </c>
      <c r="P3881" s="181" t="s">
        <v>11515</v>
      </c>
      <c r="Q3881" s="182" t="s">
        <v>24</v>
      </c>
      <c r="S3881" s="6">
        <v>0</v>
      </c>
      <c r="T3881" s="6">
        <v>0</v>
      </c>
      <c r="U3881" s="6">
        <v>0</v>
      </c>
      <c r="V3881" s="6">
        <v>-762.85</v>
      </c>
      <c r="W3881" s="6">
        <f>SUM(Table2[[#This Row],[PE Obligations]:[Paving Obligations]])</f>
        <v>-762.85</v>
      </c>
    </row>
    <row r="3882" spans="1:23" x14ac:dyDescent="0.25">
      <c r="A3882" s="5">
        <v>109755.04</v>
      </c>
      <c r="B3882" s="4">
        <v>3</v>
      </c>
      <c r="C3882" s="9" t="s">
        <v>161</v>
      </c>
      <c r="D3882" s="65"/>
      <c r="E3882" s="65" t="s">
        <v>10721</v>
      </c>
      <c r="F3882" s="9" t="s">
        <v>1152</v>
      </c>
      <c r="H3882" s="1" t="s">
        <v>105</v>
      </c>
      <c r="I3882" s="1" t="s">
        <v>1149</v>
      </c>
      <c r="K3882" s="14" t="s">
        <v>11500</v>
      </c>
      <c r="L3882" s="14" t="s">
        <v>11500</v>
      </c>
      <c r="M3882" s="1" t="s">
        <v>57</v>
      </c>
      <c r="N3882" s="13">
        <v>40844</v>
      </c>
      <c r="P3882" s="181" t="s">
        <v>11513</v>
      </c>
      <c r="Q3882" s="182"/>
      <c r="S3882" s="6">
        <v>0</v>
      </c>
      <c r="T3882" s="6">
        <v>0</v>
      </c>
      <c r="U3882" s="6">
        <v>-775.02</v>
      </c>
      <c r="V3882" s="6">
        <v>0</v>
      </c>
      <c r="W3882" s="6">
        <f>SUM(Table2[[#This Row],[PE Obligations]:[Paving Obligations]])</f>
        <v>-775.02</v>
      </c>
    </row>
    <row r="3883" spans="1:23" x14ac:dyDescent="0.25">
      <c r="A3883" s="5">
        <v>114790</v>
      </c>
      <c r="B3883" s="4">
        <v>3</v>
      </c>
      <c r="C3883" s="9" t="s">
        <v>161</v>
      </c>
      <c r="D3883" s="65"/>
      <c r="E3883" s="65" t="s">
        <v>10721</v>
      </c>
      <c r="F3883" s="9" t="s">
        <v>1671</v>
      </c>
      <c r="H3883" s="1" t="s">
        <v>105</v>
      </c>
      <c r="I3883" s="1" t="s">
        <v>171</v>
      </c>
      <c r="K3883" s="14" t="s">
        <v>11500</v>
      </c>
      <c r="L3883" s="14" t="s">
        <v>11500</v>
      </c>
      <c r="M3883" s="1" t="s">
        <v>57</v>
      </c>
      <c r="N3883" s="13">
        <v>40522</v>
      </c>
      <c r="P3883" s="181" t="s">
        <v>11513</v>
      </c>
      <c r="Q3883" s="182"/>
      <c r="S3883" s="6">
        <v>0</v>
      </c>
      <c r="T3883" s="6">
        <v>0</v>
      </c>
      <c r="U3883" s="6">
        <v>-780.08</v>
      </c>
      <c r="V3883" s="6">
        <v>0</v>
      </c>
      <c r="W3883" s="6">
        <f>SUM(Table2[[#This Row],[PE Obligations]:[Paving Obligations]])</f>
        <v>-780.08</v>
      </c>
    </row>
    <row r="3884" spans="1:23" ht="30" x14ac:dyDescent="0.25">
      <c r="A3884" s="5">
        <v>127964</v>
      </c>
      <c r="B3884" s="4">
        <v>4</v>
      </c>
      <c r="C3884" s="9" t="s">
        <v>259</v>
      </c>
      <c r="D3884" s="65" t="s">
        <v>5930</v>
      </c>
      <c r="E3884" s="65" t="s">
        <v>11498</v>
      </c>
      <c r="F3884" s="9" t="s">
        <v>5931</v>
      </c>
      <c r="H3884" s="1" t="s">
        <v>1098</v>
      </c>
      <c r="I3884" s="1" t="s">
        <v>158</v>
      </c>
      <c r="K3884" s="14" t="s">
        <v>11500</v>
      </c>
      <c r="L3884" s="14" t="s">
        <v>11500</v>
      </c>
      <c r="M3884" s="2">
        <v>0.46400000000000002</v>
      </c>
      <c r="P3884" s="181" t="s">
        <v>11517</v>
      </c>
      <c r="Q3884" s="182" t="s">
        <v>30</v>
      </c>
      <c r="S3884" s="6">
        <v>0</v>
      </c>
      <c r="T3884" s="6">
        <v>0</v>
      </c>
      <c r="U3884" s="6">
        <v>0</v>
      </c>
      <c r="V3884" s="6">
        <v>-808.45</v>
      </c>
      <c r="W3884" s="6">
        <f>SUM(Table2[[#This Row],[PE Obligations]:[Paving Obligations]])</f>
        <v>-808.45</v>
      </c>
    </row>
    <row r="3885" spans="1:23" x14ac:dyDescent="0.25">
      <c r="A3885" s="5">
        <v>105021.14</v>
      </c>
      <c r="B3885" s="4">
        <v>1</v>
      </c>
      <c r="C3885" s="9" t="s">
        <v>49</v>
      </c>
      <c r="D3885" s="65"/>
      <c r="E3885" s="65" t="s">
        <v>11500</v>
      </c>
      <c r="F3885" s="9" t="s">
        <v>896</v>
      </c>
      <c r="H3885" s="1" t="s">
        <v>760</v>
      </c>
      <c r="I3885" s="1" t="s">
        <v>761</v>
      </c>
      <c r="K3885" s="14" t="s">
        <v>11500</v>
      </c>
      <c r="L3885" s="14" t="s">
        <v>11500</v>
      </c>
      <c r="M3885" s="1" t="s">
        <v>57</v>
      </c>
      <c r="P3885" s="181" t="s">
        <v>11500</v>
      </c>
      <c r="Q3885" s="182"/>
      <c r="S3885" s="6">
        <v>0</v>
      </c>
      <c r="T3885" s="6">
        <v>0</v>
      </c>
      <c r="U3885" s="6">
        <v>-814.71</v>
      </c>
      <c r="V3885" s="6">
        <v>0</v>
      </c>
      <c r="W3885" s="6">
        <f>SUM(Table2[[#This Row],[PE Obligations]:[Paving Obligations]])</f>
        <v>-814.71</v>
      </c>
    </row>
    <row r="3886" spans="1:23" x14ac:dyDescent="0.25">
      <c r="A3886" s="5">
        <v>106043</v>
      </c>
      <c r="B3886" s="4">
        <v>4</v>
      </c>
      <c r="C3886" s="9" t="s">
        <v>215</v>
      </c>
      <c r="D3886" s="65" t="s">
        <v>945</v>
      </c>
      <c r="E3886" s="65" t="s">
        <v>11498</v>
      </c>
      <c r="F3886" s="9" t="s">
        <v>946</v>
      </c>
      <c r="H3886" s="1" t="s">
        <v>35</v>
      </c>
      <c r="I3886" s="1" t="s">
        <v>29</v>
      </c>
      <c r="K3886" s="14" t="s">
        <v>28</v>
      </c>
      <c r="L3886" s="14" t="s">
        <v>113</v>
      </c>
      <c r="M3886" s="2">
        <v>0</v>
      </c>
      <c r="P3886" s="181" t="s">
        <v>11517</v>
      </c>
      <c r="Q3886" s="182" t="s">
        <v>30</v>
      </c>
      <c r="R3886" s="9" t="s">
        <v>947</v>
      </c>
      <c r="S3886" s="6">
        <v>0</v>
      </c>
      <c r="T3886" s="6">
        <v>0</v>
      </c>
      <c r="U3886" s="6">
        <v>-823.2</v>
      </c>
      <c r="V3886" s="6">
        <v>0</v>
      </c>
      <c r="W3886" s="6">
        <f>SUM(Table2[[#This Row],[PE Obligations]:[Paving Obligations]])</f>
        <v>-823.2</v>
      </c>
    </row>
    <row r="3887" spans="1:23" x14ac:dyDescent="0.25">
      <c r="A3887" s="5">
        <v>116376.06</v>
      </c>
      <c r="B3887" s="4">
        <v>3</v>
      </c>
      <c r="C3887" s="9" t="s">
        <v>269</v>
      </c>
      <c r="D3887" s="65" t="s">
        <v>900</v>
      </c>
      <c r="E3887" s="65" t="s">
        <v>900</v>
      </c>
      <c r="F3887" s="9" t="s">
        <v>1966</v>
      </c>
      <c r="H3887" s="1" t="s">
        <v>105</v>
      </c>
      <c r="I3887" s="1" t="s">
        <v>761</v>
      </c>
      <c r="K3887" s="14" t="s">
        <v>11500</v>
      </c>
      <c r="L3887" s="14" t="s">
        <v>11500</v>
      </c>
      <c r="M3887" s="2">
        <v>248.43</v>
      </c>
      <c r="N3887" s="13">
        <v>43042</v>
      </c>
      <c r="P3887" s="181" t="s">
        <v>11515</v>
      </c>
      <c r="Q3887" s="182"/>
      <c r="S3887" s="6">
        <v>0</v>
      </c>
      <c r="T3887" s="6">
        <v>0</v>
      </c>
      <c r="U3887" s="6">
        <v>-825.71</v>
      </c>
      <c r="V3887" s="6">
        <v>0</v>
      </c>
      <c r="W3887" s="6">
        <f>SUM(Table2[[#This Row],[PE Obligations]:[Paving Obligations]])</f>
        <v>-825.71</v>
      </c>
    </row>
    <row r="3888" spans="1:23" ht="30" x14ac:dyDescent="0.25">
      <c r="A3888" s="5">
        <v>125262</v>
      </c>
      <c r="B3888" s="4">
        <v>3</v>
      </c>
      <c r="C3888" s="9" t="s">
        <v>252</v>
      </c>
      <c r="D3888" s="65" t="s">
        <v>4241</v>
      </c>
      <c r="E3888" s="65" t="s">
        <v>11498</v>
      </c>
      <c r="F3888" s="9" t="s">
        <v>4242</v>
      </c>
      <c r="H3888" s="1" t="s">
        <v>1098</v>
      </c>
      <c r="I3888" s="1" t="s">
        <v>158</v>
      </c>
      <c r="K3888" s="14" t="s">
        <v>11500</v>
      </c>
      <c r="L3888" s="14" t="s">
        <v>11500</v>
      </c>
      <c r="M3888" s="2">
        <v>0.52</v>
      </c>
      <c r="P3888" s="181" t="s">
        <v>11517</v>
      </c>
      <c r="Q3888" s="182" t="s">
        <v>30</v>
      </c>
      <c r="S3888" s="6">
        <v>0</v>
      </c>
      <c r="T3888" s="6">
        <v>0</v>
      </c>
      <c r="U3888" s="6">
        <v>0</v>
      </c>
      <c r="V3888" s="6">
        <v>-844.15</v>
      </c>
      <c r="W3888" s="6">
        <f>SUM(Table2[[#This Row],[PE Obligations]:[Paving Obligations]])</f>
        <v>-844.15</v>
      </c>
    </row>
    <row r="3889" spans="1:23" x14ac:dyDescent="0.25">
      <c r="A3889" s="5">
        <v>127696</v>
      </c>
      <c r="B3889" s="4">
        <v>2</v>
      </c>
      <c r="C3889" s="9" t="s">
        <v>121</v>
      </c>
      <c r="D3889" s="65"/>
      <c r="E3889" s="65" t="s">
        <v>11500</v>
      </c>
      <c r="F3889" s="9" t="s">
        <v>5636</v>
      </c>
      <c r="H3889" s="1" t="s">
        <v>878</v>
      </c>
      <c r="I3889" s="1" t="s">
        <v>972</v>
      </c>
      <c r="K3889" s="14" t="s">
        <v>11500</v>
      </c>
      <c r="L3889" s="14" t="s">
        <v>11500</v>
      </c>
      <c r="M3889" s="1" t="s">
        <v>57</v>
      </c>
      <c r="P3889" s="181" t="s">
        <v>11500</v>
      </c>
      <c r="Q3889" s="182"/>
      <c r="S3889" s="6">
        <v>0</v>
      </c>
      <c r="T3889" s="6">
        <v>0</v>
      </c>
      <c r="U3889" s="6">
        <v>-851.51</v>
      </c>
      <c r="V3889" s="6">
        <v>0</v>
      </c>
      <c r="W3889" s="6">
        <f>SUM(Table2[[#This Row],[PE Obligations]:[Paving Obligations]])</f>
        <v>-851.51</v>
      </c>
    </row>
    <row r="3890" spans="1:23" ht="30" x14ac:dyDescent="0.25">
      <c r="A3890" s="5">
        <v>128412</v>
      </c>
      <c r="B3890" s="4">
        <v>1</v>
      </c>
      <c r="C3890" s="9" t="s">
        <v>192</v>
      </c>
      <c r="D3890" s="65" t="s">
        <v>6109</v>
      </c>
      <c r="E3890" s="65" t="s">
        <v>11498</v>
      </c>
      <c r="F3890" s="9" t="s">
        <v>6110</v>
      </c>
      <c r="H3890" s="1" t="s">
        <v>1098</v>
      </c>
      <c r="I3890" s="1" t="s">
        <v>158</v>
      </c>
      <c r="K3890" s="14" t="s">
        <v>11500</v>
      </c>
      <c r="L3890" s="14" t="s">
        <v>11500</v>
      </c>
      <c r="M3890" s="2">
        <v>2.4</v>
      </c>
      <c r="P3890" s="181" t="s">
        <v>11517</v>
      </c>
      <c r="Q3890" s="182" t="s">
        <v>30</v>
      </c>
      <c r="S3890" s="6">
        <v>0</v>
      </c>
      <c r="T3890" s="6">
        <v>0</v>
      </c>
      <c r="U3890" s="6">
        <v>0</v>
      </c>
      <c r="V3890" s="6">
        <v>-855.64</v>
      </c>
      <c r="W3890" s="6">
        <f>SUM(Table2[[#This Row],[PE Obligations]:[Paving Obligations]])</f>
        <v>-855.64</v>
      </c>
    </row>
    <row r="3891" spans="1:23" x14ac:dyDescent="0.25">
      <c r="A3891" s="5">
        <v>105195.14</v>
      </c>
      <c r="B3891" s="4">
        <v>3</v>
      </c>
      <c r="C3891" s="9" t="s">
        <v>152</v>
      </c>
      <c r="D3891" s="65"/>
      <c r="E3891" s="65" t="s">
        <v>11498</v>
      </c>
      <c r="F3891" s="9" t="s">
        <v>896</v>
      </c>
      <c r="H3891" s="1" t="s">
        <v>760</v>
      </c>
      <c r="I3891" s="1" t="s">
        <v>761</v>
      </c>
      <c r="K3891" s="14" t="s">
        <v>11500</v>
      </c>
      <c r="L3891" s="14" t="s">
        <v>11500</v>
      </c>
      <c r="M3891" s="1" t="s">
        <v>57</v>
      </c>
      <c r="P3891" s="181" t="s">
        <v>11517</v>
      </c>
      <c r="Q3891" s="182"/>
      <c r="S3891" s="6">
        <v>0</v>
      </c>
      <c r="T3891" s="6">
        <v>0</v>
      </c>
      <c r="U3891" s="6">
        <v>-861.5</v>
      </c>
      <c r="V3891" s="6">
        <v>0</v>
      </c>
      <c r="W3891" s="6">
        <f>SUM(Table2[[#This Row],[PE Obligations]:[Paving Obligations]])</f>
        <v>-861.5</v>
      </c>
    </row>
    <row r="3892" spans="1:23" x14ac:dyDescent="0.25">
      <c r="A3892" s="5">
        <v>102031</v>
      </c>
      <c r="B3892" s="4">
        <v>4</v>
      </c>
      <c r="C3892" s="9" t="s">
        <v>259</v>
      </c>
      <c r="D3892" s="65" t="s">
        <v>706</v>
      </c>
      <c r="E3892" s="65" t="s">
        <v>900</v>
      </c>
      <c r="F3892" s="9" t="s">
        <v>742</v>
      </c>
      <c r="H3892" s="1" t="s">
        <v>28</v>
      </c>
      <c r="I3892" s="1" t="s">
        <v>29</v>
      </c>
      <c r="K3892" s="14" t="s">
        <v>28</v>
      </c>
      <c r="L3892" s="14" t="s">
        <v>113</v>
      </c>
      <c r="M3892" s="2">
        <v>0.26100000000000001</v>
      </c>
      <c r="N3892" s="13">
        <v>40760</v>
      </c>
      <c r="P3892" s="181" t="s">
        <v>11515</v>
      </c>
      <c r="Q3892" s="182" t="s">
        <v>24</v>
      </c>
      <c r="R3892" s="9" t="s">
        <v>743</v>
      </c>
      <c r="S3892" s="6">
        <v>-295.16000000000003</v>
      </c>
      <c r="T3892" s="6">
        <v>-49.35</v>
      </c>
      <c r="U3892" s="6">
        <v>-535.01</v>
      </c>
      <c r="V3892" s="6">
        <v>0</v>
      </c>
      <c r="W3892" s="6">
        <f>SUM(Table2[[#This Row],[PE Obligations]:[Paving Obligations]])</f>
        <v>-879.52</v>
      </c>
    </row>
    <row r="3893" spans="1:23" x14ac:dyDescent="0.25">
      <c r="A3893" s="5">
        <v>123412</v>
      </c>
      <c r="B3893" s="4">
        <v>3</v>
      </c>
      <c r="C3893" s="9" t="s">
        <v>54</v>
      </c>
      <c r="D3893" s="65"/>
      <c r="E3893" s="65" t="s">
        <v>11500</v>
      </c>
      <c r="F3893" s="9" t="s">
        <v>3451</v>
      </c>
      <c r="H3893" s="1" t="s">
        <v>1246</v>
      </c>
      <c r="K3893" s="14" t="s">
        <v>11500</v>
      </c>
      <c r="L3893" s="14" t="s">
        <v>11500</v>
      </c>
      <c r="M3893" s="1" t="s">
        <v>57</v>
      </c>
      <c r="P3893" s="181" t="s">
        <v>11500</v>
      </c>
      <c r="Q3893" s="182"/>
      <c r="S3893" s="6">
        <v>0</v>
      </c>
      <c r="T3893" s="6">
        <v>0</v>
      </c>
      <c r="U3893" s="6">
        <v>-884.43</v>
      </c>
      <c r="V3893" s="6">
        <v>0</v>
      </c>
      <c r="W3893" s="6">
        <f>SUM(Table2[[#This Row],[PE Obligations]:[Paving Obligations]])</f>
        <v>-884.43</v>
      </c>
    </row>
    <row r="3894" spans="1:23" x14ac:dyDescent="0.25">
      <c r="A3894" s="5">
        <v>126840</v>
      </c>
      <c r="B3894" s="4">
        <v>6</v>
      </c>
      <c r="C3894" s="9" t="s">
        <v>46</v>
      </c>
      <c r="D3894" s="65"/>
      <c r="E3894" s="65" t="s">
        <v>11500</v>
      </c>
      <c r="F3894" s="9" t="s">
        <v>5121</v>
      </c>
      <c r="H3894" s="1" t="s">
        <v>1246</v>
      </c>
      <c r="K3894" s="14" t="s">
        <v>11500</v>
      </c>
      <c r="L3894" s="14" t="s">
        <v>11500</v>
      </c>
      <c r="M3894" s="1" t="s">
        <v>57</v>
      </c>
      <c r="P3894" s="181" t="s">
        <v>11500</v>
      </c>
      <c r="Q3894" s="182"/>
      <c r="S3894" s="6">
        <v>0</v>
      </c>
      <c r="T3894" s="6">
        <v>0</v>
      </c>
      <c r="U3894" s="6">
        <v>-912.07</v>
      </c>
      <c r="V3894" s="6">
        <v>0</v>
      </c>
      <c r="W3894" s="6">
        <f>SUM(Table2[[#This Row],[PE Obligations]:[Paving Obligations]])</f>
        <v>-912.07</v>
      </c>
    </row>
    <row r="3895" spans="1:23" x14ac:dyDescent="0.25">
      <c r="A3895" s="5">
        <v>117496.07</v>
      </c>
      <c r="B3895" s="4">
        <v>2</v>
      </c>
      <c r="C3895" s="9" t="s">
        <v>159</v>
      </c>
      <c r="D3895" s="65"/>
      <c r="E3895" s="65" t="s">
        <v>10721</v>
      </c>
      <c r="F3895" s="9" t="s">
        <v>2136</v>
      </c>
      <c r="G3895" s="9" t="s">
        <v>2137</v>
      </c>
      <c r="H3895" s="1" t="s">
        <v>105</v>
      </c>
      <c r="I3895" s="1" t="s">
        <v>467</v>
      </c>
      <c r="K3895" s="14" t="s">
        <v>11500</v>
      </c>
      <c r="L3895" s="14" t="s">
        <v>11500</v>
      </c>
      <c r="M3895" s="1" t="s">
        <v>57</v>
      </c>
      <c r="P3895" s="181" t="s">
        <v>11513</v>
      </c>
      <c r="Q3895" s="182"/>
      <c r="S3895" s="6">
        <v>-913.96</v>
      </c>
      <c r="T3895" s="6">
        <v>0</v>
      </c>
      <c r="U3895" s="6">
        <v>0</v>
      </c>
      <c r="V3895" s="6">
        <v>0</v>
      </c>
      <c r="W3895" s="6">
        <f>SUM(Table2[[#This Row],[PE Obligations]:[Paving Obligations]])</f>
        <v>-913.96</v>
      </c>
    </row>
    <row r="3896" spans="1:23" x14ac:dyDescent="0.25">
      <c r="A3896" s="5">
        <v>126217</v>
      </c>
      <c r="B3896" s="4">
        <v>3</v>
      </c>
      <c r="C3896" s="9" t="s">
        <v>254</v>
      </c>
      <c r="D3896" s="65" t="s">
        <v>4751</v>
      </c>
      <c r="E3896" s="65" t="s">
        <v>900</v>
      </c>
      <c r="F3896" s="9" t="s">
        <v>4752</v>
      </c>
      <c r="G3896" s="9" t="s">
        <v>4135</v>
      </c>
      <c r="H3896" s="1" t="s">
        <v>158</v>
      </c>
      <c r="I3896" s="1" t="s">
        <v>341</v>
      </c>
      <c r="J3896" s="1" t="str">
        <f>VLOOKUP(A3896,'Resurfacing Data'!A:M,13,FALSE)</f>
        <v>411 D Overlay</v>
      </c>
      <c r="K3896" s="14" t="s">
        <v>11496</v>
      </c>
      <c r="L3896" s="14" t="s">
        <v>10418</v>
      </c>
      <c r="M3896" s="2">
        <v>2.7</v>
      </c>
      <c r="N3896" s="13">
        <v>43182</v>
      </c>
      <c r="O3896" s="1" t="s">
        <v>342</v>
      </c>
      <c r="P3896" s="181" t="s">
        <v>11515</v>
      </c>
      <c r="Q3896" s="182" t="s">
        <v>24</v>
      </c>
      <c r="S3896" s="6">
        <v>0</v>
      </c>
      <c r="T3896" s="6">
        <v>0</v>
      </c>
      <c r="U3896" s="6">
        <v>4910.79</v>
      </c>
      <c r="V3896" s="6">
        <v>-5844.81</v>
      </c>
      <c r="W3896" s="6">
        <f>SUM(Table2[[#This Row],[PE Obligations]:[Paving Obligations]])</f>
        <v>-934.02000000000044</v>
      </c>
    </row>
    <row r="3897" spans="1:23" ht="30" x14ac:dyDescent="0.25">
      <c r="A3897" s="5">
        <v>125264</v>
      </c>
      <c r="B3897" s="4">
        <v>3</v>
      </c>
      <c r="C3897" s="9" t="s">
        <v>252</v>
      </c>
      <c r="D3897" s="65" t="s">
        <v>4245</v>
      </c>
      <c r="E3897" s="65" t="s">
        <v>11498</v>
      </c>
      <c r="F3897" s="9" t="s">
        <v>4246</v>
      </c>
      <c r="H3897" s="1" t="s">
        <v>1098</v>
      </c>
      <c r="I3897" s="1" t="s">
        <v>158</v>
      </c>
      <c r="K3897" s="14" t="s">
        <v>11500</v>
      </c>
      <c r="L3897" s="14" t="s">
        <v>11500</v>
      </c>
      <c r="M3897" s="2">
        <v>1.2410000000000001</v>
      </c>
      <c r="P3897" s="181" t="s">
        <v>11517</v>
      </c>
      <c r="Q3897" s="182" t="s">
        <v>30</v>
      </c>
      <c r="S3897" s="6">
        <v>0</v>
      </c>
      <c r="T3897" s="6">
        <v>0</v>
      </c>
      <c r="U3897" s="6">
        <v>0</v>
      </c>
      <c r="V3897" s="6">
        <v>-934.03</v>
      </c>
      <c r="W3897" s="6">
        <f>SUM(Table2[[#This Row],[PE Obligations]:[Paving Obligations]])</f>
        <v>-934.03</v>
      </c>
    </row>
    <row r="3898" spans="1:23" ht="30" x14ac:dyDescent="0.25">
      <c r="A3898" s="5">
        <v>128552</v>
      </c>
      <c r="B3898" s="4">
        <v>3</v>
      </c>
      <c r="C3898" s="9" t="s">
        <v>131</v>
      </c>
      <c r="D3898" s="65"/>
      <c r="E3898" s="65" t="s">
        <v>11500</v>
      </c>
      <c r="F3898" s="9" t="s">
        <v>6146</v>
      </c>
      <c r="H3898" s="1" t="s">
        <v>878</v>
      </c>
      <c r="I3898" s="1" t="s">
        <v>972</v>
      </c>
      <c r="K3898" s="14" t="s">
        <v>11500</v>
      </c>
      <c r="L3898" s="14" t="s">
        <v>11500</v>
      </c>
      <c r="M3898" s="1" t="s">
        <v>57</v>
      </c>
      <c r="P3898" s="181" t="s">
        <v>11500</v>
      </c>
      <c r="Q3898" s="182"/>
      <c r="S3898" s="6">
        <v>0</v>
      </c>
      <c r="T3898" s="6">
        <v>0</v>
      </c>
      <c r="U3898" s="6">
        <v>-943</v>
      </c>
      <c r="V3898" s="6">
        <v>0</v>
      </c>
      <c r="W3898" s="6">
        <f>SUM(Table2[[#This Row],[PE Obligations]:[Paving Obligations]])</f>
        <v>-943</v>
      </c>
    </row>
    <row r="3899" spans="1:23" x14ac:dyDescent="0.25">
      <c r="A3899" s="5">
        <v>126003</v>
      </c>
      <c r="B3899" s="4">
        <v>3</v>
      </c>
      <c r="C3899" s="9" t="s">
        <v>798</v>
      </c>
      <c r="D3899" s="65"/>
      <c r="E3899" s="65" t="s">
        <v>11500</v>
      </c>
      <c r="F3899" s="9" t="s">
        <v>4602</v>
      </c>
      <c r="H3899" s="1" t="s">
        <v>878</v>
      </c>
      <c r="I3899" s="1" t="s">
        <v>972</v>
      </c>
      <c r="K3899" s="14" t="s">
        <v>11500</v>
      </c>
      <c r="L3899" s="14" t="s">
        <v>11500</v>
      </c>
      <c r="M3899" s="1" t="s">
        <v>57</v>
      </c>
      <c r="P3899" s="181" t="s">
        <v>11500</v>
      </c>
      <c r="Q3899" s="182"/>
      <c r="S3899" s="6">
        <v>0</v>
      </c>
      <c r="T3899" s="6">
        <v>0</v>
      </c>
      <c r="U3899" s="6">
        <v>-944</v>
      </c>
      <c r="V3899" s="6">
        <v>0</v>
      </c>
      <c r="W3899" s="6">
        <f>SUM(Table2[[#This Row],[PE Obligations]:[Paving Obligations]])</f>
        <v>-944</v>
      </c>
    </row>
    <row r="3900" spans="1:23" x14ac:dyDescent="0.25">
      <c r="A3900" s="5">
        <v>105035.14</v>
      </c>
      <c r="B3900" s="4">
        <v>2</v>
      </c>
      <c r="C3900" s="9" t="s">
        <v>197</v>
      </c>
      <c r="D3900" s="65"/>
      <c r="E3900" s="65" t="s">
        <v>11500</v>
      </c>
      <c r="F3900" s="9" t="s">
        <v>896</v>
      </c>
      <c r="H3900" s="1" t="s">
        <v>760</v>
      </c>
      <c r="I3900" s="1" t="s">
        <v>761</v>
      </c>
      <c r="K3900" s="14" t="s">
        <v>11500</v>
      </c>
      <c r="L3900" s="14" t="s">
        <v>11500</v>
      </c>
      <c r="M3900" s="1" t="s">
        <v>57</v>
      </c>
      <c r="P3900" s="181" t="s">
        <v>11500</v>
      </c>
      <c r="Q3900" s="182"/>
      <c r="S3900" s="6">
        <v>0</v>
      </c>
      <c r="T3900" s="6">
        <v>0</v>
      </c>
      <c r="U3900" s="6">
        <v>-945.13</v>
      </c>
      <c r="V3900" s="6">
        <v>0</v>
      </c>
      <c r="W3900" s="6">
        <f>SUM(Table2[[#This Row],[PE Obligations]:[Paving Obligations]])</f>
        <v>-945.13</v>
      </c>
    </row>
    <row r="3901" spans="1:23" x14ac:dyDescent="0.25">
      <c r="A3901" s="5">
        <v>105027.14</v>
      </c>
      <c r="B3901" s="4">
        <v>2</v>
      </c>
      <c r="C3901" s="9" t="s">
        <v>107</v>
      </c>
      <c r="D3901" s="65"/>
      <c r="E3901" s="65" t="s">
        <v>11500</v>
      </c>
      <c r="F3901" s="9" t="s">
        <v>896</v>
      </c>
      <c r="H3901" s="1" t="s">
        <v>760</v>
      </c>
      <c r="I3901" s="1" t="s">
        <v>761</v>
      </c>
      <c r="K3901" s="14" t="s">
        <v>11500</v>
      </c>
      <c r="L3901" s="14" t="s">
        <v>11500</v>
      </c>
      <c r="M3901" s="1" t="s">
        <v>57</v>
      </c>
      <c r="P3901" s="181" t="s">
        <v>11500</v>
      </c>
      <c r="Q3901" s="182"/>
      <c r="S3901" s="6">
        <v>0</v>
      </c>
      <c r="T3901" s="6">
        <v>0</v>
      </c>
      <c r="U3901" s="6">
        <v>-956.19</v>
      </c>
      <c r="V3901" s="6">
        <v>0</v>
      </c>
      <c r="W3901" s="6">
        <f>SUM(Table2[[#This Row],[PE Obligations]:[Paving Obligations]])</f>
        <v>-956.19</v>
      </c>
    </row>
    <row r="3902" spans="1:23" x14ac:dyDescent="0.25">
      <c r="A3902" s="5">
        <v>115634</v>
      </c>
      <c r="B3902" s="4">
        <v>4</v>
      </c>
      <c r="C3902" s="9" t="s">
        <v>156</v>
      </c>
      <c r="D3902" s="65"/>
      <c r="E3902" s="65" t="s">
        <v>10721</v>
      </c>
      <c r="F3902" s="9" t="s">
        <v>1765</v>
      </c>
      <c r="H3902" s="1" t="s">
        <v>105</v>
      </c>
      <c r="I3902" s="1" t="s">
        <v>171</v>
      </c>
      <c r="K3902" s="14" t="s">
        <v>11496</v>
      </c>
      <c r="L3902" s="14" t="s">
        <v>11339</v>
      </c>
      <c r="M3902" s="1" t="s">
        <v>57</v>
      </c>
      <c r="N3902" s="13">
        <v>40669</v>
      </c>
      <c r="P3902" s="181" t="s">
        <v>11513</v>
      </c>
      <c r="Q3902" s="182"/>
      <c r="S3902" s="6">
        <v>0</v>
      </c>
      <c r="T3902" s="6">
        <v>0</v>
      </c>
      <c r="U3902" s="6">
        <v>-992.25</v>
      </c>
      <c r="V3902" s="6">
        <v>0</v>
      </c>
      <c r="W3902" s="6">
        <f>SUM(Table2[[#This Row],[PE Obligations]:[Paving Obligations]])</f>
        <v>-992.25</v>
      </c>
    </row>
    <row r="3903" spans="1:23" ht="120" x14ac:dyDescent="0.25">
      <c r="A3903" s="5">
        <v>122005</v>
      </c>
      <c r="B3903" s="4">
        <v>3</v>
      </c>
      <c r="C3903" s="9" t="s">
        <v>267</v>
      </c>
      <c r="D3903" s="65" t="s">
        <v>1124</v>
      </c>
      <c r="E3903" s="65" t="s">
        <v>900</v>
      </c>
      <c r="F3903" s="9" t="s">
        <v>3074</v>
      </c>
      <c r="G3903" s="9" t="s">
        <v>3075</v>
      </c>
      <c r="H3903" s="1" t="s">
        <v>22</v>
      </c>
      <c r="I3903" s="1" t="s">
        <v>39</v>
      </c>
      <c r="K3903" s="14" t="s">
        <v>11500</v>
      </c>
      <c r="L3903" s="14" t="s">
        <v>11500</v>
      </c>
      <c r="M3903" s="2">
        <v>0</v>
      </c>
      <c r="P3903" s="181" t="s">
        <v>11515</v>
      </c>
      <c r="Q3903" s="182" t="s">
        <v>24</v>
      </c>
      <c r="S3903" s="6">
        <v>2672.44</v>
      </c>
      <c r="T3903" s="6">
        <v>518.61</v>
      </c>
      <c r="U3903" s="6">
        <v>-4189.58</v>
      </c>
      <c r="V3903" s="6">
        <v>0</v>
      </c>
      <c r="W3903" s="6">
        <f>SUM(Table2[[#This Row],[PE Obligations]:[Paving Obligations]])</f>
        <v>-998.52999999999975</v>
      </c>
    </row>
    <row r="3904" spans="1:23" x14ac:dyDescent="0.25">
      <c r="A3904" s="5">
        <v>105203.12</v>
      </c>
      <c r="B3904" s="4">
        <v>3</v>
      </c>
      <c r="C3904" s="9" t="s">
        <v>274</v>
      </c>
      <c r="D3904" s="65"/>
      <c r="E3904" s="65" t="s">
        <v>11498</v>
      </c>
      <c r="F3904" s="9" t="s">
        <v>898</v>
      </c>
      <c r="H3904" s="1" t="s">
        <v>760</v>
      </c>
      <c r="I3904" s="1" t="s">
        <v>761</v>
      </c>
      <c r="K3904" s="14" t="s">
        <v>11500</v>
      </c>
      <c r="L3904" s="14" t="s">
        <v>11500</v>
      </c>
      <c r="M3904" s="1" t="s">
        <v>57</v>
      </c>
      <c r="P3904" s="181" t="s">
        <v>11517</v>
      </c>
      <c r="Q3904" s="182"/>
      <c r="S3904" s="6">
        <v>0</v>
      </c>
      <c r="T3904" s="6">
        <v>0</v>
      </c>
      <c r="U3904" s="6">
        <v>-1012.49</v>
      </c>
      <c r="V3904" s="6">
        <v>0</v>
      </c>
      <c r="W3904" s="6">
        <f>SUM(Table2[[#This Row],[PE Obligations]:[Paving Obligations]])</f>
        <v>-1012.49</v>
      </c>
    </row>
    <row r="3905" spans="1:23" x14ac:dyDescent="0.25">
      <c r="A3905" s="5">
        <v>128044</v>
      </c>
      <c r="B3905" s="4">
        <v>1</v>
      </c>
      <c r="C3905" s="9" t="s">
        <v>25</v>
      </c>
      <c r="D3905" s="65"/>
      <c r="E3905" s="65" t="s">
        <v>11500</v>
      </c>
      <c r="F3905" s="9" t="s">
        <v>5995</v>
      </c>
      <c r="H3905" s="1" t="s">
        <v>878</v>
      </c>
      <c r="I3905" s="1" t="s">
        <v>972</v>
      </c>
      <c r="K3905" s="14" t="s">
        <v>11500</v>
      </c>
      <c r="L3905" s="14" t="s">
        <v>11500</v>
      </c>
      <c r="M3905" s="1" t="s">
        <v>57</v>
      </c>
      <c r="P3905" s="181" t="s">
        <v>11500</v>
      </c>
      <c r="Q3905" s="182"/>
      <c r="S3905" s="6">
        <v>0</v>
      </c>
      <c r="T3905" s="6">
        <v>0</v>
      </c>
      <c r="U3905" s="6">
        <v>-1037</v>
      </c>
      <c r="V3905" s="6">
        <v>0</v>
      </c>
      <c r="W3905" s="6">
        <f>SUM(Table2[[#This Row],[PE Obligations]:[Paving Obligations]])</f>
        <v>-1037</v>
      </c>
    </row>
    <row r="3906" spans="1:23" x14ac:dyDescent="0.25">
      <c r="A3906" s="5">
        <v>118921.02</v>
      </c>
      <c r="B3906" s="4">
        <v>3</v>
      </c>
      <c r="C3906" s="9" t="s">
        <v>161</v>
      </c>
      <c r="D3906" s="65" t="s">
        <v>2423</v>
      </c>
      <c r="E3906" s="65" t="s">
        <v>10721</v>
      </c>
      <c r="F3906" s="9" t="s">
        <v>2424</v>
      </c>
      <c r="H3906" s="1" t="s">
        <v>105</v>
      </c>
      <c r="I3906" s="1" t="s">
        <v>761</v>
      </c>
      <c r="K3906" s="14" t="s">
        <v>11500</v>
      </c>
      <c r="L3906" s="14" t="s">
        <v>11500</v>
      </c>
      <c r="M3906" s="1" t="s">
        <v>57</v>
      </c>
      <c r="P3906" s="181" t="s">
        <v>11513</v>
      </c>
      <c r="Q3906" s="182"/>
      <c r="S3906" s="6">
        <v>0</v>
      </c>
      <c r="T3906" s="6">
        <v>0</v>
      </c>
      <c r="U3906" s="6">
        <v>-1041.0899999999999</v>
      </c>
      <c r="V3906" s="6">
        <v>0</v>
      </c>
      <c r="W3906" s="6">
        <f>SUM(Table2[[#This Row],[PE Obligations]:[Paving Obligations]])</f>
        <v>-1041.0899999999999</v>
      </c>
    </row>
    <row r="3907" spans="1:23" x14ac:dyDescent="0.25">
      <c r="A3907" s="5">
        <v>115763</v>
      </c>
      <c r="B3907" s="4">
        <v>2</v>
      </c>
      <c r="C3907" s="9" t="s">
        <v>284</v>
      </c>
      <c r="D3907" s="65" t="s">
        <v>1816</v>
      </c>
      <c r="E3907" s="65" t="s">
        <v>900</v>
      </c>
      <c r="F3907" s="9" t="s">
        <v>1817</v>
      </c>
      <c r="H3907" s="1" t="s">
        <v>105</v>
      </c>
      <c r="I3907" s="1" t="s">
        <v>1818</v>
      </c>
      <c r="K3907" s="14" t="s">
        <v>11505</v>
      </c>
      <c r="L3907" s="14" t="s">
        <v>11339</v>
      </c>
      <c r="M3907" s="2">
        <v>0.6</v>
      </c>
      <c r="N3907" s="13">
        <v>41831</v>
      </c>
      <c r="P3907" s="181" t="s">
        <v>11515</v>
      </c>
      <c r="Q3907" s="182"/>
      <c r="S3907" s="6">
        <v>-858.52</v>
      </c>
      <c r="T3907" s="6">
        <v>0</v>
      </c>
      <c r="U3907" s="6">
        <v>-188.41</v>
      </c>
      <c r="V3907" s="6">
        <v>0</v>
      </c>
      <c r="W3907" s="6">
        <f>SUM(Table2[[#This Row],[PE Obligations]:[Paving Obligations]])</f>
        <v>-1046.93</v>
      </c>
    </row>
    <row r="3908" spans="1:23" x14ac:dyDescent="0.25">
      <c r="A3908" s="5">
        <v>128553</v>
      </c>
      <c r="B3908" s="4">
        <v>3</v>
      </c>
      <c r="C3908" s="9" t="s">
        <v>131</v>
      </c>
      <c r="D3908" s="65"/>
      <c r="E3908" s="65" t="s">
        <v>11500</v>
      </c>
      <c r="F3908" s="9" t="s">
        <v>6147</v>
      </c>
      <c r="H3908" s="1" t="s">
        <v>878</v>
      </c>
      <c r="I3908" s="1" t="s">
        <v>972</v>
      </c>
      <c r="K3908" s="14" t="s">
        <v>11500</v>
      </c>
      <c r="L3908" s="14" t="s">
        <v>11500</v>
      </c>
      <c r="M3908" s="1" t="s">
        <v>57</v>
      </c>
      <c r="P3908" s="181" t="s">
        <v>11500</v>
      </c>
      <c r="Q3908" s="182"/>
      <c r="S3908" s="6">
        <v>0</v>
      </c>
      <c r="T3908" s="6">
        <v>0</v>
      </c>
      <c r="U3908" s="6">
        <v>-1050</v>
      </c>
      <c r="V3908" s="6">
        <v>0</v>
      </c>
      <c r="W3908" s="6">
        <f>SUM(Table2[[#This Row],[PE Obligations]:[Paving Obligations]])</f>
        <v>-1050</v>
      </c>
    </row>
    <row r="3909" spans="1:23" ht="30" x14ac:dyDescent="0.25">
      <c r="A3909" s="5">
        <v>119984</v>
      </c>
      <c r="B3909" s="4">
        <v>1</v>
      </c>
      <c r="C3909" s="9" t="s">
        <v>86</v>
      </c>
      <c r="D3909" s="65" t="s">
        <v>404</v>
      </c>
      <c r="E3909" s="65" t="s">
        <v>900</v>
      </c>
      <c r="F3909" s="9" t="s">
        <v>2576</v>
      </c>
      <c r="G3909" s="9" t="s">
        <v>2577</v>
      </c>
      <c r="H3909" s="1" t="s">
        <v>501</v>
      </c>
      <c r="I3909" s="1" t="s">
        <v>600</v>
      </c>
      <c r="K3909" s="14" t="s">
        <v>11496</v>
      </c>
      <c r="L3909" s="14" t="s">
        <v>113</v>
      </c>
      <c r="M3909" s="2">
        <v>2.76</v>
      </c>
      <c r="N3909" s="13">
        <v>43231</v>
      </c>
      <c r="P3909" s="181" t="s">
        <v>11514</v>
      </c>
      <c r="Q3909" s="182" t="s">
        <v>11</v>
      </c>
      <c r="S3909" s="6">
        <v>-88.59</v>
      </c>
      <c r="T3909" s="6">
        <v>0</v>
      </c>
      <c r="U3909" s="6">
        <v>-980.14</v>
      </c>
      <c r="V3909" s="6">
        <v>0</v>
      </c>
      <c r="W3909" s="6">
        <f>SUM(Table2[[#This Row],[PE Obligations]:[Paving Obligations]])</f>
        <v>-1068.73</v>
      </c>
    </row>
    <row r="3910" spans="1:23" ht="60" x14ac:dyDescent="0.25">
      <c r="A3910" s="5">
        <v>117006</v>
      </c>
      <c r="B3910" s="4">
        <v>4</v>
      </c>
      <c r="C3910" s="9" t="s">
        <v>208</v>
      </c>
      <c r="D3910" s="65"/>
      <c r="E3910" s="65" t="s">
        <v>11498</v>
      </c>
      <c r="F3910" s="9" t="s">
        <v>2029</v>
      </c>
      <c r="G3910" s="9" t="s">
        <v>2030</v>
      </c>
      <c r="H3910" s="1" t="s">
        <v>22</v>
      </c>
      <c r="I3910" s="1" t="s">
        <v>39</v>
      </c>
      <c r="K3910" s="14" t="s">
        <v>11500</v>
      </c>
      <c r="L3910" s="14" t="s">
        <v>11500</v>
      </c>
      <c r="M3910" s="2">
        <v>0</v>
      </c>
      <c r="P3910" s="181" t="s">
        <v>11517</v>
      </c>
      <c r="Q3910" s="182"/>
      <c r="S3910" s="6">
        <v>-1070.6199999999999</v>
      </c>
      <c r="T3910" s="6">
        <v>0</v>
      </c>
      <c r="U3910" s="6">
        <v>0</v>
      </c>
      <c r="V3910" s="6">
        <v>0</v>
      </c>
      <c r="W3910" s="6">
        <f>SUM(Table2[[#This Row],[PE Obligations]:[Paving Obligations]])</f>
        <v>-1070.6199999999999</v>
      </c>
    </row>
    <row r="3911" spans="1:23" ht="30" x14ac:dyDescent="0.25">
      <c r="A3911" s="5">
        <v>127768.63</v>
      </c>
      <c r="B3911" s="4">
        <v>6</v>
      </c>
      <c r="C3911" s="9" t="s">
        <v>46</v>
      </c>
      <c r="D3911" s="65"/>
      <c r="E3911" s="65" t="s">
        <v>11500</v>
      </c>
      <c r="F3911" s="9" t="s">
        <v>5751</v>
      </c>
      <c r="H3911" s="1" t="s">
        <v>24</v>
      </c>
      <c r="I3911" s="1" t="s">
        <v>24</v>
      </c>
      <c r="K3911" s="14" t="s">
        <v>11500</v>
      </c>
      <c r="L3911" s="14" t="s">
        <v>11500</v>
      </c>
      <c r="M3911" s="1" t="s">
        <v>57</v>
      </c>
      <c r="P3911" s="181" t="s">
        <v>11500</v>
      </c>
      <c r="Q3911" s="182"/>
      <c r="S3911" s="6">
        <v>0</v>
      </c>
      <c r="T3911" s="6">
        <v>0</v>
      </c>
      <c r="U3911" s="6">
        <v>-1086.32</v>
      </c>
      <c r="V3911" s="6">
        <v>0</v>
      </c>
      <c r="W3911" s="6">
        <f>SUM(Table2[[#This Row],[PE Obligations]:[Paving Obligations]])</f>
        <v>-1086.32</v>
      </c>
    </row>
    <row r="3912" spans="1:23" x14ac:dyDescent="0.25">
      <c r="A3912" s="5">
        <v>105002.12</v>
      </c>
      <c r="B3912" s="4">
        <v>1</v>
      </c>
      <c r="C3912" s="9" t="s">
        <v>729</v>
      </c>
      <c r="D3912" s="65"/>
      <c r="E3912" s="65" t="s">
        <v>11500</v>
      </c>
      <c r="F3912" s="9" t="s">
        <v>898</v>
      </c>
      <c r="H3912" s="1" t="s">
        <v>760</v>
      </c>
      <c r="I3912" s="1" t="s">
        <v>761</v>
      </c>
      <c r="K3912" s="14" t="s">
        <v>11500</v>
      </c>
      <c r="L3912" s="14" t="s">
        <v>11500</v>
      </c>
      <c r="M3912" s="1" t="s">
        <v>57</v>
      </c>
      <c r="P3912" s="181" t="s">
        <v>11500</v>
      </c>
      <c r="Q3912" s="182"/>
      <c r="S3912" s="6">
        <v>0</v>
      </c>
      <c r="T3912" s="6">
        <v>0</v>
      </c>
      <c r="U3912" s="6">
        <v>-1095.0899999999999</v>
      </c>
      <c r="V3912" s="6">
        <v>0</v>
      </c>
      <c r="W3912" s="6">
        <f>SUM(Table2[[#This Row],[PE Obligations]:[Paving Obligations]])</f>
        <v>-1095.0899999999999</v>
      </c>
    </row>
    <row r="3913" spans="1:23" x14ac:dyDescent="0.25">
      <c r="A3913" s="5">
        <v>127569</v>
      </c>
      <c r="B3913" s="4">
        <v>1</v>
      </c>
      <c r="C3913" s="9" t="s">
        <v>49</v>
      </c>
      <c r="D3913" s="65"/>
      <c r="E3913" s="65" t="s">
        <v>900</v>
      </c>
      <c r="F3913" s="9" t="s">
        <v>5587</v>
      </c>
      <c r="H3913" s="1" t="s">
        <v>105</v>
      </c>
      <c r="I3913" s="1" t="s">
        <v>171</v>
      </c>
      <c r="K3913" s="14" t="s">
        <v>11500</v>
      </c>
      <c r="L3913" s="14" t="s">
        <v>11500</v>
      </c>
      <c r="M3913" s="1" t="s">
        <v>57</v>
      </c>
      <c r="P3913" s="181" t="s">
        <v>11515</v>
      </c>
      <c r="Q3913" s="182"/>
      <c r="S3913" s="6">
        <v>0</v>
      </c>
      <c r="T3913" s="6">
        <v>0</v>
      </c>
      <c r="U3913" s="6">
        <v>-1102.9100000000001</v>
      </c>
      <c r="V3913" s="6">
        <v>0</v>
      </c>
      <c r="W3913" s="6">
        <f>SUM(Table2[[#This Row],[PE Obligations]:[Paving Obligations]])</f>
        <v>-1102.9100000000001</v>
      </c>
    </row>
    <row r="3914" spans="1:23" ht="45" x14ac:dyDescent="0.25">
      <c r="A3914" s="5">
        <v>128536</v>
      </c>
      <c r="B3914" s="4">
        <v>1</v>
      </c>
      <c r="C3914" s="9" t="s">
        <v>90</v>
      </c>
      <c r="D3914" s="65"/>
      <c r="E3914" s="65" t="s">
        <v>11500</v>
      </c>
      <c r="F3914" s="9" t="s">
        <v>6141</v>
      </c>
      <c r="H3914" s="1" t="s">
        <v>878</v>
      </c>
      <c r="I3914" s="1" t="s">
        <v>972</v>
      </c>
      <c r="K3914" s="14" t="s">
        <v>11500</v>
      </c>
      <c r="L3914" s="14" t="s">
        <v>11500</v>
      </c>
      <c r="M3914" s="1" t="s">
        <v>57</v>
      </c>
      <c r="P3914" s="181" t="s">
        <v>11500</v>
      </c>
      <c r="Q3914" s="182"/>
      <c r="S3914" s="6">
        <v>0</v>
      </c>
      <c r="T3914" s="6">
        <v>0</v>
      </c>
      <c r="U3914" s="6">
        <v>-1112.94</v>
      </c>
      <c r="V3914" s="6">
        <v>0</v>
      </c>
      <c r="W3914" s="6">
        <f>SUM(Table2[[#This Row],[PE Obligations]:[Paving Obligations]])</f>
        <v>-1112.94</v>
      </c>
    </row>
    <row r="3915" spans="1:23" ht="30" x14ac:dyDescent="0.25">
      <c r="A3915" s="5">
        <v>127768.8</v>
      </c>
      <c r="B3915" s="4">
        <v>6</v>
      </c>
      <c r="C3915" s="9" t="s">
        <v>46</v>
      </c>
      <c r="D3915" s="65"/>
      <c r="E3915" s="65" t="s">
        <v>11500</v>
      </c>
      <c r="F3915" s="9" t="s">
        <v>5768</v>
      </c>
      <c r="H3915" s="1" t="s">
        <v>24</v>
      </c>
      <c r="I3915" s="1" t="s">
        <v>24</v>
      </c>
      <c r="K3915" s="14" t="s">
        <v>11500</v>
      </c>
      <c r="L3915" s="14" t="s">
        <v>11500</v>
      </c>
      <c r="M3915" s="1" t="s">
        <v>57</v>
      </c>
      <c r="P3915" s="181" t="s">
        <v>11500</v>
      </c>
      <c r="Q3915" s="182"/>
      <c r="S3915" s="6">
        <v>0</v>
      </c>
      <c r="T3915" s="6">
        <v>0</v>
      </c>
      <c r="U3915" s="6">
        <v>-1156.29</v>
      </c>
      <c r="V3915" s="6">
        <v>0</v>
      </c>
      <c r="W3915" s="6">
        <f>SUM(Table2[[#This Row],[PE Obligations]:[Paving Obligations]])</f>
        <v>-1156.29</v>
      </c>
    </row>
    <row r="3916" spans="1:23" ht="75" x14ac:dyDescent="0.25">
      <c r="A3916" s="5">
        <v>125073</v>
      </c>
      <c r="B3916" s="4">
        <v>4</v>
      </c>
      <c r="C3916" s="9" t="s">
        <v>314</v>
      </c>
      <c r="D3916" s="65" t="s">
        <v>4164</v>
      </c>
      <c r="E3916" s="65" t="s">
        <v>900</v>
      </c>
      <c r="F3916" s="9" t="s">
        <v>4165</v>
      </c>
      <c r="G3916" s="9" t="s">
        <v>4166</v>
      </c>
      <c r="H3916" s="1" t="s">
        <v>22</v>
      </c>
      <c r="I3916" s="1" t="s">
        <v>1129</v>
      </c>
      <c r="K3916" s="14" t="s">
        <v>11500</v>
      </c>
      <c r="L3916" s="14" t="s">
        <v>11500</v>
      </c>
      <c r="M3916" s="2">
        <v>0</v>
      </c>
      <c r="P3916" s="181" t="s">
        <v>11515</v>
      </c>
      <c r="Q3916" s="182" t="s">
        <v>24</v>
      </c>
      <c r="S3916" s="6">
        <v>1334.25</v>
      </c>
      <c r="T3916" s="6">
        <v>0</v>
      </c>
      <c r="U3916" s="6">
        <v>-2520.84</v>
      </c>
      <c r="V3916" s="6">
        <v>0</v>
      </c>
      <c r="W3916" s="6">
        <f>SUM(Table2[[#This Row],[PE Obligations]:[Paving Obligations]])</f>
        <v>-1186.5900000000001</v>
      </c>
    </row>
    <row r="3917" spans="1:23" ht="30" x14ac:dyDescent="0.25">
      <c r="A3917" s="5">
        <v>118880</v>
      </c>
      <c r="B3917" s="4">
        <v>1</v>
      </c>
      <c r="C3917" s="9" t="s">
        <v>292</v>
      </c>
      <c r="D3917" s="65" t="s">
        <v>2411</v>
      </c>
      <c r="E3917" s="65" t="s">
        <v>11498</v>
      </c>
      <c r="F3917" s="9" t="s">
        <v>2412</v>
      </c>
      <c r="H3917" s="1" t="s">
        <v>1098</v>
      </c>
      <c r="I3917" s="1" t="s">
        <v>158</v>
      </c>
      <c r="K3917" s="14" t="s">
        <v>11500</v>
      </c>
      <c r="L3917" s="14" t="s">
        <v>11500</v>
      </c>
      <c r="M3917" s="2">
        <v>1.86</v>
      </c>
      <c r="P3917" s="181" t="s">
        <v>11517</v>
      </c>
      <c r="Q3917" s="182" t="s">
        <v>30</v>
      </c>
      <c r="S3917" s="6">
        <v>0</v>
      </c>
      <c r="T3917" s="6">
        <v>0</v>
      </c>
      <c r="U3917" s="6">
        <v>0</v>
      </c>
      <c r="V3917" s="6">
        <v>-1191.29</v>
      </c>
      <c r="W3917" s="6">
        <f>SUM(Table2[[#This Row],[PE Obligations]:[Paving Obligations]])</f>
        <v>-1191.29</v>
      </c>
    </row>
    <row r="3918" spans="1:23" x14ac:dyDescent="0.25">
      <c r="A3918" s="5">
        <v>128723</v>
      </c>
      <c r="B3918" s="4">
        <v>2</v>
      </c>
      <c r="C3918" s="9" t="s">
        <v>241</v>
      </c>
      <c r="D3918" s="65"/>
      <c r="E3918" s="65" t="s">
        <v>11500</v>
      </c>
      <c r="F3918" s="9" t="s">
        <v>6267</v>
      </c>
      <c r="H3918" s="1" t="s">
        <v>878</v>
      </c>
      <c r="I3918" s="1" t="s">
        <v>972</v>
      </c>
      <c r="K3918" s="14" t="s">
        <v>11500</v>
      </c>
      <c r="L3918" s="14" t="s">
        <v>11500</v>
      </c>
      <c r="M3918" s="1" t="s">
        <v>57</v>
      </c>
      <c r="P3918" s="181" t="s">
        <v>11500</v>
      </c>
      <c r="Q3918" s="182"/>
      <c r="S3918" s="6">
        <v>0</v>
      </c>
      <c r="T3918" s="6">
        <v>0</v>
      </c>
      <c r="U3918" s="6">
        <v>-1200.06</v>
      </c>
      <c r="V3918" s="6">
        <v>0</v>
      </c>
      <c r="W3918" s="6">
        <f>SUM(Table2[[#This Row],[PE Obligations]:[Paving Obligations]])</f>
        <v>-1200.06</v>
      </c>
    </row>
    <row r="3919" spans="1:23" x14ac:dyDescent="0.25">
      <c r="A3919" s="5">
        <v>105005.14</v>
      </c>
      <c r="B3919" s="4">
        <v>2</v>
      </c>
      <c r="C3919" s="9" t="s">
        <v>294</v>
      </c>
      <c r="D3919" s="65"/>
      <c r="E3919" s="65" t="s">
        <v>11500</v>
      </c>
      <c r="F3919" s="9" t="s">
        <v>896</v>
      </c>
      <c r="H3919" s="1" t="s">
        <v>760</v>
      </c>
      <c r="I3919" s="1" t="s">
        <v>761</v>
      </c>
      <c r="K3919" s="14" t="s">
        <v>11500</v>
      </c>
      <c r="L3919" s="14" t="s">
        <v>11500</v>
      </c>
      <c r="M3919" s="1" t="s">
        <v>57</v>
      </c>
      <c r="P3919" s="181" t="s">
        <v>11500</v>
      </c>
      <c r="Q3919" s="182"/>
      <c r="S3919" s="6">
        <v>0</v>
      </c>
      <c r="T3919" s="6">
        <v>0</v>
      </c>
      <c r="U3919" s="6">
        <v>-1214.03</v>
      </c>
      <c r="V3919" s="6">
        <v>0</v>
      </c>
      <c r="W3919" s="6">
        <f>SUM(Table2[[#This Row],[PE Obligations]:[Paving Obligations]])</f>
        <v>-1214.03</v>
      </c>
    </row>
    <row r="3920" spans="1:23" x14ac:dyDescent="0.25">
      <c r="A3920" s="5">
        <v>125718</v>
      </c>
      <c r="B3920" s="4">
        <v>4</v>
      </c>
      <c r="C3920" s="9" t="s">
        <v>156</v>
      </c>
      <c r="D3920" s="65"/>
      <c r="E3920" s="65" t="s">
        <v>11500</v>
      </c>
      <c r="F3920" s="9" t="s">
        <v>4539</v>
      </c>
      <c r="H3920" s="1" t="s">
        <v>1246</v>
      </c>
      <c r="K3920" s="14" t="s">
        <v>11500</v>
      </c>
      <c r="L3920" s="14" t="s">
        <v>11500</v>
      </c>
      <c r="M3920" s="1" t="s">
        <v>57</v>
      </c>
      <c r="P3920" s="181" t="s">
        <v>11500</v>
      </c>
      <c r="Q3920" s="182"/>
      <c r="S3920" s="6">
        <v>0</v>
      </c>
      <c r="T3920" s="6">
        <v>0</v>
      </c>
      <c r="U3920" s="6">
        <v>-1215</v>
      </c>
      <c r="V3920" s="6">
        <v>0</v>
      </c>
      <c r="W3920" s="6">
        <f>SUM(Table2[[#This Row],[PE Obligations]:[Paving Obligations]])</f>
        <v>-1215</v>
      </c>
    </row>
    <row r="3921" spans="1:23" x14ac:dyDescent="0.25">
      <c r="A3921" s="5">
        <v>127749</v>
      </c>
      <c r="B3921" s="4">
        <v>1</v>
      </c>
      <c r="C3921" s="9" t="s">
        <v>729</v>
      </c>
      <c r="D3921" s="65"/>
      <c r="E3921" s="65" t="s">
        <v>900</v>
      </c>
      <c r="F3921" s="9" t="s">
        <v>5669</v>
      </c>
      <c r="H3921" s="1" t="s">
        <v>105</v>
      </c>
      <c r="I3921" s="1" t="s">
        <v>171</v>
      </c>
      <c r="K3921" s="14" t="s">
        <v>11500</v>
      </c>
      <c r="L3921" s="14" t="s">
        <v>11500</v>
      </c>
      <c r="M3921" s="1" t="s">
        <v>57</v>
      </c>
      <c r="P3921" s="181" t="s">
        <v>11515</v>
      </c>
      <c r="Q3921" s="182"/>
      <c r="S3921" s="6">
        <v>0</v>
      </c>
      <c r="T3921" s="6">
        <v>0</v>
      </c>
      <c r="U3921" s="6">
        <v>-1224.8800000000001</v>
      </c>
      <c r="V3921" s="6">
        <v>0</v>
      </c>
      <c r="W3921" s="6">
        <f>SUM(Table2[[#This Row],[PE Obligations]:[Paving Obligations]])</f>
        <v>-1224.8800000000001</v>
      </c>
    </row>
    <row r="3922" spans="1:23" ht="30" x14ac:dyDescent="0.25">
      <c r="A3922" s="5">
        <v>127768.73</v>
      </c>
      <c r="B3922" s="4">
        <v>6</v>
      </c>
      <c r="C3922" s="9" t="s">
        <v>46</v>
      </c>
      <c r="D3922" s="65"/>
      <c r="E3922" s="65" t="s">
        <v>11500</v>
      </c>
      <c r="F3922" s="9" t="s">
        <v>5761</v>
      </c>
      <c r="H3922" s="1" t="s">
        <v>24</v>
      </c>
      <c r="I3922" s="1" t="s">
        <v>24</v>
      </c>
      <c r="K3922" s="14" t="s">
        <v>11500</v>
      </c>
      <c r="L3922" s="14" t="s">
        <v>11500</v>
      </c>
      <c r="M3922" s="1" t="s">
        <v>57</v>
      </c>
      <c r="P3922" s="181" t="s">
        <v>11500</v>
      </c>
      <c r="Q3922" s="182"/>
      <c r="S3922" s="6">
        <v>0</v>
      </c>
      <c r="T3922" s="6">
        <v>0</v>
      </c>
      <c r="U3922" s="6">
        <v>-1232.1500000000001</v>
      </c>
      <c r="V3922" s="6">
        <v>0</v>
      </c>
      <c r="W3922" s="6">
        <f>SUM(Table2[[#This Row],[PE Obligations]:[Paving Obligations]])</f>
        <v>-1232.1500000000001</v>
      </c>
    </row>
    <row r="3923" spans="1:23" x14ac:dyDescent="0.25">
      <c r="A3923" s="5">
        <v>126965</v>
      </c>
      <c r="B3923" s="4">
        <v>2</v>
      </c>
      <c r="C3923" s="9" t="s">
        <v>212</v>
      </c>
      <c r="D3923" s="65" t="s">
        <v>5193</v>
      </c>
      <c r="E3923" s="65" t="s">
        <v>11498</v>
      </c>
      <c r="F3923" s="9" t="s">
        <v>5194</v>
      </c>
      <c r="H3923" s="1" t="s">
        <v>1098</v>
      </c>
      <c r="I3923" s="1" t="s">
        <v>158</v>
      </c>
      <c r="K3923" s="14" t="s">
        <v>11500</v>
      </c>
      <c r="L3923" s="14" t="s">
        <v>11500</v>
      </c>
      <c r="M3923" s="2">
        <v>0.86699999999999999</v>
      </c>
      <c r="P3923" s="181" t="s">
        <v>11517</v>
      </c>
      <c r="Q3923" s="182" t="s">
        <v>30</v>
      </c>
      <c r="S3923" s="6">
        <v>0</v>
      </c>
      <c r="T3923" s="6">
        <v>0</v>
      </c>
      <c r="U3923" s="6">
        <v>0</v>
      </c>
      <c r="V3923" s="6">
        <v>-1243.19</v>
      </c>
      <c r="W3923" s="6">
        <f>SUM(Table2[[#This Row],[PE Obligations]:[Paving Obligations]])</f>
        <v>-1243.19</v>
      </c>
    </row>
    <row r="3924" spans="1:23" ht="30" x14ac:dyDescent="0.25">
      <c r="A3924" s="5">
        <v>127768.28</v>
      </c>
      <c r="B3924" s="4">
        <v>6</v>
      </c>
      <c r="C3924" s="9" t="s">
        <v>46</v>
      </c>
      <c r="D3924" s="65"/>
      <c r="E3924" s="65" t="s">
        <v>11500</v>
      </c>
      <c r="F3924" s="9" t="s">
        <v>5716</v>
      </c>
      <c r="H3924" s="1" t="s">
        <v>24</v>
      </c>
      <c r="I3924" s="1" t="s">
        <v>24</v>
      </c>
      <c r="K3924" s="14" t="s">
        <v>11500</v>
      </c>
      <c r="L3924" s="14" t="s">
        <v>11500</v>
      </c>
      <c r="M3924" s="1" t="s">
        <v>57</v>
      </c>
      <c r="P3924" s="181" t="s">
        <v>11500</v>
      </c>
      <c r="Q3924" s="182"/>
      <c r="S3924" s="6">
        <v>0</v>
      </c>
      <c r="T3924" s="6">
        <v>0</v>
      </c>
      <c r="U3924" s="6">
        <v>-1243.8499999999999</v>
      </c>
      <c r="V3924" s="6">
        <v>0</v>
      </c>
      <c r="W3924" s="6">
        <f>SUM(Table2[[#This Row],[PE Obligations]:[Paving Obligations]])</f>
        <v>-1243.8499999999999</v>
      </c>
    </row>
    <row r="3925" spans="1:23" x14ac:dyDescent="0.25">
      <c r="A3925" s="5">
        <v>126300</v>
      </c>
      <c r="B3925" s="4">
        <v>4</v>
      </c>
      <c r="C3925" s="9" t="s">
        <v>156</v>
      </c>
      <c r="D3925" s="65"/>
      <c r="E3925" s="65" t="s">
        <v>900</v>
      </c>
      <c r="F3925" s="9" t="s">
        <v>4803</v>
      </c>
      <c r="G3925" s="65" t="s">
        <v>4672</v>
      </c>
      <c r="H3925" s="1" t="s">
        <v>158</v>
      </c>
      <c r="I3925" s="1" t="s">
        <v>158</v>
      </c>
      <c r="J3925" s="1" t="e">
        <f>VLOOKUP(A3925,'2015 to 2019'!D:F,3,FALSE)</f>
        <v>#N/A</v>
      </c>
      <c r="K3925" s="14" t="s">
        <v>11496</v>
      </c>
      <c r="L3925" s="14" t="s">
        <v>10418</v>
      </c>
      <c r="M3925" s="2">
        <v>36.729999999999997</v>
      </c>
      <c r="N3925" s="13">
        <v>43140</v>
      </c>
      <c r="O3925" s="1" t="s">
        <v>3042</v>
      </c>
      <c r="P3925" s="181" t="s">
        <v>11514</v>
      </c>
      <c r="Q3925" s="182" t="s">
        <v>430</v>
      </c>
      <c r="S3925" s="6">
        <v>0</v>
      </c>
      <c r="T3925" s="6">
        <v>0</v>
      </c>
      <c r="U3925" s="6">
        <v>0</v>
      </c>
      <c r="V3925" s="6">
        <v>-1267.29</v>
      </c>
      <c r="W3925" s="6">
        <f>SUM(Table2[[#This Row],[PE Obligations]:[Paving Obligations]])</f>
        <v>-1267.29</v>
      </c>
    </row>
    <row r="3926" spans="1:23" ht="30" x14ac:dyDescent="0.25">
      <c r="A3926" s="5">
        <v>127768.39</v>
      </c>
      <c r="B3926" s="4">
        <v>6</v>
      </c>
      <c r="C3926" s="9" t="s">
        <v>46</v>
      </c>
      <c r="D3926" s="65"/>
      <c r="E3926" s="65" t="s">
        <v>11500</v>
      </c>
      <c r="F3926" s="9" t="s">
        <v>5727</v>
      </c>
      <c r="H3926" s="1" t="s">
        <v>24</v>
      </c>
      <c r="I3926" s="1" t="s">
        <v>24</v>
      </c>
      <c r="K3926" s="14" t="s">
        <v>11500</v>
      </c>
      <c r="L3926" s="14" t="s">
        <v>11500</v>
      </c>
      <c r="M3926" s="1" t="s">
        <v>57</v>
      </c>
      <c r="P3926" s="181" t="s">
        <v>11500</v>
      </c>
      <c r="Q3926" s="182"/>
      <c r="S3926" s="6">
        <v>0</v>
      </c>
      <c r="T3926" s="6">
        <v>0</v>
      </c>
      <c r="U3926" s="6">
        <v>-1268.07</v>
      </c>
      <c r="V3926" s="6">
        <v>0</v>
      </c>
      <c r="W3926" s="6">
        <f>SUM(Table2[[#This Row],[PE Obligations]:[Paving Obligations]])</f>
        <v>-1268.07</v>
      </c>
    </row>
    <row r="3927" spans="1:23" ht="30" x14ac:dyDescent="0.25">
      <c r="A3927" s="5">
        <v>127768.31</v>
      </c>
      <c r="B3927" s="4">
        <v>6</v>
      </c>
      <c r="C3927" s="9" t="s">
        <v>46</v>
      </c>
      <c r="D3927" s="65"/>
      <c r="E3927" s="65" t="s">
        <v>11500</v>
      </c>
      <c r="F3927" s="9" t="s">
        <v>5719</v>
      </c>
      <c r="H3927" s="1" t="s">
        <v>24</v>
      </c>
      <c r="I3927" s="1" t="s">
        <v>24</v>
      </c>
      <c r="K3927" s="14" t="s">
        <v>11500</v>
      </c>
      <c r="L3927" s="14" t="s">
        <v>11500</v>
      </c>
      <c r="M3927" s="1" t="s">
        <v>57</v>
      </c>
      <c r="P3927" s="181" t="s">
        <v>11500</v>
      </c>
      <c r="Q3927" s="182"/>
      <c r="S3927" s="6">
        <v>0</v>
      </c>
      <c r="T3927" s="6">
        <v>0</v>
      </c>
      <c r="U3927" s="6">
        <v>-1285.93</v>
      </c>
      <c r="V3927" s="6">
        <v>0</v>
      </c>
      <c r="W3927" s="6">
        <f>SUM(Table2[[#This Row],[PE Obligations]:[Paving Obligations]])</f>
        <v>-1285.93</v>
      </c>
    </row>
    <row r="3928" spans="1:23" ht="45" x14ac:dyDescent="0.25">
      <c r="A3928" s="5">
        <v>108409</v>
      </c>
      <c r="B3928" s="4">
        <v>3</v>
      </c>
      <c r="C3928" s="9" t="s">
        <v>318</v>
      </c>
      <c r="D3928" s="65" t="s">
        <v>679</v>
      </c>
      <c r="E3928" s="65" t="s">
        <v>900</v>
      </c>
      <c r="F3928" s="9" t="s">
        <v>1073</v>
      </c>
      <c r="G3928" s="9" t="s">
        <v>1074</v>
      </c>
      <c r="H3928" s="1" t="s">
        <v>22</v>
      </c>
      <c r="I3928" s="1" t="s">
        <v>969</v>
      </c>
      <c r="K3928" s="14" t="s">
        <v>11496</v>
      </c>
      <c r="L3928" s="14" t="s">
        <v>113</v>
      </c>
      <c r="M3928" s="2">
        <v>0</v>
      </c>
      <c r="P3928" s="181" t="s">
        <v>11514</v>
      </c>
      <c r="Q3928" s="182" t="s">
        <v>11</v>
      </c>
      <c r="S3928" s="6">
        <v>-1286.4000000000001</v>
      </c>
      <c r="T3928" s="6">
        <v>0</v>
      </c>
      <c r="U3928" s="6">
        <v>0</v>
      </c>
      <c r="V3928" s="6">
        <v>0</v>
      </c>
      <c r="W3928" s="6">
        <f>SUM(Table2[[#This Row],[PE Obligations]:[Paving Obligations]])</f>
        <v>-1286.4000000000001</v>
      </c>
    </row>
    <row r="3929" spans="1:23" x14ac:dyDescent="0.25">
      <c r="A3929" s="5">
        <v>127558</v>
      </c>
      <c r="B3929" s="4">
        <v>2</v>
      </c>
      <c r="C3929" s="9" t="s">
        <v>284</v>
      </c>
      <c r="D3929" s="65"/>
      <c r="E3929" s="65" t="s">
        <v>10721</v>
      </c>
      <c r="F3929" s="9" t="s">
        <v>5580</v>
      </c>
      <c r="H3929" s="1" t="s">
        <v>105</v>
      </c>
      <c r="I3929" s="1" t="s">
        <v>171</v>
      </c>
      <c r="K3929" s="14" t="s">
        <v>11500</v>
      </c>
      <c r="L3929" s="14" t="s">
        <v>11500</v>
      </c>
      <c r="M3929" s="1" t="s">
        <v>57</v>
      </c>
      <c r="P3929" s="181" t="s">
        <v>11513</v>
      </c>
      <c r="Q3929" s="182"/>
      <c r="S3929" s="6">
        <v>0</v>
      </c>
      <c r="T3929" s="6">
        <v>0</v>
      </c>
      <c r="U3929" s="6">
        <v>-1296</v>
      </c>
      <c r="V3929" s="6">
        <v>0</v>
      </c>
      <c r="W3929" s="6">
        <f>SUM(Table2[[#This Row],[PE Obligations]:[Paving Obligations]])</f>
        <v>-1296</v>
      </c>
    </row>
    <row r="3930" spans="1:23" ht="30" x14ac:dyDescent="0.25">
      <c r="A3930" s="5">
        <v>127500</v>
      </c>
      <c r="B3930" s="4">
        <v>1</v>
      </c>
      <c r="C3930" s="9" t="s">
        <v>223</v>
      </c>
      <c r="D3930" s="65"/>
      <c r="E3930" s="65" t="s">
        <v>11500</v>
      </c>
      <c r="F3930" s="9" t="s">
        <v>5534</v>
      </c>
      <c r="H3930" s="1" t="s">
        <v>1246</v>
      </c>
      <c r="K3930" s="14" t="s">
        <v>11500</v>
      </c>
      <c r="L3930" s="14" t="s">
        <v>11500</v>
      </c>
      <c r="M3930" s="1" t="s">
        <v>57</v>
      </c>
      <c r="P3930" s="181" t="s">
        <v>11500</v>
      </c>
      <c r="Q3930" s="182"/>
      <c r="S3930" s="6">
        <v>0</v>
      </c>
      <c r="T3930" s="6">
        <v>0</v>
      </c>
      <c r="U3930" s="6">
        <v>-1308.5</v>
      </c>
      <c r="V3930" s="6">
        <v>0</v>
      </c>
      <c r="W3930" s="6">
        <f>SUM(Table2[[#This Row],[PE Obligations]:[Paving Obligations]])</f>
        <v>-1308.5</v>
      </c>
    </row>
    <row r="3931" spans="1:23" ht="30" x14ac:dyDescent="0.25">
      <c r="A3931" s="5">
        <v>126354</v>
      </c>
      <c r="B3931" s="4">
        <v>2</v>
      </c>
      <c r="C3931" s="9" t="s">
        <v>280</v>
      </c>
      <c r="D3931" s="65" t="s">
        <v>4835</v>
      </c>
      <c r="E3931" s="65" t="s">
        <v>11498</v>
      </c>
      <c r="F3931" s="9" t="s">
        <v>4836</v>
      </c>
      <c r="H3931" s="1" t="s">
        <v>1098</v>
      </c>
      <c r="I3931" s="1" t="s">
        <v>158</v>
      </c>
      <c r="K3931" s="14" t="s">
        <v>11500</v>
      </c>
      <c r="L3931" s="14" t="s">
        <v>11500</v>
      </c>
      <c r="M3931" s="2">
        <v>3.6520000000000001</v>
      </c>
      <c r="P3931" s="181" t="s">
        <v>11517</v>
      </c>
      <c r="Q3931" s="182" t="s">
        <v>30</v>
      </c>
      <c r="S3931" s="6">
        <v>0</v>
      </c>
      <c r="T3931" s="6">
        <v>0</v>
      </c>
      <c r="U3931" s="6">
        <v>0</v>
      </c>
      <c r="V3931" s="6">
        <v>-1316.16</v>
      </c>
      <c r="W3931" s="6">
        <f>SUM(Table2[[#This Row],[PE Obligations]:[Paving Obligations]])</f>
        <v>-1316.16</v>
      </c>
    </row>
    <row r="3932" spans="1:23" x14ac:dyDescent="0.25">
      <c r="A3932" s="5">
        <v>126985</v>
      </c>
      <c r="B3932" s="4">
        <v>2</v>
      </c>
      <c r="C3932" s="9" t="s">
        <v>121</v>
      </c>
      <c r="D3932" s="65" t="s">
        <v>5220</v>
      </c>
      <c r="E3932" s="65" t="s">
        <v>11498</v>
      </c>
      <c r="F3932" s="9" t="s">
        <v>5221</v>
      </c>
      <c r="H3932" s="1" t="s">
        <v>1098</v>
      </c>
      <c r="I3932" s="1" t="s">
        <v>158</v>
      </c>
      <c r="K3932" s="14" t="s">
        <v>11500</v>
      </c>
      <c r="L3932" s="14" t="s">
        <v>11500</v>
      </c>
      <c r="M3932" s="2">
        <v>2.91</v>
      </c>
      <c r="P3932" s="181" t="s">
        <v>11517</v>
      </c>
      <c r="Q3932" s="182" t="s">
        <v>30</v>
      </c>
      <c r="S3932" s="6">
        <v>0</v>
      </c>
      <c r="T3932" s="6">
        <v>0</v>
      </c>
      <c r="U3932" s="6">
        <v>0</v>
      </c>
      <c r="V3932" s="6">
        <v>-1327.6</v>
      </c>
      <c r="W3932" s="6">
        <f>SUM(Table2[[#This Row],[PE Obligations]:[Paving Obligations]])</f>
        <v>-1327.6</v>
      </c>
    </row>
    <row r="3933" spans="1:23" ht="30" x14ac:dyDescent="0.25">
      <c r="A3933" s="5">
        <v>127768.43</v>
      </c>
      <c r="B3933" s="4">
        <v>6</v>
      </c>
      <c r="C3933" s="9" t="s">
        <v>46</v>
      </c>
      <c r="D3933" s="65"/>
      <c r="E3933" s="65" t="s">
        <v>11500</v>
      </c>
      <c r="F3933" s="9" t="s">
        <v>5731</v>
      </c>
      <c r="H3933" s="1" t="s">
        <v>24</v>
      </c>
      <c r="I3933" s="1" t="s">
        <v>24</v>
      </c>
      <c r="K3933" s="14" t="s">
        <v>11500</v>
      </c>
      <c r="L3933" s="14" t="s">
        <v>11500</v>
      </c>
      <c r="M3933" s="1" t="s">
        <v>57</v>
      </c>
      <c r="P3933" s="181" t="s">
        <v>11500</v>
      </c>
      <c r="Q3933" s="182"/>
      <c r="S3933" s="6">
        <v>0</v>
      </c>
      <c r="T3933" s="6">
        <v>0</v>
      </c>
      <c r="U3933" s="6">
        <v>-1343.03</v>
      </c>
      <c r="V3933" s="6">
        <v>0</v>
      </c>
      <c r="W3933" s="6">
        <f>SUM(Table2[[#This Row],[PE Obligations]:[Paving Obligations]])</f>
        <v>-1343.03</v>
      </c>
    </row>
    <row r="3934" spans="1:23" ht="30" x14ac:dyDescent="0.25">
      <c r="A3934" s="5">
        <v>127667</v>
      </c>
      <c r="B3934" s="4">
        <v>4</v>
      </c>
      <c r="C3934" s="9" t="s">
        <v>355</v>
      </c>
      <c r="D3934" s="65" t="s">
        <v>5621</v>
      </c>
      <c r="E3934" s="65" t="s">
        <v>11498</v>
      </c>
      <c r="F3934" s="9" t="s">
        <v>5622</v>
      </c>
      <c r="H3934" s="1" t="s">
        <v>1098</v>
      </c>
      <c r="I3934" s="1" t="s">
        <v>158</v>
      </c>
      <c r="K3934" s="14" t="s">
        <v>11500</v>
      </c>
      <c r="L3934" s="14" t="s">
        <v>11500</v>
      </c>
      <c r="M3934" s="2">
        <v>1.677</v>
      </c>
      <c r="P3934" s="181" t="s">
        <v>11517</v>
      </c>
      <c r="Q3934" s="182" t="s">
        <v>30</v>
      </c>
      <c r="S3934" s="6">
        <v>0</v>
      </c>
      <c r="T3934" s="6">
        <v>0</v>
      </c>
      <c r="U3934" s="6">
        <v>0</v>
      </c>
      <c r="V3934" s="6">
        <v>-1354.87</v>
      </c>
      <c r="W3934" s="6">
        <f>SUM(Table2[[#This Row],[PE Obligations]:[Paving Obligations]])</f>
        <v>-1354.87</v>
      </c>
    </row>
    <row r="3935" spans="1:23" ht="30" x14ac:dyDescent="0.25">
      <c r="A3935" s="5">
        <v>127768.38</v>
      </c>
      <c r="B3935" s="4">
        <v>6</v>
      </c>
      <c r="C3935" s="9" t="s">
        <v>46</v>
      </c>
      <c r="D3935" s="65"/>
      <c r="E3935" s="65" t="s">
        <v>11500</v>
      </c>
      <c r="F3935" s="9" t="s">
        <v>5726</v>
      </c>
      <c r="H3935" s="1" t="s">
        <v>24</v>
      </c>
      <c r="I3935" s="1" t="s">
        <v>24</v>
      </c>
      <c r="K3935" s="14" t="s">
        <v>11500</v>
      </c>
      <c r="L3935" s="14" t="s">
        <v>11500</v>
      </c>
      <c r="M3935" s="1" t="s">
        <v>57</v>
      </c>
      <c r="P3935" s="181" t="s">
        <v>11500</v>
      </c>
      <c r="Q3935" s="182"/>
      <c r="S3935" s="6">
        <v>0</v>
      </c>
      <c r="T3935" s="6">
        <v>0</v>
      </c>
      <c r="U3935" s="6">
        <v>-1383.03</v>
      </c>
      <c r="V3935" s="6">
        <v>0</v>
      </c>
      <c r="W3935" s="6">
        <f>SUM(Table2[[#This Row],[PE Obligations]:[Paving Obligations]])</f>
        <v>-1383.03</v>
      </c>
    </row>
    <row r="3936" spans="1:23" x14ac:dyDescent="0.25">
      <c r="A3936" s="5">
        <v>118304.01</v>
      </c>
      <c r="B3936" s="4">
        <v>3</v>
      </c>
      <c r="C3936" s="9" t="s">
        <v>161</v>
      </c>
      <c r="D3936" s="65"/>
      <c r="E3936" s="65" t="s">
        <v>10721</v>
      </c>
      <c r="F3936" s="9" t="s">
        <v>2254</v>
      </c>
      <c r="H3936" s="1" t="s">
        <v>105</v>
      </c>
      <c r="I3936" s="1" t="s">
        <v>922</v>
      </c>
      <c r="K3936" s="14" t="s">
        <v>11500</v>
      </c>
      <c r="L3936" s="14" t="s">
        <v>11500</v>
      </c>
      <c r="M3936" s="1" t="s">
        <v>57</v>
      </c>
      <c r="N3936" s="13">
        <v>41684</v>
      </c>
      <c r="P3936" s="181" t="s">
        <v>11513</v>
      </c>
      <c r="Q3936" s="182"/>
      <c r="S3936" s="6">
        <v>0</v>
      </c>
      <c r="T3936" s="6">
        <v>0</v>
      </c>
      <c r="U3936" s="6">
        <v>-1389.41</v>
      </c>
      <c r="V3936" s="6">
        <v>0</v>
      </c>
      <c r="W3936" s="6">
        <f>SUM(Table2[[#This Row],[PE Obligations]:[Paving Obligations]])</f>
        <v>-1389.41</v>
      </c>
    </row>
    <row r="3937" spans="1:23" ht="30" x14ac:dyDescent="0.25">
      <c r="A3937" s="5">
        <v>127768.05</v>
      </c>
      <c r="B3937" s="4">
        <v>6</v>
      </c>
      <c r="C3937" s="9" t="s">
        <v>46</v>
      </c>
      <c r="D3937" s="65"/>
      <c r="E3937" s="65" t="s">
        <v>11500</v>
      </c>
      <c r="F3937" s="9" t="s">
        <v>5693</v>
      </c>
      <c r="H3937" s="1" t="s">
        <v>24</v>
      </c>
      <c r="I3937" s="1" t="s">
        <v>24</v>
      </c>
      <c r="K3937" s="14" t="s">
        <v>11500</v>
      </c>
      <c r="L3937" s="14" t="s">
        <v>11500</v>
      </c>
      <c r="M3937" s="1" t="s">
        <v>57</v>
      </c>
      <c r="P3937" s="181" t="s">
        <v>11500</v>
      </c>
      <c r="Q3937" s="182"/>
      <c r="S3937" s="6">
        <v>0</v>
      </c>
      <c r="T3937" s="6">
        <v>0</v>
      </c>
      <c r="U3937" s="6">
        <v>-1394.87</v>
      </c>
      <c r="V3937" s="6">
        <v>0</v>
      </c>
      <c r="W3937" s="6">
        <f>SUM(Table2[[#This Row],[PE Obligations]:[Paving Obligations]])</f>
        <v>-1394.87</v>
      </c>
    </row>
    <row r="3938" spans="1:23" ht="30" x14ac:dyDescent="0.25">
      <c r="A3938" s="5">
        <v>118402</v>
      </c>
      <c r="B3938" s="4">
        <v>1</v>
      </c>
      <c r="C3938" s="9" t="s">
        <v>292</v>
      </c>
      <c r="D3938" s="65" t="s">
        <v>2278</v>
      </c>
      <c r="E3938" s="65" t="s">
        <v>11498</v>
      </c>
      <c r="F3938" s="9" t="s">
        <v>2279</v>
      </c>
      <c r="H3938" s="1" t="s">
        <v>1098</v>
      </c>
      <c r="I3938" s="1" t="s">
        <v>158</v>
      </c>
      <c r="K3938" s="14" t="s">
        <v>11500</v>
      </c>
      <c r="L3938" s="14" t="s">
        <v>11500</v>
      </c>
      <c r="M3938" s="2">
        <v>5.86</v>
      </c>
      <c r="P3938" s="181" t="s">
        <v>11517</v>
      </c>
      <c r="Q3938" s="182" t="s">
        <v>30</v>
      </c>
      <c r="S3938" s="6">
        <v>0</v>
      </c>
      <c r="T3938" s="6">
        <v>0</v>
      </c>
      <c r="U3938" s="6">
        <v>0</v>
      </c>
      <c r="V3938" s="6">
        <v>-1396.19</v>
      </c>
      <c r="W3938" s="6">
        <f>SUM(Table2[[#This Row],[PE Obligations]:[Paving Obligations]])</f>
        <v>-1396.19</v>
      </c>
    </row>
    <row r="3939" spans="1:23" x14ac:dyDescent="0.25">
      <c r="A3939" s="5">
        <v>105199.14</v>
      </c>
      <c r="B3939" s="4">
        <v>3</v>
      </c>
      <c r="C3939" s="9" t="s">
        <v>131</v>
      </c>
      <c r="D3939" s="65"/>
      <c r="E3939" s="65" t="s">
        <v>11498</v>
      </c>
      <c r="F3939" s="9" t="s">
        <v>896</v>
      </c>
      <c r="H3939" s="1" t="s">
        <v>760</v>
      </c>
      <c r="I3939" s="1" t="s">
        <v>761</v>
      </c>
      <c r="K3939" s="14" t="s">
        <v>11500</v>
      </c>
      <c r="L3939" s="14" t="s">
        <v>11500</v>
      </c>
      <c r="M3939" s="1" t="s">
        <v>57</v>
      </c>
      <c r="P3939" s="181" t="s">
        <v>11517</v>
      </c>
      <c r="Q3939" s="182"/>
      <c r="S3939" s="6">
        <v>0</v>
      </c>
      <c r="T3939" s="6">
        <v>0</v>
      </c>
      <c r="U3939" s="6">
        <v>-1401.36</v>
      </c>
      <c r="V3939" s="6">
        <v>0</v>
      </c>
      <c r="W3939" s="6">
        <f>SUM(Table2[[#This Row],[PE Obligations]:[Paving Obligations]])</f>
        <v>-1401.36</v>
      </c>
    </row>
    <row r="3940" spans="1:23" x14ac:dyDescent="0.25">
      <c r="A3940" s="5">
        <v>45969</v>
      </c>
      <c r="B3940" s="4">
        <v>3</v>
      </c>
      <c r="C3940" s="9" t="s">
        <v>43</v>
      </c>
      <c r="D3940" s="65" t="s">
        <v>126</v>
      </c>
      <c r="E3940" s="65" t="s">
        <v>900</v>
      </c>
      <c r="F3940" s="9" t="s">
        <v>127</v>
      </c>
      <c r="H3940" s="1" t="s">
        <v>24</v>
      </c>
      <c r="K3940" s="14" t="s">
        <v>11500</v>
      </c>
      <c r="L3940" s="14" t="s">
        <v>11500</v>
      </c>
      <c r="M3940" s="2">
        <v>0</v>
      </c>
      <c r="P3940" s="181" t="s">
        <v>11515</v>
      </c>
      <c r="Q3940" s="182"/>
      <c r="S3940" s="6">
        <v>-1416.13</v>
      </c>
      <c r="T3940" s="6">
        <v>0</v>
      </c>
      <c r="U3940" s="6">
        <v>0</v>
      </c>
      <c r="V3940" s="6">
        <v>0</v>
      </c>
      <c r="W3940" s="6">
        <f>SUM(Table2[[#This Row],[PE Obligations]:[Paving Obligations]])</f>
        <v>-1416.13</v>
      </c>
    </row>
    <row r="3941" spans="1:23" x14ac:dyDescent="0.25">
      <c r="A3941" s="5">
        <v>119643</v>
      </c>
      <c r="B3941" s="4">
        <v>2</v>
      </c>
      <c r="C3941" s="9" t="s">
        <v>128</v>
      </c>
      <c r="D3941" s="65"/>
      <c r="E3941" s="65" t="s">
        <v>11500</v>
      </c>
      <c r="F3941" s="9" t="s">
        <v>2476</v>
      </c>
      <c r="H3941" s="1" t="s">
        <v>878</v>
      </c>
      <c r="I3941" s="1" t="s">
        <v>972</v>
      </c>
      <c r="K3941" s="14" t="s">
        <v>11500</v>
      </c>
      <c r="L3941" s="14" t="s">
        <v>11500</v>
      </c>
      <c r="M3941" s="1" t="s">
        <v>57</v>
      </c>
      <c r="P3941" s="181" t="s">
        <v>11500</v>
      </c>
      <c r="Q3941" s="182"/>
      <c r="S3941" s="6">
        <v>0</v>
      </c>
      <c r="T3941" s="6">
        <v>0</v>
      </c>
      <c r="U3941" s="6">
        <v>-1432</v>
      </c>
      <c r="V3941" s="6">
        <v>0</v>
      </c>
      <c r="W3941" s="6">
        <f>SUM(Table2[[#This Row],[PE Obligations]:[Paving Obligations]])</f>
        <v>-1432</v>
      </c>
    </row>
    <row r="3942" spans="1:23" x14ac:dyDescent="0.25">
      <c r="A3942" s="5">
        <v>105028.14</v>
      </c>
      <c r="B3942" s="4">
        <v>1</v>
      </c>
      <c r="C3942" s="9" t="s">
        <v>102</v>
      </c>
      <c r="D3942" s="65"/>
      <c r="E3942" s="65" t="s">
        <v>11500</v>
      </c>
      <c r="F3942" s="9" t="s">
        <v>896</v>
      </c>
      <c r="H3942" s="1" t="s">
        <v>760</v>
      </c>
      <c r="I3942" s="1" t="s">
        <v>761</v>
      </c>
      <c r="K3942" s="14" t="s">
        <v>11500</v>
      </c>
      <c r="L3942" s="14" t="s">
        <v>11500</v>
      </c>
      <c r="M3942" s="1" t="s">
        <v>57</v>
      </c>
      <c r="P3942" s="181" t="s">
        <v>11500</v>
      </c>
      <c r="Q3942" s="182"/>
      <c r="S3942" s="6">
        <v>0</v>
      </c>
      <c r="T3942" s="6">
        <v>0</v>
      </c>
      <c r="U3942" s="6">
        <v>-1445.46</v>
      </c>
      <c r="V3942" s="6">
        <v>0</v>
      </c>
      <c r="W3942" s="6">
        <f>SUM(Table2[[#This Row],[PE Obligations]:[Paving Obligations]])</f>
        <v>-1445.46</v>
      </c>
    </row>
    <row r="3943" spans="1:23" ht="30" x14ac:dyDescent="0.25">
      <c r="A3943" s="5">
        <v>100335.03999999999</v>
      </c>
      <c r="B3943" s="4">
        <v>4</v>
      </c>
      <c r="C3943" s="9" t="s">
        <v>78</v>
      </c>
      <c r="D3943" s="65" t="s">
        <v>525</v>
      </c>
      <c r="E3943" s="65" t="s">
        <v>10721</v>
      </c>
      <c r="F3943" s="9" t="s">
        <v>526</v>
      </c>
      <c r="H3943" s="1" t="s">
        <v>74</v>
      </c>
      <c r="I3943" s="1" t="s">
        <v>93</v>
      </c>
      <c r="K3943" s="14" t="s">
        <v>11496</v>
      </c>
      <c r="L3943" s="14" t="s">
        <v>11499</v>
      </c>
      <c r="M3943" s="2">
        <v>8.2899999999999991</v>
      </c>
      <c r="N3943" s="13">
        <v>41124</v>
      </c>
      <c r="P3943" s="181" t="s">
        <v>11513</v>
      </c>
      <c r="Q3943" s="182"/>
      <c r="S3943" s="6">
        <v>0</v>
      </c>
      <c r="T3943" s="6">
        <v>0</v>
      </c>
      <c r="U3943" s="6">
        <v>-1454.61</v>
      </c>
      <c r="V3943" s="6">
        <v>0</v>
      </c>
      <c r="W3943" s="6">
        <f>SUM(Table2[[#This Row],[PE Obligations]:[Paving Obligations]])</f>
        <v>-1454.61</v>
      </c>
    </row>
    <row r="3944" spans="1:23" x14ac:dyDescent="0.25">
      <c r="A3944" s="5">
        <v>113940</v>
      </c>
      <c r="B3944" s="4">
        <v>1</v>
      </c>
      <c r="C3944" s="9" t="s">
        <v>86</v>
      </c>
      <c r="D3944" s="65"/>
      <c r="E3944" s="65" t="s">
        <v>11500</v>
      </c>
      <c r="F3944" s="9" t="s">
        <v>1507</v>
      </c>
      <c r="H3944" s="1" t="s">
        <v>878</v>
      </c>
      <c r="I3944" s="1" t="s">
        <v>972</v>
      </c>
      <c r="K3944" s="14" t="s">
        <v>11500</v>
      </c>
      <c r="L3944" s="14" t="s">
        <v>11500</v>
      </c>
      <c r="M3944" s="1" t="s">
        <v>57</v>
      </c>
      <c r="P3944" s="181" t="s">
        <v>11500</v>
      </c>
      <c r="Q3944" s="182"/>
      <c r="S3944" s="6">
        <v>0</v>
      </c>
      <c r="T3944" s="6">
        <v>0</v>
      </c>
      <c r="U3944" s="6">
        <v>-1465</v>
      </c>
      <c r="V3944" s="6">
        <v>0</v>
      </c>
      <c r="W3944" s="6">
        <f>SUM(Table2[[#This Row],[PE Obligations]:[Paving Obligations]])</f>
        <v>-1465</v>
      </c>
    </row>
    <row r="3945" spans="1:23" ht="30" x14ac:dyDescent="0.25">
      <c r="A3945" s="5">
        <v>126968</v>
      </c>
      <c r="B3945" s="4">
        <v>2</v>
      </c>
      <c r="C3945" s="9" t="s">
        <v>212</v>
      </c>
      <c r="D3945" s="65" t="s">
        <v>5197</v>
      </c>
      <c r="E3945" s="65" t="s">
        <v>11498</v>
      </c>
      <c r="F3945" s="9" t="s">
        <v>5198</v>
      </c>
      <c r="H3945" s="1" t="s">
        <v>1098</v>
      </c>
      <c r="I3945" s="1" t="s">
        <v>158</v>
      </c>
      <c r="K3945" s="14" t="s">
        <v>11500</v>
      </c>
      <c r="L3945" s="14" t="s">
        <v>11500</v>
      </c>
      <c r="M3945" s="2">
        <v>1.17</v>
      </c>
      <c r="P3945" s="181" t="s">
        <v>11517</v>
      </c>
      <c r="Q3945" s="182" t="s">
        <v>30</v>
      </c>
      <c r="S3945" s="6">
        <v>0</v>
      </c>
      <c r="T3945" s="6">
        <v>0</v>
      </c>
      <c r="U3945" s="6">
        <v>0</v>
      </c>
      <c r="V3945" s="6">
        <v>-1470.05</v>
      </c>
      <c r="W3945" s="6">
        <f>SUM(Table2[[#This Row],[PE Obligations]:[Paving Obligations]])</f>
        <v>-1470.05</v>
      </c>
    </row>
    <row r="3946" spans="1:23" x14ac:dyDescent="0.25">
      <c r="A3946" s="5">
        <v>105228.14</v>
      </c>
      <c r="B3946" s="4">
        <v>4</v>
      </c>
      <c r="C3946" s="9" t="s">
        <v>233</v>
      </c>
      <c r="D3946" s="65"/>
      <c r="E3946" s="65" t="s">
        <v>11498</v>
      </c>
      <c r="F3946" s="9" t="s">
        <v>896</v>
      </c>
      <c r="H3946" s="1" t="s">
        <v>760</v>
      </c>
      <c r="I3946" s="1" t="s">
        <v>761</v>
      </c>
      <c r="K3946" s="14" t="s">
        <v>11500</v>
      </c>
      <c r="L3946" s="14" t="s">
        <v>11500</v>
      </c>
      <c r="M3946" s="1" t="s">
        <v>57</v>
      </c>
      <c r="P3946" s="181" t="s">
        <v>11517</v>
      </c>
      <c r="Q3946" s="182"/>
      <c r="S3946" s="6">
        <v>0</v>
      </c>
      <c r="T3946" s="6">
        <v>0</v>
      </c>
      <c r="U3946" s="6">
        <v>-1483.23</v>
      </c>
      <c r="V3946" s="6">
        <v>0</v>
      </c>
      <c r="W3946" s="6">
        <f>SUM(Table2[[#This Row],[PE Obligations]:[Paving Obligations]])</f>
        <v>-1483.23</v>
      </c>
    </row>
    <row r="3947" spans="1:23" x14ac:dyDescent="0.25">
      <c r="A3947" s="5">
        <v>119181</v>
      </c>
      <c r="B3947" s="4">
        <v>6</v>
      </c>
      <c r="C3947" s="9" t="s">
        <v>46</v>
      </c>
      <c r="D3947" s="65"/>
      <c r="E3947" s="65" t="s">
        <v>11500</v>
      </c>
      <c r="F3947" s="9" t="s">
        <v>2446</v>
      </c>
      <c r="H3947" s="1" t="s">
        <v>24</v>
      </c>
      <c r="I3947" s="1" t="s">
        <v>155</v>
      </c>
      <c r="K3947" s="14" t="s">
        <v>11500</v>
      </c>
      <c r="L3947" s="14" t="s">
        <v>11500</v>
      </c>
      <c r="M3947" s="1" t="s">
        <v>57</v>
      </c>
      <c r="P3947" s="181" t="s">
        <v>11500</v>
      </c>
      <c r="Q3947" s="182"/>
      <c r="S3947" s="6">
        <v>-1490.29</v>
      </c>
      <c r="T3947" s="6">
        <v>0</v>
      </c>
      <c r="U3947" s="6">
        <v>0</v>
      </c>
      <c r="V3947" s="6">
        <v>0</v>
      </c>
      <c r="W3947" s="6">
        <f>SUM(Table2[[#This Row],[PE Obligations]:[Paving Obligations]])</f>
        <v>-1490.29</v>
      </c>
    </row>
    <row r="3948" spans="1:23" x14ac:dyDescent="0.25">
      <c r="A3948" s="5">
        <v>128555</v>
      </c>
      <c r="B3948" s="4">
        <v>3</v>
      </c>
      <c r="C3948" s="9" t="s">
        <v>320</v>
      </c>
      <c r="D3948" s="65"/>
      <c r="E3948" s="65" t="s">
        <v>11500</v>
      </c>
      <c r="F3948" s="9" t="s">
        <v>6149</v>
      </c>
      <c r="H3948" s="1" t="s">
        <v>878</v>
      </c>
      <c r="I3948" s="1" t="s">
        <v>972</v>
      </c>
      <c r="K3948" s="14" t="s">
        <v>11500</v>
      </c>
      <c r="L3948" s="14" t="s">
        <v>11500</v>
      </c>
      <c r="M3948" s="1" t="s">
        <v>57</v>
      </c>
      <c r="P3948" s="181" t="s">
        <v>11500</v>
      </c>
      <c r="Q3948" s="182"/>
      <c r="S3948" s="6">
        <v>0</v>
      </c>
      <c r="T3948" s="6">
        <v>0</v>
      </c>
      <c r="U3948" s="6">
        <v>-1500</v>
      </c>
      <c r="V3948" s="6">
        <v>0</v>
      </c>
      <c r="W3948" s="6">
        <f>SUM(Table2[[#This Row],[PE Obligations]:[Paving Obligations]])</f>
        <v>-1500</v>
      </c>
    </row>
    <row r="3949" spans="1:23" x14ac:dyDescent="0.25">
      <c r="A3949" s="5">
        <v>118918.02</v>
      </c>
      <c r="B3949" s="4">
        <v>1</v>
      </c>
      <c r="C3949" s="9" t="s">
        <v>899</v>
      </c>
      <c r="D3949" s="65" t="s">
        <v>2419</v>
      </c>
      <c r="E3949" s="65" t="s">
        <v>10721</v>
      </c>
      <c r="F3949" s="9" t="s">
        <v>2420</v>
      </c>
      <c r="H3949" s="1" t="s">
        <v>105</v>
      </c>
      <c r="I3949" s="1" t="s">
        <v>761</v>
      </c>
      <c r="K3949" s="14" t="s">
        <v>11500</v>
      </c>
      <c r="L3949" s="14" t="s">
        <v>11500</v>
      </c>
      <c r="M3949" s="1" t="s">
        <v>57</v>
      </c>
      <c r="P3949" s="181" t="s">
        <v>11513</v>
      </c>
      <c r="Q3949" s="182"/>
      <c r="S3949" s="6">
        <v>0</v>
      </c>
      <c r="T3949" s="6">
        <v>0</v>
      </c>
      <c r="U3949" s="6">
        <v>-1524.74</v>
      </c>
      <c r="V3949" s="6">
        <v>0</v>
      </c>
      <c r="W3949" s="6">
        <f>SUM(Table2[[#This Row],[PE Obligations]:[Paving Obligations]])</f>
        <v>-1524.74</v>
      </c>
    </row>
    <row r="3950" spans="1:23" ht="30" x14ac:dyDescent="0.25">
      <c r="A3950" s="5">
        <v>127768.37</v>
      </c>
      <c r="B3950" s="4">
        <v>6</v>
      </c>
      <c r="C3950" s="9" t="s">
        <v>46</v>
      </c>
      <c r="D3950" s="65"/>
      <c r="E3950" s="65" t="s">
        <v>11500</v>
      </c>
      <c r="F3950" s="9" t="s">
        <v>5725</v>
      </c>
      <c r="H3950" s="1" t="s">
        <v>24</v>
      </c>
      <c r="I3950" s="1" t="s">
        <v>24</v>
      </c>
      <c r="K3950" s="14" t="s">
        <v>11500</v>
      </c>
      <c r="L3950" s="14" t="s">
        <v>11500</v>
      </c>
      <c r="M3950" s="1" t="s">
        <v>57</v>
      </c>
      <c r="P3950" s="181" t="s">
        <v>11500</v>
      </c>
      <c r="Q3950" s="182"/>
      <c r="S3950" s="6">
        <v>0</v>
      </c>
      <c r="T3950" s="6">
        <v>0</v>
      </c>
      <c r="U3950" s="6">
        <v>-1529.33</v>
      </c>
      <c r="V3950" s="6">
        <v>0</v>
      </c>
      <c r="W3950" s="6">
        <f>SUM(Table2[[#This Row],[PE Obligations]:[Paving Obligations]])</f>
        <v>-1529.33</v>
      </c>
    </row>
    <row r="3951" spans="1:23" ht="45" x14ac:dyDescent="0.25">
      <c r="A3951" s="5">
        <v>112614</v>
      </c>
      <c r="B3951" s="4">
        <v>1</v>
      </c>
      <c r="C3951" s="9" t="s">
        <v>310</v>
      </c>
      <c r="D3951" s="65" t="s">
        <v>1329</v>
      </c>
      <c r="E3951" s="65" t="s">
        <v>900</v>
      </c>
      <c r="F3951" s="9" t="s">
        <v>1330</v>
      </c>
      <c r="G3951" s="9" t="s">
        <v>1331</v>
      </c>
      <c r="H3951" s="1" t="s">
        <v>501</v>
      </c>
      <c r="I3951" s="1" t="s">
        <v>600</v>
      </c>
      <c r="K3951" s="14" t="s">
        <v>11496</v>
      </c>
      <c r="L3951" s="14" t="s">
        <v>113</v>
      </c>
      <c r="M3951" s="2">
        <v>8.5999999999999993E-2</v>
      </c>
      <c r="N3951" s="13">
        <v>41516</v>
      </c>
      <c r="P3951" s="181" t="s">
        <v>11514</v>
      </c>
      <c r="Q3951" s="182" t="s">
        <v>11</v>
      </c>
      <c r="S3951" s="6">
        <v>0</v>
      </c>
      <c r="T3951" s="6">
        <v>-1554.99</v>
      </c>
      <c r="U3951" s="6">
        <v>0</v>
      </c>
      <c r="V3951" s="6">
        <v>0</v>
      </c>
      <c r="W3951" s="6">
        <f>SUM(Table2[[#This Row],[PE Obligations]:[Paving Obligations]])</f>
        <v>-1554.99</v>
      </c>
    </row>
    <row r="3952" spans="1:23" ht="45" x14ac:dyDescent="0.25">
      <c r="A3952" s="5">
        <v>127516.01</v>
      </c>
      <c r="B3952" s="4">
        <v>6</v>
      </c>
      <c r="C3952" s="9" t="s">
        <v>46</v>
      </c>
      <c r="D3952" s="65"/>
      <c r="E3952" s="65" t="s">
        <v>11500</v>
      </c>
      <c r="F3952" s="9" t="s">
        <v>5549</v>
      </c>
      <c r="G3952" s="9" t="s">
        <v>5551</v>
      </c>
      <c r="H3952" s="1" t="s">
        <v>24</v>
      </c>
      <c r="I3952" s="1" t="s">
        <v>24</v>
      </c>
      <c r="K3952" s="14" t="s">
        <v>11500</v>
      </c>
      <c r="L3952" s="14" t="s">
        <v>11500</v>
      </c>
      <c r="M3952" s="1" t="s">
        <v>57</v>
      </c>
      <c r="P3952" s="181" t="s">
        <v>11500</v>
      </c>
      <c r="Q3952" s="182"/>
      <c r="S3952" s="6">
        <v>0</v>
      </c>
      <c r="T3952" s="6">
        <v>0</v>
      </c>
      <c r="U3952" s="6">
        <v>-1584.03</v>
      </c>
      <c r="V3952" s="6">
        <v>0</v>
      </c>
      <c r="W3952" s="6">
        <f>SUM(Table2[[#This Row],[PE Obligations]:[Paving Obligations]])</f>
        <v>-1584.03</v>
      </c>
    </row>
    <row r="3953" spans="1:23" ht="30" x14ac:dyDescent="0.25">
      <c r="A3953" s="5">
        <v>127768.27</v>
      </c>
      <c r="B3953" s="4">
        <v>6</v>
      </c>
      <c r="C3953" s="9" t="s">
        <v>46</v>
      </c>
      <c r="D3953" s="65"/>
      <c r="E3953" s="65" t="s">
        <v>11500</v>
      </c>
      <c r="F3953" s="9" t="s">
        <v>5715</v>
      </c>
      <c r="H3953" s="1" t="s">
        <v>24</v>
      </c>
      <c r="I3953" s="1" t="s">
        <v>24</v>
      </c>
      <c r="K3953" s="14" t="s">
        <v>11500</v>
      </c>
      <c r="L3953" s="14" t="s">
        <v>11500</v>
      </c>
      <c r="M3953" s="1" t="s">
        <v>57</v>
      </c>
      <c r="P3953" s="181" t="s">
        <v>11500</v>
      </c>
      <c r="Q3953" s="182"/>
      <c r="S3953" s="6">
        <v>0</v>
      </c>
      <c r="T3953" s="6">
        <v>0</v>
      </c>
      <c r="U3953" s="6">
        <v>-1600.73</v>
      </c>
      <c r="V3953" s="6">
        <v>0</v>
      </c>
      <c r="W3953" s="6">
        <f>SUM(Table2[[#This Row],[PE Obligations]:[Paving Obligations]])</f>
        <v>-1600.73</v>
      </c>
    </row>
    <row r="3954" spans="1:23" x14ac:dyDescent="0.25">
      <c r="A3954" s="5">
        <v>127507</v>
      </c>
      <c r="B3954" s="4">
        <v>2</v>
      </c>
      <c r="C3954" s="9" t="s">
        <v>204</v>
      </c>
      <c r="D3954" s="65"/>
      <c r="E3954" s="65" t="s">
        <v>11500</v>
      </c>
      <c r="F3954" s="9" t="s">
        <v>5538</v>
      </c>
      <c r="H3954" s="1" t="s">
        <v>878</v>
      </c>
      <c r="I3954" s="1" t="s">
        <v>972</v>
      </c>
      <c r="K3954" s="14" t="s">
        <v>11500</v>
      </c>
      <c r="L3954" s="14" t="s">
        <v>11500</v>
      </c>
      <c r="M3954" s="1" t="s">
        <v>57</v>
      </c>
      <c r="P3954" s="181" t="s">
        <v>11500</v>
      </c>
      <c r="Q3954" s="182"/>
      <c r="S3954" s="6">
        <v>0</v>
      </c>
      <c r="T3954" s="6">
        <v>0</v>
      </c>
      <c r="U3954" s="6">
        <v>-1608.1</v>
      </c>
      <c r="V3954" s="6">
        <v>0</v>
      </c>
      <c r="W3954" s="6">
        <f>SUM(Table2[[#This Row],[PE Obligations]:[Paving Obligations]])</f>
        <v>-1608.1</v>
      </c>
    </row>
    <row r="3955" spans="1:23" ht="30" x14ac:dyDescent="0.25">
      <c r="A3955" s="5">
        <v>127768.22</v>
      </c>
      <c r="B3955" s="4">
        <v>6</v>
      </c>
      <c r="C3955" s="9" t="s">
        <v>46</v>
      </c>
      <c r="D3955" s="65"/>
      <c r="E3955" s="65" t="s">
        <v>11500</v>
      </c>
      <c r="F3955" s="9" t="s">
        <v>5710</v>
      </c>
      <c r="H3955" s="1" t="s">
        <v>24</v>
      </c>
      <c r="I3955" s="1" t="s">
        <v>24</v>
      </c>
      <c r="K3955" s="14" t="s">
        <v>11500</v>
      </c>
      <c r="L3955" s="14" t="s">
        <v>11500</v>
      </c>
      <c r="M3955" s="1" t="s">
        <v>57</v>
      </c>
      <c r="P3955" s="181" t="s">
        <v>11500</v>
      </c>
      <c r="Q3955" s="182"/>
      <c r="S3955" s="6">
        <v>0</v>
      </c>
      <c r="T3955" s="6">
        <v>0</v>
      </c>
      <c r="U3955" s="6">
        <v>-1636.76</v>
      </c>
      <c r="V3955" s="6">
        <v>0</v>
      </c>
      <c r="W3955" s="6">
        <f>SUM(Table2[[#This Row],[PE Obligations]:[Paving Obligations]])</f>
        <v>-1636.76</v>
      </c>
    </row>
    <row r="3956" spans="1:23" ht="30" x14ac:dyDescent="0.25">
      <c r="A3956" s="5">
        <v>127768.18</v>
      </c>
      <c r="B3956" s="4">
        <v>6</v>
      </c>
      <c r="C3956" s="9" t="s">
        <v>46</v>
      </c>
      <c r="D3956" s="65"/>
      <c r="E3956" s="65" t="s">
        <v>11500</v>
      </c>
      <c r="F3956" s="9" t="s">
        <v>5706</v>
      </c>
      <c r="H3956" s="1" t="s">
        <v>24</v>
      </c>
      <c r="I3956" s="1" t="s">
        <v>24</v>
      </c>
      <c r="K3956" s="14" t="s">
        <v>11500</v>
      </c>
      <c r="L3956" s="14" t="s">
        <v>11500</v>
      </c>
      <c r="M3956" s="1" t="s">
        <v>57</v>
      </c>
      <c r="P3956" s="181" t="s">
        <v>11500</v>
      </c>
      <c r="Q3956" s="182"/>
      <c r="S3956" s="6">
        <v>0</v>
      </c>
      <c r="T3956" s="6">
        <v>0</v>
      </c>
      <c r="U3956" s="6">
        <v>-1638.38</v>
      </c>
      <c r="V3956" s="6">
        <v>0</v>
      </c>
      <c r="W3956" s="6">
        <f>SUM(Table2[[#This Row],[PE Obligations]:[Paving Obligations]])</f>
        <v>-1638.38</v>
      </c>
    </row>
    <row r="3957" spans="1:23" x14ac:dyDescent="0.25">
      <c r="A3957" s="5">
        <v>117547.07</v>
      </c>
      <c r="B3957" s="4">
        <v>3</v>
      </c>
      <c r="C3957" s="9" t="s">
        <v>161</v>
      </c>
      <c r="D3957" s="65"/>
      <c r="E3957" s="65" t="s">
        <v>10721</v>
      </c>
      <c r="F3957" s="9" t="s">
        <v>2162</v>
      </c>
      <c r="G3957" s="9" t="s">
        <v>2153</v>
      </c>
      <c r="H3957" s="1" t="s">
        <v>105</v>
      </c>
      <c r="I3957" s="1" t="s">
        <v>1149</v>
      </c>
      <c r="K3957" s="14" t="s">
        <v>11500</v>
      </c>
      <c r="L3957" s="14" t="s">
        <v>11500</v>
      </c>
      <c r="M3957" s="1" t="s">
        <v>57</v>
      </c>
      <c r="N3957" s="13">
        <v>42825</v>
      </c>
      <c r="P3957" s="181" t="s">
        <v>11513</v>
      </c>
      <c r="Q3957" s="182"/>
      <c r="S3957" s="6">
        <v>0</v>
      </c>
      <c r="T3957" s="6">
        <v>0</v>
      </c>
      <c r="U3957" s="6">
        <v>-1642.8</v>
      </c>
      <c r="V3957" s="6">
        <v>0</v>
      </c>
      <c r="W3957" s="6">
        <f>SUM(Table2[[#This Row],[PE Obligations]:[Paving Obligations]])</f>
        <v>-1642.8</v>
      </c>
    </row>
    <row r="3958" spans="1:23" ht="30" x14ac:dyDescent="0.25">
      <c r="A3958" s="5">
        <v>123356</v>
      </c>
      <c r="B3958" s="4">
        <v>3</v>
      </c>
      <c r="C3958" s="9" t="s">
        <v>152</v>
      </c>
      <c r="D3958" s="65"/>
      <c r="E3958" s="65" t="s">
        <v>11500</v>
      </c>
      <c r="F3958" s="9" t="s">
        <v>3436</v>
      </c>
      <c r="H3958" s="1" t="s">
        <v>878</v>
      </c>
      <c r="I3958" s="1" t="s">
        <v>972</v>
      </c>
      <c r="K3958" s="14" t="s">
        <v>11500</v>
      </c>
      <c r="L3958" s="14" t="s">
        <v>11500</v>
      </c>
      <c r="M3958" s="1" t="s">
        <v>57</v>
      </c>
      <c r="P3958" s="181" t="s">
        <v>11500</v>
      </c>
      <c r="Q3958" s="182"/>
      <c r="S3958" s="6">
        <v>0</v>
      </c>
      <c r="T3958" s="6">
        <v>0</v>
      </c>
      <c r="U3958" s="6">
        <v>-1643.55</v>
      </c>
      <c r="V3958" s="6">
        <v>0</v>
      </c>
      <c r="W3958" s="6">
        <f>SUM(Table2[[#This Row],[PE Obligations]:[Paving Obligations]])</f>
        <v>-1643.55</v>
      </c>
    </row>
    <row r="3959" spans="1:23" ht="30" x14ac:dyDescent="0.25">
      <c r="A3959" s="5">
        <v>125368</v>
      </c>
      <c r="B3959" s="4">
        <v>4</v>
      </c>
      <c r="C3959" s="9" t="s">
        <v>208</v>
      </c>
      <c r="D3959" s="65" t="s">
        <v>4296</v>
      </c>
      <c r="E3959" s="65" t="s">
        <v>11498</v>
      </c>
      <c r="F3959" s="9" t="s">
        <v>4297</v>
      </c>
      <c r="H3959" s="1" t="s">
        <v>1098</v>
      </c>
      <c r="I3959" s="1" t="s">
        <v>158</v>
      </c>
      <c r="K3959" s="14" t="s">
        <v>11500</v>
      </c>
      <c r="L3959" s="14" t="s">
        <v>11500</v>
      </c>
      <c r="M3959" s="2">
        <v>4</v>
      </c>
      <c r="P3959" s="181" t="s">
        <v>11517</v>
      </c>
      <c r="Q3959" s="182" t="s">
        <v>24</v>
      </c>
      <c r="S3959" s="6">
        <v>0</v>
      </c>
      <c r="T3959" s="6">
        <v>0</v>
      </c>
      <c r="U3959" s="6">
        <v>0</v>
      </c>
      <c r="V3959" s="6">
        <v>-1681.08</v>
      </c>
      <c r="W3959" s="6">
        <f>SUM(Table2[[#This Row],[PE Obligations]:[Paving Obligations]])</f>
        <v>-1681.08</v>
      </c>
    </row>
    <row r="3960" spans="1:23" ht="75" x14ac:dyDescent="0.25">
      <c r="A3960" s="5">
        <v>116977</v>
      </c>
      <c r="B3960" s="4">
        <v>1</v>
      </c>
      <c r="C3960" s="9" t="s">
        <v>90</v>
      </c>
      <c r="D3960" s="65" t="s">
        <v>137</v>
      </c>
      <c r="E3960" s="65" t="s">
        <v>900</v>
      </c>
      <c r="F3960" s="9" t="s">
        <v>2019</v>
      </c>
      <c r="G3960" s="9" t="s">
        <v>2020</v>
      </c>
      <c r="H3960" s="1" t="s">
        <v>24</v>
      </c>
      <c r="I3960" s="1" t="s">
        <v>969</v>
      </c>
      <c r="K3960" s="14" t="s">
        <v>11496</v>
      </c>
      <c r="L3960" s="14" t="s">
        <v>113</v>
      </c>
      <c r="M3960" s="2">
        <v>8.6999999999999994E-2</v>
      </c>
      <c r="N3960" s="13">
        <v>41614</v>
      </c>
      <c r="P3960" s="181" t="s">
        <v>11514</v>
      </c>
      <c r="Q3960" s="182" t="s">
        <v>11</v>
      </c>
      <c r="S3960" s="6">
        <v>-1681.86</v>
      </c>
      <c r="T3960" s="6">
        <v>0</v>
      </c>
      <c r="U3960" s="6">
        <v>0</v>
      </c>
      <c r="V3960" s="6">
        <v>0</v>
      </c>
      <c r="W3960" s="6">
        <f>SUM(Table2[[#This Row],[PE Obligations]:[Paving Obligations]])</f>
        <v>-1681.86</v>
      </c>
    </row>
    <row r="3961" spans="1:23" ht="60" x14ac:dyDescent="0.25">
      <c r="A3961" s="5">
        <v>118458</v>
      </c>
      <c r="B3961" s="4">
        <v>1</v>
      </c>
      <c r="C3961" s="9" t="s">
        <v>256</v>
      </c>
      <c r="D3961" s="65" t="s">
        <v>139</v>
      </c>
      <c r="E3961" s="65" t="s">
        <v>900</v>
      </c>
      <c r="F3961" s="9" t="s">
        <v>2288</v>
      </c>
      <c r="G3961" s="9" t="s">
        <v>2289</v>
      </c>
      <c r="H3961" s="1" t="s">
        <v>501</v>
      </c>
      <c r="I3961" s="1" t="s">
        <v>599</v>
      </c>
      <c r="K3961" s="14" t="s">
        <v>11496</v>
      </c>
      <c r="L3961" s="14" t="s">
        <v>113</v>
      </c>
      <c r="M3961" s="2">
        <v>0.2</v>
      </c>
      <c r="N3961" s="13">
        <v>41880</v>
      </c>
      <c r="P3961" s="181" t="s">
        <v>11514</v>
      </c>
      <c r="Q3961" s="182" t="s">
        <v>11</v>
      </c>
      <c r="S3961" s="6">
        <v>-1683.89</v>
      </c>
      <c r="T3961" s="6">
        <v>0</v>
      </c>
      <c r="U3961" s="6">
        <v>0</v>
      </c>
      <c r="V3961" s="6">
        <v>0</v>
      </c>
      <c r="W3961" s="6">
        <f>SUM(Table2[[#This Row],[PE Obligations]:[Paving Obligations]])</f>
        <v>-1683.89</v>
      </c>
    </row>
    <row r="3962" spans="1:23" x14ac:dyDescent="0.25">
      <c r="A3962" s="5">
        <v>121757</v>
      </c>
      <c r="B3962" s="4">
        <v>4</v>
      </c>
      <c r="C3962" s="9" t="s">
        <v>210</v>
      </c>
      <c r="D3962" s="65"/>
      <c r="E3962" s="65" t="s">
        <v>11500</v>
      </c>
      <c r="F3962" s="9" t="s">
        <v>2992</v>
      </c>
      <c r="H3962" s="1" t="s">
        <v>878</v>
      </c>
      <c r="I3962" s="1" t="s">
        <v>972</v>
      </c>
      <c r="K3962" s="14" t="s">
        <v>11500</v>
      </c>
      <c r="L3962" s="14" t="s">
        <v>11500</v>
      </c>
      <c r="M3962" s="1" t="s">
        <v>57</v>
      </c>
      <c r="P3962" s="181" t="s">
        <v>11500</v>
      </c>
      <c r="Q3962" s="182"/>
      <c r="S3962" s="6">
        <v>0</v>
      </c>
      <c r="T3962" s="6">
        <v>0</v>
      </c>
      <c r="U3962" s="6">
        <v>-1699.98</v>
      </c>
      <c r="V3962" s="6">
        <v>0</v>
      </c>
      <c r="W3962" s="6">
        <f>SUM(Table2[[#This Row],[PE Obligations]:[Paving Obligations]])</f>
        <v>-1699.98</v>
      </c>
    </row>
    <row r="3963" spans="1:23" x14ac:dyDescent="0.25">
      <c r="A3963" s="5">
        <v>105210.14</v>
      </c>
      <c r="B3963" s="4">
        <v>4</v>
      </c>
      <c r="C3963" s="9" t="s">
        <v>259</v>
      </c>
      <c r="D3963" s="65"/>
      <c r="E3963" s="65" t="s">
        <v>11498</v>
      </c>
      <c r="F3963" s="9" t="s">
        <v>896</v>
      </c>
      <c r="H3963" s="1" t="s">
        <v>760</v>
      </c>
      <c r="I3963" s="1" t="s">
        <v>761</v>
      </c>
      <c r="K3963" s="14" t="s">
        <v>11500</v>
      </c>
      <c r="L3963" s="14" t="s">
        <v>11500</v>
      </c>
      <c r="M3963" s="1" t="s">
        <v>57</v>
      </c>
      <c r="P3963" s="181" t="s">
        <v>11517</v>
      </c>
      <c r="Q3963" s="182"/>
      <c r="S3963" s="6">
        <v>0</v>
      </c>
      <c r="T3963" s="6">
        <v>0</v>
      </c>
      <c r="U3963" s="6">
        <v>-1775.63</v>
      </c>
      <c r="V3963" s="6">
        <v>0</v>
      </c>
      <c r="W3963" s="6">
        <f>SUM(Table2[[#This Row],[PE Obligations]:[Paving Obligations]])</f>
        <v>-1775.63</v>
      </c>
    </row>
    <row r="3964" spans="1:23" ht="30" x14ac:dyDescent="0.25">
      <c r="A3964" s="5">
        <v>125944</v>
      </c>
      <c r="B3964" s="4">
        <v>2</v>
      </c>
      <c r="C3964" s="9" t="s">
        <v>280</v>
      </c>
      <c r="D3964" s="65" t="s">
        <v>4590</v>
      </c>
      <c r="E3964" s="65" t="s">
        <v>11498</v>
      </c>
      <c r="F3964" s="9" t="s">
        <v>4591</v>
      </c>
      <c r="H3964" s="1" t="s">
        <v>1098</v>
      </c>
      <c r="I3964" s="1" t="s">
        <v>158</v>
      </c>
      <c r="K3964" s="14" t="s">
        <v>11500</v>
      </c>
      <c r="L3964" s="14" t="s">
        <v>11500</v>
      </c>
      <c r="M3964" s="2">
        <v>1.0900000000000001</v>
      </c>
      <c r="P3964" s="181" t="s">
        <v>11517</v>
      </c>
      <c r="Q3964" s="182" t="s">
        <v>30</v>
      </c>
      <c r="S3964" s="6">
        <v>0</v>
      </c>
      <c r="T3964" s="6">
        <v>0</v>
      </c>
      <c r="U3964" s="6">
        <v>0</v>
      </c>
      <c r="V3964" s="6">
        <v>-1802.45</v>
      </c>
      <c r="W3964" s="6">
        <f>SUM(Table2[[#This Row],[PE Obligations]:[Paving Obligations]])</f>
        <v>-1802.45</v>
      </c>
    </row>
    <row r="3965" spans="1:23" ht="45" x14ac:dyDescent="0.25">
      <c r="A3965" s="5">
        <v>122498</v>
      </c>
      <c r="B3965" s="4">
        <v>3</v>
      </c>
      <c r="C3965" s="9" t="s">
        <v>131</v>
      </c>
      <c r="D3965" s="65" t="s">
        <v>3185</v>
      </c>
      <c r="E3965" s="65" t="s">
        <v>900</v>
      </c>
      <c r="F3965" s="9" t="s">
        <v>3186</v>
      </c>
      <c r="G3965" s="9" t="s">
        <v>3187</v>
      </c>
      <c r="H3965" s="1" t="s">
        <v>158</v>
      </c>
      <c r="I3965" s="1" t="s">
        <v>341</v>
      </c>
      <c r="J3965" s="1" t="str">
        <f>VLOOKUP(A3965,'Resurfacing Data'!A:M,13,FALSE)</f>
        <v>Profile Mill &amp; 85 LB/SY Thin Lift</v>
      </c>
      <c r="K3965" s="14" t="s">
        <v>11496</v>
      </c>
      <c r="L3965" s="14" t="s">
        <v>10418</v>
      </c>
      <c r="M3965" s="2">
        <v>4.6500000000000004</v>
      </c>
      <c r="N3965" s="13">
        <v>42545</v>
      </c>
      <c r="O3965" s="1" t="s">
        <v>337</v>
      </c>
      <c r="P3965" s="181" t="s">
        <v>11515</v>
      </c>
      <c r="Q3965" s="182" t="s">
        <v>24</v>
      </c>
      <c r="S3965" s="6">
        <v>0</v>
      </c>
      <c r="T3965" s="6">
        <v>0</v>
      </c>
      <c r="U3965" s="6">
        <v>5929.48</v>
      </c>
      <c r="V3965" s="6">
        <v>-7732.99</v>
      </c>
      <c r="W3965" s="6">
        <f>SUM(Table2[[#This Row],[PE Obligations]:[Paving Obligations]])</f>
        <v>-1803.5100000000002</v>
      </c>
    </row>
    <row r="3966" spans="1:23" ht="45" x14ac:dyDescent="0.25">
      <c r="A3966" s="5">
        <v>127516</v>
      </c>
      <c r="B3966" s="4">
        <v>6</v>
      </c>
      <c r="C3966" s="9" t="s">
        <v>46</v>
      </c>
      <c r="D3966" s="65"/>
      <c r="E3966" s="65" t="s">
        <v>11500</v>
      </c>
      <c r="F3966" s="9" t="s">
        <v>5549</v>
      </c>
      <c r="G3966" s="9" t="s">
        <v>5550</v>
      </c>
      <c r="H3966" s="1" t="s">
        <v>24</v>
      </c>
      <c r="I3966" s="1" t="s">
        <v>24</v>
      </c>
      <c r="K3966" s="14" t="s">
        <v>11500</v>
      </c>
      <c r="L3966" s="14" t="s">
        <v>11500</v>
      </c>
      <c r="M3966" s="1" t="s">
        <v>57</v>
      </c>
      <c r="P3966" s="181" t="s">
        <v>11500</v>
      </c>
      <c r="Q3966" s="182"/>
      <c r="S3966" s="6">
        <v>0</v>
      </c>
      <c r="T3966" s="6">
        <v>0</v>
      </c>
      <c r="U3966" s="6">
        <v>-1809.28</v>
      </c>
      <c r="V3966" s="6">
        <v>0</v>
      </c>
      <c r="W3966" s="6">
        <f>SUM(Table2[[#This Row],[PE Obligations]:[Paving Obligations]])</f>
        <v>-1809.28</v>
      </c>
    </row>
    <row r="3967" spans="1:23" x14ac:dyDescent="0.25">
      <c r="A3967" s="5">
        <v>127528</v>
      </c>
      <c r="B3967" s="4">
        <v>3</v>
      </c>
      <c r="C3967" s="9" t="s">
        <v>172</v>
      </c>
      <c r="D3967" s="65"/>
      <c r="E3967" s="65" t="s">
        <v>900</v>
      </c>
      <c r="F3967" s="9" t="s">
        <v>5563</v>
      </c>
      <c r="H3967" s="1" t="s">
        <v>105</v>
      </c>
      <c r="I3967" s="1" t="s">
        <v>171</v>
      </c>
      <c r="K3967" s="14" t="s">
        <v>11500</v>
      </c>
      <c r="L3967" s="14" t="s">
        <v>11500</v>
      </c>
      <c r="M3967" s="1" t="s">
        <v>57</v>
      </c>
      <c r="P3967" s="181" t="s">
        <v>11515</v>
      </c>
      <c r="Q3967" s="182"/>
      <c r="S3967" s="6">
        <v>0</v>
      </c>
      <c r="T3967" s="6">
        <v>0</v>
      </c>
      <c r="U3967" s="6">
        <v>-1817.2</v>
      </c>
      <c r="V3967" s="6">
        <v>0</v>
      </c>
      <c r="W3967" s="6">
        <f>SUM(Table2[[#This Row],[PE Obligations]:[Paving Obligations]])</f>
        <v>-1817.2</v>
      </c>
    </row>
    <row r="3968" spans="1:23" x14ac:dyDescent="0.25">
      <c r="A3968" s="5">
        <v>105242.14</v>
      </c>
      <c r="B3968" s="4">
        <v>4</v>
      </c>
      <c r="C3968" s="9" t="s">
        <v>190</v>
      </c>
      <c r="D3968" s="65"/>
      <c r="E3968" s="65" t="s">
        <v>11498</v>
      </c>
      <c r="F3968" s="9" t="s">
        <v>896</v>
      </c>
      <c r="H3968" s="1" t="s">
        <v>760</v>
      </c>
      <c r="I3968" s="1" t="s">
        <v>761</v>
      </c>
      <c r="K3968" s="14" t="s">
        <v>11500</v>
      </c>
      <c r="L3968" s="14" t="s">
        <v>11500</v>
      </c>
      <c r="M3968" s="1" t="s">
        <v>57</v>
      </c>
      <c r="P3968" s="181" t="s">
        <v>11517</v>
      </c>
      <c r="Q3968" s="182"/>
      <c r="S3968" s="6">
        <v>0</v>
      </c>
      <c r="T3968" s="6">
        <v>0</v>
      </c>
      <c r="U3968" s="6">
        <v>-1850.47</v>
      </c>
      <c r="V3968" s="6">
        <v>0</v>
      </c>
      <c r="W3968" s="6">
        <f>SUM(Table2[[#This Row],[PE Obligations]:[Paving Obligations]])</f>
        <v>-1850.47</v>
      </c>
    </row>
    <row r="3969" spans="1:23" x14ac:dyDescent="0.25">
      <c r="A3969" s="5">
        <v>128792</v>
      </c>
      <c r="B3969" s="4">
        <v>3</v>
      </c>
      <c r="C3969" s="9" t="s">
        <v>267</v>
      </c>
      <c r="D3969" s="65"/>
      <c r="E3969" s="65" t="s">
        <v>11500</v>
      </c>
      <c r="F3969" s="9" t="s">
        <v>6334</v>
      </c>
      <c r="H3969" s="1" t="s">
        <v>878</v>
      </c>
      <c r="I3969" s="1" t="s">
        <v>972</v>
      </c>
      <c r="K3969" s="14" t="s">
        <v>11500</v>
      </c>
      <c r="L3969" s="14" t="s">
        <v>11500</v>
      </c>
      <c r="M3969" s="1" t="s">
        <v>57</v>
      </c>
      <c r="P3969" s="181" t="s">
        <v>11500</v>
      </c>
      <c r="Q3969" s="182"/>
      <c r="S3969" s="6">
        <v>0</v>
      </c>
      <c r="T3969" s="6">
        <v>0</v>
      </c>
      <c r="U3969" s="6">
        <v>-1868.06</v>
      </c>
      <c r="V3969" s="6">
        <v>0</v>
      </c>
      <c r="W3969" s="6">
        <f>SUM(Table2[[#This Row],[PE Obligations]:[Paving Obligations]])</f>
        <v>-1868.06</v>
      </c>
    </row>
    <row r="3970" spans="1:23" ht="30" x14ac:dyDescent="0.25">
      <c r="A3970" s="5">
        <v>126795</v>
      </c>
      <c r="B3970" s="4">
        <v>2</v>
      </c>
      <c r="C3970" s="9" t="s">
        <v>65</v>
      </c>
      <c r="D3970" s="65" t="s">
        <v>5108</v>
      </c>
      <c r="E3970" s="65" t="s">
        <v>11498</v>
      </c>
      <c r="F3970" s="9" t="s">
        <v>5109</v>
      </c>
      <c r="H3970" s="1" t="s">
        <v>1098</v>
      </c>
      <c r="I3970" s="1" t="s">
        <v>158</v>
      </c>
      <c r="K3970" s="14" t="s">
        <v>11500</v>
      </c>
      <c r="L3970" s="14" t="s">
        <v>11500</v>
      </c>
      <c r="M3970" s="2">
        <v>1.371</v>
      </c>
      <c r="P3970" s="181" t="s">
        <v>11517</v>
      </c>
      <c r="Q3970" s="182" t="s">
        <v>30</v>
      </c>
      <c r="S3970" s="6">
        <v>0</v>
      </c>
      <c r="T3970" s="6">
        <v>0</v>
      </c>
      <c r="U3970" s="6">
        <v>0</v>
      </c>
      <c r="V3970" s="6">
        <v>-1879.98</v>
      </c>
      <c r="W3970" s="6">
        <f>SUM(Table2[[#This Row],[PE Obligations]:[Paving Obligations]])</f>
        <v>-1879.98</v>
      </c>
    </row>
    <row r="3971" spans="1:23" x14ac:dyDescent="0.25">
      <c r="A3971" s="5">
        <v>116340</v>
      </c>
      <c r="B3971" s="4">
        <v>1</v>
      </c>
      <c r="C3971" s="9" t="s">
        <v>899</v>
      </c>
      <c r="D3971" s="65"/>
      <c r="E3971" s="65" t="s">
        <v>10721</v>
      </c>
      <c r="F3971" s="9" t="s">
        <v>1930</v>
      </c>
      <c r="H3971" s="1" t="s">
        <v>105</v>
      </c>
      <c r="I3971" s="1" t="s">
        <v>761</v>
      </c>
      <c r="K3971" s="14" t="s">
        <v>11500</v>
      </c>
      <c r="L3971" s="14" t="s">
        <v>11500</v>
      </c>
      <c r="M3971" s="2">
        <v>500.03</v>
      </c>
      <c r="N3971" s="13">
        <v>40865</v>
      </c>
      <c r="P3971" s="181" t="s">
        <v>11513</v>
      </c>
      <c r="Q3971" s="182"/>
      <c r="S3971" s="6">
        <v>0</v>
      </c>
      <c r="T3971" s="6">
        <v>0</v>
      </c>
      <c r="U3971" s="6">
        <v>-1903.12</v>
      </c>
      <c r="V3971" s="6">
        <v>0</v>
      </c>
      <c r="W3971" s="6">
        <f>SUM(Table2[[#This Row],[PE Obligations]:[Paving Obligations]])</f>
        <v>-1903.12</v>
      </c>
    </row>
    <row r="3972" spans="1:23" ht="30" x14ac:dyDescent="0.25">
      <c r="A3972" s="5">
        <v>127768.75</v>
      </c>
      <c r="B3972" s="4">
        <v>6</v>
      </c>
      <c r="C3972" s="9" t="s">
        <v>46</v>
      </c>
      <c r="D3972" s="65"/>
      <c r="E3972" s="65" t="s">
        <v>11500</v>
      </c>
      <c r="F3972" s="9" t="s">
        <v>5763</v>
      </c>
      <c r="H3972" s="1" t="s">
        <v>24</v>
      </c>
      <c r="I3972" s="1" t="s">
        <v>24</v>
      </c>
      <c r="K3972" s="14" t="s">
        <v>11500</v>
      </c>
      <c r="L3972" s="14" t="s">
        <v>11500</v>
      </c>
      <c r="M3972" s="1" t="s">
        <v>57</v>
      </c>
      <c r="P3972" s="181" t="s">
        <v>11500</v>
      </c>
      <c r="Q3972" s="182"/>
      <c r="S3972" s="6">
        <v>0</v>
      </c>
      <c r="T3972" s="6">
        <v>0</v>
      </c>
      <c r="U3972" s="6">
        <v>-1904.97</v>
      </c>
      <c r="V3972" s="6">
        <v>0</v>
      </c>
      <c r="W3972" s="6">
        <f>SUM(Table2[[#This Row],[PE Obligations]:[Paving Obligations]])</f>
        <v>-1904.97</v>
      </c>
    </row>
    <row r="3973" spans="1:23" ht="30" x14ac:dyDescent="0.25">
      <c r="A3973" s="5">
        <v>127768.5</v>
      </c>
      <c r="B3973" s="4">
        <v>6</v>
      </c>
      <c r="C3973" s="9" t="s">
        <v>46</v>
      </c>
      <c r="D3973" s="65"/>
      <c r="E3973" s="65" t="s">
        <v>11500</v>
      </c>
      <c r="F3973" s="9" t="s">
        <v>5738</v>
      </c>
      <c r="H3973" s="1" t="s">
        <v>24</v>
      </c>
      <c r="I3973" s="1" t="s">
        <v>24</v>
      </c>
      <c r="K3973" s="14" t="s">
        <v>11500</v>
      </c>
      <c r="L3973" s="14" t="s">
        <v>11500</v>
      </c>
      <c r="M3973" s="1" t="s">
        <v>57</v>
      </c>
      <c r="P3973" s="181" t="s">
        <v>11500</v>
      </c>
      <c r="Q3973" s="182"/>
      <c r="S3973" s="6">
        <v>0</v>
      </c>
      <c r="T3973" s="6">
        <v>0</v>
      </c>
      <c r="U3973" s="6">
        <v>-1934.07</v>
      </c>
      <c r="V3973" s="6">
        <v>0</v>
      </c>
      <c r="W3973" s="6">
        <f>SUM(Table2[[#This Row],[PE Obligations]:[Paving Obligations]])</f>
        <v>-1934.07</v>
      </c>
    </row>
    <row r="3974" spans="1:23" x14ac:dyDescent="0.25">
      <c r="A3974" s="5">
        <v>128196</v>
      </c>
      <c r="B3974" s="4">
        <v>1</v>
      </c>
      <c r="C3974" s="9" t="s">
        <v>397</v>
      </c>
      <c r="D3974" s="65"/>
      <c r="E3974" s="65" t="s">
        <v>11500</v>
      </c>
      <c r="F3974" s="9" t="s">
        <v>6043</v>
      </c>
      <c r="H3974" s="1" t="s">
        <v>878</v>
      </c>
      <c r="I3974" s="1" t="s">
        <v>972</v>
      </c>
      <c r="K3974" s="14" t="s">
        <v>11500</v>
      </c>
      <c r="L3974" s="14" t="s">
        <v>11500</v>
      </c>
      <c r="M3974" s="1" t="s">
        <v>57</v>
      </c>
      <c r="P3974" s="181" t="s">
        <v>11500</v>
      </c>
      <c r="Q3974" s="182"/>
      <c r="S3974" s="6">
        <v>0</v>
      </c>
      <c r="T3974" s="6">
        <v>0</v>
      </c>
      <c r="U3974" s="6">
        <v>-1935.98</v>
      </c>
      <c r="V3974" s="6">
        <v>0</v>
      </c>
      <c r="W3974" s="6">
        <f>SUM(Table2[[#This Row],[PE Obligations]:[Paving Obligations]])</f>
        <v>-1935.98</v>
      </c>
    </row>
    <row r="3975" spans="1:23" ht="30" x14ac:dyDescent="0.25">
      <c r="A3975" s="5">
        <v>127991</v>
      </c>
      <c r="B3975" s="4">
        <v>2</v>
      </c>
      <c r="C3975" s="9" t="s">
        <v>199</v>
      </c>
      <c r="D3975" s="65" t="s">
        <v>5962</v>
      </c>
      <c r="E3975" s="65" t="s">
        <v>11498</v>
      </c>
      <c r="F3975" s="9" t="s">
        <v>5963</v>
      </c>
      <c r="H3975" s="1" t="s">
        <v>1098</v>
      </c>
      <c r="I3975" s="1" t="s">
        <v>158</v>
      </c>
      <c r="K3975" s="14" t="s">
        <v>11500</v>
      </c>
      <c r="L3975" s="14" t="s">
        <v>11500</v>
      </c>
      <c r="M3975" s="2">
        <v>1.9590000000000001</v>
      </c>
      <c r="P3975" s="181" t="s">
        <v>11517</v>
      </c>
      <c r="Q3975" s="182" t="s">
        <v>30</v>
      </c>
      <c r="S3975" s="6">
        <v>0</v>
      </c>
      <c r="T3975" s="6">
        <v>0</v>
      </c>
      <c r="U3975" s="6">
        <v>0</v>
      </c>
      <c r="V3975" s="6">
        <v>-1937.44</v>
      </c>
      <c r="W3975" s="6">
        <f>SUM(Table2[[#This Row],[PE Obligations]:[Paving Obligations]])</f>
        <v>-1937.44</v>
      </c>
    </row>
    <row r="3976" spans="1:23" ht="30" x14ac:dyDescent="0.25">
      <c r="A3976" s="5">
        <v>127768.74</v>
      </c>
      <c r="B3976" s="4">
        <v>6</v>
      </c>
      <c r="C3976" s="9" t="s">
        <v>46</v>
      </c>
      <c r="D3976" s="65"/>
      <c r="E3976" s="65" t="s">
        <v>11500</v>
      </c>
      <c r="F3976" s="9" t="s">
        <v>5762</v>
      </c>
      <c r="H3976" s="1" t="s">
        <v>24</v>
      </c>
      <c r="I3976" s="1" t="s">
        <v>24</v>
      </c>
      <c r="K3976" s="14" t="s">
        <v>11500</v>
      </c>
      <c r="L3976" s="14" t="s">
        <v>11500</v>
      </c>
      <c r="M3976" s="1" t="s">
        <v>57</v>
      </c>
      <c r="P3976" s="181" t="s">
        <v>11500</v>
      </c>
      <c r="Q3976" s="182"/>
      <c r="S3976" s="6">
        <v>0</v>
      </c>
      <c r="T3976" s="6">
        <v>0</v>
      </c>
      <c r="U3976" s="6">
        <v>-1973.27</v>
      </c>
      <c r="V3976" s="6">
        <v>0</v>
      </c>
      <c r="W3976" s="6">
        <f>SUM(Table2[[#This Row],[PE Obligations]:[Paving Obligations]])</f>
        <v>-1973.27</v>
      </c>
    </row>
    <row r="3977" spans="1:23" ht="45" x14ac:dyDescent="0.25">
      <c r="A3977" s="5">
        <v>127738.01</v>
      </c>
      <c r="B3977" s="4">
        <v>6</v>
      </c>
      <c r="C3977" s="9" t="s">
        <v>46</v>
      </c>
      <c r="D3977" s="65"/>
      <c r="E3977" s="65" t="s">
        <v>11500</v>
      </c>
      <c r="F3977" s="9" t="s">
        <v>5664</v>
      </c>
      <c r="G3977" s="9" t="s">
        <v>5665</v>
      </c>
      <c r="H3977" s="1" t="s">
        <v>24</v>
      </c>
      <c r="I3977" s="1" t="s">
        <v>24</v>
      </c>
      <c r="K3977" s="14" t="s">
        <v>11500</v>
      </c>
      <c r="L3977" s="14" t="s">
        <v>11500</v>
      </c>
      <c r="M3977" s="1" t="s">
        <v>57</v>
      </c>
      <c r="P3977" s="181" t="s">
        <v>11500</v>
      </c>
      <c r="Q3977" s="182"/>
      <c r="S3977" s="6">
        <v>0</v>
      </c>
      <c r="T3977" s="6">
        <v>0</v>
      </c>
      <c r="U3977" s="6">
        <v>-1976.62</v>
      </c>
      <c r="V3977" s="6">
        <v>0</v>
      </c>
      <c r="W3977" s="6">
        <f>SUM(Table2[[#This Row],[PE Obligations]:[Paving Obligations]])</f>
        <v>-1976.62</v>
      </c>
    </row>
    <row r="3978" spans="1:23" x14ac:dyDescent="0.25">
      <c r="A3978" s="5">
        <v>128195</v>
      </c>
      <c r="B3978" s="4">
        <v>1</v>
      </c>
      <c r="C3978" s="9" t="s">
        <v>397</v>
      </c>
      <c r="D3978" s="65"/>
      <c r="E3978" s="65" t="s">
        <v>11500</v>
      </c>
      <c r="F3978" s="9" t="s">
        <v>6042</v>
      </c>
      <c r="H3978" s="1" t="s">
        <v>878</v>
      </c>
      <c r="I3978" s="1" t="s">
        <v>972</v>
      </c>
      <c r="K3978" s="14" t="s">
        <v>11500</v>
      </c>
      <c r="L3978" s="14" t="s">
        <v>11500</v>
      </c>
      <c r="M3978" s="1" t="s">
        <v>57</v>
      </c>
      <c r="P3978" s="181" t="s">
        <v>11500</v>
      </c>
      <c r="Q3978" s="182"/>
      <c r="S3978" s="6">
        <v>0</v>
      </c>
      <c r="T3978" s="6">
        <v>0</v>
      </c>
      <c r="U3978" s="6">
        <v>-1997.78</v>
      </c>
      <c r="V3978" s="6">
        <v>0</v>
      </c>
      <c r="W3978" s="6">
        <f>SUM(Table2[[#This Row],[PE Obligations]:[Paving Obligations]])</f>
        <v>-1997.78</v>
      </c>
    </row>
    <row r="3979" spans="1:23" ht="30" x14ac:dyDescent="0.25">
      <c r="A3979" s="5">
        <v>127768.26</v>
      </c>
      <c r="B3979" s="4">
        <v>6</v>
      </c>
      <c r="C3979" s="9" t="s">
        <v>46</v>
      </c>
      <c r="D3979" s="65"/>
      <c r="E3979" s="65" t="s">
        <v>11500</v>
      </c>
      <c r="F3979" s="9" t="s">
        <v>5714</v>
      </c>
      <c r="H3979" s="1" t="s">
        <v>24</v>
      </c>
      <c r="I3979" s="1" t="s">
        <v>24</v>
      </c>
      <c r="K3979" s="14" t="s">
        <v>11500</v>
      </c>
      <c r="L3979" s="14" t="s">
        <v>11500</v>
      </c>
      <c r="M3979" s="1" t="s">
        <v>57</v>
      </c>
      <c r="P3979" s="181" t="s">
        <v>11500</v>
      </c>
      <c r="Q3979" s="182"/>
      <c r="S3979" s="6">
        <v>0</v>
      </c>
      <c r="T3979" s="6">
        <v>0</v>
      </c>
      <c r="U3979" s="6">
        <v>-2030.78</v>
      </c>
      <c r="V3979" s="6">
        <v>0</v>
      </c>
      <c r="W3979" s="6">
        <f>SUM(Table2[[#This Row],[PE Obligations]:[Paving Obligations]])</f>
        <v>-2030.78</v>
      </c>
    </row>
    <row r="3980" spans="1:23" x14ac:dyDescent="0.25">
      <c r="A3980" s="5">
        <v>126047</v>
      </c>
      <c r="B3980" s="4">
        <v>3</v>
      </c>
      <c r="C3980" s="9" t="s">
        <v>54</v>
      </c>
      <c r="D3980" s="65"/>
      <c r="E3980" s="65" t="s">
        <v>11500</v>
      </c>
      <c r="F3980" s="9" t="s">
        <v>4614</v>
      </c>
      <c r="H3980" s="1" t="s">
        <v>1246</v>
      </c>
      <c r="K3980" s="14" t="s">
        <v>11500</v>
      </c>
      <c r="L3980" s="14" t="s">
        <v>11500</v>
      </c>
      <c r="M3980" s="1" t="s">
        <v>57</v>
      </c>
      <c r="P3980" s="181" t="s">
        <v>11500</v>
      </c>
      <c r="Q3980" s="182"/>
      <c r="S3980" s="6">
        <v>0</v>
      </c>
      <c r="T3980" s="6">
        <v>0</v>
      </c>
      <c r="U3980" s="6">
        <v>-2033.43</v>
      </c>
      <c r="V3980" s="6">
        <v>0</v>
      </c>
      <c r="W3980" s="6">
        <f>SUM(Table2[[#This Row],[PE Obligations]:[Paving Obligations]])</f>
        <v>-2033.43</v>
      </c>
    </row>
    <row r="3981" spans="1:23" x14ac:dyDescent="0.25">
      <c r="A3981" s="5">
        <v>105024.14</v>
      </c>
      <c r="B3981" s="4">
        <v>1</v>
      </c>
      <c r="C3981" s="9" t="s">
        <v>110</v>
      </c>
      <c r="D3981" s="65"/>
      <c r="E3981" s="65" t="s">
        <v>11500</v>
      </c>
      <c r="F3981" s="9" t="s">
        <v>896</v>
      </c>
      <c r="H3981" s="1" t="s">
        <v>760</v>
      </c>
      <c r="I3981" s="1" t="s">
        <v>761</v>
      </c>
      <c r="K3981" s="14" t="s">
        <v>11500</v>
      </c>
      <c r="L3981" s="14" t="s">
        <v>11500</v>
      </c>
      <c r="M3981" s="1" t="s">
        <v>57</v>
      </c>
      <c r="P3981" s="181" t="s">
        <v>11500</v>
      </c>
      <c r="Q3981" s="182"/>
      <c r="S3981" s="6">
        <v>0</v>
      </c>
      <c r="T3981" s="6">
        <v>0</v>
      </c>
      <c r="U3981" s="6">
        <v>-2035.98</v>
      </c>
      <c r="V3981" s="6">
        <v>0</v>
      </c>
      <c r="W3981" s="6">
        <f>SUM(Table2[[#This Row],[PE Obligations]:[Paving Obligations]])</f>
        <v>-2035.98</v>
      </c>
    </row>
    <row r="3982" spans="1:23" x14ac:dyDescent="0.25">
      <c r="A3982" s="5">
        <v>126329</v>
      </c>
      <c r="B3982" s="4">
        <v>2</v>
      </c>
      <c r="C3982" s="9" t="s">
        <v>212</v>
      </c>
      <c r="D3982" s="65"/>
      <c r="E3982" s="65" t="s">
        <v>11500</v>
      </c>
      <c r="F3982" s="9" t="s">
        <v>4825</v>
      </c>
      <c r="H3982" s="1" t="s">
        <v>878</v>
      </c>
      <c r="I3982" s="1" t="s">
        <v>972</v>
      </c>
      <c r="K3982" s="14" t="s">
        <v>11500</v>
      </c>
      <c r="L3982" s="14" t="s">
        <v>11500</v>
      </c>
      <c r="M3982" s="1" t="s">
        <v>57</v>
      </c>
      <c r="P3982" s="181" t="s">
        <v>11500</v>
      </c>
      <c r="Q3982" s="182"/>
      <c r="S3982" s="6">
        <v>0</v>
      </c>
      <c r="T3982" s="6">
        <v>0</v>
      </c>
      <c r="U3982" s="6">
        <v>-2055</v>
      </c>
      <c r="V3982" s="6">
        <v>0</v>
      </c>
      <c r="W3982" s="6">
        <f>SUM(Table2[[#This Row],[PE Obligations]:[Paving Obligations]])</f>
        <v>-2055</v>
      </c>
    </row>
    <row r="3983" spans="1:23" x14ac:dyDescent="0.25">
      <c r="A3983" s="5">
        <v>125778</v>
      </c>
      <c r="B3983" s="4">
        <v>1</v>
      </c>
      <c r="C3983" s="9" t="s">
        <v>83</v>
      </c>
      <c r="D3983" s="65"/>
      <c r="E3983" s="65" t="s">
        <v>11500</v>
      </c>
      <c r="F3983" s="9" t="s">
        <v>4567</v>
      </c>
      <c r="H3983" s="1" t="s">
        <v>878</v>
      </c>
      <c r="I3983" s="1" t="s">
        <v>972</v>
      </c>
      <c r="K3983" s="14" t="s">
        <v>11500</v>
      </c>
      <c r="L3983" s="14" t="s">
        <v>11500</v>
      </c>
      <c r="M3983" s="1" t="s">
        <v>57</v>
      </c>
      <c r="P3983" s="181" t="s">
        <v>11500</v>
      </c>
      <c r="Q3983" s="182"/>
      <c r="S3983" s="6">
        <v>0</v>
      </c>
      <c r="T3983" s="6">
        <v>0</v>
      </c>
      <c r="U3983" s="6">
        <v>-2074.5</v>
      </c>
      <c r="V3983" s="6">
        <v>0</v>
      </c>
      <c r="W3983" s="6">
        <f>SUM(Table2[[#This Row],[PE Obligations]:[Paving Obligations]])</f>
        <v>-2074.5</v>
      </c>
    </row>
    <row r="3984" spans="1:23" ht="30" x14ac:dyDescent="0.25">
      <c r="A3984" s="5">
        <v>127768.34</v>
      </c>
      <c r="B3984" s="4">
        <v>6</v>
      </c>
      <c r="C3984" s="9" t="s">
        <v>46</v>
      </c>
      <c r="D3984" s="65"/>
      <c r="E3984" s="65" t="s">
        <v>11500</v>
      </c>
      <c r="F3984" s="9" t="s">
        <v>5722</v>
      </c>
      <c r="H3984" s="1" t="s">
        <v>24</v>
      </c>
      <c r="I3984" s="1" t="s">
        <v>24</v>
      </c>
      <c r="K3984" s="14" t="s">
        <v>11500</v>
      </c>
      <c r="L3984" s="14" t="s">
        <v>11500</v>
      </c>
      <c r="M3984" s="1" t="s">
        <v>57</v>
      </c>
      <c r="P3984" s="181" t="s">
        <v>11500</v>
      </c>
      <c r="Q3984" s="182"/>
      <c r="S3984" s="6">
        <v>0</v>
      </c>
      <c r="T3984" s="6">
        <v>0</v>
      </c>
      <c r="U3984" s="6">
        <v>-2106.0300000000002</v>
      </c>
      <c r="V3984" s="6">
        <v>0</v>
      </c>
      <c r="W3984" s="6">
        <f>SUM(Table2[[#This Row],[PE Obligations]:[Paving Obligations]])</f>
        <v>-2106.0300000000002</v>
      </c>
    </row>
    <row r="3985" spans="1:23" x14ac:dyDescent="0.25">
      <c r="A3985" s="5">
        <v>105029.14</v>
      </c>
      <c r="B3985" s="4">
        <v>1</v>
      </c>
      <c r="C3985" s="9" t="s">
        <v>219</v>
      </c>
      <c r="D3985" s="65"/>
      <c r="E3985" s="65" t="s">
        <v>11500</v>
      </c>
      <c r="F3985" s="9" t="s">
        <v>896</v>
      </c>
      <c r="H3985" s="1" t="s">
        <v>760</v>
      </c>
      <c r="I3985" s="1" t="s">
        <v>761</v>
      </c>
      <c r="K3985" s="14" t="s">
        <v>11500</v>
      </c>
      <c r="L3985" s="14" t="s">
        <v>11500</v>
      </c>
      <c r="M3985" s="1" t="s">
        <v>57</v>
      </c>
      <c r="P3985" s="181" t="s">
        <v>11500</v>
      </c>
      <c r="Q3985" s="182"/>
      <c r="S3985" s="6">
        <v>0</v>
      </c>
      <c r="T3985" s="6">
        <v>0</v>
      </c>
      <c r="U3985" s="6">
        <v>-2150.7399999999998</v>
      </c>
      <c r="V3985" s="6">
        <v>0</v>
      </c>
      <c r="W3985" s="6">
        <f>SUM(Table2[[#This Row],[PE Obligations]:[Paving Obligations]])</f>
        <v>-2150.7399999999998</v>
      </c>
    </row>
    <row r="3986" spans="1:23" ht="30" x14ac:dyDescent="0.25">
      <c r="A3986" s="5">
        <v>127768.35</v>
      </c>
      <c r="B3986" s="4">
        <v>6</v>
      </c>
      <c r="C3986" s="9" t="s">
        <v>46</v>
      </c>
      <c r="D3986" s="65"/>
      <c r="E3986" s="65" t="s">
        <v>11500</v>
      </c>
      <c r="F3986" s="9" t="s">
        <v>5723</v>
      </c>
      <c r="H3986" s="1" t="s">
        <v>24</v>
      </c>
      <c r="I3986" s="1" t="s">
        <v>24</v>
      </c>
      <c r="K3986" s="14" t="s">
        <v>11500</v>
      </c>
      <c r="L3986" s="14" t="s">
        <v>11500</v>
      </c>
      <c r="M3986" s="1" t="s">
        <v>57</v>
      </c>
      <c r="P3986" s="181" t="s">
        <v>11500</v>
      </c>
      <c r="Q3986" s="182"/>
      <c r="S3986" s="6">
        <v>0</v>
      </c>
      <c r="T3986" s="6">
        <v>0</v>
      </c>
      <c r="U3986" s="6">
        <v>-2161.08</v>
      </c>
      <c r="V3986" s="6">
        <v>0</v>
      </c>
      <c r="W3986" s="6">
        <f>SUM(Table2[[#This Row],[PE Obligations]:[Paving Obligations]])</f>
        <v>-2161.08</v>
      </c>
    </row>
    <row r="3987" spans="1:23" ht="30" x14ac:dyDescent="0.25">
      <c r="A3987" s="5">
        <v>121372</v>
      </c>
      <c r="B3987" s="4">
        <v>2</v>
      </c>
      <c r="C3987" s="9" t="s">
        <v>199</v>
      </c>
      <c r="D3987" s="65" t="s">
        <v>2852</v>
      </c>
      <c r="E3987" s="65" t="s">
        <v>900</v>
      </c>
      <c r="F3987" s="9" t="s">
        <v>2853</v>
      </c>
      <c r="G3987" s="9" t="s">
        <v>600</v>
      </c>
      <c r="H3987" s="1" t="s">
        <v>501</v>
      </c>
      <c r="I3987" s="1" t="s">
        <v>600</v>
      </c>
      <c r="K3987" s="14" t="s">
        <v>11500</v>
      </c>
      <c r="L3987" s="14" t="s">
        <v>11500</v>
      </c>
      <c r="M3987" s="2">
        <v>0.99</v>
      </c>
      <c r="N3987" s="13">
        <v>43014</v>
      </c>
      <c r="P3987" s="181" t="s">
        <v>11515</v>
      </c>
      <c r="Q3987" s="182" t="s">
        <v>24</v>
      </c>
      <c r="S3987" s="6">
        <v>-11080.94</v>
      </c>
      <c r="T3987" s="6">
        <v>0</v>
      </c>
      <c r="U3987" s="6">
        <v>8908.66</v>
      </c>
      <c r="V3987" s="6">
        <v>0</v>
      </c>
      <c r="W3987" s="6">
        <f>SUM(Table2[[#This Row],[PE Obligations]:[Paving Obligations]])</f>
        <v>-2172.2800000000007</v>
      </c>
    </row>
    <row r="3988" spans="1:23" x14ac:dyDescent="0.25">
      <c r="A3988" s="5">
        <v>126181</v>
      </c>
      <c r="B3988" s="4">
        <v>1</v>
      </c>
      <c r="C3988" s="9" t="s">
        <v>729</v>
      </c>
      <c r="D3988" s="65" t="s">
        <v>4725</v>
      </c>
      <c r="E3988" s="65" t="s">
        <v>11498</v>
      </c>
      <c r="F3988" s="9" t="s">
        <v>4726</v>
      </c>
      <c r="H3988" s="1" t="s">
        <v>1098</v>
      </c>
      <c r="I3988" s="1" t="s">
        <v>158</v>
      </c>
      <c r="K3988" s="14" t="s">
        <v>11500</v>
      </c>
      <c r="L3988" s="14" t="s">
        <v>11500</v>
      </c>
      <c r="M3988" s="2">
        <v>1.5</v>
      </c>
      <c r="P3988" s="181" t="s">
        <v>11517</v>
      </c>
      <c r="Q3988" s="182" t="s">
        <v>30</v>
      </c>
      <c r="S3988" s="6">
        <v>0</v>
      </c>
      <c r="T3988" s="6">
        <v>0</v>
      </c>
      <c r="U3988" s="6">
        <v>0</v>
      </c>
      <c r="V3988" s="6">
        <v>-2183.5700000000002</v>
      </c>
      <c r="W3988" s="6">
        <f>SUM(Table2[[#This Row],[PE Obligations]:[Paving Obligations]])</f>
        <v>-2183.5700000000002</v>
      </c>
    </row>
    <row r="3989" spans="1:23" x14ac:dyDescent="0.25">
      <c r="A3989" s="5">
        <v>128900</v>
      </c>
      <c r="B3989" s="4">
        <v>3</v>
      </c>
      <c r="C3989" s="9" t="s">
        <v>235</v>
      </c>
      <c r="D3989" s="65"/>
      <c r="E3989" s="65" t="s">
        <v>11500</v>
      </c>
      <c r="F3989" s="9" t="s">
        <v>6409</v>
      </c>
      <c r="H3989" s="1" t="s">
        <v>878</v>
      </c>
      <c r="I3989" s="1" t="s">
        <v>972</v>
      </c>
      <c r="K3989" s="14" t="s">
        <v>11500</v>
      </c>
      <c r="L3989" s="14" t="s">
        <v>11500</v>
      </c>
      <c r="M3989" s="1" t="s">
        <v>57</v>
      </c>
      <c r="P3989" s="181" t="s">
        <v>11500</v>
      </c>
      <c r="Q3989" s="182"/>
      <c r="S3989" s="6">
        <v>0</v>
      </c>
      <c r="T3989" s="6">
        <v>0</v>
      </c>
      <c r="U3989" s="6">
        <v>-2188.52</v>
      </c>
      <c r="V3989" s="6">
        <v>0</v>
      </c>
      <c r="W3989" s="6">
        <f>SUM(Table2[[#This Row],[PE Obligations]:[Paving Obligations]])</f>
        <v>-2188.52</v>
      </c>
    </row>
    <row r="3990" spans="1:23" ht="30" x14ac:dyDescent="0.25">
      <c r="A3990" s="5">
        <v>122989</v>
      </c>
      <c r="B3990" s="4">
        <v>4</v>
      </c>
      <c r="C3990" s="9" t="s">
        <v>190</v>
      </c>
      <c r="D3990" s="65" t="s">
        <v>3281</v>
      </c>
      <c r="E3990" s="65" t="s">
        <v>11498</v>
      </c>
      <c r="F3990" s="9" t="s">
        <v>3282</v>
      </c>
      <c r="H3990" s="1" t="s">
        <v>1098</v>
      </c>
      <c r="I3990" s="1" t="s">
        <v>158</v>
      </c>
      <c r="K3990" s="14" t="s">
        <v>11500</v>
      </c>
      <c r="L3990" s="14" t="s">
        <v>11500</v>
      </c>
      <c r="M3990" s="2">
        <v>6.03</v>
      </c>
      <c r="P3990" s="181" t="s">
        <v>11517</v>
      </c>
      <c r="Q3990" s="182" t="s">
        <v>30</v>
      </c>
      <c r="S3990" s="6">
        <v>0</v>
      </c>
      <c r="T3990" s="6">
        <v>0</v>
      </c>
      <c r="U3990" s="6">
        <v>0</v>
      </c>
      <c r="V3990" s="6">
        <v>-2189.25</v>
      </c>
      <c r="W3990" s="6">
        <f>SUM(Table2[[#This Row],[PE Obligations]:[Paving Obligations]])</f>
        <v>-2189.25</v>
      </c>
    </row>
    <row r="3991" spans="1:23" x14ac:dyDescent="0.25">
      <c r="A3991" s="5">
        <v>104997.14</v>
      </c>
      <c r="B3991" s="4">
        <v>2</v>
      </c>
      <c r="C3991" s="9" t="s">
        <v>316</v>
      </c>
      <c r="D3991" s="65"/>
      <c r="E3991" s="65" t="s">
        <v>11500</v>
      </c>
      <c r="F3991" s="9" t="s">
        <v>896</v>
      </c>
      <c r="H3991" s="1" t="s">
        <v>760</v>
      </c>
      <c r="I3991" s="1" t="s">
        <v>761</v>
      </c>
      <c r="K3991" s="14" t="s">
        <v>11500</v>
      </c>
      <c r="L3991" s="14" t="s">
        <v>11500</v>
      </c>
      <c r="M3991" s="1" t="s">
        <v>57</v>
      </c>
      <c r="P3991" s="181" t="s">
        <v>11500</v>
      </c>
      <c r="Q3991" s="182"/>
      <c r="S3991" s="6">
        <v>0</v>
      </c>
      <c r="T3991" s="6">
        <v>0</v>
      </c>
      <c r="U3991" s="6">
        <v>-2207.35</v>
      </c>
      <c r="V3991" s="6">
        <v>0</v>
      </c>
      <c r="W3991" s="6">
        <f>SUM(Table2[[#This Row],[PE Obligations]:[Paving Obligations]])</f>
        <v>-2207.35</v>
      </c>
    </row>
    <row r="3992" spans="1:23" ht="30" x14ac:dyDescent="0.25">
      <c r="A3992" s="5">
        <v>126313</v>
      </c>
      <c r="B3992" s="4">
        <v>4</v>
      </c>
      <c r="C3992" s="9" t="s">
        <v>233</v>
      </c>
      <c r="D3992" s="65" t="s">
        <v>360</v>
      </c>
      <c r="E3992" s="65" t="s">
        <v>900</v>
      </c>
      <c r="F3992" s="9" t="s">
        <v>4815</v>
      </c>
      <c r="G3992" s="9" t="s">
        <v>3213</v>
      </c>
      <c r="H3992" s="1" t="s">
        <v>158</v>
      </c>
      <c r="I3992" s="1" t="s">
        <v>341</v>
      </c>
      <c r="J3992" s="1" t="str">
        <f>VLOOKUP(A3992,'Resurfacing Data'!A:M,13,FALSE)</f>
        <v>Mill &amp; 411D</v>
      </c>
      <c r="K3992" s="14" t="s">
        <v>11496</v>
      </c>
      <c r="L3992" s="14" t="s">
        <v>10418</v>
      </c>
      <c r="M3992" s="2">
        <v>5.7759999999999998</v>
      </c>
      <c r="N3992" s="13">
        <v>43182</v>
      </c>
      <c r="O3992" s="1" t="s">
        <v>342</v>
      </c>
      <c r="P3992" s="181" t="s">
        <v>11514</v>
      </c>
      <c r="Q3992" s="182" t="s">
        <v>11</v>
      </c>
      <c r="S3992" s="6">
        <v>0</v>
      </c>
      <c r="T3992" s="6">
        <v>0</v>
      </c>
      <c r="U3992" s="6">
        <v>0</v>
      </c>
      <c r="V3992" s="6">
        <v>-2212.3200000000002</v>
      </c>
      <c r="W3992" s="6">
        <f>SUM(Table2[[#This Row],[PE Obligations]:[Paving Obligations]])</f>
        <v>-2212.3200000000002</v>
      </c>
    </row>
    <row r="3993" spans="1:23" x14ac:dyDescent="0.25">
      <c r="A3993" s="5">
        <v>127502</v>
      </c>
      <c r="B3993" s="4">
        <v>3</v>
      </c>
      <c r="C3993" s="9" t="s">
        <v>54</v>
      </c>
      <c r="D3993" s="65"/>
      <c r="E3993" s="65" t="s">
        <v>10721</v>
      </c>
      <c r="F3993" s="9" t="s">
        <v>5535</v>
      </c>
      <c r="H3993" s="1" t="s">
        <v>105</v>
      </c>
      <c r="I3993" s="1" t="s">
        <v>171</v>
      </c>
      <c r="K3993" s="14" t="s">
        <v>11500</v>
      </c>
      <c r="L3993" s="14" t="s">
        <v>11500</v>
      </c>
      <c r="M3993" s="1" t="s">
        <v>57</v>
      </c>
      <c r="P3993" s="181" t="s">
        <v>11513</v>
      </c>
      <c r="Q3993" s="182"/>
      <c r="S3993" s="6">
        <v>0</v>
      </c>
      <c r="T3993" s="6">
        <v>0</v>
      </c>
      <c r="U3993" s="6">
        <v>-2231.3200000000002</v>
      </c>
      <c r="V3993" s="6">
        <v>0</v>
      </c>
      <c r="W3993" s="6">
        <f>SUM(Table2[[#This Row],[PE Obligations]:[Paving Obligations]])</f>
        <v>-2231.3200000000002</v>
      </c>
    </row>
    <row r="3994" spans="1:23" ht="30" x14ac:dyDescent="0.25">
      <c r="A3994" s="5">
        <v>127768.81</v>
      </c>
      <c r="B3994" s="4">
        <v>6</v>
      </c>
      <c r="C3994" s="9" t="s">
        <v>46</v>
      </c>
      <c r="D3994" s="65"/>
      <c r="E3994" s="65" t="s">
        <v>11500</v>
      </c>
      <c r="F3994" s="9" t="s">
        <v>5769</v>
      </c>
      <c r="H3994" s="1" t="s">
        <v>24</v>
      </c>
      <c r="I3994" s="1" t="s">
        <v>24</v>
      </c>
      <c r="K3994" s="14" t="s">
        <v>11500</v>
      </c>
      <c r="L3994" s="14" t="s">
        <v>11500</v>
      </c>
      <c r="M3994" s="1" t="s">
        <v>57</v>
      </c>
      <c r="P3994" s="181" t="s">
        <v>11500</v>
      </c>
      <c r="Q3994" s="182"/>
      <c r="S3994" s="6">
        <v>0</v>
      </c>
      <c r="T3994" s="6">
        <v>0</v>
      </c>
      <c r="U3994" s="6">
        <v>-2286.4899999999998</v>
      </c>
      <c r="V3994" s="6">
        <v>0</v>
      </c>
      <c r="W3994" s="6">
        <f>SUM(Table2[[#This Row],[PE Obligations]:[Paving Obligations]])</f>
        <v>-2286.4899999999998</v>
      </c>
    </row>
    <row r="3995" spans="1:23" ht="30" x14ac:dyDescent="0.25">
      <c r="A3995" s="5">
        <v>127768.36</v>
      </c>
      <c r="B3995" s="4">
        <v>6</v>
      </c>
      <c r="C3995" s="9" t="s">
        <v>46</v>
      </c>
      <c r="D3995" s="65"/>
      <c r="E3995" s="65" t="s">
        <v>11500</v>
      </c>
      <c r="F3995" s="9" t="s">
        <v>5724</v>
      </c>
      <c r="H3995" s="1" t="s">
        <v>24</v>
      </c>
      <c r="I3995" s="1" t="s">
        <v>24</v>
      </c>
      <c r="K3995" s="14" t="s">
        <v>11500</v>
      </c>
      <c r="L3995" s="14" t="s">
        <v>11500</v>
      </c>
      <c r="M3995" s="1" t="s">
        <v>57</v>
      </c>
      <c r="P3995" s="181" t="s">
        <v>11500</v>
      </c>
      <c r="Q3995" s="182"/>
      <c r="S3995" s="6">
        <v>0</v>
      </c>
      <c r="T3995" s="6">
        <v>0</v>
      </c>
      <c r="U3995" s="6">
        <v>-2301.4899999999998</v>
      </c>
      <c r="V3995" s="6">
        <v>0</v>
      </c>
      <c r="W3995" s="6">
        <f>SUM(Table2[[#This Row],[PE Obligations]:[Paving Obligations]])</f>
        <v>-2301.4899999999998</v>
      </c>
    </row>
    <row r="3996" spans="1:23" x14ac:dyDescent="0.25">
      <c r="A3996" s="5">
        <v>126500</v>
      </c>
      <c r="B3996" s="4">
        <v>1</v>
      </c>
      <c r="C3996" s="9" t="s">
        <v>271</v>
      </c>
      <c r="D3996" s="65" t="s">
        <v>3687</v>
      </c>
      <c r="E3996" s="65" t="s">
        <v>900</v>
      </c>
      <c r="F3996" s="9" t="s">
        <v>4891</v>
      </c>
      <c r="G3996" s="9" t="s">
        <v>4885</v>
      </c>
      <c r="H3996" s="1" t="s">
        <v>158</v>
      </c>
      <c r="I3996" s="1" t="s">
        <v>158</v>
      </c>
      <c r="J3996" s="1" t="str">
        <f>VLOOKUP(A3996,'2015 to 2019'!D:F,3,FALSE)</f>
        <v>Micro-surfacing @ 22 lbs/sy</v>
      </c>
      <c r="K3996" s="14" t="s">
        <v>11496</v>
      </c>
      <c r="L3996" s="14" t="s">
        <v>10418</v>
      </c>
      <c r="M3996" s="2">
        <v>7.03</v>
      </c>
      <c r="N3996" s="13">
        <v>43140</v>
      </c>
      <c r="O3996" s="1" t="s">
        <v>381</v>
      </c>
      <c r="P3996" s="181" t="s">
        <v>11515</v>
      </c>
      <c r="Q3996" s="182" t="s">
        <v>24</v>
      </c>
      <c r="S3996" s="6">
        <v>0</v>
      </c>
      <c r="T3996" s="6">
        <v>0</v>
      </c>
      <c r="U3996" s="6">
        <v>0</v>
      </c>
      <c r="V3996" s="6">
        <v>-2313.54</v>
      </c>
      <c r="W3996" s="6">
        <f>SUM(Table2[[#This Row],[PE Obligations]:[Paving Obligations]])</f>
        <v>-2313.54</v>
      </c>
    </row>
    <row r="3997" spans="1:23" ht="45" x14ac:dyDescent="0.25">
      <c r="A3997" s="5">
        <v>125263</v>
      </c>
      <c r="B3997" s="4">
        <v>3</v>
      </c>
      <c r="C3997" s="9" t="s">
        <v>252</v>
      </c>
      <c r="D3997" s="65" t="s">
        <v>4243</v>
      </c>
      <c r="E3997" s="65" t="s">
        <v>11498</v>
      </c>
      <c r="F3997" s="9" t="s">
        <v>4244</v>
      </c>
      <c r="H3997" s="1" t="s">
        <v>1098</v>
      </c>
      <c r="I3997" s="1" t="s">
        <v>158</v>
      </c>
      <c r="K3997" s="14" t="s">
        <v>11500</v>
      </c>
      <c r="L3997" s="14" t="s">
        <v>11500</v>
      </c>
      <c r="M3997" s="2">
        <v>1.2869999999999999</v>
      </c>
      <c r="P3997" s="181" t="s">
        <v>11517</v>
      </c>
      <c r="Q3997" s="182" t="s">
        <v>30</v>
      </c>
      <c r="S3997" s="6">
        <v>0</v>
      </c>
      <c r="T3997" s="6">
        <v>0</v>
      </c>
      <c r="U3997" s="6">
        <v>0</v>
      </c>
      <c r="V3997" s="6">
        <v>-2369.2199999999998</v>
      </c>
      <c r="W3997" s="6">
        <f>SUM(Table2[[#This Row],[PE Obligations]:[Paving Obligations]])</f>
        <v>-2369.2199999999998</v>
      </c>
    </row>
    <row r="3998" spans="1:23" x14ac:dyDescent="0.25">
      <c r="A3998" s="5">
        <v>105010.14</v>
      </c>
      <c r="B3998" s="4">
        <v>2</v>
      </c>
      <c r="C3998" s="9" t="s">
        <v>282</v>
      </c>
      <c r="D3998" s="65"/>
      <c r="E3998" s="65" t="s">
        <v>11500</v>
      </c>
      <c r="F3998" s="9" t="s">
        <v>896</v>
      </c>
      <c r="H3998" s="1" t="s">
        <v>760</v>
      </c>
      <c r="I3998" s="1" t="s">
        <v>761</v>
      </c>
      <c r="K3998" s="14" t="s">
        <v>11500</v>
      </c>
      <c r="L3998" s="14" t="s">
        <v>11500</v>
      </c>
      <c r="M3998" s="1" t="s">
        <v>57</v>
      </c>
      <c r="P3998" s="181" t="s">
        <v>11500</v>
      </c>
      <c r="Q3998" s="182"/>
      <c r="S3998" s="6">
        <v>0</v>
      </c>
      <c r="T3998" s="6">
        <v>0</v>
      </c>
      <c r="U3998" s="6">
        <v>-2375</v>
      </c>
      <c r="V3998" s="6">
        <v>0</v>
      </c>
      <c r="W3998" s="6">
        <f>SUM(Table2[[#This Row],[PE Obligations]:[Paving Obligations]])</f>
        <v>-2375</v>
      </c>
    </row>
    <row r="3999" spans="1:23" x14ac:dyDescent="0.25">
      <c r="A3999" s="5">
        <v>127705</v>
      </c>
      <c r="B3999" s="4">
        <v>1</v>
      </c>
      <c r="C3999" s="9" t="s">
        <v>271</v>
      </c>
      <c r="D3999" s="65"/>
      <c r="E3999" s="65" t="s">
        <v>11500</v>
      </c>
      <c r="F3999" s="9" t="s">
        <v>5641</v>
      </c>
      <c r="H3999" s="1" t="s">
        <v>878</v>
      </c>
      <c r="I3999" s="1" t="s">
        <v>972</v>
      </c>
      <c r="K3999" s="14" t="s">
        <v>11500</v>
      </c>
      <c r="L3999" s="14" t="s">
        <v>11500</v>
      </c>
      <c r="M3999" s="1" t="s">
        <v>57</v>
      </c>
      <c r="P3999" s="181" t="s">
        <v>11500</v>
      </c>
      <c r="Q3999" s="182"/>
      <c r="S3999" s="6">
        <v>0</v>
      </c>
      <c r="T3999" s="6">
        <v>0</v>
      </c>
      <c r="U3999" s="6">
        <v>-2406.7600000000002</v>
      </c>
      <c r="V3999" s="6">
        <v>0</v>
      </c>
      <c r="W3999" s="6">
        <f>SUM(Table2[[#This Row],[PE Obligations]:[Paving Obligations]])</f>
        <v>-2406.7600000000002</v>
      </c>
    </row>
    <row r="4000" spans="1:23" ht="30" x14ac:dyDescent="0.25">
      <c r="A4000" s="5">
        <v>127768.87</v>
      </c>
      <c r="B4000" s="4">
        <v>6</v>
      </c>
      <c r="C4000" s="9" t="s">
        <v>46</v>
      </c>
      <c r="D4000" s="65"/>
      <c r="E4000" s="65" t="s">
        <v>11500</v>
      </c>
      <c r="F4000" s="9" t="s">
        <v>5775</v>
      </c>
      <c r="H4000" s="1" t="s">
        <v>24</v>
      </c>
      <c r="I4000" s="1" t="s">
        <v>24</v>
      </c>
      <c r="K4000" s="14" t="s">
        <v>11500</v>
      </c>
      <c r="L4000" s="14" t="s">
        <v>11500</v>
      </c>
      <c r="M4000" s="1" t="s">
        <v>57</v>
      </c>
      <c r="P4000" s="181" t="s">
        <v>11500</v>
      </c>
      <c r="Q4000" s="182"/>
      <c r="S4000" s="6">
        <v>0</v>
      </c>
      <c r="T4000" s="6">
        <v>0</v>
      </c>
      <c r="U4000" s="6">
        <v>-2417.92</v>
      </c>
      <c r="V4000" s="6">
        <v>0</v>
      </c>
      <c r="W4000" s="6">
        <f>SUM(Table2[[#This Row],[PE Obligations]:[Paving Obligations]])</f>
        <v>-2417.92</v>
      </c>
    </row>
    <row r="4001" spans="1:23" x14ac:dyDescent="0.25">
      <c r="A4001" s="5">
        <v>124999</v>
      </c>
      <c r="B4001" s="4">
        <v>4</v>
      </c>
      <c r="C4001" s="9" t="s">
        <v>156</v>
      </c>
      <c r="D4001" s="65"/>
      <c r="E4001" s="65" t="s">
        <v>11500</v>
      </c>
      <c r="F4001" s="9" t="s">
        <v>4125</v>
      </c>
      <c r="H4001" s="1" t="s">
        <v>1246</v>
      </c>
      <c r="K4001" s="14" t="s">
        <v>11500</v>
      </c>
      <c r="L4001" s="14" t="s">
        <v>11500</v>
      </c>
      <c r="M4001" s="1" t="s">
        <v>57</v>
      </c>
      <c r="P4001" s="181" t="s">
        <v>11500</v>
      </c>
      <c r="Q4001" s="182"/>
      <c r="S4001" s="6">
        <v>0</v>
      </c>
      <c r="T4001" s="6">
        <v>0</v>
      </c>
      <c r="U4001" s="6">
        <v>-2419.58</v>
      </c>
      <c r="V4001" s="6">
        <v>0</v>
      </c>
      <c r="W4001" s="6">
        <f>SUM(Table2[[#This Row],[PE Obligations]:[Paving Obligations]])</f>
        <v>-2419.58</v>
      </c>
    </row>
    <row r="4002" spans="1:23" ht="30" x14ac:dyDescent="0.25">
      <c r="A4002" s="5">
        <v>127673</v>
      </c>
      <c r="B4002" s="4">
        <v>6</v>
      </c>
      <c r="C4002" s="9" t="s">
        <v>46</v>
      </c>
      <c r="D4002" s="65"/>
      <c r="E4002" s="65" t="s">
        <v>11500</v>
      </c>
      <c r="F4002" s="9" t="s">
        <v>5629</v>
      </c>
      <c r="H4002" s="1" t="s">
        <v>24</v>
      </c>
      <c r="K4002" s="14" t="s">
        <v>11500</v>
      </c>
      <c r="L4002" s="14" t="s">
        <v>11500</v>
      </c>
      <c r="M4002" s="1" t="s">
        <v>57</v>
      </c>
      <c r="P4002" s="181" t="s">
        <v>11500</v>
      </c>
      <c r="Q4002" s="182"/>
      <c r="S4002" s="6">
        <v>0</v>
      </c>
      <c r="T4002" s="6">
        <v>0</v>
      </c>
      <c r="U4002" s="6">
        <v>-2422.9499999999998</v>
      </c>
      <c r="V4002" s="6">
        <v>0</v>
      </c>
      <c r="W4002" s="6">
        <f>SUM(Table2[[#This Row],[PE Obligations]:[Paving Obligations]])</f>
        <v>-2422.9499999999998</v>
      </c>
    </row>
    <row r="4003" spans="1:23" ht="30" x14ac:dyDescent="0.25">
      <c r="A4003" s="5">
        <v>127768.66</v>
      </c>
      <c r="B4003" s="4">
        <v>6</v>
      </c>
      <c r="C4003" s="9" t="s">
        <v>46</v>
      </c>
      <c r="D4003" s="65"/>
      <c r="E4003" s="65" t="s">
        <v>11500</v>
      </c>
      <c r="F4003" s="9" t="s">
        <v>5754</v>
      </c>
      <c r="H4003" s="1" t="s">
        <v>24</v>
      </c>
      <c r="I4003" s="1" t="s">
        <v>24</v>
      </c>
      <c r="K4003" s="14" t="s">
        <v>11500</v>
      </c>
      <c r="L4003" s="14" t="s">
        <v>11500</v>
      </c>
      <c r="M4003" s="1" t="s">
        <v>57</v>
      </c>
      <c r="P4003" s="181" t="s">
        <v>11500</v>
      </c>
      <c r="Q4003" s="182"/>
      <c r="S4003" s="6">
        <v>0</v>
      </c>
      <c r="T4003" s="6">
        <v>0</v>
      </c>
      <c r="U4003" s="6">
        <v>-2426.7399999999998</v>
      </c>
      <c r="V4003" s="6">
        <v>0</v>
      </c>
      <c r="W4003" s="6">
        <f>SUM(Table2[[#This Row],[PE Obligations]:[Paving Obligations]])</f>
        <v>-2426.7399999999998</v>
      </c>
    </row>
    <row r="4004" spans="1:23" x14ac:dyDescent="0.25">
      <c r="A4004" s="5">
        <v>105203.14</v>
      </c>
      <c r="B4004" s="4">
        <v>3</v>
      </c>
      <c r="C4004" s="9" t="s">
        <v>274</v>
      </c>
      <c r="D4004" s="65"/>
      <c r="E4004" s="65" t="s">
        <v>11498</v>
      </c>
      <c r="F4004" s="9" t="s">
        <v>896</v>
      </c>
      <c r="H4004" s="1" t="s">
        <v>760</v>
      </c>
      <c r="I4004" s="1" t="s">
        <v>761</v>
      </c>
      <c r="K4004" s="14" t="s">
        <v>11500</v>
      </c>
      <c r="L4004" s="14" t="s">
        <v>11500</v>
      </c>
      <c r="M4004" s="1" t="s">
        <v>57</v>
      </c>
      <c r="P4004" s="181" t="s">
        <v>11517</v>
      </c>
      <c r="Q4004" s="182"/>
      <c r="S4004" s="6">
        <v>0</v>
      </c>
      <c r="T4004" s="6">
        <v>0</v>
      </c>
      <c r="U4004" s="6">
        <v>-2426.96</v>
      </c>
      <c r="V4004" s="6">
        <v>0</v>
      </c>
      <c r="W4004" s="6">
        <f>SUM(Table2[[#This Row],[PE Obligations]:[Paving Obligations]])</f>
        <v>-2426.96</v>
      </c>
    </row>
    <row r="4005" spans="1:23" x14ac:dyDescent="0.25">
      <c r="A4005" s="5">
        <v>117547</v>
      </c>
      <c r="B4005" s="4">
        <v>3</v>
      </c>
      <c r="C4005" s="9" t="s">
        <v>161</v>
      </c>
      <c r="D4005" s="65"/>
      <c r="E4005" s="65" t="s">
        <v>10721</v>
      </c>
      <c r="F4005" s="9" t="s">
        <v>2160</v>
      </c>
      <c r="H4005" s="1" t="s">
        <v>105</v>
      </c>
      <c r="I4005" s="1" t="s">
        <v>1149</v>
      </c>
      <c r="K4005" s="14" t="s">
        <v>11500</v>
      </c>
      <c r="L4005" s="14" t="s">
        <v>11500</v>
      </c>
      <c r="M4005" s="1" t="s">
        <v>57</v>
      </c>
      <c r="N4005" s="13">
        <v>41250</v>
      </c>
      <c r="P4005" s="181" t="s">
        <v>11513</v>
      </c>
      <c r="Q4005" s="182"/>
      <c r="S4005" s="6">
        <v>0</v>
      </c>
      <c r="T4005" s="6">
        <v>0</v>
      </c>
      <c r="U4005" s="6">
        <v>-2439.9699999999998</v>
      </c>
      <c r="V4005" s="6">
        <v>0</v>
      </c>
      <c r="W4005" s="6">
        <f>SUM(Table2[[#This Row],[PE Obligations]:[Paving Obligations]])</f>
        <v>-2439.9699999999998</v>
      </c>
    </row>
    <row r="4006" spans="1:23" ht="30" x14ac:dyDescent="0.25">
      <c r="A4006" s="5">
        <v>127768.32000000001</v>
      </c>
      <c r="B4006" s="4">
        <v>6</v>
      </c>
      <c r="C4006" s="9" t="s">
        <v>46</v>
      </c>
      <c r="D4006" s="65"/>
      <c r="E4006" s="65" t="s">
        <v>11500</v>
      </c>
      <c r="F4006" s="9" t="s">
        <v>5720</v>
      </c>
      <c r="H4006" s="1" t="s">
        <v>24</v>
      </c>
      <c r="I4006" s="1" t="s">
        <v>24</v>
      </c>
      <c r="K4006" s="14" t="s">
        <v>11500</v>
      </c>
      <c r="L4006" s="14" t="s">
        <v>11500</v>
      </c>
      <c r="M4006" s="1" t="s">
        <v>57</v>
      </c>
      <c r="P4006" s="181" t="s">
        <v>11500</v>
      </c>
      <c r="Q4006" s="182"/>
      <c r="S4006" s="6">
        <v>0</v>
      </c>
      <c r="T4006" s="6">
        <v>0</v>
      </c>
      <c r="U4006" s="6">
        <v>-2450.29</v>
      </c>
      <c r="V4006" s="6">
        <v>0</v>
      </c>
      <c r="W4006" s="6">
        <f>SUM(Table2[[#This Row],[PE Obligations]:[Paving Obligations]])</f>
        <v>-2450.29</v>
      </c>
    </row>
    <row r="4007" spans="1:23" ht="30" x14ac:dyDescent="0.25">
      <c r="A4007" s="5">
        <v>120282</v>
      </c>
      <c r="B4007" s="4">
        <v>6</v>
      </c>
      <c r="C4007" s="9" t="s">
        <v>46</v>
      </c>
      <c r="D4007" s="65"/>
      <c r="E4007" s="65" t="s">
        <v>11500</v>
      </c>
      <c r="F4007" s="9" t="s">
        <v>2669</v>
      </c>
      <c r="H4007" s="1" t="s">
        <v>24</v>
      </c>
      <c r="K4007" s="14" t="s">
        <v>11500</v>
      </c>
      <c r="L4007" s="14" t="s">
        <v>11500</v>
      </c>
      <c r="M4007" s="1" t="s">
        <v>57</v>
      </c>
      <c r="P4007" s="181" t="s">
        <v>11500</v>
      </c>
      <c r="Q4007" s="182"/>
      <c r="S4007" s="6">
        <v>0</v>
      </c>
      <c r="T4007" s="6">
        <v>0</v>
      </c>
      <c r="U4007" s="6">
        <v>-2461.12</v>
      </c>
      <c r="V4007" s="6">
        <v>0</v>
      </c>
      <c r="W4007" s="6">
        <f>SUM(Table2[[#This Row],[PE Obligations]:[Paving Obligations]])</f>
        <v>-2461.12</v>
      </c>
    </row>
    <row r="4008" spans="1:23" x14ac:dyDescent="0.25">
      <c r="A4008" s="5">
        <v>119324</v>
      </c>
      <c r="B4008" s="4">
        <v>1</v>
      </c>
      <c r="C4008" s="9" t="s">
        <v>86</v>
      </c>
      <c r="D4008" s="65"/>
      <c r="E4008" s="65" t="s">
        <v>900</v>
      </c>
      <c r="F4008" s="9" t="s">
        <v>2452</v>
      </c>
      <c r="H4008" s="1" t="s">
        <v>105</v>
      </c>
      <c r="I4008" s="1" t="s">
        <v>171</v>
      </c>
      <c r="K4008" s="14" t="s">
        <v>11500</v>
      </c>
      <c r="L4008" s="14" t="s">
        <v>11500</v>
      </c>
      <c r="M4008" s="1" t="s">
        <v>57</v>
      </c>
      <c r="P4008" s="181" t="s">
        <v>11515</v>
      </c>
      <c r="Q4008" s="182"/>
      <c r="S4008" s="6">
        <v>0</v>
      </c>
      <c r="T4008" s="6">
        <v>0</v>
      </c>
      <c r="U4008" s="6">
        <v>-2488.5</v>
      </c>
      <c r="V4008" s="6">
        <v>0</v>
      </c>
      <c r="W4008" s="6">
        <f>SUM(Table2[[#This Row],[PE Obligations]:[Paving Obligations]])</f>
        <v>-2488.5</v>
      </c>
    </row>
    <row r="4009" spans="1:23" ht="30" x14ac:dyDescent="0.25">
      <c r="A4009" s="5">
        <v>121876</v>
      </c>
      <c r="B4009" s="4">
        <v>1</v>
      </c>
      <c r="C4009" s="9" t="s">
        <v>310</v>
      </c>
      <c r="D4009" s="65" t="s">
        <v>3031</v>
      </c>
      <c r="E4009" s="65" t="s">
        <v>11498</v>
      </c>
      <c r="F4009" s="9" t="s">
        <v>3032</v>
      </c>
      <c r="G4009" s="9" t="s">
        <v>3033</v>
      </c>
      <c r="H4009" s="1" t="s">
        <v>501</v>
      </c>
      <c r="I4009" s="1" t="s">
        <v>501</v>
      </c>
      <c r="K4009" s="14" t="s">
        <v>11500</v>
      </c>
      <c r="L4009" s="14" t="s">
        <v>11500</v>
      </c>
      <c r="M4009" s="2">
        <v>1.99</v>
      </c>
      <c r="N4009" s="13">
        <v>43140</v>
      </c>
      <c r="P4009" s="181" t="s">
        <v>11517</v>
      </c>
      <c r="Q4009" s="182" t="s">
        <v>24</v>
      </c>
      <c r="S4009" s="6">
        <v>-34.479999999999997</v>
      </c>
      <c r="T4009" s="6">
        <v>0</v>
      </c>
      <c r="U4009" s="6">
        <v>-2468.2399999999998</v>
      </c>
      <c r="V4009" s="6">
        <v>0</v>
      </c>
      <c r="W4009" s="6">
        <f>SUM(Table2[[#This Row],[PE Obligations]:[Paving Obligations]])</f>
        <v>-2502.7199999999998</v>
      </c>
    </row>
    <row r="4010" spans="1:23" ht="30" x14ac:dyDescent="0.25">
      <c r="A4010" s="5">
        <v>125575</v>
      </c>
      <c r="B4010" s="4">
        <v>4</v>
      </c>
      <c r="C4010" s="9" t="s">
        <v>304</v>
      </c>
      <c r="D4010" s="65" t="s">
        <v>4463</v>
      </c>
      <c r="E4010" s="65" t="s">
        <v>11498</v>
      </c>
      <c r="F4010" s="9" t="s">
        <v>4464</v>
      </c>
      <c r="H4010" s="1" t="s">
        <v>1098</v>
      </c>
      <c r="I4010" s="1" t="s">
        <v>158</v>
      </c>
      <c r="K4010" s="14" t="s">
        <v>11500</v>
      </c>
      <c r="L4010" s="14" t="s">
        <v>11500</v>
      </c>
      <c r="M4010" s="2">
        <v>0.7</v>
      </c>
      <c r="P4010" s="181" t="s">
        <v>11517</v>
      </c>
      <c r="Q4010" s="182" t="s">
        <v>30</v>
      </c>
      <c r="S4010" s="6">
        <v>0</v>
      </c>
      <c r="T4010" s="6">
        <v>0</v>
      </c>
      <c r="U4010" s="6">
        <v>0</v>
      </c>
      <c r="V4010" s="6">
        <v>-2517.83</v>
      </c>
      <c r="W4010" s="6">
        <f>SUM(Table2[[#This Row],[PE Obligations]:[Paving Obligations]])</f>
        <v>-2517.83</v>
      </c>
    </row>
    <row r="4011" spans="1:23" ht="30" x14ac:dyDescent="0.25">
      <c r="A4011" s="5">
        <v>128421</v>
      </c>
      <c r="B4011" s="4">
        <v>3</v>
      </c>
      <c r="C4011" s="9" t="s">
        <v>131</v>
      </c>
      <c r="D4011" s="65"/>
      <c r="E4011" s="65" t="s">
        <v>11500</v>
      </c>
      <c r="F4011" s="9" t="s">
        <v>6113</v>
      </c>
      <c r="H4011" s="1" t="s">
        <v>878</v>
      </c>
      <c r="I4011" s="1" t="s">
        <v>972</v>
      </c>
      <c r="K4011" s="14" t="s">
        <v>11500</v>
      </c>
      <c r="L4011" s="14" t="s">
        <v>11500</v>
      </c>
      <c r="M4011" s="1" t="s">
        <v>57</v>
      </c>
      <c r="P4011" s="181" t="s">
        <v>11500</v>
      </c>
      <c r="Q4011" s="182"/>
      <c r="S4011" s="6">
        <v>0</v>
      </c>
      <c r="T4011" s="6">
        <v>0</v>
      </c>
      <c r="U4011" s="6">
        <v>-2525.88</v>
      </c>
      <c r="V4011" s="6">
        <v>0</v>
      </c>
      <c r="W4011" s="6">
        <f>SUM(Table2[[#This Row],[PE Obligations]:[Paving Obligations]])</f>
        <v>-2525.88</v>
      </c>
    </row>
    <row r="4012" spans="1:23" x14ac:dyDescent="0.25">
      <c r="A4012" s="5">
        <v>105032.14</v>
      </c>
      <c r="B4012" s="4">
        <v>2</v>
      </c>
      <c r="C4012" s="9" t="s">
        <v>204</v>
      </c>
      <c r="D4012" s="65"/>
      <c r="E4012" s="65" t="s">
        <v>11500</v>
      </c>
      <c r="F4012" s="9" t="s">
        <v>896</v>
      </c>
      <c r="H4012" s="1" t="s">
        <v>760</v>
      </c>
      <c r="I4012" s="1" t="s">
        <v>761</v>
      </c>
      <c r="K4012" s="14" t="s">
        <v>11500</v>
      </c>
      <c r="L4012" s="14" t="s">
        <v>11500</v>
      </c>
      <c r="M4012" s="1" t="s">
        <v>57</v>
      </c>
      <c r="P4012" s="181" t="s">
        <v>11500</v>
      </c>
      <c r="Q4012" s="182"/>
      <c r="S4012" s="6">
        <v>0</v>
      </c>
      <c r="T4012" s="6">
        <v>0</v>
      </c>
      <c r="U4012" s="6">
        <v>-2565.2399999999998</v>
      </c>
      <c r="V4012" s="6">
        <v>0</v>
      </c>
      <c r="W4012" s="6">
        <f>SUM(Table2[[#This Row],[PE Obligations]:[Paving Obligations]])</f>
        <v>-2565.2399999999998</v>
      </c>
    </row>
    <row r="4013" spans="1:23" ht="30" x14ac:dyDescent="0.25">
      <c r="A4013" s="5">
        <v>127018</v>
      </c>
      <c r="B4013" s="4">
        <v>3</v>
      </c>
      <c r="C4013" s="9" t="s">
        <v>152</v>
      </c>
      <c r="D4013" s="65"/>
      <c r="E4013" s="65" t="s">
        <v>11500</v>
      </c>
      <c r="F4013" s="9" t="s">
        <v>5245</v>
      </c>
      <c r="H4013" s="1" t="s">
        <v>878</v>
      </c>
      <c r="I4013" s="1" t="s">
        <v>972</v>
      </c>
      <c r="K4013" s="14" t="s">
        <v>11500</v>
      </c>
      <c r="L4013" s="14" t="s">
        <v>11500</v>
      </c>
      <c r="M4013" s="1" t="s">
        <v>57</v>
      </c>
      <c r="P4013" s="181" t="s">
        <v>11500</v>
      </c>
      <c r="Q4013" s="182"/>
      <c r="S4013" s="6">
        <v>0</v>
      </c>
      <c r="T4013" s="6">
        <v>0</v>
      </c>
      <c r="U4013" s="6">
        <v>-2573.29</v>
      </c>
      <c r="V4013" s="6">
        <v>0</v>
      </c>
      <c r="W4013" s="6">
        <f>SUM(Table2[[#This Row],[PE Obligations]:[Paving Obligations]])</f>
        <v>-2573.29</v>
      </c>
    </row>
    <row r="4014" spans="1:23" x14ac:dyDescent="0.25">
      <c r="A4014" s="5">
        <v>117872</v>
      </c>
      <c r="B4014" s="4">
        <v>6</v>
      </c>
      <c r="C4014" s="9" t="s">
        <v>46</v>
      </c>
      <c r="D4014" s="65"/>
      <c r="E4014" s="65" t="s">
        <v>11500</v>
      </c>
      <c r="F4014" s="9" t="s">
        <v>2203</v>
      </c>
      <c r="H4014" s="1" t="s">
        <v>24</v>
      </c>
      <c r="I4014" s="1" t="s">
        <v>501</v>
      </c>
      <c r="K4014" s="14" t="s">
        <v>11500</v>
      </c>
      <c r="L4014" s="14" t="s">
        <v>11500</v>
      </c>
      <c r="M4014" s="1" t="s">
        <v>57</v>
      </c>
      <c r="P4014" s="181" t="s">
        <v>11500</v>
      </c>
      <c r="Q4014" s="182"/>
      <c r="S4014" s="6">
        <v>-2604.59</v>
      </c>
      <c r="T4014" s="6">
        <v>0</v>
      </c>
      <c r="U4014" s="6">
        <v>0</v>
      </c>
      <c r="V4014" s="6">
        <v>0</v>
      </c>
      <c r="W4014" s="6">
        <f>SUM(Table2[[#This Row],[PE Obligations]:[Paving Obligations]])</f>
        <v>-2604.59</v>
      </c>
    </row>
    <row r="4015" spans="1:23" x14ac:dyDescent="0.25">
      <c r="A4015" s="5">
        <v>128741</v>
      </c>
      <c r="B4015" s="4">
        <v>4</v>
      </c>
      <c r="C4015" s="9" t="s">
        <v>314</v>
      </c>
      <c r="D4015" s="65" t="s">
        <v>6286</v>
      </c>
      <c r="E4015" s="65" t="s">
        <v>11498</v>
      </c>
      <c r="F4015" s="9" t="s">
        <v>6287</v>
      </c>
      <c r="H4015" s="1" t="s">
        <v>1098</v>
      </c>
      <c r="I4015" s="1" t="s">
        <v>158</v>
      </c>
      <c r="K4015" s="14" t="s">
        <v>11500</v>
      </c>
      <c r="L4015" s="14" t="s">
        <v>11500</v>
      </c>
      <c r="M4015" s="2">
        <v>1.2</v>
      </c>
      <c r="P4015" s="181" t="s">
        <v>11517</v>
      </c>
      <c r="Q4015" s="182" t="s">
        <v>30</v>
      </c>
      <c r="S4015" s="6">
        <v>0</v>
      </c>
      <c r="T4015" s="6">
        <v>0</v>
      </c>
      <c r="U4015" s="6">
        <v>0</v>
      </c>
      <c r="V4015" s="6">
        <v>-2618.7800000000002</v>
      </c>
      <c r="W4015" s="6">
        <f>SUM(Table2[[#This Row],[PE Obligations]:[Paving Obligations]])</f>
        <v>-2618.7800000000002</v>
      </c>
    </row>
    <row r="4016" spans="1:23" ht="30" x14ac:dyDescent="0.25">
      <c r="A4016" s="5">
        <v>127768.72</v>
      </c>
      <c r="B4016" s="4">
        <v>6</v>
      </c>
      <c r="C4016" s="9" t="s">
        <v>46</v>
      </c>
      <c r="D4016" s="65"/>
      <c r="E4016" s="65" t="s">
        <v>11500</v>
      </c>
      <c r="F4016" s="9" t="s">
        <v>5760</v>
      </c>
      <c r="H4016" s="1" t="s">
        <v>24</v>
      </c>
      <c r="I4016" s="1" t="s">
        <v>24</v>
      </c>
      <c r="K4016" s="14" t="s">
        <v>11500</v>
      </c>
      <c r="L4016" s="14" t="s">
        <v>11500</v>
      </c>
      <c r="M4016" s="1" t="s">
        <v>57</v>
      </c>
      <c r="P4016" s="181" t="s">
        <v>11500</v>
      </c>
      <c r="Q4016" s="182"/>
      <c r="S4016" s="6">
        <v>0</v>
      </c>
      <c r="T4016" s="6">
        <v>0</v>
      </c>
      <c r="U4016" s="6">
        <v>-2654.96</v>
      </c>
      <c r="V4016" s="6">
        <v>0</v>
      </c>
      <c r="W4016" s="6">
        <f>SUM(Table2[[#This Row],[PE Obligations]:[Paving Obligations]])</f>
        <v>-2654.96</v>
      </c>
    </row>
    <row r="4017" spans="1:23" ht="30" x14ac:dyDescent="0.25">
      <c r="A4017" s="5">
        <v>125738</v>
      </c>
      <c r="B4017" s="4">
        <v>6</v>
      </c>
      <c r="C4017" s="9" t="s">
        <v>46</v>
      </c>
      <c r="D4017" s="65"/>
      <c r="E4017" s="65" t="s">
        <v>11500</v>
      </c>
      <c r="F4017" s="9" t="s">
        <v>4553</v>
      </c>
      <c r="G4017" s="9" t="s">
        <v>4393</v>
      </c>
      <c r="H4017" s="1" t="s">
        <v>24</v>
      </c>
      <c r="I4017" s="1" t="s">
        <v>24</v>
      </c>
      <c r="K4017" s="14" t="s">
        <v>11500</v>
      </c>
      <c r="L4017" s="14" t="s">
        <v>11500</v>
      </c>
      <c r="M4017" s="1" t="s">
        <v>57</v>
      </c>
      <c r="P4017" s="181" t="s">
        <v>11500</v>
      </c>
      <c r="Q4017" s="182"/>
      <c r="S4017" s="6">
        <v>0</v>
      </c>
      <c r="T4017" s="6">
        <v>0</v>
      </c>
      <c r="U4017" s="6">
        <v>-2668.9</v>
      </c>
      <c r="V4017" s="6">
        <v>0</v>
      </c>
      <c r="W4017" s="6">
        <f>SUM(Table2[[#This Row],[PE Obligations]:[Paving Obligations]])</f>
        <v>-2668.9</v>
      </c>
    </row>
    <row r="4018" spans="1:23" ht="30" x14ac:dyDescent="0.25">
      <c r="A4018" s="5">
        <v>126218</v>
      </c>
      <c r="B4018" s="4">
        <v>3</v>
      </c>
      <c r="C4018" s="9" t="s">
        <v>318</v>
      </c>
      <c r="D4018" s="65" t="s">
        <v>474</v>
      </c>
      <c r="E4018" s="65" t="s">
        <v>900</v>
      </c>
      <c r="F4018" s="9" t="s">
        <v>4753</v>
      </c>
      <c r="G4018" s="9" t="s">
        <v>3213</v>
      </c>
      <c r="H4018" s="1" t="s">
        <v>158</v>
      </c>
      <c r="I4018" s="1" t="s">
        <v>341</v>
      </c>
      <c r="J4018" s="1" t="str">
        <f>VLOOKUP(A4018,'Resurfacing Data'!A:M,13,FALSE)</f>
        <v>Mill &amp; 411D</v>
      </c>
      <c r="K4018" s="14" t="s">
        <v>11496</v>
      </c>
      <c r="L4018" s="14" t="s">
        <v>10418</v>
      </c>
      <c r="M4018" s="2">
        <v>2.66</v>
      </c>
      <c r="N4018" s="13">
        <v>43182</v>
      </c>
      <c r="O4018" s="1" t="s">
        <v>342</v>
      </c>
      <c r="P4018" s="181" t="s">
        <v>11514</v>
      </c>
      <c r="Q4018" s="182" t="s">
        <v>11</v>
      </c>
      <c r="S4018" s="6">
        <v>0</v>
      </c>
      <c r="T4018" s="6">
        <v>0</v>
      </c>
      <c r="U4018" s="6">
        <v>0</v>
      </c>
      <c r="V4018" s="6">
        <v>-2669.51</v>
      </c>
      <c r="W4018" s="6">
        <f>SUM(Table2[[#This Row],[PE Obligations]:[Paving Obligations]])</f>
        <v>-2669.51</v>
      </c>
    </row>
    <row r="4019" spans="1:23" ht="30" x14ac:dyDescent="0.25">
      <c r="A4019" s="5">
        <v>117237</v>
      </c>
      <c r="B4019" s="4">
        <v>4</v>
      </c>
      <c r="C4019" s="9" t="s">
        <v>18</v>
      </c>
      <c r="D4019" s="65" t="s">
        <v>516</v>
      </c>
      <c r="E4019" s="65" t="s">
        <v>10721</v>
      </c>
      <c r="F4019" s="9" t="s">
        <v>2085</v>
      </c>
      <c r="G4019" s="9" t="s">
        <v>2086</v>
      </c>
      <c r="H4019" s="1" t="s">
        <v>158</v>
      </c>
      <c r="I4019" s="1" t="s">
        <v>158</v>
      </c>
      <c r="J4019" s="1" t="str">
        <f>VLOOKUP(A4019,'Resurfacing Data'!A:M,13,FALSE)</f>
        <v>Mill, CS &amp; D</v>
      </c>
      <c r="K4019" s="14" t="s">
        <v>11496</v>
      </c>
      <c r="L4019" s="14" t="s">
        <v>10418</v>
      </c>
      <c r="M4019" s="2">
        <v>6.63</v>
      </c>
      <c r="N4019" s="13">
        <v>41166</v>
      </c>
      <c r="O4019" s="1" t="s">
        <v>342</v>
      </c>
      <c r="P4019" s="181" t="s">
        <v>11513</v>
      </c>
      <c r="Q4019" s="182" t="s">
        <v>148</v>
      </c>
      <c r="S4019" s="6">
        <v>0</v>
      </c>
      <c r="T4019" s="6">
        <v>0</v>
      </c>
      <c r="U4019" s="6">
        <v>0</v>
      </c>
      <c r="V4019" s="6">
        <v>-2674.28</v>
      </c>
      <c r="W4019" s="6">
        <f>SUM(Table2[[#This Row],[PE Obligations]:[Paving Obligations]])</f>
        <v>-2674.28</v>
      </c>
    </row>
    <row r="4020" spans="1:23" x14ac:dyDescent="0.25">
      <c r="A4020" s="5">
        <v>125291</v>
      </c>
      <c r="B4020" s="4">
        <v>3</v>
      </c>
      <c r="C4020" s="9" t="s">
        <v>54</v>
      </c>
      <c r="D4020" s="65"/>
      <c r="E4020" s="65" t="s">
        <v>11500</v>
      </c>
      <c r="F4020" s="9" t="s">
        <v>4253</v>
      </c>
      <c r="H4020" s="1" t="s">
        <v>1246</v>
      </c>
      <c r="K4020" s="14" t="s">
        <v>11500</v>
      </c>
      <c r="L4020" s="14" t="s">
        <v>11500</v>
      </c>
      <c r="M4020" s="1" t="s">
        <v>57</v>
      </c>
      <c r="P4020" s="181" t="s">
        <v>11500</v>
      </c>
      <c r="Q4020" s="182"/>
      <c r="S4020" s="6">
        <v>0</v>
      </c>
      <c r="T4020" s="6">
        <v>0</v>
      </c>
      <c r="U4020" s="6">
        <v>-2681.98</v>
      </c>
      <c r="V4020" s="6">
        <v>0</v>
      </c>
      <c r="W4020" s="6">
        <f>SUM(Table2[[#This Row],[PE Obligations]:[Paving Obligations]])</f>
        <v>-2681.98</v>
      </c>
    </row>
    <row r="4021" spans="1:23" ht="30" x14ac:dyDescent="0.25">
      <c r="A4021" s="5">
        <v>127768.33</v>
      </c>
      <c r="B4021" s="4">
        <v>6</v>
      </c>
      <c r="C4021" s="9" t="s">
        <v>46</v>
      </c>
      <c r="D4021" s="65"/>
      <c r="E4021" s="65" t="s">
        <v>11500</v>
      </c>
      <c r="F4021" s="9" t="s">
        <v>5721</v>
      </c>
      <c r="H4021" s="1" t="s">
        <v>24</v>
      </c>
      <c r="I4021" s="1" t="s">
        <v>24</v>
      </c>
      <c r="K4021" s="14" t="s">
        <v>11500</v>
      </c>
      <c r="L4021" s="14" t="s">
        <v>11500</v>
      </c>
      <c r="M4021" s="1" t="s">
        <v>57</v>
      </c>
      <c r="P4021" s="181" t="s">
        <v>11500</v>
      </c>
      <c r="Q4021" s="182"/>
      <c r="S4021" s="6">
        <v>0</v>
      </c>
      <c r="T4021" s="6">
        <v>0</v>
      </c>
      <c r="U4021" s="6">
        <v>-2748.49</v>
      </c>
      <c r="V4021" s="6">
        <v>0</v>
      </c>
      <c r="W4021" s="6">
        <f>SUM(Table2[[#This Row],[PE Obligations]:[Paving Obligations]])</f>
        <v>-2748.49</v>
      </c>
    </row>
    <row r="4022" spans="1:23" ht="30" x14ac:dyDescent="0.25">
      <c r="A4022" s="5">
        <v>127768.88</v>
      </c>
      <c r="B4022" s="4">
        <v>6</v>
      </c>
      <c r="C4022" s="9" t="s">
        <v>46</v>
      </c>
      <c r="D4022" s="65"/>
      <c r="E4022" s="65" t="s">
        <v>11500</v>
      </c>
      <c r="F4022" s="9" t="s">
        <v>5776</v>
      </c>
      <c r="H4022" s="1" t="s">
        <v>24</v>
      </c>
      <c r="I4022" s="1" t="s">
        <v>24</v>
      </c>
      <c r="K4022" s="14" t="s">
        <v>11500</v>
      </c>
      <c r="L4022" s="14" t="s">
        <v>11500</v>
      </c>
      <c r="M4022" s="1" t="s">
        <v>57</v>
      </c>
      <c r="P4022" s="181" t="s">
        <v>11500</v>
      </c>
      <c r="Q4022" s="182"/>
      <c r="S4022" s="6">
        <v>0</v>
      </c>
      <c r="T4022" s="6">
        <v>0</v>
      </c>
      <c r="U4022" s="6">
        <v>-2754.39</v>
      </c>
      <c r="V4022" s="6">
        <v>0</v>
      </c>
      <c r="W4022" s="6">
        <f>SUM(Table2[[#This Row],[PE Obligations]:[Paving Obligations]])</f>
        <v>-2754.39</v>
      </c>
    </row>
    <row r="4023" spans="1:23" x14ac:dyDescent="0.25">
      <c r="A4023" s="5">
        <v>126868</v>
      </c>
      <c r="B4023" s="4">
        <v>1</v>
      </c>
      <c r="C4023" s="9" t="s">
        <v>25</v>
      </c>
      <c r="D4023" s="65" t="s">
        <v>5127</v>
      </c>
      <c r="E4023" s="65" t="s">
        <v>11498</v>
      </c>
      <c r="F4023" s="9" t="s">
        <v>5128</v>
      </c>
      <c r="H4023" s="1" t="s">
        <v>1098</v>
      </c>
      <c r="I4023" s="1" t="s">
        <v>158</v>
      </c>
      <c r="K4023" s="14" t="s">
        <v>11500</v>
      </c>
      <c r="L4023" s="14" t="s">
        <v>11500</v>
      </c>
      <c r="M4023" s="2">
        <v>2.2000000000000002</v>
      </c>
      <c r="P4023" s="181" t="s">
        <v>11517</v>
      </c>
      <c r="Q4023" s="182" t="s">
        <v>30</v>
      </c>
      <c r="S4023" s="6">
        <v>0</v>
      </c>
      <c r="T4023" s="6">
        <v>0</v>
      </c>
      <c r="U4023" s="6">
        <v>0</v>
      </c>
      <c r="V4023" s="6">
        <v>-2756.62</v>
      </c>
      <c r="W4023" s="6">
        <f>SUM(Table2[[#This Row],[PE Obligations]:[Paving Obligations]])</f>
        <v>-2756.62</v>
      </c>
    </row>
    <row r="4024" spans="1:23" ht="30" x14ac:dyDescent="0.25">
      <c r="A4024" s="5">
        <v>126964</v>
      </c>
      <c r="B4024" s="4">
        <v>2</v>
      </c>
      <c r="C4024" s="9" t="s">
        <v>212</v>
      </c>
      <c r="D4024" s="65" t="s">
        <v>5191</v>
      </c>
      <c r="E4024" s="65" t="s">
        <v>11498</v>
      </c>
      <c r="F4024" s="9" t="s">
        <v>5192</v>
      </c>
      <c r="H4024" s="1" t="s">
        <v>1098</v>
      </c>
      <c r="I4024" s="1" t="s">
        <v>158</v>
      </c>
      <c r="K4024" s="14" t="s">
        <v>11500</v>
      </c>
      <c r="L4024" s="14" t="s">
        <v>11500</v>
      </c>
      <c r="M4024" s="2">
        <v>2.8050000000000002</v>
      </c>
      <c r="P4024" s="181" t="s">
        <v>11517</v>
      </c>
      <c r="Q4024" s="182" t="s">
        <v>30</v>
      </c>
      <c r="S4024" s="6">
        <v>0</v>
      </c>
      <c r="T4024" s="6">
        <v>0</v>
      </c>
      <c r="U4024" s="6">
        <v>0</v>
      </c>
      <c r="V4024" s="6">
        <v>-2775.19</v>
      </c>
      <c r="W4024" s="6">
        <f>SUM(Table2[[#This Row],[PE Obligations]:[Paving Obligations]])</f>
        <v>-2775.19</v>
      </c>
    </row>
    <row r="4025" spans="1:23" ht="45" x14ac:dyDescent="0.25">
      <c r="A4025" s="5">
        <v>127670</v>
      </c>
      <c r="B4025" s="4">
        <v>4</v>
      </c>
      <c r="C4025" s="9" t="s">
        <v>355</v>
      </c>
      <c r="D4025" s="65" t="s">
        <v>5625</v>
      </c>
      <c r="E4025" s="65" t="s">
        <v>11498</v>
      </c>
      <c r="F4025" s="9" t="s">
        <v>5626</v>
      </c>
      <c r="H4025" s="1" t="s">
        <v>1098</v>
      </c>
      <c r="I4025" s="1" t="s">
        <v>158</v>
      </c>
      <c r="K4025" s="14" t="s">
        <v>11500</v>
      </c>
      <c r="L4025" s="14" t="s">
        <v>11500</v>
      </c>
      <c r="M4025" s="2">
        <v>0.70699999999999996</v>
      </c>
      <c r="P4025" s="181" t="s">
        <v>11517</v>
      </c>
      <c r="Q4025" s="182" t="s">
        <v>30</v>
      </c>
      <c r="S4025" s="6">
        <v>0</v>
      </c>
      <c r="T4025" s="6">
        <v>0</v>
      </c>
      <c r="U4025" s="6">
        <v>0</v>
      </c>
      <c r="V4025" s="6">
        <v>-2796.27</v>
      </c>
      <c r="W4025" s="6">
        <f>SUM(Table2[[#This Row],[PE Obligations]:[Paving Obligations]])</f>
        <v>-2796.27</v>
      </c>
    </row>
    <row r="4026" spans="1:23" x14ac:dyDescent="0.25">
      <c r="A4026" s="5">
        <v>127681</v>
      </c>
      <c r="B4026" s="4">
        <v>4</v>
      </c>
      <c r="C4026" s="9" t="s">
        <v>304</v>
      </c>
      <c r="D4026" s="65"/>
      <c r="E4026" s="65" t="s">
        <v>11500</v>
      </c>
      <c r="F4026" s="9" t="s">
        <v>5632</v>
      </c>
      <c r="H4026" s="1" t="s">
        <v>878</v>
      </c>
      <c r="I4026" s="1" t="s">
        <v>972</v>
      </c>
      <c r="K4026" s="14" t="s">
        <v>11500</v>
      </c>
      <c r="L4026" s="14" t="s">
        <v>11500</v>
      </c>
      <c r="M4026" s="1" t="s">
        <v>57</v>
      </c>
      <c r="P4026" s="181" t="s">
        <v>11500</v>
      </c>
      <c r="Q4026" s="182"/>
      <c r="S4026" s="6">
        <v>0</v>
      </c>
      <c r="T4026" s="6">
        <v>0</v>
      </c>
      <c r="U4026" s="6">
        <v>-2823</v>
      </c>
      <c r="V4026" s="6">
        <v>0</v>
      </c>
      <c r="W4026" s="6">
        <f>SUM(Table2[[#This Row],[PE Obligations]:[Paving Obligations]])</f>
        <v>-2823</v>
      </c>
    </row>
    <row r="4027" spans="1:23" x14ac:dyDescent="0.25">
      <c r="A4027" s="5">
        <v>81372.02</v>
      </c>
      <c r="B4027" s="4">
        <v>3</v>
      </c>
      <c r="C4027" s="9" t="s">
        <v>318</v>
      </c>
      <c r="D4027" s="65" t="s">
        <v>335</v>
      </c>
      <c r="E4027" s="65" t="s">
        <v>900</v>
      </c>
      <c r="F4027" s="9" t="s">
        <v>336</v>
      </c>
      <c r="H4027" s="1" t="s">
        <v>158</v>
      </c>
      <c r="I4027" s="1" t="s">
        <v>158</v>
      </c>
      <c r="J4027" s="1" t="str">
        <f>VLOOKUP(A4027,'2015 to 2019'!D:F,3,FALSE)</f>
        <v>411TLD Overlay @ 85 lb/sy</v>
      </c>
      <c r="K4027" s="14" t="s">
        <v>11496</v>
      </c>
      <c r="L4027" s="14" t="s">
        <v>10418</v>
      </c>
      <c r="M4027" s="2">
        <v>3.71</v>
      </c>
      <c r="N4027" s="13">
        <v>42244</v>
      </c>
      <c r="O4027" s="1" t="s">
        <v>337</v>
      </c>
      <c r="P4027" s="181" t="s">
        <v>11515</v>
      </c>
      <c r="Q4027" s="182" t="s">
        <v>24</v>
      </c>
      <c r="R4027" s="9" t="s">
        <v>338</v>
      </c>
      <c r="S4027" s="6">
        <v>0</v>
      </c>
      <c r="T4027" s="6">
        <v>0</v>
      </c>
      <c r="U4027" s="6">
        <v>1420.02</v>
      </c>
      <c r="V4027" s="6">
        <v>-4262.45</v>
      </c>
      <c r="W4027" s="6">
        <f>SUM(Table2[[#This Row],[PE Obligations]:[Paving Obligations]])</f>
        <v>-2842.43</v>
      </c>
    </row>
    <row r="4028" spans="1:23" x14ac:dyDescent="0.25">
      <c r="A4028" s="5">
        <v>118920.02</v>
      </c>
      <c r="B4028" s="4">
        <v>2</v>
      </c>
      <c r="C4028" s="9" t="s">
        <v>159</v>
      </c>
      <c r="D4028" s="65" t="s">
        <v>114</v>
      </c>
      <c r="E4028" s="65" t="s">
        <v>10721</v>
      </c>
      <c r="F4028" s="9" t="s">
        <v>2422</v>
      </c>
      <c r="H4028" s="1" t="s">
        <v>105</v>
      </c>
      <c r="I4028" s="1" t="s">
        <v>761</v>
      </c>
      <c r="K4028" s="14" t="s">
        <v>11500</v>
      </c>
      <c r="L4028" s="14" t="s">
        <v>11500</v>
      </c>
      <c r="M4028" s="1" t="s">
        <v>57</v>
      </c>
      <c r="P4028" s="181" t="s">
        <v>11513</v>
      </c>
      <c r="Q4028" s="182"/>
      <c r="S4028" s="6">
        <v>0</v>
      </c>
      <c r="T4028" s="6">
        <v>0</v>
      </c>
      <c r="U4028" s="6">
        <v>-2871.63</v>
      </c>
      <c r="V4028" s="6">
        <v>0</v>
      </c>
      <c r="W4028" s="6">
        <f>SUM(Table2[[#This Row],[PE Obligations]:[Paving Obligations]])</f>
        <v>-2871.63</v>
      </c>
    </row>
    <row r="4029" spans="1:23" ht="30" x14ac:dyDescent="0.25">
      <c r="A4029" s="5">
        <v>122022</v>
      </c>
      <c r="B4029" s="4">
        <v>4</v>
      </c>
      <c r="C4029" s="9" t="s">
        <v>314</v>
      </c>
      <c r="D4029" s="65" t="s">
        <v>3086</v>
      </c>
      <c r="E4029" s="65" t="s">
        <v>11498</v>
      </c>
      <c r="F4029" s="9" t="s">
        <v>3087</v>
      </c>
      <c r="H4029" s="1" t="s">
        <v>1098</v>
      </c>
      <c r="I4029" s="1" t="s">
        <v>158</v>
      </c>
      <c r="K4029" s="14" t="s">
        <v>11500</v>
      </c>
      <c r="L4029" s="14" t="s">
        <v>11500</v>
      </c>
      <c r="M4029" s="2">
        <v>1.9470000000000001</v>
      </c>
      <c r="P4029" s="181" t="s">
        <v>11517</v>
      </c>
      <c r="Q4029" s="182" t="s">
        <v>30</v>
      </c>
      <c r="S4029" s="6">
        <v>0</v>
      </c>
      <c r="T4029" s="6">
        <v>0</v>
      </c>
      <c r="U4029" s="6">
        <v>0</v>
      </c>
      <c r="V4029" s="6">
        <v>-2889.47</v>
      </c>
      <c r="W4029" s="6">
        <f>SUM(Table2[[#This Row],[PE Obligations]:[Paving Obligations]])</f>
        <v>-2889.47</v>
      </c>
    </row>
    <row r="4030" spans="1:23" x14ac:dyDescent="0.25">
      <c r="A4030" s="5">
        <v>127707</v>
      </c>
      <c r="B4030" s="4">
        <v>3</v>
      </c>
      <c r="C4030" s="9" t="s">
        <v>172</v>
      </c>
      <c r="D4030" s="65"/>
      <c r="E4030" s="65" t="s">
        <v>11500</v>
      </c>
      <c r="F4030" s="9" t="s">
        <v>5642</v>
      </c>
      <c r="H4030" s="1" t="s">
        <v>878</v>
      </c>
      <c r="I4030" s="1" t="s">
        <v>972</v>
      </c>
      <c r="K4030" s="14" t="s">
        <v>11500</v>
      </c>
      <c r="L4030" s="14" t="s">
        <v>11500</v>
      </c>
      <c r="M4030" s="1" t="s">
        <v>57</v>
      </c>
      <c r="P4030" s="181" t="s">
        <v>11500</v>
      </c>
      <c r="Q4030" s="182"/>
      <c r="S4030" s="6">
        <v>0</v>
      </c>
      <c r="T4030" s="6">
        <v>0</v>
      </c>
      <c r="U4030" s="6">
        <v>-2893.79</v>
      </c>
      <c r="V4030" s="6">
        <v>0</v>
      </c>
      <c r="W4030" s="6">
        <f>SUM(Table2[[#This Row],[PE Obligations]:[Paving Obligations]])</f>
        <v>-2893.79</v>
      </c>
    </row>
    <row r="4031" spans="1:23" x14ac:dyDescent="0.25">
      <c r="A4031" s="5">
        <v>114485</v>
      </c>
      <c r="B4031" s="4">
        <v>2</v>
      </c>
      <c r="C4031" s="9" t="s">
        <v>159</v>
      </c>
      <c r="D4031" s="65"/>
      <c r="E4031" s="65" t="s">
        <v>10721</v>
      </c>
      <c r="F4031" s="9" t="s">
        <v>1617</v>
      </c>
      <c r="H4031" s="1" t="s">
        <v>105</v>
      </c>
      <c r="I4031" s="1" t="s">
        <v>171</v>
      </c>
      <c r="K4031" s="14" t="s">
        <v>11496</v>
      </c>
      <c r="L4031" s="14" t="s">
        <v>11339</v>
      </c>
      <c r="M4031" s="1" t="s">
        <v>57</v>
      </c>
      <c r="P4031" s="181" t="s">
        <v>11513</v>
      </c>
      <c r="Q4031" s="182"/>
      <c r="S4031" s="6">
        <v>0</v>
      </c>
      <c r="T4031" s="6">
        <v>0</v>
      </c>
      <c r="U4031" s="6">
        <v>-2894.5</v>
      </c>
      <c r="V4031" s="6">
        <v>0</v>
      </c>
      <c r="W4031" s="6">
        <f>SUM(Table2[[#This Row],[PE Obligations]:[Paving Obligations]])</f>
        <v>-2894.5</v>
      </c>
    </row>
    <row r="4032" spans="1:23" ht="30" x14ac:dyDescent="0.25">
      <c r="A4032" s="5">
        <v>125597</v>
      </c>
      <c r="B4032" s="4">
        <v>2</v>
      </c>
      <c r="C4032" s="9" t="s">
        <v>284</v>
      </c>
      <c r="D4032" s="65" t="s">
        <v>2293</v>
      </c>
      <c r="E4032" s="65" t="s">
        <v>11498</v>
      </c>
      <c r="F4032" s="9" t="s">
        <v>4473</v>
      </c>
      <c r="H4032" s="1" t="s">
        <v>1098</v>
      </c>
      <c r="I4032" s="1" t="s">
        <v>158</v>
      </c>
      <c r="K4032" s="14" t="s">
        <v>11500</v>
      </c>
      <c r="L4032" s="14" t="s">
        <v>11500</v>
      </c>
      <c r="M4032" s="2">
        <v>4.0469999999999997</v>
      </c>
      <c r="P4032" s="181" t="s">
        <v>11517</v>
      </c>
      <c r="Q4032" s="182" t="s">
        <v>30</v>
      </c>
      <c r="S4032" s="6">
        <v>0</v>
      </c>
      <c r="T4032" s="6">
        <v>0</v>
      </c>
      <c r="U4032" s="6">
        <v>0</v>
      </c>
      <c r="V4032" s="6">
        <v>-2917.88</v>
      </c>
      <c r="W4032" s="6">
        <f>SUM(Table2[[#This Row],[PE Obligations]:[Paving Obligations]])</f>
        <v>-2917.88</v>
      </c>
    </row>
    <row r="4033" spans="1:23" ht="30" x14ac:dyDescent="0.25">
      <c r="A4033" s="5">
        <v>127768.11</v>
      </c>
      <c r="B4033" s="4">
        <v>6</v>
      </c>
      <c r="C4033" s="9" t="s">
        <v>46</v>
      </c>
      <c r="D4033" s="65"/>
      <c r="E4033" s="65" t="s">
        <v>11500</v>
      </c>
      <c r="F4033" s="9" t="s">
        <v>5699</v>
      </c>
      <c r="H4033" s="1" t="s">
        <v>24</v>
      </c>
      <c r="I4033" s="1" t="s">
        <v>24</v>
      </c>
      <c r="K4033" s="14" t="s">
        <v>11500</v>
      </c>
      <c r="L4033" s="14" t="s">
        <v>11500</v>
      </c>
      <c r="M4033" s="1" t="s">
        <v>57</v>
      </c>
      <c r="P4033" s="181" t="s">
        <v>11500</v>
      </c>
      <c r="Q4033" s="182"/>
      <c r="S4033" s="6">
        <v>0</v>
      </c>
      <c r="T4033" s="6">
        <v>0</v>
      </c>
      <c r="U4033" s="6">
        <v>-2924.41</v>
      </c>
      <c r="V4033" s="6">
        <v>0</v>
      </c>
      <c r="W4033" s="6">
        <f>SUM(Table2[[#This Row],[PE Obligations]:[Paving Obligations]])</f>
        <v>-2924.41</v>
      </c>
    </row>
    <row r="4034" spans="1:23" ht="30" x14ac:dyDescent="0.25">
      <c r="A4034" s="5">
        <v>125654</v>
      </c>
      <c r="B4034" s="4">
        <v>2</v>
      </c>
      <c r="C4034" s="9" t="s">
        <v>183</v>
      </c>
      <c r="D4034" s="65"/>
      <c r="E4034" s="65" t="s">
        <v>11500</v>
      </c>
      <c r="F4034" s="9" t="s">
        <v>4508</v>
      </c>
      <c r="H4034" s="1" t="s">
        <v>24</v>
      </c>
      <c r="I4034" s="1" t="s">
        <v>171</v>
      </c>
      <c r="K4034" s="14" t="s">
        <v>11500</v>
      </c>
      <c r="L4034" s="14" t="s">
        <v>11500</v>
      </c>
      <c r="M4034" s="1" t="s">
        <v>57</v>
      </c>
      <c r="P4034" s="181" t="s">
        <v>11500</v>
      </c>
      <c r="Q4034" s="182"/>
      <c r="S4034" s="6">
        <v>0</v>
      </c>
      <c r="T4034" s="6">
        <v>0</v>
      </c>
      <c r="U4034" s="6">
        <v>-2924.55</v>
      </c>
      <c r="V4034" s="6">
        <v>0</v>
      </c>
      <c r="W4034" s="6">
        <f>SUM(Table2[[#This Row],[PE Obligations]:[Paving Obligations]])</f>
        <v>-2924.55</v>
      </c>
    </row>
    <row r="4035" spans="1:23" ht="30" x14ac:dyDescent="0.25">
      <c r="A4035" s="5">
        <v>127768.54</v>
      </c>
      <c r="B4035" s="4">
        <v>6</v>
      </c>
      <c r="C4035" s="9" t="s">
        <v>46</v>
      </c>
      <c r="D4035" s="65"/>
      <c r="E4035" s="65" t="s">
        <v>11500</v>
      </c>
      <c r="F4035" s="9" t="s">
        <v>5742</v>
      </c>
      <c r="H4035" s="1" t="s">
        <v>24</v>
      </c>
      <c r="I4035" s="1" t="s">
        <v>24</v>
      </c>
      <c r="K4035" s="14" t="s">
        <v>11500</v>
      </c>
      <c r="L4035" s="14" t="s">
        <v>11500</v>
      </c>
      <c r="M4035" s="1" t="s">
        <v>57</v>
      </c>
      <c r="P4035" s="181" t="s">
        <v>11500</v>
      </c>
      <c r="Q4035" s="182"/>
      <c r="S4035" s="6">
        <v>0</v>
      </c>
      <c r="T4035" s="6">
        <v>0</v>
      </c>
      <c r="U4035" s="6">
        <v>-2926</v>
      </c>
      <c r="V4035" s="6">
        <v>0</v>
      </c>
      <c r="W4035" s="6">
        <f>SUM(Table2[[#This Row],[PE Obligations]:[Paving Obligations]])</f>
        <v>-2926</v>
      </c>
    </row>
    <row r="4036" spans="1:23" ht="30" x14ac:dyDescent="0.25">
      <c r="A4036" s="5">
        <v>127768.21</v>
      </c>
      <c r="B4036" s="4">
        <v>6</v>
      </c>
      <c r="C4036" s="9" t="s">
        <v>46</v>
      </c>
      <c r="D4036" s="65"/>
      <c r="E4036" s="65" t="s">
        <v>11500</v>
      </c>
      <c r="F4036" s="9" t="s">
        <v>5709</v>
      </c>
      <c r="H4036" s="1" t="s">
        <v>24</v>
      </c>
      <c r="I4036" s="1" t="s">
        <v>24</v>
      </c>
      <c r="K4036" s="14" t="s">
        <v>11500</v>
      </c>
      <c r="L4036" s="14" t="s">
        <v>11500</v>
      </c>
      <c r="M4036" s="1" t="s">
        <v>57</v>
      </c>
      <c r="P4036" s="181" t="s">
        <v>11500</v>
      </c>
      <c r="Q4036" s="182"/>
      <c r="S4036" s="6">
        <v>0</v>
      </c>
      <c r="T4036" s="6">
        <v>0</v>
      </c>
      <c r="U4036" s="6">
        <v>-2926.39</v>
      </c>
      <c r="V4036" s="6">
        <v>0</v>
      </c>
      <c r="W4036" s="6">
        <f>SUM(Table2[[#This Row],[PE Obligations]:[Paving Obligations]])</f>
        <v>-2926.39</v>
      </c>
    </row>
    <row r="4037" spans="1:23" ht="30" x14ac:dyDescent="0.25">
      <c r="A4037" s="5">
        <v>127768.64</v>
      </c>
      <c r="B4037" s="4">
        <v>6</v>
      </c>
      <c r="C4037" s="9" t="s">
        <v>46</v>
      </c>
      <c r="D4037" s="65"/>
      <c r="E4037" s="65" t="s">
        <v>11500</v>
      </c>
      <c r="F4037" s="9" t="s">
        <v>5752</v>
      </c>
      <c r="H4037" s="1" t="s">
        <v>24</v>
      </c>
      <c r="I4037" s="1" t="s">
        <v>24</v>
      </c>
      <c r="K4037" s="14" t="s">
        <v>11500</v>
      </c>
      <c r="L4037" s="14" t="s">
        <v>11500</v>
      </c>
      <c r="M4037" s="1" t="s">
        <v>57</v>
      </c>
      <c r="P4037" s="181" t="s">
        <v>11500</v>
      </c>
      <c r="Q4037" s="182"/>
      <c r="S4037" s="6">
        <v>0</v>
      </c>
      <c r="T4037" s="6">
        <v>0</v>
      </c>
      <c r="U4037" s="6">
        <v>-2944.85</v>
      </c>
      <c r="V4037" s="6">
        <v>0</v>
      </c>
      <c r="W4037" s="6">
        <f>SUM(Table2[[#This Row],[PE Obligations]:[Paving Obligations]])</f>
        <v>-2944.85</v>
      </c>
    </row>
    <row r="4038" spans="1:23" ht="30" x14ac:dyDescent="0.25">
      <c r="A4038" s="5">
        <v>127768.1</v>
      </c>
      <c r="B4038" s="4">
        <v>6</v>
      </c>
      <c r="C4038" s="9" t="s">
        <v>46</v>
      </c>
      <c r="D4038" s="65"/>
      <c r="E4038" s="65" t="s">
        <v>11500</v>
      </c>
      <c r="F4038" s="9" t="s">
        <v>5698</v>
      </c>
      <c r="H4038" s="1" t="s">
        <v>24</v>
      </c>
      <c r="I4038" s="1" t="s">
        <v>24</v>
      </c>
      <c r="K4038" s="14" t="s">
        <v>11500</v>
      </c>
      <c r="L4038" s="14" t="s">
        <v>11500</v>
      </c>
      <c r="M4038" s="1" t="s">
        <v>57</v>
      </c>
      <c r="P4038" s="181" t="s">
        <v>11500</v>
      </c>
      <c r="Q4038" s="182"/>
      <c r="S4038" s="6">
        <v>0</v>
      </c>
      <c r="T4038" s="6">
        <v>0</v>
      </c>
      <c r="U4038" s="6">
        <v>-2986.57</v>
      </c>
      <c r="V4038" s="6">
        <v>0</v>
      </c>
      <c r="W4038" s="6">
        <f>SUM(Table2[[#This Row],[PE Obligations]:[Paving Obligations]])</f>
        <v>-2986.57</v>
      </c>
    </row>
    <row r="4039" spans="1:23" ht="30" x14ac:dyDescent="0.25">
      <c r="A4039" s="5">
        <v>127966</v>
      </c>
      <c r="B4039" s="4">
        <v>4</v>
      </c>
      <c r="C4039" s="9" t="s">
        <v>259</v>
      </c>
      <c r="D4039" s="65" t="s">
        <v>5934</v>
      </c>
      <c r="E4039" s="65" t="s">
        <v>11498</v>
      </c>
      <c r="F4039" s="9" t="s">
        <v>5935</v>
      </c>
      <c r="H4039" s="1" t="s">
        <v>1098</v>
      </c>
      <c r="I4039" s="1" t="s">
        <v>158</v>
      </c>
      <c r="K4039" s="14" t="s">
        <v>11500</v>
      </c>
      <c r="L4039" s="14" t="s">
        <v>11500</v>
      </c>
      <c r="M4039" s="2">
        <v>1</v>
      </c>
      <c r="P4039" s="181" t="s">
        <v>11517</v>
      </c>
      <c r="Q4039" s="182" t="s">
        <v>30</v>
      </c>
      <c r="S4039" s="6">
        <v>0</v>
      </c>
      <c r="T4039" s="6">
        <v>0</v>
      </c>
      <c r="U4039" s="6">
        <v>0</v>
      </c>
      <c r="V4039" s="6">
        <v>-2995.58</v>
      </c>
      <c r="W4039" s="6">
        <f>SUM(Table2[[#This Row],[PE Obligations]:[Paving Obligations]])</f>
        <v>-2995.58</v>
      </c>
    </row>
    <row r="4040" spans="1:23" ht="30" x14ac:dyDescent="0.25">
      <c r="A4040" s="5">
        <v>126069</v>
      </c>
      <c r="B4040" s="4">
        <v>3</v>
      </c>
      <c r="C4040" s="9" t="s">
        <v>250</v>
      </c>
      <c r="D4040" s="65" t="s">
        <v>4632</v>
      </c>
      <c r="E4040" s="65" t="s">
        <v>11498</v>
      </c>
      <c r="F4040" s="9" t="s">
        <v>4633</v>
      </c>
      <c r="H4040" s="1" t="s">
        <v>1098</v>
      </c>
      <c r="I4040" s="1" t="s">
        <v>158</v>
      </c>
      <c r="K4040" s="14" t="s">
        <v>11500</v>
      </c>
      <c r="L4040" s="14" t="s">
        <v>11500</v>
      </c>
      <c r="M4040" s="2">
        <v>1.097</v>
      </c>
      <c r="P4040" s="181" t="s">
        <v>11517</v>
      </c>
      <c r="Q4040" s="182" t="s">
        <v>30</v>
      </c>
      <c r="S4040" s="6">
        <v>0</v>
      </c>
      <c r="T4040" s="6">
        <v>0</v>
      </c>
      <c r="U4040" s="6">
        <v>0</v>
      </c>
      <c r="V4040" s="6">
        <v>-2996.91</v>
      </c>
      <c r="W4040" s="6">
        <f>SUM(Table2[[#This Row],[PE Obligations]:[Paving Obligations]])</f>
        <v>-2996.91</v>
      </c>
    </row>
    <row r="4041" spans="1:23" ht="30" x14ac:dyDescent="0.25">
      <c r="A4041" s="5">
        <v>126678</v>
      </c>
      <c r="B4041" s="4">
        <v>6</v>
      </c>
      <c r="C4041" s="9" t="s">
        <v>46</v>
      </c>
      <c r="D4041" s="65"/>
      <c r="E4041" s="65" t="s">
        <v>11500</v>
      </c>
      <c r="F4041" s="9" t="s">
        <v>4979</v>
      </c>
      <c r="G4041" s="9" t="s">
        <v>4393</v>
      </c>
      <c r="H4041" s="1" t="s">
        <v>24</v>
      </c>
      <c r="I4041" s="1" t="s">
        <v>24</v>
      </c>
      <c r="K4041" s="14" t="s">
        <v>11500</v>
      </c>
      <c r="L4041" s="14" t="s">
        <v>11500</v>
      </c>
      <c r="M4041" s="1" t="s">
        <v>57</v>
      </c>
      <c r="P4041" s="181" t="s">
        <v>11500</v>
      </c>
      <c r="Q4041" s="182"/>
      <c r="S4041" s="6">
        <v>0</v>
      </c>
      <c r="T4041" s="6">
        <v>0</v>
      </c>
      <c r="U4041" s="6">
        <v>-3022.28</v>
      </c>
      <c r="V4041" s="6">
        <v>0</v>
      </c>
      <c r="W4041" s="6">
        <f>SUM(Table2[[#This Row],[PE Obligations]:[Paving Obligations]])</f>
        <v>-3022.28</v>
      </c>
    </row>
    <row r="4042" spans="1:23" ht="30" x14ac:dyDescent="0.25">
      <c r="A4042" s="5">
        <v>126829</v>
      </c>
      <c r="B4042" s="4">
        <v>1</v>
      </c>
      <c r="C4042" s="9" t="s">
        <v>90</v>
      </c>
      <c r="D4042" s="65" t="s">
        <v>5115</v>
      </c>
      <c r="E4042" s="65" t="s">
        <v>11498</v>
      </c>
      <c r="F4042" s="9" t="s">
        <v>5116</v>
      </c>
      <c r="H4042" s="1" t="s">
        <v>1098</v>
      </c>
      <c r="I4042" s="1" t="s">
        <v>158</v>
      </c>
      <c r="K4042" s="14" t="s">
        <v>11496</v>
      </c>
      <c r="L4042" s="14" t="s">
        <v>10418</v>
      </c>
      <c r="M4042" s="2">
        <v>1.1499999999999999</v>
      </c>
      <c r="P4042" s="181" t="s">
        <v>11517</v>
      </c>
      <c r="Q4042" s="182"/>
      <c r="S4042" s="6">
        <v>0</v>
      </c>
      <c r="T4042" s="6">
        <v>0</v>
      </c>
      <c r="U4042" s="6">
        <v>0</v>
      </c>
      <c r="V4042" s="6">
        <v>-3039.48</v>
      </c>
      <c r="W4042" s="6">
        <f>SUM(Table2[[#This Row],[PE Obligations]:[Paving Obligations]])</f>
        <v>-3039.48</v>
      </c>
    </row>
    <row r="4043" spans="1:23" ht="30" x14ac:dyDescent="0.25">
      <c r="A4043" s="5">
        <v>119687</v>
      </c>
      <c r="B4043" s="4">
        <v>4</v>
      </c>
      <c r="C4043" s="9" t="s">
        <v>202</v>
      </c>
      <c r="D4043" s="65" t="s">
        <v>2484</v>
      </c>
      <c r="E4043" s="65" t="s">
        <v>11498</v>
      </c>
      <c r="F4043" s="9" t="s">
        <v>2485</v>
      </c>
      <c r="H4043" s="1" t="s">
        <v>1098</v>
      </c>
      <c r="I4043" s="1" t="s">
        <v>158</v>
      </c>
      <c r="K4043" s="14" t="s">
        <v>11496</v>
      </c>
      <c r="L4043" s="14" t="s">
        <v>10418</v>
      </c>
      <c r="M4043" s="2">
        <v>2.72</v>
      </c>
      <c r="P4043" s="181" t="s">
        <v>11517</v>
      </c>
      <c r="Q4043" s="182"/>
      <c r="S4043" s="6">
        <v>0</v>
      </c>
      <c r="T4043" s="6">
        <v>0</v>
      </c>
      <c r="U4043" s="6">
        <v>0</v>
      </c>
      <c r="V4043" s="6">
        <v>-3052.77</v>
      </c>
      <c r="W4043" s="6">
        <f>SUM(Table2[[#This Row],[PE Obligations]:[Paving Obligations]])</f>
        <v>-3052.77</v>
      </c>
    </row>
    <row r="4044" spans="1:23" ht="45" x14ac:dyDescent="0.25">
      <c r="A4044" s="5">
        <v>127484</v>
      </c>
      <c r="B4044" s="4">
        <v>6</v>
      </c>
      <c r="C4044" s="9" t="s">
        <v>46</v>
      </c>
      <c r="D4044" s="65"/>
      <c r="E4044" s="65" t="s">
        <v>11500</v>
      </c>
      <c r="F4044" s="9" t="s">
        <v>5522</v>
      </c>
      <c r="G4044" s="9" t="s">
        <v>5523</v>
      </c>
      <c r="H4044" s="1" t="s">
        <v>24</v>
      </c>
      <c r="I4044" s="1" t="s">
        <v>24</v>
      </c>
      <c r="K4044" s="14" t="s">
        <v>11500</v>
      </c>
      <c r="L4044" s="14" t="s">
        <v>11500</v>
      </c>
      <c r="M4044" s="1" t="s">
        <v>57</v>
      </c>
      <c r="P4044" s="181" t="s">
        <v>11500</v>
      </c>
      <c r="Q4044" s="182"/>
      <c r="S4044" s="6">
        <v>0</v>
      </c>
      <c r="T4044" s="6">
        <v>0</v>
      </c>
      <c r="U4044" s="6">
        <v>-3063.59</v>
      </c>
      <c r="V4044" s="6">
        <v>0</v>
      </c>
      <c r="W4044" s="6">
        <f>SUM(Table2[[#This Row],[PE Obligations]:[Paving Obligations]])</f>
        <v>-3063.59</v>
      </c>
    </row>
    <row r="4045" spans="1:23" x14ac:dyDescent="0.25">
      <c r="A4045" s="5">
        <v>105013.14</v>
      </c>
      <c r="B4045" s="4">
        <v>1</v>
      </c>
      <c r="C4045" s="9" t="s">
        <v>276</v>
      </c>
      <c r="D4045" s="65"/>
      <c r="E4045" s="65" t="s">
        <v>11500</v>
      </c>
      <c r="F4045" s="9" t="s">
        <v>896</v>
      </c>
      <c r="H4045" s="1" t="s">
        <v>760</v>
      </c>
      <c r="I4045" s="1" t="s">
        <v>761</v>
      </c>
      <c r="K4045" s="14" t="s">
        <v>11500</v>
      </c>
      <c r="L4045" s="14" t="s">
        <v>11500</v>
      </c>
      <c r="M4045" s="1" t="s">
        <v>57</v>
      </c>
      <c r="P4045" s="181" t="s">
        <v>11500</v>
      </c>
      <c r="Q4045" s="182"/>
      <c r="S4045" s="6">
        <v>0</v>
      </c>
      <c r="T4045" s="6">
        <v>0</v>
      </c>
      <c r="U4045" s="6">
        <v>-3093.29</v>
      </c>
      <c r="V4045" s="6">
        <v>0</v>
      </c>
      <c r="W4045" s="6">
        <f>SUM(Table2[[#This Row],[PE Obligations]:[Paving Obligations]])</f>
        <v>-3093.29</v>
      </c>
    </row>
    <row r="4046" spans="1:23" ht="30" x14ac:dyDescent="0.25">
      <c r="A4046" s="5">
        <v>127768.92</v>
      </c>
      <c r="B4046" s="4">
        <v>6</v>
      </c>
      <c r="C4046" s="9" t="s">
        <v>46</v>
      </c>
      <c r="D4046" s="65"/>
      <c r="E4046" s="65" t="s">
        <v>11500</v>
      </c>
      <c r="F4046" s="9" t="s">
        <v>5780</v>
      </c>
      <c r="H4046" s="1" t="s">
        <v>24</v>
      </c>
      <c r="I4046" s="1" t="s">
        <v>24</v>
      </c>
      <c r="K4046" s="14" t="s">
        <v>11500</v>
      </c>
      <c r="L4046" s="14" t="s">
        <v>11500</v>
      </c>
      <c r="M4046" s="1" t="s">
        <v>57</v>
      </c>
      <c r="P4046" s="181" t="s">
        <v>11500</v>
      </c>
      <c r="Q4046" s="182"/>
      <c r="S4046" s="6">
        <v>0</v>
      </c>
      <c r="T4046" s="6">
        <v>0</v>
      </c>
      <c r="U4046" s="6">
        <v>-3105.91</v>
      </c>
      <c r="V4046" s="6">
        <v>0</v>
      </c>
      <c r="W4046" s="6">
        <f>SUM(Table2[[#This Row],[PE Obligations]:[Paving Obligations]])</f>
        <v>-3105.91</v>
      </c>
    </row>
    <row r="4047" spans="1:23" ht="45" x14ac:dyDescent="0.25">
      <c r="A4047" s="5">
        <v>127510</v>
      </c>
      <c r="B4047" s="4">
        <v>6</v>
      </c>
      <c r="C4047" s="9" t="s">
        <v>46</v>
      </c>
      <c r="D4047" s="65"/>
      <c r="E4047" s="65" t="s">
        <v>11500</v>
      </c>
      <c r="F4047" s="9" t="s">
        <v>5539</v>
      </c>
      <c r="G4047" s="9" t="s">
        <v>5540</v>
      </c>
      <c r="H4047" s="1" t="s">
        <v>24</v>
      </c>
      <c r="I4047" s="1" t="s">
        <v>24</v>
      </c>
      <c r="K4047" s="14" t="s">
        <v>11500</v>
      </c>
      <c r="L4047" s="14" t="s">
        <v>11500</v>
      </c>
      <c r="M4047" s="1" t="s">
        <v>57</v>
      </c>
      <c r="P4047" s="181" t="s">
        <v>11500</v>
      </c>
      <c r="Q4047" s="182"/>
      <c r="S4047" s="6">
        <v>0</v>
      </c>
      <c r="T4047" s="6">
        <v>0</v>
      </c>
      <c r="U4047" s="6">
        <v>-3130.9</v>
      </c>
      <c r="V4047" s="6">
        <v>0</v>
      </c>
      <c r="W4047" s="6">
        <f>SUM(Table2[[#This Row],[PE Obligations]:[Paving Obligations]])</f>
        <v>-3130.9</v>
      </c>
    </row>
    <row r="4048" spans="1:23" ht="30" x14ac:dyDescent="0.25">
      <c r="A4048" s="5">
        <v>127768.83</v>
      </c>
      <c r="B4048" s="4">
        <v>6</v>
      </c>
      <c r="C4048" s="9" t="s">
        <v>46</v>
      </c>
      <c r="D4048" s="65"/>
      <c r="E4048" s="65" t="s">
        <v>11500</v>
      </c>
      <c r="F4048" s="9" t="s">
        <v>5771</v>
      </c>
      <c r="H4048" s="1" t="s">
        <v>24</v>
      </c>
      <c r="I4048" s="1" t="s">
        <v>24</v>
      </c>
      <c r="K4048" s="14" t="s">
        <v>11500</v>
      </c>
      <c r="L4048" s="14" t="s">
        <v>11500</v>
      </c>
      <c r="M4048" s="1" t="s">
        <v>57</v>
      </c>
      <c r="P4048" s="181" t="s">
        <v>11500</v>
      </c>
      <c r="Q4048" s="182"/>
      <c r="S4048" s="6">
        <v>0</v>
      </c>
      <c r="T4048" s="6">
        <v>0</v>
      </c>
      <c r="U4048" s="6">
        <v>-3140.59</v>
      </c>
      <c r="V4048" s="6">
        <v>0</v>
      </c>
      <c r="W4048" s="6">
        <f>SUM(Table2[[#This Row],[PE Obligations]:[Paving Obligations]])</f>
        <v>-3140.59</v>
      </c>
    </row>
    <row r="4049" spans="1:23" ht="30" x14ac:dyDescent="0.25">
      <c r="A4049" s="5">
        <v>127768.3</v>
      </c>
      <c r="B4049" s="4">
        <v>6</v>
      </c>
      <c r="C4049" s="9" t="s">
        <v>46</v>
      </c>
      <c r="D4049" s="65"/>
      <c r="E4049" s="65" t="s">
        <v>11500</v>
      </c>
      <c r="F4049" s="9" t="s">
        <v>5718</v>
      </c>
      <c r="H4049" s="1" t="s">
        <v>24</v>
      </c>
      <c r="I4049" s="1" t="s">
        <v>24</v>
      </c>
      <c r="K4049" s="14" t="s">
        <v>11500</v>
      </c>
      <c r="L4049" s="14" t="s">
        <v>11500</v>
      </c>
      <c r="M4049" s="1" t="s">
        <v>57</v>
      </c>
      <c r="P4049" s="181" t="s">
        <v>11500</v>
      </c>
      <c r="Q4049" s="182"/>
      <c r="S4049" s="6">
        <v>0</v>
      </c>
      <c r="T4049" s="6">
        <v>0</v>
      </c>
      <c r="U4049" s="6">
        <v>-3162.05</v>
      </c>
      <c r="V4049" s="6">
        <v>0</v>
      </c>
      <c r="W4049" s="6">
        <f>SUM(Table2[[#This Row],[PE Obligations]:[Paving Obligations]])</f>
        <v>-3162.05</v>
      </c>
    </row>
    <row r="4050" spans="1:23" ht="30" x14ac:dyDescent="0.25">
      <c r="A4050" s="5">
        <v>125942</v>
      </c>
      <c r="B4050" s="4">
        <v>3</v>
      </c>
      <c r="C4050" s="9" t="s">
        <v>274</v>
      </c>
      <c r="D4050" s="65" t="s">
        <v>4586</v>
      </c>
      <c r="E4050" s="65" t="s">
        <v>11498</v>
      </c>
      <c r="F4050" s="9" t="s">
        <v>4587</v>
      </c>
      <c r="H4050" s="1" t="s">
        <v>1098</v>
      </c>
      <c r="I4050" s="1" t="s">
        <v>158</v>
      </c>
      <c r="K4050" s="14" t="s">
        <v>11500</v>
      </c>
      <c r="L4050" s="14" t="s">
        <v>11500</v>
      </c>
      <c r="M4050" s="2">
        <v>1.3080000000000001</v>
      </c>
      <c r="P4050" s="181" t="s">
        <v>11517</v>
      </c>
      <c r="Q4050" s="182" t="s">
        <v>30</v>
      </c>
      <c r="S4050" s="6">
        <v>0</v>
      </c>
      <c r="T4050" s="6">
        <v>0</v>
      </c>
      <c r="U4050" s="6">
        <v>0</v>
      </c>
      <c r="V4050" s="6">
        <v>-3170.61</v>
      </c>
      <c r="W4050" s="6">
        <f>SUM(Table2[[#This Row],[PE Obligations]:[Paving Obligations]])</f>
        <v>-3170.61</v>
      </c>
    </row>
    <row r="4051" spans="1:23" ht="30" x14ac:dyDescent="0.25">
      <c r="A4051" s="5">
        <v>125973</v>
      </c>
      <c r="B4051" s="4">
        <v>3</v>
      </c>
      <c r="C4051" s="9" t="s">
        <v>252</v>
      </c>
      <c r="D4051" s="65" t="s">
        <v>4598</v>
      </c>
      <c r="E4051" s="65" t="s">
        <v>11498</v>
      </c>
      <c r="F4051" s="9" t="s">
        <v>4599</v>
      </c>
      <c r="H4051" s="1" t="s">
        <v>1098</v>
      </c>
      <c r="I4051" s="1" t="s">
        <v>158</v>
      </c>
      <c r="K4051" s="14" t="s">
        <v>11500</v>
      </c>
      <c r="L4051" s="14" t="s">
        <v>11500</v>
      </c>
      <c r="M4051" s="2">
        <v>1.704</v>
      </c>
      <c r="P4051" s="181" t="s">
        <v>11517</v>
      </c>
      <c r="Q4051" s="182" t="s">
        <v>30</v>
      </c>
      <c r="S4051" s="6">
        <v>0</v>
      </c>
      <c r="T4051" s="6">
        <v>0</v>
      </c>
      <c r="U4051" s="6">
        <v>0</v>
      </c>
      <c r="V4051" s="6">
        <v>-3190.9</v>
      </c>
      <c r="W4051" s="6">
        <f>SUM(Table2[[#This Row],[PE Obligations]:[Paving Obligations]])</f>
        <v>-3190.9</v>
      </c>
    </row>
    <row r="4052" spans="1:23" ht="30" x14ac:dyDescent="0.25">
      <c r="A4052" s="5">
        <v>127971</v>
      </c>
      <c r="B4052" s="4">
        <v>4</v>
      </c>
      <c r="C4052" s="9" t="s">
        <v>259</v>
      </c>
      <c r="D4052" s="65" t="s">
        <v>5940</v>
      </c>
      <c r="E4052" s="65" t="s">
        <v>11498</v>
      </c>
      <c r="F4052" s="9" t="s">
        <v>5941</v>
      </c>
      <c r="H4052" s="1" t="s">
        <v>1098</v>
      </c>
      <c r="I4052" s="1" t="s">
        <v>158</v>
      </c>
      <c r="K4052" s="14" t="s">
        <v>11500</v>
      </c>
      <c r="L4052" s="14" t="s">
        <v>11500</v>
      </c>
      <c r="M4052" s="2">
        <v>1.845</v>
      </c>
      <c r="P4052" s="181" t="s">
        <v>11517</v>
      </c>
      <c r="Q4052" s="182" t="s">
        <v>30</v>
      </c>
      <c r="S4052" s="6">
        <v>0</v>
      </c>
      <c r="T4052" s="6">
        <v>0</v>
      </c>
      <c r="U4052" s="6">
        <v>0</v>
      </c>
      <c r="V4052" s="6">
        <v>-3193.03</v>
      </c>
      <c r="W4052" s="6">
        <f>SUM(Table2[[#This Row],[PE Obligations]:[Paving Obligations]])</f>
        <v>-3193.03</v>
      </c>
    </row>
    <row r="4053" spans="1:23" x14ac:dyDescent="0.25">
      <c r="A4053" s="5">
        <v>105196.14</v>
      </c>
      <c r="B4053" s="4">
        <v>3</v>
      </c>
      <c r="C4053" s="9" t="s">
        <v>300</v>
      </c>
      <c r="D4053" s="65"/>
      <c r="E4053" s="65" t="s">
        <v>11498</v>
      </c>
      <c r="F4053" s="9" t="s">
        <v>896</v>
      </c>
      <c r="H4053" s="1" t="s">
        <v>760</v>
      </c>
      <c r="I4053" s="1" t="s">
        <v>761</v>
      </c>
      <c r="K4053" s="14" t="s">
        <v>11500</v>
      </c>
      <c r="L4053" s="14" t="s">
        <v>11500</v>
      </c>
      <c r="M4053" s="1" t="s">
        <v>57</v>
      </c>
      <c r="P4053" s="181" t="s">
        <v>11517</v>
      </c>
      <c r="Q4053" s="182"/>
      <c r="S4053" s="6">
        <v>0</v>
      </c>
      <c r="T4053" s="6">
        <v>0</v>
      </c>
      <c r="U4053" s="6">
        <v>-3204.64</v>
      </c>
      <c r="V4053" s="6">
        <v>0</v>
      </c>
      <c r="W4053" s="6">
        <f>SUM(Table2[[#This Row],[PE Obligations]:[Paving Obligations]])</f>
        <v>-3204.64</v>
      </c>
    </row>
    <row r="4054" spans="1:23" x14ac:dyDescent="0.25">
      <c r="A4054" s="5">
        <v>105227.14</v>
      </c>
      <c r="B4054" s="4">
        <v>3</v>
      </c>
      <c r="C4054" s="9" t="s">
        <v>235</v>
      </c>
      <c r="D4054" s="65"/>
      <c r="E4054" s="65" t="s">
        <v>11498</v>
      </c>
      <c r="F4054" s="9" t="s">
        <v>896</v>
      </c>
      <c r="H4054" s="1" t="s">
        <v>760</v>
      </c>
      <c r="I4054" s="1" t="s">
        <v>761</v>
      </c>
      <c r="K4054" s="14" t="s">
        <v>11500</v>
      </c>
      <c r="L4054" s="14" t="s">
        <v>11500</v>
      </c>
      <c r="M4054" s="1" t="s">
        <v>57</v>
      </c>
      <c r="P4054" s="181" t="s">
        <v>11517</v>
      </c>
      <c r="Q4054" s="182"/>
      <c r="S4054" s="6">
        <v>0</v>
      </c>
      <c r="T4054" s="6">
        <v>0</v>
      </c>
      <c r="U4054" s="6">
        <v>-3217.12</v>
      </c>
      <c r="V4054" s="6">
        <v>0</v>
      </c>
      <c r="W4054" s="6">
        <f>SUM(Table2[[#This Row],[PE Obligations]:[Paving Obligations]])</f>
        <v>-3217.12</v>
      </c>
    </row>
    <row r="4055" spans="1:23" ht="30" x14ac:dyDescent="0.25">
      <c r="A4055" s="5">
        <v>127527</v>
      </c>
      <c r="B4055" s="4">
        <v>2</v>
      </c>
      <c r="C4055" s="9" t="s">
        <v>204</v>
      </c>
      <c r="D4055" s="65" t="s">
        <v>5561</v>
      </c>
      <c r="E4055" s="65" t="s">
        <v>11498</v>
      </c>
      <c r="F4055" s="9" t="s">
        <v>5562</v>
      </c>
      <c r="H4055" s="1" t="s">
        <v>1098</v>
      </c>
      <c r="I4055" s="1" t="s">
        <v>158</v>
      </c>
      <c r="K4055" s="14" t="s">
        <v>11500</v>
      </c>
      <c r="L4055" s="14" t="s">
        <v>11500</v>
      </c>
      <c r="M4055" s="2">
        <v>2.4980000000000002</v>
      </c>
      <c r="P4055" s="181" t="s">
        <v>11517</v>
      </c>
      <c r="Q4055" s="182" t="s">
        <v>30</v>
      </c>
      <c r="S4055" s="6">
        <v>0</v>
      </c>
      <c r="T4055" s="6">
        <v>0</v>
      </c>
      <c r="U4055" s="6">
        <v>0</v>
      </c>
      <c r="V4055" s="6">
        <v>-3244.49</v>
      </c>
      <c r="W4055" s="6">
        <f>SUM(Table2[[#This Row],[PE Obligations]:[Paving Obligations]])</f>
        <v>-3244.49</v>
      </c>
    </row>
    <row r="4056" spans="1:23" ht="30" x14ac:dyDescent="0.25">
      <c r="A4056" s="5">
        <v>127768.08</v>
      </c>
      <c r="B4056" s="4">
        <v>6</v>
      </c>
      <c r="C4056" s="9" t="s">
        <v>46</v>
      </c>
      <c r="D4056" s="65"/>
      <c r="E4056" s="65" t="s">
        <v>11500</v>
      </c>
      <c r="F4056" s="9" t="s">
        <v>5696</v>
      </c>
      <c r="H4056" s="1" t="s">
        <v>24</v>
      </c>
      <c r="I4056" s="1" t="s">
        <v>24</v>
      </c>
      <c r="K4056" s="14" t="s">
        <v>11500</v>
      </c>
      <c r="L4056" s="14" t="s">
        <v>11500</v>
      </c>
      <c r="M4056" s="1" t="s">
        <v>57</v>
      </c>
      <c r="P4056" s="181" t="s">
        <v>11500</v>
      </c>
      <c r="Q4056" s="182"/>
      <c r="S4056" s="6">
        <v>0</v>
      </c>
      <c r="T4056" s="6">
        <v>0</v>
      </c>
      <c r="U4056" s="6">
        <v>-3245.16</v>
      </c>
      <c r="V4056" s="6">
        <v>0</v>
      </c>
      <c r="W4056" s="6">
        <f>SUM(Table2[[#This Row],[PE Obligations]:[Paving Obligations]])</f>
        <v>-3245.16</v>
      </c>
    </row>
    <row r="4057" spans="1:23" ht="30" x14ac:dyDescent="0.25">
      <c r="A4057" s="5">
        <v>123721</v>
      </c>
      <c r="B4057" s="4">
        <v>2</v>
      </c>
      <c r="C4057" s="9" t="s">
        <v>197</v>
      </c>
      <c r="D4057" s="65" t="s">
        <v>3534</v>
      </c>
      <c r="E4057" s="65" t="s">
        <v>11498</v>
      </c>
      <c r="F4057" s="9" t="s">
        <v>3536</v>
      </c>
      <c r="H4057" s="1" t="s">
        <v>1098</v>
      </c>
      <c r="I4057" s="1" t="s">
        <v>158</v>
      </c>
      <c r="K4057" s="14" t="s">
        <v>11500</v>
      </c>
      <c r="L4057" s="14" t="s">
        <v>11500</v>
      </c>
      <c r="M4057" s="2">
        <v>1.24</v>
      </c>
      <c r="P4057" s="181" t="s">
        <v>11517</v>
      </c>
      <c r="Q4057" s="182" t="s">
        <v>24</v>
      </c>
      <c r="S4057" s="6">
        <v>0</v>
      </c>
      <c r="T4057" s="6">
        <v>0</v>
      </c>
      <c r="U4057" s="6">
        <v>0</v>
      </c>
      <c r="V4057" s="6">
        <v>-3255.67</v>
      </c>
      <c r="W4057" s="6">
        <f>SUM(Table2[[#This Row],[PE Obligations]:[Paving Obligations]])</f>
        <v>-3255.67</v>
      </c>
    </row>
    <row r="4058" spans="1:23" ht="30" x14ac:dyDescent="0.25">
      <c r="A4058" s="5">
        <v>127768.13</v>
      </c>
      <c r="B4058" s="4">
        <v>6</v>
      </c>
      <c r="C4058" s="9" t="s">
        <v>46</v>
      </c>
      <c r="D4058" s="65"/>
      <c r="E4058" s="65" t="s">
        <v>11500</v>
      </c>
      <c r="F4058" s="9" t="s">
        <v>5701</v>
      </c>
      <c r="H4058" s="1" t="s">
        <v>24</v>
      </c>
      <c r="I4058" s="1" t="s">
        <v>24</v>
      </c>
      <c r="K4058" s="14" t="s">
        <v>11500</v>
      </c>
      <c r="L4058" s="14" t="s">
        <v>11500</v>
      </c>
      <c r="M4058" s="1" t="s">
        <v>57</v>
      </c>
      <c r="P4058" s="181" t="s">
        <v>11500</v>
      </c>
      <c r="Q4058" s="182"/>
      <c r="S4058" s="6">
        <v>0</v>
      </c>
      <c r="T4058" s="6">
        <v>0</v>
      </c>
      <c r="U4058" s="6">
        <v>-3279.86</v>
      </c>
      <c r="V4058" s="6">
        <v>0</v>
      </c>
      <c r="W4058" s="6">
        <f>SUM(Table2[[#This Row],[PE Obligations]:[Paving Obligations]])</f>
        <v>-3279.86</v>
      </c>
    </row>
    <row r="4059" spans="1:23" ht="30" x14ac:dyDescent="0.25">
      <c r="A4059" s="5">
        <v>127768.12</v>
      </c>
      <c r="B4059" s="4">
        <v>6</v>
      </c>
      <c r="C4059" s="9" t="s">
        <v>46</v>
      </c>
      <c r="D4059" s="65"/>
      <c r="E4059" s="65" t="s">
        <v>11500</v>
      </c>
      <c r="F4059" s="9" t="s">
        <v>5700</v>
      </c>
      <c r="H4059" s="1" t="s">
        <v>24</v>
      </c>
      <c r="I4059" s="1" t="s">
        <v>24</v>
      </c>
      <c r="K4059" s="14" t="s">
        <v>11500</v>
      </c>
      <c r="L4059" s="14" t="s">
        <v>11500</v>
      </c>
      <c r="M4059" s="1" t="s">
        <v>57</v>
      </c>
      <c r="P4059" s="181" t="s">
        <v>11500</v>
      </c>
      <c r="Q4059" s="182"/>
      <c r="S4059" s="6">
        <v>0</v>
      </c>
      <c r="T4059" s="6">
        <v>0</v>
      </c>
      <c r="U4059" s="6">
        <v>-3309.49</v>
      </c>
      <c r="V4059" s="6">
        <v>0</v>
      </c>
      <c r="W4059" s="6">
        <f>SUM(Table2[[#This Row],[PE Obligations]:[Paving Obligations]])</f>
        <v>-3309.49</v>
      </c>
    </row>
    <row r="4060" spans="1:23" ht="30" x14ac:dyDescent="0.25">
      <c r="A4060" s="5">
        <v>127768.53</v>
      </c>
      <c r="B4060" s="4">
        <v>6</v>
      </c>
      <c r="C4060" s="9" t="s">
        <v>46</v>
      </c>
      <c r="D4060" s="65"/>
      <c r="E4060" s="65" t="s">
        <v>11500</v>
      </c>
      <c r="F4060" s="9" t="s">
        <v>5741</v>
      </c>
      <c r="H4060" s="1" t="s">
        <v>24</v>
      </c>
      <c r="I4060" s="1" t="s">
        <v>24</v>
      </c>
      <c r="K4060" s="14" t="s">
        <v>11500</v>
      </c>
      <c r="L4060" s="14" t="s">
        <v>11500</v>
      </c>
      <c r="M4060" s="1" t="s">
        <v>57</v>
      </c>
      <c r="P4060" s="181" t="s">
        <v>11500</v>
      </c>
      <c r="Q4060" s="182"/>
      <c r="S4060" s="6">
        <v>0</v>
      </c>
      <c r="T4060" s="6">
        <v>0</v>
      </c>
      <c r="U4060" s="6">
        <v>-3346.62</v>
      </c>
      <c r="V4060" s="6">
        <v>0</v>
      </c>
      <c r="W4060" s="6">
        <f>SUM(Table2[[#This Row],[PE Obligations]:[Paving Obligations]])</f>
        <v>-3346.62</v>
      </c>
    </row>
    <row r="4061" spans="1:23" ht="30" x14ac:dyDescent="0.25">
      <c r="A4061" s="5">
        <v>127768.71</v>
      </c>
      <c r="B4061" s="4">
        <v>6</v>
      </c>
      <c r="C4061" s="9" t="s">
        <v>46</v>
      </c>
      <c r="D4061" s="65"/>
      <c r="E4061" s="65" t="s">
        <v>11500</v>
      </c>
      <c r="F4061" s="9" t="s">
        <v>5759</v>
      </c>
      <c r="H4061" s="1" t="s">
        <v>24</v>
      </c>
      <c r="I4061" s="1" t="s">
        <v>24</v>
      </c>
      <c r="K4061" s="14" t="s">
        <v>11500</v>
      </c>
      <c r="L4061" s="14" t="s">
        <v>11500</v>
      </c>
      <c r="M4061" s="1" t="s">
        <v>57</v>
      </c>
      <c r="P4061" s="181" t="s">
        <v>11500</v>
      </c>
      <c r="Q4061" s="182"/>
      <c r="S4061" s="6">
        <v>0</v>
      </c>
      <c r="T4061" s="6">
        <v>0</v>
      </c>
      <c r="U4061" s="6">
        <v>-3351</v>
      </c>
      <c r="V4061" s="6">
        <v>0</v>
      </c>
      <c r="W4061" s="6">
        <f>SUM(Table2[[#This Row],[PE Obligations]:[Paving Obligations]])</f>
        <v>-3351</v>
      </c>
    </row>
    <row r="4062" spans="1:23" ht="30" x14ac:dyDescent="0.25">
      <c r="A4062" s="5">
        <v>126499</v>
      </c>
      <c r="B4062" s="4">
        <v>4</v>
      </c>
      <c r="C4062" s="9" t="s">
        <v>304</v>
      </c>
      <c r="D4062" s="65" t="s">
        <v>4889</v>
      </c>
      <c r="E4062" s="65" t="s">
        <v>11498</v>
      </c>
      <c r="F4062" s="9" t="s">
        <v>4890</v>
      </c>
      <c r="H4062" s="1" t="s">
        <v>1098</v>
      </c>
      <c r="I4062" s="1" t="s">
        <v>158</v>
      </c>
      <c r="K4062" s="14" t="s">
        <v>11500</v>
      </c>
      <c r="L4062" s="14" t="s">
        <v>11500</v>
      </c>
      <c r="M4062" s="2">
        <v>0.95</v>
      </c>
      <c r="P4062" s="181" t="s">
        <v>11517</v>
      </c>
      <c r="Q4062" s="182" t="s">
        <v>30</v>
      </c>
      <c r="S4062" s="6">
        <v>0</v>
      </c>
      <c r="T4062" s="6">
        <v>0</v>
      </c>
      <c r="U4062" s="6">
        <v>0</v>
      </c>
      <c r="V4062" s="6">
        <v>-3353.41</v>
      </c>
      <c r="W4062" s="6">
        <f>SUM(Table2[[#This Row],[PE Obligations]:[Paving Obligations]])</f>
        <v>-3353.41</v>
      </c>
    </row>
    <row r="4063" spans="1:23" ht="120" x14ac:dyDescent="0.25">
      <c r="A4063" s="5">
        <v>116981</v>
      </c>
      <c r="B4063" s="4">
        <v>1</v>
      </c>
      <c r="C4063" s="9" t="s">
        <v>40</v>
      </c>
      <c r="D4063" s="65" t="s">
        <v>435</v>
      </c>
      <c r="E4063" s="65" t="s">
        <v>900</v>
      </c>
      <c r="F4063" s="9" t="s">
        <v>2021</v>
      </c>
      <c r="G4063" s="9" t="s">
        <v>2022</v>
      </c>
      <c r="H4063" s="1" t="s">
        <v>501</v>
      </c>
      <c r="I4063" s="1" t="s">
        <v>969</v>
      </c>
      <c r="K4063" s="14" t="s">
        <v>11496</v>
      </c>
      <c r="L4063" s="14" t="s">
        <v>113</v>
      </c>
      <c r="M4063" s="2">
        <v>0</v>
      </c>
      <c r="N4063" s="13">
        <v>41614</v>
      </c>
      <c r="P4063" s="181" t="s">
        <v>11514</v>
      </c>
      <c r="Q4063" s="182" t="s">
        <v>11</v>
      </c>
      <c r="S4063" s="6">
        <v>-3355.07</v>
      </c>
      <c r="T4063" s="6">
        <v>0</v>
      </c>
      <c r="U4063" s="6">
        <v>0</v>
      </c>
      <c r="V4063" s="6">
        <v>0</v>
      </c>
      <c r="W4063" s="6">
        <f>SUM(Table2[[#This Row],[PE Obligations]:[Paving Obligations]])</f>
        <v>-3355.07</v>
      </c>
    </row>
    <row r="4064" spans="1:23" ht="30" x14ac:dyDescent="0.25">
      <c r="A4064" s="5">
        <v>125943</v>
      </c>
      <c r="B4064" s="4">
        <v>2</v>
      </c>
      <c r="C4064" s="9" t="s">
        <v>280</v>
      </c>
      <c r="D4064" s="65" t="s">
        <v>4588</v>
      </c>
      <c r="E4064" s="65" t="s">
        <v>11498</v>
      </c>
      <c r="F4064" s="9" t="s">
        <v>4589</v>
      </c>
      <c r="H4064" s="1" t="s">
        <v>1098</v>
      </c>
      <c r="I4064" s="1" t="s">
        <v>158</v>
      </c>
      <c r="K4064" s="14" t="s">
        <v>11500</v>
      </c>
      <c r="L4064" s="14" t="s">
        <v>11500</v>
      </c>
      <c r="M4064" s="2">
        <v>0.88100000000000001</v>
      </c>
      <c r="P4064" s="181" t="s">
        <v>11517</v>
      </c>
      <c r="Q4064" s="182" t="s">
        <v>30</v>
      </c>
      <c r="S4064" s="6">
        <v>0</v>
      </c>
      <c r="T4064" s="6">
        <v>0</v>
      </c>
      <c r="U4064" s="6">
        <v>0</v>
      </c>
      <c r="V4064" s="6">
        <v>-3363.19</v>
      </c>
      <c r="W4064" s="6">
        <f>SUM(Table2[[#This Row],[PE Obligations]:[Paving Obligations]])</f>
        <v>-3363.19</v>
      </c>
    </row>
    <row r="4065" spans="1:23" ht="30" x14ac:dyDescent="0.25">
      <c r="A4065" s="5">
        <v>127768.4</v>
      </c>
      <c r="B4065" s="4">
        <v>6</v>
      </c>
      <c r="C4065" s="9" t="s">
        <v>46</v>
      </c>
      <c r="D4065" s="65"/>
      <c r="E4065" s="65" t="s">
        <v>11500</v>
      </c>
      <c r="F4065" s="9" t="s">
        <v>5728</v>
      </c>
      <c r="H4065" s="1" t="s">
        <v>24</v>
      </c>
      <c r="I4065" s="1" t="s">
        <v>24</v>
      </c>
      <c r="K4065" s="14" t="s">
        <v>11500</v>
      </c>
      <c r="L4065" s="14" t="s">
        <v>11500</v>
      </c>
      <c r="M4065" s="1" t="s">
        <v>57</v>
      </c>
      <c r="P4065" s="181" t="s">
        <v>11500</v>
      </c>
      <c r="Q4065" s="182"/>
      <c r="S4065" s="6">
        <v>0</v>
      </c>
      <c r="T4065" s="6">
        <v>0</v>
      </c>
      <c r="U4065" s="6">
        <v>-3376.85</v>
      </c>
      <c r="V4065" s="6">
        <v>0</v>
      </c>
      <c r="W4065" s="6">
        <f>SUM(Table2[[#This Row],[PE Obligations]:[Paving Obligations]])</f>
        <v>-3376.85</v>
      </c>
    </row>
    <row r="4066" spans="1:23" ht="30" x14ac:dyDescent="0.25">
      <c r="A4066" s="5">
        <v>127768.62</v>
      </c>
      <c r="B4066" s="4">
        <v>6</v>
      </c>
      <c r="C4066" s="9" t="s">
        <v>46</v>
      </c>
      <c r="D4066" s="65"/>
      <c r="E4066" s="65" t="s">
        <v>11500</v>
      </c>
      <c r="F4066" s="9" t="s">
        <v>5750</v>
      </c>
      <c r="H4066" s="1" t="s">
        <v>24</v>
      </c>
      <c r="I4066" s="1" t="s">
        <v>24</v>
      </c>
      <c r="K4066" s="14" t="s">
        <v>11500</v>
      </c>
      <c r="L4066" s="14" t="s">
        <v>11500</v>
      </c>
      <c r="M4066" s="1" t="s">
        <v>57</v>
      </c>
      <c r="P4066" s="181" t="s">
        <v>11500</v>
      </c>
      <c r="Q4066" s="182"/>
      <c r="S4066" s="6">
        <v>0</v>
      </c>
      <c r="T4066" s="6">
        <v>0</v>
      </c>
      <c r="U4066" s="6">
        <v>-3389.69</v>
      </c>
      <c r="V4066" s="6">
        <v>0</v>
      </c>
      <c r="W4066" s="6">
        <f>SUM(Table2[[#This Row],[PE Obligations]:[Paving Obligations]])</f>
        <v>-3389.69</v>
      </c>
    </row>
    <row r="4067" spans="1:23" ht="30" x14ac:dyDescent="0.25">
      <c r="A4067" s="5">
        <v>127768.69</v>
      </c>
      <c r="B4067" s="4">
        <v>6</v>
      </c>
      <c r="C4067" s="9" t="s">
        <v>46</v>
      </c>
      <c r="D4067" s="65"/>
      <c r="E4067" s="65" t="s">
        <v>11500</v>
      </c>
      <c r="F4067" s="9" t="s">
        <v>5757</v>
      </c>
      <c r="H4067" s="1" t="s">
        <v>24</v>
      </c>
      <c r="I4067" s="1" t="s">
        <v>24</v>
      </c>
      <c r="K4067" s="14" t="s">
        <v>11500</v>
      </c>
      <c r="L4067" s="14" t="s">
        <v>11500</v>
      </c>
      <c r="M4067" s="1" t="s">
        <v>57</v>
      </c>
      <c r="P4067" s="181" t="s">
        <v>11500</v>
      </c>
      <c r="Q4067" s="182"/>
      <c r="S4067" s="6">
        <v>0</v>
      </c>
      <c r="T4067" s="6">
        <v>0</v>
      </c>
      <c r="U4067" s="6">
        <v>-3403.59</v>
      </c>
      <c r="V4067" s="6">
        <v>0</v>
      </c>
      <c r="W4067" s="6">
        <f>SUM(Table2[[#This Row],[PE Obligations]:[Paving Obligations]])</f>
        <v>-3403.59</v>
      </c>
    </row>
    <row r="4068" spans="1:23" ht="30" x14ac:dyDescent="0.25">
      <c r="A4068" s="5">
        <v>128571</v>
      </c>
      <c r="B4068" s="4">
        <v>4</v>
      </c>
      <c r="C4068" s="9" t="s">
        <v>156</v>
      </c>
      <c r="D4068" s="65"/>
      <c r="E4068" s="65" t="s">
        <v>11500</v>
      </c>
      <c r="F4068" s="9" t="s">
        <v>6154</v>
      </c>
      <c r="H4068" s="1" t="s">
        <v>24</v>
      </c>
      <c r="I4068" s="1" t="s">
        <v>24</v>
      </c>
      <c r="K4068" s="14" t="s">
        <v>11500</v>
      </c>
      <c r="L4068" s="14" t="s">
        <v>11500</v>
      </c>
      <c r="M4068" s="1" t="s">
        <v>57</v>
      </c>
      <c r="P4068" s="181" t="s">
        <v>11500</v>
      </c>
      <c r="Q4068" s="182"/>
      <c r="S4068" s="6">
        <v>0</v>
      </c>
      <c r="T4068" s="6">
        <v>0</v>
      </c>
      <c r="U4068" s="6">
        <v>-3405.91</v>
      </c>
      <c r="V4068" s="6">
        <v>0</v>
      </c>
      <c r="W4068" s="6">
        <f>SUM(Table2[[#This Row],[PE Obligations]:[Paving Obligations]])</f>
        <v>-3405.91</v>
      </c>
    </row>
    <row r="4069" spans="1:23" ht="30" x14ac:dyDescent="0.25">
      <c r="A4069" s="5">
        <v>127768.85</v>
      </c>
      <c r="B4069" s="4">
        <v>6</v>
      </c>
      <c r="C4069" s="9" t="s">
        <v>46</v>
      </c>
      <c r="D4069" s="65"/>
      <c r="E4069" s="65" t="s">
        <v>11500</v>
      </c>
      <c r="F4069" s="9" t="s">
        <v>5773</v>
      </c>
      <c r="H4069" s="1" t="s">
        <v>24</v>
      </c>
      <c r="I4069" s="1" t="s">
        <v>24</v>
      </c>
      <c r="K4069" s="14" t="s">
        <v>11500</v>
      </c>
      <c r="L4069" s="14" t="s">
        <v>11500</v>
      </c>
      <c r="M4069" s="1" t="s">
        <v>57</v>
      </c>
      <c r="P4069" s="181" t="s">
        <v>11500</v>
      </c>
      <c r="Q4069" s="182"/>
      <c r="S4069" s="6">
        <v>0</v>
      </c>
      <c r="T4069" s="6">
        <v>0</v>
      </c>
      <c r="U4069" s="6">
        <v>-3412.88</v>
      </c>
      <c r="V4069" s="6">
        <v>0</v>
      </c>
      <c r="W4069" s="6">
        <f>SUM(Table2[[#This Row],[PE Obligations]:[Paving Obligations]])</f>
        <v>-3412.88</v>
      </c>
    </row>
    <row r="4070" spans="1:23" ht="30" x14ac:dyDescent="0.25">
      <c r="A4070" s="5">
        <v>127768.55</v>
      </c>
      <c r="B4070" s="4">
        <v>6</v>
      </c>
      <c r="C4070" s="9" t="s">
        <v>46</v>
      </c>
      <c r="D4070" s="65"/>
      <c r="E4070" s="65" t="s">
        <v>11500</v>
      </c>
      <c r="F4070" s="9" t="s">
        <v>5743</v>
      </c>
      <c r="H4070" s="1" t="s">
        <v>24</v>
      </c>
      <c r="I4070" s="1" t="s">
        <v>24</v>
      </c>
      <c r="K4070" s="14" t="s">
        <v>11500</v>
      </c>
      <c r="L4070" s="14" t="s">
        <v>11500</v>
      </c>
      <c r="M4070" s="1" t="s">
        <v>57</v>
      </c>
      <c r="P4070" s="181" t="s">
        <v>11500</v>
      </c>
      <c r="Q4070" s="182"/>
      <c r="S4070" s="6">
        <v>0</v>
      </c>
      <c r="T4070" s="6">
        <v>0</v>
      </c>
      <c r="U4070" s="6">
        <v>-3416.19</v>
      </c>
      <c r="V4070" s="6">
        <v>0</v>
      </c>
      <c r="W4070" s="6">
        <f>SUM(Table2[[#This Row],[PE Obligations]:[Paving Obligations]])</f>
        <v>-3416.19</v>
      </c>
    </row>
    <row r="4071" spans="1:23" ht="30" x14ac:dyDescent="0.25">
      <c r="A4071" s="5">
        <v>127768.61</v>
      </c>
      <c r="B4071" s="4">
        <v>6</v>
      </c>
      <c r="C4071" s="9" t="s">
        <v>46</v>
      </c>
      <c r="D4071" s="65"/>
      <c r="E4071" s="65" t="s">
        <v>11500</v>
      </c>
      <c r="F4071" s="9" t="s">
        <v>5749</v>
      </c>
      <c r="H4071" s="1" t="s">
        <v>24</v>
      </c>
      <c r="I4071" s="1" t="s">
        <v>24</v>
      </c>
      <c r="K4071" s="14" t="s">
        <v>11500</v>
      </c>
      <c r="L4071" s="14" t="s">
        <v>11500</v>
      </c>
      <c r="M4071" s="1" t="s">
        <v>57</v>
      </c>
      <c r="P4071" s="181" t="s">
        <v>11500</v>
      </c>
      <c r="Q4071" s="182"/>
      <c r="S4071" s="6">
        <v>0</v>
      </c>
      <c r="T4071" s="6">
        <v>0</v>
      </c>
      <c r="U4071" s="6">
        <v>-3422.56</v>
      </c>
      <c r="V4071" s="6">
        <v>0</v>
      </c>
      <c r="W4071" s="6">
        <f>SUM(Table2[[#This Row],[PE Obligations]:[Paving Obligations]])</f>
        <v>-3422.56</v>
      </c>
    </row>
    <row r="4072" spans="1:23" ht="45" x14ac:dyDescent="0.25">
      <c r="A4072" s="5">
        <v>126999.01</v>
      </c>
      <c r="B4072" s="4">
        <v>6</v>
      </c>
      <c r="C4072" s="9" t="s">
        <v>46</v>
      </c>
      <c r="D4072" s="65"/>
      <c r="E4072" s="65" t="s">
        <v>11500</v>
      </c>
      <c r="F4072" s="9" t="s">
        <v>5232</v>
      </c>
      <c r="G4072" s="9" t="s">
        <v>5233</v>
      </c>
      <c r="H4072" s="1" t="s">
        <v>24</v>
      </c>
      <c r="I4072" s="1" t="s">
        <v>24</v>
      </c>
      <c r="K4072" s="14" t="s">
        <v>11500</v>
      </c>
      <c r="L4072" s="14" t="s">
        <v>11500</v>
      </c>
      <c r="M4072" s="1" t="s">
        <v>57</v>
      </c>
      <c r="P4072" s="181" t="s">
        <v>11500</v>
      </c>
      <c r="Q4072" s="182"/>
      <c r="S4072" s="6">
        <v>0</v>
      </c>
      <c r="T4072" s="6">
        <v>0</v>
      </c>
      <c r="U4072" s="6">
        <v>-3432.22</v>
      </c>
      <c r="V4072" s="6">
        <v>0</v>
      </c>
      <c r="W4072" s="6">
        <f>SUM(Table2[[#This Row],[PE Obligations]:[Paving Obligations]])</f>
        <v>-3432.22</v>
      </c>
    </row>
    <row r="4073" spans="1:23" ht="30" x14ac:dyDescent="0.25">
      <c r="A4073" s="5">
        <v>127768.79</v>
      </c>
      <c r="B4073" s="4">
        <v>6</v>
      </c>
      <c r="C4073" s="9" t="s">
        <v>46</v>
      </c>
      <c r="D4073" s="65"/>
      <c r="E4073" s="65" t="s">
        <v>11500</v>
      </c>
      <c r="F4073" s="9" t="s">
        <v>5767</v>
      </c>
      <c r="H4073" s="1" t="s">
        <v>24</v>
      </c>
      <c r="I4073" s="1" t="s">
        <v>24</v>
      </c>
      <c r="K4073" s="14" t="s">
        <v>11500</v>
      </c>
      <c r="L4073" s="14" t="s">
        <v>11500</v>
      </c>
      <c r="M4073" s="1" t="s">
        <v>57</v>
      </c>
      <c r="P4073" s="181" t="s">
        <v>11500</v>
      </c>
      <c r="Q4073" s="182"/>
      <c r="S4073" s="6">
        <v>0</v>
      </c>
      <c r="T4073" s="6">
        <v>0</v>
      </c>
      <c r="U4073" s="6">
        <v>-3488.46</v>
      </c>
      <c r="V4073" s="6">
        <v>0</v>
      </c>
      <c r="W4073" s="6">
        <f>SUM(Table2[[#This Row],[PE Obligations]:[Paving Obligations]])</f>
        <v>-3488.46</v>
      </c>
    </row>
    <row r="4074" spans="1:23" ht="30" x14ac:dyDescent="0.25">
      <c r="A4074" s="5">
        <v>127768.7</v>
      </c>
      <c r="B4074" s="4">
        <v>6</v>
      </c>
      <c r="C4074" s="9" t="s">
        <v>46</v>
      </c>
      <c r="D4074" s="65"/>
      <c r="E4074" s="65" t="s">
        <v>11500</v>
      </c>
      <c r="F4074" s="9" t="s">
        <v>5758</v>
      </c>
      <c r="H4074" s="1" t="s">
        <v>24</v>
      </c>
      <c r="I4074" s="1" t="s">
        <v>24</v>
      </c>
      <c r="K4074" s="14" t="s">
        <v>11500</v>
      </c>
      <c r="L4074" s="14" t="s">
        <v>11500</v>
      </c>
      <c r="M4074" s="1" t="s">
        <v>57</v>
      </c>
      <c r="P4074" s="181" t="s">
        <v>11500</v>
      </c>
      <c r="Q4074" s="182"/>
      <c r="S4074" s="6">
        <v>0</v>
      </c>
      <c r="T4074" s="6">
        <v>0</v>
      </c>
      <c r="U4074" s="6">
        <v>-3499.33</v>
      </c>
      <c r="V4074" s="6">
        <v>0</v>
      </c>
      <c r="W4074" s="6">
        <f>SUM(Table2[[#This Row],[PE Obligations]:[Paving Obligations]])</f>
        <v>-3499.33</v>
      </c>
    </row>
    <row r="4075" spans="1:23" x14ac:dyDescent="0.25">
      <c r="A4075" s="5">
        <v>105191.14</v>
      </c>
      <c r="B4075" s="4">
        <v>4</v>
      </c>
      <c r="C4075" s="9" t="s">
        <v>314</v>
      </c>
      <c r="D4075" s="65"/>
      <c r="E4075" s="65" t="s">
        <v>11498</v>
      </c>
      <c r="F4075" s="9" t="s">
        <v>896</v>
      </c>
      <c r="H4075" s="1" t="s">
        <v>760</v>
      </c>
      <c r="I4075" s="1" t="s">
        <v>761</v>
      </c>
      <c r="K4075" s="14" t="s">
        <v>11500</v>
      </c>
      <c r="L4075" s="14" t="s">
        <v>11500</v>
      </c>
      <c r="M4075" s="1" t="s">
        <v>57</v>
      </c>
      <c r="P4075" s="181" t="s">
        <v>11517</v>
      </c>
      <c r="Q4075" s="182"/>
      <c r="S4075" s="6">
        <v>0</v>
      </c>
      <c r="T4075" s="6">
        <v>0</v>
      </c>
      <c r="U4075" s="6">
        <v>-3526.34</v>
      </c>
      <c r="V4075" s="6">
        <v>0</v>
      </c>
      <c r="W4075" s="6">
        <f>SUM(Table2[[#This Row],[PE Obligations]:[Paving Obligations]])</f>
        <v>-3526.34</v>
      </c>
    </row>
    <row r="4076" spans="1:23" x14ac:dyDescent="0.25">
      <c r="A4076" s="5">
        <v>105236.14</v>
      </c>
      <c r="B4076" s="4">
        <v>4</v>
      </c>
      <c r="C4076" s="9" t="s">
        <v>208</v>
      </c>
      <c r="D4076" s="65"/>
      <c r="E4076" s="65" t="s">
        <v>11498</v>
      </c>
      <c r="F4076" s="9" t="s">
        <v>896</v>
      </c>
      <c r="H4076" s="1" t="s">
        <v>760</v>
      </c>
      <c r="I4076" s="1" t="s">
        <v>761</v>
      </c>
      <c r="K4076" s="14" t="s">
        <v>11500</v>
      </c>
      <c r="L4076" s="14" t="s">
        <v>11500</v>
      </c>
      <c r="M4076" s="1" t="s">
        <v>57</v>
      </c>
      <c r="P4076" s="181" t="s">
        <v>11517</v>
      </c>
      <c r="Q4076" s="182"/>
      <c r="S4076" s="6">
        <v>0</v>
      </c>
      <c r="T4076" s="6">
        <v>0</v>
      </c>
      <c r="U4076" s="6">
        <v>-3535.89</v>
      </c>
      <c r="V4076" s="6">
        <v>0</v>
      </c>
      <c r="W4076" s="6">
        <f>SUM(Table2[[#This Row],[PE Obligations]:[Paving Obligations]])</f>
        <v>-3535.89</v>
      </c>
    </row>
    <row r="4077" spans="1:23" ht="60" x14ac:dyDescent="0.25">
      <c r="A4077" s="5">
        <v>117847</v>
      </c>
      <c r="B4077" s="4">
        <v>3</v>
      </c>
      <c r="C4077" s="9" t="s">
        <v>54</v>
      </c>
      <c r="D4077" s="65" t="s">
        <v>114</v>
      </c>
      <c r="E4077" s="65" t="s">
        <v>10721</v>
      </c>
      <c r="F4077" s="9" t="s">
        <v>2200</v>
      </c>
      <c r="G4077" s="9" t="s">
        <v>2201</v>
      </c>
      <c r="H4077" s="1" t="s">
        <v>74</v>
      </c>
      <c r="I4077" s="1" t="s">
        <v>29</v>
      </c>
      <c r="K4077" s="14" t="s">
        <v>28</v>
      </c>
      <c r="L4077" s="14" t="s">
        <v>113</v>
      </c>
      <c r="M4077" s="2">
        <v>1.931</v>
      </c>
      <c r="N4077" s="13">
        <v>42076</v>
      </c>
      <c r="P4077" s="181" t="s">
        <v>11513</v>
      </c>
      <c r="Q4077" s="182" t="s">
        <v>148</v>
      </c>
      <c r="R4077" s="9" t="s">
        <v>2202</v>
      </c>
      <c r="S4077" s="6">
        <v>-4548.54</v>
      </c>
      <c r="T4077" s="6">
        <v>-1837.61</v>
      </c>
      <c r="U4077" s="6">
        <v>2834.08</v>
      </c>
      <c r="V4077" s="6">
        <v>0</v>
      </c>
      <c r="W4077" s="6">
        <f>SUM(Table2[[#This Row],[PE Obligations]:[Paving Obligations]])</f>
        <v>-3552.0699999999997</v>
      </c>
    </row>
    <row r="4078" spans="1:23" x14ac:dyDescent="0.25">
      <c r="A4078" s="5">
        <v>112348</v>
      </c>
      <c r="B4078" s="4">
        <v>6</v>
      </c>
      <c r="C4078" s="9" t="s">
        <v>46</v>
      </c>
      <c r="D4078" s="65"/>
      <c r="E4078" s="65" t="s">
        <v>10721</v>
      </c>
      <c r="F4078" s="9" t="s">
        <v>1283</v>
      </c>
      <c r="H4078" s="1" t="s">
        <v>105</v>
      </c>
      <c r="I4078" s="1" t="s">
        <v>171</v>
      </c>
      <c r="K4078" s="14" t="s">
        <v>11500</v>
      </c>
      <c r="L4078" s="14" t="s">
        <v>11500</v>
      </c>
      <c r="M4078" s="1" t="s">
        <v>57</v>
      </c>
      <c r="P4078" s="181" t="s">
        <v>11513</v>
      </c>
      <c r="Q4078" s="182"/>
      <c r="S4078" s="6">
        <v>0</v>
      </c>
      <c r="T4078" s="6">
        <v>0</v>
      </c>
      <c r="U4078" s="6">
        <v>-3555</v>
      </c>
      <c r="V4078" s="6">
        <v>0</v>
      </c>
      <c r="W4078" s="6">
        <f>SUM(Table2[[#This Row],[PE Obligations]:[Paving Obligations]])</f>
        <v>-3555</v>
      </c>
    </row>
    <row r="4079" spans="1:23" x14ac:dyDescent="0.25">
      <c r="A4079" s="5">
        <v>122204</v>
      </c>
      <c r="B4079" s="4">
        <v>4</v>
      </c>
      <c r="C4079" s="9" t="s">
        <v>156</v>
      </c>
      <c r="D4079" s="65"/>
      <c r="E4079" s="65" t="s">
        <v>11500</v>
      </c>
      <c r="F4079" s="9" t="s">
        <v>3137</v>
      </c>
      <c r="H4079" s="1" t="s">
        <v>1246</v>
      </c>
      <c r="K4079" s="14" t="s">
        <v>11500</v>
      </c>
      <c r="L4079" s="14" t="s">
        <v>11500</v>
      </c>
      <c r="M4079" s="1" t="s">
        <v>57</v>
      </c>
      <c r="P4079" s="181" t="s">
        <v>11500</v>
      </c>
      <c r="Q4079" s="182"/>
      <c r="S4079" s="6">
        <v>0</v>
      </c>
      <c r="T4079" s="6">
        <v>0</v>
      </c>
      <c r="U4079" s="6">
        <v>-3578.62</v>
      </c>
      <c r="V4079" s="6">
        <v>0</v>
      </c>
      <c r="W4079" s="6">
        <f>SUM(Table2[[#This Row],[PE Obligations]:[Paving Obligations]])</f>
        <v>-3578.62</v>
      </c>
    </row>
    <row r="4080" spans="1:23" x14ac:dyDescent="0.25">
      <c r="A4080" s="5">
        <v>121429.02</v>
      </c>
      <c r="B4080" s="4">
        <v>3</v>
      </c>
      <c r="C4080" s="9" t="s">
        <v>161</v>
      </c>
      <c r="D4080" s="65" t="s">
        <v>900</v>
      </c>
      <c r="E4080" s="65" t="s">
        <v>900</v>
      </c>
      <c r="F4080" s="9" t="s">
        <v>2898</v>
      </c>
      <c r="H4080" s="1" t="s">
        <v>105</v>
      </c>
      <c r="I4080" s="1" t="s">
        <v>761</v>
      </c>
      <c r="K4080" s="14" t="s">
        <v>11500</v>
      </c>
      <c r="L4080" s="14" t="s">
        <v>11500</v>
      </c>
      <c r="M4080" s="2">
        <v>390.85</v>
      </c>
      <c r="N4080" s="13">
        <v>42776</v>
      </c>
      <c r="P4080" s="181" t="s">
        <v>11515</v>
      </c>
      <c r="Q4080" s="182"/>
      <c r="S4080" s="6">
        <v>0</v>
      </c>
      <c r="T4080" s="6">
        <v>0</v>
      </c>
      <c r="U4080" s="6">
        <v>-3582.9</v>
      </c>
      <c r="V4080" s="6">
        <v>0</v>
      </c>
      <c r="W4080" s="6">
        <f>SUM(Table2[[#This Row],[PE Obligations]:[Paving Obligations]])</f>
        <v>-3582.9</v>
      </c>
    </row>
    <row r="4081" spans="1:23" ht="30" x14ac:dyDescent="0.25">
      <c r="A4081" s="5">
        <v>127768.45</v>
      </c>
      <c r="B4081" s="4">
        <v>6</v>
      </c>
      <c r="C4081" s="9" t="s">
        <v>46</v>
      </c>
      <c r="D4081" s="65"/>
      <c r="E4081" s="65" t="s">
        <v>11500</v>
      </c>
      <c r="F4081" s="9" t="s">
        <v>5733</v>
      </c>
      <c r="H4081" s="1" t="s">
        <v>24</v>
      </c>
      <c r="I4081" s="1" t="s">
        <v>24</v>
      </c>
      <c r="K4081" s="14" t="s">
        <v>11500</v>
      </c>
      <c r="L4081" s="14" t="s">
        <v>11500</v>
      </c>
      <c r="M4081" s="1" t="s">
        <v>57</v>
      </c>
      <c r="P4081" s="181" t="s">
        <v>11500</v>
      </c>
      <c r="Q4081" s="182"/>
      <c r="S4081" s="6">
        <v>0</v>
      </c>
      <c r="T4081" s="6">
        <v>0</v>
      </c>
      <c r="U4081" s="6">
        <v>-3614.09</v>
      </c>
      <c r="V4081" s="6">
        <v>0</v>
      </c>
      <c r="W4081" s="6">
        <f>SUM(Table2[[#This Row],[PE Obligations]:[Paving Obligations]])</f>
        <v>-3614.09</v>
      </c>
    </row>
    <row r="4082" spans="1:23" x14ac:dyDescent="0.25">
      <c r="A4082" s="5">
        <v>123940</v>
      </c>
      <c r="B4082" s="4">
        <v>4</v>
      </c>
      <c r="C4082" s="9" t="s">
        <v>248</v>
      </c>
      <c r="D4082" s="65" t="s">
        <v>1480</v>
      </c>
      <c r="E4082" s="65" t="s">
        <v>900</v>
      </c>
      <c r="F4082" s="9" t="s">
        <v>3615</v>
      </c>
      <c r="G4082" s="9" t="s">
        <v>3616</v>
      </c>
      <c r="H4082" s="1" t="s">
        <v>158</v>
      </c>
      <c r="I4082" s="1" t="s">
        <v>341</v>
      </c>
      <c r="J4082" s="1" t="str">
        <f>VLOOKUP(A4082,'Resurfacing Data'!A:M,13,FALSE)</f>
        <v>Mill &amp; 307CW</v>
      </c>
      <c r="K4082" s="14" t="s">
        <v>11496</v>
      </c>
      <c r="L4082" s="14" t="s">
        <v>10418</v>
      </c>
      <c r="M4082" s="2">
        <v>7.66</v>
      </c>
      <c r="N4082" s="13">
        <v>43077</v>
      </c>
      <c r="O4082" s="1" t="s">
        <v>342</v>
      </c>
      <c r="P4082" s="181" t="s">
        <v>11515</v>
      </c>
      <c r="Q4082" s="182" t="s">
        <v>24</v>
      </c>
      <c r="S4082" s="6">
        <v>0</v>
      </c>
      <c r="T4082" s="6">
        <v>0</v>
      </c>
      <c r="U4082" s="6">
        <v>6111.91</v>
      </c>
      <c r="V4082" s="6">
        <v>-9736.8799999999992</v>
      </c>
      <c r="W4082" s="6">
        <f>SUM(Table2[[#This Row],[PE Obligations]:[Paving Obligations]])</f>
        <v>-3624.9699999999993</v>
      </c>
    </row>
    <row r="4083" spans="1:23" ht="30" x14ac:dyDescent="0.25">
      <c r="A4083" s="5">
        <v>127768.42</v>
      </c>
      <c r="B4083" s="4">
        <v>6</v>
      </c>
      <c r="C4083" s="9" t="s">
        <v>46</v>
      </c>
      <c r="D4083" s="65"/>
      <c r="E4083" s="65" t="s">
        <v>11500</v>
      </c>
      <c r="F4083" s="9" t="s">
        <v>5730</v>
      </c>
      <c r="H4083" s="1" t="s">
        <v>24</v>
      </c>
      <c r="I4083" s="1" t="s">
        <v>24</v>
      </c>
      <c r="K4083" s="14" t="s">
        <v>11500</v>
      </c>
      <c r="L4083" s="14" t="s">
        <v>11500</v>
      </c>
      <c r="M4083" s="1" t="s">
        <v>57</v>
      </c>
      <c r="P4083" s="181" t="s">
        <v>11500</v>
      </c>
      <c r="Q4083" s="182"/>
      <c r="S4083" s="6">
        <v>0</v>
      </c>
      <c r="T4083" s="6">
        <v>0</v>
      </c>
      <c r="U4083" s="6">
        <v>-3637.14</v>
      </c>
      <c r="V4083" s="6">
        <v>0</v>
      </c>
      <c r="W4083" s="6">
        <f>SUM(Table2[[#This Row],[PE Obligations]:[Paving Obligations]])</f>
        <v>-3637.14</v>
      </c>
    </row>
    <row r="4084" spans="1:23" ht="30" x14ac:dyDescent="0.25">
      <c r="A4084" s="5">
        <v>128629</v>
      </c>
      <c r="B4084" s="4">
        <v>3</v>
      </c>
      <c r="C4084" s="9" t="s">
        <v>131</v>
      </c>
      <c r="D4084" s="65"/>
      <c r="E4084" s="65" t="s">
        <v>11500</v>
      </c>
      <c r="F4084" s="9" t="s">
        <v>6185</v>
      </c>
      <c r="H4084" s="1" t="s">
        <v>878</v>
      </c>
      <c r="I4084" s="1" t="s">
        <v>972</v>
      </c>
      <c r="K4084" s="14" t="s">
        <v>11500</v>
      </c>
      <c r="L4084" s="14" t="s">
        <v>11500</v>
      </c>
      <c r="M4084" s="1" t="s">
        <v>57</v>
      </c>
      <c r="P4084" s="181" t="s">
        <v>11500</v>
      </c>
      <c r="Q4084" s="182"/>
      <c r="S4084" s="6">
        <v>0</v>
      </c>
      <c r="T4084" s="6">
        <v>0</v>
      </c>
      <c r="U4084" s="6">
        <v>-3650</v>
      </c>
      <c r="V4084" s="6">
        <v>0</v>
      </c>
      <c r="W4084" s="6">
        <f>SUM(Table2[[#This Row],[PE Obligations]:[Paving Obligations]])</f>
        <v>-3650</v>
      </c>
    </row>
    <row r="4085" spans="1:23" ht="30" x14ac:dyDescent="0.25">
      <c r="A4085" s="5">
        <v>127768.15</v>
      </c>
      <c r="B4085" s="4">
        <v>6</v>
      </c>
      <c r="C4085" s="9" t="s">
        <v>46</v>
      </c>
      <c r="D4085" s="65"/>
      <c r="E4085" s="65" t="s">
        <v>11500</v>
      </c>
      <c r="F4085" s="9" t="s">
        <v>5703</v>
      </c>
      <c r="H4085" s="1" t="s">
        <v>24</v>
      </c>
      <c r="I4085" s="1" t="s">
        <v>24</v>
      </c>
      <c r="K4085" s="14" t="s">
        <v>11500</v>
      </c>
      <c r="L4085" s="14" t="s">
        <v>11500</v>
      </c>
      <c r="M4085" s="1" t="s">
        <v>57</v>
      </c>
      <c r="P4085" s="181" t="s">
        <v>11500</v>
      </c>
      <c r="Q4085" s="182"/>
      <c r="S4085" s="6">
        <v>0</v>
      </c>
      <c r="T4085" s="6">
        <v>0</v>
      </c>
      <c r="U4085" s="6">
        <v>-3662.42</v>
      </c>
      <c r="V4085" s="6">
        <v>0</v>
      </c>
      <c r="W4085" s="6">
        <f>SUM(Table2[[#This Row],[PE Obligations]:[Paving Obligations]])</f>
        <v>-3662.42</v>
      </c>
    </row>
    <row r="4086" spans="1:23" x14ac:dyDescent="0.25">
      <c r="A4086" s="5">
        <v>105207.14</v>
      </c>
      <c r="B4086" s="4">
        <v>3</v>
      </c>
      <c r="C4086" s="9" t="s">
        <v>267</v>
      </c>
      <c r="D4086" s="65"/>
      <c r="E4086" s="65" t="s">
        <v>11498</v>
      </c>
      <c r="F4086" s="9" t="s">
        <v>896</v>
      </c>
      <c r="H4086" s="1" t="s">
        <v>760</v>
      </c>
      <c r="I4086" s="1" t="s">
        <v>761</v>
      </c>
      <c r="K4086" s="14" t="s">
        <v>11500</v>
      </c>
      <c r="L4086" s="14" t="s">
        <v>11500</v>
      </c>
      <c r="M4086" s="1" t="s">
        <v>57</v>
      </c>
      <c r="P4086" s="181" t="s">
        <v>11517</v>
      </c>
      <c r="Q4086" s="182"/>
      <c r="S4086" s="6">
        <v>0</v>
      </c>
      <c r="T4086" s="6">
        <v>0</v>
      </c>
      <c r="U4086" s="6">
        <v>-3672.14</v>
      </c>
      <c r="V4086" s="6">
        <v>0</v>
      </c>
      <c r="W4086" s="6">
        <f>SUM(Table2[[#This Row],[PE Obligations]:[Paving Obligations]])</f>
        <v>-3672.14</v>
      </c>
    </row>
    <row r="4087" spans="1:23" ht="30" x14ac:dyDescent="0.25">
      <c r="A4087" s="5">
        <v>127768.76</v>
      </c>
      <c r="B4087" s="4">
        <v>6</v>
      </c>
      <c r="C4087" s="9" t="s">
        <v>46</v>
      </c>
      <c r="D4087" s="65"/>
      <c r="E4087" s="65" t="s">
        <v>11500</v>
      </c>
      <c r="F4087" s="9" t="s">
        <v>5764</v>
      </c>
      <c r="H4087" s="1" t="s">
        <v>24</v>
      </c>
      <c r="I4087" s="1" t="s">
        <v>24</v>
      </c>
      <c r="K4087" s="14" t="s">
        <v>11500</v>
      </c>
      <c r="L4087" s="14" t="s">
        <v>11500</v>
      </c>
      <c r="M4087" s="1" t="s">
        <v>57</v>
      </c>
      <c r="P4087" s="181" t="s">
        <v>11500</v>
      </c>
      <c r="Q4087" s="182"/>
      <c r="S4087" s="6">
        <v>0</v>
      </c>
      <c r="T4087" s="6">
        <v>0</v>
      </c>
      <c r="U4087" s="6">
        <v>-3673.01</v>
      </c>
      <c r="V4087" s="6">
        <v>0</v>
      </c>
      <c r="W4087" s="6">
        <f>SUM(Table2[[#This Row],[PE Obligations]:[Paving Obligations]])</f>
        <v>-3673.01</v>
      </c>
    </row>
    <row r="4088" spans="1:23" ht="30" x14ac:dyDescent="0.25">
      <c r="A4088" s="5">
        <v>127768.77</v>
      </c>
      <c r="B4088" s="4">
        <v>6</v>
      </c>
      <c r="C4088" s="9" t="s">
        <v>46</v>
      </c>
      <c r="D4088" s="65"/>
      <c r="E4088" s="65" t="s">
        <v>11500</v>
      </c>
      <c r="F4088" s="9" t="s">
        <v>5765</v>
      </c>
      <c r="H4088" s="1" t="s">
        <v>24</v>
      </c>
      <c r="I4088" s="1" t="s">
        <v>24</v>
      </c>
      <c r="K4088" s="14" t="s">
        <v>11500</v>
      </c>
      <c r="L4088" s="14" t="s">
        <v>11500</v>
      </c>
      <c r="M4088" s="1" t="s">
        <v>57</v>
      </c>
      <c r="P4088" s="181" t="s">
        <v>11500</v>
      </c>
      <c r="Q4088" s="182"/>
      <c r="S4088" s="6">
        <v>0</v>
      </c>
      <c r="T4088" s="6">
        <v>0</v>
      </c>
      <c r="U4088" s="6">
        <v>-3673.04</v>
      </c>
      <c r="V4088" s="6">
        <v>0</v>
      </c>
      <c r="W4088" s="6">
        <f>SUM(Table2[[#This Row],[PE Obligations]:[Paving Obligations]])</f>
        <v>-3673.04</v>
      </c>
    </row>
    <row r="4089" spans="1:23" ht="30" x14ac:dyDescent="0.25">
      <c r="A4089" s="5">
        <v>127768.84</v>
      </c>
      <c r="B4089" s="4">
        <v>6</v>
      </c>
      <c r="C4089" s="9" t="s">
        <v>46</v>
      </c>
      <c r="D4089" s="65"/>
      <c r="E4089" s="65" t="s">
        <v>11500</v>
      </c>
      <c r="F4089" s="9" t="s">
        <v>5772</v>
      </c>
      <c r="H4089" s="1" t="s">
        <v>24</v>
      </c>
      <c r="I4089" s="1" t="s">
        <v>24</v>
      </c>
      <c r="K4089" s="14" t="s">
        <v>11500</v>
      </c>
      <c r="L4089" s="14" t="s">
        <v>11500</v>
      </c>
      <c r="M4089" s="1" t="s">
        <v>57</v>
      </c>
      <c r="P4089" s="181" t="s">
        <v>11500</v>
      </c>
      <c r="Q4089" s="182"/>
      <c r="S4089" s="6">
        <v>0</v>
      </c>
      <c r="T4089" s="6">
        <v>0</v>
      </c>
      <c r="U4089" s="6">
        <v>-3693.47</v>
      </c>
      <c r="V4089" s="6">
        <v>0</v>
      </c>
      <c r="W4089" s="6">
        <f>SUM(Table2[[#This Row],[PE Obligations]:[Paving Obligations]])</f>
        <v>-3693.47</v>
      </c>
    </row>
    <row r="4090" spans="1:23" ht="30" x14ac:dyDescent="0.25">
      <c r="A4090" s="5">
        <v>127768.91</v>
      </c>
      <c r="B4090" s="4">
        <v>6</v>
      </c>
      <c r="C4090" s="9" t="s">
        <v>46</v>
      </c>
      <c r="D4090" s="65"/>
      <c r="E4090" s="65" t="s">
        <v>11500</v>
      </c>
      <c r="F4090" s="9" t="s">
        <v>5779</v>
      </c>
      <c r="H4090" s="1" t="s">
        <v>24</v>
      </c>
      <c r="I4090" s="1" t="s">
        <v>24</v>
      </c>
      <c r="K4090" s="14" t="s">
        <v>11500</v>
      </c>
      <c r="L4090" s="14" t="s">
        <v>11500</v>
      </c>
      <c r="M4090" s="1" t="s">
        <v>57</v>
      </c>
      <c r="P4090" s="181" t="s">
        <v>11500</v>
      </c>
      <c r="Q4090" s="182"/>
      <c r="S4090" s="6">
        <v>0</v>
      </c>
      <c r="T4090" s="6">
        <v>0</v>
      </c>
      <c r="U4090" s="6">
        <v>-3745.6</v>
      </c>
      <c r="V4090" s="6">
        <v>0</v>
      </c>
      <c r="W4090" s="6">
        <f>SUM(Table2[[#This Row],[PE Obligations]:[Paving Obligations]])</f>
        <v>-3745.6</v>
      </c>
    </row>
    <row r="4091" spans="1:23" x14ac:dyDescent="0.25">
      <c r="A4091" s="5">
        <v>127803</v>
      </c>
      <c r="B4091" s="4">
        <v>2</v>
      </c>
      <c r="C4091" s="9" t="s">
        <v>803</v>
      </c>
      <c r="D4091" s="65"/>
      <c r="E4091" s="65" t="s">
        <v>11500</v>
      </c>
      <c r="F4091" s="9" t="s">
        <v>5806</v>
      </c>
      <c r="H4091" s="1" t="s">
        <v>878</v>
      </c>
      <c r="I4091" s="1" t="s">
        <v>972</v>
      </c>
      <c r="K4091" s="14" t="s">
        <v>11500</v>
      </c>
      <c r="L4091" s="14" t="s">
        <v>11500</v>
      </c>
      <c r="M4091" s="1" t="s">
        <v>57</v>
      </c>
      <c r="P4091" s="181" t="s">
        <v>11500</v>
      </c>
      <c r="Q4091" s="182"/>
      <c r="S4091" s="6">
        <v>0</v>
      </c>
      <c r="T4091" s="6">
        <v>0</v>
      </c>
      <c r="U4091" s="6">
        <v>-3766.52</v>
      </c>
      <c r="V4091" s="6">
        <v>0</v>
      </c>
      <c r="W4091" s="6">
        <f>SUM(Table2[[#This Row],[PE Obligations]:[Paving Obligations]])</f>
        <v>-3766.52</v>
      </c>
    </row>
    <row r="4092" spans="1:23" ht="45" x14ac:dyDescent="0.25">
      <c r="A4092" s="5">
        <v>122506</v>
      </c>
      <c r="B4092" s="4">
        <v>3</v>
      </c>
      <c r="C4092" s="9" t="s">
        <v>152</v>
      </c>
      <c r="D4092" s="65" t="s">
        <v>2349</v>
      </c>
      <c r="E4092" s="65" t="s">
        <v>900</v>
      </c>
      <c r="F4092" s="9" t="s">
        <v>3188</v>
      </c>
      <c r="G4092" s="9" t="s">
        <v>3189</v>
      </c>
      <c r="H4092" s="1" t="s">
        <v>158</v>
      </c>
      <c r="I4092" s="1" t="s">
        <v>341</v>
      </c>
      <c r="J4092" s="1" t="str">
        <f>VLOOKUP(A4092,'Resurfacing Data'!A:M,13,FALSE)</f>
        <v>411D</v>
      </c>
      <c r="K4092" s="14" t="s">
        <v>11496</v>
      </c>
      <c r="L4092" s="14" t="s">
        <v>10418</v>
      </c>
      <c r="M4092" s="2">
        <v>8</v>
      </c>
      <c r="N4092" s="13">
        <v>42545</v>
      </c>
      <c r="O4092" s="1" t="s">
        <v>342</v>
      </c>
      <c r="P4092" s="181" t="s">
        <v>11515</v>
      </c>
      <c r="Q4092" s="182" t="s">
        <v>24</v>
      </c>
      <c r="S4092" s="6">
        <v>0</v>
      </c>
      <c r="T4092" s="6">
        <v>0</v>
      </c>
      <c r="U4092" s="6">
        <v>4346.45</v>
      </c>
      <c r="V4092" s="6">
        <v>-8117.57</v>
      </c>
      <c r="W4092" s="6">
        <f>SUM(Table2[[#This Row],[PE Obligations]:[Paving Obligations]])</f>
        <v>-3771.12</v>
      </c>
    </row>
    <row r="4093" spans="1:23" ht="30" x14ac:dyDescent="0.25">
      <c r="A4093" s="5">
        <v>114199</v>
      </c>
      <c r="B4093" s="4">
        <v>4</v>
      </c>
      <c r="C4093" s="9" t="s">
        <v>174</v>
      </c>
      <c r="D4093" s="65" t="s">
        <v>1572</v>
      </c>
      <c r="E4093" s="65" t="s">
        <v>11498</v>
      </c>
      <c r="F4093" s="9" t="s">
        <v>1573</v>
      </c>
      <c r="H4093" s="1" t="s">
        <v>1098</v>
      </c>
      <c r="I4093" s="1" t="s">
        <v>158</v>
      </c>
      <c r="K4093" s="14" t="s">
        <v>11500</v>
      </c>
      <c r="L4093" s="14" t="s">
        <v>11500</v>
      </c>
      <c r="M4093" s="2">
        <v>1.44</v>
      </c>
      <c r="P4093" s="181" t="s">
        <v>11517</v>
      </c>
      <c r="Q4093" s="182" t="s">
        <v>30</v>
      </c>
      <c r="S4093" s="6">
        <v>0</v>
      </c>
      <c r="T4093" s="6">
        <v>0</v>
      </c>
      <c r="U4093" s="6">
        <v>0</v>
      </c>
      <c r="V4093" s="6">
        <v>-3780.17</v>
      </c>
      <c r="W4093" s="6">
        <f>SUM(Table2[[#This Row],[PE Obligations]:[Paving Obligations]])</f>
        <v>-3780.17</v>
      </c>
    </row>
    <row r="4094" spans="1:23" ht="165" x14ac:dyDescent="0.25">
      <c r="A4094" s="5">
        <v>123421</v>
      </c>
      <c r="B4094" s="4">
        <v>3</v>
      </c>
      <c r="C4094" s="9" t="s">
        <v>318</v>
      </c>
      <c r="D4094" s="65"/>
      <c r="E4094" s="65" t="s">
        <v>11498</v>
      </c>
      <c r="F4094" s="9" t="s">
        <v>3455</v>
      </c>
      <c r="G4094" s="9" t="s">
        <v>3456</v>
      </c>
      <c r="H4094" s="1" t="s">
        <v>22</v>
      </c>
      <c r="I4094" s="1" t="s">
        <v>56</v>
      </c>
      <c r="K4094" s="14" t="s">
        <v>11500</v>
      </c>
      <c r="L4094" s="14" t="s">
        <v>11500</v>
      </c>
      <c r="M4094" s="1" t="s">
        <v>57</v>
      </c>
      <c r="P4094" s="181" t="s">
        <v>11516</v>
      </c>
      <c r="Q4094" s="182" t="s">
        <v>430</v>
      </c>
      <c r="S4094" s="6">
        <v>-3780.73</v>
      </c>
      <c r="T4094" s="6">
        <v>0</v>
      </c>
      <c r="U4094" s="6">
        <v>0</v>
      </c>
      <c r="V4094" s="6">
        <v>0</v>
      </c>
      <c r="W4094" s="6">
        <f>SUM(Table2[[#This Row],[PE Obligations]:[Paving Obligations]])</f>
        <v>-3780.73</v>
      </c>
    </row>
    <row r="4095" spans="1:23" ht="60" x14ac:dyDescent="0.25">
      <c r="A4095" s="5">
        <v>114454</v>
      </c>
      <c r="B4095" s="4">
        <v>4</v>
      </c>
      <c r="C4095" s="9" t="s">
        <v>18</v>
      </c>
      <c r="D4095" s="65"/>
      <c r="E4095" s="65" t="s">
        <v>11498</v>
      </c>
      <c r="F4095" s="9" t="s">
        <v>1611</v>
      </c>
      <c r="G4095" s="9" t="s">
        <v>1612</v>
      </c>
      <c r="H4095" s="1" t="s">
        <v>22</v>
      </c>
      <c r="I4095" s="1" t="s">
        <v>599</v>
      </c>
      <c r="K4095" s="14" t="s">
        <v>11500</v>
      </c>
      <c r="L4095" s="14" t="s">
        <v>11500</v>
      </c>
      <c r="M4095" s="2">
        <v>0</v>
      </c>
      <c r="P4095" s="181" t="s">
        <v>11517</v>
      </c>
      <c r="Q4095" s="182" t="s">
        <v>24</v>
      </c>
      <c r="S4095" s="6">
        <v>0</v>
      </c>
      <c r="T4095" s="6">
        <v>-3799.66</v>
      </c>
      <c r="U4095" s="6">
        <v>0</v>
      </c>
      <c r="V4095" s="6">
        <v>0</v>
      </c>
      <c r="W4095" s="6">
        <f>SUM(Table2[[#This Row],[PE Obligations]:[Paving Obligations]])</f>
        <v>-3799.66</v>
      </c>
    </row>
    <row r="4096" spans="1:23" ht="45" x14ac:dyDescent="0.25">
      <c r="A4096" s="5">
        <v>127514</v>
      </c>
      <c r="B4096" s="4">
        <v>6</v>
      </c>
      <c r="C4096" s="9" t="s">
        <v>46</v>
      </c>
      <c r="D4096" s="65"/>
      <c r="E4096" s="65" t="s">
        <v>11500</v>
      </c>
      <c r="F4096" s="9" t="s">
        <v>5543</v>
      </c>
      <c r="G4096" s="9" t="s">
        <v>5544</v>
      </c>
      <c r="H4096" s="1" t="s">
        <v>24</v>
      </c>
      <c r="I4096" s="1" t="s">
        <v>24</v>
      </c>
      <c r="K4096" s="14" t="s">
        <v>11500</v>
      </c>
      <c r="L4096" s="14" t="s">
        <v>11500</v>
      </c>
      <c r="M4096" s="1" t="s">
        <v>57</v>
      </c>
      <c r="P4096" s="181" t="s">
        <v>11500</v>
      </c>
      <c r="Q4096" s="182"/>
      <c r="S4096" s="6">
        <v>0</v>
      </c>
      <c r="T4096" s="6">
        <v>0</v>
      </c>
      <c r="U4096" s="6">
        <v>-3812.21</v>
      </c>
      <c r="V4096" s="6">
        <v>0</v>
      </c>
      <c r="W4096" s="6">
        <f>SUM(Table2[[#This Row],[PE Obligations]:[Paving Obligations]])</f>
        <v>-3812.21</v>
      </c>
    </row>
    <row r="4097" spans="1:23" x14ac:dyDescent="0.25">
      <c r="A4097" s="5">
        <v>127832</v>
      </c>
      <c r="B4097" s="4">
        <v>4</v>
      </c>
      <c r="C4097" s="9" t="s">
        <v>231</v>
      </c>
      <c r="D4097" s="65"/>
      <c r="E4097" s="65" t="s">
        <v>11500</v>
      </c>
      <c r="F4097" s="9" t="s">
        <v>5832</v>
      </c>
      <c r="H4097" s="1" t="s">
        <v>878</v>
      </c>
      <c r="I4097" s="1" t="s">
        <v>972</v>
      </c>
      <c r="K4097" s="14" t="s">
        <v>11500</v>
      </c>
      <c r="L4097" s="14" t="s">
        <v>11500</v>
      </c>
      <c r="M4097" s="1" t="s">
        <v>57</v>
      </c>
      <c r="P4097" s="181" t="s">
        <v>11500</v>
      </c>
      <c r="Q4097" s="182"/>
      <c r="S4097" s="6">
        <v>0</v>
      </c>
      <c r="T4097" s="6">
        <v>0</v>
      </c>
      <c r="U4097" s="6">
        <v>-3815.87</v>
      </c>
      <c r="V4097" s="6">
        <v>0</v>
      </c>
      <c r="W4097" s="6">
        <f>SUM(Table2[[#This Row],[PE Obligations]:[Paving Obligations]])</f>
        <v>-3815.87</v>
      </c>
    </row>
    <row r="4098" spans="1:23" x14ac:dyDescent="0.25">
      <c r="A4098" s="5">
        <v>115615</v>
      </c>
      <c r="B4098" s="4">
        <v>1</v>
      </c>
      <c r="C4098" s="9" t="s">
        <v>899</v>
      </c>
      <c r="D4098" s="65"/>
      <c r="E4098" s="65" t="s">
        <v>10721</v>
      </c>
      <c r="F4098" s="9" t="s">
        <v>1764</v>
      </c>
      <c r="H4098" s="1" t="s">
        <v>105</v>
      </c>
      <c r="I4098" s="1" t="s">
        <v>171</v>
      </c>
      <c r="K4098" s="14" t="s">
        <v>11496</v>
      </c>
      <c r="L4098" s="14" t="s">
        <v>11339</v>
      </c>
      <c r="M4098" s="1" t="s">
        <v>57</v>
      </c>
      <c r="N4098" s="13">
        <v>40669</v>
      </c>
      <c r="P4098" s="181" t="s">
        <v>11513</v>
      </c>
      <c r="Q4098" s="182"/>
      <c r="S4098" s="6">
        <v>0</v>
      </c>
      <c r="T4098" s="6">
        <v>0</v>
      </c>
      <c r="U4098" s="6">
        <v>-3832.52</v>
      </c>
      <c r="V4098" s="6">
        <v>0</v>
      </c>
      <c r="W4098" s="6">
        <f>SUM(Table2[[#This Row],[PE Obligations]:[Paving Obligations]])</f>
        <v>-3832.52</v>
      </c>
    </row>
    <row r="4099" spans="1:23" x14ac:dyDescent="0.25">
      <c r="A4099" s="5">
        <v>117547.01</v>
      </c>
      <c r="B4099" s="4">
        <v>3</v>
      </c>
      <c r="C4099" s="9" t="s">
        <v>161</v>
      </c>
      <c r="D4099" s="65"/>
      <c r="E4099" s="65" t="s">
        <v>10721</v>
      </c>
      <c r="F4099" s="9" t="s">
        <v>2161</v>
      </c>
      <c r="H4099" s="1" t="s">
        <v>105</v>
      </c>
      <c r="I4099" s="1" t="s">
        <v>1149</v>
      </c>
      <c r="K4099" s="14" t="s">
        <v>11500</v>
      </c>
      <c r="L4099" s="14" t="s">
        <v>11500</v>
      </c>
      <c r="M4099" s="1" t="s">
        <v>57</v>
      </c>
      <c r="N4099" s="13">
        <v>41250</v>
      </c>
      <c r="P4099" s="181" t="s">
        <v>11513</v>
      </c>
      <c r="Q4099" s="182"/>
      <c r="S4099" s="6">
        <v>0</v>
      </c>
      <c r="T4099" s="6">
        <v>0</v>
      </c>
      <c r="U4099" s="6">
        <v>-3858.67</v>
      </c>
      <c r="V4099" s="6">
        <v>0</v>
      </c>
      <c r="W4099" s="6">
        <f>SUM(Table2[[#This Row],[PE Obligations]:[Paving Obligations]])</f>
        <v>-3858.67</v>
      </c>
    </row>
    <row r="4100" spans="1:23" x14ac:dyDescent="0.25">
      <c r="A4100" s="5">
        <v>105040.14</v>
      </c>
      <c r="B4100" s="4">
        <v>2</v>
      </c>
      <c r="C4100" s="9" t="s">
        <v>183</v>
      </c>
      <c r="D4100" s="65"/>
      <c r="E4100" s="65" t="s">
        <v>11498</v>
      </c>
      <c r="F4100" s="9" t="s">
        <v>896</v>
      </c>
      <c r="H4100" s="1" t="s">
        <v>760</v>
      </c>
      <c r="I4100" s="1" t="s">
        <v>761</v>
      </c>
      <c r="K4100" s="14" t="s">
        <v>11500</v>
      </c>
      <c r="L4100" s="14" t="s">
        <v>11500</v>
      </c>
      <c r="M4100" s="1" t="s">
        <v>57</v>
      </c>
      <c r="P4100" s="181" t="s">
        <v>11517</v>
      </c>
      <c r="Q4100" s="182"/>
      <c r="S4100" s="6">
        <v>0</v>
      </c>
      <c r="T4100" s="6">
        <v>0</v>
      </c>
      <c r="U4100" s="6">
        <v>-3879.91</v>
      </c>
      <c r="V4100" s="6">
        <v>0</v>
      </c>
      <c r="W4100" s="6">
        <f>SUM(Table2[[#This Row],[PE Obligations]:[Paving Obligations]])</f>
        <v>-3879.91</v>
      </c>
    </row>
    <row r="4101" spans="1:23" ht="30" x14ac:dyDescent="0.25">
      <c r="A4101" s="5">
        <v>127768.16</v>
      </c>
      <c r="B4101" s="4">
        <v>6</v>
      </c>
      <c r="C4101" s="9" t="s">
        <v>46</v>
      </c>
      <c r="D4101" s="65"/>
      <c r="E4101" s="65" t="s">
        <v>11500</v>
      </c>
      <c r="F4101" s="9" t="s">
        <v>5704</v>
      </c>
      <c r="H4101" s="1" t="s">
        <v>24</v>
      </c>
      <c r="I4101" s="1" t="s">
        <v>24</v>
      </c>
      <c r="K4101" s="14" t="s">
        <v>11500</v>
      </c>
      <c r="L4101" s="14" t="s">
        <v>11500</v>
      </c>
      <c r="M4101" s="1" t="s">
        <v>57</v>
      </c>
      <c r="P4101" s="181" t="s">
        <v>11500</v>
      </c>
      <c r="Q4101" s="182"/>
      <c r="S4101" s="6">
        <v>0</v>
      </c>
      <c r="T4101" s="6">
        <v>0</v>
      </c>
      <c r="U4101" s="6">
        <v>-3879.99</v>
      </c>
      <c r="V4101" s="6">
        <v>0</v>
      </c>
      <c r="W4101" s="6">
        <f>SUM(Table2[[#This Row],[PE Obligations]:[Paving Obligations]])</f>
        <v>-3879.99</v>
      </c>
    </row>
    <row r="4102" spans="1:23" x14ac:dyDescent="0.25">
      <c r="A4102" s="5">
        <v>127726</v>
      </c>
      <c r="B4102" s="4">
        <v>4</v>
      </c>
      <c r="C4102" s="9" t="s">
        <v>210</v>
      </c>
      <c r="D4102" s="65"/>
      <c r="E4102" s="65" t="s">
        <v>11500</v>
      </c>
      <c r="F4102" s="9" t="s">
        <v>5656</v>
      </c>
      <c r="H4102" s="1" t="s">
        <v>878</v>
      </c>
      <c r="I4102" s="1" t="s">
        <v>972</v>
      </c>
      <c r="K4102" s="14" t="s">
        <v>11500</v>
      </c>
      <c r="L4102" s="14" t="s">
        <v>11500</v>
      </c>
      <c r="M4102" s="1" t="s">
        <v>57</v>
      </c>
      <c r="P4102" s="181" t="s">
        <v>11500</v>
      </c>
      <c r="Q4102" s="182"/>
      <c r="S4102" s="6">
        <v>0</v>
      </c>
      <c r="T4102" s="6">
        <v>0</v>
      </c>
      <c r="U4102" s="6">
        <v>-3880.77</v>
      </c>
      <c r="V4102" s="6">
        <v>0</v>
      </c>
      <c r="W4102" s="6">
        <f>SUM(Table2[[#This Row],[PE Obligations]:[Paving Obligations]])</f>
        <v>-3880.77</v>
      </c>
    </row>
    <row r="4103" spans="1:23" x14ac:dyDescent="0.25">
      <c r="A4103" s="5">
        <v>124655</v>
      </c>
      <c r="B4103" s="4">
        <v>4</v>
      </c>
      <c r="C4103" s="9" t="s">
        <v>264</v>
      </c>
      <c r="D4103" s="65" t="s">
        <v>3997</v>
      </c>
      <c r="E4103" s="65" t="s">
        <v>11498</v>
      </c>
      <c r="F4103" s="9" t="s">
        <v>3998</v>
      </c>
      <c r="H4103" s="1" t="s">
        <v>35</v>
      </c>
      <c r="I4103" s="1" t="s">
        <v>29</v>
      </c>
      <c r="K4103" s="14" t="s">
        <v>28</v>
      </c>
      <c r="L4103" s="14" t="s">
        <v>113</v>
      </c>
      <c r="M4103" s="2">
        <v>0.01</v>
      </c>
      <c r="P4103" s="181" t="s">
        <v>11517</v>
      </c>
      <c r="Q4103" s="182" t="s">
        <v>30</v>
      </c>
      <c r="R4103" s="9" t="s">
        <v>3999</v>
      </c>
      <c r="S4103" s="6">
        <v>0</v>
      </c>
      <c r="T4103" s="6">
        <v>0</v>
      </c>
      <c r="U4103" s="6">
        <v>-3888.15</v>
      </c>
      <c r="V4103" s="6">
        <v>0</v>
      </c>
      <c r="W4103" s="6">
        <f>SUM(Table2[[#This Row],[PE Obligations]:[Paving Obligations]])</f>
        <v>-3888.15</v>
      </c>
    </row>
    <row r="4104" spans="1:23" ht="30" x14ac:dyDescent="0.25">
      <c r="A4104" s="5">
        <v>115723</v>
      </c>
      <c r="B4104" s="4">
        <v>1</v>
      </c>
      <c r="C4104" s="9" t="s">
        <v>287</v>
      </c>
      <c r="D4104" s="65" t="s">
        <v>1800</v>
      </c>
      <c r="E4104" s="65" t="s">
        <v>11498</v>
      </c>
      <c r="F4104" s="9" t="s">
        <v>1801</v>
      </c>
      <c r="H4104" s="1" t="s">
        <v>1098</v>
      </c>
      <c r="I4104" s="1" t="s">
        <v>158</v>
      </c>
      <c r="K4104" s="14" t="s">
        <v>11500</v>
      </c>
      <c r="L4104" s="14" t="s">
        <v>11500</v>
      </c>
      <c r="M4104" s="2">
        <v>3.15</v>
      </c>
      <c r="P4104" s="181" t="s">
        <v>11517</v>
      </c>
      <c r="Q4104" s="182" t="s">
        <v>30</v>
      </c>
      <c r="S4104" s="6">
        <v>0</v>
      </c>
      <c r="T4104" s="6">
        <v>0</v>
      </c>
      <c r="U4104" s="6">
        <v>0</v>
      </c>
      <c r="V4104" s="6">
        <v>-3901.04</v>
      </c>
      <c r="W4104" s="6">
        <f>SUM(Table2[[#This Row],[PE Obligations]:[Paving Obligations]])</f>
        <v>-3901.04</v>
      </c>
    </row>
    <row r="4105" spans="1:23" ht="45" x14ac:dyDescent="0.25">
      <c r="A4105" s="5">
        <v>127497</v>
      </c>
      <c r="B4105" s="4">
        <v>4</v>
      </c>
      <c r="C4105" s="9" t="s">
        <v>156</v>
      </c>
      <c r="D4105" s="65"/>
      <c r="E4105" s="65" t="s">
        <v>11500</v>
      </c>
      <c r="F4105" s="9" t="s">
        <v>5532</v>
      </c>
      <c r="G4105" s="9" t="s">
        <v>5533</v>
      </c>
      <c r="H4105" s="1" t="s">
        <v>24</v>
      </c>
      <c r="I4105" s="1" t="s">
        <v>24</v>
      </c>
      <c r="K4105" s="14" t="s">
        <v>11500</v>
      </c>
      <c r="L4105" s="14" t="s">
        <v>11500</v>
      </c>
      <c r="M4105" s="1" t="s">
        <v>57</v>
      </c>
      <c r="P4105" s="181" t="s">
        <v>11500</v>
      </c>
      <c r="Q4105" s="182"/>
      <c r="S4105" s="6">
        <v>0</v>
      </c>
      <c r="T4105" s="6">
        <v>0</v>
      </c>
      <c r="U4105" s="6">
        <v>-3912.9</v>
      </c>
      <c r="V4105" s="6">
        <v>0</v>
      </c>
      <c r="W4105" s="6">
        <f>SUM(Table2[[#This Row],[PE Obligations]:[Paving Obligations]])</f>
        <v>-3912.9</v>
      </c>
    </row>
    <row r="4106" spans="1:23" ht="30" x14ac:dyDescent="0.25">
      <c r="A4106" s="5">
        <v>128308</v>
      </c>
      <c r="B4106" s="4">
        <v>1</v>
      </c>
      <c r="C4106" s="9" t="s">
        <v>729</v>
      </c>
      <c r="D4106" s="65" t="s">
        <v>6078</v>
      </c>
      <c r="E4106" s="65" t="s">
        <v>11498</v>
      </c>
      <c r="F4106" s="9" t="s">
        <v>6079</v>
      </c>
      <c r="H4106" s="1" t="s">
        <v>1098</v>
      </c>
      <c r="I4106" s="1" t="s">
        <v>158</v>
      </c>
      <c r="K4106" s="14" t="s">
        <v>11500</v>
      </c>
      <c r="L4106" s="14" t="s">
        <v>11500</v>
      </c>
      <c r="M4106" s="2">
        <v>1.1000000000000001</v>
      </c>
      <c r="P4106" s="181" t="s">
        <v>11517</v>
      </c>
      <c r="Q4106" s="182" t="s">
        <v>30</v>
      </c>
      <c r="S4106" s="6">
        <v>0</v>
      </c>
      <c r="T4106" s="6">
        <v>0</v>
      </c>
      <c r="U4106" s="6">
        <v>0</v>
      </c>
      <c r="V4106" s="6">
        <v>-3936.76</v>
      </c>
      <c r="W4106" s="6">
        <f>SUM(Table2[[#This Row],[PE Obligations]:[Paving Obligations]])</f>
        <v>-3936.76</v>
      </c>
    </row>
    <row r="4107" spans="1:23" ht="30" x14ac:dyDescent="0.25">
      <c r="A4107" s="5">
        <v>127768.9</v>
      </c>
      <c r="B4107" s="4">
        <v>6</v>
      </c>
      <c r="C4107" s="9" t="s">
        <v>46</v>
      </c>
      <c r="D4107" s="65"/>
      <c r="E4107" s="65" t="s">
        <v>11500</v>
      </c>
      <c r="F4107" s="9" t="s">
        <v>5778</v>
      </c>
      <c r="H4107" s="1" t="s">
        <v>24</v>
      </c>
      <c r="I4107" s="1" t="s">
        <v>24</v>
      </c>
      <c r="K4107" s="14" t="s">
        <v>11500</v>
      </c>
      <c r="L4107" s="14" t="s">
        <v>11500</v>
      </c>
      <c r="M4107" s="1" t="s">
        <v>57</v>
      </c>
      <c r="P4107" s="181" t="s">
        <v>11500</v>
      </c>
      <c r="Q4107" s="182"/>
      <c r="S4107" s="6">
        <v>0</v>
      </c>
      <c r="T4107" s="6">
        <v>0</v>
      </c>
      <c r="U4107" s="6">
        <v>-3946.47</v>
      </c>
      <c r="V4107" s="6">
        <v>0</v>
      </c>
      <c r="W4107" s="6">
        <f>SUM(Table2[[#This Row],[PE Obligations]:[Paving Obligations]])</f>
        <v>-3946.47</v>
      </c>
    </row>
    <row r="4108" spans="1:23" ht="30" x14ac:dyDescent="0.25">
      <c r="A4108" s="5">
        <v>127768.03</v>
      </c>
      <c r="B4108" s="4">
        <v>6</v>
      </c>
      <c r="C4108" s="9" t="s">
        <v>46</v>
      </c>
      <c r="D4108" s="65"/>
      <c r="E4108" s="65" t="s">
        <v>11500</v>
      </c>
      <c r="F4108" s="9" t="s">
        <v>5691</v>
      </c>
      <c r="H4108" s="1" t="s">
        <v>24</v>
      </c>
      <c r="I4108" s="1" t="s">
        <v>24</v>
      </c>
      <c r="K4108" s="14" t="s">
        <v>11500</v>
      </c>
      <c r="L4108" s="14" t="s">
        <v>11500</v>
      </c>
      <c r="M4108" s="1" t="s">
        <v>57</v>
      </c>
      <c r="P4108" s="181" t="s">
        <v>11500</v>
      </c>
      <c r="Q4108" s="182"/>
      <c r="S4108" s="6">
        <v>0</v>
      </c>
      <c r="T4108" s="6">
        <v>0</v>
      </c>
      <c r="U4108" s="6">
        <v>-3959.37</v>
      </c>
      <c r="V4108" s="6">
        <v>0</v>
      </c>
      <c r="W4108" s="6">
        <f>SUM(Table2[[#This Row],[PE Obligations]:[Paving Obligations]])</f>
        <v>-3959.37</v>
      </c>
    </row>
    <row r="4109" spans="1:23" x14ac:dyDescent="0.25">
      <c r="A4109" s="5">
        <v>124497</v>
      </c>
      <c r="B4109" s="4">
        <v>4</v>
      </c>
      <c r="C4109" s="9" t="s">
        <v>229</v>
      </c>
      <c r="D4109" s="65" t="s">
        <v>3907</v>
      </c>
      <c r="E4109" s="65" t="s">
        <v>11498</v>
      </c>
      <c r="F4109" s="9" t="s">
        <v>3908</v>
      </c>
      <c r="H4109" s="1" t="s">
        <v>35</v>
      </c>
      <c r="I4109" s="1" t="s">
        <v>29</v>
      </c>
      <c r="K4109" s="14" t="s">
        <v>28</v>
      </c>
      <c r="L4109" s="14" t="s">
        <v>113</v>
      </c>
      <c r="M4109" s="2">
        <v>0.01</v>
      </c>
      <c r="P4109" s="181" t="s">
        <v>11517</v>
      </c>
      <c r="Q4109" s="182" t="s">
        <v>30</v>
      </c>
      <c r="R4109" s="9" t="s">
        <v>3909</v>
      </c>
      <c r="S4109" s="6">
        <v>0</v>
      </c>
      <c r="T4109" s="6">
        <v>0</v>
      </c>
      <c r="U4109" s="6">
        <v>-3981</v>
      </c>
      <c r="V4109" s="6">
        <v>0</v>
      </c>
      <c r="W4109" s="6">
        <f>SUM(Table2[[#This Row],[PE Obligations]:[Paving Obligations]])</f>
        <v>-3981</v>
      </c>
    </row>
    <row r="4110" spans="1:23" ht="30" x14ac:dyDescent="0.25">
      <c r="A4110" s="5">
        <v>127768.06</v>
      </c>
      <c r="B4110" s="4">
        <v>6</v>
      </c>
      <c r="C4110" s="9" t="s">
        <v>46</v>
      </c>
      <c r="D4110" s="65"/>
      <c r="E4110" s="65" t="s">
        <v>11500</v>
      </c>
      <c r="F4110" s="9" t="s">
        <v>5694</v>
      </c>
      <c r="H4110" s="1" t="s">
        <v>24</v>
      </c>
      <c r="I4110" s="1" t="s">
        <v>24</v>
      </c>
      <c r="K4110" s="14" t="s">
        <v>11500</v>
      </c>
      <c r="L4110" s="14" t="s">
        <v>11500</v>
      </c>
      <c r="M4110" s="1" t="s">
        <v>57</v>
      </c>
      <c r="P4110" s="181" t="s">
        <v>11500</v>
      </c>
      <c r="Q4110" s="182"/>
      <c r="S4110" s="6">
        <v>0</v>
      </c>
      <c r="T4110" s="6">
        <v>0</v>
      </c>
      <c r="U4110" s="6">
        <v>-4002.93</v>
      </c>
      <c r="V4110" s="6">
        <v>0</v>
      </c>
      <c r="W4110" s="6">
        <f>SUM(Table2[[#This Row],[PE Obligations]:[Paving Obligations]])</f>
        <v>-4002.93</v>
      </c>
    </row>
    <row r="4111" spans="1:23" ht="30" x14ac:dyDescent="0.25">
      <c r="A4111" s="5">
        <v>127768.86</v>
      </c>
      <c r="B4111" s="4">
        <v>6</v>
      </c>
      <c r="C4111" s="9" t="s">
        <v>46</v>
      </c>
      <c r="D4111" s="65"/>
      <c r="E4111" s="65" t="s">
        <v>11500</v>
      </c>
      <c r="F4111" s="9" t="s">
        <v>5774</v>
      </c>
      <c r="H4111" s="1" t="s">
        <v>24</v>
      </c>
      <c r="I4111" s="1" t="s">
        <v>24</v>
      </c>
      <c r="K4111" s="14" t="s">
        <v>11500</v>
      </c>
      <c r="L4111" s="14" t="s">
        <v>11500</v>
      </c>
      <c r="M4111" s="1" t="s">
        <v>57</v>
      </c>
      <c r="P4111" s="181" t="s">
        <v>11500</v>
      </c>
      <c r="Q4111" s="182"/>
      <c r="S4111" s="6">
        <v>0</v>
      </c>
      <c r="T4111" s="6">
        <v>0</v>
      </c>
      <c r="U4111" s="6">
        <v>-4007.74</v>
      </c>
      <c r="V4111" s="6">
        <v>0</v>
      </c>
      <c r="W4111" s="6">
        <f>SUM(Table2[[#This Row],[PE Obligations]:[Paving Obligations]])</f>
        <v>-4007.74</v>
      </c>
    </row>
    <row r="4112" spans="1:23" ht="30" x14ac:dyDescent="0.25">
      <c r="A4112" s="5">
        <v>128003</v>
      </c>
      <c r="B4112" s="4">
        <v>2</v>
      </c>
      <c r="C4112" s="9" t="s">
        <v>199</v>
      </c>
      <c r="D4112" s="65" t="s">
        <v>5975</v>
      </c>
      <c r="E4112" s="65" t="s">
        <v>11498</v>
      </c>
      <c r="F4112" s="9" t="s">
        <v>5976</v>
      </c>
      <c r="H4112" s="1" t="s">
        <v>1098</v>
      </c>
      <c r="I4112" s="1" t="s">
        <v>158</v>
      </c>
      <c r="K4112" s="14" t="s">
        <v>11500</v>
      </c>
      <c r="L4112" s="14" t="s">
        <v>11500</v>
      </c>
      <c r="M4112" s="2">
        <v>3.11</v>
      </c>
      <c r="P4112" s="181" t="s">
        <v>11517</v>
      </c>
      <c r="Q4112" s="182" t="s">
        <v>30</v>
      </c>
      <c r="S4112" s="6">
        <v>0</v>
      </c>
      <c r="T4112" s="6">
        <v>0</v>
      </c>
      <c r="U4112" s="6">
        <v>0</v>
      </c>
      <c r="V4112" s="6">
        <v>-4026.87</v>
      </c>
      <c r="W4112" s="6">
        <f>SUM(Table2[[#This Row],[PE Obligations]:[Paving Obligations]])</f>
        <v>-4026.87</v>
      </c>
    </row>
    <row r="4113" spans="1:23" ht="30" x14ac:dyDescent="0.25">
      <c r="A4113" s="5">
        <v>127768.68</v>
      </c>
      <c r="B4113" s="4">
        <v>6</v>
      </c>
      <c r="C4113" s="9" t="s">
        <v>46</v>
      </c>
      <c r="D4113" s="65"/>
      <c r="E4113" s="65" t="s">
        <v>11500</v>
      </c>
      <c r="F4113" s="9" t="s">
        <v>5756</v>
      </c>
      <c r="H4113" s="1" t="s">
        <v>24</v>
      </c>
      <c r="I4113" s="1" t="s">
        <v>24</v>
      </c>
      <c r="K4113" s="14" t="s">
        <v>11500</v>
      </c>
      <c r="L4113" s="14" t="s">
        <v>11500</v>
      </c>
      <c r="M4113" s="1" t="s">
        <v>57</v>
      </c>
      <c r="P4113" s="181" t="s">
        <v>11500</v>
      </c>
      <c r="Q4113" s="182"/>
      <c r="S4113" s="6">
        <v>0</v>
      </c>
      <c r="T4113" s="6">
        <v>0</v>
      </c>
      <c r="U4113" s="6">
        <v>-4031.65</v>
      </c>
      <c r="V4113" s="6">
        <v>0</v>
      </c>
      <c r="W4113" s="6">
        <f>SUM(Table2[[#This Row],[PE Obligations]:[Paving Obligations]])</f>
        <v>-4031.65</v>
      </c>
    </row>
    <row r="4114" spans="1:23" ht="30" x14ac:dyDescent="0.25">
      <c r="A4114" s="5">
        <v>127768.78</v>
      </c>
      <c r="B4114" s="4">
        <v>6</v>
      </c>
      <c r="C4114" s="9" t="s">
        <v>46</v>
      </c>
      <c r="D4114" s="65"/>
      <c r="E4114" s="65" t="s">
        <v>11500</v>
      </c>
      <c r="F4114" s="9" t="s">
        <v>5766</v>
      </c>
      <c r="H4114" s="1" t="s">
        <v>24</v>
      </c>
      <c r="I4114" s="1" t="s">
        <v>24</v>
      </c>
      <c r="K4114" s="14" t="s">
        <v>11500</v>
      </c>
      <c r="L4114" s="14" t="s">
        <v>11500</v>
      </c>
      <c r="M4114" s="1" t="s">
        <v>57</v>
      </c>
      <c r="P4114" s="181" t="s">
        <v>11500</v>
      </c>
      <c r="Q4114" s="182"/>
      <c r="S4114" s="6">
        <v>0</v>
      </c>
      <c r="T4114" s="6">
        <v>0</v>
      </c>
      <c r="U4114" s="6">
        <v>-4033.13</v>
      </c>
      <c r="V4114" s="6">
        <v>0</v>
      </c>
      <c r="W4114" s="6">
        <f>SUM(Table2[[#This Row],[PE Obligations]:[Paving Obligations]])</f>
        <v>-4033.13</v>
      </c>
    </row>
    <row r="4115" spans="1:23" ht="45" x14ac:dyDescent="0.25">
      <c r="A4115" s="5">
        <v>127487</v>
      </c>
      <c r="B4115" s="4">
        <v>6</v>
      </c>
      <c r="C4115" s="9" t="s">
        <v>46</v>
      </c>
      <c r="D4115" s="65"/>
      <c r="E4115" s="65" t="s">
        <v>11500</v>
      </c>
      <c r="F4115" s="9" t="s">
        <v>5524</v>
      </c>
      <c r="G4115" s="9" t="s">
        <v>5525</v>
      </c>
      <c r="H4115" s="1" t="s">
        <v>24</v>
      </c>
      <c r="I4115" s="1" t="s">
        <v>24</v>
      </c>
      <c r="K4115" s="14" t="s">
        <v>11500</v>
      </c>
      <c r="L4115" s="14" t="s">
        <v>11500</v>
      </c>
      <c r="M4115" s="1" t="s">
        <v>57</v>
      </c>
      <c r="P4115" s="181" t="s">
        <v>11500</v>
      </c>
      <c r="Q4115" s="182"/>
      <c r="S4115" s="6">
        <v>0</v>
      </c>
      <c r="T4115" s="6">
        <v>0</v>
      </c>
      <c r="U4115" s="6">
        <v>-4033.5</v>
      </c>
      <c r="V4115" s="6">
        <v>0</v>
      </c>
      <c r="W4115" s="6">
        <f>SUM(Table2[[#This Row],[PE Obligations]:[Paving Obligations]])</f>
        <v>-4033.5</v>
      </c>
    </row>
    <row r="4116" spans="1:23" ht="45" x14ac:dyDescent="0.25">
      <c r="A4116" s="5">
        <v>127005</v>
      </c>
      <c r="B4116" s="4">
        <v>6</v>
      </c>
      <c r="C4116" s="9" t="s">
        <v>46</v>
      </c>
      <c r="D4116" s="65"/>
      <c r="E4116" s="65" t="s">
        <v>11500</v>
      </c>
      <c r="F4116" s="9" t="s">
        <v>5236</v>
      </c>
      <c r="G4116" s="9" t="s">
        <v>5237</v>
      </c>
      <c r="H4116" s="1" t="s">
        <v>24</v>
      </c>
      <c r="I4116" s="1" t="s">
        <v>24</v>
      </c>
      <c r="K4116" s="14" t="s">
        <v>11500</v>
      </c>
      <c r="L4116" s="14" t="s">
        <v>11500</v>
      </c>
      <c r="M4116" s="1" t="s">
        <v>57</v>
      </c>
      <c r="P4116" s="181" t="s">
        <v>11500</v>
      </c>
      <c r="Q4116" s="182"/>
      <c r="S4116" s="6">
        <v>0</v>
      </c>
      <c r="T4116" s="6">
        <v>0</v>
      </c>
      <c r="U4116" s="6">
        <v>-4046.59</v>
      </c>
      <c r="V4116" s="6">
        <v>0</v>
      </c>
      <c r="W4116" s="6">
        <f>SUM(Table2[[#This Row],[PE Obligations]:[Paving Obligations]])</f>
        <v>-4046.59</v>
      </c>
    </row>
    <row r="4117" spans="1:23" ht="30" x14ac:dyDescent="0.25">
      <c r="A4117" s="5">
        <v>127768.09</v>
      </c>
      <c r="B4117" s="4">
        <v>6</v>
      </c>
      <c r="C4117" s="9" t="s">
        <v>46</v>
      </c>
      <c r="D4117" s="65"/>
      <c r="E4117" s="65" t="s">
        <v>11500</v>
      </c>
      <c r="F4117" s="9" t="s">
        <v>5697</v>
      </c>
      <c r="H4117" s="1" t="s">
        <v>24</v>
      </c>
      <c r="I4117" s="1" t="s">
        <v>24</v>
      </c>
      <c r="K4117" s="14" t="s">
        <v>11500</v>
      </c>
      <c r="L4117" s="14" t="s">
        <v>11500</v>
      </c>
      <c r="M4117" s="1" t="s">
        <v>57</v>
      </c>
      <c r="P4117" s="181" t="s">
        <v>11500</v>
      </c>
      <c r="Q4117" s="182"/>
      <c r="S4117" s="6">
        <v>0</v>
      </c>
      <c r="T4117" s="6">
        <v>0</v>
      </c>
      <c r="U4117" s="6">
        <v>-4054.41</v>
      </c>
      <c r="V4117" s="6">
        <v>0</v>
      </c>
      <c r="W4117" s="6">
        <f>SUM(Table2[[#This Row],[PE Obligations]:[Paving Obligations]])</f>
        <v>-4054.41</v>
      </c>
    </row>
    <row r="4118" spans="1:23" ht="30" x14ac:dyDescent="0.25">
      <c r="A4118" s="5">
        <v>127768.47</v>
      </c>
      <c r="B4118" s="4">
        <v>6</v>
      </c>
      <c r="C4118" s="9" t="s">
        <v>46</v>
      </c>
      <c r="D4118" s="65"/>
      <c r="E4118" s="65" t="s">
        <v>11500</v>
      </c>
      <c r="F4118" s="9" t="s">
        <v>5735</v>
      </c>
      <c r="H4118" s="1" t="s">
        <v>24</v>
      </c>
      <c r="I4118" s="1" t="s">
        <v>24</v>
      </c>
      <c r="K4118" s="14" t="s">
        <v>11500</v>
      </c>
      <c r="L4118" s="14" t="s">
        <v>11500</v>
      </c>
      <c r="M4118" s="1" t="s">
        <v>57</v>
      </c>
      <c r="P4118" s="181" t="s">
        <v>11500</v>
      </c>
      <c r="Q4118" s="182"/>
      <c r="S4118" s="6">
        <v>0</v>
      </c>
      <c r="T4118" s="6">
        <v>0</v>
      </c>
      <c r="U4118" s="6">
        <v>-4057.59</v>
      </c>
      <c r="V4118" s="6">
        <v>0</v>
      </c>
      <c r="W4118" s="6">
        <f>SUM(Table2[[#This Row],[PE Obligations]:[Paving Obligations]])</f>
        <v>-4057.59</v>
      </c>
    </row>
    <row r="4119" spans="1:23" ht="30" x14ac:dyDescent="0.25">
      <c r="A4119" s="5">
        <v>127768.07</v>
      </c>
      <c r="B4119" s="4">
        <v>6</v>
      </c>
      <c r="C4119" s="9" t="s">
        <v>46</v>
      </c>
      <c r="D4119" s="65"/>
      <c r="E4119" s="65" t="s">
        <v>11500</v>
      </c>
      <c r="F4119" s="9" t="s">
        <v>5695</v>
      </c>
      <c r="H4119" s="1" t="s">
        <v>24</v>
      </c>
      <c r="I4119" s="1" t="s">
        <v>24</v>
      </c>
      <c r="K4119" s="14" t="s">
        <v>11500</v>
      </c>
      <c r="L4119" s="14" t="s">
        <v>11500</v>
      </c>
      <c r="M4119" s="1" t="s">
        <v>57</v>
      </c>
      <c r="P4119" s="181" t="s">
        <v>11500</v>
      </c>
      <c r="Q4119" s="182"/>
      <c r="S4119" s="6">
        <v>0</v>
      </c>
      <c r="T4119" s="6">
        <v>0</v>
      </c>
      <c r="U4119" s="6">
        <v>-4076.18</v>
      </c>
      <c r="V4119" s="6">
        <v>0</v>
      </c>
      <c r="W4119" s="6">
        <f>SUM(Table2[[#This Row],[PE Obligations]:[Paving Obligations]])</f>
        <v>-4076.18</v>
      </c>
    </row>
    <row r="4120" spans="1:23" ht="30" x14ac:dyDescent="0.25">
      <c r="A4120" s="5">
        <v>127119</v>
      </c>
      <c r="B4120" s="4">
        <v>4</v>
      </c>
      <c r="C4120" s="9" t="s">
        <v>314</v>
      </c>
      <c r="D4120" s="65" t="s">
        <v>5304</v>
      </c>
      <c r="E4120" s="65" t="s">
        <v>11498</v>
      </c>
      <c r="F4120" s="9" t="s">
        <v>5305</v>
      </c>
      <c r="H4120" s="1" t="s">
        <v>1098</v>
      </c>
      <c r="I4120" s="1" t="s">
        <v>158</v>
      </c>
      <c r="K4120" s="14" t="s">
        <v>11500</v>
      </c>
      <c r="L4120" s="14" t="s">
        <v>11500</v>
      </c>
      <c r="M4120" s="2">
        <v>0.85</v>
      </c>
      <c r="P4120" s="181" t="s">
        <v>11517</v>
      </c>
      <c r="Q4120" s="182" t="s">
        <v>30</v>
      </c>
      <c r="S4120" s="6">
        <v>0</v>
      </c>
      <c r="T4120" s="6">
        <v>0</v>
      </c>
      <c r="U4120" s="6">
        <v>0</v>
      </c>
      <c r="V4120" s="6">
        <v>-4091.1</v>
      </c>
      <c r="W4120" s="6">
        <f>SUM(Table2[[#This Row],[PE Obligations]:[Paving Obligations]])</f>
        <v>-4091.1</v>
      </c>
    </row>
    <row r="4121" spans="1:23" x14ac:dyDescent="0.25">
      <c r="A4121" s="5">
        <v>121890</v>
      </c>
      <c r="B4121" s="4">
        <v>2</v>
      </c>
      <c r="C4121" s="9" t="s">
        <v>159</v>
      </c>
      <c r="D4121" s="65" t="s">
        <v>122</v>
      </c>
      <c r="E4121" s="65" t="s">
        <v>10721</v>
      </c>
      <c r="F4121" s="9" t="s">
        <v>3034</v>
      </c>
      <c r="H4121" s="1" t="s">
        <v>105</v>
      </c>
      <c r="I4121" s="1" t="s">
        <v>761</v>
      </c>
      <c r="K4121" s="14" t="s">
        <v>11500</v>
      </c>
      <c r="L4121" s="14" t="s">
        <v>11500</v>
      </c>
      <c r="M4121" s="1" t="s">
        <v>57</v>
      </c>
      <c r="P4121" s="181" t="s">
        <v>11513</v>
      </c>
      <c r="Q4121" s="182"/>
      <c r="S4121" s="6">
        <v>0</v>
      </c>
      <c r="T4121" s="6">
        <v>0</v>
      </c>
      <c r="U4121" s="6">
        <v>-4095.04</v>
      </c>
      <c r="V4121" s="6">
        <v>0</v>
      </c>
      <c r="W4121" s="6">
        <f>SUM(Table2[[#This Row],[PE Obligations]:[Paving Obligations]])</f>
        <v>-4095.04</v>
      </c>
    </row>
    <row r="4122" spans="1:23" ht="30" x14ac:dyDescent="0.25">
      <c r="A4122" s="5">
        <v>127768.02</v>
      </c>
      <c r="B4122" s="4">
        <v>6</v>
      </c>
      <c r="C4122" s="9" t="s">
        <v>46</v>
      </c>
      <c r="D4122" s="65"/>
      <c r="E4122" s="65" t="s">
        <v>11500</v>
      </c>
      <c r="F4122" s="9" t="s">
        <v>5690</v>
      </c>
      <c r="H4122" s="1" t="s">
        <v>24</v>
      </c>
      <c r="I4122" s="1" t="s">
        <v>24</v>
      </c>
      <c r="K4122" s="14" t="s">
        <v>11500</v>
      </c>
      <c r="L4122" s="14" t="s">
        <v>11500</v>
      </c>
      <c r="M4122" s="1" t="s">
        <v>57</v>
      </c>
      <c r="P4122" s="181" t="s">
        <v>11500</v>
      </c>
      <c r="Q4122" s="182"/>
      <c r="S4122" s="6">
        <v>0</v>
      </c>
      <c r="T4122" s="6">
        <v>0</v>
      </c>
      <c r="U4122" s="6">
        <v>-4097.8</v>
      </c>
      <c r="V4122" s="6">
        <v>0</v>
      </c>
      <c r="W4122" s="6">
        <f>SUM(Table2[[#This Row],[PE Obligations]:[Paving Obligations]])</f>
        <v>-4097.8</v>
      </c>
    </row>
    <row r="4123" spans="1:23" ht="30" x14ac:dyDescent="0.25">
      <c r="A4123" s="5">
        <v>127768.25</v>
      </c>
      <c r="B4123" s="4">
        <v>6</v>
      </c>
      <c r="C4123" s="9" t="s">
        <v>46</v>
      </c>
      <c r="D4123" s="65"/>
      <c r="E4123" s="65" t="s">
        <v>11500</v>
      </c>
      <c r="F4123" s="9" t="s">
        <v>5713</v>
      </c>
      <c r="H4123" s="1" t="s">
        <v>24</v>
      </c>
      <c r="I4123" s="1" t="s">
        <v>24</v>
      </c>
      <c r="K4123" s="14" t="s">
        <v>11500</v>
      </c>
      <c r="L4123" s="14" t="s">
        <v>11500</v>
      </c>
      <c r="M4123" s="1" t="s">
        <v>57</v>
      </c>
      <c r="P4123" s="181" t="s">
        <v>11500</v>
      </c>
      <c r="Q4123" s="182"/>
      <c r="S4123" s="6">
        <v>0</v>
      </c>
      <c r="T4123" s="6">
        <v>0</v>
      </c>
      <c r="U4123" s="6">
        <v>-4099.54</v>
      </c>
      <c r="V4123" s="6">
        <v>0</v>
      </c>
      <c r="W4123" s="6">
        <f>SUM(Table2[[#This Row],[PE Obligations]:[Paving Obligations]])</f>
        <v>-4099.54</v>
      </c>
    </row>
    <row r="4124" spans="1:23" ht="30" x14ac:dyDescent="0.25">
      <c r="A4124" s="5">
        <v>127768.04</v>
      </c>
      <c r="B4124" s="4">
        <v>6</v>
      </c>
      <c r="C4124" s="9" t="s">
        <v>46</v>
      </c>
      <c r="D4124" s="65"/>
      <c r="E4124" s="65" t="s">
        <v>11500</v>
      </c>
      <c r="F4124" s="9" t="s">
        <v>5692</v>
      </c>
      <c r="H4124" s="1" t="s">
        <v>24</v>
      </c>
      <c r="I4124" s="1" t="s">
        <v>24</v>
      </c>
      <c r="K4124" s="14" t="s">
        <v>11500</v>
      </c>
      <c r="L4124" s="14" t="s">
        <v>11500</v>
      </c>
      <c r="M4124" s="1" t="s">
        <v>57</v>
      </c>
      <c r="P4124" s="181" t="s">
        <v>11500</v>
      </c>
      <c r="Q4124" s="182"/>
      <c r="S4124" s="6">
        <v>0</v>
      </c>
      <c r="T4124" s="6">
        <v>0</v>
      </c>
      <c r="U4124" s="6">
        <v>-4100.29</v>
      </c>
      <c r="V4124" s="6">
        <v>0</v>
      </c>
      <c r="W4124" s="6">
        <f>SUM(Table2[[#This Row],[PE Obligations]:[Paving Obligations]])</f>
        <v>-4100.29</v>
      </c>
    </row>
    <row r="4125" spans="1:23" ht="45" x14ac:dyDescent="0.25">
      <c r="A4125" s="5">
        <v>127514.02</v>
      </c>
      <c r="B4125" s="4">
        <v>6</v>
      </c>
      <c r="C4125" s="9" t="s">
        <v>46</v>
      </c>
      <c r="D4125" s="65"/>
      <c r="E4125" s="65" t="s">
        <v>11500</v>
      </c>
      <c r="F4125" s="9" t="s">
        <v>5543</v>
      </c>
      <c r="G4125" s="9" t="s">
        <v>5546</v>
      </c>
      <c r="H4125" s="1" t="s">
        <v>24</v>
      </c>
      <c r="I4125" s="1" t="s">
        <v>24</v>
      </c>
      <c r="K4125" s="14" t="s">
        <v>11500</v>
      </c>
      <c r="L4125" s="14" t="s">
        <v>11500</v>
      </c>
      <c r="M4125" s="1" t="s">
        <v>57</v>
      </c>
      <c r="P4125" s="181" t="s">
        <v>11500</v>
      </c>
      <c r="Q4125" s="182"/>
      <c r="S4125" s="6">
        <v>0</v>
      </c>
      <c r="T4125" s="6">
        <v>0</v>
      </c>
      <c r="U4125" s="6">
        <v>-4104.92</v>
      </c>
      <c r="V4125" s="6">
        <v>0</v>
      </c>
      <c r="W4125" s="6">
        <f>SUM(Table2[[#This Row],[PE Obligations]:[Paving Obligations]])</f>
        <v>-4104.92</v>
      </c>
    </row>
    <row r="4126" spans="1:23" ht="30" x14ac:dyDescent="0.25">
      <c r="A4126" s="5">
        <v>125521</v>
      </c>
      <c r="B4126" s="4">
        <v>2</v>
      </c>
      <c r="C4126" s="9" t="s">
        <v>183</v>
      </c>
      <c r="D4126" s="65" t="s">
        <v>4421</v>
      </c>
      <c r="E4126" s="65" t="s">
        <v>11498</v>
      </c>
      <c r="F4126" s="9" t="s">
        <v>4422</v>
      </c>
      <c r="H4126" s="1" t="s">
        <v>1098</v>
      </c>
      <c r="I4126" s="1" t="s">
        <v>158</v>
      </c>
      <c r="K4126" s="14" t="s">
        <v>11500</v>
      </c>
      <c r="L4126" s="14" t="s">
        <v>11500</v>
      </c>
      <c r="M4126" s="2">
        <v>2.351</v>
      </c>
      <c r="P4126" s="181" t="s">
        <v>11517</v>
      </c>
      <c r="Q4126" s="182" t="s">
        <v>30</v>
      </c>
      <c r="S4126" s="6">
        <v>0</v>
      </c>
      <c r="T4126" s="6">
        <v>0</v>
      </c>
      <c r="U4126" s="6">
        <v>0</v>
      </c>
      <c r="V4126" s="6">
        <v>-4115.53</v>
      </c>
      <c r="W4126" s="6">
        <f>SUM(Table2[[#This Row],[PE Obligations]:[Paving Obligations]])</f>
        <v>-4115.53</v>
      </c>
    </row>
    <row r="4127" spans="1:23" ht="30" x14ac:dyDescent="0.25">
      <c r="A4127" s="5">
        <v>127768.82</v>
      </c>
      <c r="B4127" s="4">
        <v>6</v>
      </c>
      <c r="C4127" s="9" t="s">
        <v>46</v>
      </c>
      <c r="D4127" s="65"/>
      <c r="E4127" s="65" t="s">
        <v>11500</v>
      </c>
      <c r="F4127" s="9" t="s">
        <v>5770</v>
      </c>
      <c r="H4127" s="1" t="s">
        <v>24</v>
      </c>
      <c r="I4127" s="1" t="s">
        <v>24</v>
      </c>
      <c r="K4127" s="14" t="s">
        <v>11500</v>
      </c>
      <c r="L4127" s="14" t="s">
        <v>11500</v>
      </c>
      <c r="M4127" s="1" t="s">
        <v>57</v>
      </c>
      <c r="P4127" s="181" t="s">
        <v>11500</v>
      </c>
      <c r="Q4127" s="182"/>
      <c r="S4127" s="6">
        <v>0</v>
      </c>
      <c r="T4127" s="6">
        <v>0</v>
      </c>
      <c r="U4127" s="6">
        <v>-4117.45</v>
      </c>
      <c r="V4127" s="6">
        <v>0</v>
      </c>
      <c r="W4127" s="6">
        <f>SUM(Table2[[#This Row],[PE Obligations]:[Paving Obligations]])</f>
        <v>-4117.45</v>
      </c>
    </row>
    <row r="4128" spans="1:23" ht="30" x14ac:dyDescent="0.25">
      <c r="A4128" s="5">
        <v>100243</v>
      </c>
      <c r="B4128" s="4">
        <v>1</v>
      </c>
      <c r="C4128" s="9" t="s">
        <v>276</v>
      </c>
      <c r="D4128" s="65" t="s">
        <v>442</v>
      </c>
      <c r="E4128" s="65" t="s">
        <v>900</v>
      </c>
      <c r="F4128" s="9" t="s">
        <v>443</v>
      </c>
      <c r="H4128" s="1" t="s">
        <v>74</v>
      </c>
      <c r="I4128" s="1" t="s">
        <v>118</v>
      </c>
      <c r="K4128" s="14" t="s">
        <v>11496</v>
      </c>
      <c r="L4128" s="14" t="s">
        <v>11499</v>
      </c>
      <c r="M4128" s="2">
        <v>2.431</v>
      </c>
      <c r="N4128" s="13">
        <v>40480</v>
      </c>
      <c r="P4128" s="181" t="s">
        <v>11515</v>
      </c>
      <c r="Q4128" s="182" t="s">
        <v>24</v>
      </c>
      <c r="S4128" s="6">
        <v>0</v>
      </c>
      <c r="T4128" s="6">
        <v>72476.37</v>
      </c>
      <c r="U4128" s="6">
        <v>-76600.86</v>
      </c>
      <c r="V4128" s="6">
        <v>0</v>
      </c>
      <c r="W4128" s="6">
        <f>SUM(Table2[[#This Row],[PE Obligations]:[Paving Obligations]])</f>
        <v>-4124.4900000000052</v>
      </c>
    </row>
    <row r="4129" spans="1:23" ht="45" x14ac:dyDescent="0.25">
      <c r="A4129" s="5">
        <v>127672</v>
      </c>
      <c r="B4129" s="4">
        <v>6</v>
      </c>
      <c r="C4129" s="9" t="s">
        <v>46</v>
      </c>
      <c r="D4129" s="65"/>
      <c r="E4129" s="65" t="s">
        <v>11500</v>
      </c>
      <c r="F4129" s="9" t="s">
        <v>5627</v>
      </c>
      <c r="G4129" s="9" t="s">
        <v>5628</v>
      </c>
      <c r="H4129" s="1" t="s">
        <v>24</v>
      </c>
      <c r="I4129" s="1" t="s">
        <v>24</v>
      </c>
      <c r="K4129" s="14" t="s">
        <v>11500</v>
      </c>
      <c r="L4129" s="14" t="s">
        <v>11500</v>
      </c>
      <c r="M4129" s="1" t="s">
        <v>57</v>
      </c>
      <c r="P4129" s="181" t="s">
        <v>11500</v>
      </c>
      <c r="Q4129" s="182"/>
      <c r="S4129" s="6">
        <v>0</v>
      </c>
      <c r="T4129" s="6">
        <v>0</v>
      </c>
      <c r="U4129" s="6">
        <v>-4133.13</v>
      </c>
      <c r="V4129" s="6">
        <v>0</v>
      </c>
      <c r="W4129" s="6">
        <f>SUM(Table2[[#This Row],[PE Obligations]:[Paving Obligations]])</f>
        <v>-4133.13</v>
      </c>
    </row>
    <row r="4130" spans="1:23" x14ac:dyDescent="0.25">
      <c r="A4130" s="5">
        <v>127712</v>
      </c>
      <c r="B4130" s="4">
        <v>2</v>
      </c>
      <c r="C4130" s="9" t="s">
        <v>199</v>
      </c>
      <c r="D4130" s="65"/>
      <c r="E4130" s="65" t="s">
        <v>11500</v>
      </c>
      <c r="F4130" s="9" t="s">
        <v>5645</v>
      </c>
      <c r="H4130" s="1" t="s">
        <v>878</v>
      </c>
      <c r="I4130" s="1" t="s">
        <v>972</v>
      </c>
      <c r="K4130" s="14" t="s">
        <v>11500</v>
      </c>
      <c r="L4130" s="14" t="s">
        <v>11500</v>
      </c>
      <c r="M4130" s="1" t="s">
        <v>57</v>
      </c>
      <c r="P4130" s="181" t="s">
        <v>11500</v>
      </c>
      <c r="Q4130" s="182"/>
      <c r="S4130" s="6">
        <v>0</v>
      </c>
      <c r="T4130" s="6">
        <v>0</v>
      </c>
      <c r="U4130" s="6">
        <v>-4134.13</v>
      </c>
      <c r="V4130" s="6">
        <v>0</v>
      </c>
      <c r="W4130" s="6">
        <f>SUM(Table2[[#This Row],[PE Obligations]:[Paving Obligations]])</f>
        <v>-4134.13</v>
      </c>
    </row>
    <row r="4131" spans="1:23" ht="30" x14ac:dyDescent="0.25">
      <c r="A4131" s="5">
        <v>128069.01</v>
      </c>
      <c r="B4131" s="4">
        <v>3</v>
      </c>
      <c r="C4131" s="9" t="s">
        <v>161</v>
      </c>
      <c r="D4131" s="65"/>
      <c r="E4131" s="65" t="s">
        <v>11500</v>
      </c>
      <c r="F4131" s="9" t="s">
        <v>6002</v>
      </c>
      <c r="H4131" s="1" t="s">
        <v>24</v>
      </c>
      <c r="I4131" s="1" t="s">
        <v>24</v>
      </c>
      <c r="K4131" s="14" t="s">
        <v>11500</v>
      </c>
      <c r="L4131" s="14" t="s">
        <v>11500</v>
      </c>
      <c r="M4131" s="1" t="s">
        <v>57</v>
      </c>
      <c r="P4131" s="181" t="s">
        <v>11500</v>
      </c>
      <c r="Q4131" s="182"/>
      <c r="S4131" s="6">
        <v>0</v>
      </c>
      <c r="T4131" s="6">
        <v>0</v>
      </c>
      <c r="U4131" s="6">
        <v>-4137.07</v>
      </c>
      <c r="V4131" s="6">
        <v>0</v>
      </c>
      <c r="W4131" s="6">
        <f>SUM(Table2[[#This Row],[PE Obligations]:[Paving Obligations]])</f>
        <v>-4137.07</v>
      </c>
    </row>
    <row r="4132" spans="1:23" x14ac:dyDescent="0.25">
      <c r="A4132" s="5">
        <v>127539</v>
      </c>
      <c r="B4132" s="4">
        <v>2</v>
      </c>
      <c r="C4132" s="9" t="s">
        <v>280</v>
      </c>
      <c r="D4132" s="65"/>
      <c r="E4132" s="65" t="s">
        <v>900</v>
      </c>
      <c r="F4132" s="9" t="s">
        <v>5570</v>
      </c>
      <c r="H4132" s="1" t="s">
        <v>105</v>
      </c>
      <c r="I4132" s="1" t="s">
        <v>171</v>
      </c>
      <c r="K4132" s="14" t="s">
        <v>11500</v>
      </c>
      <c r="L4132" s="14" t="s">
        <v>11500</v>
      </c>
      <c r="M4132" s="1" t="s">
        <v>57</v>
      </c>
      <c r="P4132" s="181" t="s">
        <v>11515</v>
      </c>
      <c r="Q4132" s="182"/>
      <c r="S4132" s="6">
        <v>0</v>
      </c>
      <c r="T4132" s="6">
        <v>0</v>
      </c>
      <c r="U4132" s="6">
        <v>-4169.49</v>
      </c>
      <c r="V4132" s="6">
        <v>0</v>
      </c>
      <c r="W4132" s="6">
        <f>SUM(Table2[[#This Row],[PE Obligations]:[Paving Obligations]])</f>
        <v>-4169.49</v>
      </c>
    </row>
    <row r="4133" spans="1:23" ht="30" x14ac:dyDescent="0.25">
      <c r="A4133" s="5">
        <v>122988</v>
      </c>
      <c r="B4133" s="4">
        <v>2</v>
      </c>
      <c r="C4133" s="9" t="s">
        <v>282</v>
      </c>
      <c r="D4133" s="65" t="s">
        <v>3278</v>
      </c>
      <c r="E4133" s="65" t="s">
        <v>11498</v>
      </c>
      <c r="F4133" s="9" t="s">
        <v>3279</v>
      </c>
      <c r="H4133" s="1" t="s">
        <v>35</v>
      </c>
      <c r="I4133" s="1" t="s">
        <v>395</v>
      </c>
      <c r="K4133" s="14" t="s">
        <v>28</v>
      </c>
      <c r="L4133" s="14" t="s">
        <v>113</v>
      </c>
      <c r="M4133" s="2">
        <v>0.01</v>
      </c>
      <c r="P4133" s="181" t="s">
        <v>11517</v>
      </c>
      <c r="Q4133" s="182" t="s">
        <v>30</v>
      </c>
      <c r="R4133" s="9" t="s">
        <v>3280</v>
      </c>
      <c r="S4133" s="6">
        <v>0</v>
      </c>
      <c r="T4133" s="6">
        <v>0</v>
      </c>
      <c r="U4133" s="6">
        <v>-4171.6000000000004</v>
      </c>
      <c r="V4133" s="6">
        <v>0</v>
      </c>
      <c r="W4133" s="6">
        <f>SUM(Table2[[#This Row],[PE Obligations]:[Paving Obligations]])</f>
        <v>-4171.6000000000004</v>
      </c>
    </row>
    <row r="4134" spans="1:23" x14ac:dyDescent="0.25">
      <c r="A4134" s="5">
        <v>125284</v>
      </c>
      <c r="B4134" s="4">
        <v>2</v>
      </c>
      <c r="C4134" s="9" t="s">
        <v>179</v>
      </c>
      <c r="D4134" s="65"/>
      <c r="E4134" s="65" t="s">
        <v>11500</v>
      </c>
      <c r="F4134" s="9" t="s">
        <v>4249</v>
      </c>
      <c r="H4134" s="1" t="s">
        <v>1246</v>
      </c>
      <c r="K4134" s="14" t="s">
        <v>11500</v>
      </c>
      <c r="L4134" s="14" t="s">
        <v>11500</v>
      </c>
      <c r="M4134" s="1" t="s">
        <v>57</v>
      </c>
      <c r="P4134" s="181" t="s">
        <v>11500</v>
      </c>
      <c r="Q4134" s="182"/>
      <c r="S4134" s="6">
        <v>0</v>
      </c>
      <c r="T4134" s="6">
        <v>0</v>
      </c>
      <c r="U4134" s="6">
        <v>-4183</v>
      </c>
      <c r="V4134" s="6">
        <v>0</v>
      </c>
      <c r="W4134" s="6">
        <f>SUM(Table2[[#This Row],[PE Obligations]:[Paving Obligations]])</f>
        <v>-4183</v>
      </c>
    </row>
    <row r="4135" spans="1:23" ht="75" x14ac:dyDescent="0.25">
      <c r="A4135" s="5">
        <v>119736</v>
      </c>
      <c r="B4135" s="4">
        <v>3</v>
      </c>
      <c r="C4135" s="9" t="s">
        <v>206</v>
      </c>
      <c r="D4135" s="65" t="s">
        <v>114</v>
      </c>
      <c r="E4135" s="65" t="s">
        <v>10721</v>
      </c>
      <c r="F4135" s="9" t="s">
        <v>2508</v>
      </c>
      <c r="G4135" s="9" t="s">
        <v>2509</v>
      </c>
      <c r="H4135" s="1" t="s">
        <v>501</v>
      </c>
      <c r="I4135" s="1" t="s">
        <v>501</v>
      </c>
      <c r="K4135" s="14" t="s">
        <v>11496</v>
      </c>
      <c r="L4135" s="14" t="s">
        <v>10418</v>
      </c>
      <c r="M4135" s="2">
        <v>0.2</v>
      </c>
      <c r="N4135" s="13">
        <v>42608</v>
      </c>
      <c r="P4135" s="181" t="s">
        <v>11513</v>
      </c>
      <c r="Q4135" s="182" t="s">
        <v>148</v>
      </c>
      <c r="S4135" s="6">
        <v>9.26</v>
      </c>
      <c r="T4135" s="6">
        <v>0</v>
      </c>
      <c r="U4135" s="6">
        <v>-4207.16</v>
      </c>
      <c r="V4135" s="6">
        <v>0</v>
      </c>
      <c r="W4135" s="6">
        <f>SUM(Table2[[#This Row],[PE Obligations]:[Paving Obligations]])</f>
        <v>-4197.8999999999996</v>
      </c>
    </row>
    <row r="4136" spans="1:23" ht="30" x14ac:dyDescent="0.25">
      <c r="A4136" s="5">
        <v>128436</v>
      </c>
      <c r="B4136" s="4">
        <v>1</v>
      </c>
      <c r="C4136" s="9" t="s">
        <v>899</v>
      </c>
      <c r="D4136" s="65"/>
      <c r="E4136" s="65" t="s">
        <v>11500</v>
      </c>
      <c r="F4136" s="9" t="s">
        <v>6122</v>
      </c>
      <c r="H4136" s="1" t="s">
        <v>24</v>
      </c>
      <c r="I4136" s="1" t="s">
        <v>24</v>
      </c>
      <c r="K4136" s="14" t="s">
        <v>11500</v>
      </c>
      <c r="L4136" s="14" t="s">
        <v>11500</v>
      </c>
      <c r="M4136" s="1" t="s">
        <v>57</v>
      </c>
      <c r="P4136" s="181" t="s">
        <v>11500</v>
      </c>
      <c r="Q4136" s="182"/>
      <c r="S4136" s="6">
        <v>0</v>
      </c>
      <c r="T4136" s="6">
        <v>0</v>
      </c>
      <c r="U4136" s="6">
        <v>-4215.21</v>
      </c>
      <c r="V4136" s="6">
        <v>0</v>
      </c>
      <c r="W4136" s="6">
        <f>SUM(Table2[[#This Row],[PE Obligations]:[Paving Obligations]])</f>
        <v>-4215.21</v>
      </c>
    </row>
    <row r="4137" spans="1:23" ht="30" x14ac:dyDescent="0.25">
      <c r="A4137" s="5">
        <v>128843</v>
      </c>
      <c r="B4137" s="4">
        <v>1</v>
      </c>
      <c r="C4137" s="9" t="s">
        <v>397</v>
      </c>
      <c r="D4137" s="65" t="s">
        <v>6372</v>
      </c>
      <c r="E4137" s="65" t="s">
        <v>11498</v>
      </c>
      <c r="F4137" s="9" t="s">
        <v>6373</v>
      </c>
      <c r="G4137" s="9" t="s">
        <v>6374</v>
      </c>
      <c r="H4137" s="1" t="s">
        <v>1098</v>
      </c>
      <c r="I4137" s="1" t="s">
        <v>158</v>
      </c>
      <c r="K4137" s="14" t="s">
        <v>11500</v>
      </c>
      <c r="L4137" s="14" t="s">
        <v>11500</v>
      </c>
      <c r="M4137" s="2">
        <v>3.56</v>
      </c>
      <c r="P4137" s="181" t="s">
        <v>11517</v>
      </c>
      <c r="Q4137" s="182" t="s">
        <v>30</v>
      </c>
      <c r="S4137" s="6">
        <v>0</v>
      </c>
      <c r="T4137" s="6">
        <v>0</v>
      </c>
      <c r="U4137" s="6">
        <v>0</v>
      </c>
      <c r="V4137" s="6">
        <v>-4219.5600000000004</v>
      </c>
      <c r="W4137" s="6">
        <f>SUM(Table2[[#This Row],[PE Obligations]:[Paving Obligations]])</f>
        <v>-4219.5600000000004</v>
      </c>
    </row>
    <row r="4138" spans="1:23" ht="30" x14ac:dyDescent="0.25">
      <c r="A4138" s="5">
        <v>127768.01</v>
      </c>
      <c r="B4138" s="4">
        <v>6</v>
      </c>
      <c r="C4138" s="9" t="s">
        <v>46</v>
      </c>
      <c r="D4138" s="65"/>
      <c r="E4138" s="65" t="s">
        <v>11500</v>
      </c>
      <c r="F4138" s="9" t="s">
        <v>5689</v>
      </c>
      <c r="H4138" s="1" t="s">
        <v>24</v>
      </c>
      <c r="I4138" s="1" t="s">
        <v>24</v>
      </c>
      <c r="K4138" s="14" t="s">
        <v>11500</v>
      </c>
      <c r="L4138" s="14" t="s">
        <v>11500</v>
      </c>
      <c r="M4138" s="1" t="s">
        <v>57</v>
      </c>
      <c r="P4138" s="181" t="s">
        <v>11500</v>
      </c>
      <c r="Q4138" s="182"/>
      <c r="S4138" s="6">
        <v>0</v>
      </c>
      <c r="T4138" s="6">
        <v>0</v>
      </c>
      <c r="U4138" s="6">
        <v>-4262.6899999999996</v>
      </c>
      <c r="V4138" s="6">
        <v>0</v>
      </c>
      <c r="W4138" s="6">
        <f>SUM(Table2[[#This Row],[PE Obligations]:[Paving Obligations]])</f>
        <v>-4262.6899999999996</v>
      </c>
    </row>
    <row r="4139" spans="1:23" ht="30" x14ac:dyDescent="0.25">
      <c r="A4139" s="5">
        <v>127768.67</v>
      </c>
      <c r="B4139" s="4">
        <v>6</v>
      </c>
      <c r="C4139" s="9" t="s">
        <v>46</v>
      </c>
      <c r="D4139" s="65"/>
      <c r="E4139" s="65" t="s">
        <v>11500</v>
      </c>
      <c r="F4139" s="9" t="s">
        <v>5755</v>
      </c>
      <c r="H4139" s="1" t="s">
        <v>24</v>
      </c>
      <c r="I4139" s="1" t="s">
        <v>24</v>
      </c>
      <c r="K4139" s="14" t="s">
        <v>11500</v>
      </c>
      <c r="L4139" s="14" t="s">
        <v>11500</v>
      </c>
      <c r="M4139" s="1" t="s">
        <v>57</v>
      </c>
      <c r="P4139" s="181" t="s">
        <v>11500</v>
      </c>
      <c r="Q4139" s="182"/>
      <c r="S4139" s="6">
        <v>0</v>
      </c>
      <c r="T4139" s="6">
        <v>0</v>
      </c>
      <c r="U4139" s="6">
        <v>-4294.84</v>
      </c>
      <c r="V4139" s="6">
        <v>0</v>
      </c>
      <c r="W4139" s="6">
        <f>SUM(Table2[[#This Row],[PE Obligations]:[Paving Obligations]])</f>
        <v>-4294.84</v>
      </c>
    </row>
    <row r="4140" spans="1:23" x14ac:dyDescent="0.25">
      <c r="A4140" s="5">
        <v>126115</v>
      </c>
      <c r="B4140" s="4">
        <v>2</v>
      </c>
      <c r="C4140" s="9" t="s">
        <v>199</v>
      </c>
      <c r="D4140" s="65" t="s">
        <v>3693</v>
      </c>
      <c r="E4140" s="65" t="s">
        <v>900</v>
      </c>
      <c r="F4140" s="9" t="s">
        <v>4679</v>
      </c>
      <c r="G4140" s="9" t="s">
        <v>4674</v>
      </c>
      <c r="H4140" s="1" t="s">
        <v>158</v>
      </c>
      <c r="I4140" s="1" t="s">
        <v>341</v>
      </c>
      <c r="J4140" s="1" t="str">
        <f>VLOOKUP(A4140,'Resurfacing Data'!A:M,13,FALSE)</f>
        <v>Micro-surfacing @ 22 lbs/sy</v>
      </c>
      <c r="K4140" s="14" t="s">
        <v>11496</v>
      </c>
      <c r="L4140" s="14" t="s">
        <v>10418</v>
      </c>
      <c r="M4140" s="2">
        <v>7.32</v>
      </c>
      <c r="N4140" s="13">
        <v>43140</v>
      </c>
      <c r="O4140" s="1" t="s">
        <v>381</v>
      </c>
      <c r="P4140" s="181" t="s">
        <v>11515</v>
      </c>
      <c r="Q4140" s="182" t="s">
        <v>24</v>
      </c>
      <c r="S4140" s="6">
        <v>0</v>
      </c>
      <c r="T4140" s="6">
        <v>0</v>
      </c>
      <c r="U4140" s="6">
        <v>0</v>
      </c>
      <c r="V4140" s="6">
        <v>-4294.9399999999996</v>
      </c>
      <c r="W4140" s="6">
        <f>SUM(Table2[[#This Row],[PE Obligations]:[Paving Obligations]])</f>
        <v>-4294.9399999999996</v>
      </c>
    </row>
    <row r="4141" spans="1:23" x14ac:dyDescent="0.25">
      <c r="A4141" s="5">
        <v>105038.14</v>
      </c>
      <c r="B4141" s="4">
        <v>1</v>
      </c>
      <c r="C4141" s="9" t="s">
        <v>192</v>
      </c>
      <c r="D4141" s="65"/>
      <c r="E4141" s="65" t="s">
        <v>11498</v>
      </c>
      <c r="F4141" s="9" t="s">
        <v>896</v>
      </c>
      <c r="H4141" s="1" t="s">
        <v>760</v>
      </c>
      <c r="I4141" s="1" t="s">
        <v>761</v>
      </c>
      <c r="K4141" s="14" t="s">
        <v>11500</v>
      </c>
      <c r="L4141" s="14" t="s">
        <v>11500</v>
      </c>
      <c r="M4141" s="1" t="s">
        <v>57</v>
      </c>
      <c r="P4141" s="181" t="s">
        <v>11517</v>
      </c>
      <c r="Q4141" s="182"/>
      <c r="S4141" s="6">
        <v>0</v>
      </c>
      <c r="T4141" s="6">
        <v>0</v>
      </c>
      <c r="U4141" s="6">
        <v>-4367.37</v>
      </c>
      <c r="V4141" s="6">
        <v>0</v>
      </c>
      <c r="W4141" s="6">
        <f>SUM(Table2[[#This Row],[PE Obligations]:[Paving Obligations]])</f>
        <v>-4367.37</v>
      </c>
    </row>
    <row r="4142" spans="1:23" ht="30" x14ac:dyDescent="0.25">
      <c r="A4142" s="5">
        <v>128069</v>
      </c>
      <c r="B4142" s="4">
        <v>3</v>
      </c>
      <c r="C4142" s="9" t="s">
        <v>161</v>
      </c>
      <c r="D4142" s="65"/>
      <c r="E4142" s="65" t="s">
        <v>11500</v>
      </c>
      <c r="F4142" s="9" t="s">
        <v>6001</v>
      </c>
      <c r="H4142" s="1" t="s">
        <v>24</v>
      </c>
      <c r="I4142" s="1" t="s">
        <v>24</v>
      </c>
      <c r="K4142" s="14" t="s">
        <v>11500</v>
      </c>
      <c r="L4142" s="14" t="s">
        <v>11500</v>
      </c>
      <c r="M4142" s="1" t="s">
        <v>57</v>
      </c>
      <c r="P4142" s="181" t="s">
        <v>11500</v>
      </c>
      <c r="Q4142" s="182"/>
      <c r="S4142" s="6">
        <v>0</v>
      </c>
      <c r="T4142" s="6">
        <v>0</v>
      </c>
      <c r="U4142" s="6">
        <v>-4378.5600000000004</v>
      </c>
      <c r="V4142" s="6">
        <v>0</v>
      </c>
      <c r="W4142" s="6">
        <f>SUM(Table2[[#This Row],[PE Obligations]:[Paving Obligations]])</f>
        <v>-4378.5600000000004</v>
      </c>
    </row>
    <row r="4143" spans="1:23" ht="30" x14ac:dyDescent="0.25">
      <c r="A4143" s="5">
        <v>127768.56</v>
      </c>
      <c r="B4143" s="4">
        <v>6</v>
      </c>
      <c r="C4143" s="9" t="s">
        <v>46</v>
      </c>
      <c r="D4143" s="65"/>
      <c r="E4143" s="65" t="s">
        <v>11500</v>
      </c>
      <c r="F4143" s="9" t="s">
        <v>5744</v>
      </c>
      <c r="H4143" s="1" t="s">
        <v>24</v>
      </c>
      <c r="I4143" s="1" t="s">
        <v>24</v>
      </c>
      <c r="K4143" s="14" t="s">
        <v>11500</v>
      </c>
      <c r="L4143" s="14" t="s">
        <v>11500</v>
      </c>
      <c r="M4143" s="1" t="s">
        <v>57</v>
      </c>
      <c r="P4143" s="181" t="s">
        <v>11500</v>
      </c>
      <c r="Q4143" s="182"/>
      <c r="S4143" s="6">
        <v>0</v>
      </c>
      <c r="T4143" s="6">
        <v>0</v>
      </c>
      <c r="U4143" s="6">
        <v>-4404.91</v>
      </c>
      <c r="V4143" s="6">
        <v>0</v>
      </c>
      <c r="W4143" s="6">
        <f>SUM(Table2[[#This Row],[PE Obligations]:[Paving Obligations]])</f>
        <v>-4404.91</v>
      </c>
    </row>
    <row r="4144" spans="1:23" ht="30" x14ac:dyDescent="0.25">
      <c r="A4144" s="5">
        <v>82971.009999999995</v>
      </c>
      <c r="B4144" s="4">
        <v>2</v>
      </c>
      <c r="C4144" s="9" t="s">
        <v>366</v>
      </c>
      <c r="D4144" s="65" t="s">
        <v>367</v>
      </c>
      <c r="E4144" s="65" t="s">
        <v>900</v>
      </c>
      <c r="F4144" s="9" t="s">
        <v>368</v>
      </c>
      <c r="H4144" s="1" t="s">
        <v>158</v>
      </c>
      <c r="I4144" s="1" t="s">
        <v>158</v>
      </c>
      <c r="J4144" s="1" t="e">
        <f>VLOOKUP(A4144,'Resurfacing Data'!A:M,13,FALSE)</f>
        <v>#N/A</v>
      </c>
      <c r="K4144" s="14" t="s">
        <v>11496</v>
      </c>
      <c r="L4144" s="14" t="s">
        <v>10418</v>
      </c>
      <c r="M4144" s="2">
        <v>3.93</v>
      </c>
      <c r="N4144" s="13">
        <v>39276</v>
      </c>
      <c r="P4144" s="181" t="s">
        <v>11515</v>
      </c>
      <c r="Q4144" s="182" t="s">
        <v>24</v>
      </c>
      <c r="S4144" s="6">
        <v>0</v>
      </c>
      <c r="T4144" s="6">
        <v>0</v>
      </c>
      <c r="U4144" s="6">
        <v>0</v>
      </c>
      <c r="V4144" s="6">
        <v>-4415.28</v>
      </c>
      <c r="W4144" s="6">
        <f>SUM(Table2[[#This Row],[PE Obligations]:[Paving Obligations]])</f>
        <v>-4415.28</v>
      </c>
    </row>
    <row r="4145" spans="1:23" ht="30" x14ac:dyDescent="0.25">
      <c r="A4145" s="5">
        <v>128696</v>
      </c>
      <c r="B4145" s="4">
        <v>4</v>
      </c>
      <c r="C4145" s="9" t="s">
        <v>156</v>
      </c>
      <c r="D4145" s="65"/>
      <c r="E4145" s="65" t="s">
        <v>11500</v>
      </c>
      <c r="F4145" s="9" t="s">
        <v>6249</v>
      </c>
      <c r="H4145" s="1" t="s">
        <v>24</v>
      </c>
      <c r="I4145" s="1" t="s">
        <v>24</v>
      </c>
      <c r="K4145" s="14" t="s">
        <v>11500</v>
      </c>
      <c r="L4145" s="14" t="s">
        <v>11500</v>
      </c>
      <c r="M4145" s="1" t="s">
        <v>57</v>
      </c>
      <c r="P4145" s="181" t="s">
        <v>11500</v>
      </c>
      <c r="Q4145" s="182"/>
      <c r="S4145" s="6">
        <v>0</v>
      </c>
      <c r="T4145" s="6">
        <v>0</v>
      </c>
      <c r="U4145" s="6">
        <v>-4434.0200000000004</v>
      </c>
      <c r="V4145" s="6">
        <v>0</v>
      </c>
      <c r="W4145" s="6">
        <f>SUM(Table2[[#This Row],[PE Obligations]:[Paving Obligations]])</f>
        <v>-4434.0200000000004</v>
      </c>
    </row>
    <row r="4146" spans="1:23" x14ac:dyDescent="0.25">
      <c r="A4146" s="5">
        <v>105002.14</v>
      </c>
      <c r="B4146" s="4">
        <v>1</v>
      </c>
      <c r="C4146" s="9" t="s">
        <v>729</v>
      </c>
      <c r="D4146" s="65"/>
      <c r="E4146" s="65" t="s">
        <v>11500</v>
      </c>
      <c r="F4146" s="9" t="s">
        <v>896</v>
      </c>
      <c r="H4146" s="1" t="s">
        <v>760</v>
      </c>
      <c r="I4146" s="1" t="s">
        <v>761</v>
      </c>
      <c r="K4146" s="14" t="s">
        <v>11500</v>
      </c>
      <c r="L4146" s="14" t="s">
        <v>11500</v>
      </c>
      <c r="M4146" s="1" t="s">
        <v>57</v>
      </c>
      <c r="P4146" s="181" t="s">
        <v>11500</v>
      </c>
      <c r="Q4146" s="182"/>
      <c r="S4146" s="6">
        <v>0</v>
      </c>
      <c r="T4146" s="6">
        <v>0</v>
      </c>
      <c r="U4146" s="6">
        <v>-4436.42</v>
      </c>
      <c r="V4146" s="6">
        <v>0</v>
      </c>
      <c r="W4146" s="6">
        <f>SUM(Table2[[#This Row],[PE Obligations]:[Paving Obligations]])</f>
        <v>-4436.42</v>
      </c>
    </row>
    <row r="4147" spans="1:23" ht="30" x14ac:dyDescent="0.25">
      <c r="A4147" s="5">
        <v>127768.44</v>
      </c>
      <c r="B4147" s="4">
        <v>6</v>
      </c>
      <c r="C4147" s="9" t="s">
        <v>46</v>
      </c>
      <c r="D4147" s="65"/>
      <c r="E4147" s="65" t="s">
        <v>11500</v>
      </c>
      <c r="F4147" s="9" t="s">
        <v>5732</v>
      </c>
      <c r="H4147" s="1" t="s">
        <v>24</v>
      </c>
      <c r="I4147" s="1" t="s">
        <v>24</v>
      </c>
      <c r="K4147" s="14" t="s">
        <v>11500</v>
      </c>
      <c r="L4147" s="14" t="s">
        <v>11500</v>
      </c>
      <c r="M4147" s="1" t="s">
        <v>57</v>
      </c>
      <c r="P4147" s="181" t="s">
        <v>11500</v>
      </c>
      <c r="Q4147" s="182"/>
      <c r="S4147" s="6">
        <v>0</v>
      </c>
      <c r="T4147" s="6">
        <v>0</v>
      </c>
      <c r="U4147" s="6">
        <v>-4450.84</v>
      </c>
      <c r="V4147" s="6">
        <v>0</v>
      </c>
      <c r="W4147" s="6">
        <f>SUM(Table2[[#This Row],[PE Obligations]:[Paving Obligations]])</f>
        <v>-4450.84</v>
      </c>
    </row>
    <row r="4148" spans="1:23" ht="30" x14ac:dyDescent="0.25">
      <c r="A4148" s="5">
        <v>127768.65</v>
      </c>
      <c r="B4148" s="4">
        <v>6</v>
      </c>
      <c r="C4148" s="9" t="s">
        <v>46</v>
      </c>
      <c r="D4148" s="65"/>
      <c r="E4148" s="65" t="s">
        <v>11500</v>
      </c>
      <c r="F4148" s="9" t="s">
        <v>5753</v>
      </c>
      <c r="H4148" s="1" t="s">
        <v>24</v>
      </c>
      <c r="I4148" s="1" t="s">
        <v>24</v>
      </c>
      <c r="K4148" s="14" t="s">
        <v>11500</v>
      </c>
      <c r="L4148" s="14" t="s">
        <v>11500</v>
      </c>
      <c r="M4148" s="1" t="s">
        <v>57</v>
      </c>
      <c r="P4148" s="181" t="s">
        <v>11500</v>
      </c>
      <c r="Q4148" s="182"/>
      <c r="S4148" s="6">
        <v>0</v>
      </c>
      <c r="T4148" s="6">
        <v>0</v>
      </c>
      <c r="U4148" s="6">
        <v>-4474.38</v>
      </c>
      <c r="V4148" s="6">
        <v>0</v>
      </c>
      <c r="W4148" s="6">
        <f>SUM(Table2[[#This Row],[PE Obligations]:[Paving Obligations]])</f>
        <v>-4474.38</v>
      </c>
    </row>
    <row r="4149" spans="1:23" ht="30" x14ac:dyDescent="0.25">
      <c r="A4149" s="5">
        <v>127768.48</v>
      </c>
      <c r="B4149" s="4">
        <v>6</v>
      </c>
      <c r="C4149" s="9" t="s">
        <v>46</v>
      </c>
      <c r="D4149" s="65"/>
      <c r="E4149" s="65" t="s">
        <v>11500</v>
      </c>
      <c r="F4149" s="9" t="s">
        <v>5736</v>
      </c>
      <c r="H4149" s="1" t="s">
        <v>24</v>
      </c>
      <c r="I4149" s="1" t="s">
        <v>24</v>
      </c>
      <c r="K4149" s="14" t="s">
        <v>11500</v>
      </c>
      <c r="L4149" s="14" t="s">
        <v>11500</v>
      </c>
      <c r="M4149" s="1" t="s">
        <v>57</v>
      </c>
      <c r="P4149" s="181" t="s">
        <v>11500</v>
      </c>
      <c r="Q4149" s="182"/>
      <c r="S4149" s="6">
        <v>0</v>
      </c>
      <c r="T4149" s="6">
        <v>0</v>
      </c>
      <c r="U4149" s="6">
        <v>-4498.33</v>
      </c>
      <c r="V4149" s="6">
        <v>0</v>
      </c>
      <c r="W4149" s="6">
        <f>SUM(Table2[[#This Row],[PE Obligations]:[Paving Obligations]])</f>
        <v>-4498.33</v>
      </c>
    </row>
    <row r="4150" spans="1:23" x14ac:dyDescent="0.25">
      <c r="A4150" s="5">
        <v>105045.14</v>
      </c>
      <c r="B4150" s="4">
        <v>1</v>
      </c>
      <c r="C4150" s="9" t="s">
        <v>169</v>
      </c>
      <c r="D4150" s="65"/>
      <c r="E4150" s="65" t="s">
        <v>11498</v>
      </c>
      <c r="F4150" s="9" t="s">
        <v>896</v>
      </c>
      <c r="H4150" s="1" t="s">
        <v>760</v>
      </c>
      <c r="I4150" s="1" t="s">
        <v>761</v>
      </c>
      <c r="K4150" s="14" t="s">
        <v>11500</v>
      </c>
      <c r="L4150" s="14" t="s">
        <v>11500</v>
      </c>
      <c r="M4150" s="1" t="s">
        <v>57</v>
      </c>
      <c r="P4150" s="181" t="s">
        <v>11517</v>
      </c>
      <c r="Q4150" s="182"/>
      <c r="S4150" s="6">
        <v>0</v>
      </c>
      <c r="T4150" s="6">
        <v>0</v>
      </c>
      <c r="U4150" s="6">
        <v>-4505.8599999999997</v>
      </c>
      <c r="V4150" s="6">
        <v>0</v>
      </c>
      <c r="W4150" s="6">
        <f>SUM(Table2[[#This Row],[PE Obligations]:[Paving Obligations]])</f>
        <v>-4505.8599999999997</v>
      </c>
    </row>
    <row r="4151" spans="1:23" x14ac:dyDescent="0.25">
      <c r="A4151" s="5">
        <v>105194.14</v>
      </c>
      <c r="B4151" s="4">
        <v>4</v>
      </c>
      <c r="C4151" s="9" t="s">
        <v>304</v>
      </c>
      <c r="D4151" s="65"/>
      <c r="E4151" s="65" t="s">
        <v>11498</v>
      </c>
      <c r="F4151" s="9" t="s">
        <v>896</v>
      </c>
      <c r="H4151" s="1" t="s">
        <v>760</v>
      </c>
      <c r="I4151" s="1" t="s">
        <v>761</v>
      </c>
      <c r="K4151" s="14" t="s">
        <v>11500</v>
      </c>
      <c r="L4151" s="14" t="s">
        <v>11500</v>
      </c>
      <c r="M4151" s="1" t="s">
        <v>57</v>
      </c>
      <c r="P4151" s="181" t="s">
        <v>11517</v>
      </c>
      <c r="Q4151" s="182"/>
      <c r="S4151" s="6">
        <v>0</v>
      </c>
      <c r="T4151" s="6">
        <v>0</v>
      </c>
      <c r="U4151" s="6">
        <v>-4512.5200000000004</v>
      </c>
      <c r="V4151" s="6">
        <v>0</v>
      </c>
      <c r="W4151" s="6">
        <f>SUM(Table2[[#This Row],[PE Obligations]:[Paving Obligations]])</f>
        <v>-4512.5200000000004</v>
      </c>
    </row>
    <row r="4152" spans="1:23" x14ac:dyDescent="0.25">
      <c r="A4152" s="5">
        <v>105226.14</v>
      </c>
      <c r="B4152" s="4">
        <v>3</v>
      </c>
      <c r="C4152" s="9" t="s">
        <v>237</v>
      </c>
      <c r="D4152" s="65"/>
      <c r="E4152" s="65" t="s">
        <v>11498</v>
      </c>
      <c r="F4152" s="9" t="s">
        <v>896</v>
      </c>
      <c r="H4152" s="1" t="s">
        <v>760</v>
      </c>
      <c r="I4152" s="1" t="s">
        <v>761</v>
      </c>
      <c r="K4152" s="14" t="s">
        <v>11500</v>
      </c>
      <c r="L4152" s="14" t="s">
        <v>11500</v>
      </c>
      <c r="M4152" s="1" t="s">
        <v>57</v>
      </c>
      <c r="P4152" s="181" t="s">
        <v>11517</v>
      </c>
      <c r="Q4152" s="182"/>
      <c r="S4152" s="6">
        <v>0</v>
      </c>
      <c r="T4152" s="6">
        <v>0</v>
      </c>
      <c r="U4152" s="6">
        <v>-4515.3</v>
      </c>
      <c r="V4152" s="6">
        <v>0</v>
      </c>
      <c r="W4152" s="6">
        <f>SUM(Table2[[#This Row],[PE Obligations]:[Paving Obligations]])</f>
        <v>-4515.3</v>
      </c>
    </row>
    <row r="4153" spans="1:23" ht="30" x14ac:dyDescent="0.25">
      <c r="A4153" s="5">
        <v>127986</v>
      </c>
      <c r="B4153" s="4">
        <v>4</v>
      </c>
      <c r="C4153" s="9" t="s">
        <v>607</v>
      </c>
      <c r="D4153" s="65"/>
      <c r="E4153" s="65" t="s">
        <v>11500</v>
      </c>
      <c r="F4153" s="9" t="s">
        <v>5956</v>
      </c>
      <c r="H4153" s="1" t="s">
        <v>878</v>
      </c>
      <c r="I4153" s="1" t="s">
        <v>972</v>
      </c>
      <c r="K4153" s="14" t="s">
        <v>11500</v>
      </c>
      <c r="L4153" s="14" t="s">
        <v>11500</v>
      </c>
      <c r="M4153" s="1" t="s">
        <v>57</v>
      </c>
      <c r="P4153" s="181" t="s">
        <v>11500</v>
      </c>
      <c r="Q4153" s="182"/>
      <c r="S4153" s="6">
        <v>0</v>
      </c>
      <c r="T4153" s="6">
        <v>0</v>
      </c>
      <c r="U4153" s="6">
        <v>-4548</v>
      </c>
      <c r="V4153" s="6">
        <v>0</v>
      </c>
      <c r="W4153" s="6">
        <f>SUM(Table2[[#This Row],[PE Obligations]:[Paving Obligations]])</f>
        <v>-4548</v>
      </c>
    </row>
    <row r="4154" spans="1:23" ht="30" x14ac:dyDescent="0.25">
      <c r="A4154" s="5">
        <v>125788</v>
      </c>
      <c r="B4154" s="4">
        <v>2</v>
      </c>
      <c r="C4154" s="9" t="s">
        <v>204</v>
      </c>
      <c r="D4154" s="65" t="s">
        <v>4574</v>
      </c>
      <c r="E4154" s="65" t="s">
        <v>11498</v>
      </c>
      <c r="F4154" s="9" t="s">
        <v>4575</v>
      </c>
      <c r="H4154" s="1" t="s">
        <v>1098</v>
      </c>
      <c r="I4154" s="1" t="s">
        <v>158</v>
      </c>
      <c r="K4154" s="14" t="s">
        <v>11500</v>
      </c>
      <c r="L4154" s="14" t="s">
        <v>11500</v>
      </c>
      <c r="M4154" s="2">
        <v>2.4529999999999998</v>
      </c>
      <c r="P4154" s="181" t="s">
        <v>11517</v>
      </c>
      <c r="Q4154" s="182" t="s">
        <v>30</v>
      </c>
      <c r="S4154" s="6">
        <v>0</v>
      </c>
      <c r="T4154" s="6">
        <v>0</v>
      </c>
      <c r="U4154" s="6">
        <v>0</v>
      </c>
      <c r="V4154" s="6">
        <v>-4560.7299999999996</v>
      </c>
      <c r="W4154" s="6">
        <f>SUM(Table2[[#This Row],[PE Obligations]:[Paving Obligations]])</f>
        <v>-4560.7299999999996</v>
      </c>
    </row>
    <row r="4155" spans="1:23" x14ac:dyDescent="0.25">
      <c r="A4155" s="5">
        <v>126086</v>
      </c>
      <c r="B4155" s="4">
        <v>1</v>
      </c>
      <c r="C4155" s="9" t="s">
        <v>40</v>
      </c>
      <c r="D4155" s="65" t="s">
        <v>50</v>
      </c>
      <c r="E4155" s="65" t="s">
        <v>900</v>
      </c>
      <c r="F4155" s="9" t="s">
        <v>4652</v>
      </c>
      <c r="G4155" s="9" t="s">
        <v>3582</v>
      </c>
      <c r="H4155" s="1" t="s">
        <v>158</v>
      </c>
      <c r="I4155" s="1" t="s">
        <v>341</v>
      </c>
      <c r="J4155" s="1" t="str">
        <f>VLOOKUP(A4155,'Resurfacing Data'!A:M,13,FALSE)</f>
        <v>411TLD Overlay @ 85 lb/sy</v>
      </c>
      <c r="K4155" s="14" t="s">
        <v>11496</v>
      </c>
      <c r="L4155" s="14" t="s">
        <v>10418</v>
      </c>
      <c r="M4155" s="2">
        <v>3.08</v>
      </c>
      <c r="N4155" s="13">
        <v>43182</v>
      </c>
      <c r="O4155" s="1" t="s">
        <v>337</v>
      </c>
      <c r="P4155" s="181" t="s">
        <v>11515</v>
      </c>
      <c r="Q4155" s="182" t="s">
        <v>24</v>
      </c>
      <c r="S4155" s="6">
        <v>0</v>
      </c>
      <c r="T4155" s="6">
        <v>0</v>
      </c>
      <c r="U4155" s="6">
        <v>5669.88</v>
      </c>
      <c r="V4155" s="6">
        <v>-10280.74</v>
      </c>
      <c r="W4155" s="6">
        <f>SUM(Table2[[#This Row],[PE Obligations]:[Paving Obligations]])</f>
        <v>-4610.8599999999997</v>
      </c>
    </row>
    <row r="4156" spans="1:23" ht="45" x14ac:dyDescent="0.25">
      <c r="A4156" s="5">
        <v>127638</v>
      </c>
      <c r="B4156" s="4">
        <v>6</v>
      </c>
      <c r="C4156" s="9" t="s">
        <v>46</v>
      </c>
      <c r="D4156" s="65"/>
      <c r="E4156" s="65" t="s">
        <v>11500</v>
      </c>
      <c r="F4156" s="9" t="s">
        <v>5614</v>
      </c>
      <c r="G4156" s="9" t="s">
        <v>5615</v>
      </c>
      <c r="H4156" s="1" t="s">
        <v>24</v>
      </c>
      <c r="I4156" s="1" t="s">
        <v>24</v>
      </c>
      <c r="K4156" s="14" t="s">
        <v>11500</v>
      </c>
      <c r="L4156" s="14" t="s">
        <v>11500</v>
      </c>
      <c r="M4156" s="1" t="s">
        <v>57</v>
      </c>
      <c r="P4156" s="181" t="s">
        <v>11500</v>
      </c>
      <c r="Q4156" s="182"/>
      <c r="S4156" s="6">
        <v>0</v>
      </c>
      <c r="T4156" s="6">
        <v>0</v>
      </c>
      <c r="U4156" s="6">
        <v>-4659.46</v>
      </c>
      <c r="V4156" s="6">
        <v>0</v>
      </c>
      <c r="W4156" s="6">
        <f>SUM(Table2[[#This Row],[PE Obligations]:[Paving Obligations]])</f>
        <v>-4659.46</v>
      </c>
    </row>
    <row r="4157" spans="1:23" ht="60" x14ac:dyDescent="0.25">
      <c r="A4157" s="5">
        <v>116983</v>
      </c>
      <c r="B4157" s="4">
        <v>1</v>
      </c>
      <c r="C4157" s="9" t="s">
        <v>256</v>
      </c>
      <c r="D4157" s="65" t="s">
        <v>369</v>
      </c>
      <c r="E4157" s="65" t="s">
        <v>900</v>
      </c>
      <c r="F4157" s="9" t="s">
        <v>2023</v>
      </c>
      <c r="G4157" s="9" t="s">
        <v>2024</v>
      </c>
      <c r="H4157" s="1" t="s">
        <v>501</v>
      </c>
      <c r="I4157" s="1" t="s">
        <v>2025</v>
      </c>
      <c r="K4157" s="14" t="s">
        <v>11496</v>
      </c>
      <c r="L4157" s="14" t="s">
        <v>113</v>
      </c>
      <c r="M4157" s="2">
        <v>2.1999999999999999E-2</v>
      </c>
      <c r="N4157" s="13">
        <v>41880</v>
      </c>
      <c r="P4157" s="181" t="s">
        <v>11514</v>
      </c>
      <c r="Q4157" s="182" t="s">
        <v>11</v>
      </c>
      <c r="S4157" s="6">
        <v>-4682.3999999999996</v>
      </c>
      <c r="T4157" s="6">
        <v>0</v>
      </c>
      <c r="U4157" s="6">
        <v>0</v>
      </c>
      <c r="V4157" s="6">
        <v>0</v>
      </c>
      <c r="W4157" s="6">
        <f>SUM(Table2[[#This Row],[PE Obligations]:[Paving Obligations]])</f>
        <v>-4682.3999999999996</v>
      </c>
    </row>
    <row r="4158" spans="1:23" x14ac:dyDescent="0.25">
      <c r="A4158" s="5">
        <v>121057</v>
      </c>
      <c r="B4158" s="4">
        <v>1</v>
      </c>
      <c r="C4158" s="9" t="s">
        <v>223</v>
      </c>
      <c r="D4158" s="65"/>
      <c r="E4158" s="65" t="s">
        <v>11500</v>
      </c>
      <c r="F4158" s="9" t="s">
        <v>2823</v>
      </c>
      <c r="H4158" s="1" t="s">
        <v>878</v>
      </c>
      <c r="I4158" s="1" t="s">
        <v>972</v>
      </c>
      <c r="K4158" s="14" t="s">
        <v>11500</v>
      </c>
      <c r="L4158" s="14" t="s">
        <v>11500</v>
      </c>
      <c r="M4158" s="1" t="s">
        <v>57</v>
      </c>
      <c r="P4158" s="181" t="s">
        <v>11500</v>
      </c>
      <c r="Q4158" s="182"/>
      <c r="S4158" s="6">
        <v>0</v>
      </c>
      <c r="T4158" s="6">
        <v>0</v>
      </c>
      <c r="U4158" s="6">
        <v>-4712.6099999999997</v>
      </c>
      <c r="V4158" s="6">
        <v>0</v>
      </c>
      <c r="W4158" s="6">
        <f>SUM(Table2[[#This Row],[PE Obligations]:[Paving Obligations]])</f>
        <v>-4712.6099999999997</v>
      </c>
    </row>
    <row r="4159" spans="1:23" ht="30" x14ac:dyDescent="0.25">
      <c r="A4159" s="5">
        <v>120244</v>
      </c>
      <c r="B4159" s="4">
        <v>1</v>
      </c>
      <c r="C4159" s="9" t="s">
        <v>310</v>
      </c>
      <c r="D4159" s="65" t="s">
        <v>730</v>
      </c>
      <c r="E4159" s="65" t="s">
        <v>900</v>
      </c>
      <c r="F4159" s="9" t="s">
        <v>2654</v>
      </c>
      <c r="G4159" s="9" t="s">
        <v>2655</v>
      </c>
      <c r="H4159" s="1" t="s">
        <v>501</v>
      </c>
      <c r="I4159" s="1" t="s">
        <v>600</v>
      </c>
      <c r="K4159" s="14" t="s">
        <v>11496</v>
      </c>
      <c r="L4159" s="14" t="s">
        <v>113</v>
      </c>
      <c r="M4159" s="2">
        <v>11.34</v>
      </c>
      <c r="N4159" s="13">
        <v>43140</v>
      </c>
      <c r="P4159" s="181" t="s">
        <v>11515</v>
      </c>
      <c r="Q4159" s="182" t="s">
        <v>24</v>
      </c>
      <c r="S4159" s="6">
        <v>-3411.52</v>
      </c>
      <c r="T4159" s="6">
        <v>0</v>
      </c>
      <c r="U4159" s="6">
        <v>-1312.77</v>
      </c>
      <c r="V4159" s="6">
        <v>0</v>
      </c>
      <c r="W4159" s="6">
        <f>SUM(Table2[[#This Row],[PE Obligations]:[Paving Obligations]])</f>
        <v>-4724.29</v>
      </c>
    </row>
    <row r="4160" spans="1:23" x14ac:dyDescent="0.25">
      <c r="A4160" s="5">
        <v>119976</v>
      </c>
      <c r="B4160" s="4">
        <v>4</v>
      </c>
      <c r="C4160" s="9" t="s">
        <v>227</v>
      </c>
      <c r="D4160" s="65" t="s">
        <v>683</v>
      </c>
      <c r="E4160" s="65" t="s">
        <v>900</v>
      </c>
      <c r="F4160" s="9" t="s">
        <v>2575</v>
      </c>
      <c r="G4160" s="9" t="s">
        <v>600</v>
      </c>
      <c r="H4160" s="1" t="s">
        <v>501</v>
      </c>
      <c r="I4160" s="1" t="s">
        <v>600</v>
      </c>
      <c r="K4160" s="14" t="s">
        <v>11500</v>
      </c>
      <c r="L4160" s="14" t="s">
        <v>11500</v>
      </c>
      <c r="M4160" s="2">
        <v>4.75</v>
      </c>
      <c r="N4160" s="13">
        <v>42650</v>
      </c>
      <c r="P4160" s="181" t="s">
        <v>11515</v>
      </c>
      <c r="Q4160" s="182" t="s">
        <v>24</v>
      </c>
      <c r="S4160" s="6">
        <v>-4794.17</v>
      </c>
      <c r="T4160" s="6">
        <v>0</v>
      </c>
      <c r="U4160" s="6">
        <v>0</v>
      </c>
      <c r="V4160" s="6">
        <v>0</v>
      </c>
      <c r="W4160" s="6">
        <f>SUM(Table2[[#This Row],[PE Obligations]:[Paving Obligations]])</f>
        <v>-4794.17</v>
      </c>
    </row>
    <row r="4161" spans="1:23" x14ac:dyDescent="0.25">
      <c r="A4161" s="5">
        <v>105020.14</v>
      </c>
      <c r="B4161" s="4">
        <v>1</v>
      </c>
      <c r="C4161" s="9" t="s">
        <v>25</v>
      </c>
      <c r="D4161" s="65"/>
      <c r="E4161" s="65" t="s">
        <v>11500</v>
      </c>
      <c r="F4161" s="9" t="s">
        <v>896</v>
      </c>
      <c r="H4161" s="1" t="s">
        <v>760</v>
      </c>
      <c r="I4161" s="1" t="s">
        <v>761</v>
      </c>
      <c r="K4161" s="14" t="s">
        <v>11500</v>
      </c>
      <c r="L4161" s="14" t="s">
        <v>11500</v>
      </c>
      <c r="M4161" s="1" t="s">
        <v>57</v>
      </c>
      <c r="P4161" s="181" t="s">
        <v>11500</v>
      </c>
      <c r="Q4161" s="182"/>
      <c r="S4161" s="6">
        <v>0</v>
      </c>
      <c r="T4161" s="6">
        <v>0</v>
      </c>
      <c r="U4161" s="6">
        <v>-4800.8900000000003</v>
      </c>
      <c r="V4161" s="6">
        <v>0</v>
      </c>
      <c r="W4161" s="6">
        <f>SUM(Table2[[#This Row],[PE Obligations]:[Paving Obligations]])</f>
        <v>-4800.8900000000003</v>
      </c>
    </row>
    <row r="4162" spans="1:23" ht="30" x14ac:dyDescent="0.25">
      <c r="A4162" s="5">
        <v>116317.06</v>
      </c>
      <c r="B4162" s="4">
        <v>1</v>
      </c>
      <c r="C4162" s="9" t="s">
        <v>899</v>
      </c>
      <c r="D4162" s="65"/>
      <c r="E4162" s="65" t="s">
        <v>10721</v>
      </c>
      <c r="F4162" s="9" t="s">
        <v>1896</v>
      </c>
      <c r="G4162" s="9" t="s">
        <v>1897</v>
      </c>
      <c r="H4162" s="1" t="s">
        <v>105</v>
      </c>
      <c r="I4162" s="1" t="s">
        <v>171</v>
      </c>
      <c r="K4162" s="14" t="s">
        <v>11500</v>
      </c>
      <c r="L4162" s="14" t="s">
        <v>11500</v>
      </c>
      <c r="M4162" s="1" t="s">
        <v>57</v>
      </c>
      <c r="N4162" s="13">
        <v>43014</v>
      </c>
      <c r="P4162" s="181" t="s">
        <v>11513</v>
      </c>
      <c r="Q4162" s="182"/>
      <c r="S4162" s="6">
        <v>0</v>
      </c>
      <c r="T4162" s="6">
        <v>0</v>
      </c>
      <c r="U4162" s="6">
        <v>-4801.4799999999996</v>
      </c>
      <c r="V4162" s="6">
        <v>0</v>
      </c>
      <c r="W4162" s="6">
        <f>SUM(Table2[[#This Row],[PE Obligations]:[Paving Obligations]])</f>
        <v>-4801.4799999999996</v>
      </c>
    </row>
    <row r="4163" spans="1:23" x14ac:dyDescent="0.25">
      <c r="A4163" s="5">
        <v>127542</v>
      </c>
      <c r="B4163" s="4">
        <v>1</v>
      </c>
      <c r="C4163" s="9" t="s">
        <v>287</v>
      </c>
      <c r="D4163" s="65"/>
      <c r="E4163" s="65" t="s">
        <v>900</v>
      </c>
      <c r="F4163" s="9" t="s">
        <v>5572</v>
      </c>
      <c r="H4163" s="1" t="s">
        <v>105</v>
      </c>
      <c r="I4163" s="1" t="s">
        <v>171</v>
      </c>
      <c r="K4163" s="14" t="s">
        <v>11500</v>
      </c>
      <c r="L4163" s="14" t="s">
        <v>11500</v>
      </c>
      <c r="M4163" s="1" t="s">
        <v>57</v>
      </c>
      <c r="P4163" s="181" t="s">
        <v>11515</v>
      </c>
      <c r="Q4163" s="182"/>
      <c r="S4163" s="6">
        <v>0</v>
      </c>
      <c r="T4163" s="6">
        <v>0</v>
      </c>
      <c r="U4163" s="6">
        <v>-4810.67</v>
      </c>
      <c r="V4163" s="6">
        <v>0</v>
      </c>
      <c r="W4163" s="6">
        <f>SUM(Table2[[#This Row],[PE Obligations]:[Paving Obligations]])</f>
        <v>-4810.67</v>
      </c>
    </row>
    <row r="4164" spans="1:23" x14ac:dyDescent="0.25">
      <c r="A4164" s="5">
        <v>128642</v>
      </c>
      <c r="B4164" s="4">
        <v>3</v>
      </c>
      <c r="C4164" s="9" t="s">
        <v>318</v>
      </c>
      <c r="D4164" s="65" t="s">
        <v>6196</v>
      </c>
      <c r="E4164" s="65" t="s">
        <v>11498</v>
      </c>
      <c r="F4164" s="9" t="s">
        <v>6197</v>
      </c>
      <c r="H4164" s="1" t="s">
        <v>1098</v>
      </c>
      <c r="I4164" s="1" t="s">
        <v>158</v>
      </c>
      <c r="K4164" s="14" t="s">
        <v>11500</v>
      </c>
      <c r="L4164" s="14" t="s">
        <v>11500</v>
      </c>
      <c r="M4164" s="2">
        <v>5.234</v>
      </c>
      <c r="P4164" s="181" t="s">
        <v>11517</v>
      </c>
      <c r="Q4164" s="182" t="s">
        <v>30</v>
      </c>
      <c r="S4164" s="6">
        <v>0</v>
      </c>
      <c r="T4164" s="6">
        <v>0</v>
      </c>
      <c r="U4164" s="6">
        <v>0</v>
      </c>
      <c r="V4164" s="6">
        <v>-4841.93</v>
      </c>
      <c r="W4164" s="6">
        <f>SUM(Table2[[#This Row],[PE Obligations]:[Paving Obligations]])</f>
        <v>-4841.93</v>
      </c>
    </row>
    <row r="4165" spans="1:23" ht="30" x14ac:dyDescent="0.25">
      <c r="A4165" s="5">
        <v>126633</v>
      </c>
      <c r="B4165" s="4">
        <v>2</v>
      </c>
      <c r="C4165" s="9" t="s">
        <v>366</v>
      </c>
      <c r="D4165" s="65" t="s">
        <v>4969</v>
      </c>
      <c r="E4165" s="65" t="s">
        <v>11498</v>
      </c>
      <c r="F4165" s="9" t="s">
        <v>4970</v>
      </c>
      <c r="H4165" s="1" t="s">
        <v>1098</v>
      </c>
      <c r="I4165" s="1" t="s">
        <v>158</v>
      </c>
      <c r="K4165" s="14" t="s">
        <v>11500</v>
      </c>
      <c r="L4165" s="14" t="s">
        <v>11500</v>
      </c>
      <c r="M4165" s="2">
        <v>1.274</v>
      </c>
      <c r="P4165" s="181" t="s">
        <v>11517</v>
      </c>
      <c r="Q4165" s="182" t="s">
        <v>30</v>
      </c>
      <c r="S4165" s="6">
        <v>0</v>
      </c>
      <c r="T4165" s="6">
        <v>0</v>
      </c>
      <c r="U4165" s="6">
        <v>0</v>
      </c>
      <c r="V4165" s="6">
        <v>-4923.5200000000004</v>
      </c>
      <c r="W4165" s="6">
        <f>SUM(Table2[[#This Row],[PE Obligations]:[Paving Obligations]])</f>
        <v>-4923.5200000000004</v>
      </c>
    </row>
    <row r="4166" spans="1:23" x14ac:dyDescent="0.25">
      <c r="A4166" s="5">
        <v>120691</v>
      </c>
      <c r="B4166" s="4">
        <v>2</v>
      </c>
      <c r="C4166" s="9" t="s">
        <v>124</v>
      </c>
      <c r="D4166" s="65"/>
      <c r="E4166" s="65" t="s">
        <v>11500</v>
      </c>
      <c r="F4166" s="9" t="s">
        <v>2776</v>
      </c>
      <c r="H4166" s="1" t="s">
        <v>878</v>
      </c>
      <c r="I4166" s="1" t="s">
        <v>972</v>
      </c>
      <c r="K4166" s="14" t="s">
        <v>11500</v>
      </c>
      <c r="L4166" s="14" t="s">
        <v>11500</v>
      </c>
      <c r="M4166" s="1" t="s">
        <v>57</v>
      </c>
      <c r="P4166" s="181" t="s">
        <v>11500</v>
      </c>
      <c r="Q4166" s="182"/>
      <c r="S4166" s="6">
        <v>0</v>
      </c>
      <c r="T4166" s="6">
        <v>0</v>
      </c>
      <c r="U4166" s="6">
        <v>-4945</v>
      </c>
      <c r="V4166" s="6">
        <v>0</v>
      </c>
      <c r="W4166" s="6">
        <f>SUM(Table2[[#This Row],[PE Obligations]:[Paving Obligations]])</f>
        <v>-4945</v>
      </c>
    </row>
    <row r="4167" spans="1:23" ht="30" x14ac:dyDescent="0.25">
      <c r="A4167" s="5">
        <v>127064</v>
      </c>
      <c r="B4167" s="4">
        <v>2</v>
      </c>
      <c r="C4167" s="9" t="s">
        <v>107</v>
      </c>
      <c r="D4167" s="65" t="s">
        <v>5278</v>
      </c>
      <c r="E4167" s="65" t="s">
        <v>11498</v>
      </c>
      <c r="F4167" s="9" t="s">
        <v>5279</v>
      </c>
      <c r="H4167" s="1" t="s">
        <v>1098</v>
      </c>
      <c r="I4167" s="1" t="s">
        <v>158</v>
      </c>
      <c r="K4167" s="14" t="s">
        <v>11500</v>
      </c>
      <c r="L4167" s="14" t="s">
        <v>11500</v>
      </c>
      <c r="M4167" s="2">
        <v>2.8</v>
      </c>
      <c r="P4167" s="181" t="s">
        <v>11517</v>
      </c>
      <c r="Q4167" s="182" t="s">
        <v>30</v>
      </c>
      <c r="S4167" s="6">
        <v>0</v>
      </c>
      <c r="T4167" s="6">
        <v>0</v>
      </c>
      <c r="U4167" s="6">
        <v>0</v>
      </c>
      <c r="V4167" s="6">
        <v>-4945.8100000000004</v>
      </c>
      <c r="W4167" s="6">
        <f>SUM(Table2[[#This Row],[PE Obligations]:[Paving Obligations]])</f>
        <v>-4945.8100000000004</v>
      </c>
    </row>
    <row r="4168" spans="1:23" ht="45" x14ac:dyDescent="0.25">
      <c r="A4168" s="5">
        <v>121770</v>
      </c>
      <c r="B4168" s="4">
        <v>1</v>
      </c>
      <c r="C4168" s="9" t="s">
        <v>169</v>
      </c>
      <c r="D4168" s="65" t="s">
        <v>2995</v>
      </c>
      <c r="E4168" s="65" t="s">
        <v>11498</v>
      </c>
      <c r="F4168" s="9" t="s">
        <v>2996</v>
      </c>
      <c r="G4168" s="9" t="s">
        <v>2997</v>
      </c>
      <c r="H4168" s="1" t="s">
        <v>24</v>
      </c>
      <c r="I4168" s="1" t="s">
        <v>1070</v>
      </c>
      <c r="K4168" s="14" t="s">
        <v>11500</v>
      </c>
      <c r="L4168" s="14" t="s">
        <v>11500</v>
      </c>
      <c r="M4168" s="2">
        <v>0.01</v>
      </c>
      <c r="P4168" s="181" t="s">
        <v>11517</v>
      </c>
      <c r="Q4168" s="182" t="s">
        <v>30</v>
      </c>
      <c r="S4168" s="6">
        <v>-4415.1000000000004</v>
      </c>
      <c r="T4168" s="6">
        <v>0</v>
      </c>
      <c r="U4168" s="6">
        <v>-532.79</v>
      </c>
      <c r="V4168" s="6">
        <v>0</v>
      </c>
      <c r="W4168" s="6">
        <f>SUM(Table2[[#This Row],[PE Obligations]:[Paving Obligations]])</f>
        <v>-4947.8900000000003</v>
      </c>
    </row>
    <row r="4169" spans="1:23" x14ac:dyDescent="0.25">
      <c r="A4169" s="5">
        <v>127753</v>
      </c>
      <c r="B4169" s="4">
        <v>1</v>
      </c>
      <c r="C4169" s="9" t="s">
        <v>86</v>
      </c>
      <c r="D4169" s="65"/>
      <c r="E4169" s="65" t="s">
        <v>900</v>
      </c>
      <c r="F4169" s="9" t="s">
        <v>5672</v>
      </c>
      <c r="H4169" s="1" t="s">
        <v>105</v>
      </c>
      <c r="I4169" s="1" t="s">
        <v>171</v>
      </c>
      <c r="K4169" s="14" t="s">
        <v>11500</v>
      </c>
      <c r="L4169" s="14" t="s">
        <v>11500</v>
      </c>
      <c r="M4169" s="1" t="s">
        <v>57</v>
      </c>
      <c r="P4169" s="181" t="s">
        <v>11515</v>
      </c>
      <c r="Q4169" s="182"/>
      <c r="S4169" s="6">
        <v>0</v>
      </c>
      <c r="T4169" s="6">
        <v>0</v>
      </c>
      <c r="U4169" s="6">
        <v>-4979.95</v>
      </c>
      <c r="V4169" s="6">
        <v>0</v>
      </c>
      <c r="W4169" s="6">
        <f>SUM(Table2[[#This Row],[PE Obligations]:[Paving Obligations]])</f>
        <v>-4979.95</v>
      </c>
    </row>
    <row r="4170" spans="1:23" ht="30" x14ac:dyDescent="0.25">
      <c r="A4170" s="5">
        <v>114166</v>
      </c>
      <c r="B4170" s="4">
        <v>3</v>
      </c>
      <c r="C4170" s="9" t="s">
        <v>1561</v>
      </c>
      <c r="D4170" s="65" t="s">
        <v>114</v>
      </c>
      <c r="E4170" s="65" t="s">
        <v>10721</v>
      </c>
      <c r="F4170" s="9" t="s">
        <v>1562</v>
      </c>
      <c r="G4170" s="9" t="s">
        <v>1563</v>
      </c>
      <c r="H4170" s="1" t="s">
        <v>74</v>
      </c>
      <c r="I4170" s="1" t="s">
        <v>1564</v>
      </c>
      <c r="K4170" s="14" t="s">
        <v>11496</v>
      </c>
      <c r="L4170" s="14" t="s">
        <v>11499</v>
      </c>
      <c r="M4170" s="2">
        <v>2.8639999999999999</v>
      </c>
      <c r="N4170" s="13">
        <v>42965</v>
      </c>
      <c r="P4170" s="181" t="s">
        <v>11513</v>
      </c>
      <c r="Q4170" s="182" t="s">
        <v>148</v>
      </c>
      <c r="S4170" s="6">
        <v>-105000</v>
      </c>
      <c r="T4170" s="6">
        <v>0</v>
      </c>
      <c r="U4170" s="6">
        <v>100000</v>
      </c>
      <c r="V4170" s="6">
        <v>0</v>
      </c>
      <c r="W4170" s="6">
        <f>SUM(Table2[[#This Row],[PE Obligations]:[Paving Obligations]])</f>
        <v>-5000</v>
      </c>
    </row>
    <row r="4171" spans="1:23" x14ac:dyDescent="0.25">
      <c r="A4171" s="5">
        <v>82194.009999999995</v>
      </c>
      <c r="B4171" s="4">
        <v>2</v>
      </c>
      <c r="C4171" s="9" t="s">
        <v>278</v>
      </c>
      <c r="D4171" s="65" t="s">
        <v>322</v>
      </c>
      <c r="E4171" s="65" t="s">
        <v>900</v>
      </c>
      <c r="F4171" s="9" t="s">
        <v>347</v>
      </c>
      <c r="H4171" s="1" t="s">
        <v>158</v>
      </c>
      <c r="I4171" s="1" t="s">
        <v>341</v>
      </c>
      <c r="J4171" s="1" t="str">
        <f>VLOOKUP(A4171,'Resurfacing Data'!A:M,13,FALSE)</f>
        <v>Microsurfacing</v>
      </c>
      <c r="K4171" s="14" t="s">
        <v>11496</v>
      </c>
      <c r="L4171" s="14" t="s">
        <v>10418</v>
      </c>
      <c r="M4171" s="2">
        <v>5.63</v>
      </c>
      <c r="N4171" s="13">
        <v>39542</v>
      </c>
      <c r="P4171" s="181" t="s">
        <v>11515</v>
      </c>
      <c r="Q4171" s="182" t="s">
        <v>24</v>
      </c>
      <c r="S4171" s="6">
        <v>0</v>
      </c>
      <c r="T4171" s="6">
        <v>0</v>
      </c>
      <c r="U4171" s="6">
        <v>0</v>
      </c>
      <c r="V4171" s="6">
        <v>-5000</v>
      </c>
      <c r="W4171" s="6">
        <f>SUM(Table2[[#This Row],[PE Obligations]:[Paving Obligations]])</f>
        <v>-5000</v>
      </c>
    </row>
    <row r="4172" spans="1:23" ht="30" x14ac:dyDescent="0.25">
      <c r="A4172" s="5">
        <v>116008</v>
      </c>
      <c r="B4172" s="4">
        <v>6</v>
      </c>
      <c r="C4172" s="9" t="s">
        <v>46</v>
      </c>
      <c r="D4172" s="65"/>
      <c r="E4172" s="65" t="s">
        <v>11500</v>
      </c>
      <c r="F4172" s="9" t="s">
        <v>1851</v>
      </c>
      <c r="H4172" s="1" t="s">
        <v>24</v>
      </c>
      <c r="I4172" s="1" t="s">
        <v>501</v>
      </c>
      <c r="K4172" s="14" t="s">
        <v>11500</v>
      </c>
      <c r="L4172" s="14" t="s">
        <v>11500</v>
      </c>
      <c r="M4172" s="1" t="s">
        <v>57</v>
      </c>
      <c r="P4172" s="181" t="s">
        <v>11500</v>
      </c>
      <c r="Q4172" s="182"/>
      <c r="S4172" s="6">
        <v>-5000</v>
      </c>
      <c r="T4172" s="6">
        <v>0</v>
      </c>
      <c r="U4172" s="6">
        <v>0</v>
      </c>
      <c r="V4172" s="6">
        <v>0</v>
      </c>
      <c r="W4172" s="6">
        <f>SUM(Table2[[#This Row],[PE Obligations]:[Paving Obligations]])</f>
        <v>-5000</v>
      </c>
    </row>
    <row r="4173" spans="1:23" ht="30" x14ac:dyDescent="0.25">
      <c r="A4173" s="5">
        <v>125963</v>
      </c>
      <c r="B4173" s="4">
        <v>6</v>
      </c>
      <c r="C4173" s="9" t="s">
        <v>46</v>
      </c>
      <c r="D4173" s="65"/>
      <c r="E4173" s="65" t="s">
        <v>11500</v>
      </c>
      <c r="F4173" s="9" t="s">
        <v>4596</v>
      </c>
      <c r="G4173" s="9" t="s">
        <v>4393</v>
      </c>
      <c r="H4173" s="1" t="s">
        <v>24</v>
      </c>
      <c r="I4173" s="1" t="s">
        <v>24</v>
      </c>
      <c r="K4173" s="14" t="s">
        <v>11500</v>
      </c>
      <c r="L4173" s="14" t="s">
        <v>11500</v>
      </c>
      <c r="M4173" s="1" t="s">
        <v>57</v>
      </c>
      <c r="P4173" s="181" t="s">
        <v>11500</v>
      </c>
      <c r="Q4173" s="182"/>
      <c r="S4173" s="6">
        <v>0</v>
      </c>
      <c r="T4173" s="6">
        <v>0</v>
      </c>
      <c r="U4173" s="6">
        <v>-5000</v>
      </c>
      <c r="V4173" s="6">
        <v>0</v>
      </c>
      <c r="W4173" s="6">
        <f>SUM(Table2[[#This Row],[PE Obligations]:[Paving Obligations]])</f>
        <v>-5000</v>
      </c>
    </row>
    <row r="4174" spans="1:23" ht="30" x14ac:dyDescent="0.25">
      <c r="A4174" s="5">
        <v>126263</v>
      </c>
      <c r="B4174" s="4">
        <v>3</v>
      </c>
      <c r="C4174" s="9" t="s">
        <v>161</v>
      </c>
      <c r="D4174" s="65"/>
      <c r="E4174" s="65" t="s">
        <v>11500</v>
      </c>
      <c r="F4174" s="9" t="s">
        <v>4796</v>
      </c>
      <c r="G4174" s="9" t="s">
        <v>4393</v>
      </c>
      <c r="H4174" s="1" t="s">
        <v>24</v>
      </c>
      <c r="I4174" s="1" t="s">
        <v>24</v>
      </c>
      <c r="K4174" s="14" t="s">
        <v>11500</v>
      </c>
      <c r="L4174" s="14" t="s">
        <v>11500</v>
      </c>
      <c r="M4174" s="1" t="s">
        <v>57</v>
      </c>
      <c r="P4174" s="181" t="s">
        <v>11500</v>
      </c>
      <c r="Q4174" s="182"/>
      <c r="S4174" s="6">
        <v>0</v>
      </c>
      <c r="T4174" s="6">
        <v>0</v>
      </c>
      <c r="U4174" s="6">
        <v>-5000</v>
      </c>
      <c r="V4174" s="6">
        <v>0</v>
      </c>
      <c r="W4174" s="6">
        <f>SUM(Table2[[#This Row],[PE Obligations]:[Paving Obligations]])</f>
        <v>-5000</v>
      </c>
    </row>
    <row r="4175" spans="1:23" ht="30" x14ac:dyDescent="0.25">
      <c r="A4175" s="5">
        <v>126299</v>
      </c>
      <c r="B4175" s="4">
        <v>6</v>
      </c>
      <c r="C4175" s="9" t="s">
        <v>46</v>
      </c>
      <c r="D4175" s="65"/>
      <c r="E4175" s="65" t="s">
        <v>11500</v>
      </c>
      <c r="F4175" s="9" t="s">
        <v>4802</v>
      </c>
      <c r="G4175" s="9" t="s">
        <v>4393</v>
      </c>
      <c r="H4175" s="1" t="s">
        <v>24</v>
      </c>
      <c r="I4175" s="1" t="s">
        <v>24</v>
      </c>
      <c r="K4175" s="14" t="s">
        <v>11500</v>
      </c>
      <c r="L4175" s="14" t="s">
        <v>11500</v>
      </c>
      <c r="M4175" s="1" t="s">
        <v>57</v>
      </c>
      <c r="P4175" s="181" t="s">
        <v>11500</v>
      </c>
      <c r="Q4175" s="182"/>
      <c r="S4175" s="6">
        <v>0</v>
      </c>
      <c r="T4175" s="6">
        <v>0</v>
      </c>
      <c r="U4175" s="6">
        <v>-5000</v>
      </c>
      <c r="V4175" s="6">
        <v>0</v>
      </c>
      <c r="W4175" s="6">
        <f>SUM(Table2[[#This Row],[PE Obligations]:[Paving Obligations]])</f>
        <v>-5000</v>
      </c>
    </row>
    <row r="4176" spans="1:23" ht="30" x14ac:dyDescent="0.25">
      <c r="A4176" s="5">
        <v>126302</v>
      </c>
      <c r="B4176" s="4">
        <v>6</v>
      </c>
      <c r="C4176" s="9" t="s">
        <v>46</v>
      </c>
      <c r="D4176" s="65"/>
      <c r="E4176" s="65" t="s">
        <v>11500</v>
      </c>
      <c r="F4176" s="9" t="s">
        <v>4805</v>
      </c>
      <c r="G4176" s="9" t="s">
        <v>4393</v>
      </c>
      <c r="H4176" s="1" t="s">
        <v>24</v>
      </c>
      <c r="I4176" s="1" t="s">
        <v>24</v>
      </c>
      <c r="K4176" s="14" t="s">
        <v>11500</v>
      </c>
      <c r="L4176" s="14" t="s">
        <v>11500</v>
      </c>
      <c r="M4176" s="1" t="s">
        <v>57</v>
      </c>
      <c r="P4176" s="181" t="s">
        <v>11500</v>
      </c>
      <c r="Q4176" s="182"/>
      <c r="S4176" s="6">
        <v>0</v>
      </c>
      <c r="T4176" s="6">
        <v>0</v>
      </c>
      <c r="U4176" s="6">
        <v>-5000</v>
      </c>
      <c r="V4176" s="6">
        <v>0</v>
      </c>
      <c r="W4176" s="6">
        <f>SUM(Table2[[#This Row],[PE Obligations]:[Paving Obligations]])</f>
        <v>-5000</v>
      </c>
    </row>
    <row r="4177" spans="1:23" ht="30" x14ac:dyDescent="0.25">
      <c r="A4177" s="5">
        <v>126437</v>
      </c>
      <c r="B4177" s="4">
        <v>6</v>
      </c>
      <c r="C4177" s="9" t="s">
        <v>46</v>
      </c>
      <c r="D4177" s="65"/>
      <c r="E4177" s="65" t="s">
        <v>11500</v>
      </c>
      <c r="F4177" s="9" t="s">
        <v>4852</v>
      </c>
      <c r="G4177" s="9" t="s">
        <v>4393</v>
      </c>
      <c r="H4177" s="1" t="s">
        <v>24</v>
      </c>
      <c r="I4177" s="1" t="s">
        <v>24</v>
      </c>
      <c r="K4177" s="14" t="s">
        <v>11500</v>
      </c>
      <c r="L4177" s="14" t="s">
        <v>11500</v>
      </c>
      <c r="M4177" s="1" t="s">
        <v>57</v>
      </c>
      <c r="P4177" s="181" t="s">
        <v>11500</v>
      </c>
      <c r="Q4177" s="182"/>
      <c r="S4177" s="6">
        <v>0</v>
      </c>
      <c r="T4177" s="6">
        <v>0</v>
      </c>
      <c r="U4177" s="6">
        <v>-5000</v>
      </c>
      <c r="V4177" s="6">
        <v>0</v>
      </c>
      <c r="W4177" s="6">
        <f>SUM(Table2[[#This Row],[PE Obligations]:[Paving Obligations]])</f>
        <v>-5000</v>
      </c>
    </row>
    <row r="4178" spans="1:23" ht="30" x14ac:dyDescent="0.25">
      <c r="A4178" s="5">
        <v>126552.01</v>
      </c>
      <c r="B4178" s="4">
        <v>6</v>
      </c>
      <c r="C4178" s="9" t="s">
        <v>46</v>
      </c>
      <c r="D4178" s="65"/>
      <c r="E4178" s="65" t="s">
        <v>11500</v>
      </c>
      <c r="F4178" s="9" t="s">
        <v>4924</v>
      </c>
      <c r="G4178" s="9" t="s">
        <v>4393</v>
      </c>
      <c r="H4178" s="1" t="s">
        <v>24</v>
      </c>
      <c r="I4178" s="1" t="s">
        <v>24</v>
      </c>
      <c r="K4178" s="14" t="s">
        <v>11500</v>
      </c>
      <c r="L4178" s="14" t="s">
        <v>11500</v>
      </c>
      <c r="M4178" s="1" t="s">
        <v>57</v>
      </c>
      <c r="P4178" s="181" t="s">
        <v>11500</v>
      </c>
      <c r="Q4178" s="182"/>
      <c r="S4178" s="6">
        <v>0</v>
      </c>
      <c r="T4178" s="6">
        <v>0</v>
      </c>
      <c r="U4178" s="6">
        <v>-5000</v>
      </c>
      <c r="V4178" s="6">
        <v>0</v>
      </c>
      <c r="W4178" s="6">
        <f>SUM(Table2[[#This Row],[PE Obligations]:[Paving Obligations]])</f>
        <v>-5000</v>
      </c>
    </row>
    <row r="4179" spans="1:23" ht="30" x14ac:dyDescent="0.25">
      <c r="A4179" s="5">
        <v>126555</v>
      </c>
      <c r="B4179" s="4">
        <v>3</v>
      </c>
      <c r="C4179" s="9" t="s">
        <v>161</v>
      </c>
      <c r="D4179" s="65"/>
      <c r="E4179" s="65" t="s">
        <v>11500</v>
      </c>
      <c r="F4179" s="9" t="s">
        <v>4926</v>
      </c>
      <c r="G4179" s="9" t="s">
        <v>4393</v>
      </c>
      <c r="H4179" s="1" t="s">
        <v>24</v>
      </c>
      <c r="I4179" s="1" t="s">
        <v>24</v>
      </c>
      <c r="K4179" s="14" t="s">
        <v>11500</v>
      </c>
      <c r="L4179" s="14" t="s">
        <v>11500</v>
      </c>
      <c r="M4179" s="1" t="s">
        <v>57</v>
      </c>
      <c r="P4179" s="181" t="s">
        <v>11500</v>
      </c>
      <c r="Q4179" s="182"/>
      <c r="S4179" s="6">
        <v>0</v>
      </c>
      <c r="T4179" s="6">
        <v>0</v>
      </c>
      <c r="U4179" s="6">
        <v>-5000</v>
      </c>
      <c r="V4179" s="6">
        <v>0</v>
      </c>
      <c r="W4179" s="6">
        <f>SUM(Table2[[#This Row],[PE Obligations]:[Paving Obligations]])</f>
        <v>-5000</v>
      </c>
    </row>
    <row r="4180" spans="1:23" ht="30" x14ac:dyDescent="0.25">
      <c r="A4180" s="5">
        <v>126556</v>
      </c>
      <c r="B4180" s="4">
        <v>4</v>
      </c>
      <c r="C4180" s="9" t="s">
        <v>156</v>
      </c>
      <c r="D4180" s="65"/>
      <c r="E4180" s="65" t="s">
        <v>11500</v>
      </c>
      <c r="F4180" s="9" t="s">
        <v>4927</v>
      </c>
      <c r="G4180" s="9" t="s">
        <v>4393</v>
      </c>
      <c r="H4180" s="1" t="s">
        <v>24</v>
      </c>
      <c r="I4180" s="1" t="s">
        <v>24</v>
      </c>
      <c r="K4180" s="14" t="s">
        <v>11500</v>
      </c>
      <c r="L4180" s="14" t="s">
        <v>11500</v>
      </c>
      <c r="M4180" s="1" t="s">
        <v>57</v>
      </c>
      <c r="P4180" s="181" t="s">
        <v>11500</v>
      </c>
      <c r="Q4180" s="182"/>
      <c r="S4180" s="6">
        <v>0</v>
      </c>
      <c r="T4180" s="6">
        <v>0</v>
      </c>
      <c r="U4180" s="6">
        <v>-5000</v>
      </c>
      <c r="V4180" s="6">
        <v>0</v>
      </c>
      <c r="W4180" s="6">
        <f>SUM(Table2[[#This Row],[PE Obligations]:[Paving Obligations]])</f>
        <v>-5000</v>
      </c>
    </row>
    <row r="4181" spans="1:23" ht="45" x14ac:dyDescent="0.25">
      <c r="A4181" s="5">
        <v>126571.01</v>
      </c>
      <c r="B4181" s="4">
        <v>6</v>
      </c>
      <c r="C4181" s="9" t="s">
        <v>46</v>
      </c>
      <c r="D4181" s="65"/>
      <c r="E4181" s="65" t="s">
        <v>11500</v>
      </c>
      <c r="F4181" s="9" t="s">
        <v>4930</v>
      </c>
      <c r="G4181" s="9" t="s">
        <v>4393</v>
      </c>
      <c r="H4181" s="1" t="s">
        <v>24</v>
      </c>
      <c r="I4181" s="1" t="s">
        <v>24</v>
      </c>
      <c r="K4181" s="14" t="s">
        <v>11500</v>
      </c>
      <c r="L4181" s="14" t="s">
        <v>11500</v>
      </c>
      <c r="M4181" s="1" t="s">
        <v>57</v>
      </c>
      <c r="P4181" s="181" t="s">
        <v>11500</v>
      </c>
      <c r="Q4181" s="182"/>
      <c r="S4181" s="6">
        <v>0</v>
      </c>
      <c r="T4181" s="6">
        <v>0</v>
      </c>
      <c r="U4181" s="6">
        <v>-5000</v>
      </c>
      <c r="V4181" s="6">
        <v>0</v>
      </c>
      <c r="W4181" s="6">
        <f>SUM(Table2[[#This Row],[PE Obligations]:[Paving Obligations]])</f>
        <v>-5000</v>
      </c>
    </row>
    <row r="4182" spans="1:23" ht="45" x14ac:dyDescent="0.25">
      <c r="A4182" s="5">
        <v>126571.02</v>
      </c>
      <c r="B4182" s="4">
        <v>6</v>
      </c>
      <c r="C4182" s="9" t="s">
        <v>46</v>
      </c>
      <c r="D4182" s="65"/>
      <c r="E4182" s="65" t="s">
        <v>11500</v>
      </c>
      <c r="F4182" s="9" t="s">
        <v>4931</v>
      </c>
      <c r="G4182" s="9" t="s">
        <v>4393</v>
      </c>
      <c r="H4182" s="1" t="s">
        <v>24</v>
      </c>
      <c r="I4182" s="1" t="s">
        <v>24</v>
      </c>
      <c r="K4182" s="14" t="s">
        <v>11500</v>
      </c>
      <c r="L4182" s="14" t="s">
        <v>11500</v>
      </c>
      <c r="M4182" s="1" t="s">
        <v>57</v>
      </c>
      <c r="P4182" s="181" t="s">
        <v>11500</v>
      </c>
      <c r="Q4182" s="182"/>
      <c r="S4182" s="6">
        <v>0</v>
      </c>
      <c r="T4182" s="6">
        <v>0</v>
      </c>
      <c r="U4182" s="6">
        <v>-5000</v>
      </c>
      <c r="V4182" s="6">
        <v>0</v>
      </c>
      <c r="W4182" s="6">
        <f>SUM(Table2[[#This Row],[PE Obligations]:[Paving Obligations]])</f>
        <v>-5000</v>
      </c>
    </row>
    <row r="4183" spans="1:23" ht="30" x14ac:dyDescent="0.25">
      <c r="A4183" s="5">
        <v>126572</v>
      </c>
      <c r="B4183" s="4">
        <v>6</v>
      </c>
      <c r="C4183" s="9" t="s">
        <v>46</v>
      </c>
      <c r="D4183" s="65"/>
      <c r="E4183" s="65" t="s">
        <v>11500</v>
      </c>
      <c r="F4183" s="9" t="s">
        <v>4932</v>
      </c>
      <c r="G4183" s="9" t="s">
        <v>4393</v>
      </c>
      <c r="H4183" s="1" t="s">
        <v>24</v>
      </c>
      <c r="I4183" s="1" t="s">
        <v>24</v>
      </c>
      <c r="K4183" s="14" t="s">
        <v>11500</v>
      </c>
      <c r="L4183" s="14" t="s">
        <v>11500</v>
      </c>
      <c r="M4183" s="1" t="s">
        <v>57</v>
      </c>
      <c r="P4183" s="181" t="s">
        <v>11500</v>
      </c>
      <c r="Q4183" s="182"/>
      <c r="S4183" s="6">
        <v>0</v>
      </c>
      <c r="T4183" s="6">
        <v>0</v>
      </c>
      <c r="U4183" s="6">
        <v>-5000</v>
      </c>
      <c r="V4183" s="6">
        <v>0</v>
      </c>
      <c r="W4183" s="6">
        <f>SUM(Table2[[#This Row],[PE Obligations]:[Paving Obligations]])</f>
        <v>-5000</v>
      </c>
    </row>
    <row r="4184" spans="1:23" ht="30" x14ac:dyDescent="0.25">
      <c r="A4184" s="5">
        <v>126588</v>
      </c>
      <c r="B4184" s="4">
        <v>4</v>
      </c>
      <c r="C4184" s="9" t="s">
        <v>156</v>
      </c>
      <c r="D4184" s="65"/>
      <c r="E4184" s="65" t="s">
        <v>11500</v>
      </c>
      <c r="F4184" s="9" t="s">
        <v>4947</v>
      </c>
      <c r="G4184" s="9" t="s">
        <v>4393</v>
      </c>
      <c r="H4184" s="1" t="s">
        <v>24</v>
      </c>
      <c r="I4184" s="1" t="s">
        <v>24</v>
      </c>
      <c r="K4184" s="14" t="s">
        <v>11500</v>
      </c>
      <c r="L4184" s="14" t="s">
        <v>11500</v>
      </c>
      <c r="M4184" s="1" t="s">
        <v>57</v>
      </c>
      <c r="P4184" s="181" t="s">
        <v>11500</v>
      </c>
      <c r="Q4184" s="182"/>
      <c r="S4184" s="6">
        <v>0</v>
      </c>
      <c r="T4184" s="6">
        <v>0</v>
      </c>
      <c r="U4184" s="6">
        <v>-5000</v>
      </c>
      <c r="V4184" s="6">
        <v>0</v>
      </c>
      <c r="W4184" s="6">
        <f>SUM(Table2[[#This Row],[PE Obligations]:[Paving Obligations]])</f>
        <v>-5000</v>
      </c>
    </row>
    <row r="4185" spans="1:23" ht="45" x14ac:dyDescent="0.25">
      <c r="A4185" s="5">
        <v>126704.01</v>
      </c>
      <c r="B4185" s="4">
        <v>3</v>
      </c>
      <c r="C4185" s="9" t="s">
        <v>161</v>
      </c>
      <c r="D4185" s="65"/>
      <c r="E4185" s="65" t="s">
        <v>11500</v>
      </c>
      <c r="F4185" s="9" t="s">
        <v>5083</v>
      </c>
      <c r="G4185" s="9" t="s">
        <v>5084</v>
      </c>
      <c r="H4185" s="1" t="s">
        <v>24</v>
      </c>
      <c r="I4185" s="1" t="s">
        <v>24</v>
      </c>
      <c r="K4185" s="14" t="s">
        <v>11500</v>
      </c>
      <c r="L4185" s="14" t="s">
        <v>11500</v>
      </c>
      <c r="M4185" s="1" t="s">
        <v>57</v>
      </c>
      <c r="P4185" s="181" t="s">
        <v>11500</v>
      </c>
      <c r="Q4185" s="182"/>
      <c r="S4185" s="6">
        <v>0</v>
      </c>
      <c r="T4185" s="6">
        <v>0</v>
      </c>
      <c r="U4185" s="6">
        <v>-5000</v>
      </c>
      <c r="V4185" s="6">
        <v>0</v>
      </c>
      <c r="W4185" s="6">
        <f>SUM(Table2[[#This Row],[PE Obligations]:[Paving Obligations]])</f>
        <v>-5000</v>
      </c>
    </row>
    <row r="4186" spans="1:23" ht="45" x14ac:dyDescent="0.25">
      <c r="A4186" s="5">
        <v>126704.02</v>
      </c>
      <c r="B4186" s="4">
        <v>3</v>
      </c>
      <c r="C4186" s="9" t="s">
        <v>161</v>
      </c>
      <c r="D4186" s="65"/>
      <c r="E4186" s="65" t="s">
        <v>11500</v>
      </c>
      <c r="F4186" s="9" t="s">
        <v>5083</v>
      </c>
      <c r="G4186" s="9" t="s">
        <v>5085</v>
      </c>
      <c r="H4186" s="1" t="s">
        <v>24</v>
      </c>
      <c r="I4186" s="1" t="s">
        <v>24</v>
      </c>
      <c r="K4186" s="14" t="s">
        <v>11500</v>
      </c>
      <c r="L4186" s="14" t="s">
        <v>11500</v>
      </c>
      <c r="M4186" s="1" t="s">
        <v>57</v>
      </c>
      <c r="P4186" s="181" t="s">
        <v>11500</v>
      </c>
      <c r="Q4186" s="182"/>
      <c r="S4186" s="6">
        <v>0</v>
      </c>
      <c r="T4186" s="6">
        <v>0</v>
      </c>
      <c r="U4186" s="6">
        <v>-5000</v>
      </c>
      <c r="V4186" s="6">
        <v>0</v>
      </c>
      <c r="W4186" s="6">
        <f>SUM(Table2[[#This Row],[PE Obligations]:[Paving Obligations]])</f>
        <v>-5000</v>
      </c>
    </row>
    <row r="4187" spans="1:23" ht="45" x14ac:dyDescent="0.25">
      <c r="A4187" s="5">
        <v>126704.03</v>
      </c>
      <c r="B4187" s="4">
        <v>3</v>
      </c>
      <c r="C4187" s="9" t="s">
        <v>161</v>
      </c>
      <c r="D4187" s="65"/>
      <c r="E4187" s="65" t="s">
        <v>11500</v>
      </c>
      <c r="F4187" s="9" t="s">
        <v>5083</v>
      </c>
      <c r="G4187" s="9" t="s">
        <v>5086</v>
      </c>
      <c r="H4187" s="1" t="s">
        <v>24</v>
      </c>
      <c r="I4187" s="1" t="s">
        <v>24</v>
      </c>
      <c r="K4187" s="14" t="s">
        <v>11500</v>
      </c>
      <c r="L4187" s="14" t="s">
        <v>11500</v>
      </c>
      <c r="M4187" s="1" t="s">
        <v>57</v>
      </c>
      <c r="P4187" s="181" t="s">
        <v>11500</v>
      </c>
      <c r="Q4187" s="182"/>
      <c r="S4187" s="6">
        <v>0</v>
      </c>
      <c r="T4187" s="6">
        <v>0</v>
      </c>
      <c r="U4187" s="6">
        <v>-5000</v>
      </c>
      <c r="V4187" s="6">
        <v>0</v>
      </c>
      <c r="W4187" s="6">
        <f>SUM(Table2[[#This Row],[PE Obligations]:[Paving Obligations]])</f>
        <v>-5000</v>
      </c>
    </row>
    <row r="4188" spans="1:23" ht="45" x14ac:dyDescent="0.25">
      <c r="A4188" s="5">
        <v>127059</v>
      </c>
      <c r="B4188" s="4">
        <v>6</v>
      </c>
      <c r="C4188" s="9" t="s">
        <v>46</v>
      </c>
      <c r="D4188" s="65"/>
      <c r="E4188" s="65" t="s">
        <v>11500</v>
      </c>
      <c r="F4188" s="9" t="s">
        <v>5276</v>
      </c>
      <c r="G4188" s="9" t="s">
        <v>5277</v>
      </c>
      <c r="H4188" s="1" t="s">
        <v>24</v>
      </c>
      <c r="I4188" s="1" t="s">
        <v>24</v>
      </c>
      <c r="K4188" s="14" t="s">
        <v>11500</v>
      </c>
      <c r="L4188" s="14" t="s">
        <v>11500</v>
      </c>
      <c r="M4188" s="1" t="s">
        <v>57</v>
      </c>
      <c r="P4188" s="181" t="s">
        <v>11500</v>
      </c>
      <c r="Q4188" s="182"/>
      <c r="S4188" s="6">
        <v>0</v>
      </c>
      <c r="T4188" s="6">
        <v>0</v>
      </c>
      <c r="U4188" s="6">
        <v>-5000</v>
      </c>
      <c r="V4188" s="6">
        <v>0</v>
      </c>
      <c r="W4188" s="6">
        <f>SUM(Table2[[#This Row],[PE Obligations]:[Paving Obligations]])</f>
        <v>-5000</v>
      </c>
    </row>
    <row r="4189" spans="1:23" ht="45" x14ac:dyDescent="0.25">
      <c r="A4189" s="5">
        <v>127514.01</v>
      </c>
      <c r="B4189" s="4">
        <v>6</v>
      </c>
      <c r="C4189" s="9" t="s">
        <v>46</v>
      </c>
      <c r="D4189" s="65"/>
      <c r="E4189" s="65" t="s">
        <v>11500</v>
      </c>
      <c r="F4189" s="9" t="s">
        <v>5543</v>
      </c>
      <c r="G4189" s="9" t="s">
        <v>5545</v>
      </c>
      <c r="H4189" s="1" t="s">
        <v>24</v>
      </c>
      <c r="I4189" s="1" t="s">
        <v>24</v>
      </c>
      <c r="K4189" s="14" t="s">
        <v>11500</v>
      </c>
      <c r="L4189" s="14" t="s">
        <v>11500</v>
      </c>
      <c r="M4189" s="1" t="s">
        <v>57</v>
      </c>
      <c r="P4189" s="181" t="s">
        <v>11500</v>
      </c>
      <c r="Q4189" s="182"/>
      <c r="S4189" s="6">
        <v>0</v>
      </c>
      <c r="T4189" s="6">
        <v>0</v>
      </c>
      <c r="U4189" s="6">
        <v>-5000</v>
      </c>
      <c r="V4189" s="6">
        <v>0</v>
      </c>
      <c r="W4189" s="6">
        <f>SUM(Table2[[#This Row],[PE Obligations]:[Paving Obligations]])</f>
        <v>-5000</v>
      </c>
    </row>
    <row r="4190" spans="1:23" ht="45" x14ac:dyDescent="0.25">
      <c r="A4190" s="5">
        <v>127738</v>
      </c>
      <c r="B4190" s="4">
        <v>6</v>
      </c>
      <c r="C4190" s="9" t="s">
        <v>46</v>
      </c>
      <c r="D4190" s="65"/>
      <c r="E4190" s="65" t="s">
        <v>11500</v>
      </c>
      <c r="F4190" s="9" t="s">
        <v>5662</v>
      </c>
      <c r="G4190" s="9" t="s">
        <v>5663</v>
      </c>
      <c r="H4190" s="1" t="s">
        <v>24</v>
      </c>
      <c r="I4190" s="1" t="s">
        <v>24</v>
      </c>
      <c r="K4190" s="14" t="s">
        <v>11500</v>
      </c>
      <c r="L4190" s="14" t="s">
        <v>11500</v>
      </c>
      <c r="M4190" s="1" t="s">
        <v>57</v>
      </c>
      <c r="P4190" s="181" t="s">
        <v>11500</v>
      </c>
      <c r="Q4190" s="182"/>
      <c r="S4190" s="6">
        <v>0</v>
      </c>
      <c r="T4190" s="6">
        <v>0</v>
      </c>
      <c r="U4190" s="6">
        <v>-5000</v>
      </c>
      <c r="V4190" s="6">
        <v>0</v>
      </c>
      <c r="W4190" s="6">
        <f>SUM(Table2[[#This Row],[PE Obligations]:[Paving Obligations]])</f>
        <v>-5000</v>
      </c>
    </row>
    <row r="4191" spans="1:23" ht="30" x14ac:dyDescent="0.25">
      <c r="A4191" s="5">
        <v>127768</v>
      </c>
      <c r="B4191" s="4">
        <v>6</v>
      </c>
      <c r="C4191" s="9" t="s">
        <v>46</v>
      </c>
      <c r="D4191" s="65"/>
      <c r="E4191" s="65" t="s">
        <v>11500</v>
      </c>
      <c r="F4191" s="9" t="s">
        <v>5688</v>
      </c>
      <c r="H4191" s="1" t="s">
        <v>24</v>
      </c>
      <c r="I4191" s="1" t="s">
        <v>24</v>
      </c>
      <c r="K4191" s="14" t="s">
        <v>11500</v>
      </c>
      <c r="L4191" s="14" t="s">
        <v>11500</v>
      </c>
      <c r="M4191" s="1" t="s">
        <v>57</v>
      </c>
      <c r="P4191" s="181" t="s">
        <v>11500</v>
      </c>
      <c r="Q4191" s="182"/>
      <c r="S4191" s="6">
        <v>0</v>
      </c>
      <c r="T4191" s="6">
        <v>0</v>
      </c>
      <c r="U4191" s="6">
        <v>-5000</v>
      </c>
      <c r="V4191" s="6">
        <v>0</v>
      </c>
      <c r="W4191" s="6">
        <f>SUM(Table2[[#This Row],[PE Obligations]:[Paving Obligations]])</f>
        <v>-5000</v>
      </c>
    </row>
    <row r="4192" spans="1:23" ht="30" x14ac:dyDescent="0.25">
      <c r="A4192" s="5">
        <v>127768.14</v>
      </c>
      <c r="B4192" s="4">
        <v>6</v>
      </c>
      <c r="C4192" s="9" t="s">
        <v>46</v>
      </c>
      <c r="D4192" s="65"/>
      <c r="E4192" s="65" t="s">
        <v>11500</v>
      </c>
      <c r="F4192" s="9" t="s">
        <v>5702</v>
      </c>
      <c r="H4192" s="1" t="s">
        <v>24</v>
      </c>
      <c r="I4192" s="1" t="s">
        <v>24</v>
      </c>
      <c r="K4192" s="14" t="s">
        <v>11500</v>
      </c>
      <c r="L4192" s="14" t="s">
        <v>11500</v>
      </c>
      <c r="M4192" s="1" t="s">
        <v>57</v>
      </c>
      <c r="P4192" s="181" t="s">
        <v>11500</v>
      </c>
      <c r="Q4192" s="182"/>
      <c r="S4192" s="6">
        <v>0</v>
      </c>
      <c r="T4192" s="6">
        <v>0</v>
      </c>
      <c r="U4192" s="6">
        <v>-5000</v>
      </c>
      <c r="V4192" s="6">
        <v>0</v>
      </c>
      <c r="W4192" s="6">
        <f>SUM(Table2[[#This Row],[PE Obligations]:[Paving Obligations]])</f>
        <v>-5000</v>
      </c>
    </row>
    <row r="4193" spans="1:23" ht="30" x14ac:dyDescent="0.25">
      <c r="A4193" s="5">
        <v>127768.17</v>
      </c>
      <c r="B4193" s="4">
        <v>6</v>
      </c>
      <c r="C4193" s="9" t="s">
        <v>46</v>
      </c>
      <c r="D4193" s="65"/>
      <c r="E4193" s="65" t="s">
        <v>11500</v>
      </c>
      <c r="F4193" s="9" t="s">
        <v>5705</v>
      </c>
      <c r="H4193" s="1" t="s">
        <v>24</v>
      </c>
      <c r="I4193" s="1" t="s">
        <v>24</v>
      </c>
      <c r="K4193" s="14" t="s">
        <v>11500</v>
      </c>
      <c r="L4193" s="14" t="s">
        <v>11500</v>
      </c>
      <c r="M4193" s="1" t="s">
        <v>57</v>
      </c>
      <c r="P4193" s="181" t="s">
        <v>11500</v>
      </c>
      <c r="Q4193" s="182"/>
      <c r="S4193" s="6">
        <v>0</v>
      </c>
      <c r="T4193" s="6">
        <v>0</v>
      </c>
      <c r="U4193" s="6">
        <v>-5000</v>
      </c>
      <c r="V4193" s="6">
        <v>0</v>
      </c>
      <c r="W4193" s="6">
        <f>SUM(Table2[[#This Row],[PE Obligations]:[Paving Obligations]])</f>
        <v>-5000</v>
      </c>
    </row>
    <row r="4194" spans="1:23" ht="30" x14ac:dyDescent="0.25">
      <c r="A4194" s="5">
        <v>127768.19</v>
      </c>
      <c r="B4194" s="4">
        <v>6</v>
      </c>
      <c r="C4194" s="9" t="s">
        <v>46</v>
      </c>
      <c r="D4194" s="65"/>
      <c r="E4194" s="65" t="s">
        <v>11500</v>
      </c>
      <c r="F4194" s="9" t="s">
        <v>5707</v>
      </c>
      <c r="H4194" s="1" t="s">
        <v>24</v>
      </c>
      <c r="I4194" s="1" t="s">
        <v>24</v>
      </c>
      <c r="K4194" s="14" t="s">
        <v>11500</v>
      </c>
      <c r="L4194" s="14" t="s">
        <v>11500</v>
      </c>
      <c r="M4194" s="1" t="s">
        <v>57</v>
      </c>
      <c r="P4194" s="181" t="s">
        <v>11500</v>
      </c>
      <c r="Q4194" s="182"/>
      <c r="S4194" s="6">
        <v>0</v>
      </c>
      <c r="T4194" s="6">
        <v>0</v>
      </c>
      <c r="U4194" s="6">
        <v>-5000</v>
      </c>
      <c r="V4194" s="6">
        <v>0</v>
      </c>
      <c r="W4194" s="6">
        <f>SUM(Table2[[#This Row],[PE Obligations]:[Paving Obligations]])</f>
        <v>-5000</v>
      </c>
    </row>
    <row r="4195" spans="1:23" ht="30" x14ac:dyDescent="0.25">
      <c r="A4195" s="5">
        <v>127768.2</v>
      </c>
      <c r="B4195" s="4">
        <v>6</v>
      </c>
      <c r="C4195" s="9" t="s">
        <v>46</v>
      </c>
      <c r="D4195" s="65"/>
      <c r="E4195" s="65" t="s">
        <v>11500</v>
      </c>
      <c r="F4195" s="9" t="s">
        <v>5708</v>
      </c>
      <c r="H4195" s="1" t="s">
        <v>24</v>
      </c>
      <c r="I4195" s="1" t="s">
        <v>24</v>
      </c>
      <c r="K4195" s="14" t="s">
        <v>11500</v>
      </c>
      <c r="L4195" s="14" t="s">
        <v>11500</v>
      </c>
      <c r="M4195" s="1" t="s">
        <v>57</v>
      </c>
      <c r="P4195" s="181" t="s">
        <v>11500</v>
      </c>
      <c r="Q4195" s="182"/>
      <c r="S4195" s="6">
        <v>0</v>
      </c>
      <c r="T4195" s="6">
        <v>0</v>
      </c>
      <c r="U4195" s="6">
        <v>-5000</v>
      </c>
      <c r="V4195" s="6">
        <v>0</v>
      </c>
      <c r="W4195" s="6">
        <f>SUM(Table2[[#This Row],[PE Obligations]:[Paving Obligations]])</f>
        <v>-5000</v>
      </c>
    </row>
    <row r="4196" spans="1:23" ht="30" x14ac:dyDescent="0.25">
      <c r="A4196" s="5">
        <v>127768.23</v>
      </c>
      <c r="B4196" s="4">
        <v>6</v>
      </c>
      <c r="C4196" s="9" t="s">
        <v>46</v>
      </c>
      <c r="D4196" s="65"/>
      <c r="E4196" s="65" t="s">
        <v>11500</v>
      </c>
      <c r="F4196" s="9" t="s">
        <v>5711</v>
      </c>
      <c r="H4196" s="1" t="s">
        <v>24</v>
      </c>
      <c r="I4196" s="1" t="s">
        <v>24</v>
      </c>
      <c r="K4196" s="14" t="s">
        <v>11500</v>
      </c>
      <c r="L4196" s="14" t="s">
        <v>11500</v>
      </c>
      <c r="M4196" s="1" t="s">
        <v>57</v>
      </c>
      <c r="P4196" s="181" t="s">
        <v>11500</v>
      </c>
      <c r="Q4196" s="182"/>
      <c r="S4196" s="6">
        <v>0</v>
      </c>
      <c r="T4196" s="6">
        <v>0</v>
      </c>
      <c r="U4196" s="6">
        <v>-5000</v>
      </c>
      <c r="V4196" s="6">
        <v>0</v>
      </c>
      <c r="W4196" s="6">
        <f>SUM(Table2[[#This Row],[PE Obligations]:[Paving Obligations]])</f>
        <v>-5000</v>
      </c>
    </row>
    <row r="4197" spans="1:23" ht="30" x14ac:dyDescent="0.25">
      <c r="A4197" s="5">
        <v>127768.24</v>
      </c>
      <c r="B4197" s="4">
        <v>6</v>
      </c>
      <c r="C4197" s="9" t="s">
        <v>46</v>
      </c>
      <c r="D4197" s="65"/>
      <c r="E4197" s="65" t="s">
        <v>11500</v>
      </c>
      <c r="F4197" s="9" t="s">
        <v>5712</v>
      </c>
      <c r="H4197" s="1" t="s">
        <v>24</v>
      </c>
      <c r="I4197" s="1" t="s">
        <v>24</v>
      </c>
      <c r="K4197" s="14" t="s">
        <v>11500</v>
      </c>
      <c r="L4197" s="14" t="s">
        <v>11500</v>
      </c>
      <c r="M4197" s="1" t="s">
        <v>57</v>
      </c>
      <c r="P4197" s="181" t="s">
        <v>11500</v>
      </c>
      <c r="Q4197" s="182"/>
      <c r="S4197" s="6">
        <v>0</v>
      </c>
      <c r="T4197" s="6">
        <v>0</v>
      </c>
      <c r="U4197" s="6">
        <v>-5000</v>
      </c>
      <c r="V4197" s="6">
        <v>0</v>
      </c>
      <c r="W4197" s="6">
        <f>SUM(Table2[[#This Row],[PE Obligations]:[Paving Obligations]])</f>
        <v>-5000</v>
      </c>
    </row>
    <row r="4198" spans="1:23" ht="30" x14ac:dyDescent="0.25">
      <c r="A4198" s="5">
        <v>127768.41</v>
      </c>
      <c r="B4198" s="4">
        <v>6</v>
      </c>
      <c r="C4198" s="9" t="s">
        <v>46</v>
      </c>
      <c r="D4198" s="65"/>
      <c r="E4198" s="65" t="s">
        <v>11500</v>
      </c>
      <c r="F4198" s="9" t="s">
        <v>5729</v>
      </c>
      <c r="H4198" s="1" t="s">
        <v>24</v>
      </c>
      <c r="I4198" s="1" t="s">
        <v>24</v>
      </c>
      <c r="K4198" s="14" t="s">
        <v>11500</v>
      </c>
      <c r="L4198" s="14" t="s">
        <v>11500</v>
      </c>
      <c r="M4198" s="1" t="s">
        <v>57</v>
      </c>
      <c r="P4198" s="181" t="s">
        <v>11500</v>
      </c>
      <c r="Q4198" s="182"/>
      <c r="S4198" s="6">
        <v>0</v>
      </c>
      <c r="T4198" s="6">
        <v>0</v>
      </c>
      <c r="U4198" s="6">
        <v>-5000</v>
      </c>
      <c r="V4198" s="6">
        <v>0</v>
      </c>
      <c r="W4198" s="6">
        <f>SUM(Table2[[#This Row],[PE Obligations]:[Paving Obligations]])</f>
        <v>-5000</v>
      </c>
    </row>
    <row r="4199" spans="1:23" ht="30" x14ac:dyDescent="0.25">
      <c r="A4199" s="5">
        <v>127768.51</v>
      </c>
      <c r="B4199" s="4">
        <v>6</v>
      </c>
      <c r="C4199" s="9" t="s">
        <v>46</v>
      </c>
      <c r="D4199" s="65"/>
      <c r="E4199" s="65" t="s">
        <v>11500</v>
      </c>
      <c r="F4199" s="9" t="s">
        <v>5739</v>
      </c>
      <c r="H4199" s="1" t="s">
        <v>24</v>
      </c>
      <c r="I4199" s="1" t="s">
        <v>24</v>
      </c>
      <c r="K4199" s="14" t="s">
        <v>11500</v>
      </c>
      <c r="L4199" s="14" t="s">
        <v>11500</v>
      </c>
      <c r="M4199" s="1" t="s">
        <v>57</v>
      </c>
      <c r="P4199" s="181" t="s">
        <v>11500</v>
      </c>
      <c r="Q4199" s="182"/>
      <c r="S4199" s="6">
        <v>0</v>
      </c>
      <c r="T4199" s="6">
        <v>0</v>
      </c>
      <c r="U4199" s="6">
        <v>-5000</v>
      </c>
      <c r="V4199" s="6">
        <v>0</v>
      </c>
      <c r="W4199" s="6">
        <f>SUM(Table2[[#This Row],[PE Obligations]:[Paving Obligations]])</f>
        <v>-5000</v>
      </c>
    </row>
    <row r="4200" spans="1:23" ht="30" x14ac:dyDescent="0.25">
      <c r="A4200" s="5">
        <v>127768.57</v>
      </c>
      <c r="B4200" s="4">
        <v>6</v>
      </c>
      <c r="C4200" s="9" t="s">
        <v>46</v>
      </c>
      <c r="D4200" s="65"/>
      <c r="E4200" s="65" t="s">
        <v>11500</v>
      </c>
      <c r="F4200" s="9" t="s">
        <v>5745</v>
      </c>
      <c r="H4200" s="1" t="s">
        <v>24</v>
      </c>
      <c r="I4200" s="1" t="s">
        <v>24</v>
      </c>
      <c r="K4200" s="14" t="s">
        <v>11500</v>
      </c>
      <c r="L4200" s="14" t="s">
        <v>11500</v>
      </c>
      <c r="M4200" s="1" t="s">
        <v>57</v>
      </c>
      <c r="P4200" s="181" t="s">
        <v>11500</v>
      </c>
      <c r="Q4200" s="182"/>
      <c r="S4200" s="6">
        <v>0</v>
      </c>
      <c r="T4200" s="6">
        <v>0</v>
      </c>
      <c r="U4200" s="6">
        <v>-5000</v>
      </c>
      <c r="V4200" s="6">
        <v>0</v>
      </c>
      <c r="W4200" s="6">
        <f>SUM(Table2[[#This Row],[PE Obligations]:[Paving Obligations]])</f>
        <v>-5000</v>
      </c>
    </row>
    <row r="4201" spans="1:23" ht="30" x14ac:dyDescent="0.25">
      <c r="A4201" s="5">
        <v>127768.6</v>
      </c>
      <c r="B4201" s="4">
        <v>6</v>
      </c>
      <c r="C4201" s="9" t="s">
        <v>46</v>
      </c>
      <c r="D4201" s="65"/>
      <c r="E4201" s="65" t="s">
        <v>11500</v>
      </c>
      <c r="F4201" s="9" t="s">
        <v>5748</v>
      </c>
      <c r="H4201" s="1" t="s">
        <v>24</v>
      </c>
      <c r="I4201" s="1" t="s">
        <v>24</v>
      </c>
      <c r="K4201" s="14" t="s">
        <v>11500</v>
      </c>
      <c r="L4201" s="14" t="s">
        <v>11500</v>
      </c>
      <c r="M4201" s="1" t="s">
        <v>57</v>
      </c>
      <c r="P4201" s="181" t="s">
        <v>11500</v>
      </c>
      <c r="Q4201" s="182"/>
      <c r="S4201" s="6">
        <v>0</v>
      </c>
      <c r="T4201" s="6">
        <v>0</v>
      </c>
      <c r="U4201" s="6">
        <v>-5000</v>
      </c>
      <c r="V4201" s="6">
        <v>0</v>
      </c>
      <c r="W4201" s="6">
        <f>SUM(Table2[[#This Row],[PE Obligations]:[Paving Obligations]])</f>
        <v>-5000</v>
      </c>
    </row>
    <row r="4202" spans="1:23" ht="30" x14ac:dyDescent="0.25">
      <c r="A4202" s="5">
        <v>128571.01</v>
      </c>
      <c r="B4202" s="4">
        <v>4</v>
      </c>
      <c r="C4202" s="9" t="s">
        <v>156</v>
      </c>
      <c r="D4202" s="65"/>
      <c r="E4202" s="65" t="s">
        <v>11500</v>
      </c>
      <c r="F4202" s="9" t="s">
        <v>6155</v>
      </c>
      <c r="H4202" s="1" t="s">
        <v>24</v>
      </c>
      <c r="I4202" s="1" t="s">
        <v>24</v>
      </c>
      <c r="K4202" s="14" t="s">
        <v>11500</v>
      </c>
      <c r="L4202" s="14" t="s">
        <v>11500</v>
      </c>
      <c r="M4202" s="1" t="s">
        <v>57</v>
      </c>
      <c r="P4202" s="181" t="s">
        <v>11500</v>
      </c>
      <c r="Q4202" s="182"/>
      <c r="S4202" s="6">
        <v>0</v>
      </c>
      <c r="T4202" s="6">
        <v>0</v>
      </c>
      <c r="U4202" s="6">
        <v>-5000</v>
      </c>
      <c r="V4202" s="6">
        <v>0</v>
      </c>
      <c r="W4202" s="6">
        <f>SUM(Table2[[#This Row],[PE Obligations]:[Paving Obligations]])</f>
        <v>-5000</v>
      </c>
    </row>
    <row r="4203" spans="1:23" ht="30" x14ac:dyDescent="0.25">
      <c r="A4203" s="5">
        <v>127505</v>
      </c>
      <c r="B4203" s="4">
        <v>2</v>
      </c>
      <c r="C4203" s="9" t="s">
        <v>212</v>
      </c>
      <c r="D4203" s="65"/>
      <c r="E4203" s="65" t="s">
        <v>11500</v>
      </c>
      <c r="F4203" s="9" t="s">
        <v>5537</v>
      </c>
      <c r="H4203" s="1" t="s">
        <v>878</v>
      </c>
      <c r="I4203" s="1" t="s">
        <v>972</v>
      </c>
      <c r="K4203" s="14" t="s">
        <v>11500</v>
      </c>
      <c r="L4203" s="14" t="s">
        <v>11500</v>
      </c>
      <c r="M4203" s="1" t="s">
        <v>57</v>
      </c>
      <c r="P4203" s="181" t="s">
        <v>11500</v>
      </c>
      <c r="Q4203" s="182"/>
      <c r="S4203" s="6">
        <v>0</v>
      </c>
      <c r="T4203" s="6">
        <v>0</v>
      </c>
      <c r="U4203" s="6">
        <v>-5083.3500000000004</v>
      </c>
      <c r="V4203" s="6">
        <v>0</v>
      </c>
      <c r="W4203" s="6">
        <f>SUM(Table2[[#This Row],[PE Obligations]:[Paving Obligations]])</f>
        <v>-5083.3500000000004</v>
      </c>
    </row>
    <row r="4204" spans="1:23" x14ac:dyDescent="0.25">
      <c r="A4204" s="5">
        <v>105012.14</v>
      </c>
      <c r="B4204" s="4">
        <v>2</v>
      </c>
      <c r="C4204" s="9" t="s">
        <v>278</v>
      </c>
      <c r="D4204" s="65"/>
      <c r="E4204" s="65" t="s">
        <v>11500</v>
      </c>
      <c r="F4204" s="9" t="s">
        <v>896</v>
      </c>
      <c r="H4204" s="1" t="s">
        <v>760</v>
      </c>
      <c r="I4204" s="1" t="s">
        <v>761</v>
      </c>
      <c r="K4204" s="14" t="s">
        <v>11500</v>
      </c>
      <c r="L4204" s="14" t="s">
        <v>11500</v>
      </c>
      <c r="M4204" s="1" t="s">
        <v>57</v>
      </c>
      <c r="P4204" s="181" t="s">
        <v>11500</v>
      </c>
      <c r="Q4204" s="182"/>
      <c r="S4204" s="6">
        <v>0</v>
      </c>
      <c r="T4204" s="6">
        <v>0</v>
      </c>
      <c r="U4204" s="6">
        <v>-5118.18</v>
      </c>
      <c r="V4204" s="6">
        <v>0</v>
      </c>
      <c r="W4204" s="6">
        <f>SUM(Table2[[#This Row],[PE Obligations]:[Paving Obligations]])</f>
        <v>-5118.18</v>
      </c>
    </row>
    <row r="4205" spans="1:23" ht="30" x14ac:dyDescent="0.25">
      <c r="A4205" s="5">
        <v>126966</v>
      </c>
      <c r="B4205" s="4">
        <v>2</v>
      </c>
      <c r="C4205" s="9" t="s">
        <v>212</v>
      </c>
      <c r="D4205" s="65" t="s">
        <v>5195</v>
      </c>
      <c r="E4205" s="65" t="s">
        <v>11498</v>
      </c>
      <c r="F4205" s="9" t="s">
        <v>5196</v>
      </c>
      <c r="H4205" s="1" t="s">
        <v>1098</v>
      </c>
      <c r="I4205" s="1" t="s">
        <v>158</v>
      </c>
      <c r="K4205" s="14" t="s">
        <v>11500</v>
      </c>
      <c r="L4205" s="14" t="s">
        <v>11500</v>
      </c>
      <c r="M4205" s="2">
        <v>2.069</v>
      </c>
      <c r="P4205" s="181" t="s">
        <v>11517</v>
      </c>
      <c r="Q4205" s="182" t="s">
        <v>30</v>
      </c>
      <c r="S4205" s="6">
        <v>0</v>
      </c>
      <c r="T4205" s="6">
        <v>0</v>
      </c>
      <c r="U4205" s="6">
        <v>0</v>
      </c>
      <c r="V4205" s="6">
        <v>-5136.18</v>
      </c>
      <c r="W4205" s="6">
        <f>SUM(Table2[[#This Row],[PE Obligations]:[Paving Obligations]])</f>
        <v>-5136.18</v>
      </c>
    </row>
    <row r="4206" spans="1:23" x14ac:dyDescent="0.25">
      <c r="A4206" s="5">
        <v>105237.14</v>
      </c>
      <c r="B4206" s="4">
        <v>3</v>
      </c>
      <c r="C4206" s="9" t="s">
        <v>206</v>
      </c>
      <c r="D4206" s="65"/>
      <c r="E4206" s="65" t="s">
        <v>11498</v>
      </c>
      <c r="F4206" s="9" t="s">
        <v>896</v>
      </c>
      <c r="H4206" s="1" t="s">
        <v>760</v>
      </c>
      <c r="I4206" s="1" t="s">
        <v>761</v>
      </c>
      <c r="K4206" s="14" t="s">
        <v>11500</v>
      </c>
      <c r="L4206" s="14" t="s">
        <v>11500</v>
      </c>
      <c r="M4206" s="1" t="s">
        <v>57</v>
      </c>
      <c r="P4206" s="181" t="s">
        <v>11517</v>
      </c>
      <c r="Q4206" s="182"/>
      <c r="S4206" s="6">
        <v>0</v>
      </c>
      <c r="T4206" s="6">
        <v>0</v>
      </c>
      <c r="U4206" s="6">
        <v>-5241.6000000000004</v>
      </c>
      <c r="V4206" s="6">
        <v>0</v>
      </c>
      <c r="W4206" s="6">
        <f>SUM(Table2[[#This Row],[PE Obligations]:[Paving Obligations]])</f>
        <v>-5241.6000000000004</v>
      </c>
    </row>
    <row r="4207" spans="1:23" ht="30" x14ac:dyDescent="0.25">
      <c r="A4207" s="5">
        <v>126470</v>
      </c>
      <c r="B4207" s="4">
        <v>1</v>
      </c>
      <c r="C4207" s="9" t="s">
        <v>110</v>
      </c>
      <c r="D4207" s="65" t="s">
        <v>4863</v>
      </c>
      <c r="E4207" s="65" t="s">
        <v>11498</v>
      </c>
      <c r="F4207" s="9" t="s">
        <v>4864</v>
      </c>
      <c r="H4207" s="1" t="s">
        <v>1098</v>
      </c>
      <c r="I4207" s="1" t="s">
        <v>158</v>
      </c>
      <c r="K4207" s="14" t="s">
        <v>11500</v>
      </c>
      <c r="L4207" s="14" t="s">
        <v>11500</v>
      </c>
      <c r="M4207" s="2">
        <v>6.7</v>
      </c>
      <c r="P4207" s="181" t="s">
        <v>11517</v>
      </c>
      <c r="Q4207" s="182" t="s">
        <v>30</v>
      </c>
      <c r="S4207" s="6">
        <v>0</v>
      </c>
      <c r="T4207" s="6">
        <v>0</v>
      </c>
      <c r="U4207" s="6">
        <v>0</v>
      </c>
      <c r="V4207" s="6">
        <v>-5248.74</v>
      </c>
      <c r="W4207" s="6">
        <f>SUM(Table2[[#This Row],[PE Obligations]:[Paving Obligations]])</f>
        <v>-5248.74</v>
      </c>
    </row>
    <row r="4208" spans="1:23" x14ac:dyDescent="0.25">
      <c r="A4208" s="5">
        <v>127031</v>
      </c>
      <c r="B4208" s="4">
        <v>4</v>
      </c>
      <c r="C4208" s="9" t="s">
        <v>314</v>
      </c>
      <c r="D4208" s="65" t="s">
        <v>5254</v>
      </c>
      <c r="E4208" s="65" t="s">
        <v>11498</v>
      </c>
      <c r="F4208" s="9" t="s">
        <v>5255</v>
      </c>
      <c r="H4208" s="1" t="s">
        <v>1098</v>
      </c>
      <c r="I4208" s="1" t="s">
        <v>158</v>
      </c>
      <c r="K4208" s="14" t="s">
        <v>11500</v>
      </c>
      <c r="L4208" s="14" t="s">
        <v>11500</v>
      </c>
      <c r="M4208" s="2">
        <v>1.3</v>
      </c>
      <c r="P4208" s="181" t="s">
        <v>11517</v>
      </c>
      <c r="Q4208" s="182" t="s">
        <v>30</v>
      </c>
      <c r="S4208" s="6">
        <v>0</v>
      </c>
      <c r="T4208" s="6">
        <v>0</v>
      </c>
      <c r="U4208" s="6">
        <v>0</v>
      </c>
      <c r="V4208" s="6">
        <v>-5281.45</v>
      </c>
      <c r="W4208" s="6">
        <f>SUM(Table2[[#This Row],[PE Obligations]:[Paving Obligations]])</f>
        <v>-5281.45</v>
      </c>
    </row>
    <row r="4209" spans="1:23" x14ac:dyDescent="0.25">
      <c r="A4209" s="5">
        <v>121891</v>
      </c>
      <c r="B4209" s="4">
        <v>2</v>
      </c>
      <c r="C4209" s="9" t="s">
        <v>159</v>
      </c>
      <c r="D4209" s="65" t="s">
        <v>448</v>
      </c>
      <c r="E4209" s="65" t="s">
        <v>900</v>
      </c>
      <c r="F4209" s="9" t="s">
        <v>3035</v>
      </c>
      <c r="H4209" s="1" t="s">
        <v>105</v>
      </c>
      <c r="I4209" s="1" t="s">
        <v>761</v>
      </c>
      <c r="K4209" s="14" t="s">
        <v>11500</v>
      </c>
      <c r="L4209" s="14" t="s">
        <v>11500</v>
      </c>
      <c r="M4209" s="1" t="s">
        <v>57</v>
      </c>
      <c r="P4209" s="181" t="s">
        <v>11515</v>
      </c>
      <c r="Q4209" s="182"/>
      <c r="S4209" s="6">
        <v>0</v>
      </c>
      <c r="T4209" s="6">
        <v>0</v>
      </c>
      <c r="U4209" s="6">
        <v>-5362.73</v>
      </c>
      <c r="V4209" s="6">
        <v>0</v>
      </c>
      <c r="W4209" s="6">
        <f>SUM(Table2[[#This Row],[PE Obligations]:[Paving Obligations]])</f>
        <v>-5362.73</v>
      </c>
    </row>
    <row r="4210" spans="1:23" x14ac:dyDescent="0.25">
      <c r="A4210" s="5">
        <v>105039.14</v>
      </c>
      <c r="B4210" s="4">
        <v>1</v>
      </c>
      <c r="C4210" s="9" t="s">
        <v>186</v>
      </c>
      <c r="D4210" s="65"/>
      <c r="E4210" s="65" t="s">
        <v>11498</v>
      </c>
      <c r="F4210" s="9" t="s">
        <v>896</v>
      </c>
      <c r="H4210" s="1" t="s">
        <v>760</v>
      </c>
      <c r="I4210" s="1" t="s">
        <v>761</v>
      </c>
      <c r="K4210" s="14" t="s">
        <v>11500</v>
      </c>
      <c r="L4210" s="14" t="s">
        <v>11500</v>
      </c>
      <c r="M4210" s="1" t="s">
        <v>57</v>
      </c>
      <c r="P4210" s="181" t="s">
        <v>11517</v>
      </c>
      <c r="Q4210" s="182"/>
      <c r="S4210" s="6">
        <v>0</v>
      </c>
      <c r="T4210" s="6">
        <v>0</v>
      </c>
      <c r="U4210" s="6">
        <v>-5395.19</v>
      </c>
      <c r="V4210" s="6">
        <v>0</v>
      </c>
      <c r="W4210" s="6">
        <f>SUM(Table2[[#This Row],[PE Obligations]:[Paving Obligations]])</f>
        <v>-5395.19</v>
      </c>
    </row>
    <row r="4211" spans="1:23" ht="45" x14ac:dyDescent="0.25">
      <c r="A4211" s="5">
        <v>125016</v>
      </c>
      <c r="B4211" s="4">
        <v>1</v>
      </c>
      <c r="C4211" s="9" t="s">
        <v>49</v>
      </c>
      <c r="D4211" s="65" t="s">
        <v>4132</v>
      </c>
      <c r="E4211" s="65" t="s">
        <v>11498</v>
      </c>
      <c r="F4211" s="9" t="s">
        <v>4133</v>
      </c>
      <c r="H4211" s="1" t="s">
        <v>1098</v>
      </c>
      <c r="I4211" s="1" t="s">
        <v>158</v>
      </c>
      <c r="K4211" s="14" t="s">
        <v>11500</v>
      </c>
      <c r="L4211" s="14" t="s">
        <v>11500</v>
      </c>
      <c r="M4211" s="2">
        <v>3.58</v>
      </c>
      <c r="P4211" s="181" t="s">
        <v>11517</v>
      </c>
      <c r="Q4211" s="182" t="s">
        <v>30</v>
      </c>
      <c r="S4211" s="6">
        <v>0</v>
      </c>
      <c r="T4211" s="6">
        <v>0</v>
      </c>
      <c r="U4211" s="6">
        <v>0</v>
      </c>
      <c r="V4211" s="6">
        <v>-5425.67</v>
      </c>
      <c r="W4211" s="6">
        <f>SUM(Table2[[#This Row],[PE Obligations]:[Paving Obligations]])</f>
        <v>-5425.67</v>
      </c>
    </row>
    <row r="4212" spans="1:23" x14ac:dyDescent="0.25">
      <c r="A4212" s="5">
        <v>127785</v>
      </c>
      <c r="B4212" s="4">
        <v>4</v>
      </c>
      <c r="C4212" s="9" t="s">
        <v>304</v>
      </c>
      <c r="D4212" s="65"/>
      <c r="E4212" s="65" t="s">
        <v>900</v>
      </c>
      <c r="F4212" s="9" t="s">
        <v>5796</v>
      </c>
      <c r="H4212" s="1" t="s">
        <v>105</v>
      </c>
      <c r="I4212" s="1" t="s">
        <v>171</v>
      </c>
      <c r="K4212" s="14" t="s">
        <v>11500</v>
      </c>
      <c r="L4212" s="14" t="s">
        <v>11500</v>
      </c>
      <c r="M4212" s="1" t="s">
        <v>57</v>
      </c>
      <c r="P4212" s="181" t="s">
        <v>11515</v>
      </c>
      <c r="Q4212" s="182"/>
      <c r="S4212" s="6">
        <v>0</v>
      </c>
      <c r="T4212" s="6">
        <v>0</v>
      </c>
      <c r="U4212" s="6">
        <v>-5475.21</v>
      </c>
      <c r="V4212" s="6">
        <v>0</v>
      </c>
      <c r="W4212" s="6">
        <f>SUM(Table2[[#This Row],[PE Obligations]:[Paving Obligations]])</f>
        <v>-5475.21</v>
      </c>
    </row>
    <row r="4213" spans="1:23" ht="30" x14ac:dyDescent="0.25">
      <c r="A4213" s="5">
        <v>127432</v>
      </c>
      <c r="B4213" s="4">
        <v>1</v>
      </c>
      <c r="C4213" s="9" t="s">
        <v>83</v>
      </c>
      <c r="D4213" s="65" t="s">
        <v>5490</v>
      </c>
      <c r="E4213" s="65" t="s">
        <v>11498</v>
      </c>
      <c r="F4213" s="9" t="s">
        <v>5491</v>
      </c>
      <c r="H4213" s="1" t="s">
        <v>1098</v>
      </c>
      <c r="I4213" s="1" t="s">
        <v>158</v>
      </c>
      <c r="K4213" s="14" t="s">
        <v>11500</v>
      </c>
      <c r="L4213" s="14" t="s">
        <v>11500</v>
      </c>
      <c r="M4213" s="2">
        <v>1.8</v>
      </c>
      <c r="P4213" s="181" t="s">
        <v>11517</v>
      </c>
      <c r="Q4213" s="182" t="s">
        <v>1369</v>
      </c>
      <c r="S4213" s="6">
        <v>0</v>
      </c>
      <c r="T4213" s="6">
        <v>0</v>
      </c>
      <c r="U4213" s="6">
        <v>0</v>
      </c>
      <c r="V4213" s="6">
        <v>-5508.41</v>
      </c>
      <c r="W4213" s="6">
        <f>SUM(Table2[[#This Row],[PE Obligations]:[Paving Obligations]])</f>
        <v>-5508.41</v>
      </c>
    </row>
    <row r="4214" spans="1:23" x14ac:dyDescent="0.25">
      <c r="A4214" s="5">
        <v>127805</v>
      </c>
      <c r="B4214" s="4">
        <v>1</v>
      </c>
      <c r="C4214" s="9" t="s">
        <v>25</v>
      </c>
      <c r="D4214" s="65"/>
      <c r="E4214" s="65" t="s">
        <v>11500</v>
      </c>
      <c r="F4214" s="9" t="s">
        <v>5807</v>
      </c>
      <c r="H4214" s="1" t="s">
        <v>878</v>
      </c>
      <c r="I4214" s="1" t="s">
        <v>972</v>
      </c>
      <c r="K4214" s="14" t="s">
        <v>11500</v>
      </c>
      <c r="L4214" s="14" t="s">
        <v>11500</v>
      </c>
      <c r="M4214" s="1" t="s">
        <v>57</v>
      </c>
      <c r="P4214" s="181" t="s">
        <v>11500</v>
      </c>
      <c r="Q4214" s="182"/>
      <c r="S4214" s="6">
        <v>0</v>
      </c>
      <c r="T4214" s="6">
        <v>0</v>
      </c>
      <c r="U4214" s="6">
        <v>-5516.05</v>
      </c>
      <c r="V4214" s="6">
        <v>0</v>
      </c>
      <c r="W4214" s="6">
        <f>SUM(Table2[[#This Row],[PE Obligations]:[Paving Obligations]])</f>
        <v>-5516.05</v>
      </c>
    </row>
    <row r="4215" spans="1:23" x14ac:dyDescent="0.25">
      <c r="A4215" s="5">
        <v>125675</v>
      </c>
      <c r="B4215" s="4">
        <v>6</v>
      </c>
      <c r="C4215" s="9" t="s">
        <v>46</v>
      </c>
      <c r="D4215" s="65"/>
      <c r="E4215" s="65" t="s">
        <v>11500</v>
      </c>
      <c r="F4215" s="9" t="s">
        <v>4515</v>
      </c>
      <c r="H4215" s="1" t="s">
        <v>1246</v>
      </c>
      <c r="K4215" s="14" t="s">
        <v>11500</v>
      </c>
      <c r="L4215" s="14" t="s">
        <v>11500</v>
      </c>
      <c r="M4215" s="1" t="s">
        <v>57</v>
      </c>
      <c r="P4215" s="181" t="s">
        <v>11500</v>
      </c>
      <c r="Q4215" s="182"/>
      <c r="S4215" s="6">
        <v>0</v>
      </c>
      <c r="T4215" s="6">
        <v>0</v>
      </c>
      <c r="U4215" s="6">
        <v>-5551.5</v>
      </c>
      <c r="V4215" s="6">
        <v>0</v>
      </c>
      <c r="W4215" s="6">
        <f>SUM(Table2[[#This Row],[PE Obligations]:[Paving Obligations]])</f>
        <v>-5551.5</v>
      </c>
    </row>
    <row r="4216" spans="1:23" x14ac:dyDescent="0.25">
      <c r="A4216" s="5">
        <v>48127</v>
      </c>
      <c r="B4216" s="4">
        <v>6</v>
      </c>
      <c r="C4216" s="9" t="s">
        <v>46</v>
      </c>
      <c r="D4216" s="65"/>
      <c r="E4216" s="65" t="s">
        <v>11500</v>
      </c>
      <c r="F4216" s="9" t="s">
        <v>165</v>
      </c>
      <c r="H4216" s="1" t="s">
        <v>24</v>
      </c>
      <c r="K4216" s="14" t="s">
        <v>11500</v>
      </c>
      <c r="L4216" s="14" t="s">
        <v>11500</v>
      </c>
      <c r="M4216" s="2">
        <v>0</v>
      </c>
      <c r="P4216" s="181" t="s">
        <v>11500</v>
      </c>
      <c r="Q4216" s="182"/>
      <c r="S4216" s="6">
        <v>0</v>
      </c>
      <c r="T4216" s="6">
        <v>0</v>
      </c>
      <c r="U4216" s="6">
        <v>-5589.21</v>
      </c>
      <c r="V4216" s="6">
        <v>0</v>
      </c>
      <c r="W4216" s="6">
        <f>SUM(Table2[[#This Row],[PE Obligations]:[Paving Obligations]])</f>
        <v>-5589.21</v>
      </c>
    </row>
    <row r="4217" spans="1:23" x14ac:dyDescent="0.25">
      <c r="A4217" s="5">
        <v>128174</v>
      </c>
      <c r="B4217" s="4">
        <v>1</v>
      </c>
      <c r="C4217" s="9" t="s">
        <v>223</v>
      </c>
      <c r="D4217" s="65"/>
      <c r="E4217" s="65" t="s">
        <v>11500</v>
      </c>
      <c r="F4217" s="9" t="s">
        <v>6036</v>
      </c>
      <c r="H4217" s="1" t="s">
        <v>878</v>
      </c>
      <c r="I4217" s="1" t="s">
        <v>972</v>
      </c>
      <c r="K4217" s="14" t="s">
        <v>11500</v>
      </c>
      <c r="L4217" s="14" t="s">
        <v>11500</v>
      </c>
      <c r="M4217" s="1" t="s">
        <v>57</v>
      </c>
      <c r="P4217" s="181" t="s">
        <v>11500</v>
      </c>
      <c r="Q4217" s="182"/>
      <c r="S4217" s="6">
        <v>0</v>
      </c>
      <c r="T4217" s="6">
        <v>0</v>
      </c>
      <c r="U4217" s="6">
        <v>-5669.07</v>
      </c>
      <c r="V4217" s="6">
        <v>0</v>
      </c>
      <c r="W4217" s="6">
        <f>SUM(Table2[[#This Row],[PE Obligations]:[Paving Obligations]])</f>
        <v>-5669.07</v>
      </c>
    </row>
    <row r="4218" spans="1:23" ht="45" x14ac:dyDescent="0.25">
      <c r="A4218" s="5">
        <v>126561</v>
      </c>
      <c r="B4218" s="4">
        <v>4</v>
      </c>
      <c r="C4218" s="9" t="s">
        <v>304</v>
      </c>
      <c r="D4218" s="65" t="s">
        <v>4928</v>
      </c>
      <c r="E4218" s="65" t="s">
        <v>11498</v>
      </c>
      <c r="F4218" s="9" t="s">
        <v>4929</v>
      </c>
      <c r="H4218" s="1" t="s">
        <v>1098</v>
      </c>
      <c r="I4218" s="1" t="s">
        <v>158</v>
      </c>
      <c r="K4218" s="14" t="s">
        <v>11500</v>
      </c>
      <c r="L4218" s="14" t="s">
        <v>11500</v>
      </c>
      <c r="M4218" s="2">
        <v>0.5</v>
      </c>
      <c r="P4218" s="181" t="s">
        <v>11517</v>
      </c>
      <c r="Q4218" s="182" t="s">
        <v>30</v>
      </c>
      <c r="S4218" s="6">
        <v>0</v>
      </c>
      <c r="T4218" s="6">
        <v>0</v>
      </c>
      <c r="U4218" s="6">
        <v>0</v>
      </c>
      <c r="V4218" s="6">
        <v>-5724.6</v>
      </c>
      <c r="W4218" s="6">
        <f>SUM(Table2[[#This Row],[PE Obligations]:[Paving Obligations]])</f>
        <v>-5724.6</v>
      </c>
    </row>
    <row r="4219" spans="1:23" ht="30" x14ac:dyDescent="0.25">
      <c r="A4219" s="5">
        <v>126978</v>
      </c>
      <c r="B4219" s="4">
        <v>4</v>
      </c>
      <c r="C4219" s="9" t="s">
        <v>248</v>
      </c>
      <c r="D4219" s="65" t="s">
        <v>5216</v>
      </c>
      <c r="E4219" s="65" t="s">
        <v>11498</v>
      </c>
      <c r="F4219" s="9" t="s">
        <v>5217</v>
      </c>
      <c r="H4219" s="1" t="s">
        <v>1098</v>
      </c>
      <c r="I4219" s="1" t="s">
        <v>158</v>
      </c>
      <c r="K4219" s="14" t="s">
        <v>11500</v>
      </c>
      <c r="L4219" s="14" t="s">
        <v>11500</v>
      </c>
      <c r="M4219" s="2">
        <v>1.175</v>
      </c>
      <c r="P4219" s="181" t="s">
        <v>11517</v>
      </c>
      <c r="Q4219" s="182" t="s">
        <v>30</v>
      </c>
      <c r="S4219" s="6">
        <v>0</v>
      </c>
      <c r="T4219" s="6">
        <v>0</v>
      </c>
      <c r="U4219" s="6">
        <v>0</v>
      </c>
      <c r="V4219" s="6">
        <v>-5730.19</v>
      </c>
      <c r="W4219" s="6">
        <f>SUM(Table2[[#This Row],[PE Obligations]:[Paving Obligations]])</f>
        <v>-5730.19</v>
      </c>
    </row>
    <row r="4220" spans="1:23" x14ac:dyDescent="0.25">
      <c r="A4220" s="5">
        <v>128740</v>
      </c>
      <c r="B4220" s="4">
        <v>4</v>
      </c>
      <c r="C4220" s="9" t="s">
        <v>314</v>
      </c>
      <c r="D4220" s="65" t="s">
        <v>6284</v>
      </c>
      <c r="E4220" s="65" t="s">
        <v>11498</v>
      </c>
      <c r="F4220" s="9" t="s">
        <v>6285</v>
      </c>
      <c r="H4220" s="1" t="s">
        <v>1098</v>
      </c>
      <c r="I4220" s="1" t="s">
        <v>158</v>
      </c>
      <c r="K4220" s="14" t="s">
        <v>11500</v>
      </c>
      <c r="L4220" s="14" t="s">
        <v>11500</v>
      </c>
      <c r="M4220" s="2">
        <v>2.6779999999999999</v>
      </c>
      <c r="P4220" s="181" t="s">
        <v>11517</v>
      </c>
      <c r="Q4220" s="182" t="s">
        <v>30</v>
      </c>
      <c r="S4220" s="6">
        <v>0</v>
      </c>
      <c r="T4220" s="6">
        <v>0</v>
      </c>
      <c r="U4220" s="6">
        <v>0</v>
      </c>
      <c r="V4220" s="6">
        <v>-5747.51</v>
      </c>
      <c r="W4220" s="6">
        <f>SUM(Table2[[#This Row],[PE Obligations]:[Paving Obligations]])</f>
        <v>-5747.51</v>
      </c>
    </row>
    <row r="4221" spans="1:23" x14ac:dyDescent="0.25">
      <c r="A4221" s="5">
        <v>125143</v>
      </c>
      <c r="B4221" s="4">
        <v>1</v>
      </c>
      <c r="C4221" s="9" t="s">
        <v>192</v>
      </c>
      <c r="D4221" s="65"/>
      <c r="E4221" s="65" t="s">
        <v>11500</v>
      </c>
      <c r="F4221" s="9" t="s">
        <v>4173</v>
      </c>
      <c r="H4221" s="1" t="s">
        <v>878</v>
      </c>
      <c r="I4221" s="1" t="s">
        <v>972</v>
      </c>
      <c r="K4221" s="14" t="s">
        <v>11500</v>
      </c>
      <c r="L4221" s="14" t="s">
        <v>11500</v>
      </c>
      <c r="M4221" s="1" t="s">
        <v>57</v>
      </c>
      <c r="P4221" s="181" t="s">
        <v>11500</v>
      </c>
      <c r="Q4221" s="182"/>
      <c r="S4221" s="6">
        <v>0</v>
      </c>
      <c r="T4221" s="6">
        <v>0</v>
      </c>
      <c r="U4221" s="6">
        <v>-5875</v>
      </c>
      <c r="V4221" s="6">
        <v>0</v>
      </c>
      <c r="W4221" s="6">
        <f>SUM(Table2[[#This Row],[PE Obligations]:[Paving Obligations]])</f>
        <v>-5875</v>
      </c>
    </row>
    <row r="4222" spans="1:23" x14ac:dyDescent="0.25">
      <c r="A4222" s="5">
        <v>105201.14</v>
      </c>
      <c r="B4222" s="4">
        <v>3</v>
      </c>
      <c r="C4222" s="9" t="s">
        <v>798</v>
      </c>
      <c r="D4222" s="65"/>
      <c r="E4222" s="65" t="s">
        <v>11498</v>
      </c>
      <c r="F4222" s="9" t="s">
        <v>896</v>
      </c>
      <c r="H4222" s="1" t="s">
        <v>760</v>
      </c>
      <c r="I4222" s="1" t="s">
        <v>761</v>
      </c>
      <c r="K4222" s="14" t="s">
        <v>11500</v>
      </c>
      <c r="L4222" s="14" t="s">
        <v>11500</v>
      </c>
      <c r="M4222" s="1" t="s">
        <v>57</v>
      </c>
      <c r="P4222" s="181" t="s">
        <v>11517</v>
      </c>
      <c r="Q4222" s="182"/>
      <c r="S4222" s="6">
        <v>0</v>
      </c>
      <c r="T4222" s="6">
        <v>0</v>
      </c>
      <c r="U4222" s="6">
        <v>-5878.28</v>
      </c>
      <c r="V4222" s="6">
        <v>0</v>
      </c>
      <c r="W4222" s="6">
        <f>SUM(Table2[[#This Row],[PE Obligations]:[Paving Obligations]])</f>
        <v>-5878.28</v>
      </c>
    </row>
    <row r="4223" spans="1:23" x14ac:dyDescent="0.25">
      <c r="A4223" s="5">
        <v>128171</v>
      </c>
      <c r="B4223" s="4">
        <v>1</v>
      </c>
      <c r="C4223" s="9" t="s">
        <v>223</v>
      </c>
      <c r="D4223" s="65"/>
      <c r="E4223" s="65" t="s">
        <v>11500</v>
      </c>
      <c r="F4223" s="9" t="s">
        <v>6035</v>
      </c>
      <c r="H4223" s="1" t="s">
        <v>878</v>
      </c>
      <c r="I4223" s="1" t="s">
        <v>972</v>
      </c>
      <c r="K4223" s="14" t="s">
        <v>11500</v>
      </c>
      <c r="L4223" s="14" t="s">
        <v>11500</v>
      </c>
      <c r="M4223" s="1" t="s">
        <v>57</v>
      </c>
      <c r="P4223" s="181" t="s">
        <v>11500</v>
      </c>
      <c r="Q4223" s="182"/>
      <c r="S4223" s="6">
        <v>0</v>
      </c>
      <c r="T4223" s="6">
        <v>0</v>
      </c>
      <c r="U4223" s="6">
        <v>-5960</v>
      </c>
      <c r="V4223" s="6">
        <v>0</v>
      </c>
      <c r="W4223" s="6">
        <f>SUM(Table2[[#This Row],[PE Obligations]:[Paving Obligations]])</f>
        <v>-5960</v>
      </c>
    </row>
    <row r="4224" spans="1:23" x14ac:dyDescent="0.25">
      <c r="A4224" s="5">
        <v>123686</v>
      </c>
      <c r="B4224" s="4">
        <v>3</v>
      </c>
      <c r="C4224" s="9" t="s">
        <v>343</v>
      </c>
      <c r="D4224" s="65" t="s">
        <v>3532</v>
      </c>
      <c r="E4224" s="65" t="s">
        <v>11498</v>
      </c>
      <c r="F4224" s="9" t="s">
        <v>3533</v>
      </c>
      <c r="H4224" s="1" t="s">
        <v>35</v>
      </c>
      <c r="I4224" s="1" t="s">
        <v>29</v>
      </c>
      <c r="K4224" s="14" t="s">
        <v>28</v>
      </c>
      <c r="L4224" s="14" t="s">
        <v>113</v>
      </c>
      <c r="M4224" s="2">
        <v>0</v>
      </c>
      <c r="P4224" s="181" t="s">
        <v>11517</v>
      </c>
      <c r="Q4224" s="182" t="s">
        <v>30</v>
      </c>
      <c r="S4224" s="6">
        <v>0</v>
      </c>
      <c r="T4224" s="6">
        <v>0</v>
      </c>
      <c r="U4224" s="6">
        <v>-5981.57</v>
      </c>
      <c r="V4224" s="6">
        <v>0</v>
      </c>
      <c r="W4224" s="6">
        <f>SUM(Table2[[#This Row],[PE Obligations]:[Paving Obligations]])</f>
        <v>-5981.57</v>
      </c>
    </row>
    <row r="4225" spans="1:23" x14ac:dyDescent="0.25">
      <c r="A4225" s="5">
        <v>127812</v>
      </c>
      <c r="B4225" s="4">
        <v>2</v>
      </c>
      <c r="C4225" s="9" t="s">
        <v>204</v>
      </c>
      <c r="D4225" s="65"/>
      <c r="E4225" s="65" t="s">
        <v>11500</v>
      </c>
      <c r="F4225" s="9" t="s">
        <v>5812</v>
      </c>
      <c r="H4225" s="1" t="s">
        <v>878</v>
      </c>
      <c r="I4225" s="1" t="s">
        <v>972</v>
      </c>
      <c r="K4225" s="14" t="s">
        <v>11500</v>
      </c>
      <c r="L4225" s="14" t="s">
        <v>11500</v>
      </c>
      <c r="M4225" s="1" t="s">
        <v>57</v>
      </c>
      <c r="P4225" s="181" t="s">
        <v>11500</v>
      </c>
      <c r="Q4225" s="182"/>
      <c r="S4225" s="6">
        <v>0</v>
      </c>
      <c r="T4225" s="6">
        <v>0</v>
      </c>
      <c r="U4225" s="6">
        <v>-6029.46</v>
      </c>
      <c r="V4225" s="6">
        <v>0</v>
      </c>
      <c r="W4225" s="6">
        <f>SUM(Table2[[#This Row],[PE Obligations]:[Paving Obligations]])</f>
        <v>-6029.46</v>
      </c>
    </row>
    <row r="4226" spans="1:23" ht="30" x14ac:dyDescent="0.25">
      <c r="A4226" s="5">
        <v>123335</v>
      </c>
      <c r="B4226" s="4">
        <v>4</v>
      </c>
      <c r="C4226" s="9" t="s">
        <v>246</v>
      </c>
      <c r="D4226" s="65" t="s">
        <v>3428</v>
      </c>
      <c r="E4226" s="65" t="s">
        <v>11498</v>
      </c>
      <c r="F4226" s="9" t="s">
        <v>3429</v>
      </c>
      <c r="H4226" s="1" t="s">
        <v>1098</v>
      </c>
      <c r="I4226" s="1" t="s">
        <v>158</v>
      </c>
      <c r="K4226" s="14" t="s">
        <v>11500</v>
      </c>
      <c r="L4226" s="14" t="s">
        <v>11500</v>
      </c>
      <c r="M4226" s="2">
        <v>2.1619999999999999</v>
      </c>
      <c r="P4226" s="181" t="s">
        <v>11517</v>
      </c>
      <c r="Q4226" s="182" t="s">
        <v>30</v>
      </c>
      <c r="S4226" s="6">
        <v>0</v>
      </c>
      <c r="T4226" s="6">
        <v>0</v>
      </c>
      <c r="U4226" s="6">
        <v>0</v>
      </c>
      <c r="V4226" s="6">
        <v>-6032.06</v>
      </c>
      <c r="W4226" s="6">
        <f>SUM(Table2[[#This Row],[PE Obligations]:[Paving Obligations]])</f>
        <v>-6032.06</v>
      </c>
    </row>
    <row r="4227" spans="1:23" ht="30" x14ac:dyDescent="0.25">
      <c r="A4227" s="5">
        <v>126918</v>
      </c>
      <c r="B4227" s="4">
        <v>3</v>
      </c>
      <c r="C4227" s="9" t="s">
        <v>237</v>
      </c>
      <c r="D4227" s="65" t="s">
        <v>5163</v>
      </c>
      <c r="E4227" s="65" t="s">
        <v>11498</v>
      </c>
      <c r="F4227" s="9" t="s">
        <v>5164</v>
      </c>
      <c r="H4227" s="1" t="s">
        <v>1098</v>
      </c>
      <c r="I4227" s="1" t="s">
        <v>158</v>
      </c>
      <c r="K4227" s="14" t="s">
        <v>11500</v>
      </c>
      <c r="L4227" s="14" t="s">
        <v>11500</v>
      </c>
      <c r="M4227" s="2">
        <v>1.006</v>
      </c>
      <c r="P4227" s="181" t="s">
        <v>11517</v>
      </c>
      <c r="Q4227" s="182" t="s">
        <v>30</v>
      </c>
      <c r="S4227" s="6">
        <v>0</v>
      </c>
      <c r="T4227" s="6">
        <v>0</v>
      </c>
      <c r="U4227" s="6">
        <v>0</v>
      </c>
      <c r="V4227" s="6">
        <v>-6083.58</v>
      </c>
      <c r="W4227" s="6">
        <f>SUM(Table2[[#This Row],[PE Obligations]:[Paving Obligations]])</f>
        <v>-6083.58</v>
      </c>
    </row>
    <row r="4228" spans="1:23" ht="60" x14ac:dyDescent="0.25">
      <c r="A4228" s="5">
        <v>122555</v>
      </c>
      <c r="B4228" s="4">
        <v>3</v>
      </c>
      <c r="C4228" s="9" t="s">
        <v>320</v>
      </c>
      <c r="D4228" s="65" t="s">
        <v>474</v>
      </c>
      <c r="E4228" s="65" t="s">
        <v>900</v>
      </c>
      <c r="F4228" s="9" t="s">
        <v>3202</v>
      </c>
      <c r="G4228" s="9" t="s">
        <v>3203</v>
      </c>
      <c r="H4228" s="1" t="s">
        <v>158</v>
      </c>
      <c r="I4228" s="1" t="s">
        <v>341</v>
      </c>
      <c r="J4228" s="1" t="str">
        <f>VLOOKUP(A4228,'Resurfacing Data'!A:M,13,FALSE)</f>
        <v>Mill &amp; 411D, Fog Seal Shlds</v>
      </c>
      <c r="K4228" s="14" t="s">
        <v>11496</v>
      </c>
      <c r="L4228" s="14" t="s">
        <v>10418</v>
      </c>
      <c r="M4228" s="2">
        <v>3.94</v>
      </c>
      <c r="N4228" s="13">
        <v>42545</v>
      </c>
      <c r="O4228" s="1" t="s">
        <v>342</v>
      </c>
      <c r="P4228" s="181" t="s">
        <v>11515</v>
      </c>
      <c r="Q4228" s="182" t="s">
        <v>24</v>
      </c>
      <c r="R4228" s="9" t="s">
        <v>3204</v>
      </c>
      <c r="S4228" s="6">
        <v>0</v>
      </c>
      <c r="T4228" s="6">
        <v>0</v>
      </c>
      <c r="U4228" s="6">
        <v>-6224.29</v>
      </c>
      <c r="V4228" s="6">
        <v>133.19</v>
      </c>
      <c r="W4228" s="6">
        <f>SUM(Table2[[#This Row],[PE Obligations]:[Paving Obligations]])</f>
        <v>-6091.1</v>
      </c>
    </row>
    <row r="4229" spans="1:23" x14ac:dyDescent="0.25">
      <c r="A4229" s="5">
        <v>127797</v>
      </c>
      <c r="B4229" s="4">
        <v>2</v>
      </c>
      <c r="C4229" s="9" t="s">
        <v>241</v>
      </c>
      <c r="D4229" s="65"/>
      <c r="E4229" s="65" t="s">
        <v>11500</v>
      </c>
      <c r="F4229" s="9" t="s">
        <v>5802</v>
      </c>
      <c r="H4229" s="1" t="s">
        <v>878</v>
      </c>
      <c r="I4229" s="1" t="s">
        <v>972</v>
      </c>
      <c r="K4229" s="14" t="s">
        <v>11500</v>
      </c>
      <c r="L4229" s="14" t="s">
        <v>11500</v>
      </c>
      <c r="M4229" s="1" t="s">
        <v>57</v>
      </c>
      <c r="P4229" s="181" t="s">
        <v>11500</v>
      </c>
      <c r="Q4229" s="182"/>
      <c r="S4229" s="6">
        <v>0</v>
      </c>
      <c r="T4229" s="6">
        <v>0</v>
      </c>
      <c r="U4229" s="6">
        <v>-6136.15</v>
      </c>
      <c r="V4229" s="6">
        <v>0</v>
      </c>
      <c r="W4229" s="6">
        <f>SUM(Table2[[#This Row],[PE Obligations]:[Paving Obligations]])</f>
        <v>-6136.15</v>
      </c>
    </row>
    <row r="4230" spans="1:23" x14ac:dyDescent="0.25">
      <c r="A4230" s="5">
        <v>127714</v>
      </c>
      <c r="B4230" s="4">
        <v>2</v>
      </c>
      <c r="C4230" s="9" t="s">
        <v>65</v>
      </c>
      <c r="D4230" s="65"/>
      <c r="E4230" s="65" t="s">
        <v>11500</v>
      </c>
      <c r="F4230" s="9" t="s">
        <v>5647</v>
      </c>
      <c r="H4230" s="1" t="s">
        <v>878</v>
      </c>
      <c r="I4230" s="1" t="s">
        <v>972</v>
      </c>
      <c r="K4230" s="14" t="s">
        <v>11500</v>
      </c>
      <c r="L4230" s="14" t="s">
        <v>11500</v>
      </c>
      <c r="M4230" s="1" t="s">
        <v>57</v>
      </c>
      <c r="P4230" s="181" t="s">
        <v>11500</v>
      </c>
      <c r="Q4230" s="182"/>
      <c r="S4230" s="6">
        <v>0</v>
      </c>
      <c r="T4230" s="6">
        <v>0</v>
      </c>
      <c r="U4230" s="6">
        <v>-6140.86</v>
      </c>
      <c r="V4230" s="6">
        <v>0</v>
      </c>
      <c r="W4230" s="6">
        <f>SUM(Table2[[#This Row],[PE Obligations]:[Paving Obligations]])</f>
        <v>-6140.86</v>
      </c>
    </row>
    <row r="4231" spans="1:23" x14ac:dyDescent="0.25">
      <c r="A4231" s="5">
        <v>127572</v>
      </c>
      <c r="B4231" s="4">
        <v>1</v>
      </c>
      <c r="C4231" s="9" t="s">
        <v>32</v>
      </c>
      <c r="D4231" s="65"/>
      <c r="E4231" s="65" t="s">
        <v>900</v>
      </c>
      <c r="F4231" s="9" t="s">
        <v>5589</v>
      </c>
      <c r="H4231" s="1" t="s">
        <v>105</v>
      </c>
      <c r="I4231" s="1" t="s">
        <v>171</v>
      </c>
      <c r="K4231" s="14" t="s">
        <v>11500</v>
      </c>
      <c r="L4231" s="14" t="s">
        <v>11500</v>
      </c>
      <c r="M4231" s="1" t="s">
        <v>57</v>
      </c>
      <c r="P4231" s="181" t="s">
        <v>11515</v>
      </c>
      <c r="Q4231" s="182"/>
      <c r="S4231" s="6">
        <v>0</v>
      </c>
      <c r="T4231" s="6">
        <v>0</v>
      </c>
      <c r="U4231" s="6">
        <v>-6180.91</v>
      </c>
      <c r="V4231" s="6">
        <v>0</v>
      </c>
      <c r="W4231" s="6">
        <f>SUM(Table2[[#This Row],[PE Obligations]:[Paving Obligations]])</f>
        <v>-6180.91</v>
      </c>
    </row>
    <row r="4232" spans="1:23" x14ac:dyDescent="0.25">
      <c r="A4232" s="5">
        <v>105235.14</v>
      </c>
      <c r="B4232" s="4">
        <v>4</v>
      </c>
      <c r="C4232" s="9" t="s">
        <v>210</v>
      </c>
      <c r="D4232" s="65"/>
      <c r="E4232" s="65" t="s">
        <v>11498</v>
      </c>
      <c r="F4232" s="9" t="s">
        <v>896</v>
      </c>
      <c r="H4232" s="1" t="s">
        <v>760</v>
      </c>
      <c r="I4232" s="1" t="s">
        <v>761</v>
      </c>
      <c r="K4232" s="14" t="s">
        <v>11500</v>
      </c>
      <c r="L4232" s="14" t="s">
        <v>11500</v>
      </c>
      <c r="M4232" s="1" t="s">
        <v>57</v>
      </c>
      <c r="P4232" s="181" t="s">
        <v>11517</v>
      </c>
      <c r="Q4232" s="182"/>
      <c r="S4232" s="6">
        <v>0</v>
      </c>
      <c r="T4232" s="6">
        <v>0</v>
      </c>
      <c r="U4232" s="6">
        <v>-6200.99</v>
      </c>
      <c r="V4232" s="6">
        <v>0</v>
      </c>
      <c r="W4232" s="6">
        <f>SUM(Table2[[#This Row],[PE Obligations]:[Paving Obligations]])</f>
        <v>-6200.99</v>
      </c>
    </row>
    <row r="4233" spans="1:23" ht="30" x14ac:dyDescent="0.25">
      <c r="A4233" s="5">
        <v>128630</v>
      </c>
      <c r="B4233" s="4">
        <v>2</v>
      </c>
      <c r="C4233" s="9" t="s">
        <v>65</v>
      </c>
      <c r="D4233" s="65"/>
      <c r="E4233" s="65" t="s">
        <v>11500</v>
      </c>
      <c r="F4233" s="9" t="s">
        <v>6186</v>
      </c>
      <c r="H4233" s="1" t="s">
        <v>878</v>
      </c>
      <c r="I4233" s="1" t="s">
        <v>972</v>
      </c>
      <c r="K4233" s="14" t="s">
        <v>11500</v>
      </c>
      <c r="L4233" s="14" t="s">
        <v>11500</v>
      </c>
      <c r="M4233" s="1" t="s">
        <v>57</v>
      </c>
      <c r="P4233" s="181" t="s">
        <v>11500</v>
      </c>
      <c r="Q4233" s="182"/>
      <c r="S4233" s="6">
        <v>0</v>
      </c>
      <c r="T4233" s="6">
        <v>0</v>
      </c>
      <c r="U4233" s="6">
        <v>-6203.5</v>
      </c>
      <c r="V4233" s="6">
        <v>0</v>
      </c>
      <c r="W4233" s="6">
        <f>SUM(Table2[[#This Row],[PE Obligations]:[Paving Obligations]])</f>
        <v>-6203.5</v>
      </c>
    </row>
    <row r="4234" spans="1:23" ht="30" x14ac:dyDescent="0.25">
      <c r="A4234" s="5">
        <v>126507</v>
      </c>
      <c r="B4234" s="4">
        <v>4</v>
      </c>
      <c r="C4234" s="9" t="s">
        <v>304</v>
      </c>
      <c r="D4234" s="65" t="s">
        <v>4892</v>
      </c>
      <c r="E4234" s="65" t="s">
        <v>11498</v>
      </c>
      <c r="F4234" s="9" t="s">
        <v>4893</v>
      </c>
      <c r="H4234" s="1" t="s">
        <v>1098</v>
      </c>
      <c r="I4234" s="1" t="s">
        <v>158</v>
      </c>
      <c r="K4234" s="14" t="s">
        <v>11500</v>
      </c>
      <c r="L4234" s="14" t="s">
        <v>11500</v>
      </c>
      <c r="M4234" s="2">
        <v>1.55</v>
      </c>
      <c r="P4234" s="181" t="s">
        <v>11517</v>
      </c>
      <c r="Q4234" s="182" t="s">
        <v>30</v>
      </c>
      <c r="S4234" s="6">
        <v>0</v>
      </c>
      <c r="T4234" s="6">
        <v>0</v>
      </c>
      <c r="U4234" s="6">
        <v>0</v>
      </c>
      <c r="V4234" s="6">
        <v>-6256.88</v>
      </c>
      <c r="W4234" s="6">
        <f>SUM(Table2[[#This Row],[PE Obligations]:[Paving Obligations]])</f>
        <v>-6256.88</v>
      </c>
    </row>
    <row r="4235" spans="1:23" x14ac:dyDescent="0.25">
      <c r="A4235" s="5">
        <v>122335</v>
      </c>
      <c r="B4235" s="4">
        <v>1</v>
      </c>
      <c r="C4235" s="9" t="s">
        <v>397</v>
      </c>
      <c r="D4235" s="65"/>
      <c r="E4235" s="65" t="s">
        <v>11500</v>
      </c>
      <c r="F4235" s="9" t="s">
        <v>3164</v>
      </c>
      <c r="H4235" s="1" t="s">
        <v>878</v>
      </c>
      <c r="I4235" s="1" t="s">
        <v>972</v>
      </c>
      <c r="K4235" s="14" t="s">
        <v>11500</v>
      </c>
      <c r="L4235" s="14" t="s">
        <v>11500</v>
      </c>
      <c r="M4235" s="1" t="s">
        <v>57</v>
      </c>
      <c r="P4235" s="181" t="s">
        <v>11500</v>
      </c>
      <c r="Q4235" s="182"/>
      <c r="S4235" s="6">
        <v>0</v>
      </c>
      <c r="T4235" s="6">
        <v>0</v>
      </c>
      <c r="U4235" s="6">
        <v>-6264.52</v>
      </c>
      <c r="V4235" s="6">
        <v>0</v>
      </c>
      <c r="W4235" s="6">
        <f>SUM(Table2[[#This Row],[PE Obligations]:[Paving Obligations]])</f>
        <v>-6264.52</v>
      </c>
    </row>
    <row r="4236" spans="1:23" ht="30" x14ac:dyDescent="0.25">
      <c r="A4236" s="5">
        <v>127482</v>
      </c>
      <c r="B4236" s="4">
        <v>1</v>
      </c>
      <c r="C4236" s="9" t="s">
        <v>83</v>
      </c>
      <c r="D4236" s="65" t="s">
        <v>5520</v>
      </c>
      <c r="E4236" s="65" t="s">
        <v>11498</v>
      </c>
      <c r="F4236" s="9" t="s">
        <v>5521</v>
      </c>
      <c r="H4236" s="1" t="s">
        <v>1098</v>
      </c>
      <c r="I4236" s="1" t="s">
        <v>158</v>
      </c>
      <c r="K4236" s="14" t="s">
        <v>11500</v>
      </c>
      <c r="L4236" s="14" t="s">
        <v>11500</v>
      </c>
      <c r="M4236" s="2">
        <v>2.2000000000000002</v>
      </c>
      <c r="P4236" s="181" t="s">
        <v>11517</v>
      </c>
      <c r="Q4236" s="182" t="s">
        <v>30</v>
      </c>
      <c r="S4236" s="6">
        <v>0</v>
      </c>
      <c r="T4236" s="6">
        <v>0</v>
      </c>
      <c r="U4236" s="6">
        <v>0</v>
      </c>
      <c r="V4236" s="6">
        <v>-6276.05</v>
      </c>
      <c r="W4236" s="6">
        <f>SUM(Table2[[#This Row],[PE Obligations]:[Paving Obligations]])</f>
        <v>-6276.05</v>
      </c>
    </row>
    <row r="4237" spans="1:23" x14ac:dyDescent="0.25">
      <c r="A4237" s="5">
        <v>105001.14</v>
      </c>
      <c r="B4237" s="4">
        <v>1</v>
      </c>
      <c r="C4237" s="9" t="s">
        <v>306</v>
      </c>
      <c r="D4237" s="65"/>
      <c r="E4237" s="65" t="s">
        <v>11500</v>
      </c>
      <c r="F4237" s="9" t="s">
        <v>896</v>
      </c>
      <c r="H4237" s="1" t="s">
        <v>760</v>
      </c>
      <c r="I4237" s="1" t="s">
        <v>761</v>
      </c>
      <c r="K4237" s="14" t="s">
        <v>11500</v>
      </c>
      <c r="L4237" s="14" t="s">
        <v>11500</v>
      </c>
      <c r="M4237" s="1" t="s">
        <v>57</v>
      </c>
      <c r="P4237" s="181" t="s">
        <v>11500</v>
      </c>
      <c r="Q4237" s="182"/>
      <c r="S4237" s="6">
        <v>0</v>
      </c>
      <c r="T4237" s="6">
        <v>0</v>
      </c>
      <c r="U4237" s="6">
        <v>-6294.44</v>
      </c>
      <c r="V4237" s="6">
        <v>0</v>
      </c>
      <c r="W4237" s="6">
        <f>SUM(Table2[[#This Row],[PE Obligations]:[Paving Obligations]])</f>
        <v>-6294.44</v>
      </c>
    </row>
    <row r="4238" spans="1:23" x14ac:dyDescent="0.25">
      <c r="A4238" s="5">
        <v>128004</v>
      </c>
      <c r="B4238" s="4">
        <v>3</v>
      </c>
      <c r="C4238" s="9" t="s">
        <v>320</v>
      </c>
      <c r="D4238" s="65"/>
      <c r="E4238" s="65" t="s">
        <v>11500</v>
      </c>
      <c r="F4238" s="9" t="s">
        <v>5977</v>
      </c>
      <c r="H4238" s="1" t="s">
        <v>878</v>
      </c>
      <c r="I4238" s="1" t="s">
        <v>972</v>
      </c>
      <c r="K4238" s="14" t="s">
        <v>11500</v>
      </c>
      <c r="L4238" s="14" t="s">
        <v>11500</v>
      </c>
      <c r="M4238" s="1" t="s">
        <v>57</v>
      </c>
      <c r="P4238" s="181" t="s">
        <v>11500</v>
      </c>
      <c r="Q4238" s="182"/>
      <c r="S4238" s="6">
        <v>0</v>
      </c>
      <c r="T4238" s="6">
        <v>0</v>
      </c>
      <c r="U4238" s="6">
        <v>-6375.36</v>
      </c>
      <c r="V4238" s="6">
        <v>0</v>
      </c>
      <c r="W4238" s="6">
        <f>SUM(Table2[[#This Row],[PE Obligations]:[Paving Obligations]])</f>
        <v>-6375.36</v>
      </c>
    </row>
    <row r="4239" spans="1:23" x14ac:dyDescent="0.25">
      <c r="A4239" s="5">
        <v>126201</v>
      </c>
      <c r="B4239" s="4">
        <v>3</v>
      </c>
      <c r="C4239" s="9" t="s">
        <v>152</v>
      </c>
      <c r="D4239" s="65" t="s">
        <v>1454</v>
      </c>
      <c r="E4239" s="65" t="s">
        <v>900</v>
      </c>
      <c r="F4239" s="9" t="s">
        <v>4734</v>
      </c>
      <c r="G4239" s="9" t="s">
        <v>3213</v>
      </c>
      <c r="H4239" s="1" t="s">
        <v>158</v>
      </c>
      <c r="I4239" s="1" t="s">
        <v>341</v>
      </c>
      <c r="J4239" s="1" t="str">
        <f>VLOOKUP(A4239,'2015 to 2019'!D:F,3,FALSE)</f>
        <v>Mill &amp; 411D</v>
      </c>
      <c r="K4239" s="14" t="s">
        <v>11496</v>
      </c>
      <c r="L4239" s="14" t="s">
        <v>10418</v>
      </c>
      <c r="M4239" s="2">
        <v>3.86</v>
      </c>
      <c r="N4239" s="13">
        <v>43140</v>
      </c>
      <c r="O4239" s="1" t="s">
        <v>342</v>
      </c>
      <c r="P4239" s="181" t="s">
        <v>11515</v>
      </c>
      <c r="Q4239" s="182" t="s">
        <v>24</v>
      </c>
      <c r="S4239" s="6">
        <v>0</v>
      </c>
      <c r="T4239" s="6">
        <v>0</v>
      </c>
      <c r="U4239" s="6">
        <v>0</v>
      </c>
      <c r="V4239" s="6">
        <v>-6385.18</v>
      </c>
      <c r="W4239" s="6">
        <f>SUM(Table2[[#This Row],[PE Obligations]:[Paving Obligations]])</f>
        <v>-6385.18</v>
      </c>
    </row>
    <row r="4240" spans="1:23" x14ac:dyDescent="0.25">
      <c r="A4240" s="5">
        <v>127698</v>
      </c>
      <c r="B4240" s="4">
        <v>3</v>
      </c>
      <c r="C4240" s="9" t="s">
        <v>269</v>
      </c>
      <c r="D4240" s="65"/>
      <c r="E4240" s="65" t="s">
        <v>11500</v>
      </c>
      <c r="F4240" s="9" t="s">
        <v>5638</v>
      </c>
      <c r="H4240" s="1" t="s">
        <v>878</v>
      </c>
      <c r="I4240" s="1" t="s">
        <v>972</v>
      </c>
      <c r="K4240" s="14" t="s">
        <v>11500</v>
      </c>
      <c r="L4240" s="14" t="s">
        <v>11500</v>
      </c>
      <c r="M4240" s="1" t="s">
        <v>57</v>
      </c>
      <c r="P4240" s="181" t="s">
        <v>11500</v>
      </c>
      <c r="Q4240" s="182"/>
      <c r="S4240" s="6">
        <v>0</v>
      </c>
      <c r="T4240" s="6">
        <v>0</v>
      </c>
      <c r="U4240" s="6">
        <v>-6391.82</v>
      </c>
      <c r="V4240" s="6">
        <v>0</v>
      </c>
      <c r="W4240" s="6">
        <f>SUM(Table2[[#This Row],[PE Obligations]:[Paving Obligations]])</f>
        <v>-6391.82</v>
      </c>
    </row>
    <row r="4241" spans="1:23" ht="30" x14ac:dyDescent="0.25">
      <c r="A4241" s="5">
        <v>127995</v>
      </c>
      <c r="B4241" s="4">
        <v>1</v>
      </c>
      <c r="C4241" s="9" t="s">
        <v>186</v>
      </c>
      <c r="D4241" s="65" t="s">
        <v>5966</v>
      </c>
      <c r="E4241" s="65" t="s">
        <v>11498</v>
      </c>
      <c r="F4241" s="9" t="s">
        <v>5967</v>
      </c>
      <c r="H4241" s="1" t="s">
        <v>1098</v>
      </c>
      <c r="I4241" s="1" t="s">
        <v>158</v>
      </c>
      <c r="K4241" s="14" t="s">
        <v>11500</v>
      </c>
      <c r="L4241" s="14" t="s">
        <v>11500</v>
      </c>
      <c r="M4241" s="2">
        <v>1.4019999999999999</v>
      </c>
      <c r="P4241" s="181" t="s">
        <v>11517</v>
      </c>
      <c r="Q4241" s="182" t="s">
        <v>30</v>
      </c>
      <c r="S4241" s="6">
        <v>0</v>
      </c>
      <c r="T4241" s="6">
        <v>0</v>
      </c>
      <c r="U4241" s="6">
        <v>0</v>
      </c>
      <c r="V4241" s="6">
        <v>-6408.25</v>
      </c>
      <c r="W4241" s="6">
        <f>SUM(Table2[[#This Row],[PE Obligations]:[Paving Obligations]])</f>
        <v>-6408.25</v>
      </c>
    </row>
    <row r="4242" spans="1:23" ht="30" x14ac:dyDescent="0.25">
      <c r="A4242" s="5">
        <v>125692</v>
      </c>
      <c r="B4242" s="4">
        <v>3</v>
      </c>
      <c r="C4242" s="9" t="s">
        <v>252</v>
      </c>
      <c r="D4242" s="65" t="s">
        <v>4525</v>
      </c>
      <c r="E4242" s="65" t="s">
        <v>11498</v>
      </c>
      <c r="F4242" s="9" t="s">
        <v>4526</v>
      </c>
      <c r="H4242" s="1" t="s">
        <v>1098</v>
      </c>
      <c r="I4242" s="1" t="s">
        <v>158</v>
      </c>
      <c r="K4242" s="14" t="s">
        <v>11500</v>
      </c>
      <c r="L4242" s="14" t="s">
        <v>11500</v>
      </c>
      <c r="M4242" s="2">
        <v>0.64</v>
      </c>
      <c r="P4242" s="181" t="s">
        <v>11517</v>
      </c>
      <c r="Q4242" s="182" t="s">
        <v>30</v>
      </c>
      <c r="S4242" s="6">
        <v>0</v>
      </c>
      <c r="T4242" s="6">
        <v>0</v>
      </c>
      <c r="U4242" s="6">
        <v>0</v>
      </c>
      <c r="V4242" s="6">
        <v>-6547.78</v>
      </c>
      <c r="W4242" s="6">
        <f>SUM(Table2[[#This Row],[PE Obligations]:[Paving Obligations]])</f>
        <v>-6547.78</v>
      </c>
    </row>
    <row r="4243" spans="1:23" x14ac:dyDescent="0.25">
      <c r="A4243" s="5">
        <v>110548</v>
      </c>
      <c r="B4243" s="4">
        <v>1</v>
      </c>
      <c r="C4243" s="9" t="s">
        <v>271</v>
      </c>
      <c r="D4243" s="65" t="s">
        <v>1180</v>
      </c>
      <c r="E4243" s="65" t="s">
        <v>900</v>
      </c>
      <c r="F4243" s="9" t="s">
        <v>1181</v>
      </c>
      <c r="H4243" s="1" t="s">
        <v>158</v>
      </c>
      <c r="I4243" s="1" t="s">
        <v>341</v>
      </c>
      <c r="J4243" s="1" t="str">
        <f>VLOOKUP(A4243,'Resurfacing Data'!A:M,13,FALSE)</f>
        <v>Microsurfacing</v>
      </c>
      <c r="K4243" s="14" t="s">
        <v>11496</v>
      </c>
      <c r="L4243" s="14" t="s">
        <v>10418</v>
      </c>
      <c r="M4243" s="2">
        <v>22.13</v>
      </c>
      <c r="N4243" s="13">
        <v>39535</v>
      </c>
      <c r="P4243" s="181" t="s">
        <v>11515</v>
      </c>
      <c r="Q4243" s="182" t="s">
        <v>24</v>
      </c>
      <c r="S4243" s="6">
        <v>0</v>
      </c>
      <c r="T4243" s="6">
        <v>0</v>
      </c>
      <c r="U4243" s="6">
        <v>0</v>
      </c>
      <c r="V4243" s="6">
        <v>-6596.93</v>
      </c>
      <c r="W4243" s="6">
        <f>SUM(Table2[[#This Row],[PE Obligations]:[Paving Obligations]])</f>
        <v>-6596.93</v>
      </c>
    </row>
    <row r="4244" spans="1:23" ht="75" x14ac:dyDescent="0.25">
      <c r="A4244" s="5">
        <v>120856</v>
      </c>
      <c r="B4244" s="4">
        <v>3</v>
      </c>
      <c r="C4244" s="9" t="s">
        <v>343</v>
      </c>
      <c r="D4244" s="65" t="s">
        <v>135</v>
      </c>
      <c r="E4244" s="65" t="s">
        <v>11498</v>
      </c>
      <c r="F4244" s="9" t="s">
        <v>2799</v>
      </c>
      <c r="G4244" s="9" t="s">
        <v>2800</v>
      </c>
      <c r="H4244" s="1" t="s">
        <v>1079</v>
      </c>
      <c r="I4244" s="1" t="s">
        <v>118</v>
      </c>
      <c r="K4244" s="14" t="s">
        <v>11496</v>
      </c>
      <c r="L4244" s="14" t="s">
        <v>11499</v>
      </c>
      <c r="M4244" s="2">
        <v>1.3</v>
      </c>
      <c r="N4244" s="13">
        <v>42601</v>
      </c>
      <c r="P4244" s="181" t="s">
        <v>11517</v>
      </c>
      <c r="Q4244" s="182" t="s">
        <v>30</v>
      </c>
      <c r="S4244" s="6">
        <v>-40034.44</v>
      </c>
      <c r="T4244" s="6">
        <v>3281.55</v>
      </c>
      <c r="U4244" s="6">
        <v>30149.91</v>
      </c>
      <c r="V4244" s="6">
        <v>0</v>
      </c>
      <c r="W4244" s="6">
        <f>SUM(Table2[[#This Row],[PE Obligations]:[Paving Obligations]])</f>
        <v>-6602.98</v>
      </c>
    </row>
    <row r="4245" spans="1:23" ht="30" x14ac:dyDescent="0.25">
      <c r="A4245" s="5">
        <v>127914</v>
      </c>
      <c r="B4245" s="4">
        <v>4</v>
      </c>
      <c r="C4245" s="9" t="s">
        <v>190</v>
      </c>
      <c r="D4245" s="65" t="s">
        <v>5890</v>
      </c>
      <c r="E4245" s="65" t="s">
        <v>11498</v>
      </c>
      <c r="F4245" s="9" t="s">
        <v>5891</v>
      </c>
      <c r="H4245" s="1" t="s">
        <v>1098</v>
      </c>
      <c r="I4245" s="1" t="s">
        <v>158</v>
      </c>
      <c r="K4245" s="14" t="s">
        <v>11500</v>
      </c>
      <c r="L4245" s="14" t="s">
        <v>11500</v>
      </c>
      <c r="M4245" s="2">
        <v>1.413</v>
      </c>
      <c r="P4245" s="181" t="s">
        <v>11517</v>
      </c>
      <c r="Q4245" s="182" t="s">
        <v>30</v>
      </c>
      <c r="S4245" s="6">
        <v>0</v>
      </c>
      <c r="T4245" s="6">
        <v>0</v>
      </c>
      <c r="U4245" s="6">
        <v>0</v>
      </c>
      <c r="V4245" s="6">
        <v>-6667.07</v>
      </c>
      <c r="W4245" s="6">
        <f>SUM(Table2[[#This Row],[PE Obligations]:[Paving Obligations]])</f>
        <v>-6667.07</v>
      </c>
    </row>
    <row r="4246" spans="1:23" x14ac:dyDescent="0.25">
      <c r="A4246" s="5">
        <v>125585</v>
      </c>
      <c r="B4246" s="4">
        <v>6</v>
      </c>
      <c r="C4246" s="9" t="s">
        <v>46</v>
      </c>
      <c r="D4246" s="65"/>
      <c r="E4246" s="65" t="s">
        <v>11500</v>
      </c>
      <c r="F4246" s="9" t="s">
        <v>4465</v>
      </c>
      <c r="H4246" s="1" t="s">
        <v>1246</v>
      </c>
      <c r="K4246" s="14" t="s">
        <v>11500</v>
      </c>
      <c r="L4246" s="14" t="s">
        <v>11500</v>
      </c>
      <c r="M4246" s="1" t="s">
        <v>57</v>
      </c>
      <c r="P4246" s="181" t="s">
        <v>11500</v>
      </c>
      <c r="Q4246" s="182"/>
      <c r="S4246" s="6">
        <v>0</v>
      </c>
      <c r="T4246" s="6">
        <v>0</v>
      </c>
      <c r="U4246" s="6">
        <v>-6835.6</v>
      </c>
      <c r="V4246" s="6">
        <v>0</v>
      </c>
      <c r="W4246" s="6">
        <f>SUM(Table2[[#This Row],[PE Obligations]:[Paving Obligations]])</f>
        <v>-6835.6</v>
      </c>
    </row>
    <row r="4247" spans="1:23" ht="75" x14ac:dyDescent="0.25">
      <c r="A4247" s="5">
        <v>123143</v>
      </c>
      <c r="B4247" s="4">
        <v>1</v>
      </c>
      <c r="C4247" s="9" t="s">
        <v>256</v>
      </c>
      <c r="D4247" s="65" t="s">
        <v>3336</v>
      </c>
      <c r="E4247" s="65" t="s">
        <v>11498</v>
      </c>
      <c r="F4247" s="9" t="s">
        <v>3337</v>
      </c>
      <c r="G4247" s="9" t="s">
        <v>3338</v>
      </c>
      <c r="H4247" s="1" t="s">
        <v>22</v>
      </c>
      <c r="I4247" s="1" t="s">
        <v>341</v>
      </c>
      <c r="J4247" s="1" t="e">
        <f>VLOOKUP(A4247,'Resurfacing Data'!A:M,13,FALSE)</f>
        <v>#N/A</v>
      </c>
      <c r="K4247" s="14" t="s">
        <v>11496</v>
      </c>
      <c r="L4247" s="14" t="s">
        <v>10418</v>
      </c>
      <c r="M4247" s="2">
        <v>5.24</v>
      </c>
      <c r="P4247" s="181" t="s">
        <v>11517</v>
      </c>
      <c r="Q4247" s="182" t="s">
        <v>24</v>
      </c>
      <c r="S4247" s="6">
        <v>779.35</v>
      </c>
      <c r="T4247" s="6">
        <v>0</v>
      </c>
      <c r="U4247" s="6">
        <v>-7713.01</v>
      </c>
      <c r="V4247" s="6">
        <v>0</v>
      </c>
      <c r="W4247" s="6">
        <f>SUM(Table2[[#This Row],[PE Obligations]:[Paving Obligations]])</f>
        <v>-6933.66</v>
      </c>
    </row>
    <row r="4248" spans="1:23" ht="45" x14ac:dyDescent="0.25">
      <c r="A4248" s="5">
        <v>119761</v>
      </c>
      <c r="B4248" s="4">
        <v>2</v>
      </c>
      <c r="C4248" s="9" t="s">
        <v>121</v>
      </c>
      <c r="D4248" s="65" t="s">
        <v>2512</v>
      </c>
      <c r="E4248" s="65" t="s">
        <v>11498</v>
      </c>
      <c r="F4248" s="9" t="s">
        <v>2513</v>
      </c>
      <c r="G4248" s="9" t="s">
        <v>2514</v>
      </c>
      <c r="H4248" s="1" t="s">
        <v>501</v>
      </c>
      <c r="I4248" s="1" t="s">
        <v>600</v>
      </c>
      <c r="K4248" s="14" t="s">
        <v>11500</v>
      </c>
      <c r="L4248" s="14" t="s">
        <v>11500</v>
      </c>
      <c r="M4248" s="2">
        <v>5.49</v>
      </c>
      <c r="N4248" s="13">
        <v>42776</v>
      </c>
      <c r="P4248" s="181" t="s">
        <v>11517</v>
      </c>
      <c r="Q4248" s="182" t="s">
        <v>1369</v>
      </c>
      <c r="S4248" s="6">
        <v>-12642.38</v>
      </c>
      <c r="T4248" s="6">
        <v>0</v>
      </c>
      <c r="U4248" s="6">
        <v>5677.31</v>
      </c>
      <c r="V4248" s="6">
        <v>0</v>
      </c>
      <c r="W4248" s="6">
        <f>SUM(Table2[[#This Row],[PE Obligations]:[Paving Obligations]])</f>
        <v>-6965.0699999999988</v>
      </c>
    </row>
    <row r="4249" spans="1:23" ht="45" x14ac:dyDescent="0.25">
      <c r="A4249" s="5">
        <v>123293</v>
      </c>
      <c r="B4249" s="4">
        <v>4</v>
      </c>
      <c r="C4249" s="9" t="s">
        <v>233</v>
      </c>
      <c r="D4249" s="65" t="s">
        <v>3396</v>
      </c>
      <c r="E4249" s="65" t="s">
        <v>11498</v>
      </c>
      <c r="F4249" s="9" t="s">
        <v>3397</v>
      </c>
      <c r="G4249" s="9" t="s">
        <v>3398</v>
      </c>
      <c r="H4249" s="1" t="s">
        <v>22</v>
      </c>
      <c r="I4249" s="1" t="s">
        <v>1129</v>
      </c>
      <c r="K4249" s="14" t="s">
        <v>11500</v>
      </c>
      <c r="L4249" s="14" t="s">
        <v>11500</v>
      </c>
      <c r="M4249" s="2">
        <v>0</v>
      </c>
      <c r="P4249" s="181" t="s">
        <v>11517</v>
      </c>
      <c r="Q4249" s="182" t="s">
        <v>24</v>
      </c>
      <c r="S4249" s="6">
        <v>-2942.68</v>
      </c>
      <c r="T4249" s="6">
        <v>0</v>
      </c>
      <c r="U4249" s="6">
        <v>-4033.91</v>
      </c>
      <c r="V4249" s="6">
        <v>0</v>
      </c>
      <c r="W4249" s="6">
        <f>SUM(Table2[[#This Row],[PE Obligations]:[Paving Obligations]])</f>
        <v>-6976.59</v>
      </c>
    </row>
    <row r="4250" spans="1:23" x14ac:dyDescent="0.25">
      <c r="A4250" s="5">
        <v>122105</v>
      </c>
      <c r="B4250" s="4">
        <v>1</v>
      </c>
      <c r="C4250" s="9" t="s">
        <v>292</v>
      </c>
      <c r="D4250" s="65"/>
      <c r="E4250" s="65" t="s">
        <v>11500</v>
      </c>
      <c r="F4250" s="9" t="s">
        <v>3109</v>
      </c>
      <c r="H4250" s="1" t="s">
        <v>878</v>
      </c>
      <c r="I4250" s="1" t="s">
        <v>972</v>
      </c>
      <c r="K4250" s="14" t="s">
        <v>11500</v>
      </c>
      <c r="L4250" s="14" t="s">
        <v>11500</v>
      </c>
      <c r="M4250" s="1" t="s">
        <v>57</v>
      </c>
      <c r="P4250" s="181" t="s">
        <v>11500</v>
      </c>
      <c r="Q4250" s="182"/>
      <c r="S4250" s="6">
        <v>0</v>
      </c>
      <c r="T4250" s="6">
        <v>0</v>
      </c>
      <c r="U4250" s="6">
        <v>-7020</v>
      </c>
      <c r="V4250" s="6">
        <v>0</v>
      </c>
      <c r="W4250" s="6">
        <f>SUM(Table2[[#This Row],[PE Obligations]:[Paving Obligations]])</f>
        <v>-7020</v>
      </c>
    </row>
    <row r="4251" spans="1:23" ht="30" x14ac:dyDescent="0.25">
      <c r="A4251" s="5">
        <v>123035</v>
      </c>
      <c r="B4251" s="4">
        <v>3</v>
      </c>
      <c r="C4251" s="9" t="s">
        <v>269</v>
      </c>
      <c r="D4251" s="65" t="s">
        <v>3295</v>
      </c>
      <c r="E4251" s="65" t="s">
        <v>11498</v>
      </c>
      <c r="F4251" s="9" t="s">
        <v>3296</v>
      </c>
      <c r="H4251" s="1" t="s">
        <v>35</v>
      </c>
      <c r="I4251" s="1" t="s">
        <v>29</v>
      </c>
      <c r="K4251" s="14" t="s">
        <v>28</v>
      </c>
      <c r="L4251" s="14" t="s">
        <v>113</v>
      </c>
      <c r="M4251" s="2">
        <v>0</v>
      </c>
      <c r="P4251" s="181" t="s">
        <v>11517</v>
      </c>
      <c r="Q4251" s="182" t="s">
        <v>30</v>
      </c>
      <c r="S4251" s="6">
        <v>0</v>
      </c>
      <c r="T4251" s="6">
        <v>0</v>
      </c>
      <c r="U4251" s="6">
        <v>-7048.6</v>
      </c>
      <c r="V4251" s="6">
        <v>0</v>
      </c>
      <c r="W4251" s="6">
        <f>SUM(Table2[[#This Row],[PE Obligations]:[Paving Obligations]])</f>
        <v>-7048.6</v>
      </c>
    </row>
    <row r="4252" spans="1:23" x14ac:dyDescent="0.25">
      <c r="A4252" s="5">
        <v>105018.14</v>
      </c>
      <c r="B4252" s="4">
        <v>1</v>
      </c>
      <c r="C4252" s="9" t="s">
        <v>256</v>
      </c>
      <c r="D4252" s="65"/>
      <c r="E4252" s="65" t="s">
        <v>11500</v>
      </c>
      <c r="F4252" s="9" t="s">
        <v>896</v>
      </c>
      <c r="H4252" s="1" t="s">
        <v>760</v>
      </c>
      <c r="I4252" s="1" t="s">
        <v>761</v>
      </c>
      <c r="K4252" s="14" t="s">
        <v>11500</v>
      </c>
      <c r="L4252" s="14" t="s">
        <v>11500</v>
      </c>
      <c r="M4252" s="1" t="s">
        <v>57</v>
      </c>
      <c r="P4252" s="181" t="s">
        <v>11500</v>
      </c>
      <c r="Q4252" s="182"/>
      <c r="S4252" s="6">
        <v>0</v>
      </c>
      <c r="T4252" s="6">
        <v>0</v>
      </c>
      <c r="U4252" s="6">
        <v>-7114.11</v>
      </c>
      <c r="V4252" s="6">
        <v>0</v>
      </c>
      <c r="W4252" s="6">
        <f>SUM(Table2[[#This Row],[PE Obligations]:[Paving Obligations]])</f>
        <v>-7114.11</v>
      </c>
    </row>
    <row r="4253" spans="1:23" ht="30" x14ac:dyDescent="0.25">
      <c r="A4253" s="5">
        <v>127989</v>
      </c>
      <c r="B4253" s="4">
        <v>1</v>
      </c>
      <c r="C4253" s="9" t="s">
        <v>86</v>
      </c>
      <c r="D4253" s="65" t="s">
        <v>5958</v>
      </c>
      <c r="E4253" s="65" t="s">
        <v>11498</v>
      </c>
      <c r="F4253" s="9" t="s">
        <v>5959</v>
      </c>
      <c r="H4253" s="1" t="s">
        <v>1098</v>
      </c>
      <c r="I4253" s="1" t="s">
        <v>158</v>
      </c>
      <c r="K4253" s="14" t="s">
        <v>11500</v>
      </c>
      <c r="L4253" s="14" t="s">
        <v>11500</v>
      </c>
      <c r="M4253" s="2">
        <v>3.1680000000000001</v>
      </c>
      <c r="P4253" s="181" t="s">
        <v>11517</v>
      </c>
      <c r="Q4253" s="182" t="s">
        <v>30</v>
      </c>
      <c r="S4253" s="6">
        <v>0</v>
      </c>
      <c r="T4253" s="6">
        <v>0</v>
      </c>
      <c r="U4253" s="6">
        <v>0</v>
      </c>
      <c r="V4253" s="6">
        <v>-7221.22</v>
      </c>
      <c r="W4253" s="6">
        <f>SUM(Table2[[#This Row],[PE Obligations]:[Paving Obligations]])</f>
        <v>-7221.22</v>
      </c>
    </row>
    <row r="4254" spans="1:23" x14ac:dyDescent="0.25">
      <c r="A4254" s="5">
        <v>127683</v>
      </c>
      <c r="B4254" s="4">
        <v>4</v>
      </c>
      <c r="C4254" s="9" t="s">
        <v>248</v>
      </c>
      <c r="D4254" s="65"/>
      <c r="E4254" s="65" t="s">
        <v>11500</v>
      </c>
      <c r="F4254" s="9" t="s">
        <v>5634</v>
      </c>
      <c r="H4254" s="1" t="s">
        <v>878</v>
      </c>
      <c r="I4254" s="1" t="s">
        <v>972</v>
      </c>
      <c r="K4254" s="14" t="s">
        <v>11500</v>
      </c>
      <c r="L4254" s="14" t="s">
        <v>11500</v>
      </c>
      <c r="M4254" s="1" t="s">
        <v>57</v>
      </c>
      <c r="P4254" s="181" t="s">
        <v>11500</v>
      </c>
      <c r="Q4254" s="182"/>
      <c r="S4254" s="6">
        <v>0</v>
      </c>
      <c r="T4254" s="6">
        <v>0</v>
      </c>
      <c r="U4254" s="6">
        <v>-7230.95</v>
      </c>
      <c r="V4254" s="6">
        <v>0</v>
      </c>
      <c r="W4254" s="6">
        <f>SUM(Table2[[#This Row],[PE Obligations]:[Paving Obligations]])</f>
        <v>-7230.95</v>
      </c>
    </row>
    <row r="4255" spans="1:23" x14ac:dyDescent="0.25">
      <c r="A4255" s="5">
        <v>127704</v>
      </c>
      <c r="B4255" s="4">
        <v>3</v>
      </c>
      <c r="C4255" s="9" t="s">
        <v>267</v>
      </c>
      <c r="D4255" s="65"/>
      <c r="E4255" s="65" t="s">
        <v>11500</v>
      </c>
      <c r="F4255" s="9" t="s">
        <v>5640</v>
      </c>
      <c r="H4255" s="1" t="s">
        <v>878</v>
      </c>
      <c r="I4255" s="1" t="s">
        <v>972</v>
      </c>
      <c r="K4255" s="14" t="s">
        <v>11500</v>
      </c>
      <c r="L4255" s="14" t="s">
        <v>11500</v>
      </c>
      <c r="M4255" s="1" t="s">
        <v>57</v>
      </c>
      <c r="P4255" s="181" t="s">
        <v>11500</v>
      </c>
      <c r="Q4255" s="182"/>
      <c r="S4255" s="6">
        <v>0</v>
      </c>
      <c r="T4255" s="6">
        <v>0</v>
      </c>
      <c r="U4255" s="6">
        <v>-7268.33</v>
      </c>
      <c r="V4255" s="6">
        <v>0</v>
      </c>
      <c r="W4255" s="6">
        <f>SUM(Table2[[#This Row],[PE Obligations]:[Paving Obligations]])</f>
        <v>-7268.33</v>
      </c>
    </row>
    <row r="4256" spans="1:23" x14ac:dyDescent="0.25">
      <c r="A4256" s="5">
        <v>105192.14</v>
      </c>
      <c r="B4256" s="4">
        <v>3</v>
      </c>
      <c r="C4256" s="9" t="s">
        <v>312</v>
      </c>
      <c r="D4256" s="65"/>
      <c r="E4256" s="65" t="s">
        <v>11498</v>
      </c>
      <c r="F4256" s="9" t="s">
        <v>896</v>
      </c>
      <c r="H4256" s="1" t="s">
        <v>760</v>
      </c>
      <c r="I4256" s="1" t="s">
        <v>761</v>
      </c>
      <c r="K4256" s="14" t="s">
        <v>11500</v>
      </c>
      <c r="L4256" s="14" t="s">
        <v>11500</v>
      </c>
      <c r="M4256" s="1" t="s">
        <v>57</v>
      </c>
      <c r="P4256" s="181" t="s">
        <v>11517</v>
      </c>
      <c r="Q4256" s="182"/>
      <c r="S4256" s="6">
        <v>0</v>
      </c>
      <c r="T4256" s="6">
        <v>0</v>
      </c>
      <c r="U4256" s="6">
        <v>-7269.07</v>
      </c>
      <c r="V4256" s="6">
        <v>0</v>
      </c>
      <c r="W4256" s="6">
        <f>SUM(Table2[[#This Row],[PE Obligations]:[Paving Obligations]])</f>
        <v>-7269.07</v>
      </c>
    </row>
    <row r="4257" spans="1:23" x14ac:dyDescent="0.25">
      <c r="A4257" s="5">
        <v>105212.14</v>
      </c>
      <c r="B4257" s="4">
        <v>3</v>
      </c>
      <c r="C4257" s="9" t="s">
        <v>252</v>
      </c>
      <c r="D4257" s="65"/>
      <c r="E4257" s="65" t="s">
        <v>11498</v>
      </c>
      <c r="F4257" s="9" t="s">
        <v>896</v>
      </c>
      <c r="H4257" s="1" t="s">
        <v>760</v>
      </c>
      <c r="I4257" s="1" t="s">
        <v>761</v>
      </c>
      <c r="K4257" s="14" t="s">
        <v>11500</v>
      </c>
      <c r="L4257" s="14" t="s">
        <v>11500</v>
      </c>
      <c r="M4257" s="1" t="s">
        <v>57</v>
      </c>
      <c r="P4257" s="181" t="s">
        <v>11517</v>
      </c>
      <c r="Q4257" s="182"/>
      <c r="S4257" s="6">
        <v>0</v>
      </c>
      <c r="T4257" s="6">
        <v>0</v>
      </c>
      <c r="U4257" s="6">
        <v>-7276</v>
      </c>
      <c r="V4257" s="6">
        <v>0</v>
      </c>
      <c r="W4257" s="6">
        <f>SUM(Table2[[#This Row],[PE Obligations]:[Paving Obligations]])</f>
        <v>-7276</v>
      </c>
    </row>
    <row r="4258" spans="1:23" ht="30" x14ac:dyDescent="0.25">
      <c r="A4258" s="5">
        <v>126490</v>
      </c>
      <c r="B4258" s="4">
        <v>4</v>
      </c>
      <c r="C4258" s="9" t="s">
        <v>264</v>
      </c>
      <c r="D4258" s="65" t="s">
        <v>4880</v>
      </c>
      <c r="E4258" s="65" t="s">
        <v>11498</v>
      </c>
      <c r="F4258" s="9" t="s">
        <v>4881</v>
      </c>
      <c r="H4258" s="1" t="s">
        <v>1098</v>
      </c>
      <c r="I4258" s="1" t="s">
        <v>158</v>
      </c>
      <c r="K4258" s="14" t="s">
        <v>11500</v>
      </c>
      <c r="L4258" s="14" t="s">
        <v>11500</v>
      </c>
      <c r="M4258" s="2">
        <v>0.871</v>
      </c>
      <c r="P4258" s="181" t="s">
        <v>11517</v>
      </c>
      <c r="Q4258" s="182" t="s">
        <v>24</v>
      </c>
      <c r="S4258" s="6">
        <v>0</v>
      </c>
      <c r="T4258" s="6">
        <v>0</v>
      </c>
      <c r="U4258" s="6">
        <v>0</v>
      </c>
      <c r="V4258" s="6">
        <v>-7358.05</v>
      </c>
      <c r="W4258" s="6">
        <f>SUM(Table2[[#This Row],[PE Obligations]:[Paving Obligations]])</f>
        <v>-7358.05</v>
      </c>
    </row>
    <row r="4259" spans="1:23" ht="30" x14ac:dyDescent="0.25">
      <c r="A4259" s="5">
        <v>127032</v>
      </c>
      <c r="B4259" s="4">
        <v>4</v>
      </c>
      <c r="C4259" s="9" t="s">
        <v>314</v>
      </c>
      <c r="D4259" s="65" t="s">
        <v>5256</v>
      </c>
      <c r="E4259" s="65" t="s">
        <v>11498</v>
      </c>
      <c r="F4259" s="9" t="s">
        <v>5257</v>
      </c>
      <c r="H4259" s="1" t="s">
        <v>1098</v>
      </c>
      <c r="I4259" s="1" t="s">
        <v>158</v>
      </c>
      <c r="K4259" s="14" t="s">
        <v>11500</v>
      </c>
      <c r="L4259" s="14" t="s">
        <v>11500</v>
      </c>
      <c r="M4259" s="2">
        <v>1.782</v>
      </c>
      <c r="P4259" s="181" t="s">
        <v>11517</v>
      </c>
      <c r="Q4259" s="182" t="s">
        <v>30</v>
      </c>
      <c r="S4259" s="6">
        <v>0</v>
      </c>
      <c r="T4259" s="6">
        <v>0</v>
      </c>
      <c r="U4259" s="6">
        <v>0</v>
      </c>
      <c r="V4259" s="6">
        <v>-7393.32</v>
      </c>
      <c r="W4259" s="6">
        <f>SUM(Table2[[#This Row],[PE Obligations]:[Paving Obligations]])</f>
        <v>-7393.32</v>
      </c>
    </row>
    <row r="4260" spans="1:23" x14ac:dyDescent="0.25">
      <c r="A4260" s="5">
        <v>105008.14</v>
      </c>
      <c r="B4260" s="4">
        <v>2</v>
      </c>
      <c r="C4260" s="9" t="s">
        <v>128</v>
      </c>
      <c r="D4260" s="65"/>
      <c r="E4260" s="65" t="s">
        <v>11500</v>
      </c>
      <c r="F4260" s="9" t="s">
        <v>896</v>
      </c>
      <c r="H4260" s="1" t="s">
        <v>760</v>
      </c>
      <c r="I4260" s="1" t="s">
        <v>761</v>
      </c>
      <c r="K4260" s="14" t="s">
        <v>11500</v>
      </c>
      <c r="L4260" s="14" t="s">
        <v>11500</v>
      </c>
      <c r="M4260" s="1" t="s">
        <v>57</v>
      </c>
      <c r="P4260" s="181" t="s">
        <v>11500</v>
      </c>
      <c r="Q4260" s="182"/>
      <c r="S4260" s="6">
        <v>0</v>
      </c>
      <c r="T4260" s="6">
        <v>0</v>
      </c>
      <c r="U4260" s="6">
        <v>-7420.01</v>
      </c>
      <c r="V4260" s="6">
        <v>0</v>
      </c>
      <c r="W4260" s="6">
        <f>SUM(Table2[[#This Row],[PE Obligations]:[Paving Obligations]])</f>
        <v>-7420.01</v>
      </c>
    </row>
    <row r="4261" spans="1:23" ht="30" x14ac:dyDescent="0.25">
      <c r="A4261" s="5">
        <v>125599</v>
      </c>
      <c r="B4261" s="4">
        <v>2</v>
      </c>
      <c r="C4261" s="9" t="s">
        <v>98</v>
      </c>
      <c r="D4261" s="65" t="s">
        <v>4474</v>
      </c>
      <c r="E4261" s="65" t="s">
        <v>11498</v>
      </c>
      <c r="F4261" s="9" t="s">
        <v>4475</v>
      </c>
      <c r="H4261" s="1" t="s">
        <v>1098</v>
      </c>
      <c r="I4261" s="1" t="s">
        <v>158</v>
      </c>
      <c r="K4261" s="14" t="s">
        <v>11500</v>
      </c>
      <c r="L4261" s="14" t="s">
        <v>11500</v>
      </c>
      <c r="M4261" s="2">
        <v>5.6529999999999996</v>
      </c>
      <c r="P4261" s="181" t="s">
        <v>11517</v>
      </c>
      <c r="Q4261" s="182" t="s">
        <v>30</v>
      </c>
      <c r="S4261" s="6">
        <v>0</v>
      </c>
      <c r="T4261" s="6">
        <v>0</v>
      </c>
      <c r="U4261" s="6">
        <v>0</v>
      </c>
      <c r="V4261" s="6">
        <v>-7487.15</v>
      </c>
      <c r="W4261" s="6">
        <f>SUM(Table2[[#This Row],[PE Obligations]:[Paving Obligations]])</f>
        <v>-7487.15</v>
      </c>
    </row>
    <row r="4262" spans="1:23" x14ac:dyDescent="0.25">
      <c r="A4262" s="5">
        <v>105011.14</v>
      </c>
      <c r="B4262" s="4">
        <v>2</v>
      </c>
      <c r="C4262" s="9" t="s">
        <v>280</v>
      </c>
      <c r="D4262" s="65"/>
      <c r="E4262" s="65" t="s">
        <v>11500</v>
      </c>
      <c r="F4262" s="9" t="s">
        <v>896</v>
      </c>
      <c r="H4262" s="1" t="s">
        <v>760</v>
      </c>
      <c r="I4262" s="1" t="s">
        <v>761</v>
      </c>
      <c r="K4262" s="14" t="s">
        <v>11500</v>
      </c>
      <c r="L4262" s="14" t="s">
        <v>11500</v>
      </c>
      <c r="M4262" s="1" t="s">
        <v>57</v>
      </c>
      <c r="P4262" s="181" t="s">
        <v>11500</v>
      </c>
      <c r="Q4262" s="182"/>
      <c r="S4262" s="6">
        <v>0</v>
      </c>
      <c r="T4262" s="6">
        <v>0</v>
      </c>
      <c r="U4262" s="6">
        <v>-7503.37</v>
      </c>
      <c r="V4262" s="6">
        <v>0</v>
      </c>
      <c r="W4262" s="6">
        <f>SUM(Table2[[#This Row],[PE Obligations]:[Paving Obligations]])</f>
        <v>-7503.37</v>
      </c>
    </row>
    <row r="4263" spans="1:23" ht="30" x14ac:dyDescent="0.25">
      <c r="A4263" s="5">
        <v>119854</v>
      </c>
      <c r="B4263" s="4">
        <v>2</v>
      </c>
      <c r="C4263" s="9" t="s">
        <v>308</v>
      </c>
      <c r="D4263" s="65" t="s">
        <v>999</v>
      </c>
      <c r="E4263" s="65" t="s">
        <v>900</v>
      </c>
      <c r="F4263" s="9" t="s">
        <v>2539</v>
      </c>
      <c r="G4263" s="9" t="s">
        <v>600</v>
      </c>
      <c r="H4263" s="1" t="s">
        <v>501</v>
      </c>
      <c r="I4263" s="1" t="s">
        <v>600</v>
      </c>
      <c r="K4263" s="14" t="s">
        <v>11500</v>
      </c>
      <c r="L4263" s="14" t="s">
        <v>11500</v>
      </c>
      <c r="M4263" s="2">
        <v>22.15</v>
      </c>
      <c r="N4263" s="13">
        <v>43140</v>
      </c>
      <c r="P4263" s="181" t="s">
        <v>11515</v>
      </c>
      <c r="Q4263" s="182" t="s">
        <v>24</v>
      </c>
      <c r="S4263" s="6">
        <v>-1399.86</v>
      </c>
      <c r="T4263" s="6">
        <v>0</v>
      </c>
      <c r="U4263" s="6">
        <v>-6175.16</v>
      </c>
      <c r="V4263" s="6">
        <v>0</v>
      </c>
      <c r="W4263" s="6">
        <f>SUM(Table2[[#This Row],[PE Obligations]:[Paving Obligations]])</f>
        <v>-7575.0199999999995</v>
      </c>
    </row>
    <row r="4264" spans="1:23" x14ac:dyDescent="0.25">
      <c r="A4264" s="5">
        <v>120918</v>
      </c>
      <c r="B4264" s="4">
        <v>4</v>
      </c>
      <c r="C4264" s="9" t="s">
        <v>208</v>
      </c>
      <c r="D4264" s="65"/>
      <c r="E4264" s="65" t="s">
        <v>11500</v>
      </c>
      <c r="F4264" s="9" t="s">
        <v>2815</v>
      </c>
      <c r="H4264" s="1" t="s">
        <v>878</v>
      </c>
      <c r="I4264" s="1" t="s">
        <v>972</v>
      </c>
      <c r="K4264" s="14" t="s">
        <v>11500</v>
      </c>
      <c r="L4264" s="14" t="s">
        <v>11500</v>
      </c>
      <c r="M4264" s="1" t="s">
        <v>57</v>
      </c>
      <c r="P4264" s="181" t="s">
        <v>11500</v>
      </c>
      <c r="Q4264" s="182"/>
      <c r="S4264" s="6">
        <v>0</v>
      </c>
      <c r="T4264" s="6">
        <v>0</v>
      </c>
      <c r="U4264" s="6">
        <v>-7742.36</v>
      </c>
      <c r="V4264" s="6">
        <v>0</v>
      </c>
      <c r="W4264" s="6">
        <f>SUM(Table2[[#This Row],[PE Obligations]:[Paving Obligations]])</f>
        <v>-7742.36</v>
      </c>
    </row>
    <row r="4265" spans="1:23" ht="45" x14ac:dyDescent="0.25">
      <c r="A4265" s="5">
        <v>125621</v>
      </c>
      <c r="B4265" s="4">
        <v>4</v>
      </c>
      <c r="C4265" s="9" t="s">
        <v>18</v>
      </c>
      <c r="D4265" s="65" t="s">
        <v>4494</v>
      </c>
      <c r="E4265" s="65" t="s">
        <v>11498</v>
      </c>
      <c r="F4265" s="9" t="s">
        <v>4495</v>
      </c>
      <c r="H4265" s="1" t="s">
        <v>1098</v>
      </c>
      <c r="I4265" s="1" t="s">
        <v>158</v>
      </c>
      <c r="K4265" s="14" t="s">
        <v>11500</v>
      </c>
      <c r="L4265" s="14" t="s">
        <v>11500</v>
      </c>
      <c r="M4265" s="2">
        <v>0.45800000000000002</v>
      </c>
      <c r="P4265" s="181" t="s">
        <v>11517</v>
      </c>
      <c r="Q4265" s="182" t="s">
        <v>30</v>
      </c>
      <c r="S4265" s="6">
        <v>0</v>
      </c>
      <c r="T4265" s="6">
        <v>0</v>
      </c>
      <c r="U4265" s="6">
        <v>0</v>
      </c>
      <c r="V4265" s="6">
        <v>-7756.08</v>
      </c>
      <c r="W4265" s="6">
        <f>SUM(Table2[[#This Row],[PE Obligations]:[Paving Obligations]])</f>
        <v>-7756.08</v>
      </c>
    </row>
    <row r="4266" spans="1:23" x14ac:dyDescent="0.25">
      <c r="A4266" s="5">
        <v>105243.14</v>
      </c>
      <c r="B4266" s="4">
        <v>3</v>
      </c>
      <c r="C4266" s="9" t="s">
        <v>188</v>
      </c>
      <c r="D4266" s="65"/>
      <c r="E4266" s="65" t="s">
        <v>11498</v>
      </c>
      <c r="F4266" s="9" t="s">
        <v>896</v>
      </c>
      <c r="H4266" s="1" t="s">
        <v>760</v>
      </c>
      <c r="I4266" s="1" t="s">
        <v>761</v>
      </c>
      <c r="K4266" s="14" t="s">
        <v>11500</v>
      </c>
      <c r="L4266" s="14" t="s">
        <v>11500</v>
      </c>
      <c r="M4266" s="1" t="s">
        <v>57</v>
      </c>
      <c r="P4266" s="181" t="s">
        <v>11517</v>
      </c>
      <c r="Q4266" s="182"/>
      <c r="S4266" s="6">
        <v>0</v>
      </c>
      <c r="T4266" s="6">
        <v>0</v>
      </c>
      <c r="U4266" s="6">
        <v>-7792.76</v>
      </c>
      <c r="V4266" s="6">
        <v>0</v>
      </c>
      <c r="W4266" s="6">
        <f>SUM(Table2[[#This Row],[PE Obligations]:[Paving Obligations]])</f>
        <v>-7792.76</v>
      </c>
    </row>
    <row r="4267" spans="1:23" x14ac:dyDescent="0.25">
      <c r="A4267" s="5">
        <v>127470</v>
      </c>
      <c r="B4267" s="4">
        <v>3</v>
      </c>
      <c r="C4267" s="9" t="s">
        <v>798</v>
      </c>
      <c r="D4267" s="65"/>
      <c r="E4267" s="65" t="s">
        <v>11500</v>
      </c>
      <c r="F4267" s="9" t="s">
        <v>5510</v>
      </c>
      <c r="H4267" s="1" t="s">
        <v>878</v>
      </c>
      <c r="I4267" s="1" t="s">
        <v>972</v>
      </c>
      <c r="K4267" s="14" t="s">
        <v>11500</v>
      </c>
      <c r="L4267" s="14" t="s">
        <v>11500</v>
      </c>
      <c r="M4267" s="1" t="s">
        <v>57</v>
      </c>
      <c r="P4267" s="181" t="s">
        <v>11500</v>
      </c>
      <c r="Q4267" s="182"/>
      <c r="S4267" s="6">
        <v>0</v>
      </c>
      <c r="T4267" s="6">
        <v>0</v>
      </c>
      <c r="U4267" s="6">
        <v>-7809</v>
      </c>
      <c r="V4267" s="6">
        <v>0</v>
      </c>
      <c r="W4267" s="6">
        <f>SUM(Table2[[#This Row],[PE Obligations]:[Paving Obligations]])</f>
        <v>-7809</v>
      </c>
    </row>
    <row r="4268" spans="1:23" ht="30" x14ac:dyDescent="0.25">
      <c r="A4268" s="5">
        <v>125261</v>
      </c>
      <c r="B4268" s="4">
        <v>6</v>
      </c>
      <c r="C4268" s="9" t="s">
        <v>46</v>
      </c>
      <c r="D4268" s="65"/>
      <c r="E4268" s="65" t="s">
        <v>11500</v>
      </c>
      <c r="F4268" s="9" t="s">
        <v>4239</v>
      </c>
      <c r="G4268" s="9" t="s">
        <v>4240</v>
      </c>
      <c r="H4268" s="1" t="s">
        <v>24</v>
      </c>
      <c r="K4268" s="14" t="s">
        <v>11500</v>
      </c>
      <c r="L4268" s="14" t="s">
        <v>11500</v>
      </c>
      <c r="M4268" s="1" t="s">
        <v>57</v>
      </c>
      <c r="P4268" s="181" t="s">
        <v>11500</v>
      </c>
      <c r="Q4268" s="182"/>
      <c r="S4268" s="6">
        <v>0</v>
      </c>
      <c r="T4268" s="6">
        <v>0</v>
      </c>
      <c r="U4268" s="6">
        <v>-7824.66</v>
      </c>
      <c r="V4268" s="6">
        <v>0</v>
      </c>
      <c r="W4268" s="6">
        <f>SUM(Table2[[#This Row],[PE Obligations]:[Paving Obligations]])</f>
        <v>-7824.66</v>
      </c>
    </row>
    <row r="4269" spans="1:23" x14ac:dyDescent="0.25">
      <c r="A4269" s="5">
        <v>127697</v>
      </c>
      <c r="B4269" s="4">
        <v>3</v>
      </c>
      <c r="C4269" s="9" t="s">
        <v>235</v>
      </c>
      <c r="D4269" s="65"/>
      <c r="E4269" s="65" t="s">
        <v>11500</v>
      </c>
      <c r="F4269" s="9" t="s">
        <v>5637</v>
      </c>
      <c r="H4269" s="1" t="s">
        <v>878</v>
      </c>
      <c r="I4269" s="1" t="s">
        <v>972</v>
      </c>
      <c r="K4269" s="14" t="s">
        <v>11500</v>
      </c>
      <c r="L4269" s="14" t="s">
        <v>11500</v>
      </c>
      <c r="M4269" s="1" t="s">
        <v>57</v>
      </c>
      <c r="P4269" s="181" t="s">
        <v>11500</v>
      </c>
      <c r="Q4269" s="182"/>
      <c r="S4269" s="6">
        <v>0</v>
      </c>
      <c r="T4269" s="6">
        <v>0</v>
      </c>
      <c r="U4269" s="6">
        <v>-7824.79</v>
      </c>
      <c r="V4269" s="6">
        <v>0</v>
      </c>
      <c r="W4269" s="6">
        <f>SUM(Table2[[#This Row],[PE Obligations]:[Paving Obligations]])</f>
        <v>-7824.79</v>
      </c>
    </row>
    <row r="4270" spans="1:23" x14ac:dyDescent="0.25">
      <c r="A4270" s="5">
        <v>127546</v>
      </c>
      <c r="B4270" s="4">
        <v>2</v>
      </c>
      <c r="C4270" s="9" t="s">
        <v>204</v>
      </c>
      <c r="D4270" s="65"/>
      <c r="E4270" s="65" t="s">
        <v>900</v>
      </c>
      <c r="F4270" s="9" t="s">
        <v>5574</v>
      </c>
      <c r="H4270" s="1" t="s">
        <v>105</v>
      </c>
      <c r="I4270" s="1" t="s">
        <v>171</v>
      </c>
      <c r="K4270" s="14" t="s">
        <v>11500</v>
      </c>
      <c r="L4270" s="14" t="s">
        <v>11500</v>
      </c>
      <c r="M4270" s="1" t="s">
        <v>57</v>
      </c>
      <c r="P4270" s="181" t="s">
        <v>11515</v>
      </c>
      <c r="Q4270" s="182"/>
      <c r="S4270" s="6">
        <v>0</v>
      </c>
      <c r="T4270" s="6">
        <v>0</v>
      </c>
      <c r="U4270" s="6">
        <v>-7911</v>
      </c>
      <c r="V4270" s="6">
        <v>0</v>
      </c>
      <c r="W4270" s="6">
        <f>SUM(Table2[[#This Row],[PE Obligations]:[Paving Obligations]])</f>
        <v>-7911</v>
      </c>
    </row>
    <row r="4271" spans="1:23" ht="30" x14ac:dyDescent="0.25">
      <c r="A4271" s="5">
        <v>126976</v>
      </c>
      <c r="B4271" s="4">
        <v>4</v>
      </c>
      <c r="C4271" s="9" t="s">
        <v>248</v>
      </c>
      <c r="D4271" s="65" t="s">
        <v>5211</v>
      </c>
      <c r="E4271" s="65" t="s">
        <v>11498</v>
      </c>
      <c r="F4271" s="9" t="s">
        <v>5212</v>
      </c>
      <c r="H4271" s="1" t="s">
        <v>1098</v>
      </c>
      <c r="I4271" s="1" t="s">
        <v>158</v>
      </c>
      <c r="K4271" s="14" t="s">
        <v>11500</v>
      </c>
      <c r="L4271" s="14" t="s">
        <v>11500</v>
      </c>
      <c r="M4271" s="2">
        <v>2.82</v>
      </c>
      <c r="P4271" s="181" t="s">
        <v>11517</v>
      </c>
      <c r="Q4271" s="182" t="s">
        <v>30</v>
      </c>
      <c r="S4271" s="6">
        <v>0</v>
      </c>
      <c r="T4271" s="6">
        <v>0</v>
      </c>
      <c r="U4271" s="6">
        <v>0</v>
      </c>
      <c r="V4271" s="6">
        <v>-7912.84</v>
      </c>
      <c r="W4271" s="6">
        <f>SUM(Table2[[#This Row],[PE Obligations]:[Paving Obligations]])</f>
        <v>-7912.84</v>
      </c>
    </row>
    <row r="4272" spans="1:23" x14ac:dyDescent="0.25">
      <c r="A4272" s="5">
        <v>82345.009999999995</v>
      </c>
      <c r="B4272" s="4">
        <v>2</v>
      </c>
      <c r="C4272" s="9" t="s">
        <v>107</v>
      </c>
      <c r="D4272" s="65" t="s">
        <v>352</v>
      </c>
      <c r="E4272" s="65" t="s">
        <v>900</v>
      </c>
      <c r="F4272" s="9" t="s">
        <v>353</v>
      </c>
      <c r="H4272" s="1" t="s">
        <v>158</v>
      </c>
      <c r="I4272" s="1" t="s">
        <v>341</v>
      </c>
      <c r="J4272" s="1" t="str">
        <f>VLOOKUP(A4272,'Resurfacing Data'!A:M,13,FALSE)</f>
        <v>Microsurfacing</v>
      </c>
      <c r="K4272" s="14" t="s">
        <v>11496</v>
      </c>
      <c r="L4272" s="14" t="s">
        <v>10418</v>
      </c>
      <c r="M4272" s="2">
        <v>5.79</v>
      </c>
      <c r="N4272" s="13">
        <v>39542</v>
      </c>
      <c r="P4272" s="181" t="s">
        <v>11515</v>
      </c>
      <c r="Q4272" s="182" t="s">
        <v>24</v>
      </c>
      <c r="S4272" s="6">
        <v>0</v>
      </c>
      <c r="T4272" s="6">
        <v>0</v>
      </c>
      <c r="U4272" s="6">
        <v>0</v>
      </c>
      <c r="V4272" s="6">
        <v>-8000</v>
      </c>
      <c r="W4272" s="6">
        <f>SUM(Table2[[#This Row],[PE Obligations]:[Paving Obligations]])</f>
        <v>-8000</v>
      </c>
    </row>
    <row r="4273" spans="1:23" x14ac:dyDescent="0.25">
      <c r="A4273" s="5">
        <v>105000.14</v>
      </c>
      <c r="B4273" s="4">
        <v>2</v>
      </c>
      <c r="C4273" s="9" t="s">
        <v>308</v>
      </c>
      <c r="D4273" s="65"/>
      <c r="E4273" s="65" t="s">
        <v>11500</v>
      </c>
      <c r="F4273" s="9" t="s">
        <v>896</v>
      </c>
      <c r="H4273" s="1" t="s">
        <v>760</v>
      </c>
      <c r="I4273" s="1" t="s">
        <v>761</v>
      </c>
      <c r="K4273" s="14" t="s">
        <v>11500</v>
      </c>
      <c r="L4273" s="14" t="s">
        <v>11500</v>
      </c>
      <c r="M4273" s="1" t="s">
        <v>57</v>
      </c>
      <c r="P4273" s="181" t="s">
        <v>11500</v>
      </c>
      <c r="Q4273" s="182"/>
      <c r="S4273" s="6">
        <v>0</v>
      </c>
      <c r="T4273" s="6">
        <v>0</v>
      </c>
      <c r="U4273" s="6">
        <v>-8019.41</v>
      </c>
      <c r="V4273" s="6">
        <v>0</v>
      </c>
      <c r="W4273" s="6">
        <f>SUM(Table2[[#This Row],[PE Obligations]:[Paving Obligations]])</f>
        <v>-8019.41</v>
      </c>
    </row>
    <row r="4274" spans="1:23" x14ac:dyDescent="0.25">
      <c r="A4274" s="5">
        <v>127807</v>
      </c>
      <c r="B4274" s="4">
        <v>1</v>
      </c>
      <c r="C4274" s="9" t="s">
        <v>192</v>
      </c>
      <c r="D4274" s="65"/>
      <c r="E4274" s="65" t="s">
        <v>11500</v>
      </c>
      <c r="F4274" s="9" t="s">
        <v>5808</v>
      </c>
      <c r="H4274" s="1" t="s">
        <v>878</v>
      </c>
      <c r="I4274" s="1" t="s">
        <v>972</v>
      </c>
      <c r="K4274" s="14" t="s">
        <v>11500</v>
      </c>
      <c r="L4274" s="14" t="s">
        <v>11500</v>
      </c>
      <c r="M4274" s="1" t="s">
        <v>57</v>
      </c>
      <c r="P4274" s="181" t="s">
        <v>11500</v>
      </c>
      <c r="Q4274" s="182"/>
      <c r="S4274" s="6">
        <v>0</v>
      </c>
      <c r="T4274" s="6">
        <v>0</v>
      </c>
      <c r="U4274" s="6">
        <v>-8040.02</v>
      </c>
      <c r="V4274" s="6">
        <v>0</v>
      </c>
      <c r="W4274" s="6">
        <f>SUM(Table2[[#This Row],[PE Obligations]:[Paving Obligations]])</f>
        <v>-8040.02</v>
      </c>
    </row>
    <row r="4275" spans="1:23" ht="30" x14ac:dyDescent="0.25">
      <c r="A4275" s="5">
        <v>118827</v>
      </c>
      <c r="B4275" s="4">
        <v>1</v>
      </c>
      <c r="C4275" s="9" t="s">
        <v>271</v>
      </c>
      <c r="D4275" s="65" t="s">
        <v>2391</v>
      </c>
      <c r="E4275" s="65" t="s">
        <v>11498</v>
      </c>
      <c r="F4275" s="9" t="s">
        <v>2392</v>
      </c>
      <c r="G4275" s="9" t="s">
        <v>2390</v>
      </c>
      <c r="H4275" s="1" t="s">
        <v>501</v>
      </c>
      <c r="I4275" s="1" t="s">
        <v>600</v>
      </c>
      <c r="K4275" s="14" t="s">
        <v>11500</v>
      </c>
      <c r="L4275" s="14" t="s">
        <v>11500</v>
      </c>
      <c r="M4275" s="2">
        <v>11.2</v>
      </c>
      <c r="N4275" s="13">
        <v>43329</v>
      </c>
      <c r="P4275" s="181" t="s">
        <v>11517</v>
      </c>
      <c r="Q4275" s="182" t="s">
        <v>1369</v>
      </c>
      <c r="S4275" s="6">
        <v>-17545.52</v>
      </c>
      <c r="T4275" s="6">
        <v>0</v>
      </c>
      <c r="U4275" s="6">
        <v>9427.51</v>
      </c>
      <c r="V4275" s="6">
        <v>0</v>
      </c>
      <c r="W4275" s="6">
        <f>SUM(Table2[[#This Row],[PE Obligations]:[Paving Obligations]])</f>
        <v>-8118.01</v>
      </c>
    </row>
    <row r="4276" spans="1:23" x14ac:dyDescent="0.25">
      <c r="A4276" s="5">
        <v>105041.14</v>
      </c>
      <c r="B4276" s="4">
        <v>1</v>
      </c>
      <c r="C4276" s="9" t="s">
        <v>181</v>
      </c>
      <c r="D4276" s="65"/>
      <c r="E4276" s="65" t="s">
        <v>11498</v>
      </c>
      <c r="F4276" s="9" t="s">
        <v>896</v>
      </c>
      <c r="H4276" s="1" t="s">
        <v>760</v>
      </c>
      <c r="I4276" s="1" t="s">
        <v>761</v>
      </c>
      <c r="K4276" s="14" t="s">
        <v>11500</v>
      </c>
      <c r="L4276" s="14" t="s">
        <v>11500</v>
      </c>
      <c r="M4276" s="1" t="s">
        <v>57</v>
      </c>
      <c r="P4276" s="181" t="s">
        <v>11517</v>
      </c>
      <c r="Q4276" s="182"/>
      <c r="S4276" s="6">
        <v>0</v>
      </c>
      <c r="T4276" s="6">
        <v>0</v>
      </c>
      <c r="U4276" s="6">
        <v>-8155.01</v>
      </c>
      <c r="V4276" s="6">
        <v>0</v>
      </c>
      <c r="W4276" s="6">
        <f>SUM(Table2[[#This Row],[PE Obligations]:[Paving Obligations]])</f>
        <v>-8155.01</v>
      </c>
    </row>
    <row r="4277" spans="1:23" x14ac:dyDescent="0.25">
      <c r="A4277" s="5">
        <v>127732</v>
      </c>
      <c r="B4277" s="4">
        <v>4</v>
      </c>
      <c r="C4277" s="9" t="s">
        <v>607</v>
      </c>
      <c r="D4277" s="65"/>
      <c r="E4277" s="65" t="s">
        <v>11500</v>
      </c>
      <c r="F4277" s="9" t="s">
        <v>5659</v>
      </c>
      <c r="H4277" s="1" t="s">
        <v>878</v>
      </c>
      <c r="I4277" s="1" t="s">
        <v>972</v>
      </c>
      <c r="K4277" s="14" t="s">
        <v>11500</v>
      </c>
      <c r="L4277" s="14" t="s">
        <v>11500</v>
      </c>
      <c r="M4277" s="1" t="s">
        <v>57</v>
      </c>
      <c r="P4277" s="181" t="s">
        <v>11500</v>
      </c>
      <c r="Q4277" s="182"/>
      <c r="S4277" s="6">
        <v>0</v>
      </c>
      <c r="T4277" s="6">
        <v>0</v>
      </c>
      <c r="U4277" s="6">
        <v>-8165.78</v>
      </c>
      <c r="V4277" s="6">
        <v>0</v>
      </c>
      <c r="W4277" s="6">
        <f>SUM(Table2[[#This Row],[PE Obligations]:[Paving Obligations]])</f>
        <v>-8165.78</v>
      </c>
    </row>
    <row r="4278" spans="1:23" ht="30" x14ac:dyDescent="0.25">
      <c r="A4278" s="5">
        <v>124737</v>
      </c>
      <c r="B4278" s="4">
        <v>4</v>
      </c>
      <c r="C4278" s="9" t="s">
        <v>607</v>
      </c>
      <c r="D4278" s="65" t="s">
        <v>4038</v>
      </c>
      <c r="E4278" s="65" t="s">
        <v>11498</v>
      </c>
      <c r="F4278" s="9" t="s">
        <v>4039</v>
      </c>
      <c r="H4278" s="1" t="s">
        <v>35</v>
      </c>
      <c r="I4278" s="1" t="s">
        <v>29</v>
      </c>
      <c r="K4278" s="14" t="s">
        <v>28</v>
      </c>
      <c r="L4278" s="14" t="s">
        <v>113</v>
      </c>
      <c r="M4278" s="2">
        <v>0.01</v>
      </c>
      <c r="P4278" s="181" t="s">
        <v>11517</v>
      </c>
      <c r="Q4278" s="182" t="s">
        <v>30</v>
      </c>
      <c r="R4278" s="9" t="s">
        <v>4040</v>
      </c>
      <c r="S4278" s="6">
        <v>-12675.77</v>
      </c>
      <c r="T4278" s="6">
        <v>0</v>
      </c>
      <c r="U4278" s="6">
        <v>4503.75</v>
      </c>
      <c r="V4278" s="6">
        <v>0</v>
      </c>
      <c r="W4278" s="6">
        <f>SUM(Table2[[#This Row],[PE Obligations]:[Paving Obligations]])</f>
        <v>-8172.02</v>
      </c>
    </row>
    <row r="4279" spans="1:23" x14ac:dyDescent="0.25">
      <c r="A4279" s="5">
        <v>127725</v>
      </c>
      <c r="B4279" s="4">
        <v>3</v>
      </c>
      <c r="C4279" s="9" t="s">
        <v>206</v>
      </c>
      <c r="D4279" s="65"/>
      <c r="E4279" s="65" t="s">
        <v>11500</v>
      </c>
      <c r="F4279" s="9" t="s">
        <v>5655</v>
      </c>
      <c r="H4279" s="1" t="s">
        <v>878</v>
      </c>
      <c r="I4279" s="1" t="s">
        <v>972</v>
      </c>
      <c r="K4279" s="14" t="s">
        <v>11500</v>
      </c>
      <c r="L4279" s="14" t="s">
        <v>11500</v>
      </c>
      <c r="M4279" s="1" t="s">
        <v>57</v>
      </c>
      <c r="P4279" s="181" t="s">
        <v>11500</v>
      </c>
      <c r="Q4279" s="182"/>
      <c r="S4279" s="6">
        <v>0</v>
      </c>
      <c r="T4279" s="6">
        <v>0</v>
      </c>
      <c r="U4279" s="6">
        <v>-8174.42</v>
      </c>
      <c r="V4279" s="6">
        <v>0</v>
      </c>
      <c r="W4279" s="6">
        <f>SUM(Table2[[#This Row],[PE Obligations]:[Paving Obligations]])</f>
        <v>-8174.42</v>
      </c>
    </row>
    <row r="4280" spans="1:23" x14ac:dyDescent="0.25">
      <c r="A4280" s="5">
        <v>105197.14</v>
      </c>
      <c r="B4280" s="4">
        <v>3</v>
      </c>
      <c r="C4280" s="9" t="s">
        <v>298</v>
      </c>
      <c r="D4280" s="65"/>
      <c r="E4280" s="65" t="s">
        <v>11498</v>
      </c>
      <c r="F4280" s="9" t="s">
        <v>896</v>
      </c>
      <c r="H4280" s="1" t="s">
        <v>760</v>
      </c>
      <c r="I4280" s="1" t="s">
        <v>761</v>
      </c>
      <c r="K4280" s="14" t="s">
        <v>11500</v>
      </c>
      <c r="L4280" s="14" t="s">
        <v>11500</v>
      </c>
      <c r="M4280" s="1" t="s">
        <v>57</v>
      </c>
      <c r="P4280" s="181" t="s">
        <v>11517</v>
      </c>
      <c r="Q4280" s="182"/>
      <c r="S4280" s="6">
        <v>0</v>
      </c>
      <c r="T4280" s="6">
        <v>0</v>
      </c>
      <c r="U4280" s="6">
        <v>-8237.2000000000007</v>
      </c>
      <c r="V4280" s="6">
        <v>0</v>
      </c>
      <c r="W4280" s="6">
        <f>SUM(Table2[[#This Row],[PE Obligations]:[Paving Obligations]])</f>
        <v>-8237.2000000000007</v>
      </c>
    </row>
    <row r="4281" spans="1:23" ht="30" x14ac:dyDescent="0.25">
      <c r="A4281" s="5">
        <v>126991</v>
      </c>
      <c r="B4281" s="4">
        <v>4</v>
      </c>
      <c r="C4281" s="9" t="s">
        <v>210</v>
      </c>
      <c r="D4281" s="65" t="s">
        <v>3281</v>
      </c>
      <c r="E4281" s="65" t="s">
        <v>11498</v>
      </c>
      <c r="F4281" s="9" t="s">
        <v>3281</v>
      </c>
      <c r="H4281" s="1" t="s">
        <v>1098</v>
      </c>
      <c r="I4281" s="1" t="s">
        <v>158</v>
      </c>
      <c r="K4281" s="14" t="s">
        <v>11500</v>
      </c>
      <c r="L4281" s="14" t="s">
        <v>11500</v>
      </c>
      <c r="M4281" s="2">
        <v>8.59</v>
      </c>
      <c r="P4281" s="181" t="s">
        <v>11517</v>
      </c>
      <c r="Q4281" s="182" t="s">
        <v>30</v>
      </c>
      <c r="S4281" s="6">
        <v>0</v>
      </c>
      <c r="T4281" s="6">
        <v>0</v>
      </c>
      <c r="U4281" s="6">
        <v>0</v>
      </c>
      <c r="V4281" s="6">
        <v>-8266.58</v>
      </c>
      <c r="W4281" s="6">
        <f>SUM(Table2[[#This Row],[PE Obligations]:[Paving Obligations]])</f>
        <v>-8266.58</v>
      </c>
    </row>
    <row r="4282" spans="1:23" x14ac:dyDescent="0.25">
      <c r="A4282" s="5">
        <v>126989</v>
      </c>
      <c r="B4282" s="4">
        <v>2</v>
      </c>
      <c r="C4282" s="9" t="s">
        <v>121</v>
      </c>
      <c r="D4282" s="65" t="s">
        <v>5224</v>
      </c>
      <c r="E4282" s="65" t="s">
        <v>11498</v>
      </c>
      <c r="F4282" s="9" t="s">
        <v>5225</v>
      </c>
      <c r="H4282" s="1" t="s">
        <v>1098</v>
      </c>
      <c r="I4282" s="1" t="s">
        <v>158</v>
      </c>
      <c r="K4282" s="14" t="s">
        <v>11500</v>
      </c>
      <c r="L4282" s="14" t="s">
        <v>11500</v>
      </c>
      <c r="M4282" s="2">
        <v>4.7729999999999997</v>
      </c>
      <c r="P4282" s="181" t="s">
        <v>11517</v>
      </c>
      <c r="Q4282" s="182" t="s">
        <v>30</v>
      </c>
      <c r="S4282" s="6">
        <v>0</v>
      </c>
      <c r="T4282" s="6">
        <v>0</v>
      </c>
      <c r="U4282" s="6">
        <v>0</v>
      </c>
      <c r="V4282" s="6">
        <v>-8341.81</v>
      </c>
      <c r="W4282" s="6">
        <f>SUM(Table2[[#This Row],[PE Obligations]:[Paving Obligations]])</f>
        <v>-8341.81</v>
      </c>
    </row>
    <row r="4283" spans="1:23" x14ac:dyDescent="0.25">
      <c r="A4283" s="5">
        <v>118919.02</v>
      </c>
      <c r="B4283" s="4">
        <v>2</v>
      </c>
      <c r="C4283" s="9" t="s">
        <v>159</v>
      </c>
      <c r="D4283" s="65" t="s">
        <v>2419</v>
      </c>
      <c r="E4283" s="65" t="s">
        <v>10721</v>
      </c>
      <c r="F4283" s="9" t="s">
        <v>2421</v>
      </c>
      <c r="H4283" s="1" t="s">
        <v>105</v>
      </c>
      <c r="I4283" s="1" t="s">
        <v>761</v>
      </c>
      <c r="K4283" s="14" t="s">
        <v>11500</v>
      </c>
      <c r="L4283" s="14" t="s">
        <v>11500</v>
      </c>
      <c r="M4283" s="1" t="s">
        <v>57</v>
      </c>
      <c r="P4283" s="181" t="s">
        <v>11513</v>
      </c>
      <c r="Q4283" s="182"/>
      <c r="S4283" s="6">
        <v>0</v>
      </c>
      <c r="T4283" s="6">
        <v>0</v>
      </c>
      <c r="U4283" s="6">
        <v>-8371.34</v>
      </c>
      <c r="V4283" s="6">
        <v>0</v>
      </c>
      <c r="W4283" s="6">
        <f>SUM(Table2[[#This Row],[PE Obligations]:[Paving Obligations]])</f>
        <v>-8371.34</v>
      </c>
    </row>
    <row r="4284" spans="1:23" ht="30" x14ac:dyDescent="0.25">
      <c r="A4284" s="5">
        <v>123575</v>
      </c>
      <c r="B4284" s="4">
        <v>4</v>
      </c>
      <c r="C4284" s="9" t="s">
        <v>94</v>
      </c>
      <c r="D4284" s="65" t="s">
        <v>3496</v>
      </c>
      <c r="E4284" s="65" t="s">
        <v>11498</v>
      </c>
      <c r="F4284" s="9" t="s">
        <v>3497</v>
      </c>
      <c r="H4284" s="1" t="s">
        <v>1098</v>
      </c>
      <c r="I4284" s="1" t="s">
        <v>158</v>
      </c>
      <c r="K4284" s="14" t="s">
        <v>11500</v>
      </c>
      <c r="L4284" s="14" t="s">
        <v>11500</v>
      </c>
      <c r="M4284" s="2">
        <v>1.5</v>
      </c>
      <c r="P4284" s="181" t="s">
        <v>11517</v>
      </c>
      <c r="Q4284" s="182" t="s">
        <v>30</v>
      </c>
      <c r="S4284" s="6">
        <v>0</v>
      </c>
      <c r="T4284" s="6">
        <v>0</v>
      </c>
      <c r="U4284" s="6">
        <v>0</v>
      </c>
      <c r="V4284" s="6">
        <v>-8392.65</v>
      </c>
      <c r="W4284" s="6">
        <f>SUM(Table2[[#This Row],[PE Obligations]:[Paving Obligations]])</f>
        <v>-8392.65</v>
      </c>
    </row>
    <row r="4285" spans="1:23" x14ac:dyDescent="0.25">
      <c r="A4285" s="5">
        <v>126497</v>
      </c>
      <c r="B4285" s="4">
        <v>1</v>
      </c>
      <c r="C4285" s="9" t="s">
        <v>256</v>
      </c>
      <c r="D4285" s="65" t="s">
        <v>4886</v>
      </c>
      <c r="E4285" s="65" t="s">
        <v>900</v>
      </c>
      <c r="F4285" s="9" t="s">
        <v>4887</v>
      </c>
      <c r="G4285" s="9" t="s">
        <v>4885</v>
      </c>
      <c r="H4285" s="1" t="s">
        <v>158</v>
      </c>
      <c r="I4285" s="1" t="s">
        <v>341</v>
      </c>
      <c r="J4285" s="1" t="str">
        <f>VLOOKUP(A4285,'Resurfacing Data'!A:M,13,FALSE)</f>
        <v>Micro-surfacing @ 22 lbs/sy</v>
      </c>
      <c r="K4285" s="14" t="s">
        <v>11496</v>
      </c>
      <c r="L4285" s="14" t="s">
        <v>10418</v>
      </c>
      <c r="M4285" s="2">
        <v>2.14</v>
      </c>
      <c r="N4285" s="13">
        <v>43140</v>
      </c>
      <c r="O4285" s="1" t="s">
        <v>381</v>
      </c>
      <c r="P4285" s="181" t="s">
        <v>11515</v>
      </c>
      <c r="Q4285" s="182" t="s">
        <v>24</v>
      </c>
      <c r="S4285" s="6">
        <v>0</v>
      </c>
      <c r="T4285" s="6">
        <v>0</v>
      </c>
      <c r="U4285" s="6">
        <v>-2122.66</v>
      </c>
      <c r="V4285" s="6">
        <v>-6272.53</v>
      </c>
      <c r="W4285" s="6">
        <f>SUM(Table2[[#This Row],[PE Obligations]:[Paving Obligations]])</f>
        <v>-8395.1899999999987</v>
      </c>
    </row>
    <row r="4286" spans="1:23" x14ac:dyDescent="0.25">
      <c r="A4286" s="5">
        <v>127682</v>
      </c>
      <c r="B4286" s="4">
        <v>4</v>
      </c>
      <c r="C4286" s="9" t="s">
        <v>208</v>
      </c>
      <c r="D4286" s="65"/>
      <c r="E4286" s="65" t="s">
        <v>11500</v>
      </c>
      <c r="F4286" s="9" t="s">
        <v>5633</v>
      </c>
      <c r="H4286" s="1" t="s">
        <v>878</v>
      </c>
      <c r="I4286" s="1" t="s">
        <v>972</v>
      </c>
      <c r="K4286" s="14" t="s">
        <v>11500</v>
      </c>
      <c r="L4286" s="14" t="s">
        <v>11500</v>
      </c>
      <c r="M4286" s="1" t="s">
        <v>57</v>
      </c>
      <c r="P4286" s="181" t="s">
        <v>11500</v>
      </c>
      <c r="Q4286" s="182"/>
      <c r="S4286" s="6">
        <v>0</v>
      </c>
      <c r="T4286" s="6">
        <v>0</v>
      </c>
      <c r="U4286" s="6">
        <v>-8577.56</v>
      </c>
      <c r="V4286" s="6">
        <v>0</v>
      </c>
      <c r="W4286" s="6">
        <f>SUM(Table2[[#This Row],[PE Obligations]:[Paving Obligations]])</f>
        <v>-8577.56</v>
      </c>
    </row>
    <row r="4287" spans="1:23" x14ac:dyDescent="0.25">
      <c r="A4287" s="5">
        <v>122355</v>
      </c>
      <c r="B4287" s="4">
        <v>3</v>
      </c>
      <c r="C4287" s="9" t="s">
        <v>172</v>
      </c>
      <c r="D4287" s="65"/>
      <c r="E4287" s="65" t="s">
        <v>11500</v>
      </c>
      <c r="F4287" s="9" t="s">
        <v>3165</v>
      </c>
      <c r="H4287" s="1" t="s">
        <v>878</v>
      </c>
      <c r="I4287" s="1" t="s">
        <v>972</v>
      </c>
      <c r="K4287" s="14" t="s">
        <v>11500</v>
      </c>
      <c r="L4287" s="14" t="s">
        <v>11500</v>
      </c>
      <c r="M4287" s="1" t="s">
        <v>57</v>
      </c>
      <c r="P4287" s="181" t="s">
        <v>11500</v>
      </c>
      <c r="Q4287" s="182"/>
      <c r="S4287" s="6">
        <v>0</v>
      </c>
      <c r="T4287" s="6">
        <v>0</v>
      </c>
      <c r="U4287" s="6">
        <v>-8702</v>
      </c>
      <c r="V4287" s="6">
        <v>0</v>
      </c>
      <c r="W4287" s="6">
        <f>SUM(Table2[[#This Row],[PE Obligations]:[Paving Obligations]])</f>
        <v>-8702</v>
      </c>
    </row>
    <row r="4288" spans="1:23" x14ac:dyDescent="0.25">
      <c r="A4288" s="5">
        <v>121429.03</v>
      </c>
      <c r="B4288" s="4">
        <v>3</v>
      </c>
      <c r="C4288" s="9" t="s">
        <v>161</v>
      </c>
      <c r="D4288" s="65" t="s">
        <v>900</v>
      </c>
      <c r="E4288" s="65" t="s">
        <v>900</v>
      </c>
      <c r="F4288" s="9" t="s">
        <v>2899</v>
      </c>
      <c r="H4288" s="1" t="s">
        <v>105</v>
      </c>
      <c r="I4288" s="1" t="s">
        <v>761</v>
      </c>
      <c r="K4288" s="14" t="s">
        <v>11500</v>
      </c>
      <c r="L4288" s="14" t="s">
        <v>11500</v>
      </c>
      <c r="M4288" s="2">
        <v>383.53</v>
      </c>
      <c r="N4288" s="13">
        <v>43042</v>
      </c>
      <c r="P4288" s="181" t="s">
        <v>11515</v>
      </c>
      <c r="Q4288" s="182"/>
      <c r="S4288" s="6">
        <v>0</v>
      </c>
      <c r="T4288" s="6">
        <v>0</v>
      </c>
      <c r="U4288" s="6">
        <v>-8704.2199999999993</v>
      </c>
      <c r="V4288" s="6">
        <v>0</v>
      </c>
      <c r="W4288" s="6">
        <f>SUM(Table2[[#This Row],[PE Obligations]:[Paving Obligations]])</f>
        <v>-8704.2199999999993</v>
      </c>
    </row>
    <row r="4289" spans="1:23" ht="45" x14ac:dyDescent="0.25">
      <c r="A4289" s="5">
        <v>126979</v>
      </c>
      <c r="B4289" s="4">
        <v>4</v>
      </c>
      <c r="C4289" s="9" t="s">
        <v>248</v>
      </c>
      <c r="D4289" s="65" t="s">
        <v>5218</v>
      </c>
      <c r="E4289" s="65" t="s">
        <v>11498</v>
      </c>
      <c r="F4289" s="9" t="s">
        <v>5219</v>
      </c>
      <c r="H4289" s="1" t="s">
        <v>1098</v>
      </c>
      <c r="I4289" s="1" t="s">
        <v>158</v>
      </c>
      <c r="K4289" s="14" t="s">
        <v>11500</v>
      </c>
      <c r="L4289" s="14" t="s">
        <v>11500</v>
      </c>
      <c r="M4289" s="2">
        <v>3.35</v>
      </c>
      <c r="P4289" s="181" t="s">
        <v>11517</v>
      </c>
      <c r="Q4289" s="182" t="s">
        <v>30</v>
      </c>
      <c r="S4289" s="6">
        <v>0</v>
      </c>
      <c r="T4289" s="6">
        <v>0</v>
      </c>
      <c r="U4289" s="6">
        <v>0</v>
      </c>
      <c r="V4289" s="6">
        <v>-8708.02</v>
      </c>
      <c r="W4289" s="6">
        <f>SUM(Table2[[#This Row],[PE Obligations]:[Paving Obligations]])</f>
        <v>-8708.02</v>
      </c>
    </row>
    <row r="4290" spans="1:23" x14ac:dyDescent="0.25">
      <c r="A4290" s="5">
        <v>127553</v>
      </c>
      <c r="B4290" s="4">
        <v>1</v>
      </c>
      <c r="C4290" s="9" t="s">
        <v>223</v>
      </c>
      <c r="D4290" s="65"/>
      <c r="E4290" s="65" t="s">
        <v>11500</v>
      </c>
      <c r="F4290" s="9" t="s">
        <v>5578</v>
      </c>
      <c r="H4290" s="1" t="s">
        <v>878</v>
      </c>
      <c r="I4290" s="1" t="s">
        <v>972</v>
      </c>
      <c r="K4290" s="14" t="s">
        <v>11500</v>
      </c>
      <c r="L4290" s="14" t="s">
        <v>11500</v>
      </c>
      <c r="M4290" s="1" t="s">
        <v>57</v>
      </c>
      <c r="P4290" s="181" t="s">
        <v>11500</v>
      </c>
      <c r="Q4290" s="182"/>
      <c r="S4290" s="6">
        <v>0</v>
      </c>
      <c r="T4290" s="6">
        <v>0</v>
      </c>
      <c r="U4290" s="6">
        <v>-8742</v>
      </c>
      <c r="V4290" s="6">
        <v>0</v>
      </c>
      <c r="W4290" s="6">
        <f>SUM(Table2[[#This Row],[PE Obligations]:[Paving Obligations]])</f>
        <v>-8742</v>
      </c>
    </row>
    <row r="4291" spans="1:23" x14ac:dyDescent="0.25">
      <c r="A4291" s="5">
        <v>119826</v>
      </c>
      <c r="B4291" s="4">
        <v>3</v>
      </c>
      <c r="C4291" s="9" t="s">
        <v>237</v>
      </c>
      <c r="D4291" s="65" t="s">
        <v>1049</v>
      </c>
      <c r="E4291" s="65" t="s">
        <v>900</v>
      </c>
      <c r="F4291" s="9" t="s">
        <v>2526</v>
      </c>
      <c r="G4291" s="9" t="s">
        <v>600</v>
      </c>
      <c r="H4291" s="1" t="s">
        <v>501</v>
      </c>
      <c r="I4291" s="1" t="s">
        <v>600</v>
      </c>
      <c r="K4291" s="14" t="s">
        <v>11500</v>
      </c>
      <c r="L4291" s="14" t="s">
        <v>11500</v>
      </c>
      <c r="M4291" s="2">
        <v>1.37</v>
      </c>
      <c r="N4291" s="13">
        <v>42825</v>
      </c>
      <c r="P4291" s="181" t="s">
        <v>11515</v>
      </c>
      <c r="Q4291" s="182" t="s">
        <v>24</v>
      </c>
      <c r="S4291" s="6">
        <v>0</v>
      </c>
      <c r="T4291" s="6">
        <v>0</v>
      </c>
      <c r="U4291" s="6">
        <v>-8859.65</v>
      </c>
      <c r="V4291" s="6">
        <v>0</v>
      </c>
      <c r="W4291" s="6">
        <f>SUM(Table2[[#This Row],[PE Obligations]:[Paving Obligations]])</f>
        <v>-8859.65</v>
      </c>
    </row>
    <row r="4292" spans="1:23" x14ac:dyDescent="0.25">
      <c r="A4292" s="5">
        <v>128914</v>
      </c>
      <c r="B4292" s="4">
        <v>3</v>
      </c>
      <c r="C4292" s="9" t="s">
        <v>217</v>
      </c>
      <c r="D4292" s="65"/>
      <c r="E4292" s="65" t="s">
        <v>11500</v>
      </c>
      <c r="F4292" s="9" t="s">
        <v>6418</v>
      </c>
      <c r="H4292" s="1" t="s">
        <v>878</v>
      </c>
      <c r="I4292" s="1" t="s">
        <v>972</v>
      </c>
      <c r="K4292" s="14" t="s">
        <v>11500</v>
      </c>
      <c r="L4292" s="14" t="s">
        <v>11500</v>
      </c>
      <c r="M4292" s="1" t="s">
        <v>57</v>
      </c>
      <c r="P4292" s="181" t="s">
        <v>11500</v>
      </c>
      <c r="Q4292" s="182"/>
      <c r="S4292" s="6">
        <v>0</v>
      </c>
      <c r="T4292" s="6">
        <v>0</v>
      </c>
      <c r="U4292" s="6">
        <v>-9020.2999999999993</v>
      </c>
      <c r="V4292" s="6">
        <v>0</v>
      </c>
      <c r="W4292" s="6">
        <f>SUM(Table2[[#This Row],[PE Obligations]:[Paving Obligations]])</f>
        <v>-9020.2999999999993</v>
      </c>
    </row>
    <row r="4293" spans="1:23" x14ac:dyDescent="0.25">
      <c r="A4293" s="5">
        <v>105042.14</v>
      </c>
      <c r="B4293" s="4">
        <v>2</v>
      </c>
      <c r="C4293" s="9" t="s">
        <v>179</v>
      </c>
      <c r="D4293" s="65"/>
      <c r="E4293" s="65" t="s">
        <v>11498</v>
      </c>
      <c r="F4293" s="9" t="s">
        <v>896</v>
      </c>
      <c r="H4293" s="1" t="s">
        <v>760</v>
      </c>
      <c r="I4293" s="1" t="s">
        <v>761</v>
      </c>
      <c r="K4293" s="14" t="s">
        <v>11500</v>
      </c>
      <c r="L4293" s="14" t="s">
        <v>11500</v>
      </c>
      <c r="M4293" s="1" t="s">
        <v>57</v>
      </c>
      <c r="P4293" s="181" t="s">
        <v>11517</v>
      </c>
      <c r="Q4293" s="182"/>
      <c r="S4293" s="6">
        <v>0</v>
      </c>
      <c r="T4293" s="6">
        <v>0</v>
      </c>
      <c r="U4293" s="6">
        <v>-9093.2199999999993</v>
      </c>
      <c r="V4293" s="6">
        <v>0</v>
      </c>
      <c r="W4293" s="6">
        <f>SUM(Table2[[#This Row],[PE Obligations]:[Paving Obligations]])</f>
        <v>-9093.2199999999993</v>
      </c>
    </row>
    <row r="4294" spans="1:23" x14ac:dyDescent="0.25">
      <c r="A4294" s="5">
        <v>120894</v>
      </c>
      <c r="B4294" s="4">
        <v>1</v>
      </c>
      <c r="C4294" s="9" t="s">
        <v>86</v>
      </c>
      <c r="D4294" s="65"/>
      <c r="E4294" s="65" t="s">
        <v>11500</v>
      </c>
      <c r="F4294" s="9" t="s">
        <v>2811</v>
      </c>
      <c r="H4294" s="1" t="s">
        <v>878</v>
      </c>
      <c r="I4294" s="1" t="s">
        <v>972</v>
      </c>
      <c r="K4294" s="14" t="s">
        <v>11500</v>
      </c>
      <c r="L4294" s="14" t="s">
        <v>11500</v>
      </c>
      <c r="M4294" s="1" t="s">
        <v>57</v>
      </c>
      <c r="P4294" s="181" t="s">
        <v>11500</v>
      </c>
      <c r="Q4294" s="182"/>
      <c r="S4294" s="6">
        <v>0</v>
      </c>
      <c r="T4294" s="6">
        <v>0</v>
      </c>
      <c r="U4294" s="6">
        <v>-9108.91</v>
      </c>
      <c r="V4294" s="6">
        <v>0</v>
      </c>
      <c r="W4294" s="6">
        <f>SUM(Table2[[#This Row],[PE Obligations]:[Paving Obligations]])</f>
        <v>-9108.91</v>
      </c>
    </row>
    <row r="4295" spans="1:23" x14ac:dyDescent="0.25">
      <c r="A4295" s="5">
        <v>127206</v>
      </c>
      <c r="B4295" s="4">
        <v>2</v>
      </c>
      <c r="C4295" s="9" t="s">
        <v>284</v>
      </c>
      <c r="D4295" s="65" t="s">
        <v>460</v>
      </c>
      <c r="E4295" s="65" t="s">
        <v>900</v>
      </c>
      <c r="F4295" s="9" t="s">
        <v>5369</v>
      </c>
      <c r="G4295" s="9" t="s">
        <v>4674</v>
      </c>
      <c r="H4295" s="1" t="s">
        <v>158</v>
      </c>
      <c r="I4295" s="1" t="s">
        <v>158</v>
      </c>
      <c r="J4295" s="1" t="str">
        <f>VLOOKUP(A4295,'Resurfacing Data'!A:M,13,FALSE)</f>
        <v>Micro-surfacing @ 22 lbs/sy</v>
      </c>
      <c r="K4295" s="14" t="s">
        <v>11496</v>
      </c>
      <c r="L4295" s="14" t="s">
        <v>10418</v>
      </c>
      <c r="M4295" s="2">
        <v>3.13</v>
      </c>
      <c r="N4295" s="13">
        <v>43504</v>
      </c>
      <c r="O4295" s="1" t="s">
        <v>381</v>
      </c>
      <c r="P4295" s="181" t="s">
        <v>11515</v>
      </c>
      <c r="Q4295" s="182" t="s">
        <v>24</v>
      </c>
      <c r="S4295" s="6">
        <v>0</v>
      </c>
      <c r="T4295" s="6">
        <v>0</v>
      </c>
      <c r="U4295" s="6">
        <v>0</v>
      </c>
      <c r="V4295" s="6">
        <v>-9187.94</v>
      </c>
      <c r="W4295" s="6">
        <f>SUM(Table2[[#This Row],[PE Obligations]:[Paving Obligations]])</f>
        <v>-9187.94</v>
      </c>
    </row>
    <row r="4296" spans="1:23" x14ac:dyDescent="0.25">
      <c r="A4296" s="5">
        <v>127685</v>
      </c>
      <c r="B4296" s="4">
        <v>4</v>
      </c>
      <c r="C4296" s="9" t="s">
        <v>94</v>
      </c>
      <c r="D4296" s="65"/>
      <c r="E4296" s="65" t="s">
        <v>11500</v>
      </c>
      <c r="F4296" s="9" t="s">
        <v>5635</v>
      </c>
      <c r="H4296" s="1" t="s">
        <v>878</v>
      </c>
      <c r="I4296" s="1" t="s">
        <v>972</v>
      </c>
      <c r="K4296" s="14" t="s">
        <v>11500</v>
      </c>
      <c r="L4296" s="14" t="s">
        <v>11500</v>
      </c>
      <c r="M4296" s="1" t="s">
        <v>57</v>
      </c>
      <c r="P4296" s="181" t="s">
        <v>11500</v>
      </c>
      <c r="Q4296" s="182"/>
      <c r="S4296" s="6">
        <v>0</v>
      </c>
      <c r="T4296" s="6">
        <v>0</v>
      </c>
      <c r="U4296" s="6">
        <v>-9220.83</v>
      </c>
      <c r="V4296" s="6">
        <v>0</v>
      </c>
      <c r="W4296" s="6">
        <f>SUM(Table2[[#This Row],[PE Obligations]:[Paving Obligations]])</f>
        <v>-9220.83</v>
      </c>
    </row>
    <row r="4297" spans="1:23" ht="90" x14ac:dyDescent="0.25">
      <c r="A4297" s="5">
        <v>120461</v>
      </c>
      <c r="B4297" s="4">
        <v>2</v>
      </c>
      <c r="C4297" s="9" t="s">
        <v>107</v>
      </c>
      <c r="D4297" s="65" t="s">
        <v>108</v>
      </c>
      <c r="E4297" s="65" t="s">
        <v>10721</v>
      </c>
      <c r="F4297" s="9" t="s">
        <v>2738</v>
      </c>
      <c r="G4297" s="9" t="s">
        <v>2739</v>
      </c>
      <c r="H4297" s="1" t="s">
        <v>24</v>
      </c>
      <c r="I4297" s="1" t="s">
        <v>171</v>
      </c>
      <c r="K4297" s="14" t="s">
        <v>11501</v>
      </c>
      <c r="L4297" s="14" t="s">
        <v>11339</v>
      </c>
      <c r="M4297" s="2">
        <v>2.8</v>
      </c>
      <c r="N4297" s="13">
        <v>42048</v>
      </c>
      <c r="P4297" s="181" t="s">
        <v>11513</v>
      </c>
      <c r="Q4297" s="182" t="s">
        <v>148</v>
      </c>
      <c r="S4297" s="6">
        <v>-9285.2000000000007</v>
      </c>
      <c r="T4297" s="6">
        <v>0</v>
      </c>
      <c r="U4297" s="6">
        <v>0</v>
      </c>
      <c r="V4297" s="6">
        <v>0</v>
      </c>
      <c r="W4297" s="6">
        <f>SUM(Table2[[#This Row],[PE Obligations]:[Paving Obligations]])</f>
        <v>-9285.2000000000007</v>
      </c>
    </row>
    <row r="4298" spans="1:23" x14ac:dyDescent="0.25">
      <c r="A4298" s="5">
        <v>127731</v>
      </c>
      <c r="B4298" s="4">
        <v>4</v>
      </c>
      <c r="C4298" s="9" t="s">
        <v>227</v>
      </c>
      <c r="D4298" s="65"/>
      <c r="E4298" s="65" t="s">
        <v>11500</v>
      </c>
      <c r="F4298" s="9" t="s">
        <v>5658</v>
      </c>
      <c r="H4298" s="1" t="s">
        <v>878</v>
      </c>
      <c r="I4298" s="1" t="s">
        <v>972</v>
      </c>
      <c r="K4298" s="14" t="s">
        <v>11500</v>
      </c>
      <c r="L4298" s="14" t="s">
        <v>11500</v>
      </c>
      <c r="M4298" s="1" t="s">
        <v>57</v>
      </c>
      <c r="P4298" s="181" t="s">
        <v>11500</v>
      </c>
      <c r="Q4298" s="182"/>
      <c r="S4298" s="6">
        <v>0</v>
      </c>
      <c r="T4298" s="6">
        <v>0</v>
      </c>
      <c r="U4298" s="6">
        <v>-9326.9500000000007</v>
      </c>
      <c r="V4298" s="6">
        <v>0</v>
      </c>
      <c r="W4298" s="6">
        <f>SUM(Table2[[#This Row],[PE Obligations]:[Paving Obligations]])</f>
        <v>-9326.9500000000007</v>
      </c>
    </row>
    <row r="4299" spans="1:23" ht="30" x14ac:dyDescent="0.25">
      <c r="A4299" s="5">
        <v>126634</v>
      </c>
      <c r="B4299" s="4">
        <v>2</v>
      </c>
      <c r="C4299" s="9" t="s">
        <v>366</v>
      </c>
      <c r="D4299" s="65" t="s">
        <v>4969</v>
      </c>
      <c r="E4299" s="65" t="s">
        <v>11498</v>
      </c>
      <c r="F4299" s="9" t="s">
        <v>4971</v>
      </c>
      <c r="H4299" s="1" t="s">
        <v>1098</v>
      </c>
      <c r="I4299" s="1" t="s">
        <v>158</v>
      </c>
      <c r="K4299" s="14" t="s">
        <v>11496</v>
      </c>
      <c r="L4299" s="14" t="s">
        <v>10418</v>
      </c>
      <c r="M4299" s="2">
        <v>0.75800000000000001</v>
      </c>
      <c r="P4299" s="181" t="s">
        <v>11517</v>
      </c>
      <c r="Q4299" s="182"/>
      <c r="S4299" s="6">
        <v>0</v>
      </c>
      <c r="T4299" s="6">
        <v>0</v>
      </c>
      <c r="U4299" s="6">
        <v>0</v>
      </c>
      <c r="V4299" s="6">
        <v>-9427.9</v>
      </c>
      <c r="W4299" s="6">
        <f>SUM(Table2[[#This Row],[PE Obligations]:[Paving Obligations]])</f>
        <v>-9427.9</v>
      </c>
    </row>
    <row r="4300" spans="1:23" x14ac:dyDescent="0.25">
      <c r="A4300" s="5">
        <v>127809</v>
      </c>
      <c r="B4300" s="4">
        <v>1</v>
      </c>
      <c r="C4300" s="9" t="s">
        <v>397</v>
      </c>
      <c r="D4300" s="65"/>
      <c r="E4300" s="65" t="s">
        <v>11500</v>
      </c>
      <c r="F4300" s="9" t="s">
        <v>5810</v>
      </c>
      <c r="H4300" s="1" t="s">
        <v>878</v>
      </c>
      <c r="I4300" s="1" t="s">
        <v>972</v>
      </c>
      <c r="K4300" s="14" t="s">
        <v>11500</v>
      </c>
      <c r="L4300" s="14" t="s">
        <v>11500</v>
      </c>
      <c r="M4300" s="1" t="s">
        <v>57</v>
      </c>
      <c r="P4300" s="181" t="s">
        <v>11500</v>
      </c>
      <c r="Q4300" s="182"/>
      <c r="S4300" s="6">
        <v>0</v>
      </c>
      <c r="T4300" s="6">
        <v>0</v>
      </c>
      <c r="U4300" s="6">
        <v>-9435.36</v>
      </c>
      <c r="V4300" s="6">
        <v>0</v>
      </c>
      <c r="W4300" s="6">
        <f>SUM(Table2[[#This Row],[PE Obligations]:[Paving Obligations]])</f>
        <v>-9435.36</v>
      </c>
    </row>
    <row r="4301" spans="1:23" x14ac:dyDescent="0.25">
      <c r="A4301" s="5">
        <v>101457</v>
      </c>
      <c r="B4301" s="4">
        <v>3</v>
      </c>
      <c r="C4301" s="9" t="s">
        <v>318</v>
      </c>
      <c r="D4301" s="65" t="s">
        <v>665</v>
      </c>
      <c r="E4301" s="65" t="s">
        <v>900</v>
      </c>
      <c r="F4301" s="9" t="s">
        <v>666</v>
      </c>
      <c r="H4301" s="1" t="s">
        <v>24</v>
      </c>
      <c r="I4301" s="1" t="s">
        <v>63</v>
      </c>
      <c r="K4301" s="14" t="s">
        <v>11496</v>
      </c>
      <c r="L4301" s="14" t="s">
        <v>113</v>
      </c>
      <c r="M4301" s="2">
        <v>1.3</v>
      </c>
      <c r="N4301" s="13">
        <v>40480</v>
      </c>
      <c r="P4301" s="181" t="s">
        <v>11514</v>
      </c>
      <c r="Q4301" s="182" t="s">
        <v>11</v>
      </c>
      <c r="S4301" s="6">
        <v>-0.01</v>
      </c>
      <c r="T4301" s="6">
        <v>-9449.99</v>
      </c>
      <c r="U4301" s="6">
        <v>-0.05</v>
      </c>
      <c r="V4301" s="6">
        <v>0</v>
      </c>
      <c r="W4301" s="6">
        <f>SUM(Table2[[#This Row],[PE Obligations]:[Paving Obligations]])</f>
        <v>-9450.0499999999993</v>
      </c>
    </row>
    <row r="4302" spans="1:23" ht="90" x14ac:dyDescent="0.25">
      <c r="A4302" s="5">
        <v>118518</v>
      </c>
      <c r="B4302" s="4">
        <v>2</v>
      </c>
      <c r="C4302" s="9" t="s">
        <v>124</v>
      </c>
      <c r="D4302" s="65"/>
      <c r="E4302" s="65" t="s">
        <v>11498</v>
      </c>
      <c r="F4302" s="9" t="s">
        <v>2310</v>
      </c>
      <c r="G4302" s="9" t="s">
        <v>2311</v>
      </c>
      <c r="H4302" s="1" t="s">
        <v>22</v>
      </c>
      <c r="I4302" s="1" t="s">
        <v>39</v>
      </c>
      <c r="K4302" s="14" t="s">
        <v>11500</v>
      </c>
      <c r="L4302" s="14" t="s">
        <v>11500</v>
      </c>
      <c r="M4302" s="2">
        <v>0</v>
      </c>
      <c r="P4302" s="181" t="s">
        <v>11517</v>
      </c>
      <c r="Q4302" s="182" t="s">
        <v>1369</v>
      </c>
      <c r="S4302" s="6">
        <v>0</v>
      </c>
      <c r="T4302" s="6">
        <v>0</v>
      </c>
      <c r="U4302" s="6">
        <v>-9474.75</v>
      </c>
      <c r="V4302" s="6">
        <v>0</v>
      </c>
      <c r="W4302" s="6">
        <f>SUM(Table2[[#This Row],[PE Obligations]:[Paving Obligations]])</f>
        <v>-9474.75</v>
      </c>
    </row>
    <row r="4303" spans="1:23" x14ac:dyDescent="0.25">
      <c r="A4303" s="5">
        <v>105190.14</v>
      </c>
      <c r="B4303" s="4">
        <v>3</v>
      </c>
      <c r="C4303" s="9" t="s">
        <v>320</v>
      </c>
      <c r="D4303" s="65"/>
      <c r="E4303" s="65" t="s">
        <v>11498</v>
      </c>
      <c r="F4303" s="9" t="s">
        <v>896</v>
      </c>
      <c r="H4303" s="1" t="s">
        <v>760</v>
      </c>
      <c r="I4303" s="1" t="s">
        <v>761</v>
      </c>
      <c r="K4303" s="14" t="s">
        <v>11500</v>
      </c>
      <c r="L4303" s="14" t="s">
        <v>11500</v>
      </c>
      <c r="M4303" s="1" t="s">
        <v>57</v>
      </c>
      <c r="P4303" s="181" t="s">
        <v>11517</v>
      </c>
      <c r="Q4303" s="182"/>
      <c r="S4303" s="6">
        <v>0</v>
      </c>
      <c r="T4303" s="6">
        <v>0</v>
      </c>
      <c r="U4303" s="6">
        <v>-9478.81</v>
      </c>
      <c r="V4303" s="6">
        <v>0</v>
      </c>
      <c r="W4303" s="6">
        <f>SUM(Table2[[#This Row],[PE Obligations]:[Paving Obligations]])</f>
        <v>-9478.81</v>
      </c>
    </row>
    <row r="4304" spans="1:23" x14ac:dyDescent="0.25">
      <c r="A4304" s="5">
        <v>127710</v>
      </c>
      <c r="B4304" s="4">
        <v>1</v>
      </c>
      <c r="C4304" s="9" t="s">
        <v>287</v>
      </c>
      <c r="D4304" s="65"/>
      <c r="E4304" s="65" t="s">
        <v>11500</v>
      </c>
      <c r="F4304" s="9" t="s">
        <v>5643</v>
      </c>
      <c r="H4304" s="1" t="s">
        <v>878</v>
      </c>
      <c r="I4304" s="1" t="s">
        <v>972</v>
      </c>
      <c r="K4304" s="14" t="s">
        <v>11500</v>
      </c>
      <c r="L4304" s="14" t="s">
        <v>11500</v>
      </c>
      <c r="M4304" s="1" t="s">
        <v>57</v>
      </c>
      <c r="P4304" s="181" t="s">
        <v>11500</v>
      </c>
      <c r="Q4304" s="182"/>
      <c r="S4304" s="6">
        <v>0</v>
      </c>
      <c r="T4304" s="6">
        <v>0</v>
      </c>
      <c r="U4304" s="6">
        <v>-9496.2999999999993</v>
      </c>
      <c r="V4304" s="6">
        <v>0</v>
      </c>
      <c r="W4304" s="6">
        <f>SUM(Table2[[#This Row],[PE Obligations]:[Paving Obligations]])</f>
        <v>-9496.2999999999993</v>
      </c>
    </row>
    <row r="4305" spans="1:23" x14ac:dyDescent="0.25">
      <c r="A4305" s="5">
        <v>127800</v>
      </c>
      <c r="B4305" s="4">
        <v>3</v>
      </c>
      <c r="C4305" s="9" t="s">
        <v>262</v>
      </c>
      <c r="D4305" s="65"/>
      <c r="E4305" s="65" t="s">
        <v>11500</v>
      </c>
      <c r="F4305" s="9" t="s">
        <v>5805</v>
      </c>
      <c r="H4305" s="1" t="s">
        <v>878</v>
      </c>
      <c r="I4305" s="1" t="s">
        <v>972</v>
      </c>
      <c r="K4305" s="14" t="s">
        <v>11500</v>
      </c>
      <c r="L4305" s="14" t="s">
        <v>11500</v>
      </c>
      <c r="M4305" s="1" t="s">
        <v>57</v>
      </c>
      <c r="P4305" s="181" t="s">
        <v>11500</v>
      </c>
      <c r="Q4305" s="182"/>
      <c r="S4305" s="6">
        <v>0</v>
      </c>
      <c r="T4305" s="6">
        <v>0</v>
      </c>
      <c r="U4305" s="6">
        <v>-9521.4</v>
      </c>
      <c r="V4305" s="6">
        <v>0</v>
      </c>
      <c r="W4305" s="6">
        <f>SUM(Table2[[#This Row],[PE Obligations]:[Paving Obligations]])</f>
        <v>-9521.4</v>
      </c>
    </row>
    <row r="4306" spans="1:23" ht="30" x14ac:dyDescent="0.25">
      <c r="A4306" s="5">
        <v>128738</v>
      </c>
      <c r="B4306" s="4">
        <v>4</v>
      </c>
      <c r="C4306" s="9" t="s">
        <v>314</v>
      </c>
      <c r="D4306" s="65" t="s">
        <v>6280</v>
      </c>
      <c r="E4306" s="65" t="s">
        <v>11498</v>
      </c>
      <c r="F4306" s="9" t="s">
        <v>6281</v>
      </c>
      <c r="H4306" s="1" t="s">
        <v>1098</v>
      </c>
      <c r="I4306" s="1" t="s">
        <v>158</v>
      </c>
      <c r="K4306" s="14" t="s">
        <v>11500</v>
      </c>
      <c r="L4306" s="14" t="s">
        <v>11500</v>
      </c>
      <c r="M4306" s="2">
        <v>3.44</v>
      </c>
      <c r="P4306" s="181" t="s">
        <v>11517</v>
      </c>
      <c r="Q4306" s="182" t="s">
        <v>30</v>
      </c>
      <c r="S4306" s="6">
        <v>0</v>
      </c>
      <c r="T4306" s="6">
        <v>0</v>
      </c>
      <c r="U4306" s="6">
        <v>0</v>
      </c>
      <c r="V4306" s="6">
        <v>-9529.9599999999991</v>
      </c>
      <c r="W4306" s="6">
        <f>SUM(Table2[[#This Row],[PE Obligations]:[Paving Obligations]])</f>
        <v>-9529.9599999999991</v>
      </c>
    </row>
    <row r="4307" spans="1:23" x14ac:dyDescent="0.25">
      <c r="A4307" s="5">
        <v>125706</v>
      </c>
      <c r="B4307" s="4">
        <v>4</v>
      </c>
      <c r="C4307" s="9" t="s">
        <v>156</v>
      </c>
      <c r="D4307" s="65"/>
      <c r="E4307" s="65" t="s">
        <v>11500</v>
      </c>
      <c r="F4307" s="9" t="s">
        <v>4533</v>
      </c>
      <c r="H4307" s="1" t="s">
        <v>1246</v>
      </c>
      <c r="K4307" s="14" t="s">
        <v>11500</v>
      </c>
      <c r="L4307" s="14" t="s">
        <v>11500</v>
      </c>
      <c r="M4307" s="1" t="s">
        <v>57</v>
      </c>
      <c r="P4307" s="181" t="s">
        <v>11500</v>
      </c>
      <c r="Q4307" s="182"/>
      <c r="S4307" s="6">
        <v>0</v>
      </c>
      <c r="T4307" s="6">
        <v>0</v>
      </c>
      <c r="U4307" s="6">
        <v>-9574.9599999999991</v>
      </c>
      <c r="V4307" s="6">
        <v>0</v>
      </c>
      <c r="W4307" s="6">
        <f>SUM(Table2[[#This Row],[PE Obligations]:[Paving Obligations]])</f>
        <v>-9574.9599999999991</v>
      </c>
    </row>
    <row r="4308" spans="1:23" x14ac:dyDescent="0.25">
      <c r="A4308" s="5">
        <v>123555</v>
      </c>
      <c r="B4308" s="4">
        <v>4</v>
      </c>
      <c r="C4308" s="9" t="s">
        <v>156</v>
      </c>
      <c r="D4308" s="65"/>
      <c r="E4308" s="65" t="s">
        <v>11500</v>
      </c>
      <c r="F4308" s="9" t="s">
        <v>3495</v>
      </c>
      <c r="H4308" s="1" t="s">
        <v>1246</v>
      </c>
      <c r="K4308" s="14" t="s">
        <v>11500</v>
      </c>
      <c r="L4308" s="14" t="s">
        <v>11500</v>
      </c>
      <c r="M4308" s="1" t="s">
        <v>57</v>
      </c>
      <c r="P4308" s="181" t="s">
        <v>11500</v>
      </c>
      <c r="Q4308" s="182"/>
      <c r="S4308" s="6">
        <v>0</v>
      </c>
      <c r="T4308" s="6">
        <v>0</v>
      </c>
      <c r="U4308" s="6">
        <v>-9680.3799999999992</v>
      </c>
      <c r="V4308" s="6">
        <v>0</v>
      </c>
      <c r="W4308" s="6">
        <f>SUM(Table2[[#This Row],[PE Obligations]:[Paving Obligations]])</f>
        <v>-9680.3799999999992</v>
      </c>
    </row>
    <row r="4309" spans="1:23" ht="75" x14ac:dyDescent="0.25">
      <c r="A4309" s="5">
        <v>122120</v>
      </c>
      <c r="B4309" s="4">
        <v>2</v>
      </c>
      <c r="C4309" s="9" t="s">
        <v>183</v>
      </c>
      <c r="D4309" s="65" t="s">
        <v>2715</v>
      </c>
      <c r="E4309" s="65" t="s">
        <v>900</v>
      </c>
      <c r="F4309" s="9" t="s">
        <v>3112</v>
      </c>
      <c r="G4309" s="9" t="s">
        <v>3113</v>
      </c>
      <c r="H4309" s="1" t="s">
        <v>158</v>
      </c>
      <c r="I4309" s="1" t="s">
        <v>341</v>
      </c>
      <c r="J4309" s="1" t="str">
        <f>VLOOKUP(A4309,'Resurfacing Data'!A:M,13,FALSE)</f>
        <v>Thin Lift "D" Mix @ 85#/sy - Shuttle Buggy</v>
      </c>
      <c r="K4309" s="14" t="s">
        <v>11496</v>
      </c>
      <c r="L4309" s="14" t="s">
        <v>10418</v>
      </c>
      <c r="M4309" s="2">
        <v>3.57</v>
      </c>
      <c r="N4309" s="13">
        <v>42545</v>
      </c>
      <c r="O4309" s="1" t="s">
        <v>337</v>
      </c>
      <c r="P4309" s="181" t="s">
        <v>11515</v>
      </c>
      <c r="Q4309" s="182" t="s">
        <v>24</v>
      </c>
      <c r="S4309" s="6">
        <v>0</v>
      </c>
      <c r="T4309" s="6">
        <v>0</v>
      </c>
      <c r="U4309" s="6">
        <v>1193.58</v>
      </c>
      <c r="V4309" s="6">
        <v>-10883.34</v>
      </c>
      <c r="W4309" s="6">
        <f>SUM(Table2[[#This Row],[PE Obligations]:[Paving Obligations]])</f>
        <v>-9689.76</v>
      </c>
    </row>
    <row r="4310" spans="1:23" ht="45" x14ac:dyDescent="0.25">
      <c r="A4310" s="5">
        <v>118658.01</v>
      </c>
      <c r="B4310" s="4">
        <v>4</v>
      </c>
      <c r="C4310" s="9" t="s">
        <v>94</v>
      </c>
      <c r="D4310" s="65"/>
      <c r="E4310" s="65" t="s">
        <v>11498</v>
      </c>
      <c r="F4310" s="9" t="s">
        <v>2344</v>
      </c>
      <c r="G4310" s="9" t="s">
        <v>2345</v>
      </c>
      <c r="H4310" s="1" t="s">
        <v>22</v>
      </c>
      <c r="I4310" s="1" t="s">
        <v>2346</v>
      </c>
      <c r="K4310" s="14" t="s">
        <v>11500</v>
      </c>
      <c r="L4310" s="14" t="s">
        <v>11500</v>
      </c>
      <c r="M4310" s="2">
        <v>9.4E-2</v>
      </c>
      <c r="P4310" s="181" t="s">
        <v>11517</v>
      </c>
      <c r="Q4310" s="182" t="s">
        <v>24</v>
      </c>
      <c r="S4310" s="6">
        <v>-1708.69</v>
      </c>
      <c r="T4310" s="6">
        <v>0</v>
      </c>
      <c r="U4310" s="6">
        <v>-8101.5</v>
      </c>
      <c r="V4310" s="6">
        <v>0</v>
      </c>
      <c r="W4310" s="6">
        <f>SUM(Table2[[#This Row],[PE Obligations]:[Paving Obligations]])</f>
        <v>-9810.19</v>
      </c>
    </row>
    <row r="4311" spans="1:23" x14ac:dyDescent="0.25">
      <c r="A4311" s="5">
        <v>127722</v>
      </c>
      <c r="B4311" s="4">
        <v>4</v>
      </c>
      <c r="C4311" s="9" t="s">
        <v>259</v>
      </c>
      <c r="D4311" s="65"/>
      <c r="E4311" s="65" t="s">
        <v>11500</v>
      </c>
      <c r="F4311" s="9" t="s">
        <v>5653</v>
      </c>
      <c r="H4311" s="1" t="s">
        <v>878</v>
      </c>
      <c r="I4311" s="1" t="s">
        <v>972</v>
      </c>
      <c r="K4311" s="14" t="s">
        <v>11500</v>
      </c>
      <c r="L4311" s="14" t="s">
        <v>11500</v>
      </c>
      <c r="M4311" s="1" t="s">
        <v>57</v>
      </c>
      <c r="P4311" s="181" t="s">
        <v>11500</v>
      </c>
      <c r="Q4311" s="182"/>
      <c r="S4311" s="6">
        <v>0</v>
      </c>
      <c r="T4311" s="6">
        <v>0</v>
      </c>
      <c r="U4311" s="6">
        <v>-9867.23</v>
      </c>
      <c r="V4311" s="6">
        <v>0</v>
      </c>
      <c r="W4311" s="6">
        <f>SUM(Table2[[#This Row],[PE Obligations]:[Paving Obligations]])</f>
        <v>-9867.23</v>
      </c>
    </row>
    <row r="4312" spans="1:23" ht="45" x14ac:dyDescent="0.25">
      <c r="A4312" s="5">
        <v>124888</v>
      </c>
      <c r="B4312" s="4">
        <v>2</v>
      </c>
      <c r="C4312" s="9" t="s">
        <v>204</v>
      </c>
      <c r="D4312" s="65" t="s">
        <v>457</v>
      </c>
      <c r="E4312" s="65" t="s">
        <v>900</v>
      </c>
      <c r="F4312" s="9" t="s">
        <v>4084</v>
      </c>
      <c r="G4312" s="9" t="s">
        <v>4085</v>
      </c>
      <c r="H4312" s="1" t="s">
        <v>158</v>
      </c>
      <c r="I4312" s="1" t="s">
        <v>341</v>
      </c>
      <c r="J4312" s="1" t="str">
        <f>VLOOKUP(A4312,'Resurfacing Data'!A:M,13,FALSE)</f>
        <v>411TL Overlay @ 85 lb/sy</v>
      </c>
      <c r="K4312" s="14" t="s">
        <v>11496</v>
      </c>
      <c r="L4312" s="14" t="s">
        <v>10418</v>
      </c>
      <c r="M4312" s="2">
        <v>4.78</v>
      </c>
      <c r="N4312" s="13">
        <v>42825</v>
      </c>
      <c r="O4312" s="1" t="s">
        <v>337</v>
      </c>
      <c r="P4312" s="181" t="s">
        <v>11515</v>
      </c>
      <c r="Q4312" s="182" t="s">
        <v>24</v>
      </c>
      <c r="S4312" s="6">
        <v>0</v>
      </c>
      <c r="T4312" s="6">
        <v>0</v>
      </c>
      <c r="U4312" s="6">
        <v>5918.5</v>
      </c>
      <c r="V4312" s="6">
        <v>-15856.15</v>
      </c>
      <c r="W4312" s="6">
        <f>SUM(Table2[[#This Row],[PE Obligations]:[Paving Obligations]])</f>
        <v>-9937.65</v>
      </c>
    </row>
    <row r="4313" spans="1:23" ht="45" x14ac:dyDescent="0.25">
      <c r="A4313" s="5">
        <v>125370</v>
      </c>
      <c r="B4313" s="4">
        <v>6</v>
      </c>
      <c r="C4313" s="9" t="s">
        <v>46</v>
      </c>
      <c r="D4313" s="65"/>
      <c r="E4313" s="65" t="s">
        <v>11500</v>
      </c>
      <c r="F4313" s="9" t="s">
        <v>4298</v>
      </c>
      <c r="G4313" s="9" t="s">
        <v>4299</v>
      </c>
      <c r="H4313" s="1" t="s">
        <v>24</v>
      </c>
      <c r="I4313" s="1" t="s">
        <v>171</v>
      </c>
      <c r="K4313" s="14" t="s">
        <v>11500</v>
      </c>
      <c r="L4313" s="14" t="s">
        <v>11500</v>
      </c>
      <c r="M4313" s="1" t="s">
        <v>57</v>
      </c>
      <c r="P4313" s="181" t="s">
        <v>11500</v>
      </c>
      <c r="Q4313" s="182"/>
      <c r="S4313" s="6">
        <v>0</v>
      </c>
      <c r="T4313" s="6">
        <v>0</v>
      </c>
      <c r="U4313" s="6">
        <v>-10000</v>
      </c>
      <c r="V4313" s="6">
        <v>0</v>
      </c>
      <c r="W4313" s="6">
        <f>SUM(Table2[[#This Row],[PE Obligations]:[Paving Obligations]])</f>
        <v>-10000</v>
      </c>
    </row>
    <row r="4314" spans="1:23" ht="30" x14ac:dyDescent="0.25">
      <c r="A4314" s="5">
        <v>125456</v>
      </c>
      <c r="B4314" s="4">
        <v>6</v>
      </c>
      <c r="C4314" s="9" t="s">
        <v>46</v>
      </c>
      <c r="D4314" s="65"/>
      <c r="E4314" s="65" t="s">
        <v>11500</v>
      </c>
      <c r="F4314" s="9" t="s">
        <v>4392</v>
      </c>
      <c r="G4314" s="9" t="s">
        <v>4393</v>
      </c>
      <c r="H4314" s="1" t="s">
        <v>24</v>
      </c>
      <c r="K4314" s="14" t="s">
        <v>11500</v>
      </c>
      <c r="L4314" s="14" t="s">
        <v>11500</v>
      </c>
      <c r="M4314" s="1" t="s">
        <v>57</v>
      </c>
      <c r="P4314" s="181" t="s">
        <v>11500</v>
      </c>
      <c r="Q4314" s="182"/>
      <c r="S4314" s="6">
        <v>0</v>
      </c>
      <c r="T4314" s="6">
        <v>0</v>
      </c>
      <c r="U4314" s="6">
        <v>-10000</v>
      </c>
      <c r="V4314" s="6">
        <v>0</v>
      </c>
      <c r="W4314" s="6">
        <f>SUM(Table2[[#This Row],[PE Obligations]:[Paving Obligations]])</f>
        <v>-10000</v>
      </c>
    </row>
    <row r="4315" spans="1:23" ht="30" x14ac:dyDescent="0.25">
      <c r="A4315" s="5">
        <v>125488</v>
      </c>
      <c r="B4315" s="4">
        <v>6</v>
      </c>
      <c r="C4315" s="9" t="s">
        <v>46</v>
      </c>
      <c r="D4315" s="65"/>
      <c r="E4315" s="65" t="s">
        <v>11500</v>
      </c>
      <c r="F4315" s="9" t="s">
        <v>4409</v>
      </c>
      <c r="G4315" s="9" t="s">
        <v>4393</v>
      </c>
      <c r="H4315" s="1" t="s">
        <v>24</v>
      </c>
      <c r="K4315" s="14" t="s">
        <v>11500</v>
      </c>
      <c r="L4315" s="14" t="s">
        <v>11500</v>
      </c>
      <c r="M4315" s="1" t="s">
        <v>57</v>
      </c>
      <c r="P4315" s="181" t="s">
        <v>11500</v>
      </c>
      <c r="Q4315" s="182"/>
      <c r="S4315" s="6">
        <v>0</v>
      </c>
      <c r="T4315" s="6">
        <v>0</v>
      </c>
      <c r="U4315" s="6">
        <v>-10000</v>
      </c>
      <c r="V4315" s="6">
        <v>0</v>
      </c>
      <c r="W4315" s="6">
        <f>SUM(Table2[[#This Row],[PE Obligations]:[Paving Obligations]])</f>
        <v>-10000</v>
      </c>
    </row>
    <row r="4316" spans="1:23" x14ac:dyDescent="0.25">
      <c r="A4316" s="5">
        <v>82421.009999999995</v>
      </c>
      <c r="B4316" s="4">
        <v>1</v>
      </c>
      <c r="C4316" s="9" t="s">
        <v>32</v>
      </c>
      <c r="D4316" s="65" t="s">
        <v>139</v>
      </c>
      <c r="E4316" s="65" t="s">
        <v>900</v>
      </c>
      <c r="F4316" s="9" t="s">
        <v>354</v>
      </c>
      <c r="H4316" s="1" t="s">
        <v>158</v>
      </c>
      <c r="I4316" s="1" t="s">
        <v>158</v>
      </c>
      <c r="J4316" s="1" t="e">
        <f>VLOOKUP(A4316,'Resurfacing Data'!A:M,13,FALSE)</f>
        <v>#N/A</v>
      </c>
      <c r="K4316" s="14" t="s">
        <v>11496</v>
      </c>
      <c r="L4316" s="14" t="s">
        <v>10418</v>
      </c>
      <c r="M4316" s="2">
        <v>3.1</v>
      </c>
      <c r="N4316" s="13">
        <v>38961</v>
      </c>
      <c r="P4316" s="181" t="s">
        <v>11514</v>
      </c>
      <c r="Q4316" s="182" t="s">
        <v>11</v>
      </c>
      <c r="S4316" s="6">
        <v>0</v>
      </c>
      <c r="T4316" s="6">
        <v>0</v>
      </c>
      <c r="U4316" s="6">
        <v>0</v>
      </c>
      <c r="V4316" s="6">
        <v>-10074.82</v>
      </c>
      <c r="W4316" s="6">
        <f>SUM(Table2[[#This Row],[PE Obligations]:[Paving Obligations]])</f>
        <v>-10074.82</v>
      </c>
    </row>
    <row r="4317" spans="1:23" ht="30" x14ac:dyDescent="0.25">
      <c r="A4317" s="5">
        <v>121442</v>
      </c>
      <c r="B4317" s="4">
        <v>1</v>
      </c>
      <c r="C4317" s="9" t="s">
        <v>310</v>
      </c>
      <c r="D4317" s="65" t="s">
        <v>2908</v>
      </c>
      <c r="E4317" s="65" t="s">
        <v>11498</v>
      </c>
      <c r="F4317" s="9" t="s">
        <v>2909</v>
      </c>
      <c r="G4317" s="9" t="s">
        <v>2910</v>
      </c>
      <c r="H4317" s="1" t="s">
        <v>501</v>
      </c>
      <c r="I4317" s="1" t="s">
        <v>501</v>
      </c>
      <c r="K4317" s="14" t="s">
        <v>11500</v>
      </c>
      <c r="L4317" s="14" t="s">
        <v>11500</v>
      </c>
      <c r="M4317" s="2">
        <v>1.01</v>
      </c>
      <c r="N4317" s="13">
        <v>43140</v>
      </c>
      <c r="P4317" s="181" t="s">
        <v>11517</v>
      </c>
      <c r="Q4317" s="182" t="s">
        <v>24</v>
      </c>
      <c r="S4317" s="6">
        <v>-4014.62</v>
      </c>
      <c r="T4317" s="6">
        <v>0</v>
      </c>
      <c r="U4317" s="6">
        <v>-6064.76</v>
      </c>
      <c r="V4317" s="6">
        <v>0</v>
      </c>
      <c r="W4317" s="6">
        <f>SUM(Table2[[#This Row],[PE Obligations]:[Paving Obligations]])</f>
        <v>-10079.380000000001</v>
      </c>
    </row>
    <row r="4318" spans="1:23" ht="60" x14ac:dyDescent="0.25">
      <c r="A4318" s="5">
        <v>110421</v>
      </c>
      <c r="B4318" s="4">
        <v>3</v>
      </c>
      <c r="C4318" s="9" t="s">
        <v>152</v>
      </c>
      <c r="D4318" s="65" t="s">
        <v>913</v>
      </c>
      <c r="E4318" s="65" t="s">
        <v>900</v>
      </c>
      <c r="F4318" s="9" t="s">
        <v>1174</v>
      </c>
      <c r="G4318" s="9" t="s">
        <v>1175</v>
      </c>
      <c r="H4318" s="1" t="s">
        <v>22</v>
      </c>
      <c r="I4318" s="1" t="s">
        <v>101</v>
      </c>
      <c r="K4318" s="14" t="s">
        <v>11496</v>
      </c>
      <c r="L4318" s="14" t="s">
        <v>113</v>
      </c>
      <c r="M4318" s="2">
        <v>0.19</v>
      </c>
      <c r="P4318" s="181" t="s">
        <v>11514</v>
      </c>
      <c r="Q4318" s="182" t="s">
        <v>11</v>
      </c>
      <c r="S4318" s="6">
        <v>-5191.75</v>
      </c>
      <c r="T4318" s="6">
        <v>-4950.1000000000004</v>
      </c>
      <c r="U4318" s="6">
        <v>0</v>
      </c>
      <c r="V4318" s="6">
        <v>0</v>
      </c>
      <c r="W4318" s="6">
        <f>SUM(Table2[[#This Row],[PE Obligations]:[Paving Obligations]])</f>
        <v>-10141.85</v>
      </c>
    </row>
    <row r="4319" spans="1:23" x14ac:dyDescent="0.25">
      <c r="A4319" s="5">
        <v>127891</v>
      </c>
      <c r="B4319" s="4">
        <v>2</v>
      </c>
      <c r="C4319" s="9" t="s">
        <v>65</v>
      </c>
      <c r="D4319" s="65" t="s">
        <v>1257</v>
      </c>
      <c r="E4319" s="65" t="s">
        <v>900</v>
      </c>
      <c r="F4319" s="9" t="s">
        <v>5869</v>
      </c>
      <c r="G4319" s="9" t="s">
        <v>3213</v>
      </c>
      <c r="H4319" s="1" t="s">
        <v>158</v>
      </c>
      <c r="I4319" s="1" t="s">
        <v>341</v>
      </c>
      <c r="J4319" s="1" t="str">
        <f>VLOOKUP(A4319,'Resurfacing Data'!A:M,13,FALSE)</f>
        <v>Mill &amp; 411D</v>
      </c>
      <c r="K4319" s="14" t="s">
        <v>11496</v>
      </c>
      <c r="L4319" s="14" t="s">
        <v>10418</v>
      </c>
      <c r="M4319" s="2">
        <v>2.17</v>
      </c>
      <c r="N4319" s="13">
        <v>43595</v>
      </c>
      <c r="O4319" s="1" t="s">
        <v>342</v>
      </c>
      <c r="P4319" s="181" t="s">
        <v>11515</v>
      </c>
      <c r="Q4319" s="182" t="s">
        <v>24</v>
      </c>
      <c r="S4319" s="6">
        <v>0</v>
      </c>
      <c r="T4319" s="6">
        <v>0</v>
      </c>
      <c r="U4319" s="6">
        <v>-69532</v>
      </c>
      <c r="V4319" s="6">
        <v>59386</v>
      </c>
      <c r="W4319" s="6">
        <f>SUM(Table2[[#This Row],[PE Obligations]:[Paving Obligations]])</f>
        <v>-10146</v>
      </c>
    </row>
    <row r="4320" spans="1:23" ht="45" x14ac:dyDescent="0.25">
      <c r="A4320" s="5">
        <v>101429</v>
      </c>
      <c r="B4320" s="4">
        <v>2</v>
      </c>
      <c r="C4320" s="9" t="s">
        <v>179</v>
      </c>
      <c r="D4320" s="65" t="s">
        <v>653</v>
      </c>
      <c r="E4320" s="65" t="s">
        <v>900</v>
      </c>
      <c r="F4320" s="9" t="s">
        <v>654</v>
      </c>
      <c r="G4320" s="9" t="s">
        <v>655</v>
      </c>
      <c r="H4320" s="1" t="s">
        <v>74</v>
      </c>
      <c r="I4320" s="1" t="s">
        <v>113</v>
      </c>
      <c r="K4320" s="14" t="s">
        <v>11496</v>
      </c>
      <c r="L4320" s="14" t="s">
        <v>113</v>
      </c>
      <c r="M4320" s="2">
        <v>2.76</v>
      </c>
      <c r="N4320" s="13">
        <v>40116</v>
      </c>
      <c r="P4320" s="181" t="s">
        <v>11515</v>
      </c>
      <c r="Q4320" s="182" t="s">
        <v>24</v>
      </c>
      <c r="S4320" s="6">
        <v>0</v>
      </c>
      <c r="T4320" s="6">
        <v>-10200</v>
      </c>
      <c r="U4320" s="6">
        <v>0</v>
      </c>
      <c r="V4320" s="6">
        <v>0</v>
      </c>
      <c r="W4320" s="6">
        <f>SUM(Table2[[#This Row],[PE Obligations]:[Paving Obligations]])</f>
        <v>-10200</v>
      </c>
    </row>
    <row r="4321" spans="1:23" ht="30" x14ac:dyDescent="0.25">
      <c r="A4321" s="5">
        <v>126484</v>
      </c>
      <c r="B4321" s="4">
        <v>1</v>
      </c>
      <c r="C4321" s="9" t="s">
        <v>25</v>
      </c>
      <c r="D4321" s="65" t="s">
        <v>4874</v>
      </c>
      <c r="E4321" s="65" t="s">
        <v>11498</v>
      </c>
      <c r="F4321" s="9" t="s">
        <v>4875</v>
      </c>
      <c r="H4321" s="1" t="s">
        <v>1098</v>
      </c>
      <c r="I4321" s="1" t="s">
        <v>158</v>
      </c>
      <c r="K4321" s="14" t="s">
        <v>11500</v>
      </c>
      <c r="L4321" s="14" t="s">
        <v>11500</v>
      </c>
      <c r="M4321" s="2">
        <v>1.1399999999999999</v>
      </c>
      <c r="P4321" s="181" t="s">
        <v>11517</v>
      </c>
      <c r="Q4321" s="182" t="s">
        <v>30</v>
      </c>
      <c r="S4321" s="6">
        <v>0</v>
      </c>
      <c r="T4321" s="6">
        <v>0</v>
      </c>
      <c r="U4321" s="6">
        <v>0</v>
      </c>
      <c r="V4321" s="6">
        <v>-10210.34</v>
      </c>
      <c r="W4321" s="6">
        <f>SUM(Table2[[#This Row],[PE Obligations]:[Paving Obligations]])</f>
        <v>-10210.34</v>
      </c>
    </row>
    <row r="4322" spans="1:23" x14ac:dyDescent="0.25">
      <c r="A4322" s="5">
        <v>127536</v>
      </c>
      <c r="B4322" s="4">
        <v>2</v>
      </c>
      <c r="C4322" s="9" t="s">
        <v>199</v>
      </c>
      <c r="D4322" s="65"/>
      <c r="E4322" s="65" t="s">
        <v>10721</v>
      </c>
      <c r="F4322" s="9" t="s">
        <v>5569</v>
      </c>
      <c r="H4322" s="1" t="s">
        <v>105</v>
      </c>
      <c r="I4322" s="1" t="s">
        <v>171</v>
      </c>
      <c r="K4322" s="14" t="s">
        <v>11500</v>
      </c>
      <c r="L4322" s="14" t="s">
        <v>11500</v>
      </c>
      <c r="M4322" s="1" t="s">
        <v>57</v>
      </c>
      <c r="P4322" s="181" t="s">
        <v>11513</v>
      </c>
      <c r="Q4322" s="182"/>
      <c r="S4322" s="6">
        <v>0</v>
      </c>
      <c r="T4322" s="6">
        <v>0</v>
      </c>
      <c r="U4322" s="6">
        <v>-10211</v>
      </c>
      <c r="V4322" s="6">
        <v>0</v>
      </c>
      <c r="W4322" s="6">
        <f>SUM(Table2[[#This Row],[PE Obligations]:[Paving Obligations]])</f>
        <v>-10211</v>
      </c>
    </row>
    <row r="4323" spans="1:23" x14ac:dyDescent="0.25">
      <c r="A4323" s="5">
        <v>126060</v>
      </c>
      <c r="B4323" s="4">
        <v>2</v>
      </c>
      <c r="C4323" s="9" t="s">
        <v>65</v>
      </c>
      <c r="D4323" s="65" t="s">
        <v>4621</v>
      </c>
      <c r="E4323" s="65" t="s">
        <v>11498</v>
      </c>
      <c r="F4323" s="9" t="s">
        <v>4622</v>
      </c>
      <c r="H4323" s="1" t="s">
        <v>1098</v>
      </c>
      <c r="I4323" s="1" t="s">
        <v>158</v>
      </c>
      <c r="K4323" s="14" t="s">
        <v>11500</v>
      </c>
      <c r="L4323" s="14" t="s">
        <v>11500</v>
      </c>
      <c r="M4323" s="2">
        <v>4.3109999999999999</v>
      </c>
      <c r="P4323" s="181" t="s">
        <v>11517</v>
      </c>
      <c r="Q4323" s="182" t="s">
        <v>30</v>
      </c>
      <c r="S4323" s="6">
        <v>0</v>
      </c>
      <c r="T4323" s="6">
        <v>0</v>
      </c>
      <c r="U4323" s="6">
        <v>0</v>
      </c>
      <c r="V4323" s="6">
        <v>-10276.61</v>
      </c>
      <c r="W4323" s="6">
        <f>SUM(Table2[[#This Row],[PE Obligations]:[Paving Obligations]])</f>
        <v>-10276.61</v>
      </c>
    </row>
    <row r="4324" spans="1:23" x14ac:dyDescent="0.25">
      <c r="A4324" s="5">
        <v>127717</v>
      </c>
      <c r="B4324" s="4">
        <v>3</v>
      </c>
      <c r="C4324" s="9" t="s">
        <v>312</v>
      </c>
      <c r="D4324" s="65"/>
      <c r="E4324" s="65" t="s">
        <v>11500</v>
      </c>
      <c r="F4324" s="9" t="s">
        <v>5649</v>
      </c>
      <c r="H4324" s="1" t="s">
        <v>878</v>
      </c>
      <c r="I4324" s="1" t="s">
        <v>972</v>
      </c>
      <c r="K4324" s="14" t="s">
        <v>11500</v>
      </c>
      <c r="L4324" s="14" t="s">
        <v>11500</v>
      </c>
      <c r="M4324" s="1" t="s">
        <v>57</v>
      </c>
      <c r="P4324" s="181" t="s">
        <v>11500</v>
      </c>
      <c r="Q4324" s="182"/>
      <c r="S4324" s="6">
        <v>0</v>
      </c>
      <c r="T4324" s="6">
        <v>0</v>
      </c>
      <c r="U4324" s="6">
        <v>-10399.57</v>
      </c>
      <c r="V4324" s="6">
        <v>0</v>
      </c>
      <c r="W4324" s="6">
        <f>SUM(Table2[[#This Row],[PE Obligations]:[Paving Obligations]])</f>
        <v>-10399.57</v>
      </c>
    </row>
    <row r="4325" spans="1:23" ht="30" x14ac:dyDescent="0.25">
      <c r="A4325" s="5">
        <v>128820</v>
      </c>
      <c r="B4325" s="4">
        <v>1</v>
      </c>
      <c r="C4325" s="9" t="s">
        <v>223</v>
      </c>
      <c r="D4325" s="65" t="s">
        <v>6343</v>
      </c>
      <c r="E4325" s="65" t="s">
        <v>11498</v>
      </c>
      <c r="F4325" s="9" t="s">
        <v>6344</v>
      </c>
      <c r="G4325" s="9" t="s">
        <v>6345</v>
      </c>
      <c r="H4325" s="1" t="s">
        <v>1098</v>
      </c>
      <c r="I4325" s="1" t="s">
        <v>158</v>
      </c>
      <c r="K4325" s="14" t="s">
        <v>11500</v>
      </c>
      <c r="L4325" s="14" t="s">
        <v>11500</v>
      </c>
      <c r="M4325" s="2">
        <v>0.48099999999999998</v>
      </c>
      <c r="P4325" s="181" t="s">
        <v>11517</v>
      </c>
      <c r="Q4325" s="182" t="s">
        <v>30</v>
      </c>
      <c r="S4325" s="6">
        <v>0</v>
      </c>
      <c r="T4325" s="6">
        <v>0</v>
      </c>
      <c r="U4325" s="6">
        <v>0</v>
      </c>
      <c r="V4325" s="6">
        <v>-10471.530000000001</v>
      </c>
      <c r="W4325" s="6">
        <f>SUM(Table2[[#This Row],[PE Obligations]:[Paving Obligations]])</f>
        <v>-10471.530000000001</v>
      </c>
    </row>
    <row r="4326" spans="1:23" x14ac:dyDescent="0.25">
      <c r="A4326" s="5">
        <v>126913</v>
      </c>
      <c r="B4326" s="4">
        <v>2</v>
      </c>
      <c r="C4326" s="9" t="s">
        <v>124</v>
      </c>
      <c r="D4326" s="65" t="s">
        <v>5157</v>
      </c>
      <c r="E4326" s="65" t="s">
        <v>11498</v>
      </c>
      <c r="F4326" s="9" t="s">
        <v>5158</v>
      </c>
      <c r="H4326" s="1" t="s">
        <v>1098</v>
      </c>
      <c r="I4326" s="1" t="s">
        <v>158</v>
      </c>
      <c r="K4326" s="14" t="s">
        <v>11500</v>
      </c>
      <c r="L4326" s="14" t="s">
        <v>11500</v>
      </c>
      <c r="M4326" s="2">
        <v>3.1150000000000002</v>
      </c>
      <c r="P4326" s="181" t="s">
        <v>11517</v>
      </c>
      <c r="Q4326" s="182" t="s">
        <v>30</v>
      </c>
      <c r="S4326" s="6">
        <v>0</v>
      </c>
      <c r="T4326" s="6">
        <v>0</v>
      </c>
      <c r="U4326" s="6">
        <v>0</v>
      </c>
      <c r="V4326" s="6">
        <v>-10517.18</v>
      </c>
      <c r="W4326" s="6">
        <f>SUM(Table2[[#This Row],[PE Obligations]:[Paving Obligations]])</f>
        <v>-10517.18</v>
      </c>
    </row>
    <row r="4327" spans="1:23" x14ac:dyDescent="0.25">
      <c r="A4327" s="5">
        <v>105022.14</v>
      </c>
      <c r="B4327" s="4">
        <v>2</v>
      </c>
      <c r="C4327" s="9" t="s">
        <v>241</v>
      </c>
      <c r="D4327" s="65"/>
      <c r="E4327" s="65" t="s">
        <v>11500</v>
      </c>
      <c r="F4327" s="9" t="s">
        <v>896</v>
      </c>
      <c r="H4327" s="1" t="s">
        <v>760</v>
      </c>
      <c r="I4327" s="1" t="s">
        <v>761</v>
      </c>
      <c r="K4327" s="14" t="s">
        <v>11500</v>
      </c>
      <c r="L4327" s="14" t="s">
        <v>11500</v>
      </c>
      <c r="M4327" s="1" t="s">
        <v>57</v>
      </c>
      <c r="P4327" s="181" t="s">
        <v>11500</v>
      </c>
      <c r="Q4327" s="182"/>
      <c r="S4327" s="6">
        <v>0</v>
      </c>
      <c r="T4327" s="6">
        <v>0</v>
      </c>
      <c r="U4327" s="6">
        <v>-10527.46</v>
      </c>
      <c r="V4327" s="6">
        <v>0</v>
      </c>
      <c r="W4327" s="6">
        <f>SUM(Table2[[#This Row],[PE Obligations]:[Paving Obligations]])</f>
        <v>-10527.46</v>
      </c>
    </row>
    <row r="4328" spans="1:23" ht="30" x14ac:dyDescent="0.25">
      <c r="A4328" s="5">
        <v>126242</v>
      </c>
      <c r="B4328" s="4">
        <v>2</v>
      </c>
      <c r="C4328" s="9" t="s">
        <v>124</v>
      </c>
      <c r="D4328" s="65" t="s">
        <v>4781</v>
      </c>
      <c r="E4328" s="65" t="s">
        <v>11498</v>
      </c>
      <c r="F4328" s="9" t="s">
        <v>4782</v>
      </c>
      <c r="H4328" s="1" t="s">
        <v>35</v>
      </c>
      <c r="I4328" s="1" t="s">
        <v>29</v>
      </c>
      <c r="K4328" s="14" t="s">
        <v>28</v>
      </c>
      <c r="L4328" s="14" t="s">
        <v>113</v>
      </c>
      <c r="M4328" s="2">
        <v>0</v>
      </c>
      <c r="P4328" s="181" t="s">
        <v>11517</v>
      </c>
      <c r="Q4328" s="182" t="s">
        <v>30</v>
      </c>
      <c r="S4328" s="6">
        <v>0</v>
      </c>
      <c r="T4328" s="6">
        <v>0</v>
      </c>
      <c r="U4328" s="6">
        <v>-10566.21</v>
      </c>
      <c r="V4328" s="6">
        <v>0</v>
      </c>
      <c r="W4328" s="6">
        <f>SUM(Table2[[#This Row],[PE Obligations]:[Paving Obligations]])</f>
        <v>-10566.21</v>
      </c>
    </row>
    <row r="4329" spans="1:23" x14ac:dyDescent="0.25">
      <c r="A4329" s="5">
        <v>123844</v>
      </c>
      <c r="B4329" s="4">
        <v>3</v>
      </c>
      <c r="C4329" s="9" t="s">
        <v>152</v>
      </c>
      <c r="D4329" s="65" t="s">
        <v>2234</v>
      </c>
      <c r="E4329" s="65" t="s">
        <v>900</v>
      </c>
      <c r="F4329" s="9" t="s">
        <v>3584</v>
      </c>
      <c r="G4329" s="9" t="s">
        <v>3213</v>
      </c>
      <c r="H4329" s="1" t="s">
        <v>158</v>
      </c>
      <c r="I4329" s="1" t="s">
        <v>341</v>
      </c>
      <c r="J4329" s="1" t="str">
        <f>VLOOKUP(A4329,'Resurfacing Data'!A:M,13,FALSE)</f>
        <v>Mill &amp; 411D</v>
      </c>
      <c r="K4329" s="14" t="s">
        <v>11496</v>
      </c>
      <c r="L4329" s="14" t="s">
        <v>10418</v>
      </c>
      <c r="M4329" s="2">
        <v>0.59</v>
      </c>
      <c r="N4329" s="13">
        <v>42867</v>
      </c>
      <c r="O4329" s="1" t="s">
        <v>342</v>
      </c>
      <c r="P4329" s="181" t="s">
        <v>11514</v>
      </c>
      <c r="Q4329" s="182" t="s">
        <v>11</v>
      </c>
      <c r="S4329" s="6">
        <v>0</v>
      </c>
      <c r="T4329" s="6">
        <v>0</v>
      </c>
      <c r="U4329" s="6">
        <v>4660.28</v>
      </c>
      <c r="V4329" s="6">
        <v>-15477.88</v>
      </c>
      <c r="W4329" s="6">
        <f>SUM(Table2[[#This Row],[PE Obligations]:[Paving Obligations]])</f>
        <v>-10817.599999999999</v>
      </c>
    </row>
    <row r="4330" spans="1:23" x14ac:dyDescent="0.25">
      <c r="A4330" s="5">
        <v>128111</v>
      </c>
      <c r="B4330" s="4">
        <v>3</v>
      </c>
      <c r="C4330" s="9" t="s">
        <v>237</v>
      </c>
      <c r="D4330" s="65"/>
      <c r="E4330" s="65" t="s">
        <v>900</v>
      </c>
      <c r="F4330" s="9" t="s">
        <v>6018</v>
      </c>
      <c r="H4330" s="1" t="s">
        <v>105</v>
      </c>
      <c r="I4330" s="1" t="s">
        <v>171</v>
      </c>
      <c r="K4330" s="14" t="s">
        <v>11500</v>
      </c>
      <c r="L4330" s="14" t="s">
        <v>11500</v>
      </c>
      <c r="M4330" s="1" t="s">
        <v>57</v>
      </c>
      <c r="P4330" s="181" t="s">
        <v>11515</v>
      </c>
      <c r="Q4330" s="182"/>
      <c r="S4330" s="6">
        <v>0</v>
      </c>
      <c r="T4330" s="6">
        <v>0</v>
      </c>
      <c r="U4330" s="6">
        <v>-10817.72</v>
      </c>
      <c r="V4330" s="6">
        <v>0</v>
      </c>
      <c r="W4330" s="6">
        <f>SUM(Table2[[#This Row],[PE Obligations]:[Paving Obligations]])</f>
        <v>-10817.72</v>
      </c>
    </row>
    <row r="4331" spans="1:23" ht="30" x14ac:dyDescent="0.25">
      <c r="A4331" s="5">
        <v>123720</v>
      </c>
      <c r="B4331" s="4">
        <v>2</v>
      </c>
      <c r="C4331" s="9" t="s">
        <v>197</v>
      </c>
      <c r="D4331" s="65" t="s">
        <v>3534</v>
      </c>
      <c r="E4331" s="65" t="s">
        <v>11498</v>
      </c>
      <c r="F4331" s="9" t="s">
        <v>3535</v>
      </c>
      <c r="H4331" s="1" t="s">
        <v>1098</v>
      </c>
      <c r="I4331" s="1" t="s">
        <v>158</v>
      </c>
      <c r="K4331" s="14" t="s">
        <v>11500</v>
      </c>
      <c r="L4331" s="14" t="s">
        <v>11500</v>
      </c>
      <c r="M4331" s="2">
        <v>1.0629999999999999</v>
      </c>
      <c r="P4331" s="181" t="s">
        <v>11517</v>
      </c>
      <c r="Q4331" s="182" t="s">
        <v>30</v>
      </c>
      <c r="S4331" s="6">
        <v>0</v>
      </c>
      <c r="T4331" s="6">
        <v>0</v>
      </c>
      <c r="U4331" s="6">
        <v>0</v>
      </c>
      <c r="V4331" s="6">
        <v>-10819.51</v>
      </c>
      <c r="W4331" s="6">
        <f>SUM(Table2[[#This Row],[PE Obligations]:[Paving Obligations]])</f>
        <v>-10819.51</v>
      </c>
    </row>
    <row r="4332" spans="1:23" ht="75" x14ac:dyDescent="0.25">
      <c r="A4332" s="5">
        <v>127423</v>
      </c>
      <c r="B4332" s="4">
        <v>3</v>
      </c>
      <c r="C4332" s="9" t="s">
        <v>343</v>
      </c>
      <c r="D4332" s="65" t="s">
        <v>5484</v>
      </c>
      <c r="E4332" s="65" t="s">
        <v>11498</v>
      </c>
      <c r="F4332" s="9" t="s">
        <v>5485</v>
      </c>
      <c r="H4332" s="1" t="s">
        <v>1098</v>
      </c>
      <c r="I4332" s="1" t="s">
        <v>158</v>
      </c>
      <c r="K4332" s="14" t="s">
        <v>11500</v>
      </c>
      <c r="L4332" s="14" t="s">
        <v>11500</v>
      </c>
      <c r="M4332" s="2">
        <v>3.41</v>
      </c>
      <c r="P4332" s="181" t="s">
        <v>11517</v>
      </c>
      <c r="Q4332" s="182" t="s">
        <v>30</v>
      </c>
      <c r="S4332" s="6">
        <v>0</v>
      </c>
      <c r="T4332" s="6">
        <v>0</v>
      </c>
      <c r="U4332" s="6">
        <v>0</v>
      </c>
      <c r="V4332" s="6">
        <v>-10875.75</v>
      </c>
      <c r="W4332" s="6">
        <f>SUM(Table2[[#This Row],[PE Obligations]:[Paving Obligations]])</f>
        <v>-10875.75</v>
      </c>
    </row>
    <row r="4333" spans="1:23" x14ac:dyDescent="0.25">
      <c r="A4333" s="5">
        <v>120699</v>
      </c>
      <c r="B4333" s="4">
        <v>3</v>
      </c>
      <c r="C4333" s="9" t="s">
        <v>235</v>
      </c>
      <c r="D4333" s="65"/>
      <c r="E4333" s="65" t="s">
        <v>11500</v>
      </c>
      <c r="F4333" s="9" t="s">
        <v>2778</v>
      </c>
      <c r="H4333" s="1" t="s">
        <v>878</v>
      </c>
      <c r="I4333" s="1" t="s">
        <v>972</v>
      </c>
      <c r="K4333" s="14" t="s">
        <v>11500</v>
      </c>
      <c r="L4333" s="14" t="s">
        <v>11500</v>
      </c>
      <c r="M4333" s="1" t="s">
        <v>57</v>
      </c>
      <c r="P4333" s="181" t="s">
        <v>11500</v>
      </c>
      <c r="Q4333" s="182"/>
      <c r="S4333" s="6">
        <v>0</v>
      </c>
      <c r="T4333" s="6">
        <v>0</v>
      </c>
      <c r="U4333" s="6">
        <v>-10917.02</v>
      </c>
      <c r="V4333" s="6">
        <v>0</v>
      </c>
      <c r="W4333" s="6">
        <f>SUM(Table2[[#This Row],[PE Obligations]:[Paving Obligations]])</f>
        <v>-10917.02</v>
      </c>
    </row>
    <row r="4334" spans="1:23" ht="30" x14ac:dyDescent="0.25">
      <c r="A4334" s="5">
        <v>126605</v>
      </c>
      <c r="B4334" s="4">
        <v>4</v>
      </c>
      <c r="C4334" s="9" t="s">
        <v>94</v>
      </c>
      <c r="D4334" s="65" t="s">
        <v>4958</v>
      </c>
      <c r="E4334" s="65" t="s">
        <v>11498</v>
      </c>
      <c r="F4334" s="9" t="s">
        <v>4959</v>
      </c>
      <c r="H4334" s="1" t="s">
        <v>1098</v>
      </c>
      <c r="I4334" s="1" t="s">
        <v>158</v>
      </c>
      <c r="K4334" s="14" t="s">
        <v>11500</v>
      </c>
      <c r="L4334" s="14" t="s">
        <v>11500</v>
      </c>
      <c r="M4334" s="2">
        <v>1.51</v>
      </c>
      <c r="P4334" s="181" t="s">
        <v>11517</v>
      </c>
      <c r="Q4334" s="182" t="s">
        <v>30</v>
      </c>
      <c r="S4334" s="6">
        <v>0</v>
      </c>
      <c r="T4334" s="6">
        <v>0</v>
      </c>
      <c r="U4334" s="6">
        <v>0</v>
      </c>
      <c r="V4334" s="6">
        <v>-10999.06</v>
      </c>
      <c r="W4334" s="6">
        <f>SUM(Table2[[#This Row],[PE Obligations]:[Paving Obligations]])</f>
        <v>-10999.06</v>
      </c>
    </row>
    <row r="4335" spans="1:23" x14ac:dyDescent="0.25">
      <c r="A4335" s="5">
        <v>127719</v>
      </c>
      <c r="B4335" s="4">
        <v>3</v>
      </c>
      <c r="C4335" s="9" t="s">
        <v>237</v>
      </c>
      <c r="D4335" s="65"/>
      <c r="E4335" s="65" t="s">
        <v>11500</v>
      </c>
      <c r="F4335" s="9" t="s">
        <v>5650</v>
      </c>
      <c r="H4335" s="1" t="s">
        <v>878</v>
      </c>
      <c r="I4335" s="1" t="s">
        <v>972</v>
      </c>
      <c r="K4335" s="14" t="s">
        <v>11500</v>
      </c>
      <c r="L4335" s="14" t="s">
        <v>11500</v>
      </c>
      <c r="M4335" s="1" t="s">
        <v>57</v>
      </c>
      <c r="P4335" s="181" t="s">
        <v>11500</v>
      </c>
      <c r="Q4335" s="182"/>
      <c r="S4335" s="6">
        <v>0</v>
      </c>
      <c r="T4335" s="6">
        <v>0</v>
      </c>
      <c r="U4335" s="6">
        <v>-11004.83</v>
      </c>
      <c r="V4335" s="6">
        <v>0</v>
      </c>
      <c r="W4335" s="6">
        <f>SUM(Table2[[#This Row],[PE Obligations]:[Paving Obligations]])</f>
        <v>-11004.83</v>
      </c>
    </row>
    <row r="4336" spans="1:23" ht="30" x14ac:dyDescent="0.25">
      <c r="A4336" s="5">
        <v>128656</v>
      </c>
      <c r="B4336" s="4">
        <v>3</v>
      </c>
      <c r="C4336" s="9" t="s">
        <v>269</v>
      </c>
      <c r="D4336" s="65" t="s">
        <v>6218</v>
      </c>
      <c r="E4336" s="65" t="s">
        <v>11498</v>
      </c>
      <c r="F4336" s="9" t="s">
        <v>6219</v>
      </c>
      <c r="H4336" s="1" t="s">
        <v>1098</v>
      </c>
      <c r="I4336" s="1" t="s">
        <v>158</v>
      </c>
      <c r="K4336" s="14" t="s">
        <v>11500</v>
      </c>
      <c r="L4336" s="14" t="s">
        <v>11500</v>
      </c>
      <c r="M4336" s="2">
        <v>3.88</v>
      </c>
      <c r="P4336" s="181" t="s">
        <v>11517</v>
      </c>
      <c r="Q4336" s="182" t="s">
        <v>30</v>
      </c>
      <c r="S4336" s="6">
        <v>0</v>
      </c>
      <c r="T4336" s="6">
        <v>0</v>
      </c>
      <c r="U4336" s="6">
        <v>0</v>
      </c>
      <c r="V4336" s="6">
        <v>-11120.04</v>
      </c>
      <c r="W4336" s="6">
        <f>SUM(Table2[[#This Row],[PE Obligations]:[Paving Obligations]])</f>
        <v>-11120.04</v>
      </c>
    </row>
    <row r="4337" spans="1:23" x14ac:dyDescent="0.25">
      <c r="A4337" s="5">
        <v>116356.06</v>
      </c>
      <c r="B4337" s="4">
        <v>3</v>
      </c>
      <c r="C4337" s="9" t="s">
        <v>161</v>
      </c>
      <c r="D4337" s="65"/>
      <c r="E4337" s="65" t="s">
        <v>10721</v>
      </c>
      <c r="F4337" s="9" t="s">
        <v>1944</v>
      </c>
      <c r="H4337" s="1" t="s">
        <v>105</v>
      </c>
      <c r="I4337" s="1" t="s">
        <v>761</v>
      </c>
      <c r="K4337" s="14" t="s">
        <v>11500</v>
      </c>
      <c r="L4337" s="14" t="s">
        <v>11500</v>
      </c>
      <c r="M4337" s="2">
        <v>198.2</v>
      </c>
      <c r="N4337" s="13">
        <v>43042</v>
      </c>
      <c r="P4337" s="181" t="s">
        <v>11513</v>
      </c>
      <c r="Q4337" s="182"/>
      <c r="S4337" s="6">
        <v>0</v>
      </c>
      <c r="T4337" s="6">
        <v>0</v>
      </c>
      <c r="U4337" s="6">
        <v>-11123.85</v>
      </c>
      <c r="V4337" s="6">
        <v>0</v>
      </c>
      <c r="W4337" s="6">
        <f>SUM(Table2[[#This Row],[PE Obligations]:[Paving Obligations]])</f>
        <v>-11123.85</v>
      </c>
    </row>
    <row r="4338" spans="1:23" x14ac:dyDescent="0.25">
      <c r="A4338" s="5">
        <v>127808</v>
      </c>
      <c r="B4338" s="4">
        <v>1</v>
      </c>
      <c r="C4338" s="9" t="s">
        <v>292</v>
      </c>
      <c r="D4338" s="65"/>
      <c r="E4338" s="65" t="s">
        <v>11500</v>
      </c>
      <c r="F4338" s="9" t="s">
        <v>5809</v>
      </c>
      <c r="H4338" s="1" t="s">
        <v>878</v>
      </c>
      <c r="I4338" s="1" t="s">
        <v>972</v>
      </c>
      <c r="K4338" s="14" t="s">
        <v>11500</v>
      </c>
      <c r="L4338" s="14" t="s">
        <v>11500</v>
      </c>
      <c r="M4338" s="1" t="s">
        <v>57</v>
      </c>
      <c r="P4338" s="181" t="s">
        <v>11500</v>
      </c>
      <c r="Q4338" s="182"/>
      <c r="S4338" s="6">
        <v>0</v>
      </c>
      <c r="T4338" s="6">
        <v>0</v>
      </c>
      <c r="U4338" s="6">
        <v>-11125.2</v>
      </c>
      <c r="V4338" s="6">
        <v>0</v>
      </c>
      <c r="W4338" s="6">
        <f>SUM(Table2[[#This Row],[PE Obligations]:[Paving Obligations]])</f>
        <v>-11125.2</v>
      </c>
    </row>
    <row r="4339" spans="1:23" x14ac:dyDescent="0.25">
      <c r="A4339" s="5">
        <v>127529</v>
      </c>
      <c r="B4339" s="4">
        <v>3</v>
      </c>
      <c r="C4339" s="9" t="s">
        <v>131</v>
      </c>
      <c r="D4339" s="65"/>
      <c r="E4339" s="65" t="s">
        <v>900</v>
      </c>
      <c r="F4339" s="9" t="s">
        <v>5564</v>
      </c>
      <c r="H4339" s="1" t="s">
        <v>105</v>
      </c>
      <c r="I4339" s="1" t="s">
        <v>171</v>
      </c>
      <c r="K4339" s="14" t="s">
        <v>11500</v>
      </c>
      <c r="L4339" s="14" t="s">
        <v>11500</v>
      </c>
      <c r="M4339" s="1" t="s">
        <v>57</v>
      </c>
      <c r="P4339" s="181" t="s">
        <v>11515</v>
      </c>
      <c r="Q4339" s="182"/>
      <c r="S4339" s="6">
        <v>0</v>
      </c>
      <c r="T4339" s="6">
        <v>0</v>
      </c>
      <c r="U4339" s="6">
        <v>-11204.01</v>
      </c>
      <c r="V4339" s="6">
        <v>0</v>
      </c>
      <c r="W4339" s="6">
        <f>SUM(Table2[[#This Row],[PE Obligations]:[Paving Obligations]])</f>
        <v>-11204.01</v>
      </c>
    </row>
    <row r="4340" spans="1:23" x14ac:dyDescent="0.25">
      <c r="A4340" s="5">
        <v>126222</v>
      </c>
      <c r="B4340" s="4">
        <v>3</v>
      </c>
      <c r="C4340" s="9" t="s">
        <v>312</v>
      </c>
      <c r="D4340" s="65" t="s">
        <v>907</v>
      </c>
      <c r="E4340" s="65" t="s">
        <v>900</v>
      </c>
      <c r="F4340" s="9" t="s">
        <v>4756</v>
      </c>
      <c r="G4340" s="9" t="s">
        <v>4757</v>
      </c>
      <c r="H4340" s="1" t="s">
        <v>158</v>
      </c>
      <c r="I4340" s="1" t="s">
        <v>341</v>
      </c>
      <c r="J4340" s="1" t="str">
        <f>VLOOKUP(A4340,'Resurfacing Data'!A:M,13,FALSE)</f>
        <v>411 D Overlay</v>
      </c>
      <c r="K4340" s="14" t="s">
        <v>11496</v>
      </c>
      <c r="L4340" s="14" t="s">
        <v>10418</v>
      </c>
      <c r="M4340" s="2">
        <v>6.41</v>
      </c>
      <c r="N4340" s="13">
        <v>43182</v>
      </c>
      <c r="O4340" s="1" t="s">
        <v>337</v>
      </c>
      <c r="P4340" s="181" t="s">
        <v>11515</v>
      </c>
      <c r="Q4340" s="182" t="s">
        <v>24</v>
      </c>
      <c r="S4340" s="6">
        <v>0</v>
      </c>
      <c r="T4340" s="6">
        <v>0</v>
      </c>
      <c r="U4340" s="6">
        <v>42947.96</v>
      </c>
      <c r="V4340" s="6">
        <v>-54229.23</v>
      </c>
      <c r="W4340" s="6">
        <f>SUM(Table2[[#This Row],[PE Obligations]:[Paving Obligations]])</f>
        <v>-11281.270000000004</v>
      </c>
    </row>
    <row r="4341" spans="1:23" ht="60" x14ac:dyDescent="0.25">
      <c r="A4341" s="5">
        <v>125538</v>
      </c>
      <c r="B4341" s="4">
        <v>3</v>
      </c>
      <c r="C4341" s="9" t="s">
        <v>161</v>
      </c>
      <c r="D4341" s="65"/>
      <c r="E4341" s="65" t="s">
        <v>10721</v>
      </c>
      <c r="F4341" s="9" t="s">
        <v>4440</v>
      </c>
      <c r="G4341" s="9" t="s">
        <v>4441</v>
      </c>
      <c r="H4341" s="1" t="s">
        <v>105</v>
      </c>
      <c r="I4341" s="1" t="s">
        <v>761</v>
      </c>
      <c r="K4341" s="14" t="s">
        <v>11500</v>
      </c>
      <c r="L4341" s="14" t="s">
        <v>11500</v>
      </c>
      <c r="M4341" s="2">
        <v>103.79</v>
      </c>
      <c r="N4341" s="13">
        <v>42909</v>
      </c>
      <c r="P4341" s="181" t="s">
        <v>11513</v>
      </c>
      <c r="Q4341" s="182"/>
      <c r="S4341" s="6">
        <v>0</v>
      </c>
      <c r="T4341" s="6">
        <v>0</v>
      </c>
      <c r="U4341" s="6">
        <v>-11523.73</v>
      </c>
      <c r="V4341" s="6">
        <v>0</v>
      </c>
      <c r="W4341" s="6">
        <f>SUM(Table2[[#This Row],[PE Obligations]:[Paving Obligations]])</f>
        <v>-11523.73</v>
      </c>
    </row>
    <row r="4342" spans="1:23" ht="30" x14ac:dyDescent="0.25">
      <c r="A4342" s="5">
        <v>125595</v>
      </c>
      <c r="B4342" s="4">
        <v>2</v>
      </c>
      <c r="C4342" s="9" t="s">
        <v>366</v>
      </c>
      <c r="D4342" s="65" t="s">
        <v>4471</v>
      </c>
      <c r="E4342" s="65" t="s">
        <v>11498</v>
      </c>
      <c r="F4342" s="9" t="s">
        <v>4472</v>
      </c>
      <c r="H4342" s="1" t="s">
        <v>1098</v>
      </c>
      <c r="I4342" s="1" t="s">
        <v>158</v>
      </c>
      <c r="K4342" s="14" t="s">
        <v>11500</v>
      </c>
      <c r="L4342" s="14" t="s">
        <v>11500</v>
      </c>
      <c r="M4342" s="2">
        <v>1.06</v>
      </c>
      <c r="P4342" s="181" t="s">
        <v>11517</v>
      </c>
      <c r="Q4342" s="182" t="s">
        <v>30</v>
      </c>
      <c r="S4342" s="6">
        <v>0</v>
      </c>
      <c r="T4342" s="6">
        <v>0</v>
      </c>
      <c r="U4342" s="6">
        <v>0</v>
      </c>
      <c r="V4342" s="6">
        <v>-11613.08</v>
      </c>
      <c r="W4342" s="6">
        <f>SUM(Table2[[#This Row],[PE Obligations]:[Paving Obligations]])</f>
        <v>-11613.08</v>
      </c>
    </row>
    <row r="4343" spans="1:23" ht="105" x14ac:dyDescent="0.25">
      <c r="A4343" s="5">
        <v>123755</v>
      </c>
      <c r="B4343" s="4">
        <v>4</v>
      </c>
      <c r="C4343" s="9" t="s">
        <v>248</v>
      </c>
      <c r="D4343" s="65"/>
      <c r="E4343" s="65" t="s">
        <v>11498</v>
      </c>
      <c r="F4343" s="9" t="s">
        <v>3561</v>
      </c>
      <c r="G4343" s="9" t="s">
        <v>3562</v>
      </c>
      <c r="H4343" s="1" t="s">
        <v>22</v>
      </c>
      <c r="I4343" s="1" t="s">
        <v>39</v>
      </c>
      <c r="K4343" s="14" t="s">
        <v>11500</v>
      </c>
      <c r="L4343" s="14" t="s">
        <v>11500</v>
      </c>
      <c r="M4343" s="2">
        <v>0.12</v>
      </c>
      <c r="P4343" s="181" t="s">
        <v>11517</v>
      </c>
      <c r="Q4343" s="182" t="s">
        <v>30</v>
      </c>
      <c r="S4343" s="6">
        <v>-139.35</v>
      </c>
      <c r="T4343" s="6">
        <v>0</v>
      </c>
      <c r="U4343" s="6">
        <v>-11514.97</v>
      </c>
      <c r="V4343" s="6">
        <v>0</v>
      </c>
      <c r="W4343" s="6">
        <f>SUM(Table2[[#This Row],[PE Obligations]:[Paving Obligations]])</f>
        <v>-11654.32</v>
      </c>
    </row>
    <row r="4344" spans="1:23" x14ac:dyDescent="0.25">
      <c r="A4344" s="5">
        <v>104998.14</v>
      </c>
      <c r="B4344" s="4">
        <v>1</v>
      </c>
      <c r="C4344" s="9" t="s">
        <v>310</v>
      </c>
      <c r="D4344" s="65"/>
      <c r="E4344" s="65" t="s">
        <v>11500</v>
      </c>
      <c r="F4344" s="9" t="s">
        <v>896</v>
      </c>
      <c r="H4344" s="1" t="s">
        <v>760</v>
      </c>
      <c r="I4344" s="1" t="s">
        <v>761</v>
      </c>
      <c r="K4344" s="14" t="s">
        <v>11500</v>
      </c>
      <c r="L4344" s="14" t="s">
        <v>11500</v>
      </c>
      <c r="M4344" s="1" t="s">
        <v>57</v>
      </c>
      <c r="P4344" s="181" t="s">
        <v>11500</v>
      </c>
      <c r="Q4344" s="182"/>
      <c r="S4344" s="6">
        <v>0</v>
      </c>
      <c r="T4344" s="6">
        <v>0</v>
      </c>
      <c r="U4344" s="6">
        <v>-11816.77</v>
      </c>
      <c r="V4344" s="6">
        <v>0</v>
      </c>
      <c r="W4344" s="6">
        <f>SUM(Table2[[#This Row],[PE Obligations]:[Paving Obligations]])</f>
        <v>-11816.77</v>
      </c>
    </row>
    <row r="4345" spans="1:23" x14ac:dyDescent="0.25">
      <c r="A4345" s="5">
        <v>127518</v>
      </c>
      <c r="B4345" s="4">
        <v>1</v>
      </c>
      <c r="C4345" s="9" t="s">
        <v>181</v>
      </c>
      <c r="D4345" s="65"/>
      <c r="E4345" s="65" t="s">
        <v>900</v>
      </c>
      <c r="F4345" s="9" t="s">
        <v>5553</v>
      </c>
      <c r="H4345" s="1" t="s">
        <v>105</v>
      </c>
      <c r="I4345" s="1" t="s">
        <v>171</v>
      </c>
      <c r="K4345" s="14" t="s">
        <v>11500</v>
      </c>
      <c r="L4345" s="14" t="s">
        <v>11500</v>
      </c>
      <c r="M4345" s="1" t="s">
        <v>57</v>
      </c>
      <c r="P4345" s="181" t="s">
        <v>11515</v>
      </c>
      <c r="Q4345" s="182"/>
      <c r="S4345" s="6">
        <v>0</v>
      </c>
      <c r="T4345" s="6">
        <v>0</v>
      </c>
      <c r="U4345" s="6">
        <v>-11839.05</v>
      </c>
      <c r="V4345" s="6">
        <v>0</v>
      </c>
      <c r="W4345" s="6">
        <f>SUM(Table2[[#This Row],[PE Obligations]:[Paving Obligations]])</f>
        <v>-11839.05</v>
      </c>
    </row>
    <row r="4346" spans="1:23" x14ac:dyDescent="0.25">
      <c r="A4346" s="5">
        <v>121423.03</v>
      </c>
      <c r="B4346" s="4">
        <v>1</v>
      </c>
      <c r="C4346" s="9" t="s">
        <v>899</v>
      </c>
      <c r="D4346" s="65" t="s">
        <v>900</v>
      </c>
      <c r="E4346" s="65" t="s">
        <v>900</v>
      </c>
      <c r="F4346" s="9" t="s">
        <v>2883</v>
      </c>
      <c r="H4346" s="1" t="s">
        <v>105</v>
      </c>
      <c r="I4346" s="1" t="s">
        <v>761</v>
      </c>
      <c r="K4346" s="14" t="s">
        <v>11500</v>
      </c>
      <c r="L4346" s="14" t="s">
        <v>11500</v>
      </c>
      <c r="M4346" s="2">
        <v>433.14</v>
      </c>
      <c r="N4346" s="13">
        <v>43042</v>
      </c>
      <c r="P4346" s="181" t="s">
        <v>11515</v>
      </c>
      <c r="Q4346" s="182"/>
      <c r="S4346" s="6">
        <v>0</v>
      </c>
      <c r="T4346" s="6">
        <v>0</v>
      </c>
      <c r="U4346" s="6">
        <v>-11902.49</v>
      </c>
      <c r="V4346" s="6">
        <v>0</v>
      </c>
      <c r="W4346" s="6">
        <f>SUM(Table2[[#This Row],[PE Obligations]:[Paving Obligations]])</f>
        <v>-11902.49</v>
      </c>
    </row>
    <row r="4347" spans="1:23" x14ac:dyDescent="0.25">
      <c r="A4347" s="5">
        <v>116063</v>
      </c>
      <c r="B4347" s="4">
        <v>1</v>
      </c>
      <c r="C4347" s="9" t="s">
        <v>219</v>
      </c>
      <c r="D4347" s="65" t="s">
        <v>390</v>
      </c>
      <c r="E4347" s="65" t="s">
        <v>900</v>
      </c>
      <c r="F4347" s="9" t="s">
        <v>1861</v>
      </c>
      <c r="H4347" s="1" t="s">
        <v>24</v>
      </c>
      <c r="I4347" s="1" t="s">
        <v>467</v>
      </c>
      <c r="K4347" s="14" t="s">
        <v>11496</v>
      </c>
      <c r="L4347" s="14" t="s">
        <v>10418</v>
      </c>
      <c r="M4347" s="1" t="s">
        <v>57</v>
      </c>
      <c r="P4347" s="181" t="s">
        <v>11515</v>
      </c>
      <c r="Q4347" s="182"/>
      <c r="S4347" s="6">
        <v>-11923.01</v>
      </c>
      <c r="T4347" s="6">
        <v>0</v>
      </c>
      <c r="U4347" s="6">
        <v>0</v>
      </c>
      <c r="V4347" s="6">
        <v>0</v>
      </c>
      <c r="W4347" s="6">
        <f>SUM(Table2[[#This Row],[PE Obligations]:[Paving Obligations]])</f>
        <v>-11923.01</v>
      </c>
    </row>
    <row r="4348" spans="1:23" ht="30" x14ac:dyDescent="0.25">
      <c r="A4348" s="5">
        <v>126487</v>
      </c>
      <c r="B4348" s="4">
        <v>4</v>
      </c>
      <c r="C4348" s="9" t="s">
        <v>264</v>
      </c>
      <c r="D4348" s="65" t="s">
        <v>4876</v>
      </c>
      <c r="E4348" s="65" t="s">
        <v>11498</v>
      </c>
      <c r="F4348" s="9" t="s">
        <v>4877</v>
      </c>
      <c r="H4348" s="1" t="s">
        <v>1098</v>
      </c>
      <c r="I4348" s="1" t="s">
        <v>158</v>
      </c>
      <c r="K4348" s="14" t="s">
        <v>11500</v>
      </c>
      <c r="L4348" s="14" t="s">
        <v>11500</v>
      </c>
      <c r="M4348" s="2">
        <v>5.2</v>
      </c>
      <c r="P4348" s="181" t="s">
        <v>11517</v>
      </c>
      <c r="Q4348" s="182" t="s">
        <v>1369</v>
      </c>
      <c r="S4348" s="6">
        <v>0</v>
      </c>
      <c r="T4348" s="6">
        <v>0</v>
      </c>
      <c r="U4348" s="6">
        <v>0</v>
      </c>
      <c r="V4348" s="6">
        <v>-12147.59</v>
      </c>
      <c r="W4348" s="6">
        <f>SUM(Table2[[#This Row],[PE Obligations]:[Paving Obligations]])</f>
        <v>-12147.59</v>
      </c>
    </row>
    <row r="4349" spans="1:23" x14ac:dyDescent="0.25">
      <c r="A4349" s="5">
        <v>127784</v>
      </c>
      <c r="B4349" s="4">
        <v>4</v>
      </c>
      <c r="C4349" s="9" t="s">
        <v>264</v>
      </c>
      <c r="D4349" s="65"/>
      <c r="E4349" s="65" t="s">
        <v>900</v>
      </c>
      <c r="F4349" s="9" t="s">
        <v>5795</v>
      </c>
      <c r="H4349" s="1" t="s">
        <v>105</v>
      </c>
      <c r="I4349" s="1" t="s">
        <v>171</v>
      </c>
      <c r="K4349" s="14" t="s">
        <v>11500</v>
      </c>
      <c r="L4349" s="14" t="s">
        <v>11500</v>
      </c>
      <c r="M4349" s="1" t="s">
        <v>57</v>
      </c>
      <c r="P4349" s="181" t="s">
        <v>11515</v>
      </c>
      <c r="Q4349" s="182"/>
      <c r="S4349" s="6">
        <v>0</v>
      </c>
      <c r="T4349" s="6">
        <v>0</v>
      </c>
      <c r="U4349" s="6">
        <v>-12172.61</v>
      </c>
      <c r="V4349" s="6">
        <v>0</v>
      </c>
      <c r="W4349" s="6">
        <f>SUM(Table2[[#This Row],[PE Obligations]:[Paving Obligations]])</f>
        <v>-12172.61</v>
      </c>
    </row>
    <row r="4350" spans="1:23" ht="30" x14ac:dyDescent="0.25">
      <c r="A4350" s="5">
        <v>126993</v>
      </c>
      <c r="B4350" s="4">
        <v>1</v>
      </c>
      <c r="C4350" s="9" t="s">
        <v>40</v>
      </c>
      <c r="D4350" s="65" t="s">
        <v>5228</v>
      </c>
      <c r="E4350" s="65" t="s">
        <v>11498</v>
      </c>
      <c r="F4350" s="9" t="s">
        <v>5229</v>
      </c>
      <c r="H4350" s="1" t="s">
        <v>1098</v>
      </c>
      <c r="I4350" s="1" t="s">
        <v>158</v>
      </c>
      <c r="K4350" s="14" t="s">
        <v>11500</v>
      </c>
      <c r="L4350" s="14" t="s">
        <v>11500</v>
      </c>
      <c r="M4350" s="2">
        <v>3.98</v>
      </c>
      <c r="P4350" s="181" t="s">
        <v>11517</v>
      </c>
      <c r="Q4350" s="182" t="s">
        <v>24</v>
      </c>
      <c r="S4350" s="6">
        <v>0</v>
      </c>
      <c r="T4350" s="6">
        <v>0</v>
      </c>
      <c r="U4350" s="6">
        <v>0</v>
      </c>
      <c r="V4350" s="6">
        <v>-12245.2</v>
      </c>
      <c r="W4350" s="6">
        <f>SUM(Table2[[#This Row],[PE Obligations]:[Paving Obligations]])</f>
        <v>-12245.2</v>
      </c>
    </row>
    <row r="4351" spans="1:23" ht="30" x14ac:dyDescent="0.25">
      <c r="A4351" s="5">
        <v>128521</v>
      </c>
      <c r="B4351" s="4">
        <v>1</v>
      </c>
      <c r="C4351" s="9" t="s">
        <v>40</v>
      </c>
      <c r="D4351" s="65"/>
      <c r="E4351" s="65" t="s">
        <v>11500</v>
      </c>
      <c r="F4351" s="9" t="s">
        <v>6134</v>
      </c>
      <c r="G4351" s="9" t="s">
        <v>6135</v>
      </c>
      <c r="H4351" s="1" t="s">
        <v>24</v>
      </c>
      <c r="I4351" s="1" t="s">
        <v>1491</v>
      </c>
      <c r="K4351" s="14" t="s">
        <v>11500</v>
      </c>
      <c r="L4351" s="14" t="s">
        <v>11500</v>
      </c>
      <c r="M4351" s="1" t="s">
        <v>57</v>
      </c>
      <c r="P4351" s="181" t="s">
        <v>11500</v>
      </c>
      <c r="Q4351" s="182"/>
      <c r="S4351" s="6">
        <v>0</v>
      </c>
      <c r="T4351" s="6">
        <v>0</v>
      </c>
      <c r="U4351" s="6">
        <v>-12252.5</v>
      </c>
      <c r="V4351" s="6">
        <v>0</v>
      </c>
      <c r="W4351" s="6">
        <f>SUM(Table2[[#This Row],[PE Obligations]:[Paving Obligations]])</f>
        <v>-12252.5</v>
      </c>
    </row>
    <row r="4352" spans="1:23" x14ac:dyDescent="0.25">
      <c r="A4352" s="5">
        <v>105015.14</v>
      </c>
      <c r="B4352" s="4">
        <v>2</v>
      </c>
      <c r="C4352" s="9" t="s">
        <v>366</v>
      </c>
      <c r="D4352" s="65"/>
      <c r="E4352" s="65" t="s">
        <v>11500</v>
      </c>
      <c r="F4352" s="9" t="s">
        <v>896</v>
      </c>
      <c r="H4352" s="1" t="s">
        <v>760</v>
      </c>
      <c r="I4352" s="1" t="s">
        <v>761</v>
      </c>
      <c r="K4352" s="14" t="s">
        <v>11500</v>
      </c>
      <c r="L4352" s="14" t="s">
        <v>11500</v>
      </c>
      <c r="M4352" s="1" t="s">
        <v>57</v>
      </c>
      <c r="P4352" s="181" t="s">
        <v>11500</v>
      </c>
      <c r="Q4352" s="182"/>
      <c r="S4352" s="6">
        <v>0</v>
      </c>
      <c r="T4352" s="6">
        <v>0</v>
      </c>
      <c r="U4352" s="6">
        <v>-12313.34</v>
      </c>
      <c r="V4352" s="6">
        <v>0</v>
      </c>
      <c r="W4352" s="6">
        <f>SUM(Table2[[#This Row],[PE Obligations]:[Paving Obligations]])</f>
        <v>-12313.34</v>
      </c>
    </row>
    <row r="4353" spans="1:23" x14ac:dyDescent="0.25">
      <c r="A4353" s="5">
        <v>127713</v>
      </c>
      <c r="B4353" s="4">
        <v>2</v>
      </c>
      <c r="C4353" s="9" t="s">
        <v>282</v>
      </c>
      <c r="D4353" s="65"/>
      <c r="E4353" s="65" t="s">
        <v>11500</v>
      </c>
      <c r="F4353" s="9" t="s">
        <v>5646</v>
      </c>
      <c r="H4353" s="1" t="s">
        <v>878</v>
      </c>
      <c r="I4353" s="1" t="s">
        <v>972</v>
      </c>
      <c r="K4353" s="14" t="s">
        <v>11500</v>
      </c>
      <c r="L4353" s="14" t="s">
        <v>11500</v>
      </c>
      <c r="M4353" s="1" t="s">
        <v>57</v>
      </c>
      <c r="P4353" s="181" t="s">
        <v>11500</v>
      </c>
      <c r="Q4353" s="182"/>
      <c r="S4353" s="6">
        <v>0</v>
      </c>
      <c r="T4353" s="6">
        <v>0</v>
      </c>
      <c r="U4353" s="6">
        <v>-12333.3</v>
      </c>
      <c r="V4353" s="6">
        <v>0</v>
      </c>
      <c r="W4353" s="6">
        <f>SUM(Table2[[#This Row],[PE Obligations]:[Paving Obligations]])</f>
        <v>-12333.3</v>
      </c>
    </row>
    <row r="4354" spans="1:23" x14ac:dyDescent="0.25">
      <c r="A4354" s="5">
        <v>118345</v>
      </c>
      <c r="B4354" s="4">
        <v>6</v>
      </c>
      <c r="C4354" s="9" t="s">
        <v>46</v>
      </c>
      <c r="D4354" s="65"/>
      <c r="E4354" s="65" t="s">
        <v>11500</v>
      </c>
      <c r="F4354" s="9" t="s">
        <v>2272</v>
      </c>
      <c r="H4354" s="1" t="s">
        <v>1246</v>
      </c>
      <c r="K4354" s="14" t="s">
        <v>11500</v>
      </c>
      <c r="L4354" s="14" t="s">
        <v>11500</v>
      </c>
      <c r="M4354" s="1" t="s">
        <v>57</v>
      </c>
      <c r="P4354" s="181" t="s">
        <v>11500</v>
      </c>
      <c r="Q4354" s="182"/>
      <c r="S4354" s="6">
        <v>0</v>
      </c>
      <c r="T4354" s="6">
        <v>0</v>
      </c>
      <c r="U4354" s="6">
        <v>-12425</v>
      </c>
      <c r="V4354" s="6">
        <v>0</v>
      </c>
      <c r="W4354" s="6">
        <f>SUM(Table2[[#This Row],[PE Obligations]:[Paving Obligations]])</f>
        <v>-12425</v>
      </c>
    </row>
    <row r="4355" spans="1:23" x14ac:dyDescent="0.25">
      <c r="A4355" s="5">
        <v>125285</v>
      </c>
      <c r="B4355" s="4">
        <v>4</v>
      </c>
      <c r="C4355" s="9" t="s">
        <v>264</v>
      </c>
      <c r="D4355" s="65"/>
      <c r="E4355" s="65" t="s">
        <v>11500</v>
      </c>
      <c r="F4355" s="9" t="s">
        <v>4250</v>
      </c>
      <c r="H4355" s="1" t="s">
        <v>1246</v>
      </c>
      <c r="K4355" s="14" t="s">
        <v>11500</v>
      </c>
      <c r="L4355" s="14" t="s">
        <v>11500</v>
      </c>
      <c r="M4355" s="1" t="s">
        <v>57</v>
      </c>
      <c r="P4355" s="181" t="s">
        <v>11500</v>
      </c>
      <c r="Q4355" s="182"/>
      <c r="S4355" s="6">
        <v>0</v>
      </c>
      <c r="T4355" s="6">
        <v>0</v>
      </c>
      <c r="U4355" s="6">
        <v>-12496.84</v>
      </c>
      <c r="V4355" s="6">
        <v>0</v>
      </c>
      <c r="W4355" s="6">
        <f>SUM(Table2[[#This Row],[PE Obligations]:[Paving Obligations]])</f>
        <v>-12496.84</v>
      </c>
    </row>
    <row r="4356" spans="1:23" ht="45" x14ac:dyDescent="0.25">
      <c r="A4356" s="5">
        <v>126488</v>
      </c>
      <c r="B4356" s="4">
        <v>4</v>
      </c>
      <c r="C4356" s="9" t="s">
        <v>264</v>
      </c>
      <c r="D4356" s="65" t="s">
        <v>4878</v>
      </c>
      <c r="E4356" s="65" t="s">
        <v>11498</v>
      </c>
      <c r="F4356" s="9" t="s">
        <v>4879</v>
      </c>
      <c r="H4356" s="1" t="s">
        <v>1098</v>
      </c>
      <c r="I4356" s="1" t="s">
        <v>158</v>
      </c>
      <c r="K4356" s="14" t="s">
        <v>11500</v>
      </c>
      <c r="L4356" s="14" t="s">
        <v>11500</v>
      </c>
      <c r="M4356" s="2">
        <v>2.8180000000000001</v>
      </c>
      <c r="P4356" s="181" t="s">
        <v>11517</v>
      </c>
      <c r="Q4356" s="182" t="s">
        <v>30</v>
      </c>
      <c r="S4356" s="6">
        <v>0</v>
      </c>
      <c r="T4356" s="6">
        <v>0</v>
      </c>
      <c r="U4356" s="6">
        <v>0</v>
      </c>
      <c r="V4356" s="6">
        <v>-12609.25</v>
      </c>
      <c r="W4356" s="6">
        <f>SUM(Table2[[#This Row],[PE Obligations]:[Paving Obligations]])</f>
        <v>-12609.25</v>
      </c>
    </row>
    <row r="4357" spans="1:23" ht="30" x14ac:dyDescent="0.25">
      <c r="A4357" s="5">
        <v>128739</v>
      </c>
      <c r="B4357" s="4">
        <v>4</v>
      </c>
      <c r="C4357" s="9" t="s">
        <v>314</v>
      </c>
      <c r="D4357" s="65" t="s">
        <v>6282</v>
      </c>
      <c r="E4357" s="65" t="s">
        <v>11498</v>
      </c>
      <c r="F4357" s="9" t="s">
        <v>6283</v>
      </c>
      <c r="H4357" s="1" t="s">
        <v>1098</v>
      </c>
      <c r="I4357" s="1" t="s">
        <v>158</v>
      </c>
      <c r="K4357" s="14" t="s">
        <v>11500</v>
      </c>
      <c r="L4357" s="14" t="s">
        <v>11500</v>
      </c>
      <c r="M4357" s="2">
        <v>2.9740000000000002</v>
      </c>
      <c r="P4357" s="181" t="s">
        <v>11517</v>
      </c>
      <c r="Q4357" s="182" t="s">
        <v>30</v>
      </c>
      <c r="S4357" s="6">
        <v>0</v>
      </c>
      <c r="T4357" s="6">
        <v>0</v>
      </c>
      <c r="U4357" s="6">
        <v>0</v>
      </c>
      <c r="V4357" s="6">
        <v>-12651.19</v>
      </c>
      <c r="W4357" s="6">
        <f>SUM(Table2[[#This Row],[PE Obligations]:[Paving Obligations]])</f>
        <v>-12651.19</v>
      </c>
    </row>
    <row r="4358" spans="1:23" ht="30" x14ac:dyDescent="0.25">
      <c r="A4358" s="5">
        <v>127869</v>
      </c>
      <c r="B4358" s="4">
        <v>3</v>
      </c>
      <c r="C4358" s="9" t="s">
        <v>239</v>
      </c>
      <c r="D4358" s="65" t="s">
        <v>5855</v>
      </c>
      <c r="E4358" s="65" t="s">
        <v>11498</v>
      </c>
      <c r="F4358" s="9" t="s">
        <v>5856</v>
      </c>
      <c r="H4358" s="1" t="s">
        <v>1098</v>
      </c>
      <c r="I4358" s="1" t="s">
        <v>158</v>
      </c>
      <c r="K4358" s="14" t="s">
        <v>11500</v>
      </c>
      <c r="L4358" s="14" t="s">
        <v>11500</v>
      </c>
      <c r="M4358" s="2">
        <v>3.1</v>
      </c>
      <c r="P4358" s="181" t="s">
        <v>11517</v>
      </c>
      <c r="Q4358" s="182" t="s">
        <v>30</v>
      </c>
      <c r="S4358" s="6">
        <v>0</v>
      </c>
      <c r="T4358" s="6">
        <v>0</v>
      </c>
      <c r="U4358" s="6">
        <v>0</v>
      </c>
      <c r="V4358" s="6">
        <v>-12662.3</v>
      </c>
      <c r="W4358" s="6">
        <f>SUM(Table2[[#This Row],[PE Obligations]:[Paving Obligations]])</f>
        <v>-12662.3</v>
      </c>
    </row>
    <row r="4359" spans="1:23" ht="30" x14ac:dyDescent="0.25">
      <c r="A4359" s="5">
        <v>126515</v>
      </c>
      <c r="B4359" s="4">
        <v>4</v>
      </c>
      <c r="C4359" s="9" t="s">
        <v>264</v>
      </c>
      <c r="D4359" s="65" t="s">
        <v>4900</v>
      </c>
      <c r="E4359" s="65" t="s">
        <v>11498</v>
      </c>
      <c r="F4359" s="9" t="s">
        <v>4901</v>
      </c>
      <c r="H4359" s="1" t="s">
        <v>1098</v>
      </c>
      <c r="I4359" s="1" t="s">
        <v>158</v>
      </c>
      <c r="K4359" s="14" t="s">
        <v>11500</v>
      </c>
      <c r="L4359" s="14" t="s">
        <v>11500</v>
      </c>
      <c r="M4359" s="2">
        <v>1.3180000000000001</v>
      </c>
      <c r="P4359" s="181" t="s">
        <v>11517</v>
      </c>
      <c r="Q4359" s="182" t="s">
        <v>24</v>
      </c>
      <c r="S4359" s="6">
        <v>0</v>
      </c>
      <c r="T4359" s="6">
        <v>0</v>
      </c>
      <c r="U4359" s="6">
        <v>0</v>
      </c>
      <c r="V4359" s="6">
        <v>-12813.89</v>
      </c>
      <c r="W4359" s="6">
        <f>SUM(Table2[[#This Row],[PE Obligations]:[Paving Obligations]])</f>
        <v>-12813.89</v>
      </c>
    </row>
    <row r="4360" spans="1:23" x14ac:dyDescent="0.25">
      <c r="A4360" s="5">
        <v>128615</v>
      </c>
      <c r="B4360" s="4">
        <v>3</v>
      </c>
      <c r="C4360" s="9" t="s">
        <v>131</v>
      </c>
      <c r="D4360" s="65"/>
      <c r="E4360" s="65" t="s">
        <v>11500</v>
      </c>
      <c r="F4360" s="9" t="s">
        <v>6171</v>
      </c>
      <c r="H4360" s="1" t="s">
        <v>878</v>
      </c>
      <c r="I4360" s="1" t="s">
        <v>972</v>
      </c>
      <c r="K4360" s="14" t="s">
        <v>11500</v>
      </c>
      <c r="L4360" s="14" t="s">
        <v>11500</v>
      </c>
      <c r="M4360" s="1" t="s">
        <v>57</v>
      </c>
      <c r="P4360" s="181" t="s">
        <v>11500</v>
      </c>
      <c r="Q4360" s="182"/>
      <c r="S4360" s="6">
        <v>0</v>
      </c>
      <c r="T4360" s="6">
        <v>0</v>
      </c>
      <c r="U4360" s="6">
        <v>-12845.05</v>
      </c>
      <c r="V4360" s="6">
        <v>0</v>
      </c>
      <c r="W4360" s="6">
        <f>SUM(Table2[[#This Row],[PE Obligations]:[Paving Obligations]])</f>
        <v>-12845.05</v>
      </c>
    </row>
    <row r="4361" spans="1:23" x14ac:dyDescent="0.25">
      <c r="A4361" s="5">
        <v>127720</v>
      </c>
      <c r="B4361" s="4">
        <v>3</v>
      </c>
      <c r="C4361" s="9" t="s">
        <v>239</v>
      </c>
      <c r="D4361" s="65"/>
      <c r="E4361" s="65" t="s">
        <v>11500</v>
      </c>
      <c r="F4361" s="9" t="s">
        <v>5651</v>
      </c>
      <c r="H4361" s="1" t="s">
        <v>878</v>
      </c>
      <c r="I4361" s="1" t="s">
        <v>972</v>
      </c>
      <c r="K4361" s="14" t="s">
        <v>11500</v>
      </c>
      <c r="L4361" s="14" t="s">
        <v>11500</v>
      </c>
      <c r="M4361" s="1" t="s">
        <v>57</v>
      </c>
      <c r="P4361" s="181" t="s">
        <v>11500</v>
      </c>
      <c r="Q4361" s="182"/>
      <c r="S4361" s="6">
        <v>0</v>
      </c>
      <c r="T4361" s="6">
        <v>0</v>
      </c>
      <c r="U4361" s="6">
        <v>-12861.97</v>
      </c>
      <c r="V4361" s="6">
        <v>0</v>
      </c>
      <c r="W4361" s="6">
        <f>SUM(Table2[[#This Row],[PE Obligations]:[Paving Obligations]])</f>
        <v>-12861.97</v>
      </c>
    </row>
    <row r="4362" spans="1:23" x14ac:dyDescent="0.25">
      <c r="A4362" s="5">
        <v>105023.14</v>
      </c>
      <c r="B4362" s="4">
        <v>1</v>
      </c>
      <c r="C4362" s="9" t="s">
        <v>397</v>
      </c>
      <c r="D4362" s="65"/>
      <c r="E4362" s="65" t="s">
        <v>11500</v>
      </c>
      <c r="F4362" s="9" t="s">
        <v>896</v>
      </c>
      <c r="H4362" s="1" t="s">
        <v>760</v>
      </c>
      <c r="I4362" s="1" t="s">
        <v>761</v>
      </c>
      <c r="K4362" s="14" t="s">
        <v>11500</v>
      </c>
      <c r="L4362" s="14" t="s">
        <v>11500</v>
      </c>
      <c r="M4362" s="1" t="s">
        <v>57</v>
      </c>
      <c r="P4362" s="181" t="s">
        <v>11500</v>
      </c>
      <c r="Q4362" s="182"/>
      <c r="S4362" s="6">
        <v>0</v>
      </c>
      <c r="T4362" s="6">
        <v>0</v>
      </c>
      <c r="U4362" s="6">
        <v>-12948.28</v>
      </c>
      <c r="V4362" s="6">
        <v>0</v>
      </c>
      <c r="W4362" s="6">
        <f>SUM(Table2[[#This Row],[PE Obligations]:[Paving Obligations]])</f>
        <v>-12948.28</v>
      </c>
    </row>
    <row r="4363" spans="1:23" x14ac:dyDescent="0.25">
      <c r="A4363" s="5">
        <v>117891</v>
      </c>
      <c r="B4363" s="4">
        <v>6</v>
      </c>
      <c r="C4363" s="9" t="s">
        <v>46</v>
      </c>
      <c r="D4363" s="65" t="s">
        <v>122</v>
      </c>
      <c r="E4363" s="65" t="s">
        <v>10721</v>
      </c>
      <c r="F4363" s="9" t="s">
        <v>2204</v>
      </c>
      <c r="H4363" s="1" t="s">
        <v>105</v>
      </c>
      <c r="I4363" s="1" t="s">
        <v>761</v>
      </c>
      <c r="K4363" s="14" t="s">
        <v>11500</v>
      </c>
      <c r="L4363" s="14" t="s">
        <v>11500</v>
      </c>
      <c r="M4363" s="2">
        <v>69.06</v>
      </c>
      <c r="N4363" s="13">
        <v>41285</v>
      </c>
      <c r="P4363" s="181" t="s">
        <v>11513</v>
      </c>
      <c r="Q4363" s="182"/>
      <c r="S4363" s="6">
        <v>0</v>
      </c>
      <c r="T4363" s="6">
        <v>0</v>
      </c>
      <c r="U4363" s="6">
        <v>-13000</v>
      </c>
      <c r="V4363" s="6">
        <v>0</v>
      </c>
      <c r="W4363" s="6">
        <f>SUM(Table2[[#This Row],[PE Obligations]:[Paving Obligations]])</f>
        <v>-13000</v>
      </c>
    </row>
    <row r="4364" spans="1:23" ht="30" x14ac:dyDescent="0.25">
      <c r="A4364" s="5">
        <v>114380.12</v>
      </c>
      <c r="B4364" s="4">
        <v>6</v>
      </c>
      <c r="C4364" s="9" t="s">
        <v>46</v>
      </c>
      <c r="D4364" s="65"/>
      <c r="E4364" s="65" t="s">
        <v>11500</v>
      </c>
      <c r="F4364" s="9" t="s">
        <v>1595</v>
      </c>
      <c r="H4364" s="1" t="s">
        <v>24</v>
      </c>
      <c r="I4364" s="1" t="s">
        <v>501</v>
      </c>
      <c r="K4364" s="14" t="s">
        <v>11500</v>
      </c>
      <c r="L4364" s="14" t="s">
        <v>11500</v>
      </c>
      <c r="M4364" s="2">
        <v>0</v>
      </c>
      <c r="P4364" s="181" t="s">
        <v>11500</v>
      </c>
      <c r="Q4364" s="182"/>
      <c r="S4364" s="6">
        <v>0</v>
      </c>
      <c r="T4364" s="6">
        <v>0</v>
      </c>
      <c r="U4364" s="6">
        <v>-13073.38</v>
      </c>
      <c r="V4364" s="6">
        <v>0</v>
      </c>
      <c r="W4364" s="6">
        <f>SUM(Table2[[#This Row],[PE Obligations]:[Paving Obligations]])</f>
        <v>-13073.38</v>
      </c>
    </row>
    <row r="4365" spans="1:23" ht="30" x14ac:dyDescent="0.25">
      <c r="A4365" s="5">
        <v>114116.07</v>
      </c>
      <c r="B4365" s="4">
        <v>1</v>
      </c>
      <c r="C4365" s="9" t="s">
        <v>899</v>
      </c>
      <c r="D4365" s="65"/>
      <c r="E4365" s="65" t="s">
        <v>10721</v>
      </c>
      <c r="F4365" s="9" t="s">
        <v>1539</v>
      </c>
      <c r="H4365" s="1" t="s">
        <v>105</v>
      </c>
      <c r="I4365" s="1" t="s">
        <v>1540</v>
      </c>
      <c r="K4365" s="14" t="s">
        <v>11500</v>
      </c>
      <c r="L4365" s="14" t="s">
        <v>11500</v>
      </c>
      <c r="M4365" s="1" t="s">
        <v>57</v>
      </c>
      <c r="N4365" s="13">
        <v>42867</v>
      </c>
      <c r="P4365" s="181" t="s">
        <v>11513</v>
      </c>
      <c r="Q4365" s="182"/>
      <c r="S4365" s="6">
        <v>0</v>
      </c>
      <c r="T4365" s="6">
        <v>0</v>
      </c>
      <c r="U4365" s="6">
        <v>-13075.23</v>
      </c>
      <c r="V4365" s="6">
        <v>0</v>
      </c>
      <c r="W4365" s="6">
        <f>SUM(Table2[[#This Row],[PE Obligations]:[Paving Obligations]])</f>
        <v>-13075.23</v>
      </c>
    </row>
    <row r="4366" spans="1:23" ht="30" x14ac:dyDescent="0.25">
      <c r="A4366" s="5">
        <v>120687</v>
      </c>
      <c r="B4366" s="4">
        <v>1</v>
      </c>
      <c r="C4366" s="9" t="s">
        <v>86</v>
      </c>
      <c r="D4366" s="65"/>
      <c r="E4366" s="65" t="s">
        <v>11500</v>
      </c>
      <c r="F4366" s="9" t="s">
        <v>2774</v>
      </c>
      <c r="H4366" s="1" t="s">
        <v>878</v>
      </c>
      <c r="I4366" s="1" t="s">
        <v>972</v>
      </c>
      <c r="K4366" s="14" t="s">
        <v>11500</v>
      </c>
      <c r="L4366" s="14" t="s">
        <v>11500</v>
      </c>
      <c r="M4366" s="1" t="s">
        <v>57</v>
      </c>
      <c r="P4366" s="181" t="s">
        <v>11500</v>
      </c>
      <c r="Q4366" s="182"/>
      <c r="S4366" s="6">
        <v>0</v>
      </c>
      <c r="T4366" s="6">
        <v>0</v>
      </c>
      <c r="U4366" s="6">
        <v>-13103.4</v>
      </c>
      <c r="V4366" s="6">
        <v>0</v>
      </c>
      <c r="W4366" s="6">
        <f>SUM(Table2[[#This Row],[PE Obligations]:[Paving Obligations]])</f>
        <v>-13103.4</v>
      </c>
    </row>
    <row r="4367" spans="1:23" x14ac:dyDescent="0.25">
      <c r="A4367" s="5">
        <v>116885</v>
      </c>
      <c r="B4367" s="4">
        <v>2</v>
      </c>
      <c r="C4367" s="9" t="s">
        <v>159</v>
      </c>
      <c r="D4367" s="65"/>
      <c r="E4367" s="65" t="s">
        <v>10721</v>
      </c>
      <c r="F4367" s="9" t="s">
        <v>1999</v>
      </c>
      <c r="H4367" s="1" t="s">
        <v>105</v>
      </c>
      <c r="I4367" s="1" t="s">
        <v>922</v>
      </c>
      <c r="K4367" s="14" t="s">
        <v>11500</v>
      </c>
      <c r="L4367" s="14" t="s">
        <v>11500</v>
      </c>
      <c r="M4367" s="1" t="s">
        <v>57</v>
      </c>
      <c r="N4367" s="13">
        <v>40991</v>
      </c>
      <c r="P4367" s="181" t="s">
        <v>11513</v>
      </c>
      <c r="Q4367" s="182"/>
      <c r="S4367" s="6">
        <v>0</v>
      </c>
      <c r="T4367" s="6">
        <v>0</v>
      </c>
      <c r="U4367" s="6">
        <v>-13138.88</v>
      </c>
      <c r="V4367" s="6">
        <v>0</v>
      </c>
      <c r="W4367" s="6">
        <f>SUM(Table2[[#This Row],[PE Obligations]:[Paving Obligations]])</f>
        <v>-13138.88</v>
      </c>
    </row>
    <row r="4368" spans="1:23" ht="30" x14ac:dyDescent="0.25">
      <c r="A4368" s="5">
        <v>127053</v>
      </c>
      <c r="B4368" s="4">
        <v>3</v>
      </c>
      <c r="C4368" s="9" t="s">
        <v>798</v>
      </c>
      <c r="D4368" s="65" t="s">
        <v>5268</v>
      </c>
      <c r="E4368" s="65" t="s">
        <v>11498</v>
      </c>
      <c r="F4368" s="9" t="s">
        <v>5269</v>
      </c>
      <c r="H4368" s="1" t="s">
        <v>1098</v>
      </c>
      <c r="I4368" s="1" t="s">
        <v>158</v>
      </c>
      <c r="K4368" s="14" t="s">
        <v>11500</v>
      </c>
      <c r="L4368" s="14" t="s">
        <v>11500</v>
      </c>
      <c r="M4368" s="2">
        <v>3.645</v>
      </c>
      <c r="P4368" s="181" t="s">
        <v>11517</v>
      </c>
      <c r="Q4368" s="182" t="s">
        <v>30</v>
      </c>
      <c r="S4368" s="6">
        <v>0</v>
      </c>
      <c r="T4368" s="6">
        <v>0</v>
      </c>
      <c r="U4368" s="6">
        <v>0</v>
      </c>
      <c r="V4368" s="6">
        <v>-13179.07</v>
      </c>
      <c r="W4368" s="6">
        <f>SUM(Table2[[#This Row],[PE Obligations]:[Paving Obligations]])</f>
        <v>-13179.07</v>
      </c>
    </row>
    <row r="4369" spans="1:23" x14ac:dyDescent="0.25">
      <c r="A4369" s="5">
        <v>126114</v>
      </c>
      <c r="B4369" s="4">
        <v>1</v>
      </c>
      <c r="C4369" s="9" t="s">
        <v>90</v>
      </c>
      <c r="D4369" s="65" t="s">
        <v>4677</v>
      </c>
      <c r="E4369" s="65" t="s">
        <v>11498</v>
      </c>
      <c r="F4369" s="9" t="s">
        <v>4678</v>
      </c>
      <c r="H4369" s="1" t="s">
        <v>1098</v>
      </c>
      <c r="I4369" s="1" t="s">
        <v>158</v>
      </c>
      <c r="K4369" s="14" t="s">
        <v>11500</v>
      </c>
      <c r="L4369" s="14" t="s">
        <v>11500</v>
      </c>
      <c r="M4369" s="2">
        <v>2.88</v>
      </c>
      <c r="P4369" s="181" t="s">
        <v>11517</v>
      </c>
      <c r="Q4369" s="182" t="s">
        <v>24</v>
      </c>
      <c r="S4369" s="6">
        <v>0</v>
      </c>
      <c r="T4369" s="6">
        <v>0</v>
      </c>
      <c r="U4369" s="6">
        <v>0</v>
      </c>
      <c r="V4369" s="6">
        <v>-13552.75</v>
      </c>
      <c r="W4369" s="6">
        <f>SUM(Table2[[#This Row],[PE Obligations]:[Paving Obligations]])</f>
        <v>-13552.75</v>
      </c>
    </row>
    <row r="4370" spans="1:23" x14ac:dyDescent="0.25">
      <c r="A4370" s="5">
        <v>105234.14</v>
      </c>
      <c r="B4370" s="4">
        <v>4</v>
      </c>
      <c r="C4370" s="9" t="s">
        <v>215</v>
      </c>
      <c r="D4370" s="65"/>
      <c r="E4370" s="65" t="s">
        <v>11498</v>
      </c>
      <c r="F4370" s="9" t="s">
        <v>896</v>
      </c>
      <c r="H4370" s="1" t="s">
        <v>760</v>
      </c>
      <c r="I4370" s="1" t="s">
        <v>761</v>
      </c>
      <c r="K4370" s="14" t="s">
        <v>11500</v>
      </c>
      <c r="L4370" s="14" t="s">
        <v>11500</v>
      </c>
      <c r="M4370" s="1" t="s">
        <v>57</v>
      </c>
      <c r="P4370" s="181" t="s">
        <v>11517</v>
      </c>
      <c r="Q4370" s="182"/>
      <c r="S4370" s="6">
        <v>0</v>
      </c>
      <c r="T4370" s="6">
        <v>0</v>
      </c>
      <c r="U4370" s="6">
        <v>-13593.8</v>
      </c>
      <c r="V4370" s="6">
        <v>0</v>
      </c>
      <c r="W4370" s="6">
        <f>SUM(Table2[[#This Row],[PE Obligations]:[Paving Obligations]])</f>
        <v>-13593.8</v>
      </c>
    </row>
    <row r="4371" spans="1:23" x14ac:dyDescent="0.25">
      <c r="A4371" s="5">
        <v>127723</v>
      </c>
      <c r="B4371" s="4">
        <v>3</v>
      </c>
      <c r="C4371" s="9" t="s">
        <v>798</v>
      </c>
      <c r="D4371" s="65"/>
      <c r="E4371" s="65" t="s">
        <v>11500</v>
      </c>
      <c r="F4371" s="9" t="s">
        <v>5654</v>
      </c>
      <c r="H4371" s="1" t="s">
        <v>878</v>
      </c>
      <c r="I4371" s="1" t="s">
        <v>972</v>
      </c>
      <c r="K4371" s="14" t="s">
        <v>11500</v>
      </c>
      <c r="L4371" s="14" t="s">
        <v>11500</v>
      </c>
      <c r="M4371" s="1" t="s">
        <v>57</v>
      </c>
      <c r="P4371" s="181" t="s">
        <v>11500</v>
      </c>
      <c r="Q4371" s="182"/>
      <c r="S4371" s="6">
        <v>0</v>
      </c>
      <c r="T4371" s="6">
        <v>0</v>
      </c>
      <c r="U4371" s="6">
        <v>-13619.1</v>
      </c>
      <c r="V4371" s="6">
        <v>0</v>
      </c>
      <c r="W4371" s="6">
        <f>SUM(Table2[[#This Row],[PE Obligations]:[Paving Obligations]])</f>
        <v>-13619.1</v>
      </c>
    </row>
    <row r="4372" spans="1:23" x14ac:dyDescent="0.25">
      <c r="A4372" s="5">
        <v>110406</v>
      </c>
      <c r="B4372" s="4">
        <v>6</v>
      </c>
      <c r="C4372" s="9" t="s">
        <v>46</v>
      </c>
      <c r="D4372" s="65"/>
      <c r="E4372" s="65" t="s">
        <v>11500</v>
      </c>
      <c r="F4372" s="9" t="s">
        <v>1173</v>
      </c>
      <c r="H4372" s="1" t="s">
        <v>24</v>
      </c>
      <c r="I4372" s="1" t="s">
        <v>24</v>
      </c>
      <c r="K4372" s="14" t="s">
        <v>11500</v>
      </c>
      <c r="L4372" s="14" t="s">
        <v>11500</v>
      </c>
      <c r="M4372" s="1" t="s">
        <v>57</v>
      </c>
      <c r="P4372" s="181" t="s">
        <v>11500</v>
      </c>
      <c r="Q4372" s="182"/>
      <c r="S4372" s="6">
        <v>-13661.87</v>
      </c>
      <c r="T4372" s="6">
        <v>0</v>
      </c>
      <c r="U4372" s="6">
        <v>0</v>
      </c>
      <c r="V4372" s="6">
        <v>0</v>
      </c>
      <c r="W4372" s="6">
        <f>SUM(Table2[[#This Row],[PE Obligations]:[Paving Obligations]])</f>
        <v>-13661.87</v>
      </c>
    </row>
    <row r="4373" spans="1:23" ht="30" x14ac:dyDescent="0.25">
      <c r="A4373" s="5">
        <v>127180</v>
      </c>
      <c r="B4373" s="4">
        <v>2</v>
      </c>
      <c r="C4373" s="9" t="s">
        <v>197</v>
      </c>
      <c r="D4373" s="65" t="s">
        <v>369</v>
      </c>
      <c r="E4373" s="65" t="s">
        <v>900</v>
      </c>
      <c r="F4373" s="9" t="s">
        <v>5342</v>
      </c>
      <c r="G4373" s="9" t="s">
        <v>4696</v>
      </c>
      <c r="H4373" s="1" t="s">
        <v>158</v>
      </c>
      <c r="I4373" s="1" t="s">
        <v>341</v>
      </c>
      <c r="J4373" s="1" t="str">
        <f>VLOOKUP(A4373,'Resurfacing Data'!A:M,13,FALSE)</f>
        <v>411TL Overlay @ 85 lb/sy</v>
      </c>
      <c r="K4373" s="14" t="s">
        <v>11496</v>
      </c>
      <c r="L4373" s="14" t="s">
        <v>10418</v>
      </c>
      <c r="M4373" s="2">
        <v>12.55</v>
      </c>
      <c r="N4373" s="13">
        <v>43595</v>
      </c>
      <c r="O4373" s="1" t="s">
        <v>337</v>
      </c>
      <c r="P4373" s="181" t="s">
        <v>11515</v>
      </c>
      <c r="Q4373" s="182" t="s">
        <v>24</v>
      </c>
      <c r="S4373" s="6">
        <v>0</v>
      </c>
      <c r="T4373" s="6">
        <v>0</v>
      </c>
      <c r="U4373" s="6">
        <v>739</v>
      </c>
      <c r="V4373" s="6">
        <v>-14423</v>
      </c>
      <c r="W4373" s="6">
        <f>SUM(Table2[[#This Row],[PE Obligations]:[Paving Obligations]])</f>
        <v>-13684</v>
      </c>
    </row>
    <row r="4374" spans="1:23" x14ac:dyDescent="0.25">
      <c r="A4374" s="5">
        <v>120008.04</v>
      </c>
      <c r="B4374" s="4">
        <v>3</v>
      </c>
      <c r="C4374" s="9" t="s">
        <v>161</v>
      </c>
      <c r="D4374" s="65"/>
      <c r="E4374" s="65" t="s">
        <v>10721</v>
      </c>
      <c r="F4374" s="9" t="s">
        <v>2584</v>
      </c>
      <c r="H4374" s="1" t="s">
        <v>105</v>
      </c>
      <c r="I4374" s="1" t="s">
        <v>761</v>
      </c>
      <c r="K4374" s="14" t="s">
        <v>11500</v>
      </c>
      <c r="L4374" s="14" t="s">
        <v>11500</v>
      </c>
      <c r="M4374" s="2">
        <v>296.11</v>
      </c>
      <c r="N4374" s="13">
        <v>43042</v>
      </c>
      <c r="P4374" s="181" t="s">
        <v>11513</v>
      </c>
      <c r="Q4374" s="182"/>
      <c r="S4374" s="6">
        <v>0</v>
      </c>
      <c r="T4374" s="6">
        <v>0</v>
      </c>
      <c r="U4374" s="6">
        <v>-13751.22</v>
      </c>
      <c r="V4374" s="6">
        <v>0</v>
      </c>
      <c r="W4374" s="6">
        <f>SUM(Table2[[#This Row],[PE Obligations]:[Paving Obligations]])</f>
        <v>-13751.22</v>
      </c>
    </row>
    <row r="4375" spans="1:23" x14ac:dyDescent="0.25">
      <c r="A4375" s="5">
        <v>125473</v>
      </c>
      <c r="B4375" s="4">
        <v>3</v>
      </c>
      <c r="C4375" s="9" t="s">
        <v>269</v>
      </c>
      <c r="D4375" s="65" t="s">
        <v>3043</v>
      </c>
      <c r="E4375" s="65" t="s">
        <v>900</v>
      </c>
      <c r="F4375" s="9" t="s">
        <v>4404</v>
      </c>
      <c r="G4375" s="9" t="s">
        <v>4401</v>
      </c>
      <c r="H4375" s="1" t="s">
        <v>501</v>
      </c>
      <c r="I4375" s="1" t="s">
        <v>600</v>
      </c>
      <c r="K4375" s="14" t="s">
        <v>11500</v>
      </c>
      <c r="L4375" s="14" t="s">
        <v>11500</v>
      </c>
      <c r="M4375" s="2">
        <v>7.99</v>
      </c>
      <c r="N4375" s="13">
        <v>43273</v>
      </c>
      <c r="P4375" s="181" t="s">
        <v>11515</v>
      </c>
      <c r="Q4375" s="182" t="s">
        <v>24</v>
      </c>
      <c r="S4375" s="6">
        <v>-12139.53</v>
      </c>
      <c r="T4375" s="6">
        <v>0</v>
      </c>
      <c r="U4375" s="6">
        <v>-1674.36</v>
      </c>
      <c r="V4375" s="6">
        <v>0</v>
      </c>
      <c r="W4375" s="6">
        <f>SUM(Table2[[#This Row],[PE Obligations]:[Paving Obligations]])</f>
        <v>-13813.890000000001</v>
      </c>
    </row>
    <row r="4376" spans="1:23" ht="30" x14ac:dyDescent="0.25">
      <c r="A4376" s="5">
        <v>126974</v>
      </c>
      <c r="B4376" s="4">
        <v>4</v>
      </c>
      <c r="C4376" s="9" t="s">
        <v>248</v>
      </c>
      <c r="D4376" s="65" t="s">
        <v>5207</v>
      </c>
      <c r="E4376" s="65" t="s">
        <v>11498</v>
      </c>
      <c r="F4376" s="9" t="s">
        <v>5208</v>
      </c>
      <c r="H4376" s="1" t="s">
        <v>1098</v>
      </c>
      <c r="I4376" s="1" t="s">
        <v>158</v>
      </c>
      <c r="K4376" s="14" t="s">
        <v>11500</v>
      </c>
      <c r="L4376" s="14" t="s">
        <v>11500</v>
      </c>
      <c r="M4376" s="2">
        <v>3.26</v>
      </c>
      <c r="P4376" s="181" t="s">
        <v>11517</v>
      </c>
      <c r="Q4376" s="182" t="s">
        <v>30</v>
      </c>
      <c r="S4376" s="6">
        <v>0</v>
      </c>
      <c r="T4376" s="6">
        <v>0</v>
      </c>
      <c r="U4376" s="6">
        <v>0</v>
      </c>
      <c r="V4376" s="6">
        <v>-13994.71</v>
      </c>
      <c r="W4376" s="6">
        <f>SUM(Table2[[#This Row],[PE Obligations]:[Paving Obligations]])</f>
        <v>-13994.71</v>
      </c>
    </row>
    <row r="4377" spans="1:23" ht="30" x14ac:dyDescent="0.25">
      <c r="A4377" s="5">
        <v>120914</v>
      </c>
      <c r="B4377" s="4">
        <v>1</v>
      </c>
      <c r="C4377" s="9" t="s">
        <v>271</v>
      </c>
      <c r="D4377" s="65"/>
      <c r="E4377" s="65" t="s">
        <v>11500</v>
      </c>
      <c r="F4377" s="9" t="s">
        <v>2813</v>
      </c>
      <c r="H4377" s="1" t="s">
        <v>878</v>
      </c>
      <c r="I4377" s="1" t="s">
        <v>972</v>
      </c>
      <c r="K4377" s="14" t="s">
        <v>11500</v>
      </c>
      <c r="L4377" s="14" t="s">
        <v>11500</v>
      </c>
      <c r="M4377" s="1" t="s">
        <v>57</v>
      </c>
      <c r="P4377" s="181" t="s">
        <v>11500</v>
      </c>
      <c r="Q4377" s="182"/>
      <c r="S4377" s="6">
        <v>0</v>
      </c>
      <c r="T4377" s="6">
        <v>0</v>
      </c>
      <c r="U4377" s="6">
        <v>-14011</v>
      </c>
      <c r="V4377" s="6">
        <v>0</v>
      </c>
      <c r="W4377" s="6">
        <f>SUM(Table2[[#This Row],[PE Obligations]:[Paving Obligations]])</f>
        <v>-14011</v>
      </c>
    </row>
    <row r="4378" spans="1:23" ht="30" x14ac:dyDescent="0.25">
      <c r="A4378" s="5">
        <v>127424</v>
      </c>
      <c r="B4378" s="4">
        <v>3</v>
      </c>
      <c r="C4378" s="9" t="s">
        <v>343</v>
      </c>
      <c r="D4378" s="65" t="s">
        <v>5486</v>
      </c>
      <c r="E4378" s="65" t="s">
        <v>11498</v>
      </c>
      <c r="F4378" s="9" t="s">
        <v>5487</v>
      </c>
      <c r="H4378" s="1" t="s">
        <v>1098</v>
      </c>
      <c r="I4378" s="1" t="s">
        <v>158</v>
      </c>
      <c r="K4378" s="14" t="s">
        <v>11500</v>
      </c>
      <c r="L4378" s="14" t="s">
        <v>11500</v>
      </c>
      <c r="M4378" s="2">
        <v>1.718</v>
      </c>
      <c r="P4378" s="181" t="s">
        <v>11517</v>
      </c>
      <c r="Q4378" s="182" t="s">
        <v>30</v>
      </c>
      <c r="S4378" s="6">
        <v>0</v>
      </c>
      <c r="T4378" s="6">
        <v>0</v>
      </c>
      <c r="U4378" s="6">
        <v>0</v>
      </c>
      <c r="V4378" s="6">
        <v>-14153.66</v>
      </c>
      <c r="W4378" s="6">
        <f>SUM(Table2[[#This Row],[PE Obligations]:[Paving Obligations]])</f>
        <v>-14153.66</v>
      </c>
    </row>
    <row r="4379" spans="1:23" x14ac:dyDescent="0.25">
      <c r="A4379" s="5">
        <v>84197.01</v>
      </c>
      <c r="B4379" s="4">
        <v>1</v>
      </c>
      <c r="C4379" s="9" t="s">
        <v>397</v>
      </c>
      <c r="D4379" s="65" t="s">
        <v>398</v>
      </c>
      <c r="E4379" s="65" t="s">
        <v>900</v>
      </c>
      <c r="F4379" s="9" t="s">
        <v>399</v>
      </c>
      <c r="H4379" s="1" t="s">
        <v>52</v>
      </c>
      <c r="I4379" s="1" t="s">
        <v>48</v>
      </c>
      <c r="K4379" s="14" t="s">
        <v>28</v>
      </c>
      <c r="L4379" s="14" t="s">
        <v>11339</v>
      </c>
      <c r="M4379" s="2">
        <v>0</v>
      </c>
      <c r="N4379" s="13">
        <v>41208</v>
      </c>
      <c r="P4379" s="181" t="s">
        <v>11515</v>
      </c>
      <c r="Q4379" s="182" t="s">
        <v>24</v>
      </c>
      <c r="R4379" s="9" t="s">
        <v>400</v>
      </c>
      <c r="S4379" s="6">
        <v>0</v>
      </c>
      <c r="T4379" s="6">
        <v>0</v>
      </c>
      <c r="U4379" s="6">
        <v>-14250.29</v>
      </c>
      <c r="V4379" s="6">
        <v>0</v>
      </c>
      <c r="W4379" s="6">
        <f>SUM(Table2[[#This Row],[PE Obligations]:[Paving Obligations]])</f>
        <v>-14250.29</v>
      </c>
    </row>
    <row r="4380" spans="1:23" x14ac:dyDescent="0.25">
      <c r="A4380" s="5">
        <v>127679</v>
      </c>
      <c r="B4380" s="4">
        <v>4</v>
      </c>
      <c r="C4380" s="9" t="s">
        <v>174</v>
      </c>
      <c r="D4380" s="65"/>
      <c r="E4380" s="65" t="s">
        <v>11500</v>
      </c>
      <c r="F4380" s="9" t="s">
        <v>5631</v>
      </c>
      <c r="H4380" s="1" t="s">
        <v>878</v>
      </c>
      <c r="I4380" s="1" t="s">
        <v>972</v>
      </c>
      <c r="K4380" s="14" t="s">
        <v>11500</v>
      </c>
      <c r="L4380" s="14" t="s">
        <v>11500</v>
      </c>
      <c r="M4380" s="1" t="s">
        <v>57</v>
      </c>
      <c r="P4380" s="181" t="s">
        <v>11500</v>
      </c>
      <c r="Q4380" s="182"/>
      <c r="S4380" s="6">
        <v>0</v>
      </c>
      <c r="T4380" s="6">
        <v>0</v>
      </c>
      <c r="U4380" s="6">
        <v>-14300</v>
      </c>
      <c r="V4380" s="6">
        <v>0</v>
      </c>
      <c r="W4380" s="6">
        <f>SUM(Table2[[#This Row],[PE Obligations]:[Paving Obligations]])</f>
        <v>-14300</v>
      </c>
    </row>
    <row r="4381" spans="1:23" x14ac:dyDescent="0.25">
      <c r="A4381" s="5">
        <v>127701</v>
      </c>
      <c r="B4381" s="4">
        <v>2</v>
      </c>
      <c r="C4381" s="9" t="s">
        <v>128</v>
      </c>
      <c r="D4381" s="65"/>
      <c r="E4381" s="65" t="s">
        <v>11500</v>
      </c>
      <c r="F4381" s="9" t="s">
        <v>5639</v>
      </c>
      <c r="H4381" s="1" t="s">
        <v>878</v>
      </c>
      <c r="I4381" s="1" t="s">
        <v>972</v>
      </c>
      <c r="K4381" s="14" t="s">
        <v>11500</v>
      </c>
      <c r="L4381" s="14" t="s">
        <v>11500</v>
      </c>
      <c r="M4381" s="1" t="s">
        <v>57</v>
      </c>
      <c r="P4381" s="181" t="s">
        <v>11500</v>
      </c>
      <c r="Q4381" s="182"/>
      <c r="S4381" s="6">
        <v>0</v>
      </c>
      <c r="T4381" s="6">
        <v>0</v>
      </c>
      <c r="U4381" s="6">
        <v>-14300</v>
      </c>
      <c r="V4381" s="6">
        <v>0</v>
      </c>
      <c r="W4381" s="6">
        <f>SUM(Table2[[#This Row],[PE Obligations]:[Paving Obligations]])</f>
        <v>-14300</v>
      </c>
    </row>
    <row r="4382" spans="1:23" x14ac:dyDescent="0.25">
      <c r="A4382" s="5">
        <v>127721</v>
      </c>
      <c r="B4382" s="4">
        <v>3</v>
      </c>
      <c r="C4382" s="9" t="s">
        <v>252</v>
      </c>
      <c r="D4382" s="65"/>
      <c r="E4382" s="65" t="s">
        <v>11500</v>
      </c>
      <c r="F4382" s="9" t="s">
        <v>5652</v>
      </c>
      <c r="H4382" s="1" t="s">
        <v>878</v>
      </c>
      <c r="I4382" s="1" t="s">
        <v>972</v>
      </c>
      <c r="K4382" s="14" t="s">
        <v>11500</v>
      </c>
      <c r="L4382" s="14" t="s">
        <v>11500</v>
      </c>
      <c r="M4382" s="1" t="s">
        <v>57</v>
      </c>
      <c r="P4382" s="181" t="s">
        <v>11500</v>
      </c>
      <c r="Q4382" s="182"/>
      <c r="S4382" s="6">
        <v>0</v>
      </c>
      <c r="T4382" s="6">
        <v>0</v>
      </c>
      <c r="U4382" s="6">
        <v>-14300</v>
      </c>
      <c r="V4382" s="6">
        <v>0</v>
      </c>
      <c r="W4382" s="6">
        <f>SUM(Table2[[#This Row],[PE Obligations]:[Paving Obligations]])</f>
        <v>-14300</v>
      </c>
    </row>
    <row r="4383" spans="1:23" x14ac:dyDescent="0.25">
      <c r="A4383" s="5">
        <v>127799</v>
      </c>
      <c r="B4383" s="4">
        <v>2</v>
      </c>
      <c r="C4383" s="9" t="s">
        <v>212</v>
      </c>
      <c r="D4383" s="65"/>
      <c r="E4383" s="65" t="s">
        <v>11500</v>
      </c>
      <c r="F4383" s="9" t="s">
        <v>5804</v>
      </c>
      <c r="H4383" s="1" t="s">
        <v>878</v>
      </c>
      <c r="I4383" s="1" t="s">
        <v>972</v>
      </c>
      <c r="K4383" s="14" t="s">
        <v>11500</v>
      </c>
      <c r="L4383" s="14" t="s">
        <v>11500</v>
      </c>
      <c r="M4383" s="1" t="s">
        <v>57</v>
      </c>
      <c r="P4383" s="181" t="s">
        <v>11500</v>
      </c>
      <c r="Q4383" s="182"/>
      <c r="S4383" s="6">
        <v>0</v>
      </c>
      <c r="T4383" s="6">
        <v>0</v>
      </c>
      <c r="U4383" s="6">
        <v>-14300</v>
      </c>
      <c r="V4383" s="6">
        <v>0</v>
      </c>
      <c r="W4383" s="6">
        <f>SUM(Table2[[#This Row],[PE Obligations]:[Paving Obligations]])</f>
        <v>-14300</v>
      </c>
    </row>
    <row r="4384" spans="1:23" x14ac:dyDescent="0.25">
      <c r="A4384" s="5">
        <v>126231</v>
      </c>
      <c r="B4384" s="4">
        <v>3</v>
      </c>
      <c r="C4384" s="9" t="s">
        <v>254</v>
      </c>
      <c r="D4384" s="65" t="s">
        <v>503</v>
      </c>
      <c r="E4384" s="65" t="s">
        <v>900</v>
      </c>
      <c r="F4384" s="9" t="s">
        <v>4766</v>
      </c>
      <c r="G4384" s="9" t="s">
        <v>3213</v>
      </c>
      <c r="H4384" s="1" t="s">
        <v>158</v>
      </c>
      <c r="I4384" s="1" t="s">
        <v>341</v>
      </c>
      <c r="J4384" s="1" t="str">
        <f>VLOOKUP(A4384,'Resurfacing Data'!A:M,13,FALSE)</f>
        <v>Mill &amp; 411D</v>
      </c>
      <c r="K4384" s="14" t="s">
        <v>11496</v>
      </c>
      <c r="L4384" s="14" t="s">
        <v>10418</v>
      </c>
      <c r="M4384" s="2">
        <v>4.7699999999999996</v>
      </c>
      <c r="N4384" s="13">
        <v>43182</v>
      </c>
      <c r="O4384" s="1" t="s">
        <v>342</v>
      </c>
      <c r="P4384" s="181" t="s">
        <v>11514</v>
      </c>
      <c r="Q4384" s="182" t="s">
        <v>11</v>
      </c>
      <c r="R4384" s="9" t="s">
        <v>4767</v>
      </c>
      <c r="S4384" s="6">
        <v>0</v>
      </c>
      <c r="T4384" s="6">
        <v>0</v>
      </c>
      <c r="U4384" s="6">
        <v>-460.51</v>
      </c>
      <c r="V4384" s="6">
        <v>-14071.35</v>
      </c>
      <c r="W4384" s="6">
        <f>SUM(Table2[[#This Row],[PE Obligations]:[Paving Obligations]])</f>
        <v>-14531.86</v>
      </c>
    </row>
    <row r="4385" spans="1:23" ht="45" x14ac:dyDescent="0.25">
      <c r="A4385" s="5">
        <v>118121</v>
      </c>
      <c r="B4385" s="4">
        <v>1</v>
      </c>
      <c r="C4385" s="9" t="s">
        <v>90</v>
      </c>
      <c r="D4385" s="65" t="s">
        <v>545</v>
      </c>
      <c r="E4385" s="65" t="s">
        <v>900</v>
      </c>
      <c r="F4385" s="9" t="s">
        <v>2229</v>
      </c>
      <c r="G4385" s="9" t="s">
        <v>2230</v>
      </c>
      <c r="H4385" s="1" t="s">
        <v>24</v>
      </c>
      <c r="I4385" s="1" t="s">
        <v>599</v>
      </c>
      <c r="K4385" s="14" t="s">
        <v>11496</v>
      </c>
      <c r="L4385" s="14" t="s">
        <v>113</v>
      </c>
      <c r="M4385" s="2">
        <v>0.214</v>
      </c>
      <c r="N4385" s="13">
        <v>42706</v>
      </c>
      <c r="P4385" s="181" t="s">
        <v>11515</v>
      </c>
      <c r="Q4385" s="182" t="s">
        <v>24</v>
      </c>
      <c r="S4385" s="6">
        <v>-14704.53</v>
      </c>
      <c r="T4385" s="6">
        <v>0</v>
      </c>
      <c r="U4385" s="6">
        <v>0</v>
      </c>
      <c r="V4385" s="6">
        <v>0</v>
      </c>
      <c r="W4385" s="6">
        <f>SUM(Table2[[#This Row],[PE Obligations]:[Paving Obligations]])</f>
        <v>-14704.53</v>
      </c>
    </row>
    <row r="4386" spans="1:23" x14ac:dyDescent="0.25">
      <c r="A4386" s="5">
        <v>83354.02</v>
      </c>
      <c r="B4386" s="4">
        <v>1</v>
      </c>
      <c r="C4386" s="9" t="s">
        <v>110</v>
      </c>
      <c r="D4386" s="65" t="s">
        <v>379</v>
      </c>
      <c r="E4386" s="65" t="s">
        <v>900</v>
      </c>
      <c r="F4386" s="9" t="s">
        <v>380</v>
      </c>
      <c r="H4386" s="1" t="s">
        <v>158</v>
      </c>
      <c r="I4386" s="1" t="s">
        <v>341</v>
      </c>
      <c r="J4386" s="1" t="str">
        <f>VLOOKUP(A4386,'Resurfacing Data'!A:M,13,FALSE)</f>
        <v>Micro Resurfacing @ 22#/sy</v>
      </c>
      <c r="K4386" s="14" t="s">
        <v>11496</v>
      </c>
      <c r="L4386" s="14" t="s">
        <v>10418</v>
      </c>
      <c r="M4386" s="2">
        <v>5.27</v>
      </c>
      <c r="N4386" s="13">
        <v>42048</v>
      </c>
      <c r="O4386" s="1" t="s">
        <v>381</v>
      </c>
      <c r="P4386" s="181" t="s">
        <v>11515</v>
      </c>
      <c r="Q4386" s="182" t="s">
        <v>24</v>
      </c>
      <c r="S4386" s="6">
        <v>0</v>
      </c>
      <c r="T4386" s="6">
        <v>0</v>
      </c>
      <c r="U4386" s="6">
        <v>25000</v>
      </c>
      <c r="V4386" s="6">
        <v>-40000</v>
      </c>
      <c r="W4386" s="6">
        <f>SUM(Table2[[#This Row],[PE Obligations]:[Paving Obligations]])</f>
        <v>-15000</v>
      </c>
    </row>
    <row r="4387" spans="1:23" x14ac:dyDescent="0.25">
      <c r="A4387" s="5">
        <v>125668</v>
      </c>
      <c r="B4387" s="4">
        <v>2</v>
      </c>
      <c r="C4387" s="9" t="s">
        <v>199</v>
      </c>
      <c r="D4387" s="65"/>
      <c r="E4387" s="65" t="s">
        <v>11500</v>
      </c>
      <c r="F4387" s="9" t="s">
        <v>4514</v>
      </c>
      <c r="H4387" s="1" t="s">
        <v>878</v>
      </c>
      <c r="I4387" s="1" t="s">
        <v>972</v>
      </c>
      <c r="K4387" s="14" t="s">
        <v>11500</v>
      </c>
      <c r="L4387" s="14" t="s">
        <v>11500</v>
      </c>
      <c r="M4387" s="1" t="s">
        <v>57</v>
      </c>
      <c r="P4387" s="181" t="s">
        <v>11500</v>
      </c>
      <c r="Q4387" s="182"/>
      <c r="S4387" s="6">
        <v>0</v>
      </c>
      <c r="T4387" s="6">
        <v>0</v>
      </c>
      <c r="U4387" s="6">
        <v>-15000</v>
      </c>
      <c r="V4387" s="6">
        <v>0</v>
      </c>
      <c r="W4387" s="6">
        <f>SUM(Table2[[#This Row],[PE Obligations]:[Paving Obligations]])</f>
        <v>-15000</v>
      </c>
    </row>
    <row r="4388" spans="1:23" ht="30" x14ac:dyDescent="0.25">
      <c r="A4388" s="5">
        <v>121362</v>
      </c>
      <c r="B4388" s="4">
        <v>3</v>
      </c>
      <c r="C4388" s="9" t="s">
        <v>320</v>
      </c>
      <c r="D4388" s="65" t="s">
        <v>2844</v>
      </c>
      <c r="E4388" s="65" t="s">
        <v>11498</v>
      </c>
      <c r="F4388" s="9" t="s">
        <v>2845</v>
      </c>
      <c r="H4388" s="1" t="s">
        <v>35</v>
      </c>
      <c r="I4388" s="1" t="s">
        <v>29</v>
      </c>
      <c r="K4388" s="14" t="s">
        <v>28</v>
      </c>
      <c r="L4388" s="14" t="s">
        <v>113</v>
      </c>
      <c r="M4388" s="2">
        <v>0</v>
      </c>
      <c r="P4388" s="181" t="s">
        <v>11517</v>
      </c>
      <c r="Q4388" s="182" t="s">
        <v>30</v>
      </c>
      <c r="S4388" s="6">
        <v>0</v>
      </c>
      <c r="T4388" s="6">
        <v>0</v>
      </c>
      <c r="U4388" s="6">
        <v>-15090.86</v>
      </c>
      <c r="V4388" s="6">
        <v>0</v>
      </c>
      <c r="W4388" s="6">
        <f>SUM(Table2[[#This Row],[PE Obligations]:[Paving Obligations]])</f>
        <v>-15090.86</v>
      </c>
    </row>
    <row r="4389" spans="1:23" x14ac:dyDescent="0.25">
      <c r="A4389" s="5">
        <v>127019</v>
      </c>
      <c r="B4389" s="4">
        <v>3</v>
      </c>
      <c r="C4389" s="9" t="s">
        <v>239</v>
      </c>
      <c r="D4389" s="65"/>
      <c r="E4389" s="65" t="s">
        <v>11500</v>
      </c>
      <c r="F4389" s="9" t="s">
        <v>5246</v>
      </c>
      <c r="H4389" s="1" t="s">
        <v>878</v>
      </c>
      <c r="I4389" s="1" t="s">
        <v>972</v>
      </c>
      <c r="K4389" s="14" t="s">
        <v>11500</v>
      </c>
      <c r="L4389" s="14" t="s">
        <v>11500</v>
      </c>
      <c r="M4389" s="1" t="s">
        <v>57</v>
      </c>
      <c r="P4389" s="181" t="s">
        <v>11500</v>
      </c>
      <c r="Q4389" s="182"/>
      <c r="S4389" s="6">
        <v>0</v>
      </c>
      <c r="T4389" s="6">
        <v>0</v>
      </c>
      <c r="U4389" s="6">
        <v>-15250</v>
      </c>
      <c r="V4389" s="6">
        <v>0</v>
      </c>
      <c r="W4389" s="6">
        <f>SUM(Table2[[#This Row],[PE Obligations]:[Paving Obligations]])</f>
        <v>-15250</v>
      </c>
    </row>
    <row r="4390" spans="1:23" ht="30" x14ac:dyDescent="0.25">
      <c r="A4390" s="5">
        <v>121927</v>
      </c>
      <c r="B4390" s="4">
        <v>4</v>
      </c>
      <c r="C4390" s="9" t="s">
        <v>18</v>
      </c>
      <c r="D4390" s="65" t="s">
        <v>1922</v>
      </c>
      <c r="E4390" s="65" t="s">
        <v>10721</v>
      </c>
      <c r="F4390" s="9" t="s">
        <v>3041</v>
      </c>
      <c r="G4390" s="9" t="s">
        <v>3041</v>
      </c>
      <c r="H4390" s="1" t="s">
        <v>158</v>
      </c>
      <c r="I4390" s="1" t="s">
        <v>158</v>
      </c>
      <c r="J4390" s="1" t="str">
        <f>VLOOKUP(A4390,'2015 to 2019'!D:F,3,FALSE)</f>
        <v>Longitudinal Joint Stabilization</v>
      </c>
      <c r="K4390" s="14" t="s">
        <v>11496</v>
      </c>
      <c r="L4390" s="14" t="s">
        <v>10418</v>
      </c>
      <c r="M4390" s="2">
        <v>8.2200000000000006</v>
      </c>
      <c r="N4390" s="13">
        <v>42342</v>
      </c>
      <c r="O4390" s="1" t="s">
        <v>3042</v>
      </c>
      <c r="P4390" s="181" t="s">
        <v>11513</v>
      </c>
      <c r="Q4390" s="182" t="s">
        <v>148</v>
      </c>
      <c r="S4390" s="6">
        <v>0</v>
      </c>
      <c r="T4390" s="6">
        <v>0</v>
      </c>
      <c r="U4390" s="6">
        <v>0</v>
      </c>
      <c r="V4390" s="6">
        <v>-15327.89</v>
      </c>
      <c r="W4390" s="6">
        <f>SUM(Table2[[#This Row],[PE Obligations]:[Paving Obligations]])</f>
        <v>-15327.89</v>
      </c>
    </row>
    <row r="4391" spans="1:23" ht="30" x14ac:dyDescent="0.25">
      <c r="A4391" s="5">
        <v>126911</v>
      </c>
      <c r="B4391" s="4">
        <v>4</v>
      </c>
      <c r="C4391" s="9" t="s">
        <v>18</v>
      </c>
      <c r="D4391" s="65"/>
      <c r="E4391" s="65" t="s">
        <v>11498</v>
      </c>
      <c r="F4391" s="9" t="s">
        <v>5154</v>
      </c>
      <c r="G4391" s="9" t="s">
        <v>5155</v>
      </c>
      <c r="H4391" s="1" t="s">
        <v>22</v>
      </c>
      <c r="I4391" s="1" t="s">
        <v>5156</v>
      </c>
      <c r="K4391" s="14" t="s">
        <v>11500</v>
      </c>
      <c r="L4391" s="14" t="s">
        <v>11500</v>
      </c>
      <c r="M4391" s="2">
        <v>0.14000000000000001</v>
      </c>
      <c r="N4391" s="13">
        <v>43637</v>
      </c>
      <c r="P4391" s="181" t="s">
        <v>11516</v>
      </c>
      <c r="Q4391" s="182" t="s">
        <v>148</v>
      </c>
      <c r="S4391" s="6">
        <v>0</v>
      </c>
      <c r="T4391" s="6">
        <v>0</v>
      </c>
      <c r="U4391" s="6">
        <v>-15340</v>
      </c>
      <c r="V4391" s="6">
        <v>0</v>
      </c>
      <c r="W4391" s="6">
        <f>SUM(Table2[[#This Row],[PE Obligations]:[Paving Obligations]])</f>
        <v>-15340</v>
      </c>
    </row>
    <row r="4392" spans="1:23" ht="45" x14ac:dyDescent="0.25">
      <c r="A4392" s="5">
        <v>126074</v>
      </c>
      <c r="B4392" s="4">
        <v>4</v>
      </c>
      <c r="C4392" s="9" t="s">
        <v>18</v>
      </c>
      <c r="D4392" s="65" t="s">
        <v>4637</v>
      </c>
      <c r="E4392" s="65" t="s">
        <v>11498</v>
      </c>
      <c r="F4392" s="9" t="s">
        <v>4638</v>
      </c>
      <c r="H4392" s="1" t="s">
        <v>1098</v>
      </c>
      <c r="I4392" s="1" t="s">
        <v>158</v>
      </c>
      <c r="K4392" s="14" t="s">
        <v>11496</v>
      </c>
      <c r="L4392" s="14" t="s">
        <v>10418</v>
      </c>
      <c r="M4392" s="2">
        <v>0.5</v>
      </c>
      <c r="P4392" s="181" t="s">
        <v>11517</v>
      </c>
      <c r="Q4392" s="182"/>
      <c r="S4392" s="6">
        <v>0</v>
      </c>
      <c r="T4392" s="6">
        <v>0</v>
      </c>
      <c r="U4392" s="6">
        <v>0</v>
      </c>
      <c r="V4392" s="6">
        <v>-15390.95</v>
      </c>
      <c r="W4392" s="6">
        <f>SUM(Table2[[#This Row],[PE Obligations]:[Paving Obligations]])</f>
        <v>-15390.95</v>
      </c>
    </row>
    <row r="4393" spans="1:23" ht="30" x14ac:dyDescent="0.25">
      <c r="A4393" s="5">
        <v>126130</v>
      </c>
      <c r="B4393" s="4">
        <v>2</v>
      </c>
      <c r="C4393" s="9" t="s">
        <v>107</v>
      </c>
      <c r="D4393" s="65" t="s">
        <v>460</v>
      </c>
      <c r="E4393" s="65" t="s">
        <v>900</v>
      </c>
      <c r="F4393" s="9" t="s">
        <v>4698</v>
      </c>
      <c r="G4393" s="9" t="s">
        <v>4674</v>
      </c>
      <c r="H4393" s="1" t="s">
        <v>158</v>
      </c>
      <c r="I4393" s="1" t="s">
        <v>341</v>
      </c>
      <c r="J4393" s="1" t="str">
        <f>VLOOKUP(A4393,'Resurfacing Data'!A:M,13,FALSE)</f>
        <v>Micro-surfacing @ 22 lbs/sy</v>
      </c>
      <c r="K4393" s="14" t="s">
        <v>11496</v>
      </c>
      <c r="L4393" s="14" t="s">
        <v>10418</v>
      </c>
      <c r="M4393" s="2">
        <v>4.92</v>
      </c>
      <c r="N4393" s="13">
        <v>43140</v>
      </c>
      <c r="O4393" s="1" t="s">
        <v>381</v>
      </c>
      <c r="P4393" s="181" t="s">
        <v>11515</v>
      </c>
      <c r="Q4393" s="182" t="s">
        <v>24</v>
      </c>
      <c r="S4393" s="6">
        <v>0</v>
      </c>
      <c r="T4393" s="6">
        <v>0</v>
      </c>
      <c r="U4393" s="6">
        <v>0</v>
      </c>
      <c r="V4393" s="6">
        <v>-15470.31</v>
      </c>
      <c r="W4393" s="6">
        <f>SUM(Table2[[#This Row],[PE Obligations]:[Paving Obligations]])</f>
        <v>-15470.31</v>
      </c>
    </row>
    <row r="4394" spans="1:23" x14ac:dyDescent="0.25">
      <c r="A4394" s="5">
        <v>105006.14</v>
      </c>
      <c r="B4394" s="4">
        <v>1</v>
      </c>
      <c r="C4394" s="9" t="s">
        <v>292</v>
      </c>
      <c r="D4394" s="65"/>
      <c r="E4394" s="65" t="s">
        <v>11500</v>
      </c>
      <c r="F4394" s="9" t="s">
        <v>896</v>
      </c>
      <c r="H4394" s="1" t="s">
        <v>760</v>
      </c>
      <c r="I4394" s="1" t="s">
        <v>761</v>
      </c>
      <c r="K4394" s="14" t="s">
        <v>11500</v>
      </c>
      <c r="L4394" s="14" t="s">
        <v>11500</v>
      </c>
      <c r="M4394" s="1" t="s">
        <v>57</v>
      </c>
      <c r="P4394" s="181" t="s">
        <v>11500</v>
      </c>
      <c r="Q4394" s="182"/>
      <c r="S4394" s="6">
        <v>0</v>
      </c>
      <c r="T4394" s="6">
        <v>0</v>
      </c>
      <c r="U4394" s="6">
        <v>-15609.74</v>
      </c>
      <c r="V4394" s="6">
        <v>0</v>
      </c>
      <c r="W4394" s="6">
        <f>SUM(Table2[[#This Row],[PE Obligations]:[Paving Obligations]])</f>
        <v>-15609.74</v>
      </c>
    </row>
    <row r="4395" spans="1:23" ht="75" x14ac:dyDescent="0.25">
      <c r="A4395" s="5">
        <v>41676.06</v>
      </c>
      <c r="B4395" s="4">
        <v>1</v>
      </c>
      <c r="C4395" s="9" t="s">
        <v>86</v>
      </c>
      <c r="D4395" s="65"/>
      <c r="E4395" s="65" t="s">
        <v>11498</v>
      </c>
      <c r="F4395" s="9" t="s">
        <v>87</v>
      </c>
      <c r="G4395" s="9" t="s">
        <v>88</v>
      </c>
      <c r="H4395" s="1" t="s">
        <v>22</v>
      </c>
      <c r="I4395" s="1" t="s">
        <v>89</v>
      </c>
      <c r="K4395" s="14" t="s">
        <v>11500</v>
      </c>
      <c r="L4395" s="14" t="s">
        <v>11500</v>
      </c>
      <c r="M4395" s="2">
        <v>0</v>
      </c>
      <c r="P4395" s="181" t="s">
        <v>11516</v>
      </c>
      <c r="Q4395" s="182" t="s">
        <v>11</v>
      </c>
      <c r="S4395" s="6">
        <v>-5736.37</v>
      </c>
      <c r="T4395" s="6">
        <v>0</v>
      </c>
      <c r="U4395" s="6">
        <v>-9877</v>
      </c>
      <c r="V4395" s="6">
        <v>0</v>
      </c>
      <c r="W4395" s="6">
        <f>SUM(Table2[[#This Row],[PE Obligations]:[Paving Obligations]])</f>
        <v>-15613.369999999999</v>
      </c>
    </row>
    <row r="4396" spans="1:23" ht="30" x14ac:dyDescent="0.25">
      <c r="A4396" s="5">
        <v>121033</v>
      </c>
      <c r="B4396" s="4">
        <v>3</v>
      </c>
      <c r="C4396" s="9" t="s">
        <v>131</v>
      </c>
      <c r="D4396" s="65"/>
      <c r="E4396" s="65" t="s">
        <v>11500</v>
      </c>
      <c r="F4396" s="9" t="s">
        <v>2819</v>
      </c>
      <c r="H4396" s="1" t="s">
        <v>878</v>
      </c>
      <c r="I4396" s="1" t="s">
        <v>972</v>
      </c>
      <c r="K4396" s="14" t="s">
        <v>11500</v>
      </c>
      <c r="L4396" s="14" t="s">
        <v>11500</v>
      </c>
      <c r="M4396" s="1" t="s">
        <v>57</v>
      </c>
      <c r="P4396" s="181" t="s">
        <v>11500</v>
      </c>
      <c r="Q4396" s="182"/>
      <c r="S4396" s="6">
        <v>0</v>
      </c>
      <c r="T4396" s="6">
        <v>0</v>
      </c>
      <c r="U4396" s="6">
        <v>-15676.32</v>
      </c>
      <c r="V4396" s="6">
        <v>0</v>
      </c>
      <c r="W4396" s="6">
        <f>SUM(Table2[[#This Row],[PE Obligations]:[Paving Obligations]])</f>
        <v>-15676.32</v>
      </c>
    </row>
    <row r="4397" spans="1:23" x14ac:dyDescent="0.25">
      <c r="A4397" s="5">
        <v>121488</v>
      </c>
      <c r="B4397" s="4">
        <v>1</v>
      </c>
      <c r="C4397" s="9" t="s">
        <v>40</v>
      </c>
      <c r="D4397" s="65"/>
      <c r="E4397" s="65" t="s">
        <v>11500</v>
      </c>
      <c r="F4397" s="9" t="s">
        <v>2919</v>
      </c>
      <c r="H4397" s="1" t="s">
        <v>878</v>
      </c>
      <c r="I4397" s="1" t="s">
        <v>972</v>
      </c>
      <c r="K4397" s="14" t="s">
        <v>11500</v>
      </c>
      <c r="L4397" s="14" t="s">
        <v>11500</v>
      </c>
      <c r="M4397" s="1" t="s">
        <v>57</v>
      </c>
      <c r="P4397" s="181" t="s">
        <v>11500</v>
      </c>
      <c r="Q4397" s="182"/>
      <c r="S4397" s="6">
        <v>0</v>
      </c>
      <c r="T4397" s="6">
        <v>0</v>
      </c>
      <c r="U4397" s="6">
        <v>-15748.29</v>
      </c>
      <c r="V4397" s="6">
        <v>0</v>
      </c>
      <c r="W4397" s="6">
        <f>SUM(Table2[[#This Row],[PE Obligations]:[Paving Obligations]])</f>
        <v>-15748.29</v>
      </c>
    </row>
    <row r="4398" spans="1:23" x14ac:dyDescent="0.25">
      <c r="A4398" s="5">
        <v>115532</v>
      </c>
      <c r="B4398" s="4">
        <v>6</v>
      </c>
      <c r="C4398" s="9" t="s">
        <v>46</v>
      </c>
      <c r="D4398" s="65"/>
      <c r="E4398" s="65" t="s">
        <v>11500</v>
      </c>
      <c r="F4398" s="9" t="s">
        <v>1748</v>
      </c>
      <c r="H4398" s="1" t="s">
        <v>1249</v>
      </c>
      <c r="I4398" s="1" t="s">
        <v>1249</v>
      </c>
      <c r="K4398" s="14" t="s">
        <v>11500</v>
      </c>
      <c r="L4398" s="14" t="s">
        <v>11500</v>
      </c>
      <c r="M4398" s="1" t="s">
        <v>57</v>
      </c>
      <c r="P4398" s="181" t="s">
        <v>11500</v>
      </c>
      <c r="Q4398" s="182"/>
      <c r="S4398" s="6">
        <v>0</v>
      </c>
      <c r="T4398" s="6">
        <v>0</v>
      </c>
      <c r="U4398" s="6">
        <v>-15827.6</v>
      </c>
      <c r="V4398" s="6">
        <v>0</v>
      </c>
      <c r="W4398" s="6">
        <f>SUM(Table2[[#This Row],[PE Obligations]:[Paving Obligations]])</f>
        <v>-15827.6</v>
      </c>
    </row>
    <row r="4399" spans="1:23" ht="105" x14ac:dyDescent="0.25">
      <c r="A4399" s="5">
        <v>118528</v>
      </c>
      <c r="B4399" s="4">
        <v>4</v>
      </c>
      <c r="C4399" s="9" t="s">
        <v>215</v>
      </c>
      <c r="D4399" s="65"/>
      <c r="E4399" s="65" t="s">
        <v>11498</v>
      </c>
      <c r="F4399" s="9" t="s">
        <v>2319</v>
      </c>
      <c r="G4399" s="9" t="s">
        <v>2320</v>
      </c>
      <c r="H4399" s="1" t="s">
        <v>22</v>
      </c>
      <c r="I4399" s="1" t="s">
        <v>39</v>
      </c>
      <c r="K4399" s="14" t="s">
        <v>11500</v>
      </c>
      <c r="L4399" s="14" t="s">
        <v>11500</v>
      </c>
      <c r="M4399" s="2">
        <v>0</v>
      </c>
      <c r="P4399" s="181" t="s">
        <v>11517</v>
      </c>
      <c r="Q4399" s="182" t="s">
        <v>30</v>
      </c>
      <c r="S4399" s="6">
        <v>0</v>
      </c>
      <c r="T4399" s="6">
        <v>0</v>
      </c>
      <c r="U4399" s="6">
        <v>-15830.07</v>
      </c>
      <c r="V4399" s="6">
        <v>0</v>
      </c>
      <c r="W4399" s="6">
        <f>SUM(Table2[[#This Row],[PE Obligations]:[Paving Obligations]])</f>
        <v>-15830.07</v>
      </c>
    </row>
    <row r="4400" spans="1:23" x14ac:dyDescent="0.25">
      <c r="A4400" s="5">
        <v>127524</v>
      </c>
      <c r="B4400" s="4">
        <v>4</v>
      </c>
      <c r="C4400" s="9" t="s">
        <v>227</v>
      </c>
      <c r="D4400" s="65" t="s">
        <v>5556</v>
      </c>
      <c r="E4400" s="65" t="s">
        <v>11498</v>
      </c>
      <c r="F4400" s="9" t="s">
        <v>5557</v>
      </c>
      <c r="H4400" s="1" t="s">
        <v>1098</v>
      </c>
      <c r="I4400" s="1" t="s">
        <v>158</v>
      </c>
      <c r="K4400" s="14" t="s">
        <v>11500</v>
      </c>
      <c r="L4400" s="14" t="s">
        <v>11500</v>
      </c>
      <c r="M4400" s="2">
        <v>3.1</v>
      </c>
      <c r="P4400" s="181" t="s">
        <v>11517</v>
      </c>
      <c r="Q4400" s="182" t="s">
        <v>30</v>
      </c>
      <c r="S4400" s="6">
        <v>0</v>
      </c>
      <c r="T4400" s="6">
        <v>0</v>
      </c>
      <c r="U4400" s="6">
        <v>0</v>
      </c>
      <c r="V4400" s="6">
        <v>-15861</v>
      </c>
      <c r="W4400" s="6">
        <f>SUM(Table2[[#This Row],[PE Obligations]:[Paving Obligations]])</f>
        <v>-15861</v>
      </c>
    </row>
    <row r="4401" spans="1:23" x14ac:dyDescent="0.25">
      <c r="A4401" s="5">
        <v>105017.14</v>
      </c>
      <c r="B4401" s="4">
        <v>2</v>
      </c>
      <c r="C4401" s="9" t="s">
        <v>121</v>
      </c>
      <c r="D4401" s="65"/>
      <c r="E4401" s="65" t="s">
        <v>11500</v>
      </c>
      <c r="F4401" s="9" t="s">
        <v>896</v>
      </c>
      <c r="H4401" s="1" t="s">
        <v>760</v>
      </c>
      <c r="I4401" s="1" t="s">
        <v>761</v>
      </c>
      <c r="K4401" s="14" t="s">
        <v>11500</v>
      </c>
      <c r="L4401" s="14" t="s">
        <v>11500</v>
      </c>
      <c r="M4401" s="1" t="s">
        <v>57</v>
      </c>
      <c r="P4401" s="181" t="s">
        <v>11500</v>
      </c>
      <c r="Q4401" s="182"/>
      <c r="S4401" s="6">
        <v>0</v>
      </c>
      <c r="T4401" s="6">
        <v>0</v>
      </c>
      <c r="U4401" s="6">
        <v>-15920.1</v>
      </c>
      <c r="V4401" s="6">
        <v>0</v>
      </c>
      <c r="W4401" s="6">
        <f>SUM(Table2[[#This Row],[PE Obligations]:[Paving Obligations]])</f>
        <v>-15920.1</v>
      </c>
    </row>
    <row r="4402" spans="1:23" ht="30" x14ac:dyDescent="0.25">
      <c r="A4402" s="5">
        <v>127875</v>
      </c>
      <c r="B4402" s="4">
        <v>2</v>
      </c>
      <c r="C4402" s="9" t="s">
        <v>197</v>
      </c>
      <c r="D4402" s="65" t="s">
        <v>5860</v>
      </c>
      <c r="E4402" s="65" t="s">
        <v>11498</v>
      </c>
      <c r="F4402" s="9" t="s">
        <v>5861</v>
      </c>
      <c r="H4402" s="1" t="s">
        <v>1098</v>
      </c>
      <c r="I4402" s="1" t="s">
        <v>158</v>
      </c>
      <c r="K4402" s="14" t="s">
        <v>11500</v>
      </c>
      <c r="L4402" s="14" t="s">
        <v>11500</v>
      </c>
      <c r="M4402" s="2">
        <v>2.1720000000000002</v>
      </c>
      <c r="P4402" s="181" t="s">
        <v>11517</v>
      </c>
      <c r="Q4402" s="182" t="s">
        <v>30</v>
      </c>
      <c r="S4402" s="6">
        <v>0</v>
      </c>
      <c r="T4402" s="6">
        <v>0</v>
      </c>
      <c r="U4402" s="6">
        <v>0</v>
      </c>
      <c r="V4402" s="6">
        <v>-15921.92</v>
      </c>
      <c r="W4402" s="6">
        <f>SUM(Table2[[#This Row],[PE Obligations]:[Paving Obligations]])</f>
        <v>-15921.92</v>
      </c>
    </row>
    <row r="4403" spans="1:23" x14ac:dyDescent="0.25">
      <c r="A4403" s="5">
        <v>126094</v>
      </c>
      <c r="B4403" s="4">
        <v>1</v>
      </c>
      <c r="C4403" s="9" t="s">
        <v>397</v>
      </c>
      <c r="D4403" s="65" t="s">
        <v>1437</v>
      </c>
      <c r="E4403" s="65" t="s">
        <v>900</v>
      </c>
      <c r="F4403" s="9" t="s">
        <v>4658</v>
      </c>
      <c r="G4403" s="9" t="s">
        <v>3582</v>
      </c>
      <c r="H4403" s="1" t="s">
        <v>158</v>
      </c>
      <c r="I4403" s="1" t="s">
        <v>341</v>
      </c>
      <c r="J4403" s="1" t="str">
        <f>VLOOKUP(A4403,'2015 to 2019'!D:F,3,FALSE)</f>
        <v>411TLD Overlay @ 85 lb/sy</v>
      </c>
      <c r="K4403" s="14" t="s">
        <v>11496</v>
      </c>
      <c r="L4403" s="14" t="s">
        <v>10418</v>
      </c>
      <c r="M4403" s="2">
        <v>7.99</v>
      </c>
      <c r="N4403" s="13">
        <v>43231</v>
      </c>
      <c r="O4403" s="1" t="s">
        <v>337</v>
      </c>
      <c r="P4403" s="181" t="s">
        <v>11515</v>
      </c>
      <c r="Q4403" s="182" t="s">
        <v>24</v>
      </c>
      <c r="S4403" s="6">
        <v>0</v>
      </c>
      <c r="T4403" s="6">
        <v>0</v>
      </c>
      <c r="U4403" s="6">
        <v>0</v>
      </c>
      <c r="V4403" s="6">
        <v>-16014.09</v>
      </c>
      <c r="W4403" s="6">
        <f>SUM(Table2[[#This Row],[PE Obligations]:[Paving Obligations]])</f>
        <v>-16014.09</v>
      </c>
    </row>
    <row r="4404" spans="1:23" ht="60" x14ac:dyDescent="0.25">
      <c r="A4404" s="5">
        <v>121728</v>
      </c>
      <c r="B4404" s="4">
        <v>1</v>
      </c>
      <c r="C4404" s="9" t="s">
        <v>40</v>
      </c>
      <c r="D4404" s="65"/>
      <c r="E4404" s="65" t="s">
        <v>11498</v>
      </c>
      <c r="F4404" s="9" t="s">
        <v>2980</v>
      </c>
      <c r="G4404" s="9" t="s">
        <v>2981</v>
      </c>
      <c r="H4404" s="1" t="s">
        <v>22</v>
      </c>
      <c r="I4404" s="1" t="s">
        <v>56</v>
      </c>
      <c r="K4404" s="14" t="s">
        <v>11500</v>
      </c>
      <c r="L4404" s="14" t="s">
        <v>11500</v>
      </c>
      <c r="M4404" s="2">
        <v>0</v>
      </c>
      <c r="P4404" s="181" t="s">
        <v>11516</v>
      </c>
      <c r="Q4404" s="182" t="s">
        <v>430</v>
      </c>
      <c r="S4404" s="6">
        <v>-9881.74</v>
      </c>
      <c r="T4404" s="6">
        <v>0</v>
      </c>
      <c r="U4404" s="6">
        <v>-6214.16</v>
      </c>
      <c r="V4404" s="6">
        <v>0</v>
      </c>
      <c r="W4404" s="6">
        <f>SUM(Table2[[#This Row],[PE Obligations]:[Paving Obligations]])</f>
        <v>-16095.9</v>
      </c>
    </row>
    <row r="4405" spans="1:23" x14ac:dyDescent="0.25">
      <c r="A4405" s="5">
        <v>123944</v>
      </c>
      <c r="B4405" s="4">
        <v>4</v>
      </c>
      <c r="C4405" s="9" t="s">
        <v>248</v>
      </c>
      <c r="D4405" s="65" t="s">
        <v>3617</v>
      </c>
      <c r="E4405" s="65" t="s">
        <v>900</v>
      </c>
      <c r="F4405" s="9" t="s">
        <v>3618</v>
      </c>
      <c r="G4405" s="9" t="s">
        <v>3619</v>
      </c>
      <c r="H4405" s="1" t="s">
        <v>158</v>
      </c>
      <c r="I4405" s="1" t="s">
        <v>341</v>
      </c>
      <c r="J4405" s="1" t="str">
        <f>VLOOKUP(A4405,'Resurfacing Data'!A:M,13,FALSE)</f>
        <v>411TLD Overlay @ 85 lb/sy</v>
      </c>
      <c r="K4405" s="14" t="s">
        <v>11496</v>
      </c>
      <c r="L4405" s="14" t="s">
        <v>10418</v>
      </c>
      <c r="M4405" s="2">
        <v>2.85</v>
      </c>
      <c r="N4405" s="13">
        <v>43077</v>
      </c>
      <c r="O4405" s="1" t="s">
        <v>337</v>
      </c>
      <c r="P4405" s="181" t="s">
        <v>11515</v>
      </c>
      <c r="Q4405" s="182" t="s">
        <v>24</v>
      </c>
      <c r="S4405" s="6">
        <v>0</v>
      </c>
      <c r="T4405" s="6">
        <v>0</v>
      </c>
      <c r="U4405" s="6">
        <v>8255.32</v>
      </c>
      <c r="V4405" s="6">
        <v>-24408.92</v>
      </c>
      <c r="W4405" s="6">
        <f>SUM(Table2[[#This Row],[PE Obligations]:[Paving Obligations]])</f>
        <v>-16153.599999999999</v>
      </c>
    </row>
    <row r="4406" spans="1:23" ht="30" x14ac:dyDescent="0.25">
      <c r="A4406" s="5">
        <v>112526</v>
      </c>
      <c r="B4406" s="4">
        <v>4</v>
      </c>
      <c r="C4406" s="9" t="s">
        <v>229</v>
      </c>
      <c r="D4406" s="65" t="s">
        <v>114</v>
      </c>
      <c r="E4406" s="65" t="s">
        <v>10721</v>
      </c>
      <c r="F4406" s="9" t="s">
        <v>1322</v>
      </c>
      <c r="G4406" s="9" t="s">
        <v>1323</v>
      </c>
      <c r="H4406" s="1" t="s">
        <v>74</v>
      </c>
      <c r="I4406" s="1" t="s">
        <v>113</v>
      </c>
      <c r="K4406" s="14" t="s">
        <v>11496</v>
      </c>
      <c r="L4406" s="14" t="s">
        <v>113</v>
      </c>
      <c r="M4406" s="2">
        <v>1.41</v>
      </c>
      <c r="N4406" s="13">
        <v>41467</v>
      </c>
      <c r="P4406" s="181" t="s">
        <v>11513</v>
      </c>
      <c r="Q4406" s="182" t="s">
        <v>148</v>
      </c>
      <c r="S4406" s="6">
        <v>-185.2</v>
      </c>
      <c r="T4406" s="6">
        <v>0</v>
      </c>
      <c r="U4406" s="6">
        <v>-16033.43</v>
      </c>
      <c r="V4406" s="6">
        <v>0</v>
      </c>
      <c r="W4406" s="6">
        <f>SUM(Table2[[#This Row],[PE Obligations]:[Paving Obligations]])</f>
        <v>-16218.630000000001</v>
      </c>
    </row>
    <row r="4407" spans="1:23" x14ac:dyDescent="0.25">
      <c r="A4407" s="5">
        <v>127770</v>
      </c>
      <c r="B4407" s="4">
        <v>2</v>
      </c>
      <c r="C4407" s="9" t="s">
        <v>98</v>
      </c>
      <c r="D4407" s="65"/>
      <c r="E4407" s="65" t="s">
        <v>900</v>
      </c>
      <c r="F4407" s="9" t="s">
        <v>5789</v>
      </c>
      <c r="H4407" s="1" t="s">
        <v>105</v>
      </c>
      <c r="I4407" s="1" t="s">
        <v>171</v>
      </c>
      <c r="K4407" s="14" t="s">
        <v>11500</v>
      </c>
      <c r="L4407" s="14" t="s">
        <v>11500</v>
      </c>
      <c r="M4407" s="1" t="s">
        <v>57</v>
      </c>
      <c r="P4407" s="181" t="s">
        <v>11515</v>
      </c>
      <c r="Q4407" s="182"/>
      <c r="S4407" s="6">
        <v>0</v>
      </c>
      <c r="T4407" s="6">
        <v>0</v>
      </c>
      <c r="U4407" s="6">
        <v>-16279.65</v>
      </c>
      <c r="V4407" s="6">
        <v>0</v>
      </c>
      <c r="W4407" s="6">
        <f>SUM(Table2[[#This Row],[PE Obligations]:[Paving Obligations]])</f>
        <v>-16279.65</v>
      </c>
    </row>
    <row r="4408" spans="1:23" x14ac:dyDescent="0.25">
      <c r="A4408" s="5">
        <v>121847</v>
      </c>
      <c r="B4408" s="4">
        <v>2</v>
      </c>
      <c r="C4408" s="9" t="s">
        <v>65</v>
      </c>
      <c r="D4408" s="65" t="s">
        <v>3024</v>
      </c>
      <c r="E4408" s="65" t="s">
        <v>11498</v>
      </c>
      <c r="F4408" s="9" t="s">
        <v>3025</v>
      </c>
      <c r="H4408" s="1" t="s">
        <v>35</v>
      </c>
      <c r="I4408" s="1" t="s">
        <v>29</v>
      </c>
      <c r="K4408" s="14" t="s">
        <v>28</v>
      </c>
      <c r="L4408" s="14" t="s">
        <v>113</v>
      </c>
      <c r="M4408" s="2">
        <v>0</v>
      </c>
      <c r="P4408" s="181" t="s">
        <v>11517</v>
      </c>
      <c r="Q4408" s="182" t="s">
        <v>30</v>
      </c>
      <c r="R4408" s="9" t="s">
        <v>3026</v>
      </c>
      <c r="S4408" s="6">
        <v>0</v>
      </c>
      <c r="T4408" s="6">
        <v>0</v>
      </c>
      <c r="U4408" s="6">
        <v>-16339.68</v>
      </c>
      <c r="V4408" s="6">
        <v>0</v>
      </c>
      <c r="W4408" s="6">
        <f>SUM(Table2[[#This Row],[PE Obligations]:[Paving Obligations]])</f>
        <v>-16339.68</v>
      </c>
    </row>
    <row r="4409" spans="1:23" x14ac:dyDescent="0.25">
      <c r="A4409" s="5">
        <v>122647</v>
      </c>
      <c r="B4409" s="4">
        <v>4</v>
      </c>
      <c r="C4409" s="9" t="s">
        <v>314</v>
      </c>
      <c r="D4409" s="65" t="s">
        <v>3233</v>
      </c>
      <c r="E4409" s="65" t="s">
        <v>900</v>
      </c>
      <c r="F4409" s="9" t="s">
        <v>3234</v>
      </c>
      <c r="G4409" s="9" t="s">
        <v>3218</v>
      </c>
      <c r="H4409" s="1" t="s">
        <v>158</v>
      </c>
      <c r="I4409" s="1" t="s">
        <v>341</v>
      </c>
      <c r="J4409" s="1" t="str">
        <f>VLOOKUP(A4409,'Resurfacing Data'!A:M,13,FALSE)</f>
        <v>Mill &amp; 411D</v>
      </c>
      <c r="K4409" s="14" t="s">
        <v>11496</v>
      </c>
      <c r="L4409" s="14" t="s">
        <v>10418</v>
      </c>
      <c r="M4409" s="2">
        <v>7.01</v>
      </c>
      <c r="N4409" s="13">
        <v>42867</v>
      </c>
      <c r="O4409" s="1" t="s">
        <v>342</v>
      </c>
      <c r="P4409" s="181" t="s">
        <v>11514</v>
      </c>
      <c r="Q4409" s="182" t="s">
        <v>11</v>
      </c>
      <c r="S4409" s="6">
        <v>0</v>
      </c>
      <c r="T4409" s="6">
        <v>0</v>
      </c>
      <c r="U4409" s="6">
        <v>-15747.02</v>
      </c>
      <c r="V4409" s="6">
        <v>-756.27</v>
      </c>
      <c r="W4409" s="6">
        <f>SUM(Table2[[#This Row],[PE Obligations]:[Paving Obligations]])</f>
        <v>-16503.29</v>
      </c>
    </row>
    <row r="4410" spans="1:23" x14ac:dyDescent="0.25">
      <c r="A4410" s="5">
        <v>127535</v>
      </c>
      <c r="B4410" s="4">
        <v>1</v>
      </c>
      <c r="C4410" s="9" t="s">
        <v>292</v>
      </c>
      <c r="D4410" s="65"/>
      <c r="E4410" s="65" t="s">
        <v>900</v>
      </c>
      <c r="F4410" s="9" t="s">
        <v>5568</v>
      </c>
      <c r="H4410" s="1" t="s">
        <v>105</v>
      </c>
      <c r="I4410" s="1" t="s">
        <v>171</v>
      </c>
      <c r="K4410" s="14" t="s">
        <v>11500</v>
      </c>
      <c r="L4410" s="14" t="s">
        <v>11500</v>
      </c>
      <c r="M4410" s="1" t="s">
        <v>57</v>
      </c>
      <c r="P4410" s="181" t="s">
        <v>11515</v>
      </c>
      <c r="Q4410" s="182"/>
      <c r="S4410" s="6">
        <v>0</v>
      </c>
      <c r="T4410" s="6">
        <v>0</v>
      </c>
      <c r="U4410" s="6">
        <v>-16533</v>
      </c>
      <c r="V4410" s="6">
        <v>0</v>
      </c>
      <c r="W4410" s="6">
        <f>SUM(Table2[[#This Row],[PE Obligations]:[Paving Obligations]])</f>
        <v>-16533</v>
      </c>
    </row>
    <row r="4411" spans="1:23" x14ac:dyDescent="0.25">
      <c r="A4411" s="5">
        <v>125717</v>
      </c>
      <c r="B4411" s="4">
        <v>2</v>
      </c>
      <c r="C4411" s="9" t="s">
        <v>159</v>
      </c>
      <c r="D4411" s="65"/>
      <c r="E4411" s="65" t="s">
        <v>11500</v>
      </c>
      <c r="F4411" s="9" t="s">
        <v>4538</v>
      </c>
      <c r="H4411" s="1" t="s">
        <v>1246</v>
      </c>
      <c r="K4411" s="14" t="s">
        <v>11500</v>
      </c>
      <c r="L4411" s="14" t="s">
        <v>11500</v>
      </c>
      <c r="M4411" s="1" t="s">
        <v>57</v>
      </c>
      <c r="P4411" s="181" t="s">
        <v>11500</v>
      </c>
      <c r="Q4411" s="182"/>
      <c r="S4411" s="6">
        <v>0</v>
      </c>
      <c r="T4411" s="6">
        <v>0</v>
      </c>
      <c r="U4411" s="6">
        <v>-16717.46</v>
      </c>
      <c r="V4411" s="6">
        <v>0</v>
      </c>
      <c r="W4411" s="6">
        <f>SUM(Table2[[#This Row],[PE Obligations]:[Paving Obligations]])</f>
        <v>-16717.46</v>
      </c>
    </row>
    <row r="4412" spans="1:23" ht="30" x14ac:dyDescent="0.25">
      <c r="A4412" s="5">
        <v>118951</v>
      </c>
      <c r="B4412" s="4">
        <v>6</v>
      </c>
      <c r="C4412" s="9" t="s">
        <v>46</v>
      </c>
      <c r="D4412" s="65"/>
      <c r="E4412" s="65" t="s">
        <v>11500</v>
      </c>
      <c r="F4412" s="9" t="s">
        <v>2426</v>
      </c>
      <c r="H4412" s="1" t="s">
        <v>24</v>
      </c>
      <c r="I4412" s="1" t="s">
        <v>24</v>
      </c>
      <c r="K4412" s="14" t="s">
        <v>11500</v>
      </c>
      <c r="L4412" s="14" t="s">
        <v>11500</v>
      </c>
      <c r="M4412" s="1" t="s">
        <v>57</v>
      </c>
      <c r="P4412" s="181" t="s">
        <v>11500</v>
      </c>
      <c r="Q4412" s="182"/>
      <c r="S4412" s="6">
        <v>0</v>
      </c>
      <c r="T4412" s="6">
        <v>0</v>
      </c>
      <c r="U4412" s="6">
        <v>-16882.72</v>
      </c>
      <c r="V4412" s="6">
        <v>0</v>
      </c>
      <c r="W4412" s="6">
        <f>SUM(Table2[[#This Row],[PE Obligations]:[Paving Obligations]])</f>
        <v>-16882.72</v>
      </c>
    </row>
    <row r="4413" spans="1:23" ht="45" x14ac:dyDescent="0.25">
      <c r="A4413" s="5">
        <v>107336.03</v>
      </c>
      <c r="B4413" s="4">
        <v>2</v>
      </c>
      <c r="C4413" s="9" t="s">
        <v>121</v>
      </c>
      <c r="D4413" s="65" t="s">
        <v>1002</v>
      </c>
      <c r="E4413" s="65" t="s">
        <v>900</v>
      </c>
      <c r="F4413" s="9" t="s">
        <v>1003</v>
      </c>
      <c r="G4413" s="9" t="s">
        <v>1004</v>
      </c>
      <c r="H4413" s="1" t="s">
        <v>501</v>
      </c>
      <c r="I4413" s="1" t="s">
        <v>600</v>
      </c>
      <c r="K4413" s="14" t="s">
        <v>11500</v>
      </c>
      <c r="L4413" s="14" t="s">
        <v>11500</v>
      </c>
      <c r="M4413" s="2">
        <v>5.09</v>
      </c>
      <c r="N4413" s="13">
        <v>42706</v>
      </c>
      <c r="P4413" s="181" t="s">
        <v>11515</v>
      </c>
      <c r="Q4413" s="182" t="s">
        <v>24</v>
      </c>
      <c r="S4413" s="6">
        <v>-13822.89</v>
      </c>
      <c r="T4413" s="6">
        <v>0</v>
      </c>
      <c r="U4413" s="6">
        <v>-3063.92</v>
      </c>
      <c r="V4413" s="6">
        <v>0</v>
      </c>
      <c r="W4413" s="6">
        <f>SUM(Table2[[#This Row],[PE Obligations]:[Paving Obligations]])</f>
        <v>-16886.809999999998</v>
      </c>
    </row>
    <row r="4414" spans="1:23" ht="30" x14ac:dyDescent="0.25">
      <c r="A4414" s="5">
        <v>126516</v>
      </c>
      <c r="B4414" s="4">
        <v>4</v>
      </c>
      <c r="C4414" s="9" t="s">
        <v>264</v>
      </c>
      <c r="D4414" s="65" t="s">
        <v>4902</v>
      </c>
      <c r="E4414" s="65" t="s">
        <v>11498</v>
      </c>
      <c r="F4414" s="9" t="s">
        <v>4903</v>
      </c>
      <c r="H4414" s="1" t="s">
        <v>1098</v>
      </c>
      <c r="I4414" s="1" t="s">
        <v>158</v>
      </c>
      <c r="K4414" s="14" t="s">
        <v>11500</v>
      </c>
      <c r="L4414" s="14" t="s">
        <v>11500</v>
      </c>
      <c r="M4414" s="2">
        <v>1.39</v>
      </c>
      <c r="P4414" s="181" t="s">
        <v>11517</v>
      </c>
      <c r="Q4414" s="182" t="s">
        <v>1369</v>
      </c>
      <c r="S4414" s="6">
        <v>0</v>
      </c>
      <c r="T4414" s="6">
        <v>0</v>
      </c>
      <c r="U4414" s="6">
        <v>0</v>
      </c>
      <c r="V4414" s="6">
        <v>-16898.240000000002</v>
      </c>
      <c r="W4414" s="6">
        <f>SUM(Table2[[#This Row],[PE Obligations]:[Paving Obligations]])</f>
        <v>-16898.240000000002</v>
      </c>
    </row>
    <row r="4415" spans="1:23" x14ac:dyDescent="0.25">
      <c r="A4415" s="5">
        <v>116888.06</v>
      </c>
      <c r="B4415" s="4">
        <v>4</v>
      </c>
      <c r="C4415" s="9" t="s">
        <v>156</v>
      </c>
      <c r="D4415" s="65"/>
      <c r="E4415" s="65" t="s">
        <v>10721</v>
      </c>
      <c r="F4415" s="9" t="s">
        <v>2001</v>
      </c>
      <c r="G4415" s="9" t="s">
        <v>1993</v>
      </c>
      <c r="H4415" s="1" t="s">
        <v>105</v>
      </c>
      <c r="I4415" s="1" t="s">
        <v>922</v>
      </c>
      <c r="K4415" s="14" t="s">
        <v>11500</v>
      </c>
      <c r="L4415" s="14" t="s">
        <v>11500</v>
      </c>
      <c r="M4415" s="1" t="s">
        <v>57</v>
      </c>
      <c r="N4415" s="13">
        <v>43140</v>
      </c>
      <c r="P4415" s="181" t="s">
        <v>11513</v>
      </c>
      <c r="Q4415" s="182"/>
      <c r="S4415" s="6">
        <v>0</v>
      </c>
      <c r="T4415" s="6">
        <v>0</v>
      </c>
      <c r="U4415" s="6">
        <v>-16991.77</v>
      </c>
      <c r="V4415" s="6">
        <v>0</v>
      </c>
      <c r="W4415" s="6">
        <f>SUM(Table2[[#This Row],[PE Obligations]:[Paving Obligations]])</f>
        <v>-16991.77</v>
      </c>
    </row>
    <row r="4416" spans="1:23" ht="60" x14ac:dyDescent="0.25">
      <c r="A4416" s="5">
        <v>109238</v>
      </c>
      <c r="B4416" s="4">
        <v>6</v>
      </c>
      <c r="C4416" s="9" t="s">
        <v>46</v>
      </c>
      <c r="D4416" s="65"/>
      <c r="E4416" s="65" t="s">
        <v>11498</v>
      </c>
      <c r="F4416" s="9" t="s">
        <v>1108</v>
      </c>
      <c r="G4416" s="9" t="s">
        <v>1109</v>
      </c>
      <c r="H4416" s="1" t="s">
        <v>22</v>
      </c>
      <c r="I4416" s="1" t="s">
        <v>869</v>
      </c>
      <c r="K4416" s="14" t="s">
        <v>11500</v>
      </c>
      <c r="L4416" s="14" t="s">
        <v>11500</v>
      </c>
      <c r="M4416" s="2">
        <v>0</v>
      </c>
      <c r="P4416" s="181" t="s">
        <v>11517</v>
      </c>
      <c r="Q4416" s="182"/>
      <c r="S4416" s="6">
        <v>-17230.349999999999</v>
      </c>
      <c r="T4416" s="6">
        <v>0</v>
      </c>
      <c r="U4416" s="6">
        <v>0</v>
      </c>
      <c r="V4416" s="6">
        <v>0</v>
      </c>
      <c r="W4416" s="6">
        <f>SUM(Table2[[#This Row],[PE Obligations]:[Paving Obligations]])</f>
        <v>-17230.349999999999</v>
      </c>
    </row>
    <row r="4417" spans="1:23" x14ac:dyDescent="0.25">
      <c r="A4417" s="5">
        <v>120082</v>
      </c>
      <c r="B4417" s="4">
        <v>3</v>
      </c>
      <c r="C4417" s="9" t="s">
        <v>131</v>
      </c>
      <c r="D4417" s="65" t="s">
        <v>369</v>
      </c>
      <c r="E4417" s="65" t="s">
        <v>900</v>
      </c>
      <c r="F4417" s="9" t="s">
        <v>2611</v>
      </c>
      <c r="G4417" s="9" t="s">
        <v>2025</v>
      </c>
      <c r="H4417" s="1" t="s">
        <v>501</v>
      </c>
      <c r="I4417" s="1" t="s">
        <v>2025</v>
      </c>
      <c r="K4417" s="14" t="s">
        <v>11496</v>
      </c>
      <c r="L4417" s="14" t="s">
        <v>113</v>
      </c>
      <c r="M4417" s="2">
        <v>0</v>
      </c>
      <c r="N4417" s="13">
        <v>42650</v>
      </c>
      <c r="P4417" s="181" t="s">
        <v>11515</v>
      </c>
      <c r="Q4417" s="182" t="s">
        <v>24</v>
      </c>
      <c r="S4417" s="6">
        <v>-6832.85</v>
      </c>
      <c r="T4417" s="6">
        <v>-29000.81</v>
      </c>
      <c r="U4417" s="6">
        <v>18517.93</v>
      </c>
      <c r="V4417" s="6">
        <v>0</v>
      </c>
      <c r="W4417" s="6">
        <f>SUM(Table2[[#This Row],[PE Obligations]:[Paving Obligations]])</f>
        <v>-17315.730000000003</v>
      </c>
    </row>
    <row r="4418" spans="1:23" ht="30" x14ac:dyDescent="0.25">
      <c r="A4418" s="5">
        <v>123684</v>
      </c>
      <c r="B4418" s="4">
        <v>3</v>
      </c>
      <c r="C4418" s="9" t="s">
        <v>298</v>
      </c>
      <c r="D4418" s="65" t="s">
        <v>3529</v>
      </c>
      <c r="E4418" s="65" t="s">
        <v>11498</v>
      </c>
      <c r="F4418" s="9" t="s">
        <v>3530</v>
      </c>
      <c r="H4418" s="1" t="s">
        <v>35</v>
      </c>
      <c r="I4418" s="1" t="s">
        <v>29</v>
      </c>
      <c r="K4418" s="14" t="s">
        <v>28</v>
      </c>
      <c r="L4418" s="14" t="s">
        <v>113</v>
      </c>
      <c r="M4418" s="2">
        <v>0.01</v>
      </c>
      <c r="P4418" s="181" t="s">
        <v>11517</v>
      </c>
      <c r="Q4418" s="182" t="s">
        <v>30</v>
      </c>
      <c r="R4418" s="9" t="s">
        <v>3531</v>
      </c>
      <c r="S4418" s="6">
        <v>0</v>
      </c>
      <c r="T4418" s="6">
        <v>0</v>
      </c>
      <c r="U4418" s="6">
        <v>-17431.240000000002</v>
      </c>
      <c r="V4418" s="6">
        <v>0</v>
      </c>
      <c r="W4418" s="6">
        <f>SUM(Table2[[#This Row],[PE Obligations]:[Paving Obligations]])</f>
        <v>-17431.240000000002</v>
      </c>
    </row>
    <row r="4419" spans="1:23" ht="45" x14ac:dyDescent="0.25">
      <c r="A4419" s="5">
        <v>127944</v>
      </c>
      <c r="B4419" s="4">
        <v>4</v>
      </c>
      <c r="C4419" s="9" t="s">
        <v>231</v>
      </c>
      <c r="D4419" s="65"/>
      <c r="E4419" s="65" t="s">
        <v>11498</v>
      </c>
      <c r="F4419" s="9" t="s">
        <v>5909</v>
      </c>
      <c r="G4419" s="9" t="s">
        <v>5910</v>
      </c>
      <c r="H4419" s="1" t="s">
        <v>22</v>
      </c>
      <c r="I4419" s="1" t="s">
        <v>3242</v>
      </c>
      <c r="K4419" s="14" t="s">
        <v>28</v>
      </c>
      <c r="L4419" s="14" t="s">
        <v>11499</v>
      </c>
      <c r="M4419" s="2">
        <v>0</v>
      </c>
      <c r="P4419" s="181" t="s">
        <v>11517</v>
      </c>
      <c r="Q4419" s="182"/>
      <c r="S4419" s="6">
        <v>-17720</v>
      </c>
      <c r="T4419" s="6">
        <v>0</v>
      </c>
      <c r="U4419" s="6">
        <v>0</v>
      </c>
      <c r="V4419" s="6">
        <v>0</v>
      </c>
      <c r="W4419" s="6">
        <f>SUM(Table2[[#This Row],[PE Obligations]:[Paving Obligations]])</f>
        <v>-17720</v>
      </c>
    </row>
    <row r="4420" spans="1:23" ht="45" x14ac:dyDescent="0.25">
      <c r="A4420" s="5">
        <v>119674</v>
      </c>
      <c r="B4420" s="4">
        <v>3</v>
      </c>
      <c r="C4420" s="9" t="s">
        <v>239</v>
      </c>
      <c r="D4420" s="65" t="s">
        <v>114</v>
      </c>
      <c r="E4420" s="65" t="s">
        <v>10721</v>
      </c>
      <c r="F4420" s="9" t="s">
        <v>2480</v>
      </c>
      <c r="G4420" s="9" t="s">
        <v>2481</v>
      </c>
      <c r="H4420" s="1" t="s">
        <v>501</v>
      </c>
      <c r="I4420" s="1" t="s">
        <v>2375</v>
      </c>
      <c r="K4420" s="14" t="s">
        <v>11496</v>
      </c>
      <c r="L4420" s="14" t="s">
        <v>113</v>
      </c>
      <c r="M4420" s="2">
        <v>0.16200000000000001</v>
      </c>
      <c r="N4420" s="13">
        <v>42706</v>
      </c>
      <c r="P4420" s="181" t="s">
        <v>11513</v>
      </c>
      <c r="Q4420" s="182"/>
      <c r="S4420" s="6">
        <v>-17783.57</v>
      </c>
      <c r="T4420" s="6">
        <v>0</v>
      </c>
      <c r="U4420" s="6">
        <v>0</v>
      </c>
      <c r="V4420" s="6">
        <v>0</v>
      </c>
      <c r="W4420" s="6">
        <f>SUM(Table2[[#This Row],[PE Obligations]:[Paving Obligations]])</f>
        <v>-17783.57</v>
      </c>
    </row>
    <row r="4421" spans="1:23" x14ac:dyDescent="0.25">
      <c r="A4421" s="5">
        <v>127769</v>
      </c>
      <c r="B4421" s="4">
        <v>1</v>
      </c>
      <c r="C4421" s="9" t="s">
        <v>397</v>
      </c>
      <c r="D4421" s="65"/>
      <c r="E4421" s="65" t="s">
        <v>900</v>
      </c>
      <c r="F4421" s="9" t="s">
        <v>5788</v>
      </c>
      <c r="H4421" s="1" t="s">
        <v>105</v>
      </c>
      <c r="I4421" s="1" t="s">
        <v>171</v>
      </c>
      <c r="K4421" s="14" t="s">
        <v>11500</v>
      </c>
      <c r="L4421" s="14" t="s">
        <v>11500</v>
      </c>
      <c r="M4421" s="1" t="s">
        <v>57</v>
      </c>
      <c r="P4421" s="181" t="s">
        <v>11515</v>
      </c>
      <c r="Q4421" s="182"/>
      <c r="S4421" s="6">
        <v>0</v>
      </c>
      <c r="T4421" s="6">
        <v>0</v>
      </c>
      <c r="U4421" s="6">
        <v>-17786.46</v>
      </c>
      <c r="V4421" s="6">
        <v>0</v>
      </c>
      <c r="W4421" s="6">
        <f>SUM(Table2[[#This Row],[PE Obligations]:[Paving Obligations]])</f>
        <v>-17786.46</v>
      </c>
    </row>
    <row r="4422" spans="1:23" x14ac:dyDescent="0.25">
      <c r="A4422" s="5">
        <v>127513</v>
      </c>
      <c r="B4422" s="4">
        <v>3</v>
      </c>
      <c r="C4422" s="9" t="s">
        <v>250</v>
      </c>
      <c r="D4422" s="65"/>
      <c r="E4422" s="65" t="s">
        <v>900</v>
      </c>
      <c r="F4422" s="9" t="s">
        <v>5542</v>
      </c>
      <c r="H4422" s="1" t="s">
        <v>105</v>
      </c>
      <c r="I4422" s="1" t="s">
        <v>171</v>
      </c>
      <c r="K4422" s="14" t="s">
        <v>11500</v>
      </c>
      <c r="L4422" s="14" t="s">
        <v>11500</v>
      </c>
      <c r="M4422" s="1" t="s">
        <v>57</v>
      </c>
      <c r="P4422" s="181" t="s">
        <v>11515</v>
      </c>
      <c r="Q4422" s="182"/>
      <c r="S4422" s="6">
        <v>0</v>
      </c>
      <c r="T4422" s="6">
        <v>0</v>
      </c>
      <c r="U4422" s="6">
        <v>-17976.57</v>
      </c>
      <c r="V4422" s="6">
        <v>0</v>
      </c>
      <c r="W4422" s="6">
        <f>SUM(Table2[[#This Row],[PE Obligations]:[Paving Obligations]])</f>
        <v>-17976.57</v>
      </c>
    </row>
    <row r="4423" spans="1:23" x14ac:dyDescent="0.25">
      <c r="A4423" s="5">
        <v>125392</v>
      </c>
      <c r="B4423" s="4">
        <v>2</v>
      </c>
      <c r="C4423" s="9" t="s">
        <v>179</v>
      </c>
      <c r="D4423" s="65"/>
      <c r="E4423" s="65" t="s">
        <v>11500</v>
      </c>
      <c r="F4423" s="9" t="s">
        <v>4304</v>
      </c>
      <c r="H4423" s="1" t="s">
        <v>1246</v>
      </c>
      <c r="K4423" s="14" t="s">
        <v>11500</v>
      </c>
      <c r="L4423" s="14" t="s">
        <v>11500</v>
      </c>
      <c r="M4423" s="1" t="s">
        <v>57</v>
      </c>
      <c r="P4423" s="181" t="s">
        <v>11500</v>
      </c>
      <c r="Q4423" s="182"/>
      <c r="S4423" s="6">
        <v>0</v>
      </c>
      <c r="T4423" s="6">
        <v>0</v>
      </c>
      <c r="U4423" s="6">
        <v>-18132</v>
      </c>
      <c r="V4423" s="6">
        <v>0</v>
      </c>
      <c r="W4423" s="6">
        <f>SUM(Table2[[#This Row],[PE Obligations]:[Paving Obligations]])</f>
        <v>-18132</v>
      </c>
    </row>
    <row r="4424" spans="1:23" x14ac:dyDescent="0.25">
      <c r="A4424" s="5">
        <v>117433.01</v>
      </c>
      <c r="B4424" s="4">
        <v>3</v>
      </c>
      <c r="C4424" s="9" t="s">
        <v>206</v>
      </c>
      <c r="D4424" s="65" t="s">
        <v>335</v>
      </c>
      <c r="E4424" s="65" t="s">
        <v>900</v>
      </c>
      <c r="F4424" s="9" t="s">
        <v>2121</v>
      </c>
      <c r="G4424" s="9" t="s">
        <v>29</v>
      </c>
      <c r="H4424" s="1" t="s">
        <v>501</v>
      </c>
      <c r="I4424" s="1" t="s">
        <v>29</v>
      </c>
      <c r="K4424" s="14" t="s">
        <v>28</v>
      </c>
      <c r="L4424" s="14" t="s">
        <v>113</v>
      </c>
      <c r="M4424" s="2">
        <v>0</v>
      </c>
      <c r="N4424" s="13">
        <v>42965</v>
      </c>
      <c r="P4424" s="181" t="s">
        <v>11515</v>
      </c>
      <c r="Q4424" s="182" t="s">
        <v>24</v>
      </c>
      <c r="R4424" s="9" t="s">
        <v>2122</v>
      </c>
      <c r="S4424" s="6">
        <v>3982.46</v>
      </c>
      <c r="T4424" s="6">
        <v>-9219.11</v>
      </c>
      <c r="U4424" s="6">
        <v>-13031.86</v>
      </c>
      <c r="V4424" s="6">
        <v>0</v>
      </c>
      <c r="W4424" s="6">
        <f>SUM(Table2[[#This Row],[PE Obligations]:[Paving Obligations]])</f>
        <v>-18268.510000000002</v>
      </c>
    </row>
    <row r="4425" spans="1:23" x14ac:dyDescent="0.25">
      <c r="A4425" s="5">
        <v>126089</v>
      </c>
      <c r="B4425" s="4">
        <v>1</v>
      </c>
      <c r="C4425" s="9" t="s">
        <v>90</v>
      </c>
      <c r="D4425" s="65" t="s">
        <v>1463</v>
      </c>
      <c r="E4425" s="65" t="s">
        <v>900</v>
      </c>
      <c r="F4425" s="9" t="s">
        <v>4655</v>
      </c>
      <c r="G4425" s="9" t="s">
        <v>4654</v>
      </c>
      <c r="H4425" s="1" t="s">
        <v>158</v>
      </c>
      <c r="I4425" s="1" t="s">
        <v>341</v>
      </c>
      <c r="J4425" s="1" t="str">
        <f>VLOOKUP(A4425,'2015 to 2019'!D:F,3,FALSE)</f>
        <v>411TLD Overlay @ 85 lb/sy</v>
      </c>
      <c r="K4425" s="14" t="s">
        <v>11496</v>
      </c>
      <c r="L4425" s="14" t="s">
        <v>10418</v>
      </c>
      <c r="M4425" s="2">
        <v>1.51</v>
      </c>
      <c r="N4425" s="13">
        <v>43231</v>
      </c>
      <c r="O4425" s="1" t="s">
        <v>337</v>
      </c>
      <c r="P4425" s="181" t="s">
        <v>11515</v>
      </c>
      <c r="Q4425" s="182" t="s">
        <v>24</v>
      </c>
      <c r="S4425" s="6">
        <v>0</v>
      </c>
      <c r="T4425" s="6">
        <v>0</v>
      </c>
      <c r="U4425" s="6">
        <v>0</v>
      </c>
      <c r="V4425" s="6">
        <v>-18325.03</v>
      </c>
      <c r="W4425" s="6">
        <f>SUM(Table2[[#This Row],[PE Obligations]:[Paving Obligations]])</f>
        <v>-18325.03</v>
      </c>
    </row>
    <row r="4426" spans="1:23" ht="90" x14ac:dyDescent="0.25">
      <c r="A4426" s="5">
        <v>119884</v>
      </c>
      <c r="B4426" s="4">
        <v>3</v>
      </c>
      <c r="C4426" s="9" t="s">
        <v>188</v>
      </c>
      <c r="D4426" s="65"/>
      <c r="E4426" s="65" t="s">
        <v>11498</v>
      </c>
      <c r="F4426" s="9" t="s">
        <v>2542</v>
      </c>
      <c r="G4426" s="9" t="s">
        <v>2543</v>
      </c>
      <c r="H4426" s="1" t="s">
        <v>22</v>
      </c>
      <c r="I4426" s="1" t="s">
        <v>39</v>
      </c>
      <c r="K4426" s="14" t="s">
        <v>11500</v>
      </c>
      <c r="L4426" s="14" t="s">
        <v>11500</v>
      </c>
      <c r="M4426" s="1" t="s">
        <v>57</v>
      </c>
      <c r="P4426" s="181" t="s">
        <v>11517</v>
      </c>
      <c r="Q4426" s="182"/>
      <c r="S4426" s="6">
        <v>0</v>
      </c>
      <c r="T4426" s="6">
        <v>0</v>
      </c>
      <c r="U4426" s="6">
        <v>-18354.740000000002</v>
      </c>
      <c r="V4426" s="6">
        <v>0</v>
      </c>
      <c r="W4426" s="6">
        <f>SUM(Table2[[#This Row],[PE Obligations]:[Paving Obligations]])</f>
        <v>-18354.740000000002</v>
      </c>
    </row>
    <row r="4427" spans="1:23" x14ac:dyDescent="0.25">
      <c r="A4427" s="5">
        <v>105244.14</v>
      </c>
      <c r="B4427" s="4">
        <v>4</v>
      </c>
      <c r="C4427" s="9" t="s">
        <v>94</v>
      </c>
      <c r="D4427" s="65"/>
      <c r="E4427" s="65" t="s">
        <v>11498</v>
      </c>
      <c r="F4427" s="9" t="s">
        <v>896</v>
      </c>
      <c r="H4427" s="1" t="s">
        <v>760</v>
      </c>
      <c r="I4427" s="1" t="s">
        <v>761</v>
      </c>
      <c r="K4427" s="14" t="s">
        <v>11500</v>
      </c>
      <c r="L4427" s="14" t="s">
        <v>11500</v>
      </c>
      <c r="M4427" s="1" t="s">
        <v>57</v>
      </c>
      <c r="P4427" s="181" t="s">
        <v>11517</v>
      </c>
      <c r="Q4427" s="182"/>
      <c r="S4427" s="6">
        <v>0</v>
      </c>
      <c r="T4427" s="6">
        <v>0</v>
      </c>
      <c r="U4427" s="6">
        <v>-18696.55</v>
      </c>
      <c r="V4427" s="6">
        <v>0</v>
      </c>
      <c r="W4427" s="6">
        <f>SUM(Table2[[#This Row],[PE Obligations]:[Paving Obligations]])</f>
        <v>-18696.55</v>
      </c>
    </row>
    <row r="4428" spans="1:23" ht="30" x14ac:dyDescent="0.25">
      <c r="A4428" s="5">
        <v>126969</v>
      </c>
      <c r="B4428" s="4">
        <v>3</v>
      </c>
      <c r="C4428" s="9" t="s">
        <v>269</v>
      </c>
      <c r="D4428" s="65"/>
      <c r="E4428" s="65" t="s">
        <v>11500</v>
      </c>
      <c r="F4428" s="9" t="s">
        <v>5199</v>
      </c>
      <c r="H4428" s="1" t="s">
        <v>878</v>
      </c>
      <c r="I4428" s="1" t="s">
        <v>972</v>
      </c>
      <c r="K4428" s="14" t="s">
        <v>11500</v>
      </c>
      <c r="L4428" s="14" t="s">
        <v>11500</v>
      </c>
      <c r="M4428" s="1" t="s">
        <v>57</v>
      </c>
      <c r="P4428" s="181" t="s">
        <v>11500</v>
      </c>
      <c r="Q4428" s="182"/>
      <c r="S4428" s="6">
        <v>0</v>
      </c>
      <c r="T4428" s="6">
        <v>0</v>
      </c>
      <c r="U4428" s="6">
        <v>-18870</v>
      </c>
      <c r="V4428" s="6">
        <v>0</v>
      </c>
      <c r="W4428" s="6">
        <f>SUM(Table2[[#This Row],[PE Obligations]:[Paving Obligations]])</f>
        <v>-18870</v>
      </c>
    </row>
    <row r="4429" spans="1:23" ht="45" x14ac:dyDescent="0.25">
      <c r="A4429" s="5">
        <v>107336.01</v>
      </c>
      <c r="B4429" s="4">
        <v>2</v>
      </c>
      <c r="C4429" s="9" t="s">
        <v>121</v>
      </c>
      <c r="D4429" s="65" t="s">
        <v>369</v>
      </c>
      <c r="E4429" s="65" t="s">
        <v>900</v>
      </c>
      <c r="F4429" s="9" t="s">
        <v>997</v>
      </c>
      <c r="G4429" s="9" t="s">
        <v>998</v>
      </c>
      <c r="H4429" s="1" t="s">
        <v>501</v>
      </c>
      <c r="I4429" s="1" t="s">
        <v>600</v>
      </c>
      <c r="K4429" s="14" t="s">
        <v>11500</v>
      </c>
      <c r="L4429" s="14" t="s">
        <v>11500</v>
      </c>
      <c r="M4429" s="2">
        <v>2.75</v>
      </c>
      <c r="N4429" s="13">
        <v>42706</v>
      </c>
      <c r="P4429" s="181" t="s">
        <v>11514</v>
      </c>
      <c r="Q4429" s="182" t="s">
        <v>11</v>
      </c>
      <c r="S4429" s="6">
        <v>-5625.99</v>
      </c>
      <c r="T4429" s="6">
        <v>0</v>
      </c>
      <c r="U4429" s="6">
        <v>-13285.68</v>
      </c>
      <c r="V4429" s="6">
        <v>0</v>
      </c>
      <c r="W4429" s="6">
        <f>SUM(Table2[[#This Row],[PE Obligations]:[Paving Obligations]])</f>
        <v>-18911.669999999998</v>
      </c>
    </row>
    <row r="4430" spans="1:23" ht="30" x14ac:dyDescent="0.25">
      <c r="A4430" s="5">
        <v>116318.06</v>
      </c>
      <c r="B4430" s="4">
        <v>1</v>
      </c>
      <c r="C4430" s="9" t="s">
        <v>899</v>
      </c>
      <c r="D4430" s="65"/>
      <c r="E4430" s="65" t="s">
        <v>10721</v>
      </c>
      <c r="F4430" s="9" t="s">
        <v>1899</v>
      </c>
      <c r="G4430" s="9" t="s">
        <v>1900</v>
      </c>
      <c r="H4430" s="1" t="s">
        <v>105</v>
      </c>
      <c r="I4430" s="1" t="s">
        <v>171</v>
      </c>
      <c r="K4430" s="14" t="s">
        <v>11500</v>
      </c>
      <c r="L4430" s="14" t="s">
        <v>11500</v>
      </c>
      <c r="M4430" s="1" t="s">
        <v>57</v>
      </c>
      <c r="N4430" s="13">
        <v>43014</v>
      </c>
      <c r="P4430" s="181" t="s">
        <v>11513</v>
      </c>
      <c r="Q4430" s="182"/>
      <c r="S4430" s="6">
        <v>0</v>
      </c>
      <c r="T4430" s="6">
        <v>0</v>
      </c>
      <c r="U4430" s="6">
        <v>-18918.16</v>
      </c>
      <c r="V4430" s="6">
        <v>0</v>
      </c>
      <c r="W4430" s="6">
        <f>SUM(Table2[[#This Row],[PE Obligations]:[Paving Obligations]])</f>
        <v>-18918.16</v>
      </c>
    </row>
    <row r="4431" spans="1:23" x14ac:dyDescent="0.25">
      <c r="A4431" s="5">
        <v>127327</v>
      </c>
      <c r="B4431" s="4">
        <v>3</v>
      </c>
      <c r="C4431" s="9" t="s">
        <v>235</v>
      </c>
      <c r="D4431" s="65" t="s">
        <v>4777</v>
      </c>
      <c r="E4431" s="65" t="s">
        <v>900</v>
      </c>
      <c r="F4431" s="9" t="s">
        <v>5437</v>
      </c>
      <c r="G4431" s="9" t="s">
        <v>3582</v>
      </c>
      <c r="H4431" s="1" t="s">
        <v>158</v>
      </c>
      <c r="I4431" s="1" t="s">
        <v>341</v>
      </c>
      <c r="J4431" s="1" t="str">
        <f>VLOOKUP(A4431,'Resurfacing Data'!A:M,13,FALSE)</f>
        <v>411TLD Overlay @ 85 lb/sy</v>
      </c>
      <c r="K4431" s="14" t="s">
        <v>11496</v>
      </c>
      <c r="L4431" s="14" t="s">
        <v>10418</v>
      </c>
      <c r="M4431" s="2">
        <v>7</v>
      </c>
      <c r="N4431" s="13">
        <v>43637</v>
      </c>
      <c r="O4431" s="1" t="s">
        <v>337</v>
      </c>
      <c r="P4431" s="181" t="s">
        <v>11515</v>
      </c>
      <c r="Q4431" s="182" t="s">
        <v>24</v>
      </c>
      <c r="S4431" s="6">
        <v>0</v>
      </c>
      <c r="T4431" s="6">
        <v>0</v>
      </c>
      <c r="U4431" s="6">
        <v>-23163</v>
      </c>
      <c r="V4431" s="6">
        <v>4211</v>
      </c>
      <c r="W4431" s="6">
        <f>SUM(Table2[[#This Row],[PE Obligations]:[Paving Obligations]])</f>
        <v>-18952</v>
      </c>
    </row>
    <row r="4432" spans="1:23" ht="30" x14ac:dyDescent="0.25">
      <c r="A4432" s="5">
        <v>118521</v>
      </c>
      <c r="B4432" s="4">
        <v>6</v>
      </c>
      <c r="C4432" s="9" t="s">
        <v>46</v>
      </c>
      <c r="D4432" s="65"/>
      <c r="E4432" s="65" t="s">
        <v>11500</v>
      </c>
      <c r="F4432" s="9" t="s">
        <v>2312</v>
      </c>
      <c r="H4432" s="1" t="s">
        <v>24</v>
      </c>
      <c r="I4432" s="1" t="s">
        <v>24</v>
      </c>
      <c r="K4432" s="14" t="s">
        <v>11500</v>
      </c>
      <c r="L4432" s="14" t="s">
        <v>11500</v>
      </c>
      <c r="M4432" s="2">
        <v>0</v>
      </c>
      <c r="P4432" s="181" t="s">
        <v>11500</v>
      </c>
      <c r="Q4432" s="182"/>
      <c r="S4432" s="6">
        <v>-19000</v>
      </c>
      <c r="T4432" s="6">
        <v>0</v>
      </c>
      <c r="U4432" s="6">
        <v>0</v>
      </c>
      <c r="V4432" s="6">
        <v>0</v>
      </c>
      <c r="W4432" s="6">
        <f>SUM(Table2[[#This Row],[PE Obligations]:[Paving Obligations]])</f>
        <v>-19000</v>
      </c>
    </row>
    <row r="4433" spans="1:23" ht="30" x14ac:dyDescent="0.25">
      <c r="A4433" s="5">
        <v>123676</v>
      </c>
      <c r="B4433" s="4">
        <v>2</v>
      </c>
      <c r="C4433" s="9" t="s">
        <v>197</v>
      </c>
      <c r="D4433" s="65" t="s">
        <v>3509</v>
      </c>
      <c r="E4433" s="65" t="s">
        <v>11498</v>
      </c>
      <c r="F4433" s="9" t="s">
        <v>3528</v>
      </c>
      <c r="H4433" s="1" t="s">
        <v>1098</v>
      </c>
      <c r="I4433" s="1" t="s">
        <v>158</v>
      </c>
      <c r="K4433" s="14" t="s">
        <v>11500</v>
      </c>
      <c r="L4433" s="14" t="s">
        <v>11500</v>
      </c>
      <c r="M4433" s="2">
        <v>2.895</v>
      </c>
      <c r="P4433" s="181" t="s">
        <v>11517</v>
      </c>
      <c r="Q4433" s="182" t="s">
        <v>24</v>
      </c>
      <c r="S4433" s="6">
        <v>0</v>
      </c>
      <c r="T4433" s="6">
        <v>0</v>
      </c>
      <c r="U4433" s="6">
        <v>0</v>
      </c>
      <c r="V4433" s="6">
        <v>-19019.97</v>
      </c>
      <c r="W4433" s="6">
        <f>SUM(Table2[[#This Row],[PE Obligations]:[Paving Obligations]])</f>
        <v>-19019.97</v>
      </c>
    </row>
    <row r="4434" spans="1:23" ht="90" x14ac:dyDescent="0.25">
      <c r="A4434" s="5">
        <v>121520</v>
      </c>
      <c r="B4434" s="4">
        <v>4</v>
      </c>
      <c r="C4434" s="9" t="s">
        <v>174</v>
      </c>
      <c r="D4434" s="65"/>
      <c r="E4434" s="65" t="s">
        <v>11498</v>
      </c>
      <c r="F4434" s="9" t="s">
        <v>2933</v>
      </c>
      <c r="G4434" s="9" t="s">
        <v>2934</v>
      </c>
      <c r="H4434" s="1" t="s">
        <v>22</v>
      </c>
      <c r="I4434" s="1" t="s">
        <v>39</v>
      </c>
      <c r="K4434" s="14" t="s">
        <v>11500</v>
      </c>
      <c r="L4434" s="14" t="s">
        <v>11500</v>
      </c>
      <c r="M4434" s="2">
        <v>0</v>
      </c>
      <c r="P4434" s="181" t="s">
        <v>11516</v>
      </c>
      <c r="Q4434" s="182" t="s">
        <v>430</v>
      </c>
      <c r="S4434" s="6">
        <v>0</v>
      </c>
      <c r="T4434" s="6">
        <v>0</v>
      </c>
      <c r="U4434" s="6">
        <v>-19113.400000000001</v>
      </c>
      <c r="V4434" s="6">
        <v>0</v>
      </c>
      <c r="W4434" s="6">
        <f>SUM(Table2[[#This Row],[PE Obligations]:[Paving Obligations]])</f>
        <v>-19113.400000000001</v>
      </c>
    </row>
    <row r="4435" spans="1:23" x14ac:dyDescent="0.25">
      <c r="A4435" s="5">
        <v>126225</v>
      </c>
      <c r="B4435" s="4">
        <v>3</v>
      </c>
      <c r="C4435" s="9" t="s">
        <v>262</v>
      </c>
      <c r="D4435" s="65" t="s">
        <v>1209</v>
      </c>
      <c r="E4435" s="65" t="s">
        <v>900</v>
      </c>
      <c r="F4435" s="9" t="s">
        <v>4761</v>
      </c>
      <c r="G4435" s="9" t="s">
        <v>3582</v>
      </c>
      <c r="H4435" s="1" t="s">
        <v>158</v>
      </c>
      <c r="I4435" s="1" t="s">
        <v>341</v>
      </c>
      <c r="J4435" s="1" t="str">
        <f>VLOOKUP(A4435,'Resurfacing Data'!A:M,13,FALSE)</f>
        <v>411TLD Overlay @ 85 lb/sy</v>
      </c>
      <c r="K4435" s="14" t="s">
        <v>11496</v>
      </c>
      <c r="L4435" s="14" t="s">
        <v>10418</v>
      </c>
      <c r="M4435" s="2">
        <v>4.7</v>
      </c>
      <c r="N4435" s="13">
        <v>43182</v>
      </c>
      <c r="P4435" s="181" t="s">
        <v>11515</v>
      </c>
      <c r="Q4435" s="182" t="s">
        <v>24</v>
      </c>
      <c r="S4435" s="6">
        <v>0</v>
      </c>
      <c r="T4435" s="6">
        <v>0</v>
      </c>
      <c r="U4435" s="6">
        <v>290.3</v>
      </c>
      <c r="V4435" s="6">
        <v>-19421.73</v>
      </c>
      <c r="W4435" s="6">
        <f>SUM(Table2[[#This Row],[PE Obligations]:[Paving Obligations]])</f>
        <v>-19131.43</v>
      </c>
    </row>
    <row r="4436" spans="1:23" x14ac:dyDescent="0.25">
      <c r="A4436" s="5">
        <v>127873</v>
      </c>
      <c r="B4436" s="4">
        <v>3</v>
      </c>
      <c r="C4436" s="9" t="s">
        <v>131</v>
      </c>
      <c r="D4436" s="65"/>
      <c r="E4436" s="65" t="s">
        <v>900</v>
      </c>
      <c r="F4436" s="9" t="s">
        <v>5857</v>
      </c>
      <c r="H4436" s="1" t="s">
        <v>105</v>
      </c>
      <c r="I4436" s="1" t="s">
        <v>171</v>
      </c>
      <c r="K4436" s="14" t="s">
        <v>11500</v>
      </c>
      <c r="L4436" s="14" t="s">
        <v>11500</v>
      </c>
      <c r="M4436" s="1" t="s">
        <v>57</v>
      </c>
      <c r="P4436" s="181" t="s">
        <v>11515</v>
      </c>
      <c r="Q4436" s="182"/>
      <c r="S4436" s="6">
        <v>0</v>
      </c>
      <c r="T4436" s="6">
        <v>0</v>
      </c>
      <c r="U4436" s="6">
        <v>-19164.45</v>
      </c>
      <c r="V4436" s="6">
        <v>0</v>
      </c>
      <c r="W4436" s="6">
        <f>SUM(Table2[[#This Row],[PE Obligations]:[Paving Obligations]])</f>
        <v>-19164.45</v>
      </c>
    </row>
    <row r="4437" spans="1:23" ht="30" x14ac:dyDescent="0.25">
      <c r="A4437" s="5">
        <v>115686</v>
      </c>
      <c r="B4437" s="4">
        <v>3</v>
      </c>
      <c r="C4437" s="9" t="s">
        <v>798</v>
      </c>
      <c r="D4437" s="65" t="s">
        <v>513</v>
      </c>
      <c r="E4437" s="65" t="s">
        <v>900</v>
      </c>
      <c r="F4437" s="9" t="s">
        <v>1793</v>
      </c>
      <c r="G4437" s="9" t="s">
        <v>1794</v>
      </c>
      <c r="H4437" s="1" t="s">
        <v>28</v>
      </c>
      <c r="I4437" s="1" t="s">
        <v>29</v>
      </c>
      <c r="K4437" s="14" t="s">
        <v>28</v>
      </c>
      <c r="L4437" s="14" t="s">
        <v>113</v>
      </c>
      <c r="M4437" s="2">
        <v>0.27300000000000002</v>
      </c>
      <c r="N4437" s="13">
        <v>42342</v>
      </c>
      <c r="P4437" s="181" t="s">
        <v>11515</v>
      </c>
      <c r="Q4437" s="182" t="s">
        <v>24</v>
      </c>
      <c r="R4437" s="9" t="s">
        <v>1795</v>
      </c>
      <c r="S4437" s="6">
        <v>-609.54999999999995</v>
      </c>
      <c r="T4437" s="6">
        <v>-3116.1</v>
      </c>
      <c r="U4437" s="6">
        <v>-15448.47</v>
      </c>
      <c r="V4437" s="6">
        <v>0</v>
      </c>
      <c r="W4437" s="6">
        <f>SUM(Table2[[#This Row],[PE Obligations]:[Paving Obligations]])</f>
        <v>-19174.12</v>
      </c>
    </row>
    <row r="4438" spans="1:23" x14ac:dyDescent="0.25">
      <c r="A4438" s="5">
        <v>127477</v>
      </c>
      <c r="B4438" s="4">
        <v>1</v>
      </c>
      <c r="C4438" s="9" t="s">
        <v>287</v>
      </c>
      <c r="D4438" s="65"/>
      <c r="E4438" s="65" t="s">
        <v>11500</v>
      </c>
      <c r="F4438" s="9" t="s">
        <v>5515</v>
      </c>
      <c r="H4438" s="1" t="s">
        <v>878</v>
      </c>
      <c r="I4438" s="1" t="s">
        <v>972</v>
      </c>
      <c r="K4438" s="14" t="s">
        <v>11500</v>
      </c>
      <c r="L4438" s="14" t="s">
        <v>11500</v>
      </c>
      <c r="M4438" s="1" t="s">
        <v>57</v>
      </c>
      <c r="P4438" s="181" t="s">
        <v>11500</v>
      </c>
      <c r="Q4438" s="182"/>
      <c r="S4438" s="6">
        <v>0</v>
      </c>
      <c r="T4438" s="6">
        <v>0</v>
      </c>
      <c r="U4438" s="6">
        <v>-19379.75</v>
      </c>
      <c r="V4438" s="6">
        <v>0</v>
      </c>
      <c r="W4438" s="6">
        <f>SUM(Table2[[#This Row],[PE Obligations]:[Paving Obligations]])</f>
        <v>-19379.75</v>
      </c>
    </row>
    <row r="4439" spans="1:23" x14ac:dyDescent="0.25">
      <c r="A4439" s="5">
        <v>127878</v>
      </c>
      <c r="B4439" s="4">
        <v>1</v>
      </c>
      <c r="C4439" s="9" t="s">
        <v>192</v>
      </c>
      <c r="D4439" s="65"/>
      <c r="E4439" s="65" t="s">
        <v>11500</v>
      </c>
      <c r="F4439" s="9" t="s">
        <v>5863</v>
      </c>
      <c r="H4439" s="1" t="s">
        <v>878</v>
      </c>
      <c r="I4439" s="1" t="s">
        <v>972</v>
      </c>
      <c r="K4439" s="14" t="s">
        <v>11500</v>
      </c>
      <c r="L4439" s="14" t="s">
        <v>11500</v>
      </c>
      <c r="M4439" s="1" t="s">
        <v>57</v>
      </c>
      <c r="P4439" s="181" t="s">
        <v>11500</v>
      </c>
      <c r="Q4439" s="182"/>
      <c r="S4439" s="6">
        <v>0</v>
      </c>
      <c r="T4439" s="6">
        <v>0</v>
      </c>
      <c r="U4439" s="6">
        <v>-19384</v>
      </c>
      <c r="V4439" s="6">
        <v>0</v>
      </c>
      <c r="W4439" s="6">
        <f>SUM(Table2[[#This Row],[PE Obligations]:[Paving Obligations]])</f>
        <v>-19384</v>
      </c>
    </row>
    <row r="4440" spans="1:23" x14ac:dyDescent="0.25">
      <c r="A4440" s="5">
        <v>127567</v>
      </c>
      <c r="B4440" s="4">
        <v>1</v>
      </c>
      <c r="C4440" s="9" t="s">
        <v>49</v>
      </c>
      <c r="D4440" s="65"/>
      <c r="E4440" s="65" t="s">
        <v>900</v>
      </c>
      <c r="F4440" s="9" t="s">
        <v>5586</v>
      </c>
      <c r="H4440" s="1" t="s">
        <v>105</v>
      </c>
      <c r="I4440" s="1" t="s">
        <v>171</v>
      </c>
      <c r="K4440" s="14" t="s">
        <v>11500</v>
      </c>
      <c r="L4440" s="14" t="s">
        <v>11500</v>
      </c>
      <c r="M4440" s="1" t="s">
        <v>57</v>
      </c>
      <c r="P4440" s="181" t="s">
        <v>11515</v>
      </c>
      <c r="Q4440" s="182"/>
      <c r="S4440" s="6">
        <v>0</v>
      </c>
      <c r="T4440" s="6">
        <v>0</v>
      </c>
      <c r="U4440" s="6">
        <v>-19406.91</v>
      </c>
      <c r="V4440" s="6">
        <v>0</v>
      </c>
      <c r="W4440" s="6">
        <f>SUM(Table2[[#This Row],[PE Obligations]:[Paving Obligations]])</f>
        <v>-19406.91</v>
      </c>
    </row>
    <row r="4441" spans="1:23" x14ac:dyDescent="0.25">
      <c r="A4441" s="5">
        <v>127987</v>
      </c>
      <c r="B4441" s="4">
        <v>3</v>
      </c>
      <c r="C4441" s="9" t="s">
        <v>239</v>
      </c>
      <c r="D4441" s="65"/>
      <c r="E4441" s="65" t="s">
        <v>11500</v>
      </c>
      <c r="F4441" s="9" t="s">
        <v>5957</v>
      </c>
      <c r="H4441" s="1" t="s">
        <v>878</v>
      </c>
      <c r="I4441" s="1" t="s">
        <v>972</v>
      </c>
      <c r="K4441" s="14" t="s">
        <v>11500</v>
      </c>
      <c r="L4441" s="14" t="s">
        <v>11500</v>
      </c>
      <c r="M4441" s="1" t="s">
        <v>57</v>
      </c>
      <c r="P4441" s="181" t="s">
        <v>11500</v>
      </c>
      <c r="Q4441" s="182"/>
      <c r="S4441" s="6">
        <v>0</v>
      </c>
      <c r="T4441" s="6">
        <v>0</v>
      </c>
      <c r="U4441" s="6">
        <v>-19517</v>
      </c>
      <c r="V4441" s="6">
        <v>0</v>
      </c>
      <c r="W4441" s="6">
        <f>SUM(Table2[[#This Row],[PE Obligations]:[Paving Obligations]])</f>
        <v>-19517</v>
      </c>
    </row>
    <row r="4442" spans="1:23" x14ac:dyDescent="0.25">
      <c r="A4442" s="5">
        <v>127573</v>
      </c>
      <c r="B4442" s="4">
        <v>1</v>
      </c>
      <c r="C4442" s="9" t="s">
        <v>169</v>
      </c>
      <c r="D4442" s="65"/>
      <c r="E4442" s="65" t="s">
        <v>900</v>
      </c>
      <c r="F4442" s="9" t="s">
        <v>5590</v>
      </c>
      <c r="H4442" s="1" t="s">
        <v>105</v>
      </c>
      <c r="I4442" s="1" t="s">
        <v>171</v>
      </c>
      <c r="K4442" s="14" t="s">
        <v>11500</v>
      </c>
      <c r="L4442" s="14" t="s">
        <v>11500</v>
      </c>
      <c r="M4442" s="1" t="s">
        <v>57</v>
      </c>
      <c r="P4442" s="181" t="s">
        <v>11515</v>
      </c>
      <c r="Q4442" s="182"/>
      <c r="S4442" s="6">
        <v>0</v>
      </c>
      <c r="T4442" s="6">
        <v>0</v>
      </c>
      <c r="U4442" s="6">
        <v>-19603.650000000001</v>
      </c>
      <c r="V4442" s="6">
        <v>0</v>
      </c>
      <c r="W4442" s="6">
        <f>SUM(Table2[[#This Row],[PE Obligations]:[Paving Obligations]])</f>
        <v>-19603.650000000001</v>
      </c>
    </row>
    <row r="4443" spans="1:23" ht="30" x14ac:dyDescent="0.25">
      <c r="A4443" s="5">
        <v>118493</v>
      </c>
      <c r="B4443" s="4">
        <v>2</v>
      </c>
      <c r="C4443" s="9" t="s">
        <v>197</v>
      </c>
      <c r="D4443" s="65" t="s">
        <v>135</v>
      </c>
      <c r="E4443" s="65" t="s">
        <v>11498</v>
      </c>
      <c r="F4443" s="9" t="s">
        <v>2303</v>
      </c>
      <c r="H4443" s="1" t="s">
        <v>1079</v>
      </c>
      <c r="I4443" s="1" t="s">
        <v>118</v>
      </c>
      <c r="K4443" s="14" t="s">
        <v>11496</v>
      </c>
      <c r="L4443" s="14" t="s">
        <v>11499</v>
      </c>
      <c r="M4443" s="1" t="s">
        <v>57</v>
      </c>
      <c r="N4443" s="13">
        <v>42293</v>
      </c>
      <c r="P4443" s="181" t="s">
        <v>11517</v>
      </c>
      <c r="Q4443" s="182" t="s">
        <v>24</v>
      </c>
      <c r="S4443" s="6">
        <v>0</v>
      </c>
      <c r="T4443" s="6">
        <v>-19646.43</v>
      </c>
      <c r="U4443" s="6">
        <v>0</v>
      </c>
      <c r="V4443" s="6">
        <v>0</v>
      </c>
      <c r="W4443" s="6">
        <f>SUM(Table2[[#This Row],[PE Obligations]:[Paving Obligations]])</f>
        <v>-19646.43</v>
      </c>
    </row>
    <row r="4444" spans="1:23" ht="45" x14ac:dyDescent="0.25">
      <c r="A4444" s="5">
        <v>100262</v>
      </c>
      <c r="B4444" s="4">
        <v>2</v>
      </c>
      <c r="C4444" s="9" t="s">
        <v>459</v>
      </c>
      <c r="D4444" s="65" t="s">
        <v>460</v>
      </c>
      <c r="E4444" s="65" t="s">
        <v>900</v>
      </c>
      <c r="F4444" s="9" t="s">
        <v>461</v>
      </c>
      <c r="G4444" s="9" t="s">
        <v>462</v>
      </c>
      <c r="H4444" s="1" t="s">
        <v>74</v>
      </c>
      <c r="I4444" s="1" t="s">
        <v>113</v>
      </c>
      <c r="K4444" s="14" t="s">
        <v>11496</v>
      </c>
      <c r="L4444" s="14" t="s">
        <v>113</v>
      </c>
      <c r="M4444" s="2">
        <v>3.3</v>
      </c>
      <c r="N4444" s="13">
        <v>43637</v>
      </c>
      <c r="P4444" s="181" t="s">
        <v>11515</v>
      </c>
      <c r="Q4444" s="182" t="s">
        <v>24</v>
      </c>
      <c r="S4444" s="6">
        <v>500000</v>
      </c>
      <c r="T4444" s="6">
        <v>-500000</v>
      </c>
      <c r="U4444" s="6">
        <v>-19731</v>
      </c>
      <c r="V4444" s="6">
        <v>0</v>
      </c>
      <c r="W4444" s="6">
        <f>SUM(Table2[[#This Row],[PE Obligations]:[Paving Obligations]])</f>
        <v>-19731</v>
      </c>
    </row>
    <row r="4445" spans="1:23" ht="45" x14ac:dyDescent="0.25">
      <c r="A4445" s="5">
        <v>107336.02</v>
      </c>
      <c r="B4445" s="4">
        <v>2</v>
      </c>
      <c r="C4445" s="9" t="s">
        <v>121</v>
      </c>
      <c r="D4445" s="65" t="s">
        <v>999</v>
      </c>
      <c r="E4445" s="65" t="s">
        <v>900</v>
      </c>
      <c r="F4445" s="9" t="s">
        <v>1000</v>
      </c>
      <c r="G4445" s="9" t="s">
        <v>1001</v>
      </c>
      <c r="H4445" s="1" t="s">
        <v>501</v>
      </c>
      <c r="I4445" s="1" t="s">
        <v>600</v>
      </c>
      <c r="K4445" s="14" t="s">
        <v>11500</v>
      </c>
      <c r="L4445" s="14" t="s">
        <v>11500</v>
      </c>
      <c r="M4445" s="2">
        <v>4.8</v>
      </c>
      <c r="N4445" s="13">
        <v>42706</v>
      </c>
      <c r="P4445" s="181" t="s">
        <v>11514</v>
      </c>
      <c r="Q4445" s="182" t="s">
        <v>11</v>
      </c>
      <c r="S4445" s="6">
        <v>-17763.939999999999</v>
      </c>
      <c r="T4445" s="6">
        <v>0</v>
      </c>
      <c r="U4445" s="6">
        <v>-1996.55</v>
      </c>
      <c r="V4445" s="6">
        <v>0</v>
      </c>
      <c r="W4445" s="6">
        <f>SUM(Table2[[#This Row],[PE Obligations]:[Paving Obligations]])</f>
        <v>-19760.489999999998</v>
      </c>
    </row>
    <row r="4446" spans="1:23" ht="30" x14ac:dyDescent="0.25">
      <c r="A4446" s="5">
        <v>117511</v>
      </c>
      <c r="B4446" s="4">
        <v>2</v>
      </c>
      <c r="C4446" s="9" t="s">
        <v>212</v>
      </c>
      <c r="D4446" s="65" t="s">
        <v>135</v>
      </c>
      <c r="E4446" s="65" t="s">
        <v>11498</v>
      </c>
      <c r="F4446" s="9" t="s">
        <v>2146</v>
      </c>
      <c r="H4446" s="1" t="s">
        <v>1079</v>
      </c>
      <c r="I4446" s="1" t="s">
        <v>118</v>
      </c>
      <c r="K4446" s="14" t="s">
        <v>11496</v>
      </c>
      <c r="L4446" s="14" t="s">
        <v>11499</v>
      </c>
      <c r="M4446" s="2">
        <v>0.99299999999999999</v>
      </c>
      <c r="N4446" s="13">
        <v>42195</v>
      </c>
      <c r="P4446" s="181" t="s">
        <v>11517</v>
      </c>
      <c r="Q4446" s="182" t="s">
        <v>24</v>
      </c>
      <c r="S4446" s="6">
        <v>-19861.91</v>
      </c>
      <c r="T4446" s="6">
        <v>0</v>
      </c>
      <c r="U4446" s="6">
        <v>0</v>
      </c>
      <c r="V4446" s="6">
        <v>0</v>
      </c>
      <c r="W4446" s="6">
        <f>SUM(Table2[[#This Row],[PE Obligations]:[Paving Obligations]])</f>
        <v>-19861.91</v>
      </c>
    </row>
    <row r="4447" spans="1:23" x14ac:dyDescent="0.25">
      <c r="A4447" s="5">
        <v>116366.06</v>
      </c>
      <c r="B4447" s="4">
        <v>3</v>
      </c>
      <c r="C4447" s="9" t="s">
        <v>161</v>
      </c>
      <c r="D4447" s="65" t="s">
        <v>900</v>
      </c>
      <c r="E4447" s="65" t="s">
        <v>900</v>
      </c>
      <c r="F4447" s="9" t="s">
        <v>1955</v>
      </c>
      <c r="H4447" s="1" t="s">
        <v>105</v>
      </c>
      <c r="I4447" s="1" t="s">
        <v>761</v>
      </c>
      <c r="K4447" s="14" t="s">
        <v>11500</v>
      </c>
      <c r="L4447" s="14" t="s">
        <v>11500</v>
      </c>
      <c r="M4447" s="2">
        <v>323.61</v>
      </c>
      <c r="N4447" s="13">
        <v>43077</v>
      </c>
      <c r="P4447" s="181" t="s">
        <v>11515</v>
      </c>
      <c r="Q4447" s="182"/>
      <c r="S4447" s="6">
        <v>0</v>
      </c>
      <c r="T4447" s="6">
        <v>0</v>
      </c>
      <c r="U4447" s="6">
        <v>-19939.060000000001</v>
      </c>
      <c r="V4447" s="6">
        <v>0</v>
      </c>
      <c r="W4447" s="6">
        <f>SUM(Table2[[#This Row],[PE Obligations]:[Paving Obligations]])</f>
        <v>-19939.060000000001</v>
      </c>
    </row>
    <row r="4448" spans="1:23" ht="135" x14ac:dyDescent="0.25">
      <c r="A4448" s="5">
        <v>126589</v>
      </c>
      <c r="B4448" s="4">
        <v>1</v>
      </c>
      <c r="C4448" s="9" t="s">
        <v>102</v>
      </c>
      <c r="D4448" s="65" t="s">
        <v>644</v>
      </c>
      <c r="E4448" s="65" t="s">
        <v>900</v>
      </c>
      <c r="F4448" s="9" t="s">
        <v>4948</v>
      </c>
      <c r="G4448" s="9" t="s">
        <v>4949</v>
      </c>
      <c r="H4448" s="1" t="s">
        <v>22</v>
      </c>
      <c r="I4448" s="1" t="s">
        <v>56</v>
      </c>
      <c r="K4448" s="14" t="s">
        <v>11500</v>
      </c>
      <c r="L4448" s="14" t="s">
        <v>11500</v>
      </c>
      <c r="M4448" s="2">
        <v>3.79</v>
      </c>
      <c r="P4448" s="181" t="s">
        <v>11514</v>
      </c>
      <c r="Q4448" s="182" t="s">
        <v>11</v>
      </c>
      <c r="S4448" s="6">
        <v>-20000</v>
      </c>
      <c r="T4448" s="6">
        <v>0</v>
      </c>
      <c r="U4448" s="6">
        <v>0</v>
      </c>
      <c r="V4448" s="6">
        <v>0</v>
      </c>
      <c r="W4448" s="6">
        <f>SUM(Table2[[#This Row],[PE Obligations]:[Paving Obligations]])</f>
        <v>-20000</v>
      </c>
    </row>
    <row r="4449" spans="1:23" ht="30" x14ac:dyDescent="0.25">
      <c r="A4449" s="5">
        <v>121470</v>
      </c>
      <c r="B4449" s="4">
        <v>3</v>
      </c>
      <c r="C4449" s="9" t="s">
        <v>250</v>
      </c>
      <c r="D4449" s="65"/>
      <c r="E4449" s="65" t="s">
        <v>11500</v>
      </c>
      <c r="F4449" s="9" t="s">
        <v>2915</v>
      </c>
      <c r="H4449" s="1" t="s">
        <v>24</v>
      </c>
      <c r="I4449" s="1" t="s">
        <v>972</v>
      </c>
      <c r="K4449" s="14" t="s">
        <v>11500</v>
      </c>
      <c r="L4449" s="14" t="s">
        <v>11500</v>
      </c>
      <c r="M4449" s="1" t="s">
        <v>57</v>
      </c>
      <c r="P4449" s="181" t="s">
        <v>11500</v>
      </c>
      <c r="Q4449" s="182"/>
      <c r="S4449" s="6">
        <v>0</v>
      </c>
      <c r="T4449" s="6">
        <v>0</v>
      </c>
      <c r="U4449" s="6">
        <v>-20043.97</v>
      </c>
      <c r="V4449" s="6">
        <v>0</v>
      </c>
      <c r="W4449" s="6">
        <f>SUM(Table2[[#This Row],[PE Obligations]:[Paving Obligations]])</f>
        <v>-20043.97</v>
      </c>
    </row>
    <row r="4450" spans="1:23" x14ac:dyDescent="0.25">
      <c r="A4450" s="5">
        <v>105225.14</v>
      </c>
      <c r="B4450" s="4">
        <v>3</v>
      </c>
      <c r="C4450" s="9" t="s">
        <v>239</v>
      </c>
      <c r="D4450" s="65"/>
      <c r="E4450" s="65" t="s">
        <v>11498</v>
      </c>
      <c r="F4450" s="9" t="s">
        <v>896</v>
      </c>
      <c r="H4450" s="1" t="s">
        <v>760</v>
      </c>
      <c r="I4450" s="1" t="s">
        <v>761</v>
      </c>
      <c r="K4450" s="14" t="s">
        <v>11500</v>
      </c>
      <c r="L4450" s="14" t="s">
        <v>11500</v>
      </c>
      <c r="M4450" s="1" t="s">
        <v>57</v>
      </c>
      <c r="P4450" s="181" t="s">
        <v>11517</v>
      </c>
      <c r="Q4450" s="182"/>
      <c r="S4450" s="6">
        <v>0</v>
      </c>
      <c r="T4450" s="6">
        <v>0</v>
      </c>
      <c r="U4450" s="6">
        <v>-20681.86</v>
      </c>
      <c r="V4450" s="6">
        <v>0</v>
      </c>
      <c r="W4450" s="6">
        <f>SUM(Table2[[#This Row],[PE Obligations]:[Paving Obligations]])</f>
        <v>-20681.86</v>
      </c>
    </row>
    <row r="4451" spans="1:23" x14ac:dyDescent="0.25">
      <c r="A4451" s="5">
        <v>126124</v>
      </c>
      <c r="B4451" s="4">
        <v>1</v>
      </c>
      <c r="C4451" s="9" t="s">
        <v>90</v>
      </c>
      <c r="D4451" s="65" t="s">
        <v>4690</v>
      </c>
      <c r="E4451" s="65" t="s">
        <v>11498</v>
      </c>
      <c r="F4451" s="9" t="s">
        <v>4691</v>
      </c>
      <c r="H4451" s="1" t="s">
        <v>1098</v>
      </c>
      <c r="I4451" s="1" t="s">
        <v>158</v>
      </c>
      <c r="K4451" s="14" t="s">
        <v>11500</v>
      </c>
      <c r="L4451" s="14" t="s">
        <v>11500</v>
      </c>
      <c r="M4451" s="2">
        <v>1.94</v>
      </c>
      <c r="P4451" s="181" t="s">
        <v>11517</v>
      </c>
      <c r="Q4451" s="182" t="s">
        <v>24</v>
      </c>
      <c r="S4451" s="6">
        <v>0</v>
      </c>
      <c r="T4451" s="6">
        <v>0</v>
      </c>
      <c r="U4451" s="6">
        <v>0</v>
      </c>
      <c r="V4451" s="6">
        <v>-20721.2</v>
      </c>
      <c r="W4451" s="6">
        <f>SUM(Table2[[#This Row],[PE Obligations]:[Paving Obligations]])</f>
        <v>-20721.2</v>
      </c>
    </row>
    <row r="4452" spans="1:23" x14ac:dyDescent="0.25">
      <c r="A4452" s="5">
        <v>127026</v>
      </c>
      <c r="B4452" s="4">
        <v>3</v>
      </c>
      <c r="C4452" s="9" t="s">
        <v>298</v>
      </c>
      <c r="D4452" s="65" t="s">
        <v>5252</v>
      </c>
      <c r="E4452" s="65" t="s">
        <v>11498</v>
      </c>
      <c r="F4452" s="9" t="s">
        <v>5253</v>
      </c>
      <c r="H4452" s="1" t="s">
        <v>1098</v>
      </c>
      <c r="I4452" s="1" t="s">
        <v>158</v>
      </c>
      <c r="K4452" s="14" t="s">
        <v>11496</v>
      </c>
      <c r="L4452" s="14" t="s">
        <v>10418</v>
      </c>
      <c r="M4452" s="2">
        <v>2.29</v>
      </c>
      <c r="P4452" s="181" t="s">
        <v>11517</v>
      </c>
      <c r="Q4452" s="182"/>
      <c r="S4452" s="6">
        <v>0</v>
      </c>
      <c r="T4452" s="6">
        <v>0</v>
      </c>
      <c r="U4452" s="6">
        <v>0</v>
      </c>
      <c r="V4452" s="6">
        <v>-20730.12</v>
      </c>
      <c r="W4452" s="6">
        <f>SUM(Table2[[#This Row],[PE Obligations]:[Paving Obligations]])</f>
        <v>-20730.12</v>
      </c>
    </row>
    <row r="4453" spans="1:23" ht="30" x14ac:dyDescent="0.25">
      <c r="A4453" s="5">
        <v>125677</v>
      </c>
      <c r="B4453" s="4">
        <v>2</v>
      </c>
      <c r="C4453" s="9" t="s">
        <v>65</v>
      </c>
      <c r="D4453" s="65" t="s">
        <v>4516</v>
      </c>
      <c r="E4453" s="65" t="s">
        <v>11498</v>
      </c>
      <c r="F4453" s="9" t="s">
        <v>4517</v>
      </c>
      <c r="H4453" s="1" t="s">
        <v>1098</v>
      </c>
      <c r="I4453" s="1" t="s">
        <v>158</v>
      </c>
      <c r="K4453" s="14" t="s">
        <v>11500</v>
      </c>
      <c r="L4453" s="14" t="s">
        <v>11500</v>
      </c>
      <c r="M4453" s="2">
        <v>0.224</v>
      </c>
      <c r="P4453" s="181" t="s">
        <v>11517</v>
      </c>
      <c r="Q4453" s="182" t="s">
        <v>30</v>
      </c>
      <c r="S4453" s="6">
        <v>0</v>
      </c>
      <c r="T4453" s="6">
        <v>0</v>
      </c>
      <c r="U4453" s="6">
        <v>0</v>
      </c>
      <c r="V4453" s="6">
        <v>-20822.330000000002</v>
      </c>
      <c r="W4453" s="6">
        <f>SUM(Table2[[#This Row],[PE Obligations]:[Paving Obligations]])</f>
        <v>-20822.330000000002</v>
      </c>
    </row>
    <row r="4454" spans="1:23" x14ac:dyDescent="0.25">
      <c r="A4454" s="5">
        <v>105211.14</v>
      </c>
      <c r="B4454" s="4">
        <v>3</v>
      </c>
      <c r="C4454" s="9" t="s">
        <v>254</v>
      </c>
      <c r="D4454" s="65"/>
      <c r="E4454" s="65" t="s">
        <v>11498</v>
      </c>
      <c r="F4454" s="9" t="s">
        <v>896</v>
      </c>
      <c r="H4454" s="1" t="s">
        <v>760</v>
      </c>
      <c r="I4454" s="1" t="s">
        <v>761</v>
      </c>
      <c r="K4454" s="14" t="s">
        <v>11500</v>
      </c>
      <c r="L4454" s="14" t="s">
        <v>11500</v>
      </c>
      <c r="M4454" s="1" t="s">
        <v>57</v>
      </c>
      <c r="P4454" s="181" t="s">
        <v>11517</v>
      </c>
      <c r="Q4454" s="182"/>
      <c r="S4454" s="6">
        <v>0</v>
      </c>
      <c r="T4454" s="6">
        <v>0</v>
      </c>
      <c r="U4454" s="6">
        <v>-20981.55</v>
      </c>
      <c r="V4454" s="6">
        <v>0</v>
      </c>
      <c r="W4454" s="6">
        <f>SUM(Table2[[#This Row],[PE Obligations]:[Paving Obligations]])</f>
        <v>-20981.55</v>
      </c>
    </row>
    <row r="4455" spans="1:23" ht="30" x14ac:dyDescent="0.25">
      <c r="A4455" s="5">
        <v>126117</v>
      </c>
      <c r="B4455" s="4">
        <v>2</v>
      </c>
      <c r="C4455" s="9" t="s">
        <v>176</v>
      </c>
      <c r="D4455" s="65" t="s">
        <v>999</v>
      </c>
      <c r="E4455" s="65" t="s">
        <v>900</v>
      </c>
      <c r="F4455" s="9" t="s">
        <v>4681</v>
      </c>
      <c r="G4455" s="9" t="s">
        <v>4682</v>
      </c>
      <c r="H4455" s="1" t="s">
        <v>158</v>
      </c>
      <c r="I4455" s="1" t="s">
        <v>341</v>
      </c>
      <c r="J4455" s="1" t="str">
        <f>VLOOKUP(A4455,'Resurfacing Data'!A:M,13,FALSE)</f>
        <v>Micro-surfacing @ 22 lbs/sy</v>
      </c>
      <c r="K4455" s="14" t="s">
        <v>11496</v>
      </c>
      <c r="L4455" s="14" t="s">
        <v>10418</v>
      </c>
      <c r="M4455" s="2">
        <v>5.58</v>
      </c>
      <c r="N4455" s="13">
        <v>43140</v>
      </c>
      <c r="O4455" s="1" t="s">
        <v>381</v>
      </c>
      <c r="P4455" s="181" t="s">
        <v>11515</v>
      </c>
      <c r="Q4455" s="182" t="s">
        <v>24</v>
      </c>
      <c r="S4455" s="6">
        <v>0</v>
      </c>
      <c r="T4455" s="6">
        <v>0</v>
      </c>
      <c r="U4455" s="6">
        <v>-3987.15</v>
      </c>
      <c r="V4455" s="6">
        <v>-16997.18</v>
      </c>
      <c r="W4455" s="6">
        <f>SUM(Table2[[#This Row],[PE Obligations]:[Paving Obligations]])</f>
        <v>-20984.33</v>
      </c>
    </row>
    <row r="4456" spans="1:23" x14ac:dyDescent="0.25">
      <c r="A4456" s="5">
        <v>126064</v>
      </c>
      <c r="B4456" s="4">
        <v>1</v>
      </c>
      <c r="C4456" s="9" t="s">
        <v>40</v>
      </c>
      <c r="D4456" s="65" t="s">
        <v>2501</v>
      </c>
      <c r="E4456" s="65" t="s">
        <v>900</v>
      </c>
      <c r="F4456" s="9" t="s">
        <v>4626</v>
      </c>
      <c r="G4456" s="9" t="s">
        <v>4627</v>
      </c>
      <c r="H4456" s="1" t="s">
        <v>158</v>
      </c>
      <c r="I4456" s="1" t="s">
        <v>341</v>
      </c>
      <c r="J4456" s="1" t="str">
        <f>VLOOKUP(A4456,'Resurfacing Data'!A:M,13,FALSE)</f>
        <v>Mill &amp; 411D</v>
      </c>
      <c r="K4456" s="14" t="s">
        <v>11496</v>
      </c>
      <c r="L4456" s="14" t="s">
        <v>10418</v>
      </c>
      <c r="M4456" s="2">
        <v>3.5</v>
      </c>
      <c r="N4456" s="13">
        <v>43231</v>
      </c>
      <c r="O4456" s="1" t="s">
        <v>342</v>
      </c>
      <c r="P4456" s="181" t="s">
        <v>11514</v>
      </c>
      <c r="Q4456" s="182" t="s">
        <v>11</v>
      </c>
      <c r="S4456" s="6">
        <v>0</v>
      </c>
      <c r="T4456" s="6">
        <v>0</v>
      </c>
      <c r="U4456" s="6">
        <v>0</v>
      </c>
      <c r="V4456" s="6">
        <v>-21100.52</v>
      </c>
      <c r="W4456" s="6">
        <f>SUM(Table2[[#This Row],[PE Obligations]:[Paving Obligations]])</f>
        <v>-21100.52</v>
      </c>
    </row>
    <row r="4457" spans="1:23" x14ac:dyDescent="0.25">
      <c r="A4457" s="5">
        <v>127519</v>
      </c>
      <c r="B4457" s="4">
        <v>1</v>
      </c>
      <c r="C4457" s="9" t="s">
        <v>90</v>
      </c>
      <c r="D4457" s="65"/>
      <c r="E4457" s="65" t="s">
        <v>900</v>
      </c>
      <c r="F4457" s="9" t="s">
        <v>5554</v>
      </c>
      <c r="H4457" s="1" t="s">
        <v>105</v>
      </c>
      <c r="I4457" s="1" t="s">
        <v>171</v>
      </c>
      <c r="K4457" s="14" t="s">
        <v>11500</v>
      </c>
      <c r="L4457" s="14" t="s">
        <v>11500</v>
      </c>
      <c r="M4457" s="1" t="s">
        <v>57</v>
      </c>
      <c r="P4457" s="181" t="s">
        <v>11515</v>
      </c>
      <c r="Q4457" s="182"/>
      <c r="S4457" s="6">
        <v>0</v>
      </c>
      <c r="T4457" s="6">
        <v>0</v>
      </c>
      <c r="U4457" s="6">
        <v>-21526.37</v>
      </c>
      <c r="V4457" s="6">
        <v>0</v>
      </c>
      <c r="W4457" s="6">
        <f>SUM(Table2[[#This Row],[PE Obligations]:[Paving Obligations]])</f>
        <v>-21526.37</v>
      </c>
    </row>
    <row r="4458" spans="1:23" ht="30" x14ac:dyDescent="0.25">
      <c r="A4458" s="5">
        <v>125849</v>
      </c>
      <c r="B4458" s="4">
        <v>3</v>
      </c>
      <c r="C4458" s="9" t="s">
        <v>239</v>
      </c>
      <c r="D4458" s="65" t="s">
        <v>4581</v>
      </c>
      <c r="E4458" s="65" t="s">
        <v>11498</v>
      </c>
      <c r="F4458" s="9" t="s">
        <v>4582</v>
      </c>
      <c r="H4458" s="1" t="s">
        <v>1098</v>
      </c>
      <c r="I4458" s="1" t="s">
        <v>158</v>
      </c>
      <c r="K4458" s="14" t="s">
        <v>11500</v>
      </c>
      <c r="L4458" s="14" t="s">
        <v>11500</v>
      </c>
      <c r="M4458" s="2">
        <v>5.7460000000000004</v>
      </c>
      <c r="P4458" s="181" t="s">
        <v>11517</v>
      </c>
      <c r="Q4458" s="182" t="s">
        <v>30</v>
      </c>
      <c r="S4458" s="6">
        <v>0</v>
      </c>
      <c r="T4458" s="6">
        <v>0</v>
      </c>
      <c r="U4458" s="6">
        <v>0</v>
      </c>
      <c r="V4458" s="6">
        <v>-21563.73</v>
      </c>
      <c r="W4458" s="6">
        <f>SUM(Table2[[#This Row],[PE Obligations]:[Paving Obligations]])</f>
        <v>-21563.73</v>
      </c>
    </row>
    <row r="4459" spans="1:23" ht="30" x14ac:dyDescent="0.25">
      <c r="A4459" s="5">
        <v>127917</v>
      </c>
      <c r="B4459" s="4">
        <v>4</v>
      </c>
      <c r="C4459" s="9" t="s">
        <v>190</v>
      </c>
      <c r="D4459" s="65" t="s">
        <v>1512</v>
      </c>
      <c r="E4459" s="65" t="s">
        <v>11498</v>
      </c>
      <c r="F4459" s="9" t="s">
        <v>5896</v>
      </c>
      <c r="H4459" s="1" t="s">
        <v>1098</v>
      </c>
      <c r="I4459" s="1" t="s">
        <v>158</v>
      </c>
      <c r="K4459" s="14" t="s">
        <v>11500</v>
      </c>
      <c r="L4459" s="14" t="s">
        <v>11500</v>
      </c>
      <c r="M4459" s="2">
        <v>2.1469999999999998</v>
      </c>
      <c r="P4459" s="181" t="s">
        <v>11517</v>
      </c>
      <c r="Q4459" s="182" t="s">
        <v>30</v>
      </c>
      <c r="S4459" s="6">
        <v>0</v>
      </c>
      <c r="T4459" s="6">
        <v>0</v>
      </c>
      <c r="U4459" s="6">
        <v>0</v>
      </c>
      <c r="V4459" s="6">
        <v>-21609.85</v>
      </c>
      <c r="W4459" s="6">
        <f>SUM(Table2[[#This Row],[PE Obligations]:[Paving Obligations]])</f>
        <v>-21609.85</v>
      </c>
    </row>
    <row r="4460" spans="1:23" x14ac:dyDescent="0.25">
      <c r="A4460" s="5">
        <v>127604</v>
      </c>
      <c r="B4460" s="4">
        <v>3</v>
      </c>
      <c r="C4460" s="9" t="s">
        <v>131</v>
      </c>
      <c r="D4460" s="65"/>
      <c r="E4460" s="65" t="s">
        <v>900</v>
      </c>
      <c r="F4460" s="9" t="s">
        <v>5593</v>
      </c>
      <c r="H4460" s="1" t="s">
        <v>105</v>
      </c>
      <c r="I4460" s="1" t="s">
        <v>171</v>
      </c>
      <c r="K4460" s="14" t="s">
        <v>11500</v>
      </c>
      <c r="L4460" s="14" t="s">
        <v>11500</v>
      </c>
      <c r="M4460" s="1" t="s">
        <v>57</v>
      </c>
      <c r="P4460" s="181" t="s">
        <v>11515</v>
      </c>
      <c r="Q4460" s="182"/>
      <c r="S4460" s="6">
        <v>0</v>
      </c>
      <c r="T4460" s="6">
        <v>0</v>
      </c>
      <c r="U4460" s="6">
        <v>-21737.7</v>
      </c>
      <c r="V4460" s="6">
        <v>0</v>
      </c>
      <c r="W4460" s="6">
        <f>SUM(Table2[[#This Row],[PE Obligations]:[Paving Obligations]])</f>
        <v>-21737.7</v>
      </c>
    </row>
    <row r="4461" spans="1:23" ht="30" x14ac:dyDescent="0.25">
      <c r="A4461" s="5">
        <v>126113</v>
      </c>
      <c r="B4461" s="4">
        <v>2</v>
      </c>
      <c r="C4461" s="9" t="s">
        <v>199</v>
      </c>
      <c r="D4461" s="65" t="s">
        <v>4675</v>
      </c>
      <c r="E4461" s="65" t="s">
        <v>900</v>
      </c>
      <c r="F4461" s="9" t="s">
        <v>4676</v>
      </c>
      <c r="G4461" s="9" t="s">
        <v>4674</v>
      </c>
      <c r="H4461" s="1" t="s">
        <v>158</v>
      </c>
      <c r="I4461" s="1" t="s">
        <v>341</v>
      </c>
      <c r="J4461" s="1" t="str">
        <f>VLOOKUP(A4461,'Resurfacing Data'!A:M,13,FALSE)</f>
        <v>Micro-surfacing @ 22 lbs/sy</v>
      </c>
      <c r="K4461" s="14" t="s">
        <v>11496</v>
      </c>
      <c r="L4461" s="14" t="s">
        <v>10418</v>
      </c>
      <c r="M4461" s="2">
        <v>5.63</v>
      </c>
      <c r="N4461" s="13">
        <v>43140</v>
      </c>
      <c r="O4461" s="1" t="s">
        <v>381</v>
      </c>
      <c r="P4461" s="181" t="s">
        <v>11515</v>
      </c>
      <c r="Q4461" s="182" t="s">
        <v>24</v>
      </c>
      <c r="S4461" s="6">
        <v>0</v>
      </c>
      <c r="T4461" s="6">
        <v>0</v>
      </c>
      <c r="U4461" s="6">
        <v>-1320.28</v>
      </c>
      <c r="V4461" s="6">
        <v>-20431.09</v>
      </c>
      <c r="W4461" s="6">
        <f>SUM(Table2[[#This Row],[PE Obligations]:[Paving Obligations]])</f>
        <v>-21751.37</v>
      </c>
    </row>
    <row r="4462" spans="1:23" ht="30" x14ac:dyDescent="0.25">
      <c r="A4462" s="5">
        <v>123822</v>
      </c>
      <c r="B4462" s="4">
        <v>1</v>
      </c>
      <c r="C4462" s="9" t="s">
        <v>310</v>
      </c>
      <c r="D4462" s="65" t="s">
        <v>404</v>
      </c>
      <c r="E4462" s="65" t="s">
        <v>900</v>
      </c>
      <c r="F4462" s="9" t="s">
        <v>3577</v>
      </c>
      <c r="G4462" s="9" t="s">
        <v>3578</v>
      </c>
      <c r="H4462" s="1" t="s">
        <v>501</v>
      </c>
      <c r="I4462" s="1" t="s">
        <v>600</v>
      </c>
      <c r="K4462" s="14" t="s">
        <v>11500</v>
      </c>
      <c r="L4462" s="14" t="s">
        <v>11500</v>
      </c>
      <c r="M4462" s="2">
        <v>0.59</v>
      </c>
      <c r="N4462" s="13">
        <v>43231</v>
      </c>
      <c r="P4462" s="181" t="s">
        <v>11514</v>
      </c>
      <c r="Q4462" s="182" t="s">
        <v>11</v>
      </c>
      <c r="S4462" s="6">
        <v>-18961.95</v>
      </c>
      <c r="T4462" s="6">
        <v>0</v>
      </c>
      <c r="U4462" s="6">
        <v>-2872.36</v>
      </c>
      <c r="V4462" s="6">
        <v>0</v>
      </c>
      <c r="W4462" s="6">
        <f>SUM(Table2[[#This Row],[PE Obligations]:[Paving Obligations]])</f>
        <v>-21834.31</v>
      </c>
    </row>
    <row r="4463" spans="1:23" ht="30" x14ac:dyDescent="0.25">
      <c r="A4463" s="5">
        <v>125600</v>
      </c>
      <c r="B4463" s="4">
        <v>2</v>
      </c>
      <c r="C4463" s="9" t="s">
        <v>204</v>
      </c>
      <c r="D4463" s="65" t="s">
        <v>4476</v>
      </c>
      <c r="E4463" s="65" t="s">
        <v>11498</v>
      </c>
      <c r="F4463" s="9" t="s">
        <v>4477</v>
      </c>
      <c r="H4463" s="1" t="s">
        <v>1098</v>
      </c>
      <c r="I4463" s="1" t="s">
        <v>158</v>
      </c>
      <c r="K4463" s="14" t="s">
        <v>11500</v>
      </c>
      <c r="L4463" s="14" t="s">
        <v>11500</v>
      </c>
      <c r="M4463" s="2">
        <v>2.77</v>
      </c>
      <c r="P4463" s="181" t="s">
        <v>11517</v>
      </c>
      <c r="Q4463" s="182" t="s">
        <v>30</v>
      </c>
      <c r="S4463" s="6">
        <v>0</v>
      </c>
      <c r="T4463" s="6">
        <v>0</v>
      </c>
      <c r="U4463" s="6">
        <v>0</v>
      </c>
      <c r="V4463" s="6">
        <v>-22409.99</v>
      </c>
      <c r="W4463" s="6">
        <f>SUM(Table2[[#This Row],[PE Obligations]:[Paving Obligations]])</f>
        <v>-22409.99</v>
      </c>
    </row>
    <row r="4464" spans="1:23" ht="30" x14ac:dyDescent="0.25">
      <c r="A4464" s="5">
        <v>127921</v>
      </c>
      <c r="B4464" s="4">
        <v>3</v>
      </c>
      <c r="C4464" s="9" t="s">
        <v>289</v>
      </c>
      <c r="D4464" s="65" t="s">
        <v>5897</v>
      </c>
      <c r="E4464" s="65" t="s">
        <v>11498</v>
      </c>
      <c r="F4464" s="9" t="s">
        <v>5898</v>
      </c>
      <c r="H4464" s="1" t="s">
        <v>1098</v>
      </c>
      <c r="I4464" s="1" t="s">
        <v>158</v>
      </c>
      <c r="K4464" s="14" t="s">
        <v>11500</v>
      </c>
      <c r="L4464" s="14" t="s">
        <v>11500</v>
      </c>
      <c r="M4464" s="2">
        <v>3.1989999999999998</v>
      </c>
      <c r="P4464" s="181" t="s">
        <v>11517</v>
      </c>
      <c r="Q4464" s="182" t="s">
        <v>30</v>
      </c>
      <c r="S4464" s="6">
        <v>0</v>
      </c>
      <c r="T4464" s="6">
        <v>0</v>
      </c>
      <c r="U4464" s="6">
        <v>0</v>
      </c>
      <c r="V4464" s="6">
        <v>-22430.92</v>
      </c>
      <c r="W4464" s="6">
        <f>SUM(Table2[[#This Row],[PE Obligations]:[Paving Obligations]])</f>
        <v>-22430.92</v>
      </c>
    </row>
    <row r="4465" spans="1:23" x14ac:dyDescent="0.25">
      <c r="A4465" s="5">
        <v>125347</v>
      </c>
      <c r="B4465" s="4">
        <v>1</v>
      </c>
      <c r="C4465" s="9" t="s">
        <v>32</v>
      </c>
      <c r="D4465" s="65" t="s">
        <v>137</v>
      </c>
      <c r="E4465" s="65" t="s">
        <v>900</v>
      </c>
      <c r="F4465" s="9" t="s">
        <v>4287</v>
      </c>
      <c r="G4465" s="9" t="s">
        <v>3582</v>
      </c>
      <c r="H4465" s="1" t="s">
        <v>158</v>
      </c>
      <c r="I4465" s="1" t="s">
        <v>341</v>
      </c>
      <c r="J4465" s="1" t="str">
        <f>VLOOKUP(A4465,'2015 to 2019'!D:F,3,FALSE)</f>
        <v>411TLD Overlay @ 85 lb/sy</v>
      </c>
      <c r="K4465" s="14" t="s">
        <v>11496</v>
      </c>
      <c r="L4465" s="14" t="s">
        <v>10418</v>
      </c>
      <c r="M4465" s="2">
        <v>1.6</v>
      </c>
      <c r="N4465" s="13">
        <v>42867</v>
      </c>
      <c r="O4465" s="1" t="s">
        <v>337</v>
      </c>
      <c r="P4465" s="181" t="s">
        <v>11514</v>
      </c>
      <c r="Q4465" s="182" t="s">
        <v>430</v>
      </c>
      <c r="S4465" s="6">
        <v>0</v>
      </c>
      <c r="T4465" s="6">
        <v>0</v>
      </c>
      <c r="U4465" s="6">
        <v>0</v>
      </c>
      <c r="V4465" s="6">
        <v>-22512.77</v>
      </c>
      <c r="W4465" s="6">
        <f>SUM(Table2[[#This Row],[PE Obligations]:[Paving Obligations]])</f>
        <v>-22512.77</v>
      </c>
    </row>
    <row r="4466" spans="1:23" x14ac:dyDescent="0.25">
      <c r="A4466" s="5">
        <v>116902</v>
      </c>
      <c r="B4466" s="4">
        <v>6</v>
      </c>
      <c r="C4466" s="9" t="s">
        <v>46</v>
      </c>
      <c r="D4466" s="65"/>
      <c r="E4466" s="65" t="s">
        <v>11500</v>
      </c>
      <c r="F4466" s="9" t="s">
        <v>2008</v>
      </c>
      <c r="H4466" s="1" t="s">
        <v>24</v>
      </c>
      <c r="I4466" s="1" t="s">
        <v>24</v>
      </c>
      <c r="K4466" s="14" t="s">
        <v>11500</v>
      </c>
      <c r="L4466" s="14" t="s">
        <v>11500</v>
      </c>
      <c r="M4466" s="1" t="s">
        <v>57</v>
      </c>
      <c r="P4466" s="181" t="s">
        <v>11500</v>
      </c>
      <c r="Q4466" s="182"/>
      <c r="S4466" s="6">
        <v>0</v>
      </c>
      <c r="T4466" s="6">
        <v>0</v>
      </c>
      <c r="U4466" s="6">
        <v>-22593.200000000001</v>
      </c>
      <c r="V4466" s="6">
        <v>0</v>
      </c>
      <c r="W4466" s="6">
        <f>SUM(Table2[[#This Row],[PE Obligations]:[Paving Obligations]])</f>
        <v>-22593.200000000001</v>
      </c>
    </row>
    <row r="4467" spans="1:23" ht="30" x14ac:dyDescent="0.25">
      <c r="A4467" s="5">
        <v>125471</v>
      </c>
      <c r="B4467" s="4">
        <v>3</v>
      </c>
      <c r="C4467" s="9" t="s">
        <v>269</v>
      </c>
      <c r="D4467" s="65" t="s">
        <v>4402</v>
      </c>
      <c r="E4467" s="65" t="s">
        <v>11498</v>
      </c>
      <c r="F4467" s="9" t="s">
        <v>4403</v>
      </c>
      <c r="G4467" s="9" t="s">
        <v>4401</v>
      </c>
      <c r="H4467" s="1" t="s">
        <v>501</v>
      </c>
      <c r="I4467" s="1" t="s">
        <v>600</v>
      </c>
      <c r="K4467" s="14" t="s">
        <v>11500</v>
      </c>
      <c r="L4467" s="14" t="s">
        <v>11500</v>
      </c>
      <c r="M4467" s="2">
        <v>1.38</v>
      </c>
      <c r="N4467" s="13">
        <v>43273</v>
      </c>
      <c r="P4467" s="181" t="s">
        <v>11517</v>
      </c>
      <c r="Q4467" s="182" t="s">
        <v>24</v>
      </c>
      <c r="S4467" s="6">
        <v>-25335.71</v>
      </c>
      <c r="T4467" s="6">
        <v>0</v>
      </c>
      <c r="U4467" s="6">
        <v>2718.05</v>
      </c>
      <c r="V4467" s="6">
        <v>0</v>
      </c>
      <c r="W4467" s="6">
        <f>SUM(Table2[[#This Row],[PE Obligations]:[Paving Obligations]])</f>
        <v>-22617.66</v>
      </c>
    </row>
    <row r="4468" spans="1:23" ht="60" x14ac:dyDescent="0.25">
      <c r="A4468" s="5">
        <v>121852</v>
      </c>
      <c r="B4468" s="4">
        <v>4</v>
      </c>
      <c r="C4468" s="9" t="s">
        <v>18</v>
      </c>
      <c r="D4468" s="65" t="s">
        <v>924</v>
      </c>
      <c r="E4468" s="65" t="s">
        <v>900</v>
      </c>
      <c r="F4468" s="9" t="s">
        <v>3027</v>
      </c>
      <c r="G4468" s="9" t="s">
        <v>3028</v>
      </c>
      <c r="H4468" s="1" t="s">
        <v>501</v>
      </c>
      <c r="I4468" s="1" t="s">
        <v>600</v>
      </c>
      <c r="K4468" s="14" t="s">
        <v>11496</v>
      </c>
      <c r="L4468" s="14" t="s">
        <v>10418</v>
      </c>
      <c r="M4468" s="2">
        <v>0.17</v>
      </c>
      <c r="N4468" s="13">
        <v>43077</v>
      </c>
      <c r="P4468" s="181" t="s">
        <v>11515</v>
      </c>
      <c r="Q4468" s="182" t="s">
        <v>24</v>
      </c>
      <c r="S4468" s="6">
        <v>-27749.96</v>
      </c>
      <c r="T4468" s="6">
        <v>0</v>
      </c>
      <c r="U4468" s="6">
        <v>5049.42</v>
      </c>
      <c r="V4468" s="6">
        <v>0</v>
      </c>
      <c r="W4468" s="6">
        <f>SUM(Table2[[#This Row],[PE Obligations]:[Paving Obligations]])</f>
        <v>-22700.54</v>
      </c>
    </row>
    <row r="4469" spans="1:23" ht="30" x14ac:dyDescent="0.25">
      <c r="A4469" s="5">
        <v>126076</v>
      </c>
      <c r="B4469" s="4">
        <v>4</v>
      </c>
      <c r="C4469" s="9" t="s">
        <v>18</v>
      </c>
      <c r="D4469" s="65" t="s">
        <v>4640</v>
      </c>
      <c r="E4469" s="65" t="s">
        <v>11498</v>
      </c>
      <c r="F4469" s="9" t="s">
        <v>4641</v>
      </c>
      <c r="H4469" s="1" t="s">
        <v>1098</v>
      </c>
      <c r="I4469" s="1" t="s">
        <v>158</v>
      </c>
      <c r="K4469" s="14" t="s">
        <v>11496</v>
      </c>
      <c r="L4469" s="14" t="s">
        <v>10418</v>
      </c>
      <c r="M4469" s="2">
        <v>4.67</v>
      </c>
      <c r="P4469" s="181" t="s">
        <v>11517</v>
      </c>
      <c r="Q4469" s="182"/>
      <c r="S4469" s="6">
        <v>0</v>
      </c>
      <c r="T4469" s="6">
        <v>0</v>
      </c>
      <c r="U4469" s="6">
        <v>0</v>
      </c>
      <c r="V4469" s="6">
        <v>-22709.55</v>
      </c>
      <c r="W4469" s="6">
        <f>SUM(Table2[[#This Row],[PE Obligations]:[Paving Obligations]])</f>
        <v>-22709.55</v>
      </c>
    </row>
    <row r="4470" spans="1:23" ht="165" x14ac:dyDescent="0.25">
      <c r="A4470" s="5">
        <v>123313</v>
      </c>
      <c r="B4470" s="4">
        <v>3</v>
      </c>
      <c r="C4470" s="9" t="s">
        <v>320</v>
      </c>
      <c r="D4470" s="65" t="s">
        <v>3419</v>
      </c>
      <c r="E4470" s="65" t="s">
        <v>11498</v>
      </c>
      <c r="F4470" s="9" t="s">
        <v>3420</v>
      </c>
      <c r="G4470" s="9" t="s">
        <v>3421</v>
      </c>
      <c r="H4470" s="1" t="s">
        <v>22</v>
      </c>
      <c r="I4470" s="1" t="s">
        <v>158</v>
      </c>
      <c r="J4470" s="1" t="e">
        <f>VLOOKUP(A4470,'Resurfacing Data'!A:M,13,FALSE)</f>
        <v>#N/A</v>
      </c>
      <c r="K4470" s="14" t="s">
        <v>11496</v>
      </c>
      <c r="L4470" s="14" t="s">
        <v>11339</v>
      </c>
      <c r="M4470" s="2">
        <v>0.54</v>
      </c>
      <c r="P4470" s="181" t="s">
        <v>11517</v>
      </c>
      <c r="Q4470" s="182" t="s">
        <v>24</v>
      </c>
      <c r="S4470" s="6">
        <v>181.91</v>
      </c>
      <c r="T4470" s="6">
        <v>0</v>
      </c>
      <c r="U4470" s="6">
        <v>-22960.18</v>
      </c>
      <c r="V4470" s="6">
        <v>0</v>
      </c>
      <c r="W4470" s="6">
        <f>SUM(Table2[[#This Row],[PE Obligations]:[Paving Obligations]])</f>
        <v>-22778.27</v>
      </c>
    </row>
    <row r="4471" spans="1:23" x14ac:dyDescent="0.25">
      <c r="A4471" s="5">
        <v>118841</v>
      </c>
      <c r="B4471" s="4">
        <v>3</v>
      </c>
      <c r="C4471" s="9" t="s">
        <v>289</v>
      </c>
      <c r="D4471" s="65" t="s">
        <v>2349</v>
      </c>
      <c r="E4471" s="65" t="s">
        <v>900</v>
      </c>
      <c r="F4471" s="9" t="s">
        <v>2396</v>
      </c>
      <c r="G4471" s="9" t="s">
        <v>600</v>
      </c>
      <c r="H4471" s="1" t="s">
        <v>501</v>
      </c>
      <c r="I4471" s="1" t="s">
        <v>600</v>
      </c>
      <c r="K4471" s="14" t="s">
        <v>11500</v>
      </c>
      <c r="L4471" s="14" t="s">
        <v>11500</v>
      </c>
      <c r="M4471" s="2">
        <v>4</v>
      </c>
      <c r="N4471" s="13">
        <v>42825</v>
      </c>
      <c r="P4471" s="181" t="s">
        <v>11515</v>
      </c>
      <c r="Q4471" s="182" t="s">
        <v>24</v>
      </c>
      <c r="S4471" s="6">
        <v>-5350.56</v>
      </c>
      <c r="T4471" s="6">
        <v>0</v>
      </c>
      <c r="U4471" s="6">
        <v>-17455.400000000001</v>
      </c>
      <c r="V4471" s="6">
        <v>0</v>
      </c>
      <c r="W4471" s="6">
        <f>SUM(Table2[[#This Row],[PE Obligations]:[Paving Obligations]])</f>
        <v>-22805.960000000003</v>
      </c>
    </row>
    <row r="4472" spans="1:23" x14ac:dyDescent="0.25">
      <c r="A4472" s="5">
        <v>118844</v>
      </c>
      <c r="B4472" s="4">
        <v>3</v>
      </c>
      <c r="C4472" s="9" t="s">
        <v>320</v>
      </c>
      <c r="D4472" s="65" t="s">
        <v>344</v>
      </c>
      <c r="E4472" s="65" t="s">
        <v>900</v>
      </c>
      <c r="F4472" s="9" t="s">
        <v>2399</v>
      </c>
      <c r="H4472" s="1" t="s">
        <v>501</v>
      </c>
      <c r="I4472" s="1" t="s">
        <v>600</v>
      </c>
      <c r="K4472" s="14" t="s">
        <v>11500</v>
      </c>
      <c r="L4472" s="14" t="s">
        <v>11500</v>
      </c>
      <c r="M4472" s="2">
        <v>5.97</v>
      </c>
      <c r="N4472" s="13">
        <v>43182</v>
      </c>
      <c r="P4472" s="181" t="s">
        <v>11515</v>
      </c>
      <c r="Q4472" s="182" t="s">
        <v>24</v>
      </c>
      <c r="S4472" s="6">
        <v>-18755.13</v>
      </c>
      <c r="T4472" s="6">
        <v>0</v>
      </c>
      <c r="U4472" s="6">
        <v>-4152.7700000000004</v>
      </c>
      <c r="V4472" s="6">
        <v>0</v>
      </c>
      <c r="W4472" s="6">
        <f>SUM(Table2[[#This Row],[PE Obligations]:[Paving Obligations]])</f>
        <v>-22907.9</v>
      </c>
    </row>
    <row r="4473" spans="1:23" ht="30" x14ac:dyDescent="0.25">
      <c r="A4473" s="5">
        <v>124046.01</v>
      </c>
      <c r="B4473" s="4">
        <v>2</v>
      </c>
      <c r="C4473" s="9" t="s">
        <v>197</v>
      </c>
      <c r="D4473" s="65" t="s">
        <v>2782</v>
      </c>
      <c r="E4473" s="65" t="s">
        <v>900</v>
      </c>
      <c r="F4473" s="9" t="s">
        <v>3650</v>
      </c>
      <c r="H4473" s="1" t="s">
        <v>52</v>
      </c>
      <c r="I4473" s="1" t="s">
        <v>48</v>
      </c>
      <c r="K4473" s="14" t="s">
        <v>28</v>
      </c>
      <c r="L4473" s="14" t="s">
        <v>11339</v>
      </c>
      <c r="M4473" s="2">
        <v>0.01</v>
      </c>
      <c r="P4473" s="181" t="s">
        <v>11515</v>
      </c>
      <c r="Q4473" s="182" t="s">
        <v>24</v>
      </c>
      <c r="R4473" s="9" t="s">
        <v>3649</v>
      </c>
      <c r="S4473" s="6">
        <v>0</v>
      </c>
      <c r="T4473" s="6">
        <v>0</v>
      </c>
      <c r="U4473" s="6">
        <v>-22929.65</v>
      </c>
      <c r="V4473" s="6">
        <v>0</v>
      </c>
      <c r="W4473" s="6">
        <f>SUM(Table2[[#This Row],[PE Obligations]:[Paving Obligations]])</f>
        <v>-22929.65</v>
      </c>
    </row>
    <row r="4474" spans="1:23" ht="30" x14ac:dyDescent="0.25">
      <c r="A4474" s="5">
        <v>102633</v>
      </c>
      <c r="B4474" s="4">
        <v>1</v>
      </c>
      <c r="C4474" s="9" t="s">
        <v>271</v>
      </c>
      <c r="D4474" s="65" t="s">
        <v>122</v>
      </c>
      <c r="E4474" s="65" t="s">
        <v>10721</v>
      </c>
      <c r="F4474" s="9" t="s">
        <v>768</v>
      </c>
      <c r="G4474" s="9" t="s">
        <v>769</v>
      </c>
      <c r="H4474" s="1" t="s">
        <v>158</v>
      </c>
      <c r="I4474" s="1" t="s">
        <v>158</v>
      </c>
      <c r="J4474" s="1" t="str">
        <f>VLOOKUP(A4474,'Resurfacing Data'!A:M,13,FALSE)</f>
        <v>Mill, C &amp; OGFC</v>
      </c>
      <c r="K4474" s="14" t="s">
        <v>11496</v>
      </c>
      <c r="L4474" s="14" t="s">
        <v>10418</v>
      </c>
      <c r="M4474" s="2">
        <v>6.49</v>
      </c>
      <c r="N4474" s="13">
        <v>42776</v>
      </c>
      <c r="O4474" s="1" t="s">
        <v>342</v>
      </c>
      <c r="P4474" s="181" t="s">
        <v>11513</v>
      </c>
      <c r="Q4474" s="182" t="s">
        <v>148</v>
      </c>
      <c r="S4474" s="6">
        <v>0</v>
      </c>
      <c r="T4474" s="6">
        <v>0</v>
      </c>
      <c r="U4474" s="6">
        <v>0</v>
      </c>
      <c r="V4474" s="6">
        <v>-22935.85</v>
      </c>
      <c r="W4474" s="6">
        <f>SUM(Table2[[#This Row],[PE Obligations]:[Paving Obligations]])</f>
        <v>-22935.85</v>
      </c>
    </row>
    <row r="4475" spans="1:23" ht="30" x14ac:dyDescent="0.25">
      <c r="A4475" s="5">
        <v>114452</v>
      </c>
      <c r="B4475" s="4">
        <v>6</v>
      </c>
      <c r="C4475" s="9" t="s">
        <v>46</v>
      </c>
      <c r="D4475" s="65"/>
      <c r="E4475" s="65" t="s">
        <v>11500</v>
      </c>
      <c r="F4475" s="9" t="s">
        <v>1610</v>
      </c>
      <c r="H4475" s="1" t="s">
        <v>24</v>
      </c>
      <c r="I4475" s="1" t="s">
        <v>24</v>
      </c>
      <c r="K4475" s="14" t="s">
        <v>11500</v>
      </c>
      <c r="L4475" s="14" t="s">
        <v>11500</v>
      </c>
      <c r="M4475" s="2">
        <v>0</v>
      </c>
      <c r="P4475" s="181" t="s">
        <v>11500</v>
      </c>
      <c r="Q4475" s="182"/>
      <c r="S4475" s="6">
        <v>0</v>
      </c>
      <c r="T4475" s="6">
        <v>0</v>
      </c>
      <c r="U4475" s="6">
        <v>-23004.34</v>
      </c>
      <c r="V4475" s="6">
        <v>0</v>
      </c>
      <c r="W4475" s="6">
        <f>SUM(Table2[[#This Row],[PE Obligations]:[Paving Obligations]])</f>
        <v>-23004.34</v>
      </c>
    </row>
    <row r="4476" spans="1:23" x14ac:dyDescent="0.25">
      <c r="A4476" s="5">
        <v>127571</v>
      </c>
      <c r="B4476" s="4">
        <v>1</v>
      </c>
      <c r="C4476" s="9" t="s">
        <v>83</v>
      </c>
      <c r="D4476" s="65"/>
      <c r="E4476" s="65" t="s">
        <v>900</v>
      </c>
      <c r="F4476" s="9" t="s">
        <v>5588</v>
      </c>
      <c r="H4476" s="1" t="s">
        <v>105</v>
      </c>
      <c r="I4476" s="1" t="s">
        <v>171</v>
      </c>
      <c r="K4476" s="14" t="s">
        <v>11500</v>
      </c>
      <c r="L4476" s="14" t="s">
        <v>11500</v>
      </c>
      <c r="M4476" s="1" t="s">
        <v>57</v>
      </c>
      <c r="P4476" s="181" t="s">
        <v>11515</v>
      </c>
      <c r="Q4476" s="182"/>
      <c r="S4476" s="6">
        <v>0</v>
      </c>
      <c r="T4476" s="6">
        <v>0</v>
      </c>
      <c r="U4476" s="6">
        <v>-23051.11</v>
      </c>
      <c r="V4476" s="6">
        <v>0</v>
      </c>
      <c r="W4476" s="6">
        <f>SUM(Table2[[#This Row],[PE Obligations]:[Paving Obligations]])</f>
        <v>-23051.11</v>
      </c>
    </row>
    <row r="4477" spans="1:23" x14ac:dyDescent="0.25">
      <c r="A4477" s="5">
        <v>125659</v>
      </c>
      <c r="B4477" s="4">
        <v>1</v>
      </c>
      <c r="C4477" s="9" t="s">
        <v>292</v>
      </c>
      <c r="D4477" s="65" t="s">
        <v>4511</v>
      </c>
      <c r="E4477" s="65" t="s">
        <v>900</v>
      </c>
      <c r="F4477" s="9" t="s">
        <v>4512</v>
      </c>
      <c r="G4477" s="9" t="s">
        <v>4510</v>
      </c>
      <c r="H4477" s="1" t="s">
        <v>105</v>
      </c>
      <c r="I4477" s="1" t="s">
        <v>1818</v>
      </c>
      <c r="K4477" s="14" t="s">
        <v>11505</v>
      </c>
      <c r="L4477" s="14" t="s">
        <v>11339</v>
      </c>
      <c r="M4477" s="1" t="s">
        <v>57</v>
      </c>
      <c r="P4477" s="181" t="s">
        <v>11515</v>
      </c>
      <c r="Q4477" s="182" t="s">
        <v>24</v>
      </c>
      <c r="S4477" s="6">
        <v>0</v>
      </c>
      <c r="T4477" s="6">
        <v>0</v>
      </c>
      <c r="U4477" s="6">
        <v>-23099</v>
      </c>
      <c r="V4477" s="6">
        <v>0</v>
      </c>
      <c r="W4477" s="6">
        <f>SUM(Table2[[#This Row],[PE Obligations]:[Paving Obligations]])</f>
        <v>-23099</v>
      </c>
    </row>
    <row r="4478" spans="1:23" x14ac:dyDescent="0.25">
      <c r="A4478" s="5">
        <v>121418.03</v>
      </c>
      <c r="B4478" s="4">
        <v>1</v>
      </c>
      <c r="C4478" s="9" t="s">
        <v>899</v>
      </c>
      <c r="D4478" s="65"/>
      <c r="E4478" s="65" t="s">
        <v>10721</v>
      </c>
      <c r="F4478" s="9" t="s">
        <v>2874</v>
      </c>
      <c r="H4478" s="1" t="s">
        <v>105</v>
      </c>
      <c r="I4478" s="1" t="s">
        <v>761</v>
      </c>
      <c r="K4478" s="14" t="s">
        <v>11500</v>
      </c>
      <c r="L4478" s="14" t="s">
        <v>11500</v>
      </c>
      <c r="M4478" s="2">
        <v>316.45</v>
      </c>
      <c r="N4478" s="13">
        <v>43042</v>
      </c>
      <c r="P4478" s="181" t="s">
        <v>11513</v>
      </c>
      <c r="Q4478" s="182"/>
      <c r="S4478" s="6">
        <v>0</v>
      </c>
      <c r="T4478" s="6">
        <v>0</v>
      </c>
      <c r="U4478" s="6">
        <v>-23573.48</v>
      </c>
      <c r="V4478" s="6">
        <v>0</v>
      </c>
      <c r="W4478" s="6">
        <f>SUM(Table2[[#This Row],[PE Obligations]:[Paving Obligations]])</f>
        <v>-23573.48</v>
      </c>
    </row>
    <row r="4479" spans="1:23" ht="60" x14ac:dyDescent="0.25">
      <c r="A4479" s="5">
        <v>120434</v>
      </c>
      <c r="B4479" s="4">
        <v>2</v>
      </c>
      <c r="C4479" s="9" t="s">
        <v>212</v>
      </c>
      <c r="D4479" s="65" t="s">
        <v>442</v>
      </c>
      <c r="E4479" s="65" t="s">
        <v>900</v>
      </c>
      <c r="F4479" s="9" t="s">
        <v>2727</v>
      </c>
      <c r="G4479" s="9" t="s">
        <v>2728</v>
      </c>
      <c r="H4479" s="1" t="s">
        <v>158</v>
      </c>
      <c r="I4479" s="1" t="s">
        <v>341</v>
      </c>
      <c r="J4479" s="1" t="str">
        <f>VLOOKUP(A4479,'Resurfacing Data'!A:M,13,FALSE)</f>
        <v>Cold Plane @ 1.25" (Existing Overlay)(LM 22.40 - LM 27.07) &amp; Bridge End &amp; "D" Mix @ 132.5#/sy (Rdwy. &amp; Shlds.)(LM 22.40 - LM 27.83)</v>
      </c>
      <c r="K4479" s="14" t="s">
        <v>11496</v>
      </c>
      <c r="L4479" s="14" t="s">
        <v>10418</v>
      </c>
      <c r="M4479" s="2">
        <v>5.43</v>
      </c>
      <c r="N4479" s="13">
        <v>42139</v>
      </c>
      <c r="O4479" s="1" t="s">
        <v>342</v>
      </c>
      <c r="P4479" s="181" t="s">
        <v>11515</v>
      </c>
      <c r="Q4479" s="182" t="s">
        <v>24</v>
      </c>
      <c r="S4479" s="6">
        <v>0</v>
      </c>
      <c r="T4479" s="6">
        <v>0</v>
      </c>
      <c r="U4479" s="6">
        <v>0</v>
      </c>
      <c r="V4479" s="6">
        <v>-23574.67</v>
      </c>
      <c r="W4479" s="6">
        <f>SUM(Table2[[#This Row],[PE Obligations]:[Paving Obligations]])</f>
        <v>-23574.67</v>
      </c>
    </row>
    <row r="4480" spans="1:23" x14ac:dyDescent="0.25">
      <c r="A4480" s="5">
        <v>126801</v>
      </c>
      <c r="B4480" s="4">
        <v>2</v>
      </c>
      <c r="C4480" s="9" t="s">
        <v>803</v>
      </c>
      <c r="D4480" s="65"/>
      <c r="E4480" s="65" t="s">
        <v>11500</v>
      </c>
      <c r="F4480" s="9" t="s">
        <v>5114</v>
      </c>
      <c r="H4480" s="1" t="s">
        <v>878</v>
      </c>
      <c r="I4480" s="1" t="s">
        <v>972</v>
      </c>
      <c r="K4480" s="14" t="s">
        <v>11500</v>
      </c>
      <c r="L4480" s="14" t="s">
        <v>11500</v>
      </c>
      <c r="M4480" s="1" t="s">
        <v>57</v>
      </c>
      <c r="P4480" s="181" t="s">
        <v>11500</v>
      </c>
      <c r="Q4480" s="182"/>
      <c r="S4480" s="6">
        <v>0</v>
      </c>
      <c r="T4480" s="6">
        <v>0</v>
      </c>
      <c r="U4480" s="6">
        <v>-23620</v>
      </c>
      <c r="V4480" s="6">
        <v>0</v>
      </c>
      <c r="W4480" s="6">
        <f>SUM(Table2[[#This Row],[PE Obligations]:[Paving Obligations]])</f>
        <v>-23620</v>
      </c>
    </row>
    <row r="4481" spans="1:23" x14ac:dyDescent="0.25">
      <c r="A4481" s="5">
        <v>126540</v>
      </c>
      <c r="B4481" s="4">
        <v>4</v>
      </c>
      <c r="C4481" s="9" t="s">
        <v>314</v>
      </c>
      <c r="D4481" s="65" t="s">
        <v>4164</v>
      </c>
      <c r="E4481" s="65" t="s">
        <v>900</v>
      </c>
      <c r="F4481" s="9" t="s">
        <v>4921</v>
      </c>
      <c r="G4481" s="9" t="s">
        <v>3213</v>
      </c>
      <c r="H4481" s="1" t="s">
        <v>158</v>
      </c>
      <c r="I4481" s="1" t="s">
        <v>341</v>
      </c>
      <c r="J4481" s="1" t="str">
        <f>VLOOKUP(A4481,'Resurfacing Data'!A:M,13,FALSE)</f>
        <v>Mill &amp; 411D</v>
      </c>
      <c r="K4481" s="14" t="s">
        <v>11496</v>
      </c>
      <c r="L4481" s="14" t="s">
        <v>10418</v>
      </c>
      <c r="M4481" s="2">
        <v>3.96</v>
      </c>
      <c r="N4481" s="13">
        <v>43182</v>
      </c>
      <c r="O4481" s="1" t="s">
        <v>342</v>
      </c>
      <c r="P4481" s="181" t="s">
        <v>11515</v>
      </c>
      <c r="Q4481" s="182" t="s">
        <v>24</v>
      </c>
      <c r="S4481" s="6">
        <v>0</v>
      </c>
      <c r="T4481" s="6">
        <v>0</v>
      </c>
      <c r="U4481" s="6">
        <v>4687.96</v>
      </c>
      <c r="V4481" s="6">
        <v>-28411.61</v>
      </c>
      <c r="W4481" s="6">
        <f>SUM(Table2[[#This Row],[PE Obligations]:[Paving Obligations]])</f>
        <v>-23723.65</v>
      </c>
    </row>
    <row r="4482" spans="1:23" x14ac:dyDescent="0.25">
      <c r="A4482" s="5">
        <v>125144</v>
      </c>
      <c r="B4482" s="4">
        <v>4</v>
      </c>
      <c r="C4482" s="9" t="s">
        <v>233</v>
      </c>
      <c r="D4482" s="65"/>
      <c r="E4482" s="65" t="s">
        <v>11500</v>
      </c>
      <c r="F4482" s="9" t="s">
        <v>4174</v>
      </c>
      <c r="H4482" s="1" t="s">
        <v>878</v>
      </c>
      <c r="I4482" s="1" t="s">
        <v>972</v>
      </c>
      <c r="K4482" s="14" t="s">
        <v>11500</v>
      </c>
      <c r="L4482" s="14" t="s">
        <v>11500</v>
      </c>
      <c r="M4482" s="1" t="s">
        <v>57</v>
      </c>
      <c r="P4482" s="181" t="s">
        <v>11500</v>
      </c>
      <c r="Q4482" s="182"/>
      <c r="S4482" s="6">
        <v>0</v>
      </c>
      <c r="T4482" s="6">
        <v>0</v>
      </c>
      <c r="U4482" s="6">
        <v>-23976.58</v>
      </c>
      <c r="V4482" s="6">
        <v>0</v>
      </c>
      <c r="W4482" s="6">
        <f>SUM(Table2[[#This Row],[PE Obligations]:[Paving Obligations]])</f>
        <v>-23976.58</v>
      </c>
    </row>
    <row r="4483" spans="1:23" ht="105" x14ac:dyDescent="0.25">
      <c r="A4483" s="5">
        <v>120109</v>
      </c>
      <c r="B4483" s="4">
        <v>2</v>
      </c>
      <c r="C4483" s="9" t="s">
        <v>65</v>
      </c>
      <c r="D4483" s="65"/>
      <c r="E4483" s="65" t="s">
        <v>11498</v>
      </c>
      <c r="F4483" s="9" t="s">
        <v>2615</v>
      </c>
      <c r="G4483" s="9" t="s">
        <v>2616</v>
      </c>
      <c r="H4483" s="1" t="s">
        <v>22</v>
      </c>
      <c r="I4483" s="1" t="s">
        <v>158</v>
      </c>
      <c r="J4483" s="1" t="e">
        <f>VLOOKUP(A4483,'Resurfacing Data'!A:M,13,FALSE)</f>
        <v>#N/A</v>
      </c>
      <c r="K4483" s="14" t="s">
        <v>11496</v>
      </c>
      <c r="L4483" s="14" t="s">
        <v>10418</v>
      </c>
      <c r="M4483" s="2">
        <v>0</v>
      </c>
      <c r="P4483" s="181" t="s">
        <v>11517</v>
      </c>
      <c r="Q4483" s="182" t="s">
        <v>24</v>
      </c>
      <c r="S4483" s="6">
        <v>-24000</v>
      </c>
      <c r="T4483" s="6">
        <v>0</v>
      </c>
      <c r="U4483" s="6">
        <v>0</v>
      </c>
      <c r="V4483" s="6">
        <v>0</v>
      </c>
      <c r="W4483" s="6">
        <f>SUM(Table2[[#This Row],[PE Obligations]:[Paving Obligations]])</f>
        <v>-24000</v>
      </c>
    </row>
    <row r="4484" spans="1:23" x14ac:dyDescent="0.25">
      <c r="A4484" s="5">
        <v>126846</v>
      </c>
      <c r="B4484" s="4">
        <v>2</v>
      </c>
      <c r="C4484" s="9" t="s">
        <v>316</v>
      </c>
      <c r="D4484" s="65"/>
      <c r="E4484" s="65" t="s">
        <v>11500</v>
      </c>
      <c r="F4484" s="9" t="s">
        <v>5124</v>
      </c>
      <c r="H4484" s="1" t="s">
        <v>878</v>
      </c>
      <c r="I4484" s="1" t="s">
        <v>972</v>
      </c>
      <c r="K4484" s="14" t="s">
        <v>11500</v>
      </c>
      <c r="L4484" s="14" t="s">
        <v>11500</v>
      </c>
      <c r="M4484" s="1" t="s">
        <v>57</v>
      </c>
      <c r="P4484" s="181" t="s">
        <v>11500</v>
      </c>
      <c r="Q4484" s="182"/>
      <c r="S4484" s="6">
        <v>0</v>
      </c>
      <c r="T4484" s="6">
        <v>0</v>
      </c>
      <c r="U4484" s="6">
        <v>-24000</v>
      </c>
      <c r="V4484" s="6">
        <v>0</v>
      </c>
      <c r="W4484" s="6">
        <f>SUM(Table2[[#This Row],[PE Obligations]:[Paving Obligations]])</f>
        <v>-24000</v>
      </c>
    </row>
    <row r="4485" spans="1:23" ht="45" x14ac:dyDescent="0.25">
      <c r="A4485" s="5">
        <v>128041</v>
      </c>
      <c r="B4485" s="4">
        <v>1</v>
      </c>
      <c r="C4485" s="9" t="s">
        <v>256</v>
      </c>
      <c r="D4485" s="65" t="s">
        <v>5993</v>
      </c>
      <c r="E4485" s="65" t="s">
        <v>11498</v>
      </c>
      <c r="F4485" s="9" t="s">
        <v>5994</v>
      </c>
      <c r="H4485" s="1" t="s">
        <v>1098</v>
      </c>
      <c r="I4485" s="1" t="s">
        <v>158</v>
      </c>
      <c r="K4485" s="14" t="s">
        <v>11500</v>
      </c>
      <c r="L4485" s="14" t="s">
        <v>11500</v>
      </c>
      <c r="M4485" s="2">
        <v>1.85</v>
      </c>
      <c r="P4485" s="181" t="s">
        <v>11517</v>
      </c>
      <c r="Q4485" s="182" t="s">
        <v>24</v>
      </c>
      <c r="S4485" s="6">
        <v>0</v>
      </c>
      <c r="T4485" s="6">
        <v>0</v>
      </c>
      <c r="U4485" s="6">
        <v>0</v>
      </c>
      <c r="V4485" s="6">
        <v>-24087.22</v>
      </c>
      <c r="W4485" s="6">
        <f>SUM(Table2[[#This Row],[PE Obligations]:[Paving Obligations]])</f>
        <v>-24087.22</v>
      </c>
    </row>
    <row r="4486" spans="1:23" ht="30" x14ac:dyDescent="0.25">
      <c r="A4486" s="5">
        <v>127294</v>
      </c>
      <c r="B4486" s="4">
        <v>3</v>
      </c>
      <c r="C4486" s="9" t="s">
        <v>269</v>
      </c>
      <c r="D4486" s="65" t="s">
        <v>491</v>
      </c>
      <c r="E4486" s="65" t="s">
        <v>900</v>
      </c>
      <c r="F4486" s="9" t="s">
        <v>5415</v>
      </c>
      <c r="G4486" s="9" t="s">
        <v>5416</v>
      </c>
      <c r="H4486" s="1" t="s">
        <v>158</v>
      </c>
      <c r="I4486" s="1" t="s">
        <v>341</v>
      </c>
      <c r="J4486" s="1" t="str">
        <f>VLOOKUP(A4486,'Resurfacing Data'!A:M,13,FALSE)</f>
        <v>Mill &amp; 411D (LM 15.2-LM16.4)/411 D Overlay</v>
      </c>
      <c r="K4486" s="14" t="s">
        <v>11496</v>
      </c>
      <c r="L4486" s="14" t="s">
        <v>10418</v>
      </c>
      <c r="M4486" s="2">
        <v>4.4800000000000004</v>
      </c>
      <c r="N4486" s="13">
        <v>43595</v>
      </c>
      <c r="O4486" s="1" t="s">
        <v>342</v>
      </c>
      <c r="P4486" s="181" t="s">
        <v>11514</v>
      </c>
      <c r="Q4486" s="182" t="s">
        <v>11</v>
      </c>
      <c r="S4486" s="6">
        <v>0</v>
      </c>
      <c r="T4486" s="6">
        <v>0</v>
      </c>
      <c r="U4486" s="6">
        <v>-7098</v>
      </c>
      <c r="V4486" s="6">
        <v>-17014</v>
      </c>
      <c r="W4486" s="6">
        <f>SUM(Table2[[#This Row],[PE Obligations]:[Paving Obligations]])</f>
        <v>-24112</v>
      </c>
    </row>
    <row r="4487" spans="1:23" ht="60" x14ac:dyDescent="0.25">
      <c r="A4487" s="5">
        <v>120222</v>
      </c>
      <c r="B4487" s="4">
        <v>1</v>
      </c>
      <c r="C4487" s="9" t="s">
        <v>169</v>
      </c>
      <c r="D4487" s="65" t="s">
        <v>2648</v>
      </c>
      <c r="E4487" s="65" t="s">
        <v>11498</v>
      </c>
      <c r="F4487" s="9" t="s">
        <v>2649</v>
      </c>
      <c r="G4487" s="9" t="s">
        <v>2650</v>
      </c>
      <c r="H4487" s="1" t="s">
        <v>24</v>
      </c>
      <c r="I4487" s="1" t="s">
        <v>1070</v>
      </c>
      <c r="K4487" s="14" t="s">
        <v>11500</v>
      </c>
      <c r="L4487" s="14" t="s">
        <v>11500</v>
      </c>
      <c r="M4487" s="2">
        <v>1E-3</v>
      </c>
      <c r="P4487" s="181" t="s">
        <v>11517</v>
      </c>
      <c r="Q4487" s="182" t="s">
        <v>30</v>
      </c>
      <c r="S4487" s="6">
        <v>-7850.31</v>
      </c>
      <c r="T4487" s="6">
        <v>0</v>
      </c>
      <c r="U4487" s="6">
        <v>-16268.8</v>
      </c>
      <c r="V4487" s="6">
        <v>0</v>
      </c>
      <c r="W4487" s="6">
        <f>SUM(Table2[[#This Row],[PE Obligations]:[Paving Obligations]])</f>
        <v>-24119.11</v>
      </c>
    </row>
    <row r="4488" spans="1:23" ht="30" x14ac:dyDescent="0.25">
      <c r="A4488" s="5">
        <v>126116</v>
      </c>
      <c r="B4488" s="4">
        <v>2</v>
      </c>
      <c r="C4488" s="9" t="s">
        <v>128</v>
      </c>
      <c r="D4488" s="65" t="s">
        <v>3693</v>
      </c>
      <c r="E4488" s="65" t="s">
        <v>900</v>
      </c>
      <c r="F4488" s="9" t="s">
        <v>4680</v>
      </c>
      <c r="G4488" s="9" t="s">
        <v>4674</v>
      </c>
      <c r="H4488" s="1" t="s">
        <v>158</v>
      </c>
      <c r="I4488" s="1" t="s">
        <v>341</v>
      </c>
      <c r="J4488" s="1" t="str">
        <f>VLOOKUP(A4488,'Resurfacing Data'!A:M,13,FALSE)</f>
        <v>Micro-surfacing @ 22 lbs/sy</v>
      </c>
      <c r="K4488" s="14" t="s">
        <v>11496</v>
      </c>
      <c r="L4488" s="14" t="s">
        <v>10418</v>
      </c>
      <c r="M4488" s="2">
        <v>3.42</v>
      </c>
      <c r="N4488" s="13">
        <v>43140</v>
      </c>
      <c r="O4488" s="1" t="s">
        <v>381</v>
      </c>
      <c r="P4488" s="181" t="s">
        <v>11515</v>
      </c>
      <c r="Q4488" s="182" t="s">
        <v>24</v>
      </c>
      <c r="S4488" s="6">
        <v>0</v>
      </c>
      <c r="T4488" s="6">
        <v>0</v>
      </c>
      <c r="U4488" s="6">
        <v>0</v>
      </c>
      <c r="V4488" s="6">
        <v>-24172.84</v>
      </c>
      <c r="W4488" s="6">
        <f>SUM(Table2[[#This Row],[PE Obligations]:[Paving Obligations]])</f>
        <v>-24172.84</v>
      </c>
    </row>
    <row r="4489" spans="1:23" ht="30" x14ac:dyDescent="0.25">
      <c r="A4489" s="5">
        <v>119985</v>
      </c>
      <c r="B4489" s="4">
        <v>2</v>
      </c>
      <c r="C4489" s="9" t="s">
        <v>316</v>
      </c>
      <c r="D4489" s="65" t="s">
        <v>457</v>
      </c>
      <c r="E4489" s="65" t="s">
        <v>900</v>
      </c>
      <c r="F4489" s="9" t="s">
        <v>2578</v>
      </c>
      <c r="G4489" s="9" t="s">
        <v>2579</v>
      </c>
      <c r="H4489" s="1" t="s">
        <v>501</v>
      </c>
      <c r="I4489" s="1" t="s">
        <v>969</v>
      </c>
      <c r="K4489" s="14" t="s">
        <v>11496</v>
      </c>
      <c r="L4489" s="14" t="s">
        <v>113</v>
      </c>
      <c r="M4489" s="2">
        <v>0</v>
      </c>
      <c r="N4489" s="13">
        <v>43014</v>
      </c>
      <c r="P4489" s="181" t="s">
        <v>11515</v>
      </c>
      <c r="Q4489" s="182" t="s">
        <v>24</v>
      </c>
      <c r="S4489" s="6">
        <v>-27497.19</v>
      </c>
      <c r="T4489" s="6">
        <v>0</v>
      </c>
      <c r="U4489" s="6">
        <v>3240.64</v>
      </c>
      <c r="V4489" s="6">
        <v>0</v>
      </c>
      <c r="W4489" s="6">
        <f>SUM(Table2[[#This Row],[PE Obligations]:[Paving Obligations]])</f>
        <v>-24256.55</v>
      </c>
    </row>
    <row r="4490" spans="1:23" x14ac:dyDescent="0.25">
      <c r="A4490" s="5">
        <v>126126</v>
      </c>
      <c r="B4490" s="4">
        <v>2</v>
      </c>
      <c r="C4490" s="9" t="s">
        <v>284</v>
      </c>
      <c r="D4490" s="65" t="s">
        <v>555</v>
      </c>
      <c r="E4490" s="65" t="s">
        <v>900</v>
      </c>
      <c r="F4490" s="9" t="s">
        <v>4694</v>
      </c>
      <c r="G4490" s="9" t="s">
        <v>4674</v>
      </c>
      <c r="H4490" s="1" t="s">
        <v>158</v>
      </c>
      <c r="I4490" s="1" t="s">
        <v>341</v>
      </c>
      <c r="J4490" s="1" t="str">
        <f>VLOOKUP(A4490,'Resurfacing Data'!A:M,13,FALSE)</f>
        <v>Micro-surfacing @ 22 lbs/sy</v>
      </c>
      <c r="K4490" s="14" t="s">
        <v>11496</v>
      </c>
      <c r="L4490" s="14" t="s">
        <v>10418</v>
      </c>
      <c r="M4490" s="2">
        <v>11</v>
      </c>
      <c r="N4490" s="13">
        <v>43140</v>
      </c>
      <c r="O4490" s="1" t="s">
        <v>381</v>
      </c>
      <c r="P4490" s="181" t="s">
        <v>11515</v>
      </c>
      <c r="Q4490" s="182" t="s">
        <v>24</v>
      </c>
      <c r="S4490" s="6">
        <v>0</v>
      </c>
      <c r="T4490" s="6">
        <v>0</v>
      </c>
      <c r="U4490" s="6">
        <v>-23065.47</v>
      </c>
      <c r="V4490" s="6">
        <v>-1197.31</v>
      </c>
      <c r="W4490" s="6">
        <f>SUM(Table2[[#This Row],[PE Obligations]:[Paving Obligations]])</f>
        <v>-24262.780000000002</v>
      </c>
    </row>
    <row r="4491" spans="1:23" x14ac:dyDescent="0.25">
      <c r="A4491" s="5">
        <v>105208.14</v>
      </c>
      <c r="B4491" s="4">
        <v>4</v>
      </c>
      <c r="C4491" s="9" t="s">
        <v>264</v>
      </c>
      <c r="D4491" s="65"/>
      <c r="E4491" s="65" t="s">
        <v>11498</v>
      </c>
      <c r="F4491" s="9" t="s">
        <v>896</v>
      </c>
      <c r="H4491" s="1" t="s">
        <v>760</v>
      </c>
      <c r="I4491" s="1" t="s">
        <v>761</v>
      </c>
      <c r="K4491" s="14" t="s">
        <v>11500</v>
      </c>
      <c r="L4491" s="14" t="s">
        <v>11500</v>
      </c>
      <c r="M4491" s="1" t="s">
        <v>57</v>
      </c>
      <c r="P4491" s="181" t="s">
        <v>11517</v>
      </c>
      <c r="Q4491" s="182"/>
      <c r="S4491" s="6">
        <v>0</v>
      </c>
      <c r="T4491" s="6">
        <v>0</v>
      </c>
      <c r="U4491" s="6">
        <v>-24283.61</v>
      </c>
      <c r="V4491" s="6">
        <v>0</v>
      </c>
      <c r="W4491" s="6">
        <f>SUM(Table2[[#This Row],[PE Obligations]:[Paving Obligations]])</f>
        <v>-24283.61</v>
      </c>
    </row>
    <row r="4492" spans="1:23" ht="75" x14ac:dyDescent="0.25">
      <c r="A4492" s="5">
        <v>114945.01</v>
      </c>
      <c r="B4492" s="4">
        <v>2</v>
      </c>
      <c r="C4492" s="9" t="s">
        <v>316</v>
      </c>
      <c r="D4492" s="65"/>
      <c r="E4492" s="65" t="s">
        <v>11498</v>
      </c>
      <c r="F4492" s="9" t="s">
        <v>1675</v>
      </c>
      <c r="G4492" s="9" t="s">
        <v>1676</v>
      </c>
      <c r="H4492" s="1" t="s">
        <v>22</v>
      </c>
      <c r="I4492" s="1" t="s">
        <v>89</v>
      </c>
      <c r="K4492" s="14" t="s">
        <v>11500</v>
      </c>
      <c r="L4492" s="14" t="s">
        <v>11500</v>
      </c>
      <c r="M4492" s="2">
        <v>0</v>
      </c>
      <c r="P4492" s="181" t="s">
        <v>11517</v>
      </c>
      <c r="Q4492" s="182" t="s">
        <v>24</v>
      </c>
      <c r="S4492" s="6">
        <v>0</v>
      </c>
      <c r="T4492" s="6">
        <v>0</v>
      </c>
      <c r="U4492" s="6">
        <v>-24308.13</v>
      </c>
      <c r="V4492" s="6">
        <v>0</v>
      </c>
      <c r="W4492" s="6">
        <f>SUM(Table2[[#This Row],[PE Obligations]:[Paving Obligations]])</f>
        <v>-24308.13</v>
      </c>
    </row>
    <row r="4493" spans="1:23" ht="45" x14ac:dyDescent="0.25">
      <c r="A4493" s="5">
        <v>117228</v>
      </c>
      <c r="B4493" s="4">
        <v>3</v>
      </c>
      <c r="C4493" s="9" t="s">
        <v>2069</v>
      </c>
      <c r="D4493" s="65" t="s">
        <v>757</v>
      </c>
      <c r="E4493" s="65" t="s">
        <v>10721</v>
      </c>
      <c r="F4493" s="9" t="s">
        <v>2070</v>
      </c>
      <c r="H4493" s="1" t="s">
        <v>74</v>
      </c>
      <c r="I4493" s="1" t="s">
        <v>56</v>
      </c>
      <c r="K4493" s="14" t="s">
        <v>11500</v>
      </c>
      <c r="L4493" s="14" t="s">
        <v>11500</v>
      </c>
      <c r="M4493" s="2">
        <v>12</v>
      </c>
      <c r="N4493" s="13">
        <v>41929</v>
      </c>
      <c r="P4493" s="181" t="s">
        <v>11513</v>
      </c>
      <c r="Q4493" s="182" t="s">
        <v>148</v>
      </c>
      <c r="S4493" s="6">
        <v>-22641.56</v>
      </c>
      <c r="T4493" s="6">
        <v>0</v>
      </c>
      <c r="U4493" s="6">
        <v>-1790.46</v>
      </c>
      <c r="V4493" s="6">
        <v>0</v>
      </c>
      <c r="W4493" s="6">
        <f>SUM(Table2[[#This Row],[PE Obligations]:[Paving Obligations]])</f>
        <v>-24432.02</v>
      </c>
    </row>
    <row r="4494" spans="1:23" x14ac:dyDescent="0.25">
      <c r="A4494" s="5">
        <v>127577</v>
      </c>
      <c r="B4494" s="4">
        <v>1</v>
      </c>
      <c r="C4494" s="9" t="s">
        <v>219</v>
      </c>
      <c r="D4494" s="65"/>
      <c r="E4494" s="65" t="s">
        <v>900</v>
      </c>
      <c r="F4494" s="9" t="s">
        <v>5592</v>
      </c>
      <c r="H4494" s="1" t="s">
        <v>105</v>
      </c>
      <c r="I4494" s="1" t="s">
        <v>171</v>
      </c>
      <c r="K4494" s="14" t="s">
        <v>11500</v>
      </c>
      <c r="L4494" s="14" t="s">
        <v>11500</v>
      </c>
      <c r="M4494" s="1" t="s">
        <v>57</v>
      </c>
      <c r="P4494" s="181" t="s">
        <v>11515</v>
      </c>
      <c r="Q4494" s="182"/>
      <c r="S4494" s="6">
        <v>0</v>
      </c>
      <c r="T4494" s="6">
        <v>0</v>
      </c>
      <c r="U4494" s="6">
        <v>-24480.68</v>
      </c>
      <c r="V4494" s="6">
        <v>0</v>
      </c>
      <c r="W4494" s="6">
        <f>SUM(Table2[[#This Row],[PE Obligations]:[Paving Obligations]])</f>
        <v>-24480.68</v>
      </c>
    </row>
    <row r="4495" spans="1:23" x14ac:dyDescent="0.25">
      <c r="A4495" s="5">
        <v>122286</v>
      </c>
      <c r="B4495" s="4">
        <v>2</v>
      </c>
      <c r="C4495" s="9" t="s">
        <v>282</v>
      </c>
      <c r="D4495" s="65" t="s">
        <v>3153</v>
      </c>
      <c r="E4495" s="65" t="s">
        <v>11498</v>
      </c>
      <c r="F4495" s="9" t="s">
        <v>3154</v>
      </c>
      <c r="H4495" s="1" t="s">
        <v>35</v>
      </c>
      <c r="I4495" s="1" t="s">
        <v>395</v>
      </c>
      <c r="K4495" s="14" t="s">
        <v>28</v>
      </c>
      <c r="L4495" s="14" t="s">
        <v>113</v>
      </c>
      <c r="M4495" s="2">
        <v>0</v>
      </c>
      <c r="P4495" s="181" t="s">
        <v>11517</v>
      </c>
      <c r="Q4495" s="182" t="s">
        <v>30</v>
      </c>
      <c r="R4495" s="9" t="s">
        <v>3155</v>
      </c>
      <c r="S4495" s="6">
        <v>0</v>
      </c>
      <c r="T4495" s="6">
        <v>0</v>
      </c>
      <c r="U4495" s="6">
        <v>-24582.26</v>
      </c>
      <c r="V4495" s="6">
        <v>0</v>
      </c>
      <c r="W4495" s="6">
        <f>SUM(Table2[[#This Row],[PE Obligations]:[Paving Obligations]])</f>
        <v>-24582.26</v>
      </c>
    </row>
    <row r="4496" spans="1:23" x14ac:dyDescent="0.25">
      <c r="A4496" s="5">
        <v>123995</v>
      </c>
      <c r="B4496" s="4">
        <v>1</v>
      </c>
      <c r="C4496" s="9" t="s">
        <v>181</v>
      </c>
      <c r="D4496" s="65" t="s">
        <v>1772</v>
      </c>
      <c r="E4496" s="65" t="s">
        <v>900</v>
      </c>
      <c r="F4496" s="9" t="s">
        <v>3626</v>
      </c>
      <c r="G4496" s="9" t="s">
        <v>3213</v>
      </c>
      <c r="H4496" s="1" t="s">
        <v>158</v>
      </c>
      <c r="I4496" s="1" t="s">
        <v>158</v>
      </c>
      <c r="J4496" s="1" t="str">
        <f>VLOOKUP(A4496,'2015 to 2019'!D:F,3,FALSE)</f>
        <v>Mill &amp; 411D</v>
      </c>
      <c r="K4496" s="14" t="s">
        <v>11496</v>
      </c>
      <c r="L4496" s="14" t="s">
        <v>10418</v>
      </c>
      <c r="M4496" s="2">
        <v>5.37</v>
      </c>
      <c r="N4496" s="13">
        <v>42909</v>
      </c>
      <c r="O4496" s="1" t="s">
        <v>342</v>
      </c>
      <c r="P4496" s="181" t="s">
        <v>11515</v>
      </c>
      <c r="Q4496" s="182" t="s">
        <v>24</v>
      </c>
      <c r="S4496" s="6">
        <v>0</v>
      </c>
      <c r="T4496" s="6">
        <v>0</v>
      </c>
      <c r="U4496" s="6">
        <v>0</v>
      </c>
      <c r="V4496" s="6">
        <v>-24606.04</v>
      </c>
      <c r="W4496" s="6">
        <f>SUM(Table2[[#This Row],[PE Obligations]:[Paving Obligations]])</f>
        <v>-24606.04</v>
      </c>
    </row>
    <row r="4497" spans="1:23" x14ac:dyDescent="0.25">
      <c r="A4497" s="5">
        <v>127088</v>
      </c>
      <c r="B4497" s="4">
        <v>1</v>
      </c>
      <c r="C4497" s="9" t="s">
        <v>102</v>
      </c>
      <c r="D4497" s="65" t="s">
        <v>644</v>
      </c>
      <c r="E4497" s="65" t="s">
        <v>900</v>
      </c>
      <c r="F4497" s="9" t="s">
        <v>5285</v>
      </c>
      <c r="G4497" s="9" t="s">
        <v>4135</v>
      </c>
      <c r="H4497" s="1" t="s">
        <v>158</v>
      </c>
      <c r="I4497" s="1" t="s">
        <v>341</v>
      </c>
      <c r="J4497" s="1" t="str">
        <f>VLOOKUP(A4497,'Resurfacing Data'!A:M,13,FALSE)</f>
        <v>411 D Overlay</v>
      </c>
      <c r="K4497" s="14" t="s">
        <v>11496</v>
      </c>
      <c r="L4497" s="14" t="s">
        <v>10418</v>
      </c>
      <c r="M4497" s="2">
        <v>4.49</v>
      </c>
      <c r="N4497" s="13">
        <v>43595</v>
      </c>
      <c r="O4497" s="1" t="s">
        <v>342</v>
      </c>
      <c r="P4497" s="181" t="s">
        <v>11514</v>
      </c>
      <c r="Q4497" s="182" t="s">
        <v>430</v>
      </c>
      <c r="S4497" s="6">
        <v>0</v>
      </c>
      <c r="T4497" s="6">
        <v>0</v>
      </c>
      <c r="U4497" s="6">
        <v>-5740</v>
      </c>
      <c r="V4497" s="6">
        <v>-19000</v>
      </c>
      <c r="W4497" s="6">
        <f>SUM(Table2[[#This Row],[PE Obligations]:[Paving Obligations]])</f>
        <v>-24740</v>
      </c>
    </row>
    <row r="4498" spans="1:23" ht="75" x14ac:dyDescent="0.25">
      <c r="A4498" s="5">
        <v>120866</v>
      </c>
      <c r="B4498" s="4">
        <v>3</v>
      </c>
      <c r="C4498" s="9" t="s">
        <v>798</v>
      </c>
      <c r="D4498" s="65"/>
      <c r="E4498" s="65" t="s">
        <v>11498</v>
      </c>
      <c r="F4498" s="9" t="s">
        <v>2801</v>
      </c>
      <c r="G4498" s="9" t="s">
        <v>2802</v>
      </c>
      <c r="H4498" s="1" t="s">
        <v>22</v>
      </c>
      <c r="I4498" s="1" t="s">
        <v>39</v>
      </c>
      <c r="K4498" s="14" t="s">
        <v>11500</v>
      </c>
      <c r="L4498" s="14" t="s">
        <v>11500</v>
      </c>
      <c r="M4498" s="2">
        <v>0</v>
      </c>
      <c r="P4498" s="181" t="s">
        <v>11517</v>
      </c>
      <c r="Q4498" s="182" t="s">
        <v>30</v>
      </c>
      <c r="S4498" s="6">
        <v>1589.76</v>
      </c>
      <c r="T4498" s="6">
        <v>0</v>
      </c>
      <c r="U4498" s="6">
        <v>-26340.04</v>
      </c>
      <c r="V4498" s="6">
        <v>0</v>
      </c>
      <c r="W4498" s="6">
        <f>SUM(Table2[[#This Row],[PE Obligations]:[Paving Obligations]])</f>
        <v>-24750.280000000002</v>
      </c>
    </row>
    <row r="4499" spans="1:23" ht="45" x14ac:dyDescent="0.25">
      <c r="A4499" s="5">
        <v>118856</v>
      </c>
      <c r="B4499" s="4">
        <v>6</v>
      </c>
      <c r="C4499" s="9" t="s">
        <v>46</v>
      </c>
      <c r="D4499" s="65"/>
      <c r="E4499" s="65" t="s">
        <v>11500</v>
      </c>
      <c r="F4499" s="9" t="s">
        <v>2402</v>
      </c>
      <c r="G4499" s="9" t="s">
        <v>2403</v>
      </c>
      <c r="H4499" s="1" t="s">
        <v>24</v>
      </c>
      <c r="I4499" s="1" t="s">
        <v>2404</v>
      </c>
      <c r="K4499" s="14" t="s">
        <v>11500</v>
      </c>
      <c r="L4499" s="14" t="s">
        <v>11500</v>
      </c>
      <c r="M4499" s="1" t="s">
        <v>57</v>
      </c>
      <c r="P4499" s="181" t="s">
        <v>11500</v>
      </c>
      <c r="Q4499" s="182"/>
      <c r="S4499" s="6">
        <v>-24848.95</v>
      </c>
      <c r="T4499" s="6">
        <v>0</v>
      </c>
      <c r="U4499" s="6">
        <v>0</v>
      </c>
      <c r="V4499" s="6">
        <v>0</v>
      </c>
      <c r="W4499" s="6">
        <f>SUM(Table2[[#This Row],[PE Obligations]:[Paving Obligations]])</f>
        <v>-24848.95</v>
      </c>
    </row>
    <row r="4500" spans="1:23" ht="30" x14ac:dyDescent="0.25">
      <c r="A4500" s="5">
        <v>121942</v>
      </c>
      <c r="B4500" s="4">
        <v>1</v>
      </c>
      <c r="C4500" s="9" t="s">
        <v>102</v>
      </c>
      <c r="D4500" s="65" t="s">
        <v>103</v>
      </c>
      <c r="E4500" s="65" t="s">
        <v>10721</v>
      </c>
      <c r="F4500" s="9" t="s">
        <v>3047</v>
      </c>
      <c r="H4500" s="1" t="s">
        <v>52</v>
      </c>
      <c r="I4500" s="1" t="s">
        <v>48</v>
      </c>
      <c r="K4500" s="14" t="s">
        <v>28</v>
      </c>
      <c r="L4500" s="14" t="s">
        <v>11339</v>
      </c>
      <c r="M4500" s="1" t="s">
        <v>57</v>
      </c>
      <c r="N4500" s="13">
        <v>42776</v>
      </c>
      <c r="P4500" s="181" t="s">
        <v>11513</v>
      </c>
      <c r="Q4500" s="182" t="s">
        <v>30</v>
      </c>
      <c r="R4500" s="9" t="s">
        <v>3048</v>
      </c>
      <c r="S4500" s="6">
        <v>0</v>
      </c>
      <c r="T4500" s="6">
        <v>0</v>
      </c>
      <c r="U4500" s="6">
        <v>-25140.45</v>
      </c>
      <c r="V4500" s="6">
        <v>0</v>
      </c>
      <c r="W4500" s="6">
        <f>SUM(Table2[[#This Row],[PE Obligations]:[Paving Obligations]])</f>
        <v>-25140.45</v>
      </c>
    </row>
    <row r="4501" spans="1:23" ht="30" x14ac:dyDescent="0.25">
      <c r="A4501" s="5">
        <v>125611</v>
      </c>
      <c r="B4501" s="4">
        <v>2</v>
      </c>
      <c r="C4501" s="9" t="s">
        <v>366</v>
      </c>
      <c r="D4501" s="65" t="s">
        <v>4469</v>
      </c>
      <c r="E4501" s="65" t="s">
        <v>11498</v>
      </c>
      <c r="F4501" s="9" t="s">
        <v>4486</v>
      </c>
      <c r="H4501" s="1" t="s">
        <v>1098</v>
      </c>
      <c r="I4501" s="1" t="s">
        <v>158</v>
      </c>
      <c r="K4501" s="14" t="s">
        <v>11500</v>
      </c>
      <c r="L4501" s="14" t="s">
        <v>11500</v>
      </c>
      <c r="M4501" s="2">
        <v>1.72</v>
      </c>
      <c r="P4501" s="181" t="s">
        <v>11517</v>
      </c>
      <c r="Q4501" s="182" t="s">
        <v>30</v>
      </c>
      <c r="S4501" s="6">
        <v>0</v>
      </c>
      <c r="T4501" s="6">
        <v>0</v>
      </c>
      <c r="U4501" s="6">
        <v>0</v>
      </c>
      <c r="V4501" s="6">
        <v>-25348.37</v>
      </c>
      <c r="W4501" s="6">
        <f>SUM(Table2[[#This Row],[PE Obligations]:[Paving Obligations]])</f>
        <v>-25348.37</v>
      </c>
    </row>
    <row r="4502" spans="1:23" x14ac:dyDescent="0.25">
      <c r="A4502" s="5">
        <v>105245.14</v>
      </c>
      <c r="B4502" s="4">
        <v>4</v>
      </c>
      <c r="C4502" s="9" t="s">
        <v>174</v>
      </c>
      <c r="D4502" s="65"/>
      <c r="E4502" s="65" t="s">
        <v>11498</v>
      </c>
      <c r="F4502" s="9" t="s">
        <v>896</v>
      </c>
      <c r="H4502" s="1" t="s">
        <v>760</v>
      </c>
      <c r="I4502" s="1" t="s">
        <v>761</v>
      </c>
      <c r="K4502" s="14" t="s">
        <v>11500</v>
      </c>
      <c r="L4502" s="14" t="s">
        <v>11500</v>
      </c>
      <c r="M4502" s="1" t="s">
        <v>57</v>
      </c>
      <c r="P4502" s="181" t="s">
        <v>11517</v>
      </c>
      <c r="Q4502" s="182"/>
      <c r="S4502" s="6">
        <v>0</v>
      </c>
      <c r="T4502" s="6">
        <v>0</v>
      </c>
      <c r="U4502" s="6">
        <v>-25496.07</v>
      </c>
      <c r="V4502" s="6">
        <v>0</v>
      </c>
      <c r="W4502" s="6">
        <f>SUM(Table2[[#This Row],[PE Obligations]:[Paving Obligations]])</f>
        <v>-25496.07</v>
      </c>
    </row>
    <row r="4503" spans="1:23" x14ac:dyDescent="0.25">
      <c r="A4503" s="5">
        <v>105232.14</v>
      </c>
      <c r="B4503" s="4">
        <v>4</v>
      </c>
      <c r="C4503" s="9" t="s">
        <v>227</v>
      </c>
      <c r="D4503" s="65"/>
      <c r="E4503" s="65" t="s">
        <v>11498</v>
      </c>
      <c r="F4503" s="9" t="s">
        <v>896</v>
      </c>
      <c r="H4503" s="1" t="s">
        <v>760</v>
      </c>
      <c r="I4503" s="1" t="s">
        <v>761</v>
      </c>
      <c r="K4503" s="14" t="s">
        <v>11500</v>
      </c>
      <c r="L4503" s="14" t="s">
        <v>11500</v>
      </c>
      <c r="M4503" s="1" t="s">
        <v>57</v>
      </c>
      <c r="P4503" s="181" t="s">
        <v>11517</v>
      </c>
      <c r="Q4503" s="182"/>
      <c r="S4503" s="6">
        <v>0</v>
      </c>
      <c r="T4503" s="6">
        <v>0</v>
      </c>
      <c r="U4503" s="6">
        <v>-25511.94</v>
      </c>
      <c r="V4503" s="6">
        <v>0</v>
      </c>
      <c r="W4503" s="6">
        <f>SUM(Table2[[#This Row],[PE Obligations]:[Paving Obligations]])</f>
        <v>-25511.94</v>
      </c>
    </row>
    <row r="4504" spans="1:23" x14ac:dyDescent="0.25">
      <c r="A4504" s="5">
        <v>105238.14</v>
      </c>
      <c r="B4504" s="4">
        <v>4</v>
      </c>
      <c r="C4504" s="9" t="s">
        <v>202</v>
      </c>
      <c r="D4504" s="65"/>
      <c r="E4504" s="65" t="s">
        <v>11498</v>
      </c>
      <c r="F4504" s="9" t="s">
        <v>896</v>
      </c>
      <c r="H4504" s="1" t="s">
        <v>760</v>
      </c>
      <c r="I4504" s="1" t="s">
        <v>761</v>
      </c>
      <c r="K4504" s="14" t="s">
        <v>11500</v>
      </c>
      <c r="L4504" s="14" t="s">
        <v>11500</v>
      </c>
      <c r="M4504" s="1" t="s">
        <v>57</v>
      </c>
      <c r="P4504" s="181" t="s">
        <v>11517</v>
      </c>
      <c r="Q4504" s="182"/>
      <c r="S4504" s="6">
        <v>0</v>
      </c>
      <c r="T4504" s="6">
        <v>0</v>
      </c>
      <c r="U4504" s="6">
        <v>-25521.84</v>
      </c>
      <c r="V4504" s="6">
        <v>0</v>
      </c>
      <c r="W4504" s="6">
        <f>SUM(Table2[[#This Row],[PE Obligations]:[Paving Obligations]])</f>
        <v>-25521.84</v>
      </c>
    </row>
    <row r="4505" spans="1:23" x14ac:dyDescent="0.25">
      <c r="A4505" s="5">
        <v>105202.14</v>
      </c>
      <c r="B4505" s="4">
        <v>4</v>
      </c>
      <c r="C4505" s="9" t="s">
        <v>607</v>
      </c>
      <c r="D4505" s="65"/>
      <c r="E4505" s="65" t="s">
        <v>11498</v>
      </c>
      <c r="F4505" s="9" t="s">
        <v>896</v>
      </c>
      <c r="H4505" s="1" t="s">
        <v>760</v>
      </c>
      <c r="I4505" s="1" t="s">
        <v>761</v>
      </c>
      <c r="K4505" s="14" t="s">
        <v>11500</v>
      </c>
      <c r="L4505" s="14" t="s">
        <v>11500</v>
      </c>
      <c r="M4505" s="1" t="s">
        <v>57</v>
      </c>
      <c r="P4505" s="181" t="s">
        <v>11517</v>
      </c>
      <c r="Q4505" s="182"/>
      <c r="S4505" s="6">
        <v>0</v>
      </c>
      <c r="T4505" s="6">
        <v>0</v>
      </c>
      <c r="U4505" s="6">
        <v>-25804.13</v>
      </c>
      <c r="V4505" s="6">
        <v>0</v>
      </c>
      <c r="W4505" s="6">
        <f>SUM(Table2[[#This Row],[PE Obligations]:[Paving Obligations]])</f>
        <v>-25804.13</v>
      </c>
    </row>
    <row r="4506" spans="1:23" ht="30" x14ac:dyDescent="0.25">
      <c r="A4506" s="5">
        <v>124905</v>
      </c>
      <c r="B4506" s="4">
        <v>2</v>
      </c>
      <c r="C4506" s="9" t="s">
        <v>194</v>
      </c>
      <c r="D4506" s="65" t="s">
        <v>3089</v>
      </c>
      <c r="E4506" s="65" t="s">
        <v>900</v>
      </c>
      <c r="F4506" s="9" t="s">
        <v>4092</v>
      </c>
      <c r="G4506" s="9" t="s">
        <v>4093</v>
      </c>
      <c r="H4506" s="1" t="s">
        <v>158</v>
      </c>
      <c r="I4506" s="1" t="s">
        <v>341</v>
      </c>
      <c r="J4506" s="1" t="str">
        <f>VLOOKUP(A4506,'Resurfacing Data'!A:M,13,FALSE)</f>
        <v>Mill &amp; 411D</v>
      </c>
      <c r="K4506" s="14" t="s">
        <v>11496</v>
      </c>
      <c r="L4506" s="14" t="s">
        <v>10418</v>
      </c>
      <c r="M4506" s="2">
        <v>2.2799999999999998</v>
      </c>
      <c r="N4506" s="13">
        <v>42867</v>
      </c>
      <c r="O4506" s="1" t="s">
        <v>342</v>
      </c>
      <c r="P4506" s="181" t="s">
        <v>11515</v>
      </c>
      <c r="Q4506" s="182" t="s">
        <v>24</v>
      </c>
      <c r="S4506" s="6">
        <v>0</v>
      </c>
      <c r="T4506" s="6">
        <v>0</v>
      </c>
      <c r="U4506" s="6">
        <v>501.68</v>
      </c>
      <c r="V4506" s="6">
        <v>-26392.560000000001</v>
      </c>
      <c r="W4506" s="6">
        <f>SUM(Table2[[#This Row],[PE Obligations]:[Paving Obligations]])</f>
        <v>-25890.880000000001</v>
      </c>
    </row>
    <row r="4507" spans="1:23" x14ac:dyDescent="0.25">
      <c r="A4507" s="5">
        <v>123886</v>
      </c>
      <c r="B4507" s="4">
        <v>4</v>
      </c>
      <c r="C4507" s="9" t="s">
        <v>94</v>
      </c>
      <c r="D4507" s="65" t="s">
        <v>363</v>
      </c>
      <c r="E4507" s="65" t="s">
        <v>900</v>
      </c>
      <c r="F4507" s="9" t="s">
        <v>3601</v>
      </c>
      <c r="G4507" s="9" t="s">
        <v>3600</v>
      </c>
      <c r="H4507" s="1" t="s">
        <v>158</v>
      </c>
      <c r="I4507" s="1" t="s">
        <v>341</v>
      </c>
      <c r="J4507" s="1" t="str">
        <f>VLOOKUP(A4507,'Resurfacing Data'!A:M,13,FALSE)</f>
        <v>Scrub Seal &amp; 85 lbs TLD</v>
      </c>
      <c r="K4507" s="14" t="s">
        <v>11496</v>
      </c>
      <c r="L4507" s="14" t="s">
        <v>10418</v>
      </c>
      <c r="M4507" s="2">
        <v>9.4700000000000006</v>
      </c>
      <c r="N4507" s="13">
        <v>42825</v>
      </c>
      <c r="O4507" s="1" t="s">
        <v>3042</v>
      </c>
      <c r="P4507" s="181" t="s">
        <v>11515</v>
      </c>
      <c r="Q4507" s="182" t="s">
        <v>24</v>
      </c>
      <c r="S4507" s="6">
        <v>0</v>
      </c>
      <c r="T4507" s="6">
        <v>0</v>
      </c>
      <c r="U4507" s="6">
        <v>0</v>
      </c>
      <c r="V4507" s="6">
        <v>-26278.17</v>
      </c>
      <c r="W4507" s="6">
        <f>SUM(Table2[[#This Row],[PE Obligations]:[Paving Obligations]])</f>
        <v>-26278.17</v>
      </c>
    </row>
    <row r="4508" spans="1:23" ht="30" x14ac:dyDescent="0.25">
      <c r="A4508" s="5">
        <v>115690</v>
      </c>
      <c r="B4508" s="4">
        <v>2</v>
      </c>
      <c r="C4508" s="9" t="s">
        <v>278</v>
      </c>
      <c r="D4508" s="65" t="s">
        <v>1796</v>
      </c>
      <c r="E4508" s="65" t="s">
        <v>900</v>
      </c>
      <c r="F4508" s="9" t="s">
        <v>1797</v>
      </c>
      <c r="G4508" s="9" t="s">
        <v>1798</v>
      </c>
      <c r="H4508" s="1" t="s">
        <v>28</v>
      </c>
      <c r="I4508" s="1" t="s">
        <v>29</v>
      </c>
      <c r="K4508" s="14" t="s">
        <v>28</v>
      </c>
      <c r="L4508" s="14" t="s">
        <v>113</v>
      </c>
      <c r="M4508" s="2">
        <v>0.11600000000000001</v>
      </c>
      <c r="N4508" s="13">
        <v>42244</v>
      </c>
      <c r="P4508" s="181" t="s">
        <v>11515</v>
      </c>
      <c r="Q4508" s="182" t="s">
        <v>24</v>
      </c>
      <c r="R4508" s="9" t="s">
        <v>1799</v>
      </c>
      <c r="S4508" s="6">
        <v>-4513.9399999999996</v>
      </c>
      <c r="T4508" s="6">
        <v>-11305.01</v>
      </c>
      <c r="U4508" s="6">
        <v>-10574.55</v>
      </c>
      <c r="V4508" s="6">
        <v>0</v>
      </c>
      <c r="W4508" s="6">
        <f>SUM(Table2[[#This Row],[PE Obligations]:[Paving Obligations]])</f>
        <v>-26393.5</v>
      </c>
    </row>
    <row r="4509" spans="1:23" x14ac:dyDescent="0.25">
      <c r="A4509" s="5">
        <v>126008</v>
      </c>
      <c r="B4509" s="4">
        <v>3</v>
      </c>
      <c r="C4509" s="9" t="s">
        <v>161</v>
      </c>
      <c r="D4509" s="65"/>
      <c r="E4509" s="65" t="s">
        <v>11500</v>
      </c>
      <c r="F4509" s="9" t="s">
        <v>4603</v>
      </c>
      <c r="H4509" s="1" t="s">
        <v>1246</v>
      </c>
      <c r="K4509" s="14" t="s">
        <v>11500</v>
      </c>
      <c r="L4509" s="14" t="s">
        <v>11500</v>
      </c>
      <c r="M4509" s="1" t="s">
        <v>57</v>
      </c>
      <c r="P4509" s="181" t="s">
        <v>11500</v>
      </c>
      <c r="Q4509" s="182"/>
      <c r="S4509" s="6">
        <v>0</v>
      </c>
      <c r="T4509" s="6">
        <v>0</v>
      </c>
      <c r="U4509" s="6">
        <v>-26863</v>
      </c>
      <c r="V4509" s="6">
        <v>0</v>
      </c>
      <c r="W4509" s="6">
        <f>SUM(Table2[[#This Row],[PE Obligations]:[Paving Obligations]])</f>
        <v>-26863</v>
      </c>
    </row>
    <row r="4510" spans="1:23" ht="45" x14ac:dyDescent="0.25">
      <c r="A4510" s="5">
        <v>122482</v>
      </c>
      <c r="B4510" s="4">
        <v>3</v>
      </c>
      <c r="C4510" s="9" t="s">
        <v>54</v>
      </c>
      <c r="D4510" s="65" t="s">
        <v>913</v>
      </c>
      <c r="E4510" s="65" t="s">
        <v>900</v>
      </c>
      <c r="F4510" s="9" t="s">
        <v>3183</v>
      </c>
      <c r="G4510" s="9" t="s">
        <v>3184</v>
      </c>
      <c r="H4510" s="1" t="s">
        <v>158</v>
      </c>
      <c r="I4510" s="1" t="s">
        <v>341</v>
      </c>
      <c r="J4510" s="1" t="str">
        <f>VLOOKUP(A4510,'Resurfacing Data'!A:M,13,FALSE)</f>
        <v>Mill &amp; 65 lbs/sy CS &amp; OGFC</v>
      </c>
      <c r="K4510" s="14" t="s">
        <v>11496</v>
      </c>
      <c r="L4510" s="14" t="s">
        <v>10418</v>
      </c>
      <c r="M4510" s="2">
        <v>0.98</v>
      </c>
      <c r="N4510" s="13">
        <v>42461</v>
      </c>
      <c r="O4510" s="1" t="s">
        <v>342</v>
      </c>
      <c r="P4510" s="181" t="s">
        <v>11514</v>
      </c>
      <c r="Q4510" s="182" t="s">
        <v>11</v>
      </c>
      <c r="S4510" s="6">
        <v>0</v>
      </c>
      <c r="T4510" s="6">
        <v>0</v>
      </c>
      <c r="U4510" s="6">
        <v>-1234.28</v>
      </c>
      <c r="V4510" s="6">
        <v>-25745.71</v>
      </c>
      <c r="W4510" s="6">
        <f>SUM(Table2[[#This Row],[PE Obligations]:[Paving Obligations]])</f>
        <v>-26979.989999999998</v>
      </c>
    </row>
    <row r="4511" spans="1:23" ht="45" x14ac:dyDescent="0.25">
      <c r="A4511" s="5">
        <v>117571</v>
      </c>
      <c r="B4511" s="4">
        <v>2</v>
      </c>
      <c r="C4511" s="9" t="s">
        <v>284</v>
      </c>
      <c r="D4511" s="65" t="s">
        <v>132</v>
      </c>
      <c r="E4511" s="65" t="s">
        <v>11498</v>
      </c>
      <c r="F4511" s="9" t="s">
        <v>2167</v>
      </c>
      <c r="G4511" s="9" t="s">
        <v>2168</v>
      </c>
      <c r="H4511" s="1" t="s">
        <v>22</v>
      </c>
      <c r="I4511" s="1" t="s">
        <v>118</v>
      </c>
      <c r="K4511" s="14" t="s">
        <v>11496</v>
      </c>
      <c r="L4511" s="14" t="s">
        <v>11499</v>
      </c>
      <c r="M4511" s="2">
        <v>1.72</v>
      </c>
      <c r="P4511" s="181" t="s">
        <v>11517</v>
      </c>
      <c r="Q4511" s="182" t="s">
        <v>30</v>
      </c>
      <c r="S4511" s="6">
        <v>0</v>
      </c>
      <c r="T4511" s="6">
        <v>1</v>
      </c>
      <c r="U4511" s="6">
        <v>-26999.99</v>
      </c>
      <c r="V4511" s="6">
        <v>0</v>
      </c>
      <c r="W4511" s="6">
        <f>SUM(Table2[[#This Row],[PE Obligations]:[Paving Obligations]])</f>
        <v>-26998.99</v>
      </c>
    </row>
    <row r="4512" spans="1:23" ht="45" x14ac:dyDescent="0.25">
      <c r="A4512" s="5">
        <v>123880</v>
      </c>
      <c r="B4512" s="4">
        <v>3</v>
      </c>
      <c r="C4512" s="9" t="s">
        <v>206</v>
      </c>
      <c r="D4512" s="65"/>
      <c r="E4512" s="65" t="s">
        <v>11498</v>
      </c>
      <c r="F4512" s="9" t="s">
        <v>3593</v>
      </c>
      <c r="G4512" s="9" t="s">
        <v>3594</v>
      </c>
      <c r="H4512" s="1" t="s">
        <v>22</v>
      </c>
      <c r="I4512" s="1" t="s">
        <v>158</v>
      </c>
      <c r="J4512" s="1" t="e">
        <f>VLOOKUP(A4512,'Resurfacing Data'!A:M,13,FALSE)</f>
        <v>#N/A</v>
      </c>
      <c r="K4512" s="14" t="s">
        <v>11496</v>
      </c>
      <c r="L4512" s="14" t="s">
        <v>10418</v>
      </c>
      <c r="M4512" s="1" t="s">
        <v>57</v>
      </c>
      <c r="P4512" s="181" t="s">
        <v>11517</v>
      </c>
      <c r="Q4512" s="182" t="s">
        <v>24</v>
      </c>
      <c r="S4512" s="6">
        <v>-17705.7</v>
      </c>
      <c r="T4512" s="6">
        <v>0</v>
      </c>
      <c r="U4512" s="6">
        <v>-9520.33</v>
      </c>
      <c r="V4512" s="6">
        <v>0</v>
      </c>
      <c r="W4512" s="6">
        <f>SUM(Table2[[#This Row],[PE Obligations]:[Paving Obligations]])</f>
        <v>-27226.03</v>
      </c>
    </row>
    <row r="4513" spans="1:23" x14ac:dyDescent="0.25">
      <c r="A4513" s="5">
        <v>125399</v>
      </c>
      <c r="B4513" s="4">
        <v>1</v>
      </c>
      <c r="C4513" s="9" t="s">
        <v>223</v>
      </c>
      <c r="D4513" s="65"/>
      <c r="E4513" s="65" t="s">
        <v>11500</v>
      </c>
      <c r="F4513" s="9" t="s">
        <v>4308</v>
      </c>
      <c r="H4513" s="1" t="s">
        <v>1246</v>
      </c>
      <c r="K4513" s="14" t="s">
        <v>11500</v>
      </c>
      <c r="L4513" s="14" t="s">
        <v>11500</v>
      </c>
      <c r="M4513" s="1" t="s">
        <v>57</v>
      </c>
      <c r="P4513" s="181" t="s">
        <v>11500</v>
      </c>
      <c r="Q4513" s="182"/>
      <c r="S4513" s="6">
        <v>0</v>
      </c>
      <c r="T4513" s="6">
        <v>0</v>
      </c>
      <c r="U4513" s="6">
        <v>-27231</v>
      </c>
      <c r="V4513" s="6">
        <v>0</v>
      </c>
      <c r="W4513" s="6">
        <f>SUM(Table2[[#This Row],[PE Obligations]:[Paving Obligations]])</f>
        <v>-27231</v>
      </c>
    </row>
    <row r="4514" spans="1:23" ht="30" x14ac:dyDescent="0.25">
      <c r="A4514" s="5">
        <v>127035</v>
      </c>
      <c r="B4514" s="4">
        <v>4</v>
      </c>
      <c r="C4514" s="9" t="s">
        <v>314</v>
      </c>
      <c r="D4514" s="65" t="s">
        <v>5258</v>
      </c>
      <c r="E4514" s="65" t="s">
        <v>11498</v>
      </c>
      <c r="F4514" s="9" t="s">
        <v>5259</v>
      </c>
      <c r="H4514" s="1" t="s">
        <v>1098</v>
      </c>
      <c r="I4514" s="1" t="s">
        <v>158</v>
      </c>
      <c r="K4514" s="14" t="s">
        <v>11500</v>
      </c>
      <c r="L4514" s="14" t="s">
        <v>11500</v>
      </c>
      <c r="M4514" s="2">
        <v>3.88</v>
      </c>
      <c r="P4514" s="181" t="s">
        <v>11517</v>
      </c>
      <c r="Q4514" s="182" t="s">
        <v>30</v>
      </c>
      <c r="S4514" s="6">
        <v>0</v>
      </c>
      <c r="T4514" s="6">
        <v>0</v>
      </c>
      <c r="U4514" s="6">
        <v>0</v>
      </c>
      <c r="V4514" s="6">
        <v>-27708.61</v>
      </c>
      <c r="W4514" s="6">
        <f>SUM(Table2[[#This Row],[PE Obligations]:[Paving Obligations]])</f>
        <v>-27708.61</v>
      </c>
    </row>
    <row r="4515" spans="1:23" x14ac:dyDescent="0.25">
      <c r="A4515" s="5">
        <v>105200.14</v>
      </c>
      <c r="B4515" s="4">
        <v>3</v>
      </c>
      <c r="C4515" s="9" t="s">
        <v>289</v>
      </c>
      <c r="D4515" s="65"/>
      <c r="E4515" s="65" t="s">
        <v>11498</v>
      </c>
      <c r="F4515" s="9" t="s">
        <v>896</v>
      </c>
      <c r="H4515" s="1" t="s">
        <v>760</v>
      </c>
      <c r="I4515" s="1" t="s">
        <v>761</v>
      </c>
      <c r="K4515" s="14" t="s">
        <v>11500</v>
      </c>
      <c r="L4515" s="14" t="s">
        <v>11500</v>
      </c>
      <c r="M4515" s="1" t="s">
        <v>57</v>
      </c>
      <c r="P4515" s="181" t="s">
        <v>11517</v>
      </c>
      <c r="Q4515" s="182"/>
      <c r="S4515" s="6">
        <v>0</v>
      </c>
      <c r="T4515" s="6">
        <v>0</v>
      </c>
      <c r="U4515" s="6">
        <v>-27741.81</v>
      </c>
      <c r="V4515" s="6">
        <v>0</v>
      </c>
      <c r="W4515" s="6">
        <f>SUM(Table2[[#This Row],[PE Obligations]:[Paving Obligations]])</f>
        <v>-27741.81</v>
      </c>
    </row>
    <row r="4516" spans="1:23" ht="30" x14ac:dyDescent="0.25">
      <c r="A4516" s="5">
        <v>120531</v>
      </c>
      <c r="B4516" s="4">
        <v>1</v>
      </c>
      <c r="C4516" s="9" t="s">
        <v>86</v>
      </c>
      <c r="D4516" s="65" t="s">
        <v>404</v>
      </c>
      <c r="E4516" s="65" t="s">
        <v>900</v>
      </c>
      <c r="F4516" s="9" t="s">
        <v>2748</v>
      </c>
      <c r="G4516" s="9" t="s">
        <v>2749</v>
      </c>
      <c r="H4516" s="1" t="s">
        <v>501</v>
      </c>
      <c r="I4516" s="1" t="s">
        <v>600</v>
      </c>
      <c r="K4516" s="14" t="s">
        <v>11500</v>
      </c>
      <c r="L4516" s="14" t="s">
        <v>11500</v>
      </c>
      <c r="M4516" s="2">
        <v>1.1599999999999999</v>
      </c>
      <c r="N4516" s="13">
        <v>43231</v>
      </c>
      <c r="P4516" s="181" t="s">
        <v>11514</v>
      </c>
      <c r="Q4516" s="182" t="s">
        <v>11</v>
      </c>
      <c r="S4516" s="6">
        <v>-22240.25</v>
      </c>
      <c r="T4516" s="6">
        <v>0</v>
      </c>
      <c r="U4516" s="6">
        <v>-5839.05</v>
      </c>
      <c r="V4516" s="6">
        <v>0</v>
      </c>
      <c r="W4516" s="6">
        <f>SUM(Table2[[#This Row],[PE Obligations]:[Paving Obligations]])</f>
        <v>-28079.3</v>
      </c>
    </row>
    <row r="4517" spans="1:23" x14ac:dyDescent="0.25">
      <c r="A4517" s="5">
        <v>127560</v>
      </c>
      <c r="B4517" s="4">
        <v>2</v>
      </c>
      <c r="C4517" s="9" t="s">
        <v>197</v>
      </c>
      <c r="D4517" s="65"/>
      <c r="E4517" s="65" t="s">
        <v>900</v>
      </c>
      <c r="F4517" s="9" t="s">
        <v>5581</v>
      </c>
      <c r="H4517" s="1" t="s">
        <v>105</v>
      </c>
      <c r="I4517" s="1" t="s">
        <v>171</v>
      </c>
      <c r="K4517" s="14" t="s">
        <v>11500</v>
      </c>
      <c r="L4517" s="14" t="s">
        <v>11500</v>
      </c>
      <c r="M4517" s="1" t="s">
        <v>57</v>
      </c>
      <c r="P4517" s="181" t="s">
        <v>11515</v>
      </c>
      <c r="Q4517" s="182"/>
      <c r="S4517" s="6">
        <v>0</v>
      </c>
      <c r="T4517" s="6">
        <v>0</v>
      </c>
      <c r="U4517" s="6">
        <v>-28123.13</v>
      </c>
      <c r="V4517" s="6">
        <v>0</v>
      </c>
      <c r="W4517" s="6">
        <f>SUM(Table2[[#This Row],[PE Obligations]:[Paving Obligations]])</f>
        <v>-28123.13</v>
      </c>
    </row>
    <row r="4518" spans="1:23" x14ac:dyDescent="0.25">
      <c r="A4518" s="5">
        <v>122513</v>
      </c>
      <c r="B4518" s="4">
        <v>3</v>
      </c>
      <c r="C4518" s="9" t="s">
        <v>152</v>
      </c>
      <c r="D4518" s="65" t="s">
        <v>150</v>
      </c>
      <c r="E4518" s="65" t="s">
        <v>900</v>
      </c>
      <c r="F4518" s="9" t="s">
        <v>3190</v>
      </c>
      <c r="G4518" s="9" t="s">
        <v>3191</v>
      </c>
      <c r="H4518" s="1" t="s">
        <v>158</v>
      </c>
      <c r="I4518" s="1" t="s">
        <v>341</v>
      </c>
      <c r="J4518" s="1" t="str">
        <f>VLOOKUP(A4518,'Resurfacing Data'!A:M,13,FALSE)</f>
        <v>Mill &amp; 411D</v>
      </c>
      <c r="K4518" s="14" t="s">
        <v>11496</v>
      </c>
      <c r="L4518" s="14" t="s">
        <v>10418</v>
      </c>
      <c r="M4518" s="2">
        <v>7.77</v>
      </c>
      <c r="N4518" s="13">
        <v>42867</v>
      </c>
      <c r="O4518" s="1" t="s">
        <v>342</v>
      </c>
      <c r="P4518" s="181" t="s">
        <v>11514</v>
      </c>
      <c r="Q4518" s="182" t="s">
        <v>11</v>
      </c>
      <c r="S4518" s="6">
        <v>0</v>
      </c>
      <c r="T4518" s="6">
        <v>0</v>
      </c>
      <c r="U4518" s="6">
        <v>-8767.84</v>
      </c>
      <c r="V4518" s="6">
        <v>-19421.18</v>
      </c>
      <c r="W4518" s="6">
        <f>SUM(Table2[[#This Row],[PE Obligations]:[Paving Obligations]])</f>
        <v>-28189.02</v>
      </c>
    </row>
    <row r="4519" spans="1:23" ht="30" x14ac:dyDescent="0.25">
      <c r="A4519" s="5">
        <v>126081</v>
      </c>
      <c r="B4519" s="4">
        <v>4</v>
      </c>
      <c r="C4519" s="9" t="s">
        <v>18</v>
      </c>
      <c r="D4519" s="65" t="s">
        <v>4646</v>
      </c>
      <c r="E4519" s="65" t="s">
        <v>11498</v>
      </c>
      <c r="F4519" s="9" t="s">
        <v>4647</v>
      </c>
      <c r="H4519" s="1" t="s">
        <v>1098</v>
      </c>
      <c r="I4519" s="1" t="s">
        <v>158</v>
      </c>
      <c r="K4519" s="14" t="s">
        <v>11500</v>
      </c>
      <c r="L4519" s="14" t="s">
        <v>11500</v>
      </c>
      <c r="M4519" s="2">
        <v>3.22</v>
      </c>
      <c r="P4519" s="181" t="s">
        <v>11517</v>
      </c>
      <c r="Q4519" s="182" t="s">
        <v>30</v>
      </c>
      <c r="S4519" s="6">
        <v>0</v>
      </c>
      <c r="T4519" s="6">
        <v>0</v>
      </c>
      <c r="U4519" s="6">
        <v>0</v>
      </c>
      <c r="V4519" s="6">
        <v>-28267.19</v>
      </c>
      <c r="W4519" s="6">
        <f>SUM(Table2[[#This Row],[PE Obligations]:[Paving Obligations]])</f>
        <v>-28267.19</v>
      </c>
    </row>
    <row r="4520" spans="1:23" x14ac:dyDescent="0.25">
      <c r="A4520" s="5">
        <v>105215.14</v>
      </c>
      <c r="B4520" s="4">
        <v>4</v>
      </c>
      <c r="C4520" s="9" t="s">
        <v>246</v>
      </c>
      <c r="D4520" s="65"/>
      <c r="E4520" s="65" t="s">
        <v>11498</v>
      </c>
      <c r="F4520" s="9" t="s">
        <v>896</v>
      </c>
      <c r="H4520" s="1" t="s">
        <v>760</v>
      </c>
      <c r="I4520" s="1" t="s">
        <v>761</v>
      </c>
      <c r="K4520" s="14" t="s">
        <v>11500</v>
      </c>
      <c r="L4520" s="14" t="s">
        <v>11500</v>
      </c>
      <c r="M4520" s="1" t="s">
        <v>57</v>
      </c>
      <c r="P4520" s="181" t="s">
        <v>11517</v>
      </c>
      <c r="Q4520" s="182"/>
      <c r="S4520" s="6">
        <v>0</v>
      </c>
      <c r="T4520" s="6">
        <v>0</v>
      </c>
      <c r="U4520" s="6">
        <v>-28322.21</v>
      </c>
      <c r="V4520" s="6">
        <v>0</v>
      </c>
      <c r="W4520" s="6">
        <f>SUM(Table2[[#This Row],[PE Obligations]:[Paving Obligations]])</f>
        <v>-28322.21</v>
      </c>
    </row>
    <row r="4521" spans="1:23" ht="30" x14ac:dyDescent="0.25">
      <c r="A4521" s="5">
        <v>125697</v>
      </c>
      <c r="B4521" s="4">
        <v>4</v>
      </c>
      <c r="C4521" s="9" t="s">
        <v>190</v>
      </c>
      <c r="D4521" s="65" t="s">
        <v>4527</v>
      </c>
      <c r="E4521" s="65" t="s">
        <v>11498</v>
      </c>
      <c r="F4521" s="9" t="s">
        <v>4528</v>
      </c>
      <c r="H4521" s="1" t="s">
        <v>1098</v>
      </c>
      <c r="I4521" s="1" t="s">
        <v>158</v>
      </c>
      <c r="K4521" s="14" t="s">
        <v>11500</v>
      </c>
      <c r="L4521" s="14" t="s">
        <v>11500</v>
      </c>
      <c r="M4521" s="2">
        <v>3.39</v>
      </c>
      <c r="P4521" s="181" t="s">
        <v>11517</v>
      </c>
      <c r="Q4521" s="182" t="s">
        <v>30</v>
      </c>
      <c r="S4521" s="6">
        <v>0</v>
      </c>
      <c r="T4521" s="6">
        <v>0</v>
      </c>
      <c r="U4521" s="6">
        <v>0</v>
      </c>
      <c r="V4521" s="6">
        <v>-28580.48</v>
      </c>
      <c r="W4521" s="6">
        <f>SUM(Table2[[#This Row],[PE Obligations]:[Paving Obligations]])</f>
        <v>-28580.48</v>
      </c>
    </row>
    <row r="4522" spans="1:23" x14ac:dyDescent="0.25">
      <c r="A4522" s="5">
        <v>109756</v>
      </c>
      <c r="B4522" s="4">
        <v>4</v>
      </c>
      <c r="C4522" s="9" t="s">
        <v>156</v>
      </c>
      <c r="D4522" s="65"/>
      <c r="E4522" s="65" t="s">
        <v>10721</v>
      </c>
      <c r="F4522" s="9" t="s">
        <v>1153</v>
      </c>
      <c r="H4522" s="1" t="s">
        <v>105</v>
      </c>
      <c r="I4522" s="1" t="s">
        <v>1149</v>
      </c>
      <c r="K4522" s="14" t="s">
        <v>11500</v>
      </c>
      <c r="L4522" s="14" t="s">
        <v>11500</v>
      </c>
      <c r="M4522" s="1" t="s">
        <v>57</v>
      </c>
      <c r="N4522" s="13">
        <v>39374</v>
      </c>
      <c r="P4522" s="181" t="s">
        <v>11513</v>
      </c>
      <c r="Q4522" s="182"/>
      <c r="S4522" s="6">
        <v>0</v>
      </c>
      <c r="T4522" s="6">
        <v>0</v>
      </c>
      <c r="U4522" s="6">
        <v>-28851.25</v>
      </c>
      <c r="V4522" s="6">
        <v>0</v>
      </c>
      <c r="W4522" s="6">
        <f>SUM(Table2[[#This Row],[PE Obligations]:[Paving Obligations]])</f>
        <v>-28851.25</v>
      </c>
    </row>
    <row r="4523" spans="1:23" ht="30" x14ac:dyDescent="0.25">
      <c r="A4523" s="5">
        <v>117750</v>
      </c>
      <c r="B4523" s="4">
        <v>6</v>
      </c>
      <c r="C4523" s="9" t="s">
        <v>46</v>
      </c>
      <c r="D4523" s="65"/>
      <c r="E4523" s="65" t="s">
        <v>11500</v>
      </c>
      <c r="F4523" s="9" t="s">
        <v>2187</v>
      </c>
      <c r="H4523" s="1" t="s">
        <v>24</v>
      </c>
      <c r="I4523" s="1" t="s">
        <v>24</v>
      </c>
      <c r="K4523" s="14" t="s">
        <v>11500</v>
      </c>
      <c r="L4523" s="14" t="s">
        <v>11500</v>
      </c>
      <c r="M4523" s="1" t="s">
        <v>57</v>
      </c>
      <c r="P4523" s="181" t="s">
        <v>11500</v>
      </c>
      <c r="Q4523" s="182"/>
      <c r="S4523" s="6">
        <v>0</v>
      </c>
      <c r="T4523" s="6">
        <v>0</v>
      </c>
      <c r="U4523" s="6">
        <v>-28976.37</v>
      </c>
      <c r="V4523" s="6">
        <v>0</v>
      </c>
      <c r="W4523" s="6">
        <f>SUM(Table2[[#This Row],[PE Obligations]:[Paving Obligations]])</f>
        <v>-28976.37</v>
      </c>
    </row>
    <row r="4524" spans="1:23" ht="30" x14ac:dyDescent="0.25">
      <c r="A4524" s="5">
        <v>118806</v>
      </c>
      <c r="B4524" s="4">
        <v>1</v>
      </c>
      <c r="C4524" s="9" t="s">
        <v>49</v>
      </c>
      <c r="D4524" s="65" t="s">
        <v>50</v>
      </c>
      <c r="E4524" s="65" t="s">
        <v>900</v>
      </c>
      <c r="F4524" s="9" t="s">
        <v>2384</v>
      </c>
      <c r="G4524" s="9" t="s">
        <v>2385</v>
      </c>
      <c r="H4524" s="1" t="s">
        <v>501</v>
      </c>
      <c r="I4524" s="1" t="s">
        <v>600</v>
      </c>
      <c r="K4524" s="14" t="s">
        <v>11500</v>
      </c>
      <c r="L4524" s="14" t="s">
        <v>11500</v>
      </c>
      <c r="M4524" s="2">
        <v>0</v>
      </c>
      <c r="N4524" s="13">
        <v>43231</v>
      </c>
      <c r="P4524" s="181" t="s">
        <v>11515</v>
      </c>
      <c r="Q4524" s="182" t="s">
        <v>24</v>
      </c>
      <c r="S4524" s="6">
        <v>-27343</v>
      </c>
      <c r="T4524" s="6">
        <v>0</v>
      </c>
      <c r="U4524" s="6">
        <v>-1720.4</v>
      </c>
      <c r="V4524" s="6">
        <v>0</v>
      </c>
      <c r="W4524" s="6">
        <f>SUM(Table2[[#This Row],[PE Obligations]:[Paving Obligations]])</f>
        <v>-29063.4</v>
      </c>
    </row>
    <row r="4525" spans="1:23" ht="30" x14ac:dyDescent="0.25">
      <c r="A4525" s="5">
        <v>118795</v>
      </c>
      <c r="B4525" s="4">
        <v>3</v>
      </c>
      <c r="C4525" s="9" t="s">
        <v>54</v>
      </c>
      <c r="D4525" s="65" t="s">
        <v>114</v>
      </c>
      <c r="E4525" s="65" t="s">
        <v>10721</v>
      </c>
      <c r="F4525" s="9" t="s">
        <v>2378</v>
      </c>
      <c r="G4525" s="9" t="s">
        <v>600</v>
      </c>
      <c r="H4525" s="1" t="s">
        <v>501</v>
      </c>
      <c r="I4525" s="1" t="s">
        <v>600</v>
      </c>
      <c r="K4525" s="14" t="s">
        <v>11500</v>
      </c>
      <c r="L4525" s="14" t="s">
        <v>11500</v>
      </c>
      <c r="M4525" s="2">
        <v>1.0900000000000001</v>
      </c>
      <c r="N4525" s="13">
        <v>42867</v>
      </c>
      <c r="P4525" s="181" t="s">
        <v>11513</v>
      </c>
      <c r="Q4525" s="182" t="s">
        <v>148</v>
      </c>
      <c r="S4525" s="6">
        <v>-12602.34</v>
      </c>
      <c r="T4525" s="6">
        <v>0</v>
      </c>
      <c r="U4525" s="6">
        <v>-16543.509999999998</v>
      </c>
      <c r="V4525" s="6">
        <v>0</v>
      </c>
      <c r="W4525" s="6">
        <f>SUM(Table2[[#This Row],[PE Obligations]:[Paving Obligations]])</f>
        <v>-29145.85</v>
      </c>
    </row>
    <row r="4526" spans="1:23" x14ac:dyDescent="0.25">
      <c r="A4526" s="5">
        <v>81257.009999999995</v>
      </c>
      <c r="B4526" s="4">
        <v>1</v>
      </c>
      <c r="C4526" s="9" t="s">
        <v>181</v>
      </c>
      <c r="D4526" s="65" t="s">
        <v>332</v>
      </c>
      <c r="E4526" s="65" t="s">
        <v>900</v>
      </c>
      <c r="F4526" s="9" t="s">
        <v>333</v>
      </c>
      <c r="H4526" s="1" t="s">
        <v>52</v>
      </c>
      <c r="I4526" s="1" t="s">
        <v>48</v>
      </c>
      <c r="K4526" s="14" t="s">
        <v>28</v>
      </c>
      <c r="L4526" s="14" t="s">
        <v>11339</v>
      </c>
      <c r="M4526" s="2">
        <v>0</v>
      </c>
      <c r="N4526" s="13">
        <v>43140</v>
      </c>
      <c r="P4526" s="181" t="s">
        <v>11515</v>
      </c>
      <c r="Q4526" s="182" t="s">
        <v>24</v>
      </c>
      <c r="R4526" s="9" t="s">
        <v>334</v>
      </c>
      <c r="S4526" s="6">
        <v>0</v>
      </c>
      <c r="T4526" s="6">
        <v>0</v>
      </c>
      <c r="U4526" s="6">
        <v>-29592.78</v>
      </c>
      <c r="V4526" s="6">
        <v>0</v>
      </c>
      <c r="W4526" s="6">
        <f>SUM(Table2[[#This Row],[PE Obligations]:[Paving Obligations]])</f>
        <v>-29592.78</v>
      </c>
    </row>
    <row r="4527" spans="1:23" ht="30" x14ac:dyDescent="0.25">
      <c r="A4527" s="5">
        <v>127106</v>
      </c>
      <c r="B4527" s="4">
        <v>1</v>
      </c>
      <c r="C4527" s="9" t="s">
        <v>287</v>
      </c>
      <c r="D4527" s="65" t="s">
        <v>129</v>
      </c>
      <c r="E4527" s="65" t="s">
        <v>900</v>
      </c>
      <c r="F4527" s="9" t="s">
        <v>5300</v>
      </c>
      <c r="G4527" s="9" t="s">
        <v>3213</v>
      </c>
      <c r="H4527" s="1" t="s">
        <v>158</v>
      </c>
      <c r="I4527" s="1" t="s">
        <v>341</v>
      </c>
      <c r="J4527" s="1" t="str">
        <f>VLOOKUP(A4527,'Resurfacing Data'!A:M,13,FALSE)</f>
        <v>Mill &amp; 411D</v>
      </c>
      <c r="K4527" s="14" t="s">
        <v>11496</v>
      </c>
      <c r="L4527" s="14" t="s">
        <v>10418</v>
      </c>
      <c r="M4527" s="2">
        <v>1.57</v>
      </c>
      <c r="N4527" s="13">
        <v>43595</v>
      </c>
      <c r="O4527" s="1" t="s">
        <v>342</v>
      </c>
      <c r="P4527" s="181" t="s">
        <v>11515</v>
      </c>
      <c r="Q4527" s="182" t="s">
        <v>24</v>
      </c>
      <c r="S4527" s="6">
        <v>0</v>
      </c>
      <c r="T4527" s="6">
        <v>0</v>
      </c>
      <c r="U4527" s="6">
        <v>-7280</v>
      </c>
      <c r="V4527" s="6">
        <v>-22350</v>
      </c>
      <c r="W4527" s="6">
        <f>SUM(Table2[[#This Row],[PE Obligations]:[Paving Obligations]])</f>
        <v>-29630</v>
      </c>
    </row>
    <row r="4528" spans="1:23" x14ac:dyDescent="0.25">
      <c r="A4528" s="5">
        <v>124991</v>
      </c>
      <c r="B4528" s="4">
        <v>1</v>
      </c>
      <c r="C4528" s="9" t="s">
        <v>181</v>
      </c>
      <c r="D4528" s="65"/>
      <c r="E4528" s="65" t="s">
        <v>11500</v>
      </c>
      <c r="F4528" s="9" t="s">
        <v>4119</v>
      </c>
      <c r="H4528" s="1" t="s">
        <v>878</v>
      </c>
      <c r="I4528" s="1" t="s">
        <v>972</v>
      </c>
      <c r="K4528" s="14" t="s">
        <v>11500</v>
      </c>
      <c r="L4528" s="14" t="s">
        <v>11500</v>
      </c>
      <c r="M4528" s="1" t="s">
        <v>57</v>
      </c>
      <c r="P4528" s="181" t="s">
        <v>11500</v>
      </c>
      <c r="Q4528" s="182"/>
      <c r="S4528" s="6">
        <v>0</v>
      </c>
      <c r="T4528" s="6">
        <v>0</v>
      </c>
      <c r="U4528" s="6">
        <v>-30252.3</v>
      </c>
      <c r="V4528" s="6">
        <v>0</v>
      </c>
      <c r="W4528" s="6">
        <f>SUM(Table2[[#This Row],[PE Obligations]:[Paving Obligations]])</f>
        <v>-30252.3</v>
      </c>
    </row>
    <row r="4529" spans="1:23" x14ac:dyDescent="0.25">
      <c r="A4529" s="5">
        <v>127760</v>
      </c>
      <c r="B4529" s="4">
        <v>1</v>
      </c>
      <c r="C4529" s="9" t="s">
        <v>310</v>
      </c>
      <c r="D4529" s="65"/>
      <c r="E4529" s="65" t="s">
        <v>900</v>
      </c>
      <c r="F4529" s="9" t="s">
        <v>5681</v>
      </c>
      <c r="H4529" s="1" t="s">
        <v>105</v>
      </c>
      <c r="I4529" s="1" t="s">
        <v>171</v>
      </c>
      <c r="K4529" s="14" t="s">
        <v>11500</v>
      </c>
      <c r="L4529" s="14" t="s">
        <v>11500</v>
      </c>
      <c r="M4529" s="1" t="s">
        <v>57</v>
      </c>
      <c r="P4529" s="181" t="s">
        <v>11515</v>
      </c>
      <c r="Q4529" s="182"/>
      <c r="S4529" s="6">
        <v>0</v>
      </c>
      <c r="T4529" s="6">
        <v>0</v>
      </c>
      <c r="U4529" s="6">
        <v>-30259.9</v>
      </c>
      <c r="V4529" s="6">
        <v>0</v>
      </c>
      <c r="W4529" s="6">
        <f>SUM(Table2[[#This Row],[PE Obligations]:[Paving Obligations]])</f>
        <v>-30259.9</v>
      </c>
    </row>
    <row r="4530" spans="1:23" x14ac:dyDescent="0.25">
      <c r="A4530" s="5">
        <v>127564</v>
      </c>
      <c r="B4530" s="4">
        <v>1</v>
      </c>
      <c r="C4530" s="9" t="s">
        <v>256</v>
      </c>
      <c r="D4530" s="65"/>
      <c r="E4530" s="65" t="s">
        <v>900</v>
      </c>
      <c r="F4530" s="9" t="s">
        <v>5583</v>
      </c>
      <c r="H4530" s="1" t="s">
        <v>105</v>
      </c>
      <c r="I4530" s="1" t="s">
        <v>171</v>
      </c>
      <c r="K4530" s="14" t="s">
        <v>11500</v>
      </c>
      <c r="L4530" s="14" t="s">
        <v>11500</v>
      </c>
      <c r="M4530" s="1" t="s">
        <v>57</v>
      </c>
      <c r="P4530" s="181" t="s">
        <v>11515</v>
      </c>
      <c r="Q4530" s="182"/>
      <c r="S4530" s="6">
        <v>0</v>
      </c>
      <c r="T4530" s="6">
        <v>0</v>
      </c>
      <c r="U4530" s="6">
        <v>-30437.360000000001</v>
      </c>
      <c r="V4530" s="6">
        <v>0</v>
      </c>
      <c r="W4530" s="6">
        <f>SUM(Table2[[#This Row],[PE Obligations]:[Paving Obligations]])</f>
        <v>-30437.360000000001</v>
      </c>
    </row>
    <row r="4531" spans="1:23" ht="30" x14ac:dyDescent="0.25">
      <c r="A4531" s="5">
        <v>123184</v>
      </c>
      <c r="B4531" s="4">
        <v>1</v>
      </c>
      <c r="C4531" s="9" t="s">
        <v>192</v>
      </c>
      <c r="D4531" s="65"/>
      <c r="E4531" s="65" t="s">
        <v>11500</v>
      </c>
      <c r="F4531" s="9" t="s">
        <v>3365</v>
      </c>
      <c r="H4531" s="1" t="s">
        <v>878</v>
      </c>
      <c r="I4531" s="1" t="s">
        <v>972</v>
      </c>
      <c r="K4531" s="14" t="s">
        <v>11500</v>
      </c>
      <c r="L4531" s="14" t="s">
        <v>11500</v>
      </c>
      <c r="M4531" s="1" t="s">
        <v>57</v>
      </c>
      <c r="P4531" s="181" t="s">
        <v>11500</v>
      </c>
      <c r="Q4531" s="182"/>
      <c r="S4531" s="6">
        <v>0</v>
      </c>
      <c r="T4531" s="6">
        <v>0</v>
      </c>
      <c r="U4531" s="6">
        <v>-30462.2</v>
      </c>
      <c r="V4531" s="6">
        <v>0</v>
      </c>
      <c r="W4531" s="6">
        <f>SUM(Table2[[#This Row],[PE Obligations]:[Paving Obligations]])</f>
        <v>-30462.2</v>
      </c>
    </row>
    <row r="4532" spans="1:23" x14ac:dyDescent="0.25">
      <c r="A4532" s="5">
        <v>116368.04</v>
      </c>
      <c r="B4532" s="4">
        <v>4</v>
      </c>
      <c r="C4532" s="9" t="s">
        <v>156</v>
      </c>
      <c r="D4532" s="65"/>
      <c r="E4532" s="65" t="s">
        <v>10721</v>
      </c>
      <c r="F4532" s="9" t="s">
        <v>1958</v>
      </c>
      <c r="H4532" s="1" t="s">
        <v>105</v>
      </c>
      <c r="I4532" s="1" t="s">
        <v>761</v>
      </c>
      <c r="K4532" s="14" t="s">
        <v>11500</v>
      </c>
      <c r="L4532" s="14" t="s">
        <v>11500</v>
      </c>
      <c r="M4532" s="2">
        <v>555.13</v>
      </c>
      <c r="N4532" s="13">
        <v>42412</v>
      </c>
      <c r="P4532" s="181" t="s">
        <v>11513</v>
      </c>
      <c r="Q4532" s="182"/>
      <c r="S4532" s="6">
        <v>0</v>
      </c>
      <c r="T4532" s="6">
        <v>0</v>
      </c>
      <c r="U4532" s="6">
        <v>-30476.16</v>
      </c>
      <c r="V4532" s="6">
        <v>0</v>
      </c>
      <c r="W4532" s="6">
        <f>SUM(Table2[[#This Row],[PE Obligations]:[Paving Obligations]])</f>
        <v>-30476.16</v>
      </c>
    </row>
    <row r="4533" spans="1:23" x14ac:dyDescent="0.25">
      <c r="A4533" s="5">
        <v>122445</v>
      </c>
      <c r="B4533" s="4">
        <v>3</v>
      </c>
      <c r="C4533" s="9" t="s">
        <v>254</v>
      </c>
      <c r="D4533" s="65" t="s">
        <v>3169</v>
      </c>
      <c r="E4533" s="65" t="s">
        <v>900</v>
      </c>
      <c r="F4533" s="9" t="s">
        <v>3170</v>
      </c>
      <c r="H4533" s="1" t="s">
        <v>501</v>
      </c>
      <c r="I4533" s="1" t="s">
        <v>600</v>
      </c>
      <c r="K4533" s="14" t="s">
        <v>11500</v>
      </c>
      <c r="L4533" s="14" t="s">
        <v>11500</v>
      </c>
      <c r="M4533" s="2">
        <v>1.159</v>
      </c>
      <c r="N4533" s="13">
        <v>43441</v>
      </c>
      <c r="P4533" s="181" t="s">
        <v>11515</v>
      </c>
      <c r="Q4533" s="182" t="s">
        <v>24</v>
      </c>
      <c r="S4533" s="6">
        <v>-32083.24</v>
      </c>
      <c r="T4533" s="6">
        <v>0</v>
      </c>
      <c r="U4533" s="6">
        <v>1300.5999999999999</v>
      </c>
      <c r="V4533" s="6">
        <v>0</v>
      </c>
      <c r="W4533" s="6">
        <f>SUM(Table2[[#This Row],[PE Obligations]:[Paving Obligations]])</f>
        <v>-30782.640000000003</v>
      </c>
    </row>
    <row r="4534" spans="1:23" x14ac:dyDescent="0.25">
      <c r="A4534" s="5">
        <v>118845</v>
      </c>
      <c r="B4534" s="4">
        <v>3</v>
      </c>
      <c r="C4534" s="9" t="s">
        <v>289</v>
      </c>
      <c r="D4534" s="65" t="s">
        <v>2400</v>
      </c>
      <c r="E4534" s="65" t="s">
        <v>900</v>
      </c>
      <c r="F4534" s="9" t="s">
        <v>2401</v>
      </c>
      <c r="G4534" s="9" t="s">
        <v>600</v>
      </c>
      <c r="H4534" s="1" t="s">
        <v>501</v>
      </c>
      <c r="I4534" s="1" t="s">
        <v>600</v>
      </c>
      <c r="K4534" s="14" t="s">
        <v>11500</v>
      </c>
      <c r="L4534" s="14" t="s">
        <v>11500</v>
      </c>
      <c r="M4534" s="2">
        <v>8.0399999999999991</v>
      </c>
      <c r="N4534" s="13">
        <v>42825</v>
      </c>
      <c r="P4534" s="181" t="s">
        <v>11515</v>
      </c>
      <c r="Q4534" s="182" t="s">
        <v>24</v>
      </c>
      <c r="S4534" s="6">
        <v>-22677.439999999999</v>
      </c>
      <c r="T4534" s="6">
        <v>0</v>
      </c>
      <c r="U4534" s="6">
        <v>-8164.39</v>
      </c>
      <c r="V4534" s="6">
        <v>0</v>
      </c>
      <c r="W4534" s="6">
        <f>SUM(Table2[[#This Row],[PE Obligations]:[Paving Obligations]])</f>
        <v>-30841.829999999998</v>
      </c>
    </row>
    <row r="4535" spans="1:23" x14ac:dyDescent="0.25">
      <c r="A4535" s="5">
        <v>120211</v>
      </c>
      <c r="B4535" s="4">
        <v>2</v>
      </c>
      <c r="C4535" s="9" t="s">
        <v>65</v>
      </c>
      <c r="D4535" s="65"/>
      <c r="E4535" s="65" t="s">
        <v>11500</v>
      </c>
      <c r="F4535" s="9" t="s">
        <v>2646</v>
      </c>
      <c r="H4535" s="1" t="s">
        <v>878</v>
      </c>
      <c r="I4535" s="1" t="s">
        <v>972</v>
      </c>
      <c r="K4535" s="14" t="s">
        <v>11500</v>
      </c>
      <c r="L4535" s="14" t="s">
        <v>11500</v>
      </c>
      <c r="M4535" s="1" t="s">
        <v>57</v>
      </c>
      <c r="P4535" s="181" t="s">
        <v>11500</v>
      </c>
      <c r="Q4535" s="182"/>
      <c r="S4535" s="6">
        <v>0</v>
      </c>
      <c r="T4535" s="6">
        <v>0</v>
      </c>
      <c r="U4535" s="6">
        <v>-31141.31</v>
      </c>
      <c r="V4535" s="6">
        <v>0</v>
      </c>
      <c r="W4535" s="6">
        <f>SUM(Table2[[#This Row],[PE Obligations]:[Paving Obligations]])</f>
        <v>-31141.31</v>
      </c>
    </row>
    <row r="4536" spans="1:23" ht="45" x14ac:dyDescent="0.25">
      <c r="A4536" s="5">
        <v>122467</v>
      </c>
      <c r="B4536" s="4">
        <v>1</v>
      </c>
      <c r="C4536" s="9" t="s">
        <v>181</v>
      </c>
      <c r="D4536" s="65" t="s">
        <v>50</v>
      </c>
      <c r="E4536" s="65" t="s">
        <v>900</v>
      </c>
      <c r="F4536" s="9" t="s">
        <v>3177</v>
      </c>
      <c r="G4536" s="9" t="s">
        <v>3178</v>
      </c>
      <c r="H4536" s="1" t="s">
        <v>158</v>
      </c>
      <c r="I4536" s="1" t="s">
        <v>501</v>
      </c>
      <c r="K4536" s="14" t="s">
        <v>11496</v>
      </c>
      <c r="L4536" s="14" t="s">
        <v>10418</v>
      </c>
      <c r="M4536" s="2">
        <v>5.63</v>
      </c>
      <c r="N4536" s="13">
        <v>42545</v>
      </c>
      <c r="O4536" s="1" t="s">
        <v>342</v>
      </c>
      <c r="P4536" s="181" t="s">
        <v>11515</v>
      </c>
      <c r="Q4536" s="182" t="s">
        <v>24</v>
      </c>
      <c r="S4536" s="6">
        <v>0</v>
      </c>
      <c r="T4536" s="6">
        <v>0</v>
      </c>
      <c r="U4536" s="6">
        <v>-18.739999999999998</v>
      </c>
      <c r="V4536" s="6">
        <v>-31292.97</v>
      </c>
      <c r="W4536" s="6">
        <f>SUM(Table2[[#This Row],[PE Obligations]:[Paving Obligations]])</f>
        <v>-31311.710000000003</v>
      </c>
    </row>
    <row r="4537" spans="1:23" ht="30" x14ac:dyDescent="0.25">
      <c r="A4537" s="5">
        <v>127305</v>
      </c>
      <c r="B4537" s="4">
        <v>3</v>
      </c>
      <c r="C4537" s="9" t="s">
        <v>131</v>
      </c>
      <c r="D4537" s="65" t="s">
        <v>4399</v>
      </c>
      <c r="E4537" s="65" t="s">
        <v>900</v>
      </c>
      <c r="F4537" s="9" t="s">
        <v>5426</v>
      </c>
      <c r="G4537" s="9" t="s">
        <v>5427</v>
      </c>
      <c r="H4537" s="1" t="s">
        <v>158</v>
      </c>
      <c r="I4537" s="1" t="s">
        <v>341</v>
      </c>
      <c r="J4537" s="1" t="str">
        <f>VLOOKUP(A4537,'Resurfacing Data'!A:M,13,FALSE)</f>
        <v>85 lb/sy TLD (LM 6.0 to 6.8)/ Mill &amp; 411D (LM 6.8 to 7.82)</v>
      </c>
      <c r="K4537" s="14" t="s">
        <v>11496</v>
      </c>
      <c r="L4537" s="14" t="s">
        <v>10418</v>
      </c>
      <c r="M4537" s="2">
        <v>1.82</v>
      </c>
      <c r="N4537" s="13">
        <v>43595</v>
      </c>
      <c r="O4537" s="1" t="s">
        <v>4665</v>
      </c>
      <c r="P4537" s="181" t="s">
        <v>11515</v>
      </c>
      <c r="Q4537" s="182" t="s">
        <v>24</v>
      </c>
      <c r="S4537" s="6">
        <v>0</v>
      </c>
      <c r="T4537" s="6">
        <v>0</v>
      </c>
      <c r="U4537" s="6">
        <v>2743</v>
      </c>
      <c r="V4537" s="6">
        <v>-34211</v>
      </c>
      <c r="W4537" s="6">
        <f>SUM(Table2[[#This Row],[PE Obligations]:[Paving Obligations]])</f>
        <v>-31468</v>
      </c>
    </row>
    <row r="4538" spans="1:23" x14ac:dyDescent="0.25">
      <c r="A4538" s="5">
        <v>127902</v>
      </c>
      <c r="B4538" s="4">
        <v>1</v>
      </c>
      <c r="C4538" s="9" t="s">
        <v>223</v>
      </c>
      <c r="D4538" s="65"/>
      <c r="E4538" s="65" t="s">
        <v>11500</v>
      </c>
      <c r="F4538" s="9" t="s">
        <v>5881</v>
      </c>
      <c r="H4538" s="1" t="s">
        <v>878</v>
      </c>
      <c r="I4538" s="1" t="s">
        <v>972</v>
      </c>
      <c r="K4538" s="14" t="s">
        <v>11500</v>
      </c>
      <c r="L4538" s="14" t="s">
        <v>11500</v>
      </c>
      <c r="M4538" s="1" t="s">
        <v>57</v>
      </c>
      <c r="P4538" s="181" t="s">
        <v>11500</v>
      </c>
      <c r="Q4538" s="182"/>
      <c r="S4538" s="6">
        <v>0</v>
      </c>
      <c r="T4538" s="6">
        <v>0</v>
      </c>
      <c r="U4538" s="6">
        <v>-31627</v>
      </c>
      <c r="V4538" s="6">
        <v>0</v>
      </c>
      <c r="W4538" s="6">
        <f>SUM(Table2[[#This Row],[PE Obligations]:[Paving Obligations]])</f>
        <v>-31627</v>
      </c>
    </row>
    <row r="4539" spans="1:23" x14ac:dyDescent="0.25">
      <c r="A4539" s="5">
        <v>105030.14</v>
      </c>
      <c r="B4539" s="4">
        <v>2</v>
      </c>
      <c r="C4539" s="9" t="s">
        <v>98</v>
      </c>
      <c r="D4539" s="65"/>
      <c r="E4539" s="65" t="s">
        <v>11500</v>
      </c>
      <c r="F4539" s="9" t="s">
        <v>896</v>
      </c>
      <c r="H4539" s="1" t="s">
        <v>760</v>
      </c>
      <c r="I4539" s="1" t="s">
        <v>761</v>
      </c>
      <c r="K4539" s="14" t="s">
        <v>11500</v>
      </c>
      <c r="L4539" s="14" t="s">
        <v>11500</v>
      </c>
      <c r="M4539" s="1" t="s">
        <v>57</v>
      </c>
      <c r="P4539" s="181" t="s">
        <v>11500</v>
      </c>
      <c r="Q4539" s="182"/>
      <c r="S4539" s="6">
        <v>0</v>
      </c>
      <c r="T4539" s="6">
        <v>0</v>
      </c>
      <c r="U4539" s="6">
        <v>-31792.36</v>
      </c>
      <c r="V4539" s="6">
        <v>0</v>
      </c>
      <c r="W4539" s="6">
        <f>SUM(Table2[[#This Row],[PE Obligations]:[Paving Obligations]])</f>
        <v>-31792.36</v>
      </c>
    </row>
    <row r="4540" spans="1:23" ht="30" x14ac:dyDescent="0.25">
      <c r="A4540" s="5">
        <v>105739.12</v>
      </c>
      <c r="B4540" s="4">
        <v>2</v>
      </c>
      <c r="C4540" s="9" t="s">
        <v>65</v>
      </c>
      <c r="D4540" s="65"/>
      <c r="E4540" s="65" t="s">
        <v>900</v>
      </c>
      <c r="F4540" s="9" t="s">
        <v>930</v>
      </c>
      <c r="H4540" s="1" t="s">
        <v>105</v>
      </c>
      <c r="I4540" s="1" t="s">
        <v>171</v>
      </c>
      <c r="K4540" s="14" t="s">
        <v>11500</v>
      </c>
      <c r="L4540" s="14" t="s">
        <v>11500</v>
      </c>
      <c r="M4540" s="1" t="s">
        <v>57</v>
      </c>
      <c r="N4540" s="13">
        <v>42867</v>
      </c>
      <c r="P4540" s="181" t="s">
        <v>11515</v>
      </c>
      <c r="Q4540" s="182"/>
      <c r="S4540" s="6">
        <v>0</v>
      </c>
      <c r="T4540" s="6">
        <v>0</v>
      </c>
      <c r="U4540" s="6">
        <v>-31987.89</v>
      </c>
      <c r="V4540" s="6">
        <v>0</v>
      </c>
      <c r="W4540" s="6">
        <f>SUM(Table2[[#This Row],[PE Obligations]:[Paving Obligations]])</f>
        <v>-31987.89</v>
      </c>
    </row>
    <row r="4541" spans="1:23" ht="75" x14ac:dyDescent="0.25">
      <c r="A4541" s="5">
        <v>112034.01</v>
      </c>
      <c r="B4541" s="4">
        <v>4</v>
      </c>
      <c r="C4541" s="9" t="s">
        <v>94</v>
      </c>
      <c r="D4541" s="65"/>
      <c r="E4541" s="65" t="s">
        <v>11498</v>
      </c>
      <c r="F4541" s="9" t="s">
        <v>1260</v>
      </c>
      <c r="G4541" s="9" t="s">
        <v>1261</v>
      </c>
      <c r="H4541" s="1" t="s">
        <v>22</v>
      </c>
      <c r="I4541" s="1" t="s">
        <v>39</v>
      </c>
      <c r="K4541" s="14" t="s">
        <v>11500</v>
      </c>
      <c r="L4541" s="14" t="s">
        <v>11500</v>
      </c>
      <c r="M4541" s="2">
        <v>0</v>
      </c>
      <c r="P4541" s="181" t="s">
        <v>11517</v>
      </c>
      <c r="Q4541" s="182" t="s">
        <v>24</v>
      </c>
      <c r="S4541" s="6">
        <v>0</v>
      </c>
      <c r="T4541" s="6">
        <v>0</v>
      </c>
      <c r="U4541" s="6">
        <v>-32071.279999999999</v>
      </c>
      <c r="V4541" s="6">
        <v>0</v>
      </c>
      <c r="W4541" s="6">
        <f>SUM(Table2[[#This Row],[PE Obligations]:[Paving Obligations]])</f>
        <v>-32071.279999999999</v>
      </c>
    </row>
    <row r="4542" spans="1:23" x14ac:dyDescent="0.25">
      <c r="A4542" s="5">
        <v>118302.04</v>
      </c>
      <c r="B4542" s="4">
        <v>1</v>
      </c>
      <c r="C4542" s="9" t="s">
        <v>899</v>
      </c>
      <c r="D4542" s="65"/>
      <c r="E4542" s="65" t="s">
        <v>10721</v>
      </c>
      <c r="F4542" s="9" t="s">
        <v>2247</v>
      </c>
      <c r="H4542" s="1" t="s">
        <v>105</v>
      </c>
      <c r="I4542" s="1" t="s">
        <v>922</v>
      </c>
      <c r="K4542" s="14" t="s">
        <v>11500</v>
      </c>
      <c r="L4542" s="14" t="s">
        <v>11500</v>
      </c>
      <c r="M4542" s="1" t="s">
        <v>57</v>
      </c>
      <c r="N4542" s="13">
        <v>42776</v>
      </c>
      <c r="P4542" s="181" t="s">
        <v>11513</v>
      </c>
      <c r="Q4542" s="182"/>
      <c r="S4542" s="6">
        <v>0</v>
      </c>
      <c r="T4542" s="6">
        <v>0</v>
      </c>
      <c r="U4542" s="6">
        <v>-32222.93</v>
      </c>
      <c r="V4542" s="6">
        <v>0</v>
      </c>
      <c r="W4542" s="6">
        <f>SUM(Table2[[#This Row],[PE Obligations]:[Paving Obligations]])</f>
        <v>-32222.93</v>
      </c>
    </row>
    <row r="4543" spans="1:23" ht="30" x14ac:dyDescent="0.25">
      <c r="A4543" s="5">
        <v>126994</v>
      </c>
      <c r="B4543" s="4">
        <v>1</v>
      </c>
      <c r="C4543" s="9" t="s">
        <v>40</v>
      </c>
      <c r="D4543" s="65" t="s">
        <v>5230</v>
      </c>
      <c r="E4543" s="65" t="s">
        <v>11498</v>
      </c>
      <c r="F4543" s="9" t="s">
        <v>5231</v>
      </c>
      <c r="H4543" s="1" t="s">
        <v>1098</v>
      </c>
      <c r="I4543" s="1" t="s">
        <v>158</v>
      </c>
      <c r="K4543" s="14" t="s">
        <v>11496</v>
      </c>
      <c r="L4543" s="14" t="s">
        <v>10418</v>
      </c>
      <c r="M4543" s="2">
        <v>2.95</v>
      </c>
      <c r="P4543" s="181" t="s">
        <v>11517</v>
      </c>
      <c r="Q4543" s="182"/>
      <c r="S4543" s="6">
        <v>0</v>
      </c>
      <c r="T4543" s="6">
        <v>0</v>
      </c>
      <c r="U4543" s="6">
        <v>0</v>
      </c>
      <c r="V4543" s="6">
        <v>-32273.61</v>
      </c>
      <c r="W4543" s="6">
        <f>SUM(Table2[[#This Row],[PE Obligations]:[Paving Obligations]])</f>
        <v>-32273.61</v>
      </c>
    </row>
    <row r="4544" spans="1:23" ht="30" x14ac:dyDescent="0.25">
      <c r="A4544" s="5">
        <v>118541</v>
      </c>
      <c r="B4544" s="4">
        <v>2</v>
      </c>
      <c r="C4544" s="9" t="s">
        <v>278</v>
      </c>
      <c r="D4544" s="65" t="s">
        <v>448</v>
      </c>
      <c r="E4544" s="65" t="s">
        <v>900</v>
      </c>
      <c r="F4544" s="9" t="s">
        <v>2326</v>
      </c>
      <c r="G4544" s="9" t="s">
        <v>2327</v>
      </c>
      <c r="H4544" s="1" t="s">
        <v>501</v>
      </c>
      <c r="I4544" s="1" t="s">
        <v>600</v>
      </c>
      <c r="K4544" s="14" t="s">
        <v>11500</v>
      </c>
      <c r="L4544" s="14" t="s">
        <v>11500</v>
      </c>
      <c r="M4544" s="2">
        <v>0.09</v>
      </c>
      <c r="N4544" s="13">
        <v>43595</v>
      </c>
      <c r="P4544" s="181" t="s">
        <v>11514</v>
      </c>
      <c r="Q4544" s="182" t="s">
        <v>11</v>
      </c>
      <c r="S4544" s="6">
        <v>-373.5</v>
      </c>
      <c r="T4544" s="6">
        <v>0</v>
      </c>
      <c r="U4544" s="6">
        <v>-32318</v>
      </c>
      <c r="V4544" s="6">
        <v>0</v>
      </c>
      <c r="W4544" s="6">
        <f>SUM(Table2[[#This Row],[PE Obligations]:[Paving Obligations]])</f>
        <v>-32691.5</v>
      </c>
    </row>
    <row r="4545" spans="1:23" ht="45" x14ac:dyDescent="0.25">
      <c r="A4545" s="5">
        <v>101211</v>
      </c>
      <c r="B4545" s="4">
        <v>4</v>
      </c>
      <c r="C4545" s="9" t="s">
        <v>248</v>
      </c>
      <c r="D4545" s="65" t="s">
        <v>583</v>
      </c>
      <c r="E4545" s="65" t="s">
        <v>11498</v>
      </c>
      <c r="F4545" s="9" t="s">
        <v>584</v>
      </c>
      <c r="G4545" s="9" t="s">
        <v>585</v>
      </c>
      <c r="H4545" s="1" t="s">
        <v>74</v>
      </c>
      <c r="I4545" s="1" t="s">
        <v>23</v>
      </c>
      <c r="K4545" s="14" t="s">
        <v>11496</v>
      </c>
      <c r="L4545" s="14" t="s">
        <v>113</v>
      </c>
      <c r="M4545" s="2">
        <v>1.631</v>
      </c>
      <c r="N4545" s="13">
        <v>41320</v>
      </c>
      <c r="P4545" s="181" t="s">
        <v>11517</v>
      </c>
      <c r="Q4545" s="182" t="s">
        <v>24</v>
      </c>
      <c r="S4545" s="6">
        <v>-6135.14</v>
      </c>
      <c r="T4545" s="6">
        <v>-5558.05</v>
      </c>
      <c r="U4545" s="6">
        <v>-21159.98</v>
      </c>
      <c r="V4545" s="6">
        <v>0</v>
      </c>
      <c r="W4545" s="6">
        <f>SUM(Table2[[#This Row],[PE Obligations]:[Paving Obligations]])</f>
        <v>-32853.17</v>
      </c>
    </row>
    <row r="4546" spans="1:23" ht="30" x14ac:dyDescent="0.25">
      <c r="A4546" s="5">
        <v>125361</v>
      </c>
      <c r="B4546" s="4">
        <v>4</v>
      </c>
      <c r="C4546" s="9" t="s">
        <v>208</v>
      </c>
      <c r="D4546" s="65" t="s">
        <v>4292</v>
      </c>
      <c r="E4546" s="65" t="s">
        <v>11498</v>
      </c>
      <c r="F4546" s="9" t="s">
        <v>4293</v>
      </c>
      <c r="H4546" s="1" t="s">
        <v>1098</v>
      </c>
      <c r="I4546" s="1" t="s">
        <v>158</v>
      </c>
      <c r="K4546" s="14" t="s">
        <v>11500</v>
      </c>
      <c r="L4546" s="14" t="s">
        <v>11500</v>
      </c>
      <c r="M4546" s="2">
        <v>5.03</v>
      </c>
      <c r="P4546" s="181" t="s">
        <v>11517</v>
      </c>
      <c r="Q4546" s="182" t="s">
        <v>30</v>
      </c>
      <c r="S4546" s="6">
        <v>0</v>
      </c>
      <c r="T4546" s="6">
        <v>0</v>
      </c>
      <c r="U4546" s="6">
        <v>0</v>
      </c>
      <c r="V4546" s="6">
        <v>-32864.480000000003</v>
      </c>
      <c r="W4546" s="6">
        <f>SUM(Table2[[#This Row],[PE Obligations]:[Paving Obligations]])</f>
        <v>-32864.480000000003</v>
      </c>
    </row>
    <row r="4547" spans="1:23" x14ac:dyDescent="0.25">
      <c r="A4547" s="5">
        <v>105106.06</v>
      </c>
      <c r="B4547" s="4">
        <v>1</v>
      </c>
      <c r="C4547" s="9" t="s">
        <v>899</v>
      </c>
      <c r="D4547" s="65" t="s">
        <v>900</v>
      </c>
      <c r="E4547" s="65" t="s">
        <v>900</v>
      </c>
      <c r="F4547" s="9" t="s">
        <v>901</v>
      </c>
      <c r="H4547" s="1" t="s">
        <v>105</v>
      </c>
      <c r="I4547" s="1" t="s">
        <v>761</v>
      </c>
      <c r="K4547" s="14" t="s">
        <v>11500</v>
      </c>
      <c r="L4547" s="14" t="s">
        <v>11500</v>
      </c>
      <c r="M4547" s="2">
        <v>388.93</v>
      </c>
      <c r="N4547" s="13">
        <v>40501</v>
      </c>
      <c r="P4547" s="181" t="s">
        <v>11515</v>
      </c>
      <c r="Q4547" s="182"/>
      <c r="S4547" s="6">
        <v>0</v>
      </c>
      <c r="T4547" s="6">
        <v>0</v>
      </c>
      <c r="U4547" s="6">
        <v>-32930.86</v>
      </c>
      <c r="V4547" s="6">
        <v>0</v>
      </c>
      <c r="W4547" s="6">
        <f>SUM(Table2[[#This Row],[PE Obligations]:[Paving Obligations]])</f>
        <v>-32930.86</v>
      </c>
    </row>
    <row r="4548" spans="1:23" x14ac:dyDescent="0.25">
      <c r="A4548" s="5">
        <v>123910</v>
      </c>
      <c r="B4548" s="4">
        <v>4</v>
      </c>
      <c r="C4548" s="9" t="s">
        <v>264</v>
      </c>
      <c r="D4548" s="65" t="s">
        <v>538</v>
      </c>
      <c r="E4548" s="65" t="s">
        <v>900</v>
      </c>
      <c r="F4548" s="9" t="s">
        <v>3605</v>
      </c>
      <c r="G4548" s="9" t="s">
        <v>3218</v>
      </c>
      <c r="H4548" s="1" t="s">
        <v>158</v>
      </c>
      <c r="I4548" s="1" t="s">
        <v>341</v>
      </c>
      <c r="J4548" s="1" t="str">
        <f>VLOOKUP(A4548,'Resurfacing Data'!A:M,13,FALSE)</f>
        <v>Mill &amp; 411D</v>
      </c>
      <c r="K4548" s="14" t="s">
        <v>11496</v>
      </c>
      <c r="L4548" s="14" t="s">
        <v>10418</v>
      </c>
      <c r="M4548" s="2">
        <v>7.34</v>
      </c>
      <c r="N4548" s="13">
        <v>42867</v>
      </c>
      <c r="O4548" s="1" t="s">
        <v>342</v>
      </c>
      <c r="P4548" s="181" t="s">
        <v>11514</v>
      </c>
      <c r="Q4548" s="182" t="s">
        <v>11</v>
      </c>
      <c r="S4548" s="6">
        <v>0</v>
      </c>
      <c r="T4548" s="6">
        <v>0</v>
      </c>
      <c r="U4548" s="6">
        <v>-5756.34</v>
      </c>
      <c r="V4548" s="6">
        <v>-27327.13</v>
      </c>
      <c r="W4548" s="6">
        <f>SUM(Table2[[#This Row],[PE Obligations]:[Paving Obligations]])</f>
        <v>-33083.47</v>
      </c>
    </row>
    <row r="4549" spans="1:23" x14ac:dyDescent="0.25">
      <c r="A4549" s="5">
        <v>125393</v>
      </c>
      <c r="B4549" s="4">
        <v>4</v>
      </c>
      <c r="C4549" s="9" t="s">
        <v>264</v>
      </c>
      <c r="D4549" s="65"/>
      <c r="E4549" s="65" t="s">
        <v>11500</v>
      </c>
      <c r="F4549" s="9" t="s">
        <v>4305</v>
      </c>
      <c r="H4549" s="1" t="s">
        <v>1246</v>
      </c>
      <c r="K4549" s="14" t="s">
        <v>11500</v>
      </c>
      <c r="L4549" s="14" t="s">
        <v>11500</v>
      </c>
      <c r="M4549" s="1" t="s">
        <v>57</v>
      </c>
      <c r="P4549" s="181" t="s">
        <v>11500</v>
      </c>
      <c r="Q4549" s="182"/>
      <c r="S4549" s="6">
        <v>0</v>
      </c>
      <c r="T4549" s="6">
        <v>0</v>
      </c>
      <c r="U4549" s="6">
        <v>-33155</v>
      </c>
      <c r="V4549" s="6">
        <v>0</v>
      </c>
      <c r="W4549" s="6">
        <f>SUM(Table2[[#This Row],[PE Obligations]:[Paving Obligations]])</f>
        <v>-33155</v>
      </c>
    </row>
    <row r="4550" spans="1:23" x14ac:dyDescent="0.25">
      <c r="A4550" s="5">
        <v>115332</v>
      </c>
      <c r="B4550" s="4">
        <v>4</v>
      </c>
      <c r="C4550" s="9" t="s">
        <v>210</v>
      </c>
      <c r="D4550" s="65" t="s">
        <v>604</v>
      </c>
      <c r="E4550" s="65" t="s">
        <v>900</v>
      </c>
      <c r="F4550" s="9" t="s">
        <v>1715</v>
      </c>
      <c r="H4550" s="1" t="s">
        <v>74</v>
      </c>
      <c r="I4550" s="1" t="s">
        <v>118</v>
      </c>
      <c r="K4550" s="14" t="s">
        <v>11496</v>
      </c>
      <c r="L4550" s="14" t="s">
        <v>11499</v>
      </c>
      <c r="M4550" s="2">
        <v>0.34</v>
      </c>
      <c r="N4550" s="13">
        <v>40802</v>
      </c>
      <c r="P4550" s="181" t="s">
        <v>11515</v>
      </c>
      <c r="Q4550" s="182" t="s">
        <v>24</v>
      </c>
      <c r="S4550" s="6">
        <v>0</v>
      </c>
      <c r="T4550" s="6">
        <v>-3917.96</v>
      </c>
      <c r="U4550" s="6">
        <v>-29388.240000000002</v>
      </c>
      <c r="V4550" s="6">
        <v>0</v>
      </c>
      <c r="W4550" s="6">
        <f>SUM(Table2[[#This Row],[PE Obligations]:[Paving Obligations]])</f>
        <v>-33306.200000000004</v>
      </c>
    </row>
    <row r="4551" spans="1:23" x14ac:dyDescent="0.25">
      <c r="A4551" s="5">
        <v>127874</v>
      </c>
      <c r="B4551" s="4">
        <v>1</v>
      </c>
      <c r="C4551" s="9" t="s">
        <v>181</v>
      </c>
      <c r="D4551" s="65" t="s">
        <v>5858</v>
      </c>
      <c r="E4551" s="65" t="s">
        <v>11498</v>
      </c>
      <c r="F4551" s="9" t="s">
        <v>5859</v>
      </c>
      <c r="H4551" s="1" t="s">
        <v>35</v>
      </c>
      <c r="I4551" s="1" t="s">
        <v>29</v>
      </c>
      <c r="K4551" s="14" t="s">
        <v>11500</v>
      </c>
      <c r="L4551" s="14" t="s">
        <v>11500</v>
      </c>
      <c r="M4551" s="2">
        <v>0</v>
      </c>
      <c r="P4551" s="181" t="s">
        <v>11517</v>
      </c>
      <c r="Q4551" s="182" t="s">
        <v>30</v>
      </c>
      <c r="S4551" s="6">
        <v>0</v>
      </c>
      <c r="T4551" s="6">
        <v>0</v>
      </c>
      <c r="U4551" s="6">
        <v>-33445.94</v>
      </c>
      <c r="V4551" s="6">
        <v>0</v>
      </c>
      <c r="W4551" s="6">
        <f>SUM(Table2[[#This Row],[PE Obligations]:[Paving Obligations]])</f>
        <v>-33445.94</v>
      </c>
    </row>
    <row r="4552" spans="1:23" ht="30" x14ac:dyDescent="0.25">
      <c r="A4552" s="5">
        <v>115681</v>
      </c>
      <c r="B4552" s="4">
        <v>4</v>
      </c>
      <c r="C4552" s="9" t="s">
        <v>94</v>
      </c>
      <c r="D4552" s="65" t="s">
        <v>1082</v>
      </c>
      <c r="E4552" s="65" t="s">
        <v>900</v>
      </c>
      <c r="F4552" s="9" t="s">
        <v>1787</v>
      </c>
      <c r="G4552" s="9" t="s">
        <v>1788</v>
      </c>
      <c r="H4552" s="1" t="s">
        <v>28</v>
      </c>
      <c r="I4552" s="1" t="s">
        <v>29</v>
      </c>
      <c r="K4552" s="14" t="s">
        <v>28</v>
      </c>
      <c r="L4552" s="14" t="s">
        <v>113</v>
      </c>
      <c r="M4552" s="2">
        <v>0.161</v>
      </c>
      <c r="N4552" s="13">
        <v>42545</v>
      </c>
      <c r="P4552" s="181" t="s">
        <v>11515</v>
      </c>
      <c r="Q4552" s="182" t="s">
        <v>24</v>
      </c>
      <c r="R4552" s="9" t="s">
        <v>1789</v>
      </c>
      <c r="S4552" s="6">
        <v>-6500</v>
      </c>
      <c r="T4552" s="6">
        <v>0</v>
      </c>
      <c r="U4552" s="6">
        <v>-27000</v>
      </c>
      <c r="V4552" s="6">
        <v>0</v>
      </c>
      <c r="W4552" s="6">
        <f>SUM(Table2[[#This Row],[PE Obligations]:[Paving Obligations]])</f>
        <v>-33500</v>
      </c>
    </row>
    <row r="4553" spans="1:23" ht="30" x14ac:dyDescent="0.25">
      <c r="A4553" s="5">
        <v>124917</v>
      </c>
      <c r="B4553" s="4">
        <v>2</v>
      </c>
      <c r="C4553" s="9" t="s">
        <v>121</v>
      </c>
      <c r="D4553" s="65" t="s">
        <v>999</v>
      </c>
      <c r="E4553" s="65" t="s">
        <v>900</v>
      </c>
      <c r="F4553" s="9" t="s">
        <v>4098</v>
      </c>
      <c r="G4553" s="9" t="s">
        <v>4099</v>
      </c>
      <c r="H4553" s="1" t="s">
        <v>158</v>
      </c>
      <c r="I4553" s="1" t="s">
        <v>341</v>
      </c>
      <c r="J4553" s="1" t="str">
        <f>VLOOKUP(A4553,'Resurfacing Data'!A:M,13,FALSE)</f>
        <v>Mill &amp; 411D</v>
      </c>
      <c r="K4553" s="14" t="s">
        <v>11496</v>
      </c>
      <c r="L4553" s="14" t="s">
        <v>10418</v>
      </c>
      <c r="M4553" s="2">
        <v>4.3600000000000003</v>
      </c>
      <c r="N4553" s="13">
        <v>42825</v>
      </c>
      <c r="O4553" s="1" t="s">
        <v>342</v>
      </c>
      <c r="P4553" s="181" t="s">
        <v>11514</v>
      </c>
      <c r="Q4553" s="182" t="s">
        <v>11</v>
      </c>
      <c r="S4553" s="6">
        <v>0</v>
      </c>
      <c r="T4553" s="6">
        <v>0</v>
      </c>
      <c r="U4553" s="6">
        <v>-72042.149999999994</v>
      </c>
      <c r="V4553" s="6">
        <v>37899.910000000003</v>
      </c>
      <c r="W4553" s="6">
        <f>SUM(Table2[[#This Row],[PE Obligations]:[Paving Obligations]])</f>
        <v>-34142.239999999991</v>
      </c>
    </row>
    <row r="4554" spans="1:23" ht="30" x14ac:dyDescent="0.25">
      <c r="A4554" s="5">
        <v>127839</v>
      </c>
      <c r="B4554" s="4">
        <v>1</v>
      </c>
      <c r="C4554" s="9" t="s">
        <v>292</v>
      </c>
      <c r="D4554" s="65" t="s">
        <v>129</v>
      </c>
      <c r="E4554" s="65" t="s">
        <v>900</v>
      </c>
      <c r="F4554" s="9" t="s">
        <v>5836</v>
      </c>
      <c r="G4554" s="9" t="s">
        <v>4654</v>
      </c>
      <c r="H4554" s="1" t="s">
        <v>158</v>
      </c>
      <c r="I4554" s="1" t="s">
        <v>341</v>
      </c>
      <c r="J4554" s="1" t="str">
        <f>VLOOKUP(A4554,'Resurfacing Data'!A:M,13,FALSE)</f>
        <v>411 TLD Overlay @ 85lb/sy</v>
      </c>
      <c r="K4554" s="14" t="s">
        <v>11496</v>
      </c>
      <c r="L4554" s="14" t="s">
        <v>10418</v>
      </c>
      <c r="M4554" s="2">
        <v>6.1</v>
      </c>
      <c r="N4554" s="13">
        <v>43595</v>
      </c>
      <c r="O4554" s="1" t="s">
        <v>337</v>
      </c>
      <c r="P4554" s="181" t="s">
        <v>11514</v>
      </c>
      <c r="Q4554" s="182" t="s">
        <v>11</v>
      </c>
      <c r="S4554" s="6">
        <v>0</v>
      </c>
      <c r="T4554" s="6">
        <v>0</v>
      </c>
      <c r="U4554" s="6">
        <v>-8300</v>
      </c>
      <c r="V4554" s="6">
        <v>-25870</v>
      </c>
      <c r="W4554" s="6">
        <f>SUM(Table2[[#This Row],[PE Obligations]:[Paving Obligations]])</f>
        <v>-34170</v>
      </c>
    </row>
    <row r="4555" spans="1:23" ht="30" x14ac:dyDescent="0.25">
      <c r="A4555" s="5">
        <v>122073</v>
      </c>
      <c r="B4555" s="4">
        <v>2</v>
      </c>
      <c r="C4555" s="9" t="s">
        <v>65</v>
      </c>
      <c r="D4555" s="65" t="s">
        <v>129</v>
      </c>
      <c r="E4555" s="65" t="s">
        <v>900</v>
      </c>
      <c r="F4555" s="9" t="s">
        <v>3095</v>
      </c>
      <c r="G4555" s="9" t="s">
        <v>3096</v>
      </c>
      <c r="H4555" s="1" t="s">
        <v>158</v>
      </c>
      <c r="I4555" s="1" t="s">
        <v>341</v>
      </c>
      <c r="J4555" s="1" t="str">
        <f>VLOOKUP(A4555,'Resurfacing Data'!A:M,13,FALSE)</f>
        <v>CONV</v>
      </c>
      <c r="K4555" s="14" t="s">
        <v>11496</v>
      </c>
      <c r="L4555" s="14" t="s">
        <v>10418</v>
      </c>
      <c r="M4555" s="2">
        <v>3.05</v>
      </c>
      <c r="N4555" s="13">
        <v>42650</v>
      </c>
      <c r="O4555" s="1" t="s">
        <v>342</v>
      </c>
      <c r="P4555" s="181" t="s">
        <v>11514</v>
      </c>
      <c r="Q4555" s="182" t="s">
        <v>11</v>
      </c>
      <c r="S4555" s="6">
        <v>0</v>
      </c>
      <c r="T4555" s="6">
        <v>0</v>
      </c>
      <c r="U4555" s="6">
        <v>17790.46</v>
      </c>
      <c r="V4555" s="6">
        <v>-52356.09</v>
      </c>
      <c r="W4555" s="6">
        <f>SUM(Table2[[#This Row],[PE Obligations]:[Paving Obligations]])</f>
        <v>-34565.629999999997</v>
      </c>
    </row>
    <row r="4556" spans="1:23" ht="75" x14ac:dyDescent="0.25">
      <c r="A4556" s="5">
        <v>114628.01</v>
      </c>
      <c r="B4556" s="4">
        <v>3</v>
      </c>
      <c r="C4556" s="9" t="s">
        <v>1655</v>
      </c>
      <c r="D4556" s="65"/>
      <c r="E4556" s="65" t="s">
        <v>11498</v>
      </c>
      <c r="F4556" s="9" t="s">
        <v>1656</v>
      </c>
      <c r="H4556" s="1" t="s">
        <v>24</v>
      </c>
      <c r="I4556" s="1" t="s">
        <v>24</v>
      </c>
      <c r="K4556" s="14" t="s">
        <v>11500</v>
      </c>
      <c r="L4556" s="14" t="s">
        <v>11500</v>
      </c>
      <c r="M4556" s="2">
        <v>0</v>
      </c>
      <c r="P4556" s="181" t="s">
        <v>11517</v>
      </c>
      <c r="Q4556" s="182"/>
      <c r="S4556" s="6">
        <v>0</v>
      </c>
      <c r="T4556" s="6">
        <v>0</v>
      </c>
      <c r="U4556" s="6">
        <v>-34585.230000000003</v>
      </c>
      <c r="V4556" s="6">
        <v>0</v>
      </c>
      <c r="W4556" s="6">
        <f>SUM(Table2[[#This Row],[PE Obligations]:[Paving Obligations]])</f>
        <v>-34585.230000000003</v>
      </c>
    </row>
    <row r="4557" spans="1:23" ht="30" x14ac:dyDescent="0.25">
      <c r="A4557" s="5">
        <v>128191</v>
      </c>
      <c r="B4557" s="4">
        <v>1</v>
      </c>
      <c r="C4557" s="9" t="s">
        <v>102</v>
      </c>
      <c r="D4557" s="65"/>
      <c r="E4557" s="65" t="s">
        <v>11500</v>
      </c>
      <c r="F4557" s="9" t="s">
        <v>6039</v>
      </c>
      <c r="H4557" s="1" t="s">
        <v>878</v>
      </c>
      <c r="I4557" s="1" t="s">
        <v>972</v>
      </c>
      <c r="K4557" s="14" t="s">
        <v>11500</v>
      </c>
      <c r="L4557" s="14" t="s">
        <v>11500</v>
      </c>
      <c r="M4557" s="1" t="s">
        <v>57</v>
      </c>
      <c r="P4557" s="181" t="s">
        <v>11500</v>
      </c>
      <c r="Q4557" s="182"/>
      <c r="S4557" s="6">
        <v>0</v>
      </c>
      <c r="T4557" s="6">
        <v>0</v>
      </c>
      <c r="U4557" s="6">
        <v>-35000</v>
      </c>
      <c r="V4557" s="6">
        <v>0</v>
      </c>
      <c r="W4557" s="6">
        <f>SUM(Table2[[#This Row],[PE Obligations]:[Paving Obligations]])</f>
        <v>-35000</v>
      </c>
    </row>
    <row r="4558" spans="1:23" ht="30" x14ac:dyDescent="0.25">
      <c r="A4558" s="5">
        <v>125362</v>
      </c>
      <c r="B4558" s="4">
        <v>4</v>
      </c>
      <c r="C4558" s="9" t="s">
        <v>607</v>
      </c>
      <c r="D4558" s="65" t="s">
        <v>4294</v>
      </c>
      <c r="E4558" s="65" t="s">
        <v>11498</v>
      </c>
      <c r="F4558" s="9" t="s">
        <v>4295</v>
      </c>
      <c r="H4558" s="1" t="s">
        <v>1098</v>
      </c>
      <c r="I4558" s="1" t="s">
        <v>158</v>
      </c>
      <c r="K4558" s="14" t="s">
        <v>11500</v>
      </c>
      <c r="L4558" s="14" t="s">
        <v>11500</v>
      </c>
      <c r="M4558" s="2">
        <v>5.47</v>
      </c>
      <c r="P4558" s="181" t="s">
        <v>11517</v>
      </c>
      <c r="Q4558" s="182" t="s">
        <v>30</v>
      </c>
      <c r="S4558" s="6">
        <v>0</v>
      </c>
      <c r="T4558" s="6">
        <v>0</v>
      </c>
      <c r="U4558" s="6">
        <v>0</v>
      </c>
      <c r="V4558" s="6">
        <v>-35307.47</v>
      </c>
      <c r="W4558" s="6">
        <f>SUM(Table2[[#This Row],[PE Obligations]:[Paving Obligations]])</f>
        <v>-35307.47</v>
      </c>
    </row>
    <row r="4559" spans="1:23" ht="30" x14ac:dyDescent="0.25">
      <c r="A4559" s="5">
        <v>123497</v>
      </c>
      <c r="B4559" s="4">
        <v>1</v>
      </c>
      <c r="C4559" s="9" t="s">
        <v>181</v>
      </c>
      <c r="D4559" s="65" t="s">
        <v>122</v>
      </c>
      <c r="E4559" s="65" t="s">
        <v>10721</v>
      </c>
      <c r="F4559" s="9" t="s">
        <v>3476</v>
      </c>
      <c r="G4559" s="9" t="s">
        <v>3477</v>
      </c>
      <c r="H4559" s="1" t="s">
        <v>158</v>
      </c>
      <c r="I4559" s="1" t="s">
        <v>158</v>
      </c>
      <c r="J4559" s="1" t="str">
        <f>VLOOKUP(A4559,'Resurfacing Data'!A:M,13,FALSE)</f>
        <v>Mill, C &amp; OGFC</v>
      </c>
      <c r="K4559" s="14" t="s">
        <v>11496</v>
      </c>
      <c r="L4559" s="14" t="s">
        <v>10418</v>
      </c>
      <c r="M4559" s="2">
        <v>5.0199999999999996</v>
      </c>
      <c r="N4559" s="13">
        <v>42706</v>
      </c>
      <c r="O4559" s="1" t="s">
        <v>342</v>
      </c>
      <c r="P4559" s="181" t="s">
        <v>11513</v>
      </c>
      <c r="Q4559" s="182" t="s">
        <v>148</v>
      </c>
      <c r="S4559" s="6">
        <v>0</v>
      </c>
      <c r="T4559" s="6">
        <v>0</v>
      </c>
      <c r="U4559" s="6">
        <v>0</v>
      </c>
      <c r="V4559" s="6">
        <v>-35476.980000000003</v>
      </c>
      <c r="W4559" s="6">
        <f>SUM(Table2[[#This Row],[PE Obligations]:[Paving Obligations]])</f>
        <v>-35476.980000000003</v>
      </c>
    </row>
    <row r="4560" spans="1:23" ht="30" x14ac:dyDescent="0.25">
      <c r="A4560" s="5">
        <v>123582</v>
      </c>
      <c r="B4560" s="4">
        <v>3</v>
      </c>
      <c r="C4560" s="9" t="s">
        <v>206</v>
      </c>
      <c r="D4560" s="65" t="s">
        <v>2944</v>
      </c>
      <c r="E4560" s="65" t="s">
        <v>10721</v>
      </c>
      <c r="F4560" s="9" t="s">
        <v>3501</v>
      </c>
      <c r="G4560" s="9" t="s">
        <v>3502</v>
      </c>
      <c r="H4560" s="1" t="s">
        <v>158</v>
      </c>
      <c r="I4560" s="1" t="s">
        <v>158</v>
      </c>
      <c r="J4560" s="1" t="str">
        <f>VLOOKUP(A4560,'Resurfacing Data'!A:M,13,FALSE)</f>
        <v>Mill, CS &amp; OGFC</v>
      </c>
      <c r="K4560" s="14" t="s">
        <v>11496</v>
      </c>
      <c r="L4560" s="14" t="s">
        <v>10418</v>
      </c>
      <c r="M4560" s="2">
        <v>5.24</v>
      </c>
      <c r="N4560" s="13">
        <v>42706</v>
      </c>
      <c r="O4560" s="1" t="s">
        <v>342</v>
      </c>
      <c r="P4560" s="181" t="s">
        <v>11513</v>
      </c>
      <c r="Q4560" s="182" t="s">
        <v>148</v>
      </c>
      <c r="S4560" s="6">
        <v>0</v>
      </c>
      <c r="T4560" s="6">
        <v>0</v>
      </c>
      <c r="U4560" s="6">
        <v>0</v>
      </c>
      <c r="V4560" s="6">
        <v>-35548.449999999997</v>
      </c>
      <c r="W4560" s="6">
        <f>SUM(Table2[[#This Row],[PE Obligations]:[Paving Obligations]])</f>
        <v>-35548.449999999997</v>
      </c>
    </row>
    <row r="4561" spans="1:23" ht="45" x14ac:dyDescent="0.25">
      <c r="A4561" s="5">
        <v>119825.01</v>
      </c>
      <c r="B4561" s="4">
        <v>1</v>
      </c>
      <c r="C4561" s="9" t="s">
        <v>192</v>
      </c>
      <c r="D4561" s="65" t="s">
        <v>545</v>
      </c>
      <c r="E4561" s="65" t="s">
        <v>900</v>
      </c>
      <c r="F4561" s="9" t="s">
        <v>2524</v>
      </c>
      <c r="G4561" s="9" t="s">
        <v>2525</v>
      </c>
      <c r="H4561" s="1" t="s">
        <v>501</v>
      </c>
      <c r="I4561" s="1" t="s">
        <v>599</v>
      </c>
      <c r="K4561" s="14" t="s">
        <v>11496</v>
      </c>
      <c r="L4561" s="14" t="s">
        <v>113</v>
      </c>
      <c r="M4561" s="2">
        <v>0.5</v>
      </c>
      <c r="P4561" s="181" t="s">
        <v>11515</v>
      </c>
      <c r="Q4561" s="182" t="s">
        <v>24</v>
      </c>
      <c r="S4561" s="6">
        <v>-35566</v>
      </c>
      <c r="T4561" s="6">
        <v>0</v>
      </c>
      <c r="U4561" s="6">
        <v>0</v>
      </c>
      <c r="V4561" s="6">
        <v>0</v>
      </c>
      <c r="W4561" s="6">
        <f>SUM(Table2[[#This Row],[PE Obligations]:[Paving Obligations]])</f>
        <v>-35566</v>
      </c>
    </row>
    <row r="4562" spans="1:23" x14ac:dyDescent="0.25">
      <c r="A4562" s="5">
        <v>120788</v>
      </c>
      <c r="B4562" s="4">
        <v>3</v>
      </c>
      <c r="C4562" s="9" t="s">
        <v>318</v>
      </c>
      <c r="D4562" s="65" t="s">
        <v>2779</v>
      </c>
      <c r="E4562" s="65" t="s">
        <v>900</v>
      </c>
      <c r="F4562" s="9" t="s">
        <v>2780</v>
      </c>
      <c r="G4562" s="9" t="s">
        <v>600</v>
      </c>
      <c r="H4562" s="1" t="s">
        <v>501</v>
      </c>
      <c r="I4562" s="1" t="s">
        <v>600</v>
      </c>
      <c r="K4562" s="14" t="s">
        <v>11500</v>
      </c>
      <c r="L4562" s="14" t="s">
        <v>11500</v>
      </c>
      <c r="M4562" s="2">
        <v>6.23</v>
      </c>
      <c r="N4562" s="13">
        <v>42867</v>
      </c>
      <c r="P4562" s="181" t="s">
        <v>11515</v>
      </c>
      <c r="Q4562" s="182" t="s">
        <v>24</v>
      </c>
      <c r="S4562" s="6">
        <v>2917.31</v>
      </c>
      <c r="T4562" s="6">
        <v>0</v>
      </c>
      <c r="U4562" s="6">
        <v>-38671.71</v>
      </c>
      <c r="V4562" s="6">
        <v>0</v>
      </c>
      <c r="W4562" s="6">
        <f>SUM(Table2[[#This Row],[PE Obligations]:[Paving Obligations]])</f>
        <v>-35754.400000000001</v>
      </c>
    </row>
    <row r="4563" spans="1:23" x14ac:dyDescent="0.25">
      <c r="A4563" s="5">
        <v>122614</v>
      </c>
      <c r="B4563" s="4">
        <v>4</v>
      </c>
      <c r="C4563" s="9" t="s">
        <v>355</v>
      </c>
      <c r="D4563" s="65" t="s">
        <v>737</v>
      </c>
      <c r="E4563" s="65" t="s">
        <v>900</v>
      </c>
      <c r="F4563" s="9" t="s">
        <v>3207</v>
      </c>
      <c r="G4563" s="9" t="s">
        <v>3208</v>
      </c>
      <c r="H4563" s="1" t="s">
        <v>158</v>
      </c>
      <c r="I4563" s="1" t="s">
        <v>341</v>
      </c>
      <c r="J4563" s="1" t="str">
        <f>VLOOKUP(A4563,'Resurfacing Data'!A:M,13,FALSE)</f>
        <v>411 D Overlay</v>
      </c>
      <c r="K4563" s="14" t="s">
        <v>11496</v>
      </c>
      <c r="L4563" s="14" t="s">
        <v>10418</v>
      </c>
      <c r="M4563" s="2">
        <v>2.84</v>
      </c>
      <c r="N4563" s="13">
        <v>42825</v>
      </c>
      <c r="O4563" s="1" t="s">
        <v>342</v>
      </c>
      <c r="P4563" s="181" t="s">
        <v>11514</v>
      </c>
      <c r="Q4563" s="182" t="s">
        <v>11</v>
      </c>
      <c r="S4563" s="6">
        <v>0</v>
      </c>
      <c r="T4563" s="6">
        <v>0</v>
      </c>
      <c r="U4563" s="6">
        <v>0</v>
      </c>
      <c r="V4563" s="6">
        <v>-35884.94</v>
      </c>
      <c r="W4563" s="6">
        <f>SUM(Table2[[#This Row],[PE Obligations]:[Paving Obligations]])</f>
        <v>-35884.94</v>
      </c>
    </row>
    <row r="4564" spans="1:23" ht="120" x14ac:dyDescent="0.25">
      <c r="A4564" s="5">
        <v>121733</v>
      </c>
      <c r="B4564" s="4">
        <v>4</v>
      </c>
      <c r="C4564" s="9" t="s">
        <v>18</v>
      </c>
      <c r="D4564" s="65"/>
      <c r="E4564" s="65" t="s">
        <v>11498</v>
      </c>
      <c r="F4564" s="9" t="s">
        <v>2984</v>
      </c>
      <c r="G4564" s="9" t="s">
        <v>2985</v>
      </c>
      <c r="H4564" s="1" t="s">
        <v>22</v>
      </c>
      <c r="I4564" s="1" t="s">
        <v>39</v>
      </c>
      <c r="K4564" s="14" t="s">
        <v>11500</v>
      </c>
      <c r="L4564" s="14" t="s">
        <v>11500</v>
      </c>
      <c r="M4564" s="2">
        <v>1.02</v>
      </c>
      <c r="P4564" s="181" t="s">
        <v>11517</v>
      </c>
      <c r="Q4564" s="182"/>
      <c r="S4564" s="6">
        <v>-36000</v>
      </c>
      <c r="T4564" s="6">
        <v>0</v>
      </c>
      <c r="U4564" s="6">
        <v>0</v>
      </c>
      <c r="V4564" s="6">
        <v>0</v>
      </c>
      <c r="W4564" s="6">
        <f>SUM(Table2[[#This Row],[PE Obligations]:[Paving Obligations]])</f>
        <v>-36000</v>
      </c>
    </row>
    <row r="4565" spans="1:23" x14ac:dyDescent="0.25">
      <c r="A4565" s="5">
        <v>126216</v>
      </c>
      <c r="B4565" s="4">
        <v>3</v>
      </c>
      <c r="C4565" s="9" t="s">
        <v>254</v>
      </c>
      <c r="D4565" s="65" t="s">
        <v>4748</v>
      </c>
      <c r="E4565" s="65" t="s">
        <v>900</v>
      </c>
      <c r="F4565" s="9" t="s">
        <v>4749</v>
      </c>
      <c r="G4565" s="9" t="s">
        <v>4135</v>
      </c>
      <c r="H4565" s="1" t="s">
        <v>158</v>
      </c>
      <c r="I4565" s="1" t="s">
        <v>341</v>
      </c>
      <c r="J4565" s="1" t="str">
        <f>VLOOKUP(A4565,'Resurfacing Data'!A:M,13,FALSE)</f>
        <v>411 D Overlay</v>
      </c>
      <c r="K4565" s="14" t="s">
        <v>11496</v>
      </c>
      <c r="L4565" s="14" t="s">
        <v>10418</v>
      </c>
      <c r="M4565" s="2">
        <v>6.85</v>
      </c>
      <c r="N4565" s="13">
        <v>43182</v>
      </c>
      <c r="O4565" s="1" t="s">
        <v>342</v>
      </c>
      <c r="P4565" s="181" t="s">
        <v>11515</v>
      </c>
      <c r="Q4565" s="182" t="s">
        <v>24</v>
      </c>
      <c r="R4565" s="9" t="s">
        <v>4750</v>
      </c>
      <c r="S4565" s="6">
        <v>0</v>
      </c>
      <c r="T4565" s="6">
        <v>0</v>
      </c>
      <c r="U4565" s="6">
        <v>-137630.32</v>
      </c>
      <c r="V4565" s="6">
        <v>101625.4</v>
      </c>
      <c r="W4565" s="6">
        <f>SUM(Table2[[#This Row],[PE Obligations]:[Paving Obligations]])</f>
        <v>-36004.920000000013</v>
      </c>
    </row>
    <row r="4566" spans="1:23" ht="30" x14ac:dyDescent="0.25">
      <c r="A4566" s="5">
        <v>127038</v>
      </c>
      <c r="B4566" s="4">
        <v>1</v>
      </c>
      <c r="C4566" s="9" t="s">
        <v>186</v>
      </c>
      <c r="D4566" s="65"/>
      <c r="E4566" s="65" t="s">
        <v>11500</v>
      </c>
      <c r="F4566" s="9" t="s">
        <v>5262</v>
      </c>
      <c r="H4566" s="1" t="s">
        <v>878</v>
      </c>
      <c r="I4566" s="1" t="s">
        <v>972</v>
      </c>
      <c r="K4566" s="14" t="s">
        <v>11500</v>
      </c>
      <c r="L4566" s="14" t="s">
        <v>11500</v>
      </c>
      <c r="M4566" s="1" t="s">
        <v>57</v>
      </c>
      <c r="P4566" s="181" t="s">
        <v>11500</v>
      </c>
      <c r="Q4566" s="182"/>
      <c r="S4566" s="6">
        <v>0</v>
      </c>
      <c r="T4566" s="6">
        <v>0</v>
      </c>
      <c r="U4566" s="6">
        <v>-36092.19</v>
      </c>
      <c r="V4566" s="6">
        <v>0</v>
      </c>
      <c r="W4566" s="6">
        <f>SUM(Table2[[#This Row],[PE Obligations]:[Paving Obligations]])</f>
        <v>-36092.19</v>
      </c>
    </row>
    <row r="4567" spans="1:23" ht="60" x14ac:dyDescent="0.25">
      <c r="A4567" s="5">
        <v>123320</v>
      </c>
      <c r="B4567" s="4">
        <v>2</v>
      </c>
      <c r="C4567" s="9" t="s">
        <v>280</v>
      </c>
      <c r="D4567" s="65" t="s">
        <v>450</v>
      </c>
      <c r="E4567" s="65" t="s">
        <v>900</v>
      </c>
      <c r="F4567" s="9" t="s">
        <v>3422</v>
      </c>
      <c r="G4567" s="9" t="s">
        <v>3423</v>
      </c>
      <c r="H4567" s="1" t="s">
        <v>158</v>
      </c>
      <c r="I4567" s="1" t="s">
        <v>341</v>
      </c>
      <c r="J4567" s="1" t="str">
        <f>VLOOKUP(A4567,'Resurfacing Data'!A:M,13,FALSE)</f>
        <v>Mill &amp; 411TLD</v>
      </c>
      <c r="K4567" s="14" t="s">
        <v>11496</v>
      </c>
      <c r="L4567" s="14" t="s">
        <v>10418</v>
      </c>
      <c r="M4567" s="2">
        <v>5.59</v>
      </c>
      <c r="N4567" s="13">
        <v>42825</v>
      </c>
      <c r="O4567" s="1" t="s">
        <v>342</v>
      </c>
      <c r="P4567" s="181" t="s">
        <v>11514</v>
      </c>
      <c r="Q4567" s="182" t="s">
        <v>11</v>
      </c>
      <c r="S4567" s="6">
        <v>0</v>
      </c>
      <c r="T4567" s="6">
        <v>0</v>
      </c>
      <c r="U4567" s="6">
        <v>-5040.8100000000004</v>
      </c>
      <c r="V4567" s="6">
        <v>-31220.63</v>
      </c>
      <c r="W4567" s="6">
        <f>SUM(Table2[[#This Row],[PE Obligations]:[Paving Obligations]])</f>
        <v>-36261.440000000002</v>
      </c>
    </row>
    <row r="4568" spans="1:23" x14ac:dyDescent="0.25">
      <c r="A4568" s="5">
        <v>127511</v>
      </c>
      <c r="B4568" s="4">
        <v>3</v>
      </c>
      <c r="C4568" s="9" t="s">
        <v>250</v>
      </c>
      <c r="D4568" s="65"/>
      <c r="E4568" s="65" t="s">
        <v>900</v>
      </c>
      <c r="F4568" s="9" t="s">
        <v>5541</v>
      </c>
      <c r="H4568" s="1" t="s">
        <v>105</v>
      </c>
      <c r="I4568" s="1" t="s">
        <v>171</v>
      </c>
      <c r="K4568" s="14" t="s">
        <v>11500</v>
      </c>
      <c r="L4568" s="14" t="s">
        <v>11500</v>
      </c>
      <c r="M4568" s="1" t="s">
        <v>57</v>
      </c>
      <c r="P4568" s="181" t="s">
        <v>11515</v>
      </c>
      <c r="Q4568" s="182"/>
      <c r="S4568" s="6">
        <v>0</v>
      </c>
      <c r="T4568" s="6">
        <v>0</v>
      </c>
      <c r="U4568" s="6">
        <v>-36986.769999999997</v>
      </c>
      <c r="V4568" s="6">
        <v>0</v>
      </c>
      <c r="W4568" s="6">
        <f>SUM(Table2[[#This Row],[PE Obligations]:[Paving Obligations]])</f>
        <v>-36986.769999999997</v>
      </c>
    </row>
    <row r="4569" spans="1:23" ht="30" x14ac:dyDescent="0.25">
      <c r="A4569" s="5">
        <v>125540</v>
      </c>
      <c r="B4569" s="4">
        <v>3</v>
      </c>
      <c r="C4569" s="9" t="s">
        <v>131</v>
      </c>
      <c r="D4569" s="65" t="s">
        <v>108</v>
      </c>
      <c r="E4569" s="65" t="s">
        <v>10721</v>
      </c>
      <c r="F4569" s="9" t="s">
        <v>4447</v>
      </c>
      <c r="G4569" s="9" t="s">
        <v>4448</v>
      </c>
      <c r="H4569" s="1" t="s">
        <v>501</v>
      </c>
      <c r="I4569" s="1" t="s">
        <v>2375</v>
      </c>
      <c r="K4569" s="14" t="s">
        <v>11496</v>
      </c>
      <c r="L4569" s="14" t="s">
        <v>113</v>
      </c>
      <c r="M4569" s="2">
        <v>0.27</v>
      </c>
      <c r="P4569" s="181" t="s">
        <v>11513</v>
      </c>
      <c r="Q4569" s="182" t="s">
        <v>148</v>
      </c>
      <c r="S4569" s="6">
        <v>-37103.949999999997</v>
      </c>
      <c r="T4569" s="6">
        <v>0</v>
      </c>
      <c r="U4569" s="6">
        <v>0</v>
      </c>
      <c r="V4569" s="6">
        <v>0</v>
      </c>
      <c r="W4569" s="6">
        <f>SUM(Table2[[#This Row],[PE Obligations]:[Paving Obligations]])</f>
        <v>-37103.949999999997</v>
      </c>
    </row>
    <row r="4570" spans="1:23" ht="30" x14ac:dyDescent="0.25">
      <c r="A4570" s="5">
        <v>115370.35</v>
      </c>
      <c r="B4570" s="4">
        <v>1</v>
      </c>
      <c r="C4570" s="9" t="s">
        <v>287</v>
      </c>
      <c r="D4570" s="65"/>
      <c r="E4570" s="65" t="s">
        <v>11498</v>
      </c>
      <c r="F4570" s="9" t="s">
        <v>1724</v>
      </c>
      <c r="H4570" s="1" t="s">
        <v>24</v>
      </c>
      <c r="I4570" s="1" t="s">
        <v>600</v>
      </c>
      <c r="K4570" s="14" t="s">
        <v>11500</v>
      </c>
      <c r="L4570" s="14" t="s">
        <v>11500</v>
      </c>
      <c r="M4570" s="2">
        <v>0</v>
      </c>
      <c r="N4570" s="13">
        <v>41733</v>
      </c>
      <c r="P4570" s="181" t="s">
        <v>11517</v>
      </c>
      <c r="Q4570" s="182" t="s">
        <v>1369</v>
      </c>
      <c r="S4570" s="6">
        <v>-5629.84</v>
      </c>
      <c r="T4570" s="6">
        <v>0</v>
      </c>
      <c r="U4570" s="6">
        <v>-31854.01</v>
      </c>
      <c r="V4570" s="6">
        <v>0</v>
      </c>
      <c r="W4570" s="6">
        <f>SUM(Table2[[#This Row],[PE Obligations]:[Paving Obligations]])</f>
        <v>-37483.85</v>
      </c>
    </row>
    <row r="4571" spans="1:23" x14ac:dyDescent="0.25">
      <c r="A4571" s="5">
        <v>127747</v>
      </c>
      <c r="B4571" s="4">
        <v>1</v>
      </c>
      <c r="C4571" s="9" t="s">
        <v>186</v>
      </c>
      <c r="D4571" s="65"/>
      <c r="E4571" s="65" t="s">
        <v>900</v>
      </c>
      <c r="F4571" s="9" t="s">
        <v>5668</v>
      </c>
      <c r="H4571" s="1" t="s">
        <v>105</v>
      </c>
      <c r="I4571" s="1" t="s">
        <v>171</v>
      </c>
      <c r="K4571" s="14" t="s">
        <v>11500</v>
      </c>
      <c r="L4571" s="14" t="s">
        <v>11500</v>
      </c>
      <c r="M4571" s="1" t="s">
        <v>57</v>
      </c>
      <c r="P4571" s="181" t="s">
        <v>11515</v>
      </c>
      <c r="Q4571" s="182"/>
      <c r="S4571" s="6">
        <v>0</v>
      </c>
      <c r="T4571" s="6">
        <v>0</v>
      </c>
      <c r="U4571" s="6">
        <v>-37524.83</v>
      </c>
      <c r="V4571" s="6">
        <v>0</v>
      </c>
      <c r="W4571" s="6">
        <f>SUM(Table2[[#This Row],[PE Obligations]:[Paving Obligations]])</f>
        <v>-37524.83</v>
      </c>
    </row>
    <row r="4572" spans="1:23" x14ac:dyDescent="0.25">
      <c r="A4572" s="5">
        <v>127763</v>
      </c>
      <c r="B4572" s="4">
        <v>1</v>
      </c>
      <c r="C4572" s="9" t="s">
        <v>102</v>
      </c>
      <c r="D4572" s="65"/>
      <c r="E4572" s="65" t="s">
        <v>900</v>
      </c>
      <c r="F4572" s="9" t="s">
        <v>5684</v>
      </c>
      <c r="H4572" s="1" t="s">
        <v>105</v>
      </c>
      <c r="I4572" s="1" t="s">
        <v>171</v>
      </c>
      <c r="K4572" s="14" t="s">
        <v>11500</v>
      </c>
      <c r="L4572" s="14" t="s">
        <v>11500</v>
      </c>
      <c r="M4572" s="1" t="s">
        <v>57</v>
      </c>
      <c r="P4572" s="181" t="s">
        <v>11515</v>
      </c>
      <c r="Q4572" s="182"/>
      <c r="S4572" s="6">
        <v>0</v>
      </c>
      <c r="T4572" s="6">
        <v>0</v>
      </c>
      <c r="U4572" s="6">
        <v>-38019.85</v>
      </c>
      <c r="V4572" s="6">
        <v>0</v>
      </c>
      <c r="W4572" s="6">
        <f>SUM(Table2[[#This Row],[PE Obligations]:[Paving Obligations]])</f>
        <v>-38019.85</v>
      </c>
    </row>
    <row r="4573" spans="1:23" ht="30" x14ac:dyDescent="0.25">
      <c r="A4573" s="5">
        <v>126062</v>
      </c>
      <c r="B4573" s="4">
        <v>1</v>
      </c>
      <c r="C4573" s="9" t="s">
        <v>86</v>
      </c>
      <c r="D4573" s="65" t="s">
        <v>1080</v>
      </c>
      <c r="E4573" s="65" t="s">
        <v>900</v>
      </c>
      <c r="F4573" s="9" t="s">
        <v>4625</v>
      </c>
      <c r="G4573" s="9" t="s">
        <v>4135</v>
      </c>
      <c r="H4573" s="1" t="s">
        <v>158</v>
      </c>
      <c r="I4573" s="1" t="s">
        <v>341</v>
      </c>
      <c r="J4573" s="1" t="str">
        <f>VLOOKUP(A4573,'Resurfacing Data'!A:M,13,FALSE)</f>
        <v>411 D Overlay</v>
      </c>
      <c r="K4573" s="14" t="s">
        <v>11496</v>
      </c>
      <c r="L4573" s="14" t="s">
        <v>10418</v>
      </c>
      <c r="M4573" s="2">
        <v>3.1</v>
      </c>
      <c r="N4573" s="13">
        <v>43182</v>
      </c>
      <c r="O4573" s="1" t="s">
        <v>342</v>
      </c>
      <c r="P4573" s="181" t="s">
        <v>11514</v>
      </c>
      <c r="Q4573" s="182" t="s">
        <v>430</v>
      </c>
      <c r="S4573" s="6">
        <v>0</v>
      </c>
      <c r="T4573" s="6">
        <v>0</v>
      </c>
      <c r="U4573" s="6">
        <v>3078.97</v>
      </c>
      <c r="V4573" s="6">
        <v>-41407.4</v>
      </c>
      <c r="W4573" s="6">
        <f>SUM(Table2[[#This Row],[PE Obligations]:[Paving Obligations]])</f>
        <v>-38328.43</v>
      </c>
    </row>
    <row r="4574" spans="1:23" x14ac:dyDescent="0.25">
      <c r="A4574" s="5">
        <v>127844</v>
      </c>
      <c r="B4574" s="4">
        <v>1</v>
      </c>
      <c r="C4574" s="9" t="s">
        <v>271</v>
      </c>
      <c r="D4574" s="65"/>
      <c r="E4574" s="65" t="s">
        <v>900</v>
      </c>
      <c r="F4574" s="9" t="s">
        <v>5842</v>
      </c>
      <c r="H4574" s="1" t="s">
        <v>105</v>
      </c>
      <c r="I4574" s="1" t="s">
        <v>171</v>
      </c>
      <c r="K4574" s="14" t="s">
        <v>11500</v>
      </c>
      <c r="L4574" s="14" t="s">
        <v>11500</v>
      </c>
      <c r="M4574" s="1" t="s">
        <v>57</v>
      </c>
      <c r="P4574" s="181" t="s">
        <v>11515</v>
      </c>
      <c r="Q4574" s="182"/>
      <c r="S4574" s="6">
        <v>0</v>
      </c>
      <c r="T4574" s="6">
        <v>0</v>
      </c>
      <c r="U4574" s="6">
        <v>-38358</v>
      </c>
      <c r="V4574" s="6">
        <v>0</v>
      </c>
      <c r="W4574" s="6">
        <f>SUM(Table2[[#This Row],[PE Obligations]:[Paving Obligations]])</f>
        <v>-38358</v>
      </c>
    </row>
    <row r="4575" spans="1:23" ht="75" x14ac:dyDescent="0.25">
      <c r="A4575" s="5">
        <v>120872</v>
      </c>
      <c r="B4575" s="4">
        <v>4</v>
      </c>
      <c r="C4575" s="9" t="s">
        <v>208</v>
      </c>
      <c r="D4575" s="65"/>
      <c r="E4575" s="65" t="s">
        <v>11498</v>
      </c>
      <c r="F4575" s="9" t="s">
        <v>2809</v>
      </c>
      <c r="G4575" s="9" t="s">
        <v>2810</v>
      </c>
      <c r="H4575" s="1" t="s">
        <v>22</v>
      </c>
      <c r="I4575" s="1" t="s">
        <v>39</v>
      </c>
      <c r="K4575" s="14" t="s">
        <v>11500</v>
      </c>
      <c r="L4575" s="14" t="s">
        <v>11500</v>
      </c>
      <c r="M4575" s="2">
        <v>0</v>
      </c>
      <c r="P4575" s="181" t="s">
        <v>11517</v>
      </c>
      <c r="Q4575" s="182" t="s">
        <v>24</v>
      </c>
      <c r="S4575" s="6">
        <v>1274.47</v>
      </c>
      <c r="T4575" s="6">
        <v>0</v>
      </c>
      <c r="U4575" s="6">
        <v>-39640.07</v>
      </c>
      <c r="V4575" s="6">
        <v>0</v>
      </c>
      <c r="W4575" s="6">
        <f>SUM(Table2[[#This Row],[PE Obligations]:[Paving Obligations]])</f>
        <v>-38365.599999999999</v>
      </c>
    </row>
    <row r="4576" spans="1:23" ht="45" x14ac:dyDescent="0.25">
      <c r="A4576" s="5">
        <v>119849</v>
      </c>
      <c r="B4576" s="4">
        <v>2</v>
      </c>
      <c r="C4576" s="9" t="s">
        <v>282</v>
      </c>
      <c r="D4576" s="65" t="s">
        <v>999</v>
      </c>
      <c r="E4576" s="65" t="s">
        <v>900</v>
      </c>
      <c r="F4576" s="9" t="s">
        <v>2537</v>
      </c>
      <c r="G4576" s="9" t="s">
        <v>2538</v>
      </c>
      <c r="H4576" s="1" t="s">
        <v>501</v>
      </c>
      <c r="I4576" s="1" t="s">
        <v>600</v>
      </c>
      <c r="K4576" s="14" t="s">
        <v>11500</v>
      </c>
      <c r="L4576" s="14" t="s">
        <v>11500</v>
      </c>
      <c r="M4576" s="2">
        <v>1.31</v>
      </c>
      <c r="N4576" s="13">
        <v>42776</v>
      </c>
      <c r="P4576" s="181" t="s">
        <v>11515</v>
      </c>
      <c r="Q4576" s="182" t="s">
        <v>24</v>
      </c>
      <c r="S4576" s="6">
        <v>-34495.339999999997</v>
      </c>
      <c r="T4576" s="6">
        <v>0</v>
      </c>
      <c r="U4576" s="6">
        <v>-3903.62</v>
      </c>
      <c r="V4576" s="6">
        <v>0</v>
      </c>
      <c r="W4576" s="6">
        <f>SUM(Table2[[#This Row],[PE Obligations]:[Paving Obligations]])</f>
        <v>-38398.959999999999</v>
      </c>
    </row>
    <row r="4577" spans="1:23" x14ac:dyDescent="0.25">
      <c r="A4577" s="5">
        <v>126842</v>
      </c>
      <c r="B4577" s="4">
        <v>1</v>
      </c>
      <c r="C4577" s="9" t="s">
        <v>310</v>
      </c>
      <c r="D4577" s="65"/>
      <c r="E4577" s="65" t="s">
        <v>11500</v>
      </c>
      <c r="F4577" s="9" t="s">
        <v>5122</v>
      </c>
      <c r="H4577" s="1" t="s">
        <v>1246</v>
      </c>
      <c r="K4577" s="14" t="s">
        <v>11500</v>
      </c>
      <c r="L4577" s="14" t="s">
        <v>11500</v>
      </c>
      <c r="M4577" s="1" t="s">
        <v>57</v>
      </c>
      <c r="P4577" s="181" t="s">
        <v>11500</v>
      </c>
      <c r="Q4577" s="182"/>
      <c r="S4577" s="6">
        <v>0</v>
      </c>
      <c r="T4577" s="6">
        <v>0</v>
      </c>
      <c r="U4577" s="6">
        <v>-39421.660000000003</v>
      </c>
      <c r="V4577" s="6">
        <v>0</v>
      </c>
      <c r="W4577" s="6">
        <f>SUM(Table2[[#This Row],[PE Obligations]:[Paving Obligations]])</f>
        <v>-39421.660000000003</v>
      </c>
    </row>
    <row r="4578" spans="1:23" ht="30" x14ac:dyDescent="0.25">
      <c r="A4578" s="5">
        <v>115370.32</v>
      </c>
      <c r="B4578" s="4">
        <v>2</v>
      </c>
      <c r="C4578" s="9" t="s">
        <v>1722</v>
      </c>
      <c r="D4578" s="65"/>
      <c r="E4578" s="65" t="s">
        <v>11498</v>
      </c>
      <c r="F4578" s="9" t="s">
        <v>1723</v>
      </c>
      <c r="H4578" s="1" t="s">
        <v>24</v>
      </c>
      <c r="I4578" s="1" t="s">
        <v>600</v>
      </c>
      <c r="K4578" s="14" t="s">
        <v>11500</v>
      </c>
      <c r="L4578" s="14" t="s">
        <v>11500</v>
      </c>
      <c r="M4578" s="2">
        <v>0</v>
      </c>
      <c r="N4578" s="13">
        <v>41733</v>
      </c>
      <c r="P4578" s="181" t="s">
        <v>11517</v>
      </c>
      <c r="Q4578" s="182" t="s">
        <v>30</v>
      </c>
      <c r="S4578" s="6">
        <v>-5116.08</v>
      </c>
      <c r="T4578" s="6">
        <v>0</v>
      </c>
      <c r="U4578" s="6">
        <v>-34766.99</v>
      </c>
      <c r="V4578" s="6">
        <v>0</v>
      </c>
      <c r="W4578" s="6">
        <f>SUM(Table2[[#This Row],[PE Obligations]:[Paving Obligations]])</f>
        <v>-39883.07</v>
      </c>
    </row>
    <row r="4579" spans="1:23" x14ac:dyDescent="0.25">
      <c r="A4579" s="5">
        <v>127454</v>
      </c>
      <c r="B4579" s="4">
        <v>2</v>
      </c>
      <c r="C4579" s="9" t="s">
        <v>121</v>
      </c>
      <c r="D4579" s="65"/>
      <c r="E4579" s="65" t="s">
        <v>11500</v>
      </c>
      <c r="F4579" s="9" t="s">
        <v>5501</v>
      </c>
      <c r="H4579" s="1" t="s">
        <v>878</v>
      </c>
      <c r="I4579" s="1" t="s">
        <v>972</v>
      </c>
      <c r="K4579" s="14" t="s">
        <v>11500</v>
      </c>
      <c r="L4579" s="14" t="s">
        <v>11500</v>
      </c>
      <c r="M4579" s="1" t="s">
        <v>57</v>
      </c>
      <c r="P4579" s="181" t="s">
        <v>11500</v>
      </c>
      <c r="Q4579" s="182"/>
      <c r="S4579" s="6">
        <v>0</v>
      </c>
      <c r="T4579" s="6">
        <v>0</v>
      </c>
      <c r="U4579" s="6">
        <v>-40100.83</v>
      </c>
      <c r="V4579" s="6">
        <v>0</v>
      </c>
      <c r="W4579" s="6">
        <f>SUM(Table2[[#This Row],[PE Obligations]:[Paving Obligations]])</f>
        <v>-40100.83</v>
      </c>
    </row>
    <row r="4580" spans="1:23" ht="30" x14ac:dyDescent="0.25">
      <c r="A4580" s="5">
        <v>126339</v>
      </c>
      <c r="B4580" s="4">
        <v>3</v>
      </c>
      <c r="C4580" s="9" t="s">
        <v>318</v>
      </c>
      <c r="D4580" s="65" t="s">
        <v>4829</v>
      </c>
      <c r="E4580" s="65" t="s">
        <v>11498</v>
      </c>
      <c r="F4580" s="9" t="s">
        <v>4830</v>
      </c>
      <c r="H4580" s="1" t="s">
        <v>1098</v>
      </c>
      <c r="I4580" s="1" t="s">
        <v>158</v>
      </c>
      <c r="K4580" s="14" t="s">
        <v>11500</v>
      </c>
      <c r="L4580" s="14" t="s">
        <v>11500</v>
      </c>
      <c r="M4580" s="2">
        <v>2.73</v>
      </c>
      <c r="P4580" s="181" t="s">
        <v>11517</v>
      </c>
      <c r="Q4580" s="182" t="s">
        <v>30</v>
      </c>
      <c r="S4580" s="6">
        <v>0</v>
      </c>
      <c r="T4580" s="6">
        <v>0</v>
      </c>
      <c r="U4580" s="6">
        <v>0</v>
      </c>
      <c r="V4580" s="6">
        <v>-40197.15</v>
      </c>
      <c r="W4580" s="6">
        <f>SUM(Table2[[#This Row],[PE Obligations]:[Paving Obligations]])</f>
        <v>-40197.15</v>
      </c>
    </row>
    <row r="4581" spans="1:23" ht="45" x14ac:dyDescent="0.25">
      <c r="A4581" s="5">
        <v>118830</v>
      </c>
      <c r="B4581" s="4">
        <v>1</v>
      </c>
      <c r="C4581" s="9" t="s">
        <v>181</v>
      </c>
      <c r="D4581" s="65" t="s">
        <v>2393</v>
      </c>
      <c r="E4581" s="65" t="s">
        <v>11498</v>
      </c>
      <c r="F4581" s="9" t="s">
        <v>2394</v>
      </c>
      <c r="G4581" s="9" t="s">
        <v>2395</v>
      </c>
      <c r="H4581" s="1" t="s">
        <v>501</v>
      </c>
      <c r="I4581" s="1" t="s">
        <v>599</v>
      </c>
      <c r="K4581" s="14" t="s">
        <v>11496</v>
      </c>
      <c r="L4581" s="14" t="s">
        <v>113</v>
      </c>
      <c r="M4581" s="2">
        <v>5.33</v>
      </c>
      <c r="N4581" s="13">
        <v>42706</v>
      </c>
      <c r="P4581" s="181" t="s">
        <v>11517</v>
      </c>
      <c r="Q4581" s="182" t="s">
        <v>1369</v>
      </c>
      <c r="S4581" s="6">
        <v>-16957.509999999998</v>
      </c>
      <c r="T4581" s="6">
        <v>0</v>
      </c>
      <c r="U4581" s="6">
        <v>-23268.55</v>
      </c>
      <c r="V4581" s="6">
        <v>0</v>
      </c>
      <c r="W4581" s="6">
        <f>SUM(Table2[[#This Row],[PE Obligations]:[Paving Obligations]])</f>
        <v>-40226.06</v>
      </c>
    </row>
    <row r="4582" spans="1:23" ht="90" x14ac:dyDescent="0.25">
      <c r="A4582" s="5">
        <v>120534</v>
      </c>
      <c r="B4582" s="4">
        <v>2</v>
      </c>
      <c r="C4582" s="9" t="s">
        <v>284</v>
      </c>
      <c r="D4582" s="65" t="s">
        <v>2753</v>
      </c>
      <c r="E4582" s="65" t="s">
        <v>11498</v>
      </c>
      <c r="F4582" s="9" t="s">
        <v>2754</v>
      </c>
      <c r="G4582" s="9" t="s">
        <v>2755</v>
      </c>
      <c r="H4582" s="1" t="s">
        <v>24</v>
      </c>
      <c r="I4582" s="1" t="s">
        <v>1070</v>
      </c>
      <c r="K4582" s="14" t="s">
        <v>11500</v>
      </c>
      <c r="L4582" s="14" t="s">
        <v>11500</v>
      </c>
      <c r="M4582" s="2">
        <v>0.01</v>
      </c>
      <c r="P4582" s="181" t="s">
        <v>11517</v>
      </c>
      <c r="Q4582" s="182" t="s">
        <v>30</v>
      </c>
      <c r="S4582" s="6">
        <v>-8152.27</v>
      </c>
      <c r="T4582" s="6">
        <v>-32174.75</v>
      </c>
      <c r="U4582" s="6">
        <v>0</v>
      </c>
      <c r="V4582" s="6">
        <v>0</v>
      </c>
      <c r="W4582" s="6">
        <f>SUM(Table2[[#This Row],[PE Obligations]:[Paving Obligations]])</f>
        <v>-40327.020000000004</v>
      </c>
    </row>
    <row r="4583" spans="1:23" ht="30" x14ac:dyDescent="0.25">
      <c r="A4583" s="5">
        <v>121417</v>
      </c>
      <c r="B4583" s="4">
        <v>1</v>
      </c>
      <c r="C4583" s="9" t="s">
        <v>186</v>
      </c>
      <c r="D4583" s="65"/>
      <c r="E4583" s="65" t="s">
        <v>11500</v>
      </c>
      <c r="F4583" s="9" t="s">
        <v>2873</v>
      </c>
      <c r="H4583" s="1" t="s">
        <v>878</v>
      </c>
      <c r="I4583" s="1" t="s">
        <v>972</v>
      </c>
      <c r="K4583" s="14" t="s">
        <v>11500</v>
      </c>
      <c r="L4583" s="14" t="s">
        <v>11500</v>
      </c>
      <c r="M4583" s="1" t="s">
        <v>57</v>
      </c>
      <c r="P4583" s="181" t="s">
        <v>11500</v>
      </c>
      <c r="Q4583" s="182"/>
      <c r="S4583" s="6">
        <v>0</v>
      </c>
      <c r="T4583" s="6">
        <v>0</v>
      </c>
      <c r="U4583" s="6">
        <v>-40471</v>
      </c>
      <c r="V4583" s="6">
        <v>0</v>
      </c>
      <c r="W4583" s="6">
        <f>SUM(Table2[[#This Row],[PE Obligations]:[Paving Obligations]])</f>
        <v>-40471</v>
      </c>
    </row>
    <row r="4584" spans="1:23" ht="30" x14ac:dyDescent="0.25">
      <c r="A4584" s="5">
        <v>122065</v>
      </c>
      <c r="B4584" s="4">
        <v>1</v>
      </c>
      <c r="C4584" s="9" t="s">
        <v>181</v>
      </c>
      <c r="D4584" s="65" t="s">
        <v>3092</v>
      </c>
      <c r="E4584" s="65" t="s">
        <v>11498</v>
      </c>
      <c r="F4584" s="9" t="s">
        <v>3093</v>
      </c>
      <c r="H4584" s="1" t="s">
        <v>35</v>
      </c>
      <c r="I4584" s="1" t="s">
        <v>29</v>
      </c>
      <c r="K4584" s="14" t="s">
        <v>28</v>
      </c>
      <c r="L4584" s="14" t="s">
        <v>113</v>
      </c>
      <c r="M4584" s="2">
        <v>0</v>
      </c>
      <c r="P4584" s="181" t="s">
        <v>11517</v>
      </c>
      <c r="Q4584" s="182" t="s">
        <v>30</v>
      </c>
      <c r="R4584" s="9" t="s">
        <v>3094</v>
      </c>
      <c r="S4584" s="6">
        <v>0</v>
      </c>
      <c r="T4584" s="6">
        <v>0</v>
      </c>
      <c r="U4584" s="6">
        <v>-41101.599999999999</v>
      </c>
      <c r="V4584" s="6">
        <v>0</v>
      </c>
      <c r="W4584" s="6">
        <f>SUM(Table2[[#This Row],[PE Obligations]:[Paving Obligations]])</f>
        <v>-41101.599999999999</v>
      </c>
    </row>
    <row r="4585" spans="1:23" x14ac:dyDescent="0.25">
      <c r="A4585" s="5">
        <v>123587</v>
      </c>
      <c r="B4585" s="4">
        <v>1</v>
      </c>
      <c r="C4585" s="9" t="s">
        <v>90</v>
      </c>
      <c r="D4585" s="65"/>
      <c r="E4585" s="65" t="s">
        <v>11500</v>
      </c>
      <c r="F4585" s="9" t="s">
        <v>3505</v>
      </c>
      <c r="H4585" s="1" t="s">
        <v>878</v>
      </c>
      <c r="I4585" s="1" t="s">
        <v>972</v>
      </c>
      <c r="K4585" s="14" t="s">
        <v>11500</v>
      </c>
      <c r="L4585" s="14" t="s">
        <v>11500</v>
      </c>
      <c r="M4585" s="1" t="s">
        <v>57</v>
      </c>
      <c r="P4585" s="181" t="s">
        <v>11500</v>
      </c>
      <c r="Q4585" s="182"/>
      <c r="S4585" s="6">
        <v>0</v>
      </c>
      <c r="T4585" s="6">
        <v>0</v>
      </c>
      <c r="U4585" s="6">
        <v>-41250</v>
      </c>
      <c r="V4585" s="6">
        <v>0</v>
      </c>
      <c r="W4585" s="6">
        <f>SUM(Table2[[#This Row],[PE Obligations]:[Paving Obligations]])</f>
        <v>-41250</v>
      </c>
    </row>
    <row r="4586" spans="1:23" x14ac:dyDescent="0.25">
      <c r="A4586" s="5">
        <v>126312</v>
      </c>
      <c r="B4586" s="4">
        <v>4</v>
      </c>
      <c r="C4586" s="9" t="s">
        <v>231</v>
      </c>
      <c r="D4586" s="65" t="s">
        <v>1011</v>
      </c>
      <c r="E4586" s="65" t="s">
        <v>900</v>
      </c>
      <c r="F4586" s="9" t="s">
        <v>4813</v>
      </c>
      <c r="G4586" s="9" t="s">
        <v>4814</v>
      </c>
      <c r="H4586" s="1" t="s">
        <v>158</v>
      </c>
      <c r="I4586" s="1" t="s">
        <v>341</v>
      </c>
      <c r="J4586" s="1" t="str">
        <f>VLOOKUP(A4586,'Resurfacing Data'!A:M,13,FALSE)</f>
        <v>Hot Recycle in Place w/ 411TLD</v>
      </c>
      <c r="K4586" s="14" t="s">
        <v>11496</v>
      </c>
      <c r="L4586" s="14" t="s">
        <v>11339</v>
      </c>
      <c r="M4586" s="2">
        <v>3.63</v>
      </c>
      <c r="N4586" s="13">
        <v>43182</v>
      </c>
      <c r="O4586" s="1" t="s">
        <v>3214</v>
      </c>
      <c r="P4586" s="181" t="s">
        <v>11514</v>
      </c>
      <c r="Q4586" s="182" t="s">
        <v>430</v>
      </c>
      <c r="S4586" s="6">
        <v>0</v>
      </c>
      <c r="T4586" s="6">
        <v>0</v>
      </c>
      <c r="U4586" s="6">
        <v>-1423.73</v>
      </c>
      <c r="V4586" s="6">
        <v>-39834.519999999997</v>
      </c>
      <c r="W4586" s="6">
        <f>SUM(Table2[[#This Row],[PE Obligations]:[Paving Obligations]])</f>
        <v>-41258.25</v>
      </c>
    </row>
    <row r="4587" spans="1:23" ht="30" x14ac:dyDescent="0.25">
      <c r="A4587" s="5">
        <v>126590</v>
      </c>
      <c r="B4587" s="4">
        <v>1</v>
      </c>
      <c r="C4587" s="9" t="s">
        <v>186</v>
      </c>
      <c r="D4587" s="65" t="s">
        <v>4950</v>
      </c>
      <c r="E4587" s="65" t="s">
        <v>900</v>
      </c>
      <c r="F4587" s="9" t="s">
        <v>4951</v>
      </c>
      <c r="G4587" s="9" t="s">
        <v>4952</v>
      </c>
      <c r="H4587" s="1" t="s">
        <v>24</v>
      </c>
      <c r="I4587" s="1" t="s">
        <v>851</v>
      </c>
      <c r="K4587" s="14" t="s">
        <v>11501</v>
      </c>
      <c r="L4587" s="14" t="s">
        <v>113</v>
      </c>
      <c r="M4587" s="2">
        <v>0</v>
      </c>
      <c r="P4587" s="181" t="s">
        <v>11515</v>
      </c>
      <c r="Q4587" s="182" t="s">
        <v>24</v>
      </c>
      <c r="S4587" s="6">
        <v>0</v>
      </c>
      <c r="T4587" s="6">
        <v>0</v>
      </c>
      <c r="U4587" s="6">
        <v>-41315.040000000001</v>
      </c>
      <c r="V4587" s="6">
        <v>0</v>
      </c>
      <c r="W4587" s="6">
        <f>SUM(Table2[[#This Row],[PE Obligations]:[Paving Obligations]])</f>
        <v>-41315.040000000001</v>
      </c>
    </row>
    <row r="4588" spans="1:23" ht="30" x14ac:dyDescent="0.25">
      <c r="A4588" s="5">
        <v>127915</v>
      </c>
      <c r="B4588" s="4">
        <v>4</v>
      </c>
      <c r="C4588" s="9" t="s">
        <v>190</v>
      </c>
      <c r="D4588" s="65" t="s">
        <v>5892</v>
      </c>
      <c r="E4588" s="65" t="s">
        <v>11498</v>
      </c>
      <c r="F4588" s="9" t="s">
        <v>5893</v>
      </c>
      <c r="H4588" s="1" t="s">
        <v>1098</v>
      </c>
      <c r="I4588" s="1" t="s">
        <v>158</v>
      </c>
      <c r="K4588" s="14" t="s">
        <v>11500</v>
      </c>
      <c r="L4588" s="14" t="s">
        <v>11500</v>
      </c>
      <c r="M4588" s="2">
        <v>3.9119999999999999</v>
      </c>
      <c r="P4588" s="181" t="s">
        <v>11517</v>
      </c>
      <c r="Q4588" s="182" t="s">
        <v>30</v>
      </c>
      <c r="S4588" s="6">
        <v>0</v>
      </c>
      <c r="T4588" s="6">
        <v>0</v>
      </c>
      <c r="U4588" s="6">
        <v>0</v>
      </c>
      <c r="V4588" s="6">
        <v>-41873.72</v>
      </c>
      <c r="W4588" s="6">
        <f>SUM(Table2[[#This Row],[PE Obligations]:[Paving Obligations]])</f>
        <v>-41873.72</v>
      </c>
    </row>
    <row r="4589" spans="1:23" x14ac:dyDescent="0.25">
      <c r="A4589" s="5">
        <v>126219</v>
      </c>
      <c r="B4589" s="4">
        <v>3</v>
      </c>
      <c r="C4589" s="9" t="s">
        <v>252</v>
      </c>
      <c r="D4589" s="65" t="s">
        <v>538</v>
      </c>
      <c r="E4589" s="65" t="s">
        <v>900</v>
      </c>
      <c r="F4589" s="9" t="s">
        <v>4754</v>
      </c>
      <c r="G4589" s="9" t="s">
        <v>4733</v>
      </c>
      <c r="H4589" s="1" t="s">
        <v>158</v>
      </c>
      <c r="I4589" s="1" t="s">
        <v>341</v>
      </c>
      <c r="J4589" s="1" t="str">
        <f>VLOOKUP(A4589,'Resurfacing Data'!A:M,13,FALSE)</f>
        <v>Profile Mill &amp; 85 lb/sy TLD</v>
      </c>
      <c r="K4589" s="14" t="s">
        <v>11496</v>
      </c>
      <c r="L4589" s="14" t="s">
        <v>10418</v>
      </c>
      <c r="M4589" s="2">
        <v>7.78</v>
      </c>
      <c r="N4589" s="13">
        <v>43182</v>
      </c>
      <c r="O4589" s="1" t="s">
        <v>342</v>
      </c>
      <c r="P4589" s="181" t="s">
        <v>11515</v>
      </c>
      <c r="Q4589" s="182" t="s">
        <v>24</v>
      </c>
      <c r="S4589" s="6">
        <v>0</v>
      </c>
      <c r="T4589" s="6">
        <v>0</v>
      </c>
      <c r="U4589" s="6">
        <v>45571.01</v>
      </c>
      <c r="V4589" s="6">
        <v>-87458.69</v>
      </c>
      <c r="W4589" s="6">
        <f>SUM(Table2[[#This Row],[PE Obligations]:[Paving Obligations]])</f>
        <v>-41887.68</v>
      </c>
    </row>
    <row r="4590" spans="1:23" ht="45" x14ac:dyDescent="0.25">
      <c r="A4590" s="5">
        <v>108890</v>
      </c>
      <c r="B4590" s="4">
        <v>4</v>
      </c>
      <c r="C4590" s="9" t="s">
        <v>94</v>
      </c>
      <c r="D4590" s="65" t="s">
        <v>1082</v>
      </c>
      <c r="E4590" s="65" t="s">
        <v>900</v>
      </c>
      <c r="F4590" s="9" t="s">
        <v>1083</v>
      </c>
      <c r="G4590" s="9" t="s">
        <v>1084</v>
      </c>
      <c r="H4590" s="1" t="s">
        <v>28</v>
      </c>
      <c r="I4590" s="1" t="s">
        <v>29</v>
      </c>
      <c r="K4590" s="14" t="s">
        <v>28</v>
      </c>
      <c r="L4590" s="14" t="s">
        <v>113</v>
      </c>
      <c r="M4590" s="2">
        <v>0.151</v>
      </c>
      <c r="N4590" s="13">
        <v>41320</v>
      </c>
      <c r="P4590" s="181" t="s">
        <v>11515</v>
      </c>
      <c r="Q4590" s="182" t="s">
        <v>24</v>
      </c>
      <c r="R4590" s="9" t="s">
        <v>1085</v>
      </c>
      <c r="S4590" s="6">
        <v>11293.3</v>
      </c>
      <c r="T4590" s="6">
        <v>-53883.29</v>
      </c>
      <c r="U4590" s="6">
        <v>557.04999999999995</v>
      </c>
      <c r="V4590" s="6">
        <v>0</v>
      </c>
      <c r="W4590" s="6">
        <f>SUM(Table2[[#This Row],[PE Obligations]:[Paving Obligations]])</f>
        <v>-42032.94</v>
      </c>
    </row>
    <row r="4591" spans="1:23" x14ac:dyDescent="0.25">
      <c r="A4591" s="5">
        <v>126631</v>
      </c>
      <c r="B4591" s="4">
        <v>2</v>
      </c>
      <c r="C4591" s="9" t="s">
        <v>124</v>
      </c>
      <c r="D4591" s="65" t="s">
        <v>4967</v>
      </c>
      <c r="E4591" s="65" t="s">
        <v>11498</v>
      </c>
      <c r="F4591" s="9" t="s">
        <v>4968</v>
      </c>
      <c r="H4591" s="1" t="s">
        <v>1098</v>
      </c>
      <c r="I4591" s="1" t="s">
        <v>158</v>
      </c>
      <c r="K4591" s="14" t="s">
        <v>11500</v>
      </c>
      <c r="L4591" s="14" t="s">
        <v>11500</v>
      </c>
      <c r="M4591" s="2">
        <v>0.4</v>
      </c>
      <c r="P4591" s="181" t="s">
        <v>11517</v>
      </c>
      <c r="Q4591" s="182" t="s">
        <v>30</v>
      </c>
      <c r="S4591" s="6">
        <v>0</v>
      </c>
      <c r="T4591" s="6">
        <v>0</v>
      </c>
      <c r="U4591" s="6">
        <v>0</v>
      </c>
      <c r="V4591" s="6">
        <v>-42036.92</v>
      </c>
      <c r="W4591" s="6">
        <f>SUM(Table2[[#This Row],[PE Obligations]:[Paving Obligations]])</f>
        <v>-42036.92</v>
      </c>
    </row>
    <row r="4592" spans="1:23" x14ac:dyDescent="0.25">
      <c r="A4592" s="5">
        <v>127012</v>
      </c>
      <c r="B4592" s="4">
        <v>2</v>
      </c>
      <c r="C4592" s="9" t="s">
        <v>316</v>
      </c>
      <c r="D4592" s="65"/>
      <c r="E4592" s="65" t="s">
        <v>11500</v>
      </c>
      <c r="F4592" s="9" t="s">
        <v>5241</v>
      </c>
      <c r="H4592" s="1" t="s">
        <v>878</v>
      </c>
      <c r="I4592" s="1" t="s">
        <v>972</v>
      </c>
      <c r="K4592" s="14" t="s">
        <v>11500</v>
      </c>
      <c r="L4592" s="14" t="s">
        <v>11500</v>
      </c>
      <c r="M4592" s="1" t="s">
        <v>57</v>
      </c>
      <c r="P4592" s="181" t="s">
        <v>11500</v>
      </c>
      <c r="Q4592" s="182"/>
      <c r="S4592" s="6">
        <v>0</v>
      </c>
      <c r="T4592" s="6">
        <v>0</v>
      </c>
      <c r="U4592" s="6">
        <v>-42041.23</v>
      </c>
      <c r="V4592" s="6">
        <v>0</v>
      </c>
      <c r="W4592" s="6">
        <f>SUM(Table2[[#This Row],[PE Obligations]:[Paving Obligations]])</f>
        <v>-42041.23</v>
      </c>
    </row>
    <row r="4593" spans="1:23" x14ac:dyDescent="0.25">
      <c r="A4593" s="5">
        <v>118307</v>
      </c>
      <c r="B4593" s="4">
        <v>2</v>
      </c>
      <c r="C4593" s="9" t="s">
        <v>159</v>
      </c>
      <c r="D4593" s="65"/>
      <c r="E4593" s="65" t="s">
        <v>10721</v>
      </c>
      <c r="F4593" s="9" t="s">
        <v>2263</v>
      </c>
      <c r="H4593" s="1" t="s">
        <v>105</v>
      </c>
      <c r="I4593" s="1" t="s">
        <v>922</v>
      </c>
      <c r="K4593" s="14" t="s">
        <v>11500</v>
      </c>
      <c r="L4593" s="14" t="s">
        <v>11500</v>
      </c>
      <c r="M4593" s="1" t="s">
        <v>57</v>
      </c>
      <c r="N4593" s="13">
        <v>41320</v>
      </c>
      <c r="P4593" s="181" t="s">
        <v>11513</v>
      </c>
      <c r="Q4593" s="182"/>
      <c r="S4593" s="6">
        <v>0</v>
      </c>
      <c r="T4593" s="6">
        <v>0</v>
      </c>
      <c r="U4593" s="6">
        <v>-42201.67</v>
      </c>
      <c r="V4593" s="6">
        <v>0</v>
      </c>
      <c r="W4593" s="6">
        <f>SUM(Table2[[#This Row],[PE Obligations]:[Paving Obligations]])</f>
        <v>-42201.67</v>
      </c>
    </row>
    <row r="4594" spans="1:23" x14ac:dyDescent="0.25">
      <c r="A4594" s="5">
        <v>127574</v>
      </c>
      <c r="B4594" s="4">
        <v>4</v>
      </c>
      <c r="C4594" s="9" t="s">
        <v>259</v>
      </c>
      <c r="D4594" s="65"/>
      <c r="E4594" s="65" t="s">
        <v>900</v>
      </c>
      <c r="F4594" s="9" t="s">
        <v>5591</v>
      </c>
      <c r="H4594" s="1" t="s">
        <v>105</v>
      </c>
      <c r="I4594" s="1" t="s">
        <v>171</v>
      </c>
      <c r="K4594" s="14" t="s">
        <v>11500</v>
      </c>
      <c r="L4594" s="14" t="s">
        <v>11500</v>
      </c>
      <c r="M4594" s="1" t="s">
        <v>57</v>
      </c>
      <c r="P4594" s="181" t="s">
        <v>11515</v>
      </c>
      <c r="Q4594" s="182"/>
      <c r="S4594" s="6">
        <v>0</v>
      </c>
      <c r="T4594" s="6">
        <v>0</v>
      </c>
      <c r="U4594" s="6">
        <v>-42227.519999999997</v>
      </c>
      <c r="V4594" s="6">
        <v>0</v>
      </c>
      <c r="W4594" s="6">
        <f>SUM(Table2[[#This Row],[PE Obligations]:[Paving Obligations]])</f>
        <v>-42227.519999999997</v>
      </c>
    </row>
    <row r="4595" spans="1:23" ht="30" x14ac:dyDescent="0.25">
      <c r="A4595" s="5">
        <v>121388</v>
      </c>
      <c r="B4595" s="4">
        <v>3</v>
      </c>
      <c r="C4595" s="9" t="s">
        <v>131</v>
      </c>
      <c r="D4595" s="65" t="s">
        <v>363</v>
      </c>
      <c r="E4595" s="65" t="s">
        <v>900</v>
      </c>
      <c r="F4595" s="9" t="s">
        <v>2859</v>
      </c>
      <c r="H4595" s="1" t="s">
        <v>52</v>
      </c>
      <c r="I4595" s="1" t="s">
        <v>48</v>
      </c>
      <c r="K4595" s="14" t="s">
        <v>28</v>
      </c>
      <c r="L4595" s="14" t="s">
        <v>11339</v>
      </c>
      <c r="M4595" s="2">
        <v>0</v>
      </c>
      <c r="N4595" s="13">
        <v>42706</v>
      </c>
      <c r="P4595" s="181" t="s">
        <v>11514</v>
      </c>
      <c r="Q4595" s="182" t="s">
        <v>11</v>
      </c>
      <c r="R4595" s="9" t="s">
        <v>2860</v>
      </c>
      <c r="S4595" s="6">
        <v>0</v>
      </c>
      <c r="T4595" s="6">
        <v>0</v>
      </c>
      <c r="U4595" s="6">
        <v>-42904.42</v>
      </c>
      <c r="V4595" s="6">
        <v>0</v>
      </c>
      <c r="W4595" s="6">
        <f>SUM(Table2[[#This Row],[PE Obligations]:[Paving Obligations]])</f>
        <v>-42904.42</v>
      </c>
    </row>
    <row r="4596" spans="1:23" x14ac:dyDescent="0.25">
      <c r="A4596" s="5">
        <v>122980</v>
      </c>
      <c r="B4596" s="4">
        <v>4</v>
      </c>
      <c r="C4596" s="9" t="s">
        <v>248</v>
      </c>
      <c r="D4596" s="65" t="s">
        <v>3271</v>
      </c>
      <c r="E4596" s="65" t="s">
        <v>900</v>
      </c>
      <c r="F4596" s="9" t="s">
        <v>3272</v>
      </c>
      <c r="H4596" s="1" t="s">
        <v>52</v>
      </c>
      <c r="I4596" s="1" t="s">
        <v>48</v>
      </c>
      <c r="K4596" s="14" t="s">
        <v>28</v>
      </c>
      <c r="L4596" s="14" t="s">
        <v>11339</v>
      </c>
      <c r="M4596" s="2">
        <v>0</v>
      </c>
      <c r="N4596" s="13">
        <v>42965</v>
      </c>
      <c r="P4596" s="181" t="s">
        <v>11515</v>
      </c>
      <c r="Q4596" s="182" t="s">
        <v>24</v>
      </c>
      <c r="R4596" s="9" t="s">
        <v>3273</v>
      </c>
      <c r="S4596" s="6">
        <v>0</v>
      </c>
      <c r="T4596" s="6">
        <v>0</v>
      </c>
      <c r="U4596" s="6">
        <v>-42967.86</v>
      </c>
      <c r="V4596" s="6">
        <v>0</v>
      </c>
      <c r="W4596" s="6">
        <f>SUM(Table2[[#This Row],[PE Obligations]:[Paving Obligations]])</f>
        <v>-42967.86</v>
      </c>
    </row>
    <row r="4597" spans="1:23" ht="45" x14ac:dyDescent="0.25">
      <c r="A4597" s="5">
        <v>122081</v>
      </c>
      <c r="B4597" s="4">
        <v>2</v>
      </c>
      <c r="C4597" s="9" t="s">
        <v>284</v>
      </c>
      <c r="D4597" s="65" t="s">
        <v>555</v>
      </c>
      <c r="E4597" s="65" t="s">
        <v>900</v>
      </c>
      <c r="F4597" s="9" t="s">
        <v>3099</v>
      </c>
      <c r="G4597" s="9" t="s">
        <v>3100</v>
      </c>
      <c r="H4597" s="1" t="s">
        <v>158</v>
      </c>
      <c r="I4597" s="1" t="s">
        <v>341</v>
      </c>
      <c r="J4597" s="1" t="str">
        <f>VLOOKUP(A4597,'Resurfacing Data'!A:M,13,FALSE)</f>
        <v>Cold Planing @ 1.25" (Existing Overlay) &amp; "D" Mix @ 132.5#/sy - Shuttle Buggy</v>
      </c>
      <c r="K4597" s="14" t="s">
        <v>11496</v>
      </c>
      <c r="L4597" s="14" t="s">
        <v>10418</v>
      </c>
      <c r="M4597" s="2">
        <v>2.2200000000000002</v>
      </c>
      <c r="N4597" s="13">
        <v>42545</v>
      </c>
      <c r="O4597" s="1" t="s">
        <v>342</v>
      </c>
      <c r="P4597" s="181" t="s">
        <v>11514</v>
      </c>
      <c r="Q4597" s="182" t="s">
        <v>430</v>
      </c>
      <c r="S4597" s="6">
        <v>0</v>
      </c>
      <c r="T4597" s="6">
        <v>0</v>
      </c>
      <c r="U4597" s="6">
        <v>-20406.93</v>
      </c>
      <c r="V4597" s="6">
        <v>-22587.89</v>
      </c>
      <c r="W4597" s="6">
        <f>SUM(Table2[[#This Row],[PE Obligations]:[Paving Obligations]])</f>
        <v>-42994.82</v>
      </c>
    </row>
    <row r="4598" spans="1:23" x14ac:dyDescent="0.25">
      <c r="A4598" s="5">
        <v>127940</v>
      </c>
      <c r="B4598" s="4">
        <v>1</v>
      </c>
      <c r="C4598" s="9" t="s">
        <v>397</v>
      </c>
      <c r="D4598" s="65"/>
      <c r="E4598" s="65" t="s">
        <v>900</v>
      </c>
      <c r="F4598" s="9" t="s">
        <v>5907</v>
      </c>
      <c r="H4598" s="1" t="s">
        <v>105</v>
      </c>
      <c r="I4598" s="1" t="s">
        <v>171</v>
      </c>
      <c r="K4598" s="14" t="s">
        <v>11500</v>
      </c>
      <c r="L4598" s="14" t="s">
        <v>11500</v>
      </c>
      <c r="M4598" s="1" t="s">
        <v>57</v>
      </c>
      <c r="P4598" s="181" t="s">
        <v>11515</v>
      </c>
      <c r="Q4598" s="182"/>
      <c r="S4598" s="6">
        <v>0</v>
      </c>
      <c r="T4598" s="6">
        <v>0</v>
      </c>
      <c r="U4598" s="6">
        <v>-43204.89</v>
      </c>
      <c r="V4598" s="6">
        <v>0</v>
      </c>
      <c r="W4598" s="6">
        <f>SUM(Table2[[#This Row],[PE Obligations]:[Paving Obligations]])</f>
        <v>-43204.89</v>
      </c>
    </row>
    <row r="4599" spans="1:23" x14ac:dyDescent="0.25">
      <c r="A4599" s="5">
        <v>128107</v>
      </c>
      <c r="B4599" s="4">
        <v>2</v>
      </c>
      <c r="C4599" s="9" t="s">
        <v>121</v>
      </c>
      <c r="D4599" s="65"/>
      <c r="E4599" s="65" t="s">
        <v>11500</v>
      </c>
      <c r="F4599" s="9" t="s">
        <v>6016</v>
      </c>
      <c r="H4599" s="1" t="s">
        <v>878</v>
      </c>
      <c r="I4599" s="1" t="s">
        <v>972</v>
      </c>
      <c r="K4599" s="14" t="s">
        <v>11500</v>
      </c>
      <c r="L4599" s="14" t="s">
        <v>11500</v>
      </c>
      <c r="M4599" s="1" t="s">
        <v>57</v>
      </c>
      <c r="P4599" s="181" t="s">
        <v>11500</v>
      </c>
      <c r="Q4599" s="182"/>
      <c r="S4599" s="6">
        <v>0</v>
      </c>
      <c r="T4599" s="6">
        <v>0</v>
      </c>
      <c r="U4599" s="6">
        <v>-43361</v>
      </c>
      <c r="V4599" s="6">
        <v>0</v>
      </c>
      <c r="W4599" s="6">
        <f>SUM(Table2[[#This Row],[PE Obligations]:[Paving Obligations]])</f>
        <v>-43361</v>
      </c>
    </row>
    <row r="4600" spans="1:23" ht="45" x14ac:dyDescent="0.25">
      <c r="A4600" s="5">
        <v>115669</v>
      </c>
      <c r="B4600" s="4">
        <v>1</v>
      </c>
      <c r="C4600" s="9" t="s">
        <v>192</v>
      </c>
      <c r="D4600" s="65" t="s">
        <v>1769</v>
      </c>
      <c r="E4600" s="65" t="s">
        <v>900</v>
      </c>
      <c r="F4600" s="9" t="s">
        <v>1770</v>
      </c>
      <c r="G4600" s="9" t="s">
        <v>1771</v>
      </c>
      <c r="H4600" s="1" t="s">
        <v>501</v>
      </c>
      <c r="I4600" s="1" t="s">
        <v>719</v>
      </c>
      <c r="K4600" s="14" t="s">
        <v>11496</v>
      </c>
      <c r="L4600" s="14" t="s">
        <v>113</v>
      </c>
      <c r="M4600" s="2">
        <v>0.06</v>
      </c>
      <c r="N4600" s="13">
        <v>41929</v>
      </c>
      <c r="P4600" s="181" t="s">
        <v>11515</v>
      </c>
      <c r="Q4600" s="182" t="s">
        <v>24</v>
      </c>
      <c r="S4600" s="6">
        <v>0</v>
      </c>
      <c r="T4600" s="6">
        <v>-43523.03</v>
      </c>
      <c r="U4600" s="6">
        <v>0</v>
      </c>
      <c r="V4600" s="6">
        <v>0</v>
      </c>
      <c r="W4600" s="6">
        <f>SUM(Table2[[#This Row],[PE Obligations]:[Paving Obligations]])</f>
        <v>-43523.03</v>
      </c>
    </row>
    <row r="4601" spans="1:23" ht="30" x14ac:dyDescent="0.25">
      <c r="A4601" s="5">
        <v>125950</v>
      </c>
      <c r="B4601" s="4">
        <v>2</v>
      </c>
      <c r="C4601" s="9" t="s">
        <v>183</v>
      </c>
      <c r="D4601" s="65" t="s">
        <v>4593</v>
      </c>
      <c r="E4601" s="65" t="s">
        <v>11498</v>
      </c>
      <c r="F4601" s="9" t="s">
        <v>4594</v>
      </c>
      <c r="H4601" s="1" t="s">
        <v>35</v>
      </c>
      <c r="I4601" s="1" t="s">
        <v>29</v>
      </c>
      <c r="K4601" s="14" t="s">
        <v>28</v>
      </c>
      <c r="L4601" s="14" t="s">
        <v>113</v>
      </c>
      <c r="M4601" s="2">
        <v>0</v>
      </c>
      <c r="P4601" s="181" t="s">
        <v>11517</v>
      </c>
      <c r="Q4601" s="182" t="s">
        <v>30</v>
      </c>
      <c r="R4601" s="9" t="s">
        <v>4595</v>
      </c>
      <c r="S4601" s="6">
        <v>0</v>
      </c>
      <c r="T4601" s="6">
        <v>0</v>
      </c>
      <c r="U4601" s="6">
        <v>-43548.95</v>
      </c>
      <c r="V4601" s="6">
        <v>0</v>
      </c>
      <c r="W4601" s="6">
        <f>SUM(Table2[[#This Row],[PE Obligations]:[Paving Obligations]])</f>
        <v>-43548.95</v>
      </c>
    </row>
    <row r="4602" spans="1:23" ht="30" x14ac:dyDescent="0.25">
      <c r="A4602" s="5">
        <v>123333</v>
      </c>
      <c r="B4602" s="4">
        <v>4</v>
      </c>
      <c r="C4602" s="9" t="s">
        <v>190</v>
      </c>
      <c r="D4602" s="65" t="s">
        <v>3426</v>
      </c>
      <c r="E4602" s="65" t="s">
        <v>11498</v>
      </c>
      <c r="F4602" s="9" t="s">
        <v>3427</v>
      </c>
      <c r="H4602" s="1" t="s">
        <v>1098</v>
      </c>
      <c r="I4602" s="1" t="s">
        <v>158</v>
      </c>
      <c r="K4602" s="14" t="s">
        <v>11500</v>
      </c>
      <c r="L4602" s="14" t="s">
        <v>11500</v>
      </c>
      <c r="M4602" s="2">
        <v>2.9929999999999999</v>
      </c>
      <c r="P4602" s="181" t="s">
        <v>11517</v>
      </c>
      <c r="Q4602" s="182" t="s">
        <v>30</v>
      </c>
      <c r="S4602" s="6">
        <v>0</v>
      </c>
      <c r="T4602" s="6">
        <v>0</v>
      </c>
      <c r="U4602" s="6">
        <v>0</v>
      </c>
      <c r="V4602" s="6">
        <v>-43989.43</v>
      </c>
      <c r="W4602" s="6">
        <f>SUM(Table2[[#This Row],[PE Obligations]:[Paving Obligations]])</f>
        <v>-43989.43</v>
      </c>
    </row>
    <row r="4603" spans="1:23" x14ac:dyDescent="0.25">
      <c r="A4603" s="5">
        <v>127188</v>
      </c>
      <c r="B4603" s="4">
        <v>2</v>
      </c>
      <c r="C4603" s="9" t="s">
        <v>124</v>
      </c>
      <c r="D4603" s="65" t="s">
        <v>5354</v>
      </c>
      <c r="E4603" s="65" t="s">
        <v>900</v>
      </c>
      <c r="F4603" s="9" t="s">
        <v>5355</v>
      </c>
      <c r="G4603" s="9" t="s">
        <v>4916</v>
      </c>
      <c r="H4603" s="1" t="s">
        <v>158</v>
      </c>
      <c r="I4603" s="1" t="s">
        <v>341</v>
      </c>
      <c r="J4603" s="1" t="str">
        <f>VLOOKUP(A4603,'Resurfacing Data'!A:M,13,FALSE)</f>
        <v>Mill &amp; CW</v>
      </c>
      <c r="K4603" s="14" t="s">
        <v>11496</v>
      </c>
      <c r="L4603" s="14" t="s">
        <v>10418</v>
      </c>
      <c r="M4603" s="2">
        <v>1.19</v>
      </c>
      <c r="N4603" s="13">
        <v>43595</v>
      </c>
      <c r="O4603" s="1" t="s">
        <v>342</v>
      </c>
      <c r="P4603" s="181" t="s">
        <v>11515</v>
      </c>
      <c r="Q4603" s="182" t="s">
        <v>24</v>
      </c>
      <c r="S4603" s="6">
        <v>0</v>
      </c>
      <c r="T4603" s="6">
        <v>0</v>
      </c>
      <c r="U4603" s="6">
        <v>4039</v>
      </c>
      <c r="V4603" s="6">
        <v>-48287</v>
      </c>
      <c r="W4603" s="6">
        <f>SUM(Table2[[#This Row],[PE Obligations]:[Paving Obligations]])</f>
        <v>-44248</v>
      </c>
    </row>
    <row r="4604" spans="1:23" ht="45" x14ac:dyDescent="0.25">
      <c r="A4604" s="5">
        <v>128577</v>
      </c>
      <c r="B4604" s="4">
        <v>1</v>
      </c>
      <c r="C4604" s="9" t="s">
        <v>83</v>
      </c>
      <c r="D4604" s="65" t="s">
        <v>6158</v>
      </c>
      <c r="E4604" s="65" t="s">
        <v>11498</v>
      </c>
      <c r="F4604" s="9" t="s">
        <v>6159</v>
      </c>
      <c r="H4604" s="1" t="s">
        <v>1098</v>
      </c>
      <c r="I4604" s="1" t="s">
        <v>158</v>
      </c>
      <c r="K4604" s="14" t="s">
        <v>11500</v>
      </c>
      <c r="L4604" s="14" t="s">
        <v>11500</v>
      </c>
      <c r="M4604" s="2">
        <v>4.5</v>
      </c>
      <c r="P4604" s="181" t="s">
        <v>11517</v>
      </c>
      <c r="Q4604" s="182" t="s">
        <v>30</v>
      </c>
      <c r="S4604" s="6">
        <v>0</v>
      </c>
      <c r="T4604" s="6">
        <v>0</v>
      </c>
      <c r="U4604" s="6">
        <v>0</v>
      </c>
      <c r="V4604" s="6">
        <v>-44277.65</v>
      </c>
      <c r="W4604" s="6">
        <f>SUM(Table2[[#This Row],[PE Obligations]:[Paving Obligations]])</f>
        <v>-44277.65</v>
      </c>
    </row>
    <row r="4605" spans="1:23" x14ac:dyDescent="0.25">
      <c r="A4605" s="5">
        <v>127322</v>
      </c>
      <c r="B4605" s="4">
        <v>3</v>
      </c>
      <c r="C4605" s="9" t="s">
        <v>318</v>
      </c>
      <c r="D4605" s="65" t="s">
        <v>2861</v>
      </c>
      <c r="E4605" s="65" t="s">
        <v>900</v>
      </c>
      <c r="F4605" s="9" t="s">
        <v>5435</v>
      </c>
      <c r="G4605" s="9" t="s">
        <v>3213</v>
      </c>
      <c r="H4605" s="1" t="s">
        <v>158</v>
      </c>
      <c r="I4605" s="1" t="s">
        <v>158</v>
      </c>
      <c r="J4605" s="1" t="str">
        <f>VLOOKUP(A4605,'Resurfacing Data'!A:M,13,FALSE)</f>
        <v>Mill &amp; 411D</v>
      </c>
      <c r="K4605" s="14" t="s">
        <v>11496</v>
      </c>
      <c r="L4605" s="14" t="s">
        <v>10418</v>
      </c>
      <c r="M4605" s="2">
        <v>1.97</v>
      </c>
      <c r="N4605" s="13">
        <v>43595</v>
      </c>
      <c r="O4605" s="1" t="s">
        <v>342</v>
      </c>
      <c r="P4605" s="181" t="s">
        <v>11515</v>
      </c>
      <c r="Q4605" s="182" t="s">
        <v>24</v>
      </c>
      <c r="S4605" s="6">
        <v>0</v>
      </c>
      <c r="T4605" s="6">
        <v>0</v>
      </c>
      <c r="U4605" s="6">
        <v>0</v>
      </c>
      <c r="V4605" s="6">
        <v>-44365</v>
      </c>
      <c r="W4605" s="6">
        <f>SUM(Table2[[#This Row],[PE Obligations]:[Paving Obligations]])</f>
        <v>-44365</v>
      </c>
    </row>
    <row r="4606" spans="1:23" x14ac:dyDescent="0.25">
      <c r="A4606" s="5">
        <v>123860</v>
      </c>
      <c r="B4606" s="4">
        <v>3</v>
      </c>
      <c r="C4606" s="9" t="s">
        <v>152</v>
      </c>
      <c r="D4606" s="65" t="s">
        <v>153</v>
      </c>
      <c r="E4606" s="65" t="s">
        <v>900</v>
      </c>
      <c r="F4606" s="9" t="s">
        <v>3586</v>
      </c>
      <c r="G4606" s="9" t="s">
        <v>3191</v>
      </c>
      <c r="H4606" s="1" t="s">
        <v>158</v>
      </c>
      <c r="I4606" s="1" t="s">
        <v>341</v>
      </c>
      <c r="J4606" s="1" t="str">
        <f>VLOOKUP(A4606,'Resurfacing Data'!A:M,13,FALSE)</f>
        <v>Mill &amp; 411D</v>
      </c>
      <c r="K4606" s="14" t="s">
        <v>11496</v>
      </c>
      <c r="L4606" s="14" t="s">
        <v>10418</v>
      </c>
      <c r="M4606" s="2">
        <v>3.58</v>
      </c>
      <c r="N4606" s="13">
        <v>42867</v>
      </c>
      <c r="O4606" s="1" t="s">
        <v>342</v>
      </c>
      <c r="P4606" s="181" t="s">
        <v>11514</v>
      </c>
      <c r="Q4606" s="182" t="s">
        <v>11</v>
      </c>
      <c r="S4606" s="6">
        <v>0</v>
      </c>
      <c r="T4606" s="6">
        <v>0</v>
      </c>
      <c r="U4606" s="6">
        <v>-36554.5</v>
      </c>
      <c r="V4606" s="6">
        <v>-7832.92</v>
      </c>
      <c r="W4606" s="6">
        <f>SUM(Table2[[#This Row],[PE Obligations]:[Paving Obligations]])</f>
        <v>-44387.42</v>
      </c>
    </row>
    <row r="4607" spans="1:23" ht="30" x14ac:dyDescent="0.25">
      <c r="A4607" s="5">
        <v>122124</v>
      </c>
      <c r="B4607" s="4">
        <v>2</v>
      </c>
      <c r="C4607" s="9" t="s">
        <v>124</v>
      </c>
      <c r="D4607" s="65" t="s">
        <v>3116</v>
      </c>
      <c r="E4607" s="65" t="s">
        <v>900</v>
      </c>
      <c r="F4607" s="9" t="s">
        <v>3117</v>
      </c>
      <c r="G4607" s="9" t="s">
        <v>3118</v>
      </c>
      <c r="H4607" s="1" t="s">
        <v>158</v>
      </c>
      <c r="I4607" s="1" t="s">
        <v>341</v>
      </c>
      <c r="J4607" s="1" t="str">
        <f>VLOOKUP(A4607,'Resurfacing Data'!A:M,13,FALSE)</f>
        <v>Spot "BM-2", Cold Plane @ 1.25" &amp; "D" Mix @ 132.5#/sy - Shuttle Buggy</v>
      </c>
      <c r="K4607" s="14" t="s">
        <v>11496</v>
      </c>
      <c r="L4607" s="14" t="s">
        <v>10418</v>
      </c>
      <c r="M4607" s="2">
        <v>5.7</v>
      </c>
      <c r="N4607" s="13">
        <v>42545</v>
      </c>
      <c r="O4607" s="1" t="s">
        <v>342</v>
      </c>
      <c r="P4607" s="181" t="s">
        <v>11515</v>
      </c>
      <c r="Q4607" s="182" t="s">
        <v>24</v>
      </c>
      <c r="S4607" s="6">
        <v>0</v>
      </c>
      <c r="T4607" s="6">
        <v>0</v>
      </c>
      <c r="U4607" s="6">
        <v>4233.8100000000004</v>
      </c>
      <c r="V4607" s="6">
        <v>-48629.02</v>
      </c>
      <c r="W4607" s="6">
        <f>SUM(Table2[[#This Row],[PE Obligations]:[Paving Obligations]])</f>
        <v>-44395.21</v>
      </c>
    </row>
    <row r="4608" spans="1:23" ht="30" x14ac:dyDescent="0.25">
      <c r="A4608" s="5">
        <v>126992</v>
      </c>
      <c r="B4608" s="4">
        <v>1</v>
      </c>
      <c r="C4608" s="9" t="s">
        <v>40</v>
      </c>
      <c r="D4608" s="65" t="s">
        <v>5226</v>
      </c>
      <c r="E4608" s="65" t="s">
        <v>11498</v>
      </c>
      <c r="F4608" s="9" t="s">
        <v>5227</v>
      </c>
      <c r="H4608" s="1" t="s">
        <v>1098</v>
      </c>
      <c r="I4608" s="1" t="s">
        <v>158</v>
      </c>
      <c r="K4608" s="14" t="s">
        <v>11500</v>
      </c>
      <c r="L4608" s="14" t="s">
        <v>11500</v>
      </c>
      <c r="M4608" s="2">
        <v>2.75</v>
      </c>
      <c r="P4608" s="181" t="s">
        <v>11517</v>
      </c>
      <c r="Q4608" s="182" t="s">
        <v>24</v>
      </c>
      <c r="S4608" s="6">
        <v>0</v>
      </c>
      <c r="T4608" s="6">
        <v>0</v>
      </c>
      <c r="U4608" s="6">
        <v>0</v>
      </c>
      <c r="V4608" s="6">
        <v>-44947.51</v>
      </c>
      <c r="W4608" s="6">
        <f>SUM(Table2[[#This Row],[PE Obligations]:[Paving Obligations]])</f>
        <v>-44947.51</v>
      </c>
    </row>
    <row r="4609" spans="1:23" x14ac:dyDescent="0.25">
      <c r="A4609" s="5">
        <v>116368.03</v>
      </c>
      <c r="B4609" s="4">
        <v>4</v>
      </c>
      <c r="C4609" s="9" t="s">
        <v>156</v>
      </c>
      <c r="D4609" s="65"/>
      <c r="E4609" s="65" t="s">
        <v>10721</v>
      </c>
      <c r="F4609" s="9" t="s">
        <v>1957</v>
      </c>
      <c r="H4609" s="1" t="s">
        <v>105</v>
      </c>
      <c r="I4609" s="1" t="s">
        <v>761</v>
      </c>
      <c r="K4609" s="14" t="s">
        <v>11500</v>
      </c>
      <c r="L4609" s="14" t="s">
        <v>11500</v>
      </c>
      <c r="M4609" s="2">
        <v>559.29999999999995</v>
      </c>
      <c r="N4609" s="13">
        <v>41957</v>
      </c>
      <c r="P4609" s="181" t="s">
        <v>11513</v>
      </c>
      <c r="Q4609" s="182"/>
      <c r="S4609" s="6">
        <v>0</v>
      </c>
      <c r="T4609" s="6">
        <v>0</v>
      </c>
      <c r="U4609" s="6">
        <v>-45232.27</v>
      </c>
      <c r="V4609" s="6">
        <v>0</v>
      </c>
      <c r="W4609" s="6">
        <f>SUM(Table2[[#This Row],[PE Obligations]:[Paving Obligations]])</f>
        <v>-45232.27</v>
      </c>
    </row>
    <row r="4610" spans="1:23" x14ac:dyDescent="0.25">
      <c r="A4610" s="5">
        <v>119176</v>
      </c>
      <c r="B4610" s="4">
        <v>2</v>
      </c>
      <c r="C4610" s="9" t="s">
        <v>65</v>
      </c>
      <c r="D4610" s="65"/>
      <c r="E4610" s="65" t="s">
        <v>11500</v>
      </c>
      <c r="F4610" s="9" t="s">
        <v>2442</v>
      </c>
      <c r="H4610" s="1" t="s">
        <v>1246</v>
      </c>
      <c r="K4610" s="14" t="s">
        <v>11500</v>
      </c>
      <c r="L4610" s="14" t="s">
        <v>11500</v>
      </c>
      <c r="M4610" s="1" t="s">
        <v>57</v>
      </c>
      <c r="P4610" s="181" t="s">
        <v>11500</v>
      </c>
      <c r="Q4610" s="182"/>
      <c r="S4610" s="6">
        <v>0</v>
      </c>
      <c r="T4610" s="6">
        <v>0</v>
      </c>
      <c r="U4610" s="6">
        <v>-45628.12</v>
      </c>
      <c r="V4610" s="6">
        <v>0</v>
      </c>
      <c r="W4610" s="6">
        <f>SUM(Table2[[#This Row],[PE Obligations]:[Paving Obligations]])</f>
        <v>-45628.12</v>
      </c>
    </row>
    <row r="4611" spans="1:23" ht="30" x14ac:dyDescent="0.25">
      <c r="A4611" s="5">
        <v>126118</v>
      </c>
      <c r="B4611" s="4">
        <v>1</v>
      </c>
      <c r="C4611" s="9" t="s">
        <v>90</v>
      </c>
      <c r="D4611" s="65" t="s">
        <v>4683</v>
      </c>
      <c r="E4611" s="65" t="s">
        <v>11498</v>
      </c>
      <c r="F4611" s="9" t="s">
        <v>4684</v>
      </c>
      <c r="H4611" s="1" t="s">
        <v>1098</v>
      </c>
      <c r="I4611" s="1" t="s">
        <v>158</v>
      </c>
      <c r="K4611" s="14" t="s">
        <v>11500</v>
      </c>
      <c r="L4611" s="14" t="s">
        <v>11500</v>
      </c>
      <c r="M4611" s="2">
        <v>2.9980000000000002</v>
      </c>
      <c r="P4611" s="181" t="s">
        <v>11517</v>
      </c>
      <c r="Q4611" s="182" t="s">
        <v>30</v>
      </c>
      <c r="S4611" s="6">
        <v>0</v>
      </c>
      <c r="T4611" s="6">
        <v>0</v>
      </c>
      <c r="U4611" s="6">
        <v>0</v>
      </c>
      <c r="V4611" s="6">
        <v>-46447.22</v>
      </c>
      <c r="W4611" s="6">
        <f>SUM(Table2[[#This Row],[PE Obligations]:[Paving Obligations]])</f>
        <v>-46447.22</v>
      </c>
    </row>
    <row r="4612" spans="1:23" x14ac:dyDescent="0.25">
      <c r="A4612" s="5">
        <v>105198.14</v>
      </c>
      <c r="B4612" s="4">
        <v>4</v>
      </c>
      <c r="C4612" s="9" t="s">
        <v>18</v>
      </c>
      <c r="D4612" s="65"/>
      <c r="E4612" s="65" t="s">
        <v>11498</v>
      </c>
      <c r="F4612" s="9" t="s">
        <v>896</v>
      </c>
      <c r="H4612" s="1" t="s">
        <v>760</v>
      </c>
      <c r="I4612" s="1" t="s">
        <v>761</v>
      </c>
      <c r="K4612" s="14" t="s">
        <v>11500</v>
      </c>
      <c r="L4612" s="14" t="s">
        <v>11500</v>
      </c>
      <c r="M4612" s="1" t="s">
        <v>57</v>
      </c>
      <c r="P4612" s="181" t="s">
        <v>11517</v>
      </c>
      <c r="Q4612" s="182"/>
      <c r="S4612" s="6">
        <v>0</v>
      </c>
      <c r="T4612" s="6">
        <v>0</v>
      </c>
      <c r="U4612" s="6">
        <v>-46515.34</v>
      </c>
      <c r="V4612" s="6">
        <v>0</v>
      </c>
      <c r="W4612" s="6">
        <f>SUM(Table2[[#This Row],[PE Obligations]:[Paving Obligations]])</f>
        <v>-46515.34</v>
      </c>
    </row>
    <row r="4613" spans="1:23" x14ac:dyDescent="0.25">
      <c r="A4613" s="5">
        <v>110548.01</v>
      </c>
      <c r="B4613" s="4">
        <v>1</v>
      </c>
      <c r="C4613" s="9" t="s">
        <v>271</v>
      </c>
      <c r="D4613" s="65" t="s">
        <v>1180</v>
      </c>
      <c r="E4613" s="65" t="s">
        <v>900</v>
      </c>
      <c r="F4613" s="9" t="s">
        <v>1181</v>
      </c>
      <c r="H4613" s="1" t="s">
        <v>158</v>
      </c>
      <c r="I4613" s="1" t="s">
        <v>158</v>
      </c>
      <c r="J4613" s="1" t="str">
        <f>VLOOKUP(A4613,'2015 to 2019'!D:F,3,FALSE)</f>
        <v>Micro-surfacing @ 22 lbs/sy</v>
      </c>
      <c r="K4613" s="14" t="s">
        <v>11496</v>
      </c>
      <c r="L4613" s="14" t="s">
        <v>10418</v>
      </c>
      <c r="M4613" s="2">
        <v>22.13</v>
      </c>
      <c r="N4613" s="13">
        <v>42048</v>
      </c>
      <c r="O4613" s="1" t="s">
        <v>381</v>
      </c>
      <c r="P4613" s="181" t="s">
        <v>11515</v>
      </c>
      <c r="Q4613" s="182" t="s">
        <v>24</v>
      </c>
      <c r="S4613" s="6">
        <v>0</v>
      </c>
      <c r="T4613" s="6">
        <v>0</v>
      </c>
      <c r="U4613" s="6">
        <v>0</v>
      </c>
      <c r="V4613" s="6">
        <v>-47036.92</v>
      </c>
      <c r="W4613" s="6">
        <f>SUM(Table2[[#This Row],[PE Obligations]:[Paving Obligations]])</f>
        <v>-47036.92</v>
      </c>
    </row>
    <row r="4614" spans="1:23" ht="30" x14ac:dyDescent="0.25">
      <c r="A4614" s="5">
        <v>121625</v>
      </c>
      <c r="B4614" s="4">
        <v>1</v>
      </c>
      <c r="C4614" s="9" t="s">
        <v>25</v>
      </c>
      <c r="D4614" s="65"/>
      <c r="E4614" s="65" t="s">
        <v>11500</v>
      </c>
      <c r="F4614" s="9" t="s">
        <v>2968</v>
      </c>
      <c r="H4614" s="1" t="s">
        <v>878</v>
      </c>
      <c r="I4614" s="1" t="s">
        <v>972</v>
      </c>
      <c r="K4614" s="14" t="s">
        <v>11500</v>
      </c>
      <c r="L4614" s="14" t="s">
        <v>11500</v>
      </c>
      <c r="M4614" s="1" t="s">
        <v>57</v>
      </c>
      <c r="P4614" s="181" t="s">
        <v>11500</v>
      </c>
      <c r="Q4614" s="182"/>
      <c r="S4614" s="6">
        <v>0</v>
      </c>
      <c r="T4614" s="6">
        <v>0</v>
      </c>
      <c r="U4614" s="6">
        <v>-47053.919999999998</v>
      </c>
      <c r="V4614" s="6">
        <v>0</v>
      </c>
      <c r="W4614" s="6">
        <f>SUM(Table2[[#This Row],[PE Obligations]:[Paving Obligations]])</f>
        <v>-47053.919999999998</v>
      </c>
    </row>
    <row r="4615" spans="1:23" ht="30" x14ac:dyDescent="0.25">
      <c r="A4615" s="5">
        <v>127094</v>
      </c>
      <c r="B4615" s="4">
        <v>1</v>
      </c>
      <c r="C4615" s="9" t="s">
        <v>32</v>
      </c>
      <c r="D4615" s="65" t="s">
        <v>50</v>
      </c>
      <c r="E4615" s="65" t="s">
        <v>900</v>
      </c>
      <c r="F4615" s="9" t="s">
        <v>5292</v>
      </c>
      <c r="G4615" s="9" t="s">
        <v>3582</v>
      </c>
      <c r="H4615" s="1" t="s">
        <v>158</v>
      </c>
      <c r="I4615" s="1" t="s">
        <v>158</v>
      </c>
      <c r="J4615" s="1" t="str">
        <f>VLOOKUP(A4615,'Resurfacing Data'!A:M,13,FALSE)</f>
        <v>411TLD Overlay @ 85 lb/sy</v>
      </c>
      <c r="K4615" s="14" t="s">
        <v>11496</v>
      </c>
      <c r="L4615" s="14" t="s">
        <v>10418</v>
      </c>
      <c r="M4615" s="2">
        <v>10.28</v>
      </c>
      <c r="N4615" s="13">
        <v>43595</v>
      </c>
      <c r="O4615" s="1" t="s">
        <v>337</v>
      </c>
      <c r="P4615" s="181" t="s">
        <v>11514</v>
      </c>
      <c r="Q4615" s="182" t="s">
        <v>430</v>
      </c>
      <c r="S4615" s="6">
        <v>0</v>
      </c>
      <c r="T4615" s="6">
        <v>0</v>
      </c>
      <c r="U4615" s="6">
        <v>0</v>
      </c>
      <c r="V4615" s="6">
        <v>-47096</v>
      </c>
      <c r="W4615" s="6">
        <f>SUM(Table2[[#This Row],[PE Obligations]:[Paving Obligations]])</f>
        <v>-47096</v>
      </c>
    </row>
    <row r="4616" spans="1:23" x14ac:dyDescent="0.25">
      <c r="A4616" s="5">
        <v>123848</v>
      </c>
      <c r="B4616" s="4">
        <v>1</v>
      </c>
      <c r="C4616" s="9" t="s">
        <v>83</v>
      </c>
      <c r="D4616" s="65"/>
      <c r="E4616" s="65" t="s">
        <v>11500</v>
      </c>
      <c r="F4616" s="9" t="s">
        <v>3585</v>
      </c>
      <c r="H4616" s="1" t="s">
        <v>878</v>
      </c>
      <c r="I4616" s="1" t="s">
        <v>972</v>
      </c>
      <c r="K4616" s="14" t="s">
        <v>11500</v>
      </c>
      <c r="L4616" s="14" t="s">
        <v>11500</v>
      </c>
      <c r="M4616" s="1" t="s">
        <v>57</v>
      </c>
      <c r="P4616" s="181" t="s">
        <v>11500</v>
      </c>
      <c r="Q4616" s="182"/>
      <c r="S4616" s="6">
        <v>0</v>
      </c>
      <c r="T4616" s="6">
        <v>0</v>
      </c>
      <c r="U4616" s="6">
        <v>-47287.5</v>
      </c>
      <c r="V4616" s="6">
        <v>0</v>
      </c>
      <c r="W4616" s="6">
        <f>SUM(Table2[[#This Row],[PE Obligations]:[Paving Obligations]])</f>
        <v>-47287.5</v>
      </c>
    </row>
    <row r="4617" spans="1:23" x14ac:dyDescent="0.25">
      <c r="A4617" s="5">
        <v>126054</v>
      </c>
      <c r="B4617" s="4">
        <v>1</v>
      </c>
      <c r="C4617" s="9" t="s">
        <v>83</v>
      </c>
      <c r="D4617" s="65" t="s">
        <v>137</v>
      </c>
      <c r="E4617" s="65" t="s">
        <v>900</v>
      </c>
      <c r="F4617" s="9" t="s">
        <v>4617</v>
      </c>
      <c r="G4617" s="9" t="s">
        <v>3582</v>
      </c>
      <c r="H4617" s="1" t="s">
        <v>158</v>
      </c>
      <c r="I4617" s="1" t="s">
        <v>341</v>
      </c>
      <c r="J4617" s="1" t="str">
        <f>VLOOKUP(A4617,'Resurfacing Data'!A:M,13,FALSE)</f>
        <v>411TLD Overlay @ 85 lb/sy</v>
      </c>
      <c r="K4617" s="14" t="s">
        <v>11496</v>
      </c>
      <c r="L4617" s="14" t="s">
        <v>10418</v>
      </c>
      <c r="M4617" s="2">
        <v>3.8</v>
      </c>
      <c r="N4617" s="13">
        <v>43140</v>
      </c>
      <c r="O4617" s="1" t="s">
        <v>337</v>
      </c>
      <c r="P4617" s="181" t="s">
        <v>11514</v>
      </c>
      <c r="Q4617" s="182" t="s">
        <v>430</v>
      </c>
      <c r="S4617" s="6">
        <v>0</v>
      </c>
      <c r="T4617" s="6">
        <v>0</v>
      </c>
      <c r="U4617" s="6">
        <v>190.39</v>
      </c>
      <c r="V4617" s="6">
        <v>-47996.68</v>
      </c>
      <c r="W4617" s="6">
        <f>SUM(Table2[[#This Row],[PE Obligations]:[Paving Obligations]])</f>
        <v>-47806.29</v>
      </c>
    </row>
    <row r="4618" spans="1:23" x14ac:dyDescent="0.25">
      <c r="A4618" s="5">
        <v>123999</v>
      </c>
      <c r="B4618" s="4">
        <v>1</v>
      </c>
      <c r="C4618" s="9" t="s">
        <v>32</v>
      </c>
      <c r="D4618" s="65" t="s">
        <v>849</v>
      </c>
      <c r="E4618" s="65" t="s">
        <v>900</v>
      </c>
      <c r="F4618" s="9" t="s">
        <v>3629</v>
      </c>
      <c r="G4618" s="9" t="s">
        <v>3582</v>
      </c>
      <c r="H4618" s="1" t="s">
        <v>158</v>
      </c>
      <c r="I4618" s="1" t="s">
        <v>341</v>
      </c>
      <c r="J4618" s="1" t="str">
        <f>VLOOKUP(A4618,'Resurfacing Data'!A:M,13,FALSE)</f>
        <v>411TLD Overlay @ 85 lb/sy</v>
      </c>
      <c r="K4618" s="14" t="s">
        <v>11496</v>
      </c>
      <c r="L4618" s="14" t="s">
        <v>10418</v>
      </c>
      <c r="M4618" s="2">
        <v>1.03</v>
      </c>
      <c r="N4618" s="13">
        <v>42867</v>
      </c>
      <c r="O4618" s="1" t="s">
        <v>337</v>
      </c>
      <c r="P4618" s="181" t="s">
        <v>11515</v>
      </c>
      <c r="Q4618" s="182" t="s">
        <v>24</v>
      </c>
      <c r="S4618" s="6">
        <v>0</v>
      </c>
      <c r="T4618" s="6">
        <v>0</v>
      </c>
      <c r="U4618" s="6">
        <v>-4078.28</v>
      </c>
      <c r="V4618" s="6">
        <v>-43972.75</v>
      </c>
      <c r="W4618" s="6">
        <f>SUM(Table2[[#This Row],[PE Obligations]:[Paving Obligations]])</f>
        <v>-48051.03</v>
      </c>
    </row>
    <row r="4619" spans="1:23" ht="30" x14ac:dyDescent="0.25">
      <c r="A4619" s="5">
        <v>126577</v>
      </c>
      <c r="B4619" s="4">
        <v>3</v>
      </c>
      <c r="C4619" s="9" t="s">
        <v>217</v>
      </c>
      <c r="D4619" s="65"/>
      <c r="E4619" s="65" t="s">
        <v>11500</v>
      </c>
      <c r="F4619" s="9" t="s">
        <v>4934</v>
      </c>
      <c r="G4619" s="9" t="s">
        <v>4935</v>
      </c>
      <c r="H4619" s="1" t="s">
        <v>24</v>
      </c>
      <c r="I4619" s="1" t="s">
        <v>24</v>
      </c>
      <c r="K4619" s="14" t="s">
        <v>11500</v>
      </c>
      <c r="L4619" s="14" t="s">
        <v>11500</v>
      </c>
      <c r="M4619" s="1" t="s">
        <v>57</v>
      </c>
      <c r="P4619" s="181" t="s">
        <v>11500</v>
      </c>
      <c r="Q4619" s="182"/>
      <c r="S4619" s="6">
        <v>0</v>
      </c>
      <c r="T4619" s="6">
        <v>0</v>
      </c>
      <c r="U4619" s="6">
        <v>-48413.75</v>
      </c>
      <c r="V4619" s="6">
        <v>0</v>
      </c>
      <c r="W4619" s="6">
        <f>SUM(Table2[[#This Row],[PE Obligations]:[Paving Obligations]])</f>
        <v>-48413.75</v>
      </c>
    </row>
    <row r="4620" spans="1:23" x14ac:dyDescent="0.25">
      <c r="A4620" s="5">
        <v>126067</v>
      </c>
      <c r="B4620" s="4">
        <v>1</v>
      </c>
      <c r="C4620" s="9" t="s">
        <v>223</v>
      </c>
      <c r="D4620" s="65" t="s">
        <v>1437</v>
      </c>
      <c r="E4620" s="65" t="s">
        <v>900</v>
      </c>
      <c r="F4620" s="9" t="s">
        <v>4630</v>
      </c>
      <c r="G4620" s="9" t="s">
        <v>3582</v>
      </c>
      <c r="H4620" s="1" t="s">
        <v>158</v>
      </c>
      <c r="I4620" s="1" t="s">
        <v>341</v>
      </c>
      <c r="J4620" s="1" t="str">
        <f>VLOOKUP(A4620,'Resurfacing Data'!A:M,13,FALSE)</f>
        <v>411TLD Overlay @ 85 lb/sy</v>
      </c>
      <c r="K4620" s="14" t="s">
        <v>11496</v>
      </c>
      <c r="L4620" s="14" t="s">
        <v>10418</v>
      </c>
      <c r="M4620" s="2">
        <v>3.12</v>
      </c>
      <c r="N4620" s="13">
        <v>43182</v>
      </c>
      <c r="O4620" s="1" t="s">
        <v>337</v>
      </c>
      <c r="P4620" s="181" t="s">
        <v>11515</v>
      </c>
      <c r="Q4620" s="182" t="s">
        <v>24</v>
      </c>
      <c r="S4620" s="6">
        <v>0</v>
      </c>
      <c r="T4620" s="6">
        <v>0</v>
      </c>
      <c r="U4620" s="6">
        <v>0</v>
      </c>
      <c r="V4620" s="6">
        <v>-48660.7</v>
      </c>
      <c r="W4620" s="6">
        <f>SUM(Table2[[#This Row],[PE Obligations]:[Paving Obligations]])</f>
        <v>-48660.7</v>
      </c>
    </row>
    <row r="4621" spans="1:23" ht="45" x14ac:dyDescent="0.25">
      <c r="A4621" s="5">
        <v>108916</v>
      </c>
      <c r="B4621" s="4">
        <v>4</v>
      </c>
      <c r="C4621" s="9" t="s">
        <v>18</v>
      </c>
      <c r="D4621" s="65" t="s">
        <v>1089</v>
      </c>
      <c r="E4621" s="65" t="s">
        <v>900</v>
      </c>
      <c r="F4621" s="9" t="s">
        <v>1090</v>
      </c>
      <c r="G4621" s="9" t="s">
        <v>1091</v>
      </c>
      <c r="H4621" s="1" t="s">
        <v>74</v>
      </c>
      <c r="I4621" s="1" t="s">
        <v>1092</v>
      </c>
      <c r="K4621" s="14" t="s">
        <v>11496</v>
      </c>
      <c r="L4621" s="14" t="s">
        <v>113</v>
      </c>
      <c r="M4621" s="2">
        <v>1</v>
      </c>
      <c r="N4621" s="13">
        <v>41614</v>
      </c>
      <c r="P4621" s="181" t="s">
        <v>11515</v>
      </c>
      <c r="Q4621" s="182" t="s">
        <v>24</v>
      </c>
      <c r="S4621" s="6">
        <v>0</v>
      </c>
      <c r="T4621" s="6">
        <v>0</v>
      </c>
      <c r="U4621" s="6">
        <v>-49474.51</v>
      </c>
      <c r="V4621" s="6">
        <v>0</v>
      </c>
      <c r="W4621" s="6">
        <f>SUM(Table2[[#This Row],[PE Obligations]:[Paving Obligations]])</f>
        <v>-49474.51</v>
      </c>
    </row>
    <row r="4622" spans="1:23" x14ac:dyDescent="0.25">
      <c r="A4622" s="5">
        <v>127777</v>
      </c>
      <c r="B4622" s="4">
        <v>3</v>
      </c>
      <c r="C4622" s="9" t="s">
        <v>131</v>
      </c>
      <c r="D4622" s="65"/>
      <c r="E4622" s="65" t="s">
        <v>900</v>
      </c>
      <c r="F4622" s="9" t="s">
        <v>5794</v>
      </c>
      <c r="H4622" s="1" t="s">
        <v>105</v>
      </c>
      <c r="I4622" s="1" t="s">
        <v>171</v>
      </c>
      <c r="K4622" s="14" t="s">
        <v>11500</v>
      </c>
      <c r="L4622" s="14" t="s">
        <v>11500</v>
      </c>
      <c r="M4622" s="1" t="s">
        <v>57</v>
      </c>
      <c r="P4622" s="181" t="s">
        <v>11515</v>
      </c>
      <c r="Q4622" s="182"/>
      <c r="S4622" s="6">
        <v>0</v>
      </c>
      <c r="T4622" s="6">
        <v>0</v>
      </c>
      <c r="U4622" s="6">
        <v>-49838.98</v>
      </c>
      <c r="V4622" s="6">
        <v>0</v>
      </c>
      <c r="W4622" s="6">
        <f>SUM(Table2[[#This Row],[PE Obligations]:[Paving Obligations]])</f>
        <v>-49838.98</v>
      </c>
    </row>
    <row r="4623" spans="1:23" x14ac:dyDescent="0.25">
      <c r="A4623" s="5">
        <v>127786</v>
      </c>
      <c r="B4623" s="4">
        <v>4</v>
      </c>
      <c r="C4623" s="9" t="s">
        <v>248</v>
      </c>
      <c r="D4623" s="65"/>
      <c r="E4623" s="65" t="s">
        <v>900</v>
      </c>
      <c r="F4623" s="9" t="s">
        <v>5797</v>
      </c>
      <c r="H4623" s="1" t="s">
        <v>105</v>
      </c>
      <c r="I4623" s="1" t="s">
        <v>171</v>
      </c>
      <c r="K4623" s="14" t="s">
        <v>11500</v>
      </c>
      <c r="L4623" s="14" t="s">
        <v>11500</v>
      </c>
      <c r="M4623" s="1" t="s">
        <v>57</v>
      </c>
      <c r="P4623" s="181" t="s">
        <v>11515</v>
      </c>
      <c r="Q4623" s="182"/>
      <c r="S4623" s="6">
        <v>0</v>
      </c>
      <c r="T4623" s="6">
        <v>0</v>
      </c>
      <c r="U4623" s="6">
        <v>-49952.19</v>
      </c>
      <c r="V4623" s="6">
        <v>0</v>
      </c>
      <c r="W4623" s="6">
        <f>SUM(Table2[[#This Row],[PE Obligations]:[Paving Obligations]])</f>
        <v>-49952.19</v>
      </c>
    </row>
    <row r="4624" spans="1:23" ht="30" x14ac:dyDescent="0.25">
      <c r="A4624" s="5">
        <v>104027.44</v>
      </c>
      <c r="B4624" s="4">
        <v>4</v>
      </c>
      <c r="C4624" s="9" t="s">
        <v>18</v>
      </c>
      <c r="D4624" s="65"/>
      <c r="E4624" s="65" t="s">
        <v>11500</v>
      </c>
      <c r="F4624" s="9" t="s">
        <v>841</v>
      </c>
      <c r="G4624" s="9" t="s">
        <v>841</v>
      </c>
      <c r="H4624" s="1" t="s">
        <v>24</v>
      </c>
      <c r="I4624" s="1" t="s">
        <v>828</v>
      </c>
      <c r="K4624" s="14" t="s">
        <v>11500</v>
      </c>
      <c r="L4624" s="14" t="s">
        <v>11500</v>
      </c>
      <c r="M4624" s="1" t="s">
        <v>57</v>
      </c>
      <c r="P4624" s="181" t="s">
        <v>11500</v>
      </c>
      <c r="Q4624" s="182"/>
      <c r="S4624" s="6">
        <v>-50000</v>
      </c>
      <c r="T4624" s="6">
        <v>0</v>
      </c>
      <c r="U4624" s="6">
        <v>0</v>
      </c>
      <c r="V4624" s="6">
        <v>0</v>
      </c>
      <c r="W4624" s="6">
        <f>SUM(Table2[[#This Row],[PE Obligations]:[Paving Obligations]])</f>
        <v>-50000</v>
      </c>
    </row>
    <row r="4625" spans="1:23" ht="30" x14ac:dyDescent="0.25">
      <c r="A4625" s="5">
        <v>104027.49</v>
      </c>
      <c r="B4625" s="4">
        <v>1</v>
      </c>
      <c r="C4625" s="9" t="s">
        <v>192</v>
      </c>
      <c r="D4625" s="65"/>
      <c r="E4625" s="65" t="s">
        <v>11500</v>
      </c>
      <c r="F4625" s="9" t="s">
        <v>843</v>
      </c>
      <c r="G4625" s="9" t="s">
        <v>843</v>
      </c>
      <c r="H4625" s="1" t="s">
        <v>24</v>
      </c>
      <c r="I4625" s="1" t="s">
        <v>828</v>
      </c>
      <c r="K4625" s="14" t="s">
        <v>11500</v>
      </c>
      <c r="L4625" s="14" t="s">
        <v>11500</v>
      </c>
      <c r="M4625" s="1" t="s">
        <v>57</v>
      </c>
      <c r="P4625" s="181" t="s">
        <v>11500</v>
      </c>
      <c r="Q4625" s="182"/>
      <c r="S4625" s="6">
        <v>-50000</v>
      </c>
      <c r="T4625" s="6">
        <v>0</v>
      </c>
      <c r="U4625" s="6">
        <v>0</v>
      </c>
      <c r="V4625" s="6">
        <v>0</v>
      </c>
      <c r="W4625" s="6">
        <f>SUM(Table2[[#This Row],[PE Obligations]:[Paving Obligations]])</f>
        <v>-50000</v>
      </c>
    </row>
    <row r="4626" spans="1:23" x14ac:dyDescent="0.25">
      <c r="A4626" s="5">
        <v>126725</v>
      </c>
      <c r="B4626" s="4">
        <v>2</v>
      </c>
      <c r="C4626" s="9" t="s">
        <v>65</v>
      </c>
      <c r="D4626" s="65"/>
      <c r="E4626" s="65" t="s">
        <v>11500</v>
      </c>
      <c r="F4626" s="9" t="s">
        <v>5097</v>
      </c>
      <c r="H4626" s="1" t="s">
        <v>1246</v>
      </c>
      <c r="K4626" s="14" t="s">
        <v>11500</v>
      </c>
      <c r="L4626" s="14" t="s">
        <v>11500</v>
      </c>
      <c r="M4626" s="1" t="s">
        <v>57</v>
      </c>
      <c r="P4626" s="181" t="s">
        <v>11500</v>
      </c>
      <c r="Q4626" s="182"/>
      <c r="S4626" s="6">
        <v>0</v>
      </c>
      <c r="T4626" s="6">
        <v>0</v>
      </c>
      <c r="U4626" s="6">
        <v>-50022.18</v>
      </c>
      <c r="V4626" s="6">
        <v>0</v>
      </c>
      <c r="W4626" s="6">
        <f>SUM(Table2[[#This Row],[PE Obligations]:[Paving Obligations]])</f>
        <v>-50022.18</v>
      </c>
    </row>
    <row r="4627" spans="1:23" ht="30" x14ac:dyDescent="0.25">
      <c r="A4627" s="5">
        <v>101637</v>
      </c>
      <c r="B4627" s="4">
        <v>4</v>
      </c>
      <c r="C4627" s="9" t="s">
        <v>259</v>
      </c>
      <c r="D4627" s="65" t="s">
        <v>706</v>
      </c>
      <c r="E4627" s="65" t="s">
        <v>900</v>
      </c>
      <c r="F4627" s="9" t="s">
        <v>707</v>
      </c>
      <c r="H4627" s="1" t="s">
        <v>28</v>
      </c>
      <c r="I4627" s="1" t="s">
        <v>29</v>
      </c>
      <c r="K4627" s="14" t="s">
        <v>28</v>
      </c>
      <c r="L4627" s="14" t="s">
        <v>113</v>
      </c>
      <c r="M4627" s="2">
        <v>0</v>
      </c>
      <c r="N4627" s="13">
        <v>40760</v>
      </c>
      <c r="P4627" s="181" t="s">
        <v>11515</v>
      </c>
      <c r="Q4627" s="182" t="s">
        <v>24</v>
      </c>
      <c r="R4627" s="9" t="s">
        <v>708</v>
      </c>
      <c r="S4627" s="6">
        <v>316.63</v>
      </c>
      <c r="T4627" s="6">
        <v>0</v>
      </c>
      <c r="U4627" s="6">
        <v>-50683.66</v>
      </c>
      <c r="V4627" s="6">
        <v>0</v>
      </c>
      <c r="W4627" s="6">
        <f>SUM(Table2[[#This Row],[PE Obligations]:[Paving Obligations]])</f>
        <v>-50367.030000000006</v>
      </c>
    </row>
    <row r="4628" spans="1:23" ht="30" x14ac:dyDescent="0.25">
      <c r="A4628" s="5">
        <v>125069</v>
      </c>
      <c r="B4628" s="4">
        <v>3</v>
      </c>
      <c r="C4628" s="9" t="s">
        <v>188</v>
      </c>
      <c r="D4628" s="65" t="s">
        <v>4159</v>
      </c>
      <c r="E4628" s="65" t="s">
        <v>11498</v>
      </c>
      <c r="F4628" s="9" t="s">
        <v>4160</v>
      </c>
      <c r="H4628" s="1" t="s">
        <v>35</v>
      </c>
      <c r="I4628" s="1" t="s">
        <v>29</v>
      </c>
      <c r="K4628" s="14" t="s">
        <v>28</v>
      </c>
      <c r="L4628" s="14" t="s">
        <v>113</v>
      </c>
      <c r="M4628" s="2">
        <v>0</v>
      </c>
      <c r="P4628" s="181" t="s">
        <v>11517</v>
      </c>
      <c r="Q4628" s="182" t="s">
        <v>30</v>
      </c>
      <c r="R4628" s="9" t="s">
        <v>4161</v>
      </c>
      <c r="S4628" s="6">
        <v>0</v>
      </c>
      <c r="T4628" s="6">
        <v>0</v>
      </c>
      <c r="U4628" s="6">
        <v>-51955.44</v>
      </c>
      <c r="V4628" s="6">
        <v>0</v>
      </c>
      <c r="W4628" s="6">
        <f>SUM(Table2[[#This Row],[PE Obligations]:[Paving Obligations]])</f>
        <v>-51955.44</v>
      </c>
    </row>
    <row r="4629" spans="1:23" ht="75" x14ac:dyDescent="0.25">
      <c r="A4629" s="5">
        <v>120053</v>
      </c>
      <c r="B4629" s="4">
        <v>1</v>
      </c>
      <c r="C4629" s="9" t="s">
        <v>32</v>
      </c>
      <c r="D4629" s="65" t="s">
        <v>50</v>
      </c>
      <c r="E4629" s="65" t="s">
        <v>900</v>
      </c>
      <c r="F4629" s="9" t="s">
        <v>2603</v>
      </c>
      <c r="G4629" s="9" t="s">
        <v>2604</v>
      </c>
      <c r="H4629" s="1" t="s">
        <v>501</v>
      </c>
      <c r="I4629" s="1" t="s">
        <v>1129</v>
      </c>
      <c r="K4629" s="14" t="s">
        <v>11500</v>
      </c>
      <c r="L4629" s="14" t="s">
        <v>11500</v>
      </c>
      <c r="M4629" s="2">
        <v>0.5</v>
      </c>
      <c r="N4629" s="13">
        <v>43182</v>
      </c>
      <c r="P4629" s="181" t="s">
        <v>11514</v>
      </c>
      <c r="Q4629" s="182" t="s">
        <v>11</v>
      </c>
      <c r="S4629" s="6">
        <v>-1000</v>
      </c>
      <c r="T4629" s="6">
        <v>-87848.36</v>
      </c>
      <c r="U4629" s="6">
        <v>36208.79</v>
      </c>
      <c r="V4629" s="6">
        <v>0</v>
      </c>
      <c r="W4629" s="6">
        <f>SUM(Table2[[#This Row],[PE Obligations]:[Paving Obligations]])</f>
        <v>-52639.57</v>
      </c>
    </row>
    <row r="4630" spans="1:23" ht="30" x14ac:dyDescent="0.25">
      <c r="A4630" s="5">
        <v>120239</v>
      </c>
      <c r="B4630" s="4">
        <v>3</v>
      </c>
      <c r="C4630" s="9" t="s">
        <v>54</v>
      </c>
      <c r="D4630" s="65" t="s">
        <v>2652</v>
      </c>
      <c r="E4630" s="65" t="s">
        <v>900</v>
      </c>
      <c r="F4630" s="9" t="s">
        <v>2653</v>
      </c>
      <c r="G4630" s="9" t="s">
        <v>600</v>
      </c>
      <c r="H4630" s="1" t="s">
        <v>501</v>
      </c>
      <c r="I4630" s="1" t="s">
        <v>600</v>
      </c>
      <c r="K4630" s="14" t="s">
        <v>11500</v>
      </c>
      <c r="L4630" s="14" t="s">
        <v>11500</v>
      </c>
      <c r="M4630" s="2">
        <v>0.85</v>
      </c>
      <c r="N4630" s="13">
        <v>42867</v>
      </c>
      <c r="P4630" s="181" t="s">
        <v>11514</v>
      </c>
      <c r="Q4630" s="182" t="s">
        <v>11</v>
      </c>
      <c r="S4630" s="6">
        <v>-32565.08</v>
      </c>
      <c r="T4630" s="6">
        <v>0</v>
      </c>
      <c r="U4630" s="6">
        <v>-20128.330000000002</v>
      </c>
      <c r="V4630" s="6">
        <v>0</v>
      </c>
      <c r="W4630" s="6">
        <f>SUM(Table2[[#This Row],[PE Obligations]:[Paving Obligations]])</f>
        <v>-52693.41</v>
      </c>
    </row>
    <row r="4631" spans="1:23" x14ac:dyDescent="0.25">
      <c r="A4631" s="5">
        <v>126594</v>
      </c>
      <c r="B4631" s="4">
        <v>4</v>
      </c>
      <c r="C4631" s="9" t="s">
        <v>94</v>
      </c>
      <c r="D4631" s="65"/>
      <c r="E4631" s="65" t="s">
        <v>11500</v>
      </c>
      <c r="F4631" s="9" t="s">
        <v>4953</v>
      </c>
      <c r="H4631" s="1" t="s">
        <v>24</v>
      </c>
      <c r="I4631" s="1" t="s">
        <v>24</v>
      </c>
      <c r="K4631" s="14" t="s">
        <v>11500</v>
      </c>
      <c r="L4631" s="14" t="s">
        <v>11500</v>
      </c>
      <c r="M4631" s="1" t="s">
        <v>57</v>
      </c>
      <c r="P4631" s="181" t="s">
        <v>11500</v>
      </c>
      <c r="Q4631" s="182"/>
      <c r="S4631" s="6">
        <v>0</v>
      </c>
      <c r="T4631" s="6">
        <v>0</v>
      </c>
      <c r="U4631" s="6">
        <v>-53369.8</v>
      </c>
      <c r="V4631" s="6">
        <v>0</v>
      </c>
      <c r="W4631" s="6">
        <f>SUM(Table2[[#This Row],[PE Obligations]:[Paving Obligations]])</f>
        <v>-53369.8</v>
      </c>
    </row>
    <row r="4632" spans="1:23" ht="30" x14ac:dyDescent="0.25">
      <c r="A4632" s="5">
        <v>125783</v>
      </c>
      <c r="B4632" s="4">
        <v>2</v>
      </c>
      <c r="C4632" s="9" t="s">
        <v>124</v>
      </c>
      <c r="D4632" s="65" t="s">
        <v>108</v>
      </c>
      <c r="E4632" s="65" t="s">
        <v>10721</v>
      </c>
      <c r="F4632" s="9" t="s">
        <v>4570</v>
      </c>
      <c r="G4632" s="9" t="s">
        <v>4571</v>
      </c>
      <c r="H4632" s="1" t="s">
        <v>158</v>
      </c>
      <c r="I4632" s="1" t="s">
        <v>158</v>
      </c>
      <c r="J4632" s="1" t="str">
        <f>VLOOKUP(A4632,'Resurfacing Data'!A:M,13,FALSE)</f>
        <v>Mill, BM-2, &amp; 411D</v>
      </c>
      <c r="K4632" s="14" t="s">
        <v>11496</v>
      </c>
      <c r="L4632" s="14" t="s">
        <v>11339</v>
      </c>
      <c r="M4632" s="2">
        <v>7.33</v>
      </c>
      <c r="N4632" s="13">
        <v>43140</v>
      </c>
      <c r="O4632" s="1" t="s">
        <v>342</v>
      </c>
      <c r="P4632" s="181" t="s">
        <v>11513</v>
      </c>
      <c r="Q4632" s="182" t="s">
        <v>148</v>
      </c>
      <c r="S4632" s="6">
        <v>0</v>
      </c>
      <c r="T4632" s="6">
        <v>0</v>
      </c>
      <c r="U4632" s="6">
        <v>0</v>
      </c>
      <c r="V4632" s="6">
        <v>-53463.09</v>
      </c>
      <c r="W4632" s="6">
        <f>SUM(Table2[[#This Row],[PE Obligations]:[Paving Obligations]])</f>
        <v>-53463.09</v>
      </c>
    </row>
    <row r="4633" spans="1:23" ht="30" x14ac:dyDescent="0.25">
      <c r="A4633" s="5">
        <v>114117.07</v>
      </c>
      <c r="B4633" s="4">
        <v>2</v>
      </c>
      <c r="C4633" s="9" t="s">
        <v>159</v>
      </c>
      <c r="D4633" s="65"/>
      <c r="E4633" s="65" t="s">
        <v>10721</v>
      </c>
      <c r="F4633" s="9" t="s">
        <v>1542</v>
      </c>
      <c r="H4633" s="1" t="s">
        <v>105</v>
      </c>
      <c r="I4633" s="1" t="s">
        <v>1540</v>
      </c>
      <c r="K4633" s="14" t="s">
        <v>11500</v>
      </c>
      <c r="L4633" s="14" t="s">
        <v>11500</v>
      </c>
      <c r="M4633" s="1" t="s">
        <v>57</v>
      </c>
      <c r="N4633" s="13">
        <v>42867</v>
      </c>
      <c r="P4633" s="181" t="s">
        <v>11513</v>
      </c>
      <c r="Q4633" s="182"/>
      <c r="S4633" s="6">
        <v>0</v>
      </c>
      <c r="T4633" s="6">
        <v>0</v>
      </c>
      <c r="U4633" s="6">
        <v>-53551.22</v>
      </c>
      <c r="V4633" s="6">
        <v>0</v>
      </c>
      <c r="W4633" s="6">
        <f>SUM(Table2[[#This Row],[PE Obligations]:[Paving Obligations]])</f>
        <v>-53551.22</v>
      </c>
    </row>
    <row r="4634" spans="1:23" x14ac:dyDescent="0.25">
      <c r="A4634" s="5">
        <v>121741</v>
      </c>
      <c r="B4634" s="4">
        <v>3</v>
      </c>
      <c r="C4634" s="9" t="s">
        <v>289</v>
      </c>
      <c r="D4634" s="65" t="s">
        <v>2986</v>
      </c>
      <c r="E4634" s="65" t="s">
        <v>900</v>
      </c>
      <c r="F4634" s="9" t="s">
        <v>2987</v>
      </c>
      <c r="G4634" s="9" t="s">
        <v>600</v>
      </c>
      <c r="H4634" s="1" t="s">
        <v>501</v>
      </c>
      <c r="I4634" s="1" t="s">
        <v>600</v>
      </c>
      <c r="K4634" s="14" t="s">
        <v>11500</v>
      </c>
      <c r="L4634" s="14" t="s">
        <v>11500</v>
      </c>
      <c r="M4634" s="2">
        <v>1.38</v>
      </c>
      <c r="N4634" s="13">
        <v>43231</v>
      </c>
      <c r="P4634" s="181" t="s">
        <v>11514</v>
      </c>
      <c r="Q4634" s="182" t="s">
        <v>11</v>
      </c>
      <c r="S4634" s="6">
        <v>-18920.599999999999</v>
      </c>
      <c r="T4634" s="6">
        <v>0</v>
      </c>
      <c r="U4634" s="6">
        <v>-34867.440000000002</v>
      </c>
      <c r="V4634" s="6">
        <v>0</v>
      </c>
      <c r="W4634" s="6">
        <f>SUM(Table2[[#This Row],[PE Obligations]:[Paving Obligations]])</f>
        <v>-53788.04</v>
      </c>
    </row>
    <row r="4635" spans="1:23" ht="30" x14ac:dyDescent="0.25">
      <c r="A4635" s="5">
        <v>112521</v>
      </c>
      <c r="B4635" s="4">
        <v>3</v>
      </c>
      <c r="C4635" s="9" t="s">
        <v>54</v>
      </c>
      <c r="D4635" s="65" t="s">
        <v>114</v>
      </c>
      <c r="E4635" s="65" t="s">
        <v>10721</v>
      </c>
      <c r="F4635" s="9" t="s">
        <v>1315</v>
      </c>
      <c r="G4635" s="9" t="s">
        <v>1316</v>
      </c>
      <c r="H4635" s="1" t="s">
        <v>74</v>
      </c>
      <c r="I4635" s="1" t="s">
        <v>522</v>
      </c>
      <c r="K4635" s="14" t="s">
        <v>11496</v>
      </c>
      <c r="L4635" s="14" t="s">
        <v>113</v>
      </c>
      <c r="M4635" s="2">
        <v>0.40400000000000003</v>
      </c>
      <c r="N4635" s="13">
        <v>42545</v>
      </c>
      <c r="P4635" s="181" t="s">
        <v>11513</v>
      </c>
      <c r="Q4635" s="182" t="s">
        <v>148</v>
      </c>
      <c r="S4635" s="6">
        <v>1714.98</v>
      </c>
      <c r="T4635" s="6">
        <v>4290.24</v>
      </c>
      <c r="U4635" s="6">
        <v>-59888.44</v>
      </c>
      <c r="V4635" s="6">
        <v>0</v>
      </c>
      <c r="W4635" s="6">
        <f>SUM(Table2[[#This Row],[PE Obligations]:[Paving Obligations]])</f>
        <v>-53883.22</v>
      </c>
    </row>
    <row r="4636" spans="1:23" x14ac:dyDescent="0.25">
      <c r="A4636" s="5">
        <v>124605.01</v>
      </c>
      <c r="B4636" s="4">
        <v>3</v>
      </c>
      <c r="C4636" s="9" t="s">
        <v>269</v>
      </c>
      <c r="D4636" s="65" t="s">
        <v>2861</v>
      </c>
      <c r="E4636" s="65" t="s">
        <v>900</v>
      </c>
      <c r="F4636" s="9" t="s">
        <v>3974</v>
      </c>
      <c r="H4636" s="1" t="s">
        <v>52</v>
      </c>
      <c r="I4636" s="1" t="s">
        <v>48</v>
      </c>
      <c r="K4636" s="14" t="s">
        <v>28</v>
      </c>
      <c r="L4636" s="14" t="s">
        <v>11339</v>
      </c>
      <c r="M4636" s="2">
        <v>0</v>
      </c>
      <c r="N4636" s="13">
        <v>43140</v>
      </c>
      <c r="P4636" s="181" t="s">
        <v>11515</v>
      </c>
      <c r="Q4636" s="182" t="s">
        <v>24</v>
      </c>
      <c r="R4636" s="9" t="s">
        <v>3975</v>
      </c>
      <c r="S4636" s="6">
        <v>0</v>
      </c>
      <c r="T4636" s="6">
        <v>0</v>
      </c>
      <c r="U4636" s="6">
        <v>-54545.120000000003</v>
      </c>
      <c r="V4636" s="6">
        <v>0</v>
      </c>
      <c r="W4636" s="6">
        <f>SUM(Table2[[#This Row],[PE Obligations]:[Paving Obligations]])</f>
        <v>-54545.120000000003</v>
      </c>
    </row>
    <row r="4637" spans="1:23" ht="45" x14ac:dyDescent="0.25">
      <c r="A4637" s="5">
        <v>121064</v>
      </c>
      <c r="B4637" s="4">
        <v>2</v>
      </c>
      <c r="C4637" s="9" t="s">
        <v>241</v>
      </c>
      <c r="D4637" s="65" t="s">
        <v>2827</v>
      </c>
      <c r="E4637" s="65" t="s">
        <v>11498</v>
      </c>
      <c r="F4637" s="9" t="s">
        <v>2828</v>
      </c>
      <c r="H4637" s="1" t="s">
        <v>35</v>
      </c>
      <c r="I4637" s="1" t="s">
        <v>395</v>
      </c>
      <c r="K4637" s="14" t="s">
        <v>28</v>
      </c>
      <c r="L4637" s="14" t="s">
        <v>113</v>
      </c>
      <c r="M4637" s="2">
        <v>0.01</v>
      </c>
      <c r="P4637" s="181" t="s">
        <v>11517</v>
      </c>
      <c r="Q4637" s="182" t="s">
        <v>30</v>
      </c>
      <c r="S4637" s="6">
        <v>0</v>
      </c>
      <c r="T4637" s="6">
        <v>0</v>
      </c>
      <c r="U4637" s="6">
        <v>-54990.96</v>
      </c>
      <c r="V4637" s="6">
        <v>0</v>
      </c>
      <c r="W4637" s="6">
        <f>SUM(Table2[[#This Row],[PE Obligations]:[Paving Obligations]])</f>
        <v>-54990.96</v>
      </c>
    </row>
    <row r="4638" spans="1:23" ht="135" x14ac:dyDescent="0.25">
      <c r="A4638" s="5">
        <v>120316</v>
      </c>
      <c r="B4638" s="4">
        <v>2</v>
      </c>
      <c r="C4638" s="9" t="s">
        <v>316</v>
      </c>
      <c r="D4638" s="65" t="s">
        <v>457</v>
      </c>
      <c r="E4638" s="65" t="s">
        <v>900</v>
      </c>
      <c r="F4638" s="9" t="s">
        <v>2684</v>
      </c>
      <c r="G4638" s="9" t="s">
        <v>2685</v>
      </c>
      <c r="H4638" s="1" t="s">
        <v>22</v>
      </c>
      <c r="I4638" s="1" t="s">
        <v>39</v>
      </c>
      <c r="K4638" s="14" t="s">
        <v>11500</v>
      </c>
      <c r="L4638" s="14" t="s">
        <v>11500</v>
      </c>
      <c r="M4638" s="2">
        <v>0.42</v>
      </c>
      <c r="P4638" s="181" t="s">
        <v>11514</v>
      </c>
      <c r="Q4638" s="182" t="s">
        <v>11</v>
      </c>
      <c r="S4638" s="6">
        <v>-1721.98</v>
      </c>
      <c r="T4638" s="6">
        <v>0</v>
      </c>
      <c r="U4638" s="6">
        <v>-53795.73</v>
      </c>
      <c r="V4638" s="6">
        <v>0</v>
      </c>
      <c r="W4638" s="6">
        <f>SUM(Table2[[#This Row],[PE Obligations]:[Paving Obligations]])</f>
        <v>-55517.710000000006</v>
      </c>
    </row>
    <row r="4639" spans="1:23" x14ac:dyDescent="0.25">
      <c r="A4639" s="5">
        <v>111485</v>
      </c>
      <c r="B4639" s="4">
        <v>1</v>
      </c>
      <c r="C4639" s="9" t="s">
        <v>899</v>
      </c>
      <c r="D4639" s="65"/>
      <c r="E4639" s="65" t="s">
        <v>11500</v>
      </c>
      <c r="F4639" s="9" t="s">
        <v>1247</v>
      </c>
      <c r="H4639" s="1" t="s">
        <v>1246</v>
      </c>
      <c r="I4639" s="1" t="s">
        <v>972</v>
      </c>
      <c r="K4639" s="14" t="s">
        <v>11500</v>
      </c>
      <c r="L4639" s="14" t="s">
        <v>11500</v>
      </c>
      <c r="M4639" s="1" t="s">
        <v>57</v>
      </c>
      <c r="P4639" s="181" t="s">
        <v>11500</v>
      </c>
      <c r="Q4639" s="182"/>
      <c r="S4639" s="6">
        <v>0</v>
      </c>
      <c r="T4639" s="6">
        <v>0</v>
      </c>
      <c r="U4639" s="6">
        <v>-55745.96</v>
      </c>
      <c r="V4639" s="6">
        <v>0</v>
      </c>
      <c r="W4639" s="6">
        <f>SUM(Table2[[#This Row],[PE Obligations]:[Paving Obligations]])</f>
        <v>-55745.96</v>
      </c>
    </row>
    <row r="4640" spans="1:23" x14ac:dyDescent="0.25">
      <c r="A4640" s="5">
        <v>125946</v>
      </c>
      <c r="B4640" s="4">
        <v>6</v>
      </c>
      <c r="C4640" s="9" t="s">
        <v>46</v>
      </c>
      <c r="D4640" s="65"/>
      <c r="E4640" s="65" t="s">
        <v>11500</v>
      </c>
      <c r="F4640" s="9" t="s">
        <v>4592</v>
      </c>
      <c r="H4640" s="1" t="s">
        <v>1246</v>
      </c>
      <c r="K4640" s="14" t="s">
        <v>11500</v>
      </c>
      <c r="L4640" s="14" t="s">
        <v>11500</v>
      </c>
      <c r="M4640" s="1" t="s">
        <v>57</v>
      </c>
      <c r="P4640" s="181" t="s">
        <v>11500</v>
      </c>
      <c r="Q4640" s="182"/>
      <c r="S4640" s="6">
        <v>0</v>
      </c>
      <c r="T4640" s="6">
        <v>0</v>
      </c>
      <c r="U4640" s="6">
        <v>-55859.8</v>
      </c>
      <c r="V4640" s="6">
        <v>0</v>
      </c>
      <c r="W4640" s="6">
        <f>SUM(Table2[[#This Row],[PE Obligations]:[Paving Obligations]])</f>
        <v>-55859.8</v>
      </c>
    </row>
    <row r="4641" spans="1:23" ht="30" x14ac:dyDescent="0.25">
      <c r="A4641" s="5">
        <v>118842</v>
      </c>
      <c r="B4641" s="4">
        <v>3</v>
      </c>
      <c r="C4641" s="9" t="s">
        <v>43</v>
      </c>
      <c r="D4641" s="65" t="s">
        <v>2397</v>
      </c>
      <c r="E4641" s="65" t="s">
        <v>11498</v>
      </c>
      <c r="F4641" s="9" t="s">
        <v>2398</v>
      </c>
      <c r="G4641" s="9" t="s">
        <v>600</v>
      </c>
      <c r="H4641" s="1" t="s">
        <v>501</v>
      </c>
      <c r="I4641" s="1" t="s">
        <v>600</v>
      </c>
      <c r="K4641" s="14" t="s">
        <v>11500</v>
      </c>
      <c r="L4641" s="14" t="s">
        <v>11500</v>
      </c>
      <c r="M4641" s="2">
        <v>4.1879999999999997</v>
      </c>
      <c r="N4641" s="13">
        <v>42825</v>
      </c>
      <c r="P4641" s="181" t="s">
        <v>11517</v>
      </c>
      <c r="Q4641" s="182" t="s">
        <v>1369</v>
      </c>
      <c r="S4641" s="6">
        <v>-24464.720000000001</v>
      </c>
      <c r="T4641" s="6">
        <v>0</v>
      </c>
      <c r="U4641" s="6">
        <v>-31757.5</v>
      </c>
      <c r="V4641" s="6">
        <v>0</v>
      </c>
      <c r="W4641" s="6">
        <f>SUM(Table2[[#This Row],[PE Obligations]:[Paving Obligations]])</f>
        <v>-56222.22</v>
      </c>
    </row>
    <row r="4642" spans="1:23" x14ac:dyDescent="0.25">
      <c r="A4642" s="5">
        <v>127139</v>
      </c>
      <c r="B4642" s="4">
        <v>1</v>
      </c>
      <c r="C4642" s="9" t="s">
        <v>256</v>
      </c>
      <c r="D4642" s="65" t="s">
        <v>1463</v>
      </c>
      <c r="E4642" s="65" t="s">
        <v>900</v>
      </c>
      <c r="F4642" s="9" t="s">
        <v>5316</v>
      </c>
      <c r="G4642" s="9" t="s">
        <v>4654</v>
      </c>
      <c r="H4642" s="1" t="s">
        <v>158</v>
      </c>
      <c r="I4642" s="1" t="s">
        <v>341</v>
      </c>
      <c r="J4642" s="1" t="str">
        <f>VLOOKUP(A4642,'Resurfacing Data'!A:M,13,FALSE)</f>
        <v>411 TLD Overlay @ 85lb/sy</v>
      </c>
      <c r="K4642" s="14" t="s">
        <v>11496</v>
      </c>
      <c r="L4642" s="14" t="s">
        <v>10418</v>
      </c>
      <c r="M4642" s="2">
        <v>5.82</v>
      </c>
      <c r="N4642" s="13">
        <v>43637</v>
      </c>
      <c r="O4642" s="1" t="s">
        <v>337</v>
      </c>
      <c r="P4642" s="181" t="s">
        <v>11515</v>
      </c>
      <c r="Q4642" s="182" t="s">
        <v>24</v>
      </c>
      <c r="S4642" s="6">
        <v>0</v>
      </c>
      <c r="T4642" s="6">
        <v>0</v>
      </c>
      <c r="U4642" s="6">
        <v>-18330</v>
      </c>
      <c r="V4642" s="6">
        <v>-38240</v>
      </c>
      <c r="W4642" s="6">
        <f>SUM(Table2[[#This Row],[PE Obligations]:[Paving Obligations]])</f>
        <v>-56570</v>
      </c>
    </row>
    <row r="4643" spans="1:23" x14ac:dyDescent="0.25">
      <c r="A4643" s="5">
        <v>100350</v>
      </c>
      <c r="B4643" s="4">
        <v>4</v>
      </c>
      <c r="C4643" s="9" t="s">
        <v>231</v>
      </c>
      <c r="D4643" s="65" t="s">
        <v>538</v>
      </c>
      <c r="E4643" s="65" t="s">
        <v>900</v>
      </c>
      <c r="F4643" s="9" t="s">
        <v>540</v>
      </c>
      <c r="H4643" s="1" t="s">
        <v>74</v>
      </c>
      <c r="I4643" s="1" t="s">
        <v>113</v>
      </c>
      <c r="K4643" s="14" t="s">
        <v>11496</v>
      </c>
      <c r="L4643" s="14" t="s">
        <v>113</v>
      </c>
      <c r="M4643" s="2">
        <v>4.79</v>
      </c>
      <c r="N4643" s="13">
        <v>40438</v>
      </c>
      <c r="P4643" s="181" t="s">
        <v>11514</v>
      </c>
      <c r="Q4643" s="182" t="s">
        <v>11</v>
      </c>
      <c r="S4643" s="6">
        <v>0.03</v>
      </c>
      <c r="T4643" s="6">
        <v>0</v>
      </c>
      <c r="U4643" s="6">
        <v>-56959.14</v>
      </c>
      <c r="V4643" s="6">
        <v>0</v>
      </c>
      <c r="W4643" s="6">
        <f>SUM(Table2[[#This Row],[PE Obligations]:[Paving Obligations]])</f>
        <v>-56959.11</v>
      </c>
    </row>
    <row r="4644" spans="1:23" ht="30" x14ac:dyDescent="0.25">
      <c r="A4644" s="5">
        <v>122839</v>
      </c>
      <c r="B4644" s="4">
        <v>2</v>
      </c>
      <c r="C4644" s="9" t="s">
        <v>121</v>
      </c>
      <c r="D4644" s="65" t="s">
        <v>1002</v>
      </c>
      <c r="E4644" s="65" t="s">
        <v>900</v>
      </c>
      <c r="F4644" s="9" t="s">
        <v>3255</v>
      </c>
      <c r="G4644" s="9" t="s">
        <v>3256</v>
      </c>
      <c r="H4644" s="1" t="s">
        <v>158</v>
      </c>
      <c r="I4644" s="1" t="s">
        <v>341</v>
      </c>
      <c r="J4644" s="1" t="str">
        <f>VLOOKUP(A4644,'Resurfacing Data'!A:M,13,FALSE)</f>
        <v>Cold Plane @ 1.25" &amp; "D" Mix @ 132.5#/sy - Shuttle Buggy</v>
      </c>
      <c r="K4644" s="14" t="s">
        <v>11496</v>
      </c>
      <c r="L4644" s="14" t="s">
        <v>10418</v>
      </c>
      <c r="M4644" s="2">
        <v>2.85</v>
      </c>
      <c r="N4644" s="13">
        <v>42545</v>
      </c>
      <c r="O4644" s="1" t="s">
        <v>3257</v>
      </c>
      <c r="P4644" s="181" t="s">
        <v>11515</v>
      </c>
      <c r="Q4644" s="182" t="s">
        <v>24</v>
      </c>
      <c r="S4644" s="6">
        <v>0</v>
      </c>
      <c r="T4644" s="6">
        <v>0</v>
      </c>
      <c r="U4644" s="6">
        <v>-2993.13</v>
      </c>
      <c r="V4644" s="6">
        <v>-54139.96</v>
      </c>
      <c r="W4644" s="6">
        <f>SUM(Table2[[#This Row],[PE Obligations]:[Paving Obligations]])</f>
        <v>-57133.09</v>
      </c>
    </row>
    <row r="4645" spans="1:23" ht="30" x14ac:dyDescent="0.25">
      <c r="A4645" s="5">
        <v>123922</v>
      </c>
      <c r="B4645" s="4">
        <v>4</v>
      </c>
      <c r="C4645" s="9" t="s">
        <v>231</v>
      </c>
      <c r="D4645" s="65" t="s">
        <v>737</v>
      </c>
      <c r="E4645" s="65" t="s">
        <v>900</v>
      </c>
      <c r="F4645" s="9" t="s">
        <v>3610</v>
      </c>
      <c r="G4645" s="9" t="s">
        <v>3611</v>
      </c>
      <c r="H4645" s="1" t="s">
        <v>158</v>
      </c>
      <c r="I4645" s="1" t="s">
        <v>341</v>
      </c>
      <c r="J4645" s="1" t="str">
        <f>VLOOKUP(A4645,'Resurfacing Data'!A:M,13,FALSE)</f>
        <v>411 D Overlay</v>
      </c>
      <c r="K4645" s="14" t="s">
        <v>11496</v>
      </c>
      <c r="L4645" s="14" t="s">
        <v>10418</v>
      </c>
      <c r="M4645" s="2">
        <v>4.03</v>
      </c>
      <c r="N4645" s="13">
        <v>42867</v>
      </c>
      <c r="O4645" s="1" t="s">
        <v>342</v>
      </c>
      <c r="P4645" s="181" t="s">
        <v>11515</v>
      </c>
      <c r="Q4645" s="182" t="s">
        <v>24</v>
      </c>
      <c r="R4645" s="9" t="s">
        <v>3612</v>
      </c>
      <c r="S4645" s="6">
        <v>0</v>
      </c>
      <c r="T4645" s="6">
        <v>0</v>
      </c>
      <c r="U4645" s="6">
        <v>8869.26</v>
      </c>
      <c r="V4645" s="6">
        <v>-66223.649999999994</v>
      </c>
      <c r="W4645" s="6">
        <f>SUM(Table2[[#This Row],[PE Obligations]:[Paving Obligations]])</f>
        <v>-57354.389999999992</v>
      </c>
    </row>
    <row r="4646" spans="1:23" ht="30" x14ac:dyDescent="0.25">
      <c r="A4646" s="5">
        <v>125008</v>
      </c>
      <c r="B4646" s="4">
        <v>1</v>
      </c>
      <c r="C4646" s="9" t="s">
        <v>25</v>
      </c>
      <c r="D4646" s="65" t="s">
        <v>4127</v>
      </c>
      <c r="E4646" s="65" t="s">
        <v>11498</v>
      </c>
      <c r="F4646" s="9" t="s">
        <v>4128</v>
      </c>
      <c r="H4646" s="1" t="s">
        <v>1098</v>
      </c>
      <c r="I4646" s="1" t="s">
        <v>158</v>
      </c>
      <c r="K4646" s="14" t="s">
        <v>11500</v>
      </c>
      <c r="L4646" s="14" t="s">
        <v>11500</v>
      </c>
      <c r="M4646" s="2">
        <v>2.98</v>
      </c>
      <c r="P4646" s="181" t="s">
        <v>11517</v>
      </c>
      <c r="Q4646" s="182" t="s">
        <v>30</v>
      </c>
      <c r="S4646" s="6">
        <v>0</v>
      </c>
      <c r="T4646" s="6">
        <v>0</v>
      </c>
      <c r="U4646" s="6">
        <v>0</v>
      </c>
      <c r="V4646" s="6">
        <v>-58006.55</v>
      </c>
      <c r="W4646" s="6">
        <f>SUM(Table2[[#This Row],[PE Obligations]:[Paving Obligations]])</f>
        <v>-58006.55</v>
      </c>
    </row>
    <row r="4647" spans="1:23" x14ac:dyDescent="0.25">
      <c r="A4647" s="5">
        <v>127517</v>
      </c>
      <c r="B4647" s="4">
        <v>1</v>
      </c>
      <c r="C4647" s="9" t="s">
        <v>287</v>
      </c>
      <c r="D4647" s="65"/>
      <c r="E4647" s="65" t="s">
        <v>900</v>
      </c>
      <c r="F4647" s="9" t="s">
        <v>5552</v>
      </c>
      <c r="H4647" s="1" t="s">
        <v>105</v>
      </c>
      <c r="I4647" s="1" t="s">
        <v>171</v>
      </c>
      <c r="K4647" s="14" t="s">
        <v>11500</v>
      </c>
      <c r="L4647" s="14" t="s">
        <v>11500</v>
      </c>
      <c r="M4647" s="1" t="s">
        <v>57</v>
      </c>
      <c r="P4647" s="181" t="s">
        <v>11515</v>
      </c>
      <c r="Q4647" s="182"/>
      <c r="S4647" s="6">
        <v>0</v>
      </c>
      <c r="T4647" s="6">
        <v>0</v>
      </c>
      <c r="U4647" s="6">
        <v>-58178.45</v>
      </c>
      <c r="V4647" s="6">
        <v>0</v>
      </c>
      <c r="W4647" s="6">
        <f>SUM(Table2[[#This Row],[PE Obligations]:[Paving Obligations]])</f>
        <v>-58178.45</v>
      </c>
    </row>
    <row r="4648" spans="1:23" x14ac:dyDescent="0.25">
      <c r="A4648" s="5">
        <v>125252</v>
      </c>
      <c r="B4648" s="4">
        <v>1</v>
      </c>
      <c r="C4648" s="9" t="s">
        <v>83</v>
      </c>
      <c r="D4648" s="65"/>
      <c r="E4648" s="65" t="s">
        <v>11500</v>
      </c>
      <c r="F4648" s="9" t="s">
        <v>4230</v>
      </c>
      <c r="H4648" s="1" t="s">
        <v>1246</v>
      </c>
      <c r="K4648" s="14" t="s">
        <v>11500</v>
      </c>
      <c r="L4648" s="14" t="s">
        <v>11500</v>
      </c>
      <c r="M4648" s="1" t="s">
        <v>57</v>
      </c>
      <c r="P4648" s="181" t="s">
        <v>11500</v>
      </c>
      <c r="Q4648" s="182"/>
      <c r="S4648" s="6">
        <v>0</v>
      </c>
      <c r="T4648" s="6">
        <v>0</v>
      </c>
      <c r="U4648" s="6">
        <v>-58481.59</v>
      </c>
      <c r="V4648" s="6">
        <v>0</v>
      </c>
      <c r="W4648" s="6">
        <f>SUM(Table2[[#This Row],[PE Obligations]:[Paving Obligations]])</f>
        <v>-58481.59</v>
      </c>
    </row>
    <row r="4649" spans="1:23" ht="30" x14ac:dyDescent="0.25">
      <c r="A4649" s="5">
        <v>100317</v>
      </c>
      <c r="B4649" s="4">
        <v>4</v>
      </c>
      <c r="C4649" s="9" t="s">
        <v>227</v>
      </c>
      <c r="D4649" s="65" t="s">
        <v>503</v>
      </c>
      <c r="E4649" s="65" t="s">
        <v>900</v>
      </c>
      <c r="F4649" s="9" t="s">
        <v>506</v>
      </c>
      <c r="H4649" s="1" t="s">
        <v>74</v>
      </c>
      <c r="I4649" s="1" t="s">
        <v>23</v>
      </c>
      <c r="K4649" s="14" t="s">
        <v>11496</v>
      </c>
      <c r="L4649" s="14" t="s">
        <v>113</v>
      </c>
      <c r="M4649" s="2">
        <v>5.4710000000000001</v>
      </c>
      <c r="N4649" s="13">
        <v>40396</v>
      </c>
      <c r="P4649" s="181" t="s">
        <v>11514</v>
      </c>
      <c r="Q4649" s="182" t="s">
        <v>11</v>
      </c>
      <c r="S4649" s="6">
        <v>-37.18</v>
      </c>
      <c r="T4649" s="6">
        <v>-236.76</v>
      </c>
      <c r="U4649" s="6">
        <v>-58995.5</v>
      </c>
      <c r="V4649" s="6">
        <v>0</v>
      </c>
      <c r="W4649" s="6">
        <f>SUM(Table2[[#This Row],[PE Obligations]:[Paving Obligations]])</f>
        <v>-59269.440000000002</v>
      </c>
    </row>
    <row r="4650" spans="1:23" x14ac:dyDescent="0.25">
      <c r="A4650" s="5">
        <v>124556</v>
      </c>
      <c r="B4650" s="4">
        <v>4</v>
      </c>
      <c r="C4650" s="9" t="s">
        <v>233</v>
      </c>
      <c r="D4650" s="65" t="s">
        <v>3946</v>
      </c>
      <c r="E4650" s="65" t="s">
        <v>11498</v>
      </c>
      <c r="F4650" s="9" t="s">
        <v>3947</v>
      </c>
      <c r="H4650" s="1" t="s">
        <v>35</v>
      </c>
      <c r="I4650" s="1" t="s">
        <v>29</v>
      </c>
      <c r="K4650" s="14" t="s">
        <v>28</v>
      </c>
      <c r="L4650" s="14" t="s">
        <v>113</v>
      </c>
      <c r="M4650" s="2">
        <v>0.01</v>
      </c>
      <c r="P4650" s="181" t="s">
        <v>11517</v>
      </c>
      <c r="Q4650" s="182" t="s">
        <v>30</v>
      </c>
      <c r="R4650" s="9" t="s">
        <v>3948</v>
      </c>
      <c r="S4650" s="6">
        <v>0</v>
      </c>
      <c r="T4650" s="6">
        <v>0</v>
      </c>
      <c r="U4650" s="6">
        <v>-59370.22</v>
      </c>
      <c r="V4650" s="6">
        <v>0</v>
      </c>
      <c r="W4650" s="6">
        <f>SUM(Table2[[#This Row],[PE Obligations]:[Paving Obligations]])</f>
        <v>-59370.22</v>
      </c>
    </row>
    <row r="4651" spans="1:23" ht="75" x14ac:dyDescent="0.25">
      <c r="A4651" s="5">
        <v>120393</v>
      </c>
      <c r="B4651" s="4">
        <v>3</v>
      </c>
      <c r="C4651" s="9" t="s">
        <v>54</v>
      </c>
      <c r="D4651" s="65" t="s">
        <v>796</v>
      </c>
      <c r="E4651" s="65" t="s">
        <v>900</v>
      </c>
      <c r="F4651" s="9" t="s">
        <v>2708</v>
      </c>
      <c r="G4651" s="9" t="s">
        <v>2709</v>
      </c>
      <c r="H4651" s="1" t="s">
        <v>501</v>
      </c>
      <c r="I4651" s="1" t="s">
        <v>600</v>
      </c>
      <c r="K4651" s="14" t="s">
        <v>11496</v>
      </c>
      <c r="L4651" s="14" t="s">
        <v>113</v>
      </c>
      <c r="M4651" s="2">
        <v>0.29599999999999999</v>
      </c>
      <c r="N4651" s="13">
        <v>42545</v>
      </c>
      <c r="P4651" s="181" t="s">
        <v>11514</v>
      </c>
      <c r="Q4651" s="182" t="s">
        <v>11</v>
      </c>
      <c r="S4651" s="6">
        <v>-3303.65</v>
      </c>
      <c r="T4651" s="6">
        <v>0</v>
      </c>
      <c r="U4651" s="6">
        <v>-56375.65</v>
      </c>
      <c r="V4651" s="6">
        <v>0</v>
      </c>
      <c r="W4651" s="6">
        <f>SUM(Table2[[#This Row],[PE Obligations]:[Paving Obligations]])</f>
        <v>-59679.3</v>
      </c>
    </row>
    <row r="4652" spans="1:23" x14ac:dyDescent="0.25">
      <c r="A4652" s="5">
        <v>123554</v>
      </c>
      <c r="B4652" s="4">
        <v>2</v>
      </c>
      <c r="C4652" s="9" t="s">
        <v>159</v>
      </c>
      <c r="D4652" s="65"/>
      <c r="E4652" s="65" t="s">
        <v>11500</v>
      </c>
      <c r="F4652" s="9" t="s">
        <v>3494</v>
      </c>
      <c r="H4652" s="1" t="s">
        <v>1246</v>
      </c>
      <c r="K4652" s="14" t="s">
        <v>11500</v>
      </c>
      <c r="L4652" s="14" t="s">
        <v>11500</v>
      </c>
      <c r="M4652" s="1" t="s">
        <v>57</v>
      </c>
      <c r="P4652" s="181" t="s">
        <v>11500</v>
      </c>
      <c r="Q4652" s="182"/>
      <c r="S4652" s="6">
        <v>0</v>
      </c>
      <c r="T4652" s="6">
        <v>0</v>
      </c>
      <c r="U4652" s="6">
        <v>-59712.37</v>
      </c>
      <c r="V4652" s="6">
        <v>0</v>
      </c>
      <c r="W4652" s="6">
        <f>SUM(Table2[[#This Row],[PE Obligations]:[Paving Obligations]])</f>
        <v>-59712.37</v>
      </c>
    </row>
    <row r="4653" spans="1:23" x14ac:dyDescent="0.25">
      <c r="A4653" s="5">
        <v>126596</v>
      </c>
      <c r="B4653" s="4">
        <v>2</v>
      </c>
      <c r="C4653" s="9" t="s">
        <v>183</v>
      </c>
      <c r="D4653" s="65"/>
      <c r="E4653" s="65" t="s">
        <v>11500</v>
      </c>
      <c r="F4653" s="9" t="s">
        <v>4954</v>
      </c>
      <c r="H4653" s="1" t="s">
        <v>24</v>
      </c>
      <c r="I4653" s="1" t="s">
        <v>118</v>
      </c>
      <c r="K4653" s="14" t="s">
        <v>11496</v>
      </c>
      <c r="L4653" s="14" t="s">
        <v>11499</v>
      </c>
      <c r="M4653" s="1" t="s">
        <v>57</v>
      </c>
      <c r="N4653" s="13">
        <v>43182</v>
      </c>
      <c r="P4653" s="181" t="s">
        <v>11500</v>
      </c>
      <c r="Q4653" s="182"/>
      <c r="S4653" s="6">
        <v>0</v>
      </c>
      <c r="T4653" s="6">
        <v>0</v>
      </c>
      <c r="U4653" s="6">
        <v>-59863.39</v>
      </c>
      <c r="V4653" s="6">
        <v>0</v>
      </c>
      <c r="W4653" s="6">
        <f>SUM(Table2[[#This Row],[PE Obligations]:[Paving Obligations]])</f>
        <v>-59863.39</v>
      </c>
    </row>
    <row r="4654" spans="1:23" x14ac:dyDescent="0.25">
      <c r="A4654" s="5">
        <v>123289</v>
      </c>
      <c r="B4654" s="4">
        <v>6</v>
      </c>
      <c r="C4654" s="9" t="s">
        <v>46</v>
      </c>
      <c r="D4654" s="65"/>
      <c r="E4654" s="65" t="s">
        <v>11500</v>
      </c>
      <c r="F4654" s="9" t="s">
        <v>3395</v>
      </c>
      <c r="H4654" s="1" t="s">
        <v>1246</v>
      </c>
      <c r="K4654" s="14" t="s">
        <v>11500</v>
      </c>
      <c r="L4654" s="14" t="s">
        <v>11500</v>
      </c>
      <c r="M4654" s="1" t="s">
        <v>57</v>
      </c>
      <c r="P4654" s="181" t="s">
        <v>11500</v>
      </c>
      <c r="Q4654" s="182"/>
      <c r="S4654" s="6">
        <v>0</v>
      </c>
      <c r="T4654" s="6">
        <v>0</v>
      </c>
      <c r="U4654" s="6">
        <v>-60072.07</v>
      </c>
      <c r="V4654" s="6">
        <v>0</v>
      </c>
      <c r="W4654" s="6">
        <f>SUM(Table2[[#This Row],[PE Obligations]:[Paving Obligations]])</f>
        <v>-60072.07</v>
      </c>
    </row>
    <row r="4655" spans="1:23" ht="30" x14ac:dyDescent="0.25">
      <c r="A4655" s="5">
        <v>128317</v>
      </c>
      <c r="B4655" s="4">
        <v>2</v>
      </c>
      <c r="C4655" s="9" t="s">
        <v>159</v>
      </c>
      <c r="D4655" s="65"/>
      <c r="E4655" s="65" t="s">
        <v>11500</v>
      </c>
      <c r="F4655" s="9" t="s">
        <v>6080</v>
      </c>
      <c r="H4655" s="1" t="s">
        <v>1246</v>
      </c>
      <c r="K4655" s="14" t="s">
        <v>11500</v>
      </c>
      <c r="L4655" s="14" t="s">
        <v>11500</v>
      </c>
      <c r="M4655" s="1" t="s">
        <v>57</v>
      </c>
      <c r="P4655" s="181" t="s">
        <v>11500</v>
      </c>
      <c r="Q4655" s="182"/>
      <c r="S4655" s="6">
        <v>0</v>
      </c>
      <c r="T4655" s="6">
        <v>0</v>
      </c>
      <c r="U4655" s="6">
        <v>-60640.800000000003</v>
      </c>
      <c r="V4655" s="6">
        <v>0</v>
      </c>
      <c r="W4655" s="6">
        <f>SUM(Table2[[#This Row],[PE Obligations]:[Paving Obligations]])</f>
        <v>-60640.800000000003</v>
      </c>
    </row>
    <row r="4656" spans="1:23" x14ac:dyDescent="0.25">
      <c r="A4656" s="5">
        <v>125538.01</v>
      </c>
      <c r="B4656" s="4">
        <v>3</v>
      </c>
      <c r="C4656" s="9" t="s">
        <v>161</v>
      </c>
      <c r="D4656" s="65"/>
      <c r="E4656" s="65" t="s">
        <v>10721</v>
      </c>
      <c r="F4656" s="9" t="s">
        <v>4442</v>
      </c>
      <c r="H4656" s="1" t="s">
        <v>105</v>
      </c>
      <c r="I4656" s="1" t="s">
        <v>761</v>
      </c>
      <c r="K4656" s="14" t="s">
        <v>11500</v>
      </c>
      <c r="L4656" s="14" t="s">
        <v>11500</v>
      </c>
      <c r="M4656" s="2">
        <v>111.44</v>
      </c>
      <c r="N4656" s="13">
        <v>43077</v>
      </c>
      <c r="P4656" s="181" t="s">
        <v>11513</v>
      </c>
      <c r="Q4656" s="182"/>
      <c r="S4656" s="6">
        <v>0</v>
      </c>
      <c r="T4656" s="6">
        <v>0</v>
      </c>
      <c r="U4656" s="6">
        <v>-61217.61</v>
      </c>
      <c r="V4656" s="6">
        <v>0</v>
      </c>
      <c r="W4656" s="6">
        <f>SUM(Table2[[#This Row],[PE Obligations]:[Paving Obligations]])</f>
        <v>-61217.61</v>
      </c>
    </row>
    <row r="4657" spans="1:23" ht="30" x14ac:dyDescent="0.25">
      <c r="A4657" s="5">
        <v>125766</v>
      </c>
      <c r="B4657" s="4">
        <v>1</v>
      </c>
      <c r="C4657" s="9" t="s">
        <v>223</v>
      </c>
      <c r="D4657" s="65"/>
      <c r="E4657" s="65" t="s">
        <v>11500</v>
      </c>
      <c r="F4657" s="9" t="s">
        <v>4563</v>
      </c>
      <c r="H4657" s="1" t="s">
        <v>878</v>
      </c>
      <c r="I4657" s="1" t="s">
        <v>972</v>
      </c>
      <c r="K4657" s="14" t="s">
        <v>11500</v>
      </c>
      <c r="L4657" s="14" t="s">
        <v>11500</v>
      </c>
      <c r="M4657" s="1" t="s">
        <v>57</v>
      </c>
      <c r="P4657" s="181" t="s">
        <v>11500</v>
      </c>
      <c r="Q4657" s="182"/>
      <c r="S4657" s="6">
        <v>0</v>
      </c>
      <c r="T4657" s="6">
        <v>0</v>
      </c>
      <c r="U4657" s="6">
        <v>-61227.22</v>
      </c>
      <c r="V4657" s="6">
        <v>0</v>
      </c>
      <c r="W4657" s="6">
        <f>SUM(Table2[[#This Row],[PE Obligations]:[Paving Obligations]])</f>
        <v>-61227.22</v>
      </c>
    </row>
    <row r="4658" spans="1:23" ht="30" x14ac:dyDescent="0.25">
      <c r="A4658" s="5">
        <v>126159</v>
      </c>
      <c r="B4658" s="4">
        <v>2</v>
      </c>
      <c r="C4658" s="9" t="s">
        <v>803</v>
      </c>
      <c r="D4658" s="65" t="s">
        <v>460</v>
      </c>
      <c r="E4658" s="65" t="s">
        <v>900</v>
      </c>
      <c r="F4658" s="9" t="s">
        <v>4717</v>
      </c>
      <c r="G4658" s="9" t="s">
        <v>4718</v>
      </c>
      <c r="H4658" s="1" t="s">
        <v>158</v>
      </c>
      <c r="I4658" s="1" t="s">
        <v>341</v>
      </c>
      <c r="J4658" s="1" t="str">
        <f>VLOOKUP(A4658,'Resurfacing Data'!A:M,13,FALSE)</f>
        <v>Scrub Seal &amp; 85 lb/sy TLD</v>
      </c>
      <c r="K4658" s="14" t="s">
        <v>11496</v>
      </c>
      <c r="L4658" s="14" t="s">
        <v>10418</v>
      </c>
      <c r="M4658" s="2">
        <v>9.02</v>
      </c>
      <c r="N4658" s="13">
        <v>43231</v>
      </c>
      <c r="O4658" s="1" t="s">
        <v>3042</v>
      </c>
      <c r="P4658" s="181" t="s">
        <v>11514</v>
      </c>
      <c r="Q4658" s="182" t="s">
        <v>430</v>
      </c>
      <c r="S4658" s="6">
        <v>0</v>
      </c>
      <c r="T4658" s="6">
        <v>0</v>
      </c>
      <c r="U4658" s="6">
        <v>-6524.21</v>
      </c>
      <c r="V4658" s="6">
        <v>-54853.79</v>
      </c>
      <c r="W4658" s="6">
        <f>SUM(Table2[[#This Row],[PE Obligations]:[Paving Obligations]])</f>
        <v>-61378</v>
      </c>
    </row>
    <row r="4659" spans="1:23" x14ac:dyDescent="0.25">
      <c r="A4659" s="5">
        <v>127752</v>
      </c>
      <c r="B4659" s="4">
        <v>1</v>
      </c>
      <c r="C4659" s="9" t="s">
        <v>397</v>
      </c>
      <c r="D4659" s="65"/>
      <c r="E4659" s="65" t="s">
        <v>900</v>
      </c>
      <c r="F4659" s="9" t="s">
        <v>5671</v>
      </c>
      <c r="H4659" s="1" t="s">
        <v>105</v>
      </c>
      <c r="I4659" s="1" t="s">
        <v>171</v>
      </c>
      <c r="K4659" s="14" t="s">
        <v>11500</v>
      </c>
      <c r="L4659" s="14" t="s">
        <v>11500</v>
      </c>
      <c r="M4659" s="1" t="s">
        <v>57</v>
      </c>
      <c r="P4659" s="181" t="s">
        <v>11515</v>
      </c>
      <c r="Q4659" s="182"/>
      <c r="S4659" s="6">
        <v>0</v>
      </c>
      <c r="T4659" s="6">
        <v>0</v>
      </c>
      <c r="U4659" s="6">
        <v>-61522.8</v>
      </c>
      <c r="V4659" s="6">
        <v>0</v>
      </c>
      <c r="W4659" s="6">
        <f>SUM(Table2[[#This Row],[PE Obligations]:[Paving Obligations]])</f>
        <v>-61522.8</v>
      </c>
    </row>
    <row r="4660" spans="1:23" x14ac:dyDescent="0.25">
      <c r="A4660" s="5">
        <v>126234</v>
      </c>
      <c r="B4660" s="4">
        <v>3</v>
      </c>
      <c r="C4660" s="9" t="s">
        <v>262</v>
      </c>
      <c r="D4660" s="65" t="s">
        <v>4771</v>
      </c>
      <c r="E4660" s="65" t="s">
        <v>900</v>
      </c>
      <c r="F4660" s="9" t="s">
        <v>4772</v>
      </c>
      <c r="G4660" s="9" t="s">
        <v>3213</v>
      </c>
      <c r="H4660" s="1" t="s">
        <v>158</v>
      </c>
      <c r="I4660" s="1" t="s">
        <v>341</v>
      </c>
      <c r="J4660" s="1" t="str">
        <f>VLOOKUP(A4660,'Resurfacing Data'!A:M,13,FALSE)</f>
        <v>Mill &amp; 411D</v>
      </c>
      <c r="K4660" s="14" t="s">
        <v>11496</v>
      </c>
      <c r="L4660" s="14" t="s">
        <v>10418</v>
      </c>
      <c r="M4660" s="2">
        <v>6.64</v>
      </c>
      <c r="N4660" s="13">
        <v>43182</v>
      </c>
      <c r="O4660" s="1" t="s">
        <v>342</v>
      </c>
      <c r="P4660" s="181" t="s">
        <v>11515</v>
      </c>
      <c r="Q4660" s="182" t="s">
        <v>24</v>
      </c>
      <c r="S4660" s="6">
        <v>0</v>
      </c>
      <c r="T4660" s="6">
        <v>0</v>
      </c>
      <c r="U4660" s="6">
        <v>-3751.55</v>
      </c>
      <c r="V4660" s="6">
        <v>-57921.43</v>
      </c>
      <c r="W4660" s="6">
        <f>SUM(Table2[[#This Row],[PE Obligations]:[Paving Obligations]])</f>
        <v>-61672.98</v>
      </c>
    </row>
    <row r="4661" spans="1:23" x14ac:dyDescent="0.25">
      <c r="A4661" s="5">
        <v>123919</v>
      </c>
      <c r="B4661" s="4">
        <v>4</v>
      </c>
      <c r="C4661" s="9" t="s">
        <v>227</v>
      </c>
      <c r="D4661" s="65" t="s">
        <v>604</v>
      </c>
      <c r="E4661" s="65" t="s">
        <v>900</v>
      </c>
      <c r="F4661" s="9" t="s">
        <v>3608</v>
      </c>
      <c r="G4661" s="9" t="s">
        <v>3609</v>
      </c>
      <c r="H4661" s="1" t="s">
        <v>158</v>
      </c>
      <c r="I4661" s="1" t="s">
        <v>341</v>
      </c>
      <c r="J4661" s="1" t="str">
        <f>VLOOKUP(A4661,'Resurfacing Data'!A:M,13,FALSE)</f>
        <v>Profile Mill &amp; 85 lb/sy TLD</v>
      </c>
      <c r="K4661" s="14" t="s">
        <v>11496</v>
      </c>
      <c r="L4661" s="14" t="s">
        <v>10418</v>
      </c>
      <c r="M4661" s="2">
        <v>6.85</v>
      </c>
      <c r="N4661" s="13">
        <v>42825</v>
      </c>
      <c r="O4661" s="1" t="s">
        <v>337</v>
      </c>
      <c r="P4661" s="181" t="s">
        <v>11515</v>
      </c>
      <c r="Q4661" s="182" t="s">
        <v>24</v>
      </c>
      <c r="S4661" s="6">
        <v>0</v>
      </c>
      <c r="T4661" s="6">
        <v>0</v>
      </c>
      <c r="U4661" s="6">
        <v>7237.13</v>
      </c>
      <c r="V4661" s="6">
        <v>-69135.56</v>
      </c>
      <c r="W4661" s="6">
        <f>SUM(Table2[[#This Row],[PE Obligations]:[Paving Obligations]])</f>
        <v>-61898.43</v>
      </c>
    </row>
    <row r="4662" spans="1:23" ht="105" x14ac:dyDescent="0.25">
      <c r="A4662" s="5">
        <v>123112</v>
      </c>
      <c r="B4662" s="4">
        <v>4</v>
      </c>
      <c r="C4662" s="9" t="s">
        <v>259</v>
      </c>
      <c r="D4662" s="65"/>
      <c r="E4662" s="65" t="s">
        <v>11498</v>
      </c>
      <c r="F4662" s="9" t="s">
        <v>3321</v>
      </c>
      <c r="G4662" s="9" t="s">
        <v>3322</v>
      </c>
      <c r="H4662" s="1" t="s">
        <v>22</v>
      </c>
      <c r="I4662" s="1" t="s">
        <v>39</v>
      </c>
      <c r="K4662" s="14" t="s">
        <v>11500</v>
      </c>
      <c r="L4662" s="14" t="s">
        <v>11500</v>
      </c>
      <c r="M4662" s="1" t="s">
        <v>57</v>
      </c>
      <c r="P4662" s="181" t="s">
        <v>11517</v>
      </c>
      <c r="Q4662" s="182" t="s">
        <v>30</v>
      </c>
      <c r="S4662" s="6">
        <v>0</v>
      </c>
      <c r="T4662" s="6">
        <v>0</v>
      </c>
      <c r="U4662" s="6">
        <v>-62220.44</v>
      </c>
      <c r="V4662" s="6">
        <v>0</v>
      </c>
      <c r="W4662" s="6">
        <f>SUM(Table2[[#This Row],[PE Obligations]:[Paving Obligations]])</f>
        <v>-62220.44</v>
      </c>
    </row>
    <row r="4663" spans="1:23" ht="60" x14ac:dyDescent="0.25">
      <c r="A4663" s="5">
        <v>30661.06</v>
      </c>
      <c r="B4663" s="4">
        <v>3</v>
      </c>
      <c r="C4663" s="9" t="s">
        <v>43</v>
      </c>
      <c r="D4663" s="65"/>
      <c r="E4663" s="65" t="s">
        <v>11498</v>
      </c>
      <c r="F4663" s="9" t="s">
        <v>44</v>
      </c>
      <c r="G4663" s="9" t="s">
        <v>45</v>
      </c>
      <c r="H4663" s="1" t="s">
        <v>22</v>
      </c>
      <c r="I4663" s="1" t="s">
        <v>39</v>
      </c>
      <c r="K4663" s="14" t="s">
        <v>11500</v>
      </c>
      <c r="L4663" s="14" t="s">
        <v>11500</v>
      </c>
      <c r="M4663" s="2">
        <v>0</v>
      </c>
      <c r="P4663" s="181" t="s">
        <v>11516</v>
      </c>
      <c r="Q4663" s="182" t="s">
        <v>11</v>
      </c>
      <c r="S4663" s="6">
        <v>0</v>
      </c>
      <c r="T4663" s="6">
        <v>0</v>
      </c>
      <c r="U4663" s="6">
        <v>-62802.71</v>
      </c>
      <c r="V4663" s="6">
        <v>0</v>
      </c>
      <c r="W4663" s="6">
        <f>SUM(Table2[[#This Row],[PE Obligations]:[Paving Obligations]])</f>
        <v>-62802.71</v>
      </c>
    </row>
    <row r="4664" spans="1:23" ht="30" x14ac:dyDescent="0.25">
      <c r="A4664" s="5">
        <v>115241.04</v>
      </c>
      <c r="B4664" s="4">
        <v>4</v>
      </c>
      <c r="C4664" s="9" t="s">
        <v>18</v>
      </c>
      <c r="D4664" s="65"/>
      <c r="E4664" s="65" t="s">
        <v>11498</v>
      </c>
      <c r="F4664" s="9" t="s">
        <v>1697</v>
      </c>
      <c r="G4664" s="9" t="s">
        <v>1698</v>
      </c>
      <c r="H4664" s="1" t="s">
        <v>22</v>
      </c>
      <c r="I4664" s="1" t="s">
        <v>1129</v>
      </c>
      <c r="K4664" s="14" t="s">
        <v>11500</v>
      </c>
      <c r="L4664" s="14" t="s">
        <v>11500</v>
      </c>
      <c r="M4664" s="2">
        <v>0</v>
      </c>
      <c r="P4664" s="181" t="s">
        <v>11517</v>
      </c>
      <c r="Q4664" s="182"/>
      <c r="S4664" s="6">
        <v>0</v>
      </c>
      <c r="T4664" s="6">
        <v>0</v>
      </c>
      <c r="U4664" s="6">
        <v>-63526.75</v>
      </c>
      <c r="V4664" s="6">
        <v>0</v>
      </c>
      <c r="W4664" s="6">
        <f>SUM(Table2[[#This Row],[PE Obligations]:[Paving Obligations]])</f>
        <v>-63526.75</v>
      </c>
    </row>
    <row r="4665" spans="1:23" x14ac:dyDescent="0.25">
      <c r="A4665" s="5">
        <v>123996</v>
      </c>
      <c r="B4665" s="4">
        <v>1</v>
      </c>
      <c r="C4665" s="9" t="s">
        <v>40</v>
      </c>
      <c r="D4665" s="65" t="s">
        <v>363</v>
      </c>
      <c r="E4665" s="65" t="s">
        <v>900</v>
      </c>
      <c r="F4665" s="9" t="s">
        <v>3627</v>
      </c>
      <c r="G4665" s="9" t="s">
        <v>3213</v>
      </c>
      <c r="H4665" s="1" t="s">
        <v>158</v>
      </c>
      <c r="I4665" s="1" t="s">
        <v>341</v>
      </c>
      <c r="J4665" s="1" t="str">
        <f>VLOOKUP(A4665,'Resurfacing Data'!A:M,13,FALSE)</f>
        <v>Mill &amp; 411D</v>
      </c>
      <c r="K4665" s="14" t="s">
        <v>11496</v>
      </c>
      <c r="L4665" s="14" t="s">
        <v>10418</v>
      </c>
      <c r="M4665" s="2">
        <v>3.01</v>
      </c>
      <c r="N4665" s="13">
        <v>42867</v>
      </c>
      <c r="O4665" s="1" t="s">
        <v>342</v>
      </c>
      <c r="P4665" s="181" t="s">
        <v>11514</v>
      </c>
      <c r="Q4665" s="182" t="s">
        <v>11</v>
      </c>
      <c r="S4665" s="6">
        <v>0</v>
      </c>
      <c r="T4665" s="6">
        <v>0</v>
      </c>
      <c r="U4665" s="6">
        <v>6130.86</v>
      </c>
      <c r="V4665" s="6">
        <v>-70000.38</v>
      </c>
      <c r="W4665" s="6">
        <f>SUM(Table2[[#This Row],[PE Obligations]:[Paving Obligations]])</f>
        <v>-63869.520000000004</v>
      </c>
    </row>
    <row r="4666" spans="1:23" x14ac:dyDescent="0.25">
      <c r="A4666" s="5">
        <v>125297</v>
      </c>
      <c r="B4666" s="4">
        <v>3</v>
      </c>
      <c r="C4666" s="9" t="s">
        <v>217</v>
      </c>
      <c r="D4666" s="65"/>
      <c r="E4666" s="65" t="s">
        <v>11500</v>
      </c>
      <c r="F4666" s="9" t="s">
        <v>4255</v>
      </c>
      <c r="H4666" s="1" t="s">
        <v>878</v>
      </c>
      <c r="I4666" s="1" t="s">
        <v>972</v>
      </c>
      <c r="K4666" s="14" t="s">
        <v>11500</v>
      </c>
      <c r="L4666" s="14" t="s">
        <v>11500</v>
      </c>
      <c r="M4666" s="1" t="s">
        <v>57</v>
      </c>
      <c r="P4666" s="181" t="s">
        <v>11500</v>
      </c>
      <c r="Q4666" s="182"/>
      <c r="S4666" s="6">
        <v>0</v>
      </c>
      <c r="T4666" s="6">
        <v>0</v>
      </c>
      <c r="U4666" s="6">
        <v>-64253</v>
      </c>
      <c r="V4666" s="6">
        <v>0</v>
      </c>
      <c r="W4666" s="6">
        <f>SUM(Table2[[#This Row],[PE Obligations]:[Paving Obligations]])</f>
        <v>-64253</v>
      </c>
    </row>
    <row r="4667" spans="1:23" x14ac:dyDescent="0.25">
      <c r="A4667" s="5">
        <v>123476</v>
      </c>
      <c r="B4667" s="4">
        <v>1</v>
      </c>
      <c r="C4667" s="9" t="s">
        <v>102</v>
      </c>
      <c r="D4667" s="65" t="s">
        <v>3466</v>
      </c>
      <c r="E4667" s="65" t="s">
        <v>900</v>
      </c>
      <c r="F4667" s="9" t="s">
        <v>3467</v>
      </c>
      <c r="H4667" s="1" t="s">
        <v>52</v>
      </c>
      <c r="I4667" s="1" t="s">
        <v>48</v>
      </c>
      <c r="K4667" s="14" t="s">
        <v>28</v>
      </c>
      <c r="L4667" s="14" t="s">
        <v>11339</v>
      </c>
      <c r="M4667" s="2">
        <v>0</v>
      </c>
      <c r="N4667" s="13">
        <v>42825</v>
      </c>
      <c r="P4667" s="181" t="s">
        <v>11515</v>
      </c>
      <c r="Q4667" s="182" t="s">
        <v>24</v>
      </c>
      <c r="R4667" s="9" t="s">
        <v>3468</v>
      </c>
      <c r="S4667" s="6">
        <v>0</v>
      </c>
      <c r="T4667" s="6">
        <v>0</v>
      </c>
      <c r="U4667" s="6">
        <v>-64671.59</v>
      </c>
      <c r="V4667" s="6">
        <v>0</v>
      </c>
      <c r="W4667" s="6">
        <f>SUM(Table2[[#This Row],[PE Obligations]:[Paving Obligations]])</f>
        <v>-64671.59</v>
      </c>
    </row>
    <row r="4668" spans="1:23" x14ac:dyDescent="0.25">
      <c r="A4668" s="5">
        <v>127326</v>
      </c>
      <c r="B4668" s="4">
        <v>3</v>
      </c>
      <c r="C4668" s="9" t="s">
        <v>152</v>
      </c>
      <c r="D4668" s="65" t="s">
        <v>913</v>
      </c>
      <c r="E4668" s="65" t="s">
        <v>900</v>
      </c>
      <c r="F4668" s="9" t="s">
        <v>5436</v>
      </c>
      <c r="G4668" s="9" t="s">
        <v>3213</v>
      </c>
      <c r="H4668" s="1" t="s">
        <v>158</v>
      </c>
      <c r="I4668" s="1" t="s">
        <v>158</v>
      </c>
      <c r="J4668" s="1" t="str">
        <f>VLOOKUP(A4668,'Resurfacing Data'!A:M,13,FALSE)</f>
        <v>Mill &amp; 411D</v>
      </c>
      <c r="K4668" s="14" t="s">
        <v>11496</v>
      </c>
      <c r="L4668" s="14" t="s">
        <v>10418</v>
      </c>
      <c r="M4668" s="2">
        <v>4.3899999999999997</v>
      </c>
      <c r="N4668" s="13">
        <v>43595</v>
      </c>
      <c r="O4668" s="1" t="s">
        <v>342</v>
      </c>
      <c r="P4668" s="181" t="s">
        <v>11514</v>
      </c>
      <c r="Q4668" s="182" t="s">
        <v>11</v>
      </c>
      <c r="S4668" s="6">
        <v>0</v>
      </c>
      <c r="T4668" s="6">
        <v>0</v>
      </c>
      <c r="U4668" s="6">
        <v>0</v>
      </c>
      <c r="V4668" s="6">
        <v>-65071.17</v>
      </c>
      <c r="W4668" s="6">
        <f>SUM(Table2[[#This Row],[PE Obligations]:[Paving Obligations]])</f>
        <v>-65071.17</v>
      </c>
    </row>
    <row r="4669" spans="1:23" ht="105" x14ac:dyDescent="0.25">
      <c r="A4669" s="5">
        <v>119918</v>
      </c>
      <c r="B4669" s="4">
        <v>3</v>
      </c>
      <c r="C4669" s="9" t="s">
        <v>312</v>
      </c>
      <c r="D4669" s="65"/>
      <c r="E4669" s="65" t="s">
        <v>11498</v>
      </c>
      <c r="F4669" s="9" t="s">
        <v>2554</v>
      </c>
      <c r="G4669" s="9" t="s">
        <v>2555</v>
      </c>
      <c r="H4669" s="1" t="s">
        <v>22</v>
      </c>
      <c r="I4669" s="1" t="s">
        <v>39</v>
      </c>
      <c r="K4669" s="14" t="s">
        <v>11500</v>
      </c>
      <c r="L4669" s="14" t="s">
        <v>11500</v>
      </c>
      <c r="M4669" s="1" t="s">
        <v>57</v>
      </c>
      <c r="P4669" s="181" t="s">
        <v>11517</v>
      </c>
      <c r="Q4669" s="182" t="s">
        <v>24</v>
      </c>
      <c r="S4669" s="6">
        <v>0</v>
      </c>
      <c r="T4669" s="6">
        <v>0</v>
      </c>
      <c r="U4669" s="6">
        <v>-65344.23</v>
      </c>
      <c r="V4669" s="6">
        <v>0</v>
      </c>
      <c r="W4669" s="6">
        <f>SUM(Table2[[#This Row],[PE Obligations]:[Paving Obligations]])</f>
        <v>-65344.23</v>
      </c>
    </row>
    <row r="4670" spans="1:23" ht="45" x14ac:dyDescent="0.25">
      <c r="A4670" s="5">
        <v>117254</v>
      </c>
      <c r="B4670" s="4">
        <v>3</v>
      </c>
      <c r="C4670" s="9" t="s">
        <v>188</v>
      </c>
      <c r="D4670" s="65" t="s">
        <v>126</v>
      </c>
      <c r="E4670" s="65" t="s">
        <v>900</v>
      </c>
      <c r="F4670" s="9" t="s">
        <v>2090</v>
      </c>
      <c r="G4670" s="9" t="s">
        <v>2091</v>
      </c>
      <c r="H4670" s="1" t="s">
        <v>501</v>
      </c>
      <c r="I4670" s="1" t="s">
        <v>719</v>
      </c>
      <c r="K4670" s="14" t="s">
        <v>11496</v>
      </c>
      <c r="L4670" s="14" t="s">
        <v>113</v>
      </c>
      <c r="M4670" s="2">
        <v>0.25</v>
      </c>
      <c r="N4670" s="13">
        <v>42048</v>
      </c>
      <c r="P4670" s="181" t="s">
        <v>11515</v>
      </c>
      <c r="Q4670" s="182" t="s">
        <v>24</v>
      </c>
      <c r="S4670" s="6">
        <v>-7754.93</v>
      </c>
      <c r="T4670" s="6">
        <v>-58528.160000000003</v>
      </c>
      <c r="U4670" s="6">
        <v>0</v>
      </c>
      <c r="V4670" s="6">
        <v>0</v>
      </c>
      <c r="W4670" s="6">
        <f>SUM(Table2[[#This Row],[PE Obligations]:[Paving Obligations]])</f>
        <v>-66283.09</v>
      </c>
    </row>
    <row r="4671" spans="1:23" x14ac:dyDescent="0.25">
      <c r="A4671" s="5">
        <v>113646.01</v>
      </c>
      <c r="B4671" s="4">
        <v>1</v>
      </c>
      <c r="C4671" s="9" t="s">
        <v>899</v>
      </c>
      <c r="D4671" s="65"/>
      <c r="E4671" s="65" t="s">
        <v>10721</v>
      </c>
      <c r="F4671" s="9" t="s">
        <v>1487</v>
      </c>
      <c r="H4671" s="1" t="s">
        <v>105</v>
      </c>
      <c r="I4671" s="1" t="s">
        <v>922</v>
      </c>
      <c r="K4671" s="14" t="s">
        <v>11500</v>
      </c>
      <c r="L4671" s="14" t="s">
        <v>11500</v>
      </c>
      <c r="M4671" s="1" t="s">
        <v>57</v>
      </c>
      <c r="N4671" s="13">
        <v>40585</v>
      </c>
      <c r="P4671" s="181" t="s">
        <v>11513</v>
      </c>
      <c r="Q4671" s="182"/>
      <c r="S4671" s="6">
        <v>0</v>
      </c>
      <c r="T4671" s="6">
        <v>0</v>
      </c>
      <c r="U4671" s="6">
        <v>-66719.649999999994</v>
      </c>
      <c r="V4671" s="6">
        <v>0</v>
      </c>
      <c r="W4671" s="6">
        <f>SUM(Table2[[#This Row],[PE Obligations]:[Paving Obligations]])</f>
        <v>-66719.649999999994</v>
      </c>
    </row>
    <row r="4672" spans="1:23" ht="45" x14ac:dyDescent="0.25">
      <c r="A4672" s="5">
        <v>122640</v>
      </c>
      <c r="B4672" s="4">
        <v>4</v>
      </c>
      <c r="C4672" s="9" t="s">
        <v>264</v>
      </c>
      <c r="D4672" s="65" t="s">
        <v>538</v>
      </c>
      <c r="E4672" s="65" t="s">
        <v>900</v>
      </c>
      <c r="F4672" s="9" t="s">
        <v>3227</v>
      </c>
      <c r="G4672" s="9" t="s">
        <v>3228</v>
      </c>
      <c r="H4672" s="1" t="s">
        <v>158</v>
      </c>
      <c r="I4672" s="1" t="s">
        <v>341</v>
      </c>
      <c r="J4672" s="1" t="str">
        <f>VLOOKUP(A4672,'Resurfacing Data'!A:M,13,FALSE)</f>
        <v>Mill, CS, 85 lbs/sy "D"</v>
      </c>
      <c r="K4672" s="14" t="s">
        <v>11496</v>
      </c>
      <c r="L4672" s="14" t="s">
        <v>10418</v>
      </c>
      <c r="M4672" s="2">
        <v>1.92</v>
      </c>
      <c r="N4672" s="13">
        <v>42461</v>
      </c>
      <c r="O4672" s="1" t="s">
        <v>342</v>
      </c>
      <c r="P4672" s="181" t="s">
        <v>11514</v>
      </c>
      <c r="Q4672" s="182" t="s">
        <v>11</v>
      </c>
      <c r="S4672" s="6">
        <v>0</v>
      </c>
      <c r="T4672" s="6">
        <v>0</v>
      </c>
      <c r="U4672" s="6">
        <v>-34753.32</v>
      </c>
      <c r="V4672" s="6">
        <v>-32965.85</v>
      </c>
      <c r="W4672" s="6">
        <f>SUM(Table2[[#This Row],[PE Obligations]:[Paving Obligations]])</f>
        <v>-67719.17</v>
      </c>
    </row>
    <row r="4673" spans="1:23" ht="45" x14ac:dyDescent="0.25">
      <c r="A4673" s="5">
        <v>115470</v>
      </c>
      <c r="B4673" s="4">
        <v>4</v>
      </c>
      <c r="C4673" s="9" t="s">
        <v>18</v>
      </c>
      <c r="D4673" s="65"/>
      <c r="E4673" s="65" t="s">
        <v>11498</v>
      </c>
      <c r="F4673" s="9" t="s">
        <v>1746</v>
      </c>
      <c r="G4673" s="9" t="s">
        <v>1747</v>
      </c>
      <c r="H4673" s="1" t="s">
        <v>158</v>
      </c>
      <c r="I4673" s="1" t="s">
        <v>158</v>
      </c>
      <c r="J4673" s="1" t="e">
        <f>VLOOKUP(A4673,'2020'!E:I,5,FALSE)</f>
        <v>#N/A</v>
      </c>
      <c r="K4673" s="14" t="s">
        <v>11496</v>
      </c>
      <c r="L4673" s="14" t="s">
        <v>113</v>
      </c>
      <c r="M4673" s="2">
        <v>0.34</v>
      </c>
      <c r="P4673" s="181" t="s">
        <v>11517</v>
      </c>
      <c r="Q4673" s="182" t="s">
        <v>30</v>
      </c>
      <c r="S4673" s="6">
        <v>-15370.11</v>
      </c>
      <c r="T4673" s="6">
        <v>0</v>
      </c>
      <c r="U4673" s="6">
        <v>-53249.65</v>
      </c>
      <c r="V4673" s="6">
        <v>0</v>
      </c>
      <c r="W4673" s="6">
        <f>SUM(Table2[[#This Row],[PE Obligations]:[Paving Obligations]])</f>
        <v>-68619.760000000009</v>
      </c>
    </row>
    <row r="4674" spans="1:23" ht="30" x14ac:dyDescent="0.25">
      <c r="A4674" s="5">
        <v>126514</v>
      </c>
      <c r="B4674" s="4">
        <v>4</v>
      </c>
      <c r="C4674" s="9" t="s">
        <v>264</v>
      </c>
      <c r="D4674" s="65" t="s">
        <v>4898</v>
      </c>
      <c r="E4674" s="65" t="s">
        <v>11498</v>
      </c>
      <c r="F4674" s="9" t="s">
        <v>4899</v>
      </c>
      <c r="H4674" s="1" t="s">
        <v>1098</v>
      </c>
      <c r="I4674" s="1" t="s">
        <v>158</v>
      </c>
      <c r="K4674" s="14" t="s">
        <v>11496</v>
      </c>
      <c r="L4674" s="14" t="s">
        <v>10418</v>
      </c>
      <c r="M4674" s="2">
        <v>4.8869999999999996</v>
      </c>
      <c r="P4674" s="181" t="s">
        <v>11517</v>
      </c>
      <c r="Q4674" s="182"/>
      <c r="S4674" s="6">
        <v>0</v>
      </c>
      <c r="T4674" s="6">
        <v>0</v>
      </c>
      <c r="U4674" s="6">
        <v>0</v>
      </c>
      <c r="V4674" s="6">
        <v>-69617.929999999993</v>
      </c>
      <c r="W4674" s="6">
        <f>SUM(Table2[[#This Row],[PE Obligations]:[Paving Obligations]])</f>
        <v>-69617.929999999993</v>
      </c>
    </row>
    <row r="4675" spans="1:23" ht="30" x14ac:dyDescent="0.25">
      <c r="A4675" s="5">
        <v>124992</v>
      </c>
      <c r="B4675" s="4">
        <v>3</v>
      </c>
      <c r="C4675" s="9" t="s">
        <v>269</v>
      </c>
      <c r="D4675" s="65" t="s">
        <v>4120</v>
      </c>
      <c r="E4675" s="65" t="s">
        <v>11498</v>
      </c>
      <c r="F4675" s="9" t="s">
        <v>4121</v>
      </c>
      <c r="H4675" s="1" t="s">
        <v>35</v>
      </c>
      <c r="I4675" s="1" t="s">
        <v>29</v>
      </c>
      <c r="K4675" s="14" t="s">
        <v>28</v>
      </c>
      <c r="L4675" s="14" t="s">
        <v>113</v>
      </c>
      <c r="M4675" s="2">
        <v>0.01</v>
      </c>
      <c r="P4675" s="181" t="s">
        <v>11517</v>
      </c>
      <c r="Q4675" s="182" t="s">
        <v>30</v>
      </c>
      <c r="R4675" s="9" t="s">
        <v>4122</v>
      </c>
      <c r="S4675" s="6">
        <v>0</v>
      </c>
      <c r="T4675" s="6">
        <v>0</v>
      </c>
      <c r="U4675" s="6">
        <v>-69873.94</v>
      </c>
      <c r="V4675" s="6">
        <v>0</v>
      </c>
      <c r="W4675" s="6">
        <f>SUM(Table2[[#This Row],[PE Obligations]:[Paving Obligations]])</f>
        <v>-69873.94</v>
      </c>
    </row>
    <row r="4676" spans="1:23" x14ac:dyDescent="0.25">
      <c r="A4676" s="5">
        <v>126509</v>
      </c>
      <c r="B4676" s="4">
        <v>1</v>
      </c>
      <c r="C4676" s="9" t="s">
        <v>899</v>
      </c>
      <c r="D4676" s="65"/>
      <c r="E4676" s="65" t="s">
        <v>11500</v>
      </c>
      <c r="F4676" s="9" t="s">
        <v>4896</v>
      </c>
      <c r="H4676" s="1" t="s">
        <v>1246</v>
      </c>
      <c r="K4676" s="14" t="s">
        <v>11500</v>
      </c>
      <c r="L4676" s="14" t="s">
        <v>11500</v>
      </c>
      <c r="M4676" s="1" t="s">
        <v>57</v>
      </c>
      <c r="P4676" s="181" t="s">
        <v>11500</v>
      </c>
      <c r="Q4676" s="182"/>
      <c r="S4676" s="6">
        <v>0</v>
      </c>
      <c r="T4676" s="6">
        <v>0</v>
      </c>
      <c r="U4676" s="6">
        <v>-70887.75</v>
      </c>
      <c r="V4676" s="6">
        <v>0</v>
      </c>
      <c r="W4676" s="6">
        <f>SUM(Table2[[#This Row],[PE Obligations]:[Paving Obligations]])</f>
        <v>-70887.75</v>
      </c>
    </row>
    <row r="4677" spans="1:23" ht="75" x14ac:dyDescent="0.25">
      <c r="A4677" s="5">
        <v>120325</v>
      </c>
      <c r="B4677" s="4">
        <v>4</v>
      </c>
      <c r="C4677" s="9" t="s">
        <v>314</v>
      </c>
      <c r="D4677" s="65"/>
      <c r="E4677" s="65" t="s">
        <v>11498</v>
      </c>
      <c r="F4677" s="9" t="s">
        <v>2692</v>
      </c>
      <c r="G4677" s="9" t="s">
        <v>2693</v>
      </c>
      <c r="H4677" s="1" t="s">
        <v>22</v>
      </c>
      <c r="I4677" s="1" t="s">
        <v>39</v>
      </c>
      <c r="K4677" s="14" t="s">
        <v>11500</v>
      </c>
      <c r="L4677" s="14" t="s">
        <v>11500</v>
      </c>
      <c r="M4677" s="2">
        <v>0.8</v>
      </c>
      <c r="P4677" s="181" t="s">
        <v>11516</v>
      </c>
      <c r="Q4677" s="182" t="s">
        <v>430</v>
      </c>
      <c r="S4677" s="6">
        <v>4511.84</v>
      </c>
      <c r="T4677" s="6">
        <v>0</v>
      </c>
      <c r="U4677" s="6">
        <v>-76685.81</v>
      </c>
      <c r="V4677" s="6">
        <v>0</v>
      </c>
      <c r="W4677" s="6">
        <f>SUM(Table2[[#This Row],[PE Obligations]:[Paving Obligations]])</f>
        <v>-72173.97</v>
      </c>
    </row>
    <row r="4678" spans="1:23" x14ac:dyDescent="0.25">
      <c r="A4678" s="5">
        <v>128046</v>
      </c>
      <c r="B4678" s="4">
        <v>1</v>
      </c>
      <c r="C4678" s="9" t="s">
        <v>83</v>
      </c>
      <c r="D4678" s="65"/>
      <c r="E4678" s="65" t="s">
        <v>11500</v>
      </c>
      <c r="F4678" s="9" t="s">
        <v>5997</v>
      </c>
      <c r="H4678" s="1" t="s">
        <v>878</v>
      </c>
      <c r="I4678" s="1" t="s">
        <v>972</v>
      </c>
      <c r="K4678" s="14" t="s">
        <v>11500</v>
      </c>
      <c r="L4678" s="14" t="s">
        <v>11500</v>
      </c>
      <c r="M4678" s="1" t="s">
        <v>57</v>
      </c>
      <c r="P4678" s="181" t="s">
        <v>11500</v>
      </c>
      <c r="Q4678" s="182"/>
      <c r="S4678" s="6">
        <v>0</v>
      </c>
      <c r="T4678" s="6">
        <v>0</v>
      </c>
      <c r="U4678" s="6">
        <v>-72509.75</v>
      </c>
      <c r="V4678" s="6">
        <v>0</v>
      </c>
      <c r="W4678" s="6">
        <f>SUM(Table2[[#This Row],[PE Obligations]:[Paving Obligations]])</f>
        <v>-72509.75</v>
      </c>
    </row>
    <row r="4679" spans="1:23" ht="45" x14ac:dyDescent="0.25">
      <c r="A4679" s="5">
        <v>124916</v>
      </c>
      <c r="B4679" s="4">
        <v>4</v>
      </c>
      <c r="C4679" s="9" t="s">
        <v>355</v>
      </c>
      <c r="D4679" s="65"/>
      <c r="E4679" s="65" t="s">
        <v>11498</v>
      </c>
      <c r="F4679" s="9" t="s">
        <v>4096</v>
      </c>
      <c r="G4679" s="9" t="s">
        <v>4097</v>
      </c>
      <c r="H4679" s="1" t="s">
        <v>22</v>
      </c>
      <c r="I4679" s="1" t="s">
        <v>158</v>
      </c>
      <c r="J4679" s="1" t="e">
        <f>VLOOKUP(A4679,'Resurfacing Data'!A:M,13,FALSE)</f>
        <v>#N/A</v>
      </c>
      <c r="K4679" s="14" t="s">
        <v>11496</v>
      </c>
      <c r="L4679" s="14" t="s">
        <v>10418</v>
      </c>
      <c r="M4679" s="2">
        <v>0.72</v>
      </c>
      <c r="P4679" s="181" t="s">
        <v>11517</v>
      </c>
      <c r="Q4679" s="182" t="s">
        <v>24</v>
      </c>
      <c r="S4679" s="6">
        <v>-125.57</v>
      </c>
      <c r="T4679" s="6">
        <v>0</v>
      </c>
      <c r="U4679" s="6">
        <v>-73486.92</v>
      </c>
      <c r="V4679" s="6">
        <v>0</v>
      </c>
      <c r="W4679" s="6">
        <f>SUM(Table2[[#This Row],[PE Obligations]:[Paving Obligations]])</f>
        <v>-73612.490000000005</v>
      </c>
    </row>
    <row r="4680" spans="1:23" x14ac:dyDescent="0.25">
      <c r="A4680" s="5">
        <v>121822</v>
      </c>
      <c r="B4680" s="4">
        <v>2</v>
      </c>
      <c r="C4680" s="9" t="s">
        <v>98</v>
      </c>
      <c r="D4680" s="65" t="s">
        <v>1334</v>
      </c>
      <c r="E4680" s="65" t="s">
        <v>900</v>
      </c>
      <c r="F4680" s="9" t="s">
        <v>3018</v>
      </c>
      <c r="G4680" s="9" t="s">
        <v>969</v>
      </c>
      <c r="H4680" s="1" t="s">
        <v>501</v>
      </c>
      <c r="I4680" s="1" t="s">
        <v>969</v>
      </c>
      <c r="K4680" s="14" t="s">
        <v>11496</v>
      </c>
      <c r="L4680" s="14" t="s">
        <v>113</v>
      </c>
      <c r="M4680" s="2">
        <v>0</v>
      </c>
      <c r="N4680" s="13">
        <v>42825</v>
      </c>
      <c r="P4680" s="181" t="s">
        <v>11515</v>
      </c>
      <c r="Q4680" s="182" t="s">
        <v>24</v>
      </c>
      <c r="S4680" s="6">
        <v>-900.54</v>
      </c>
      <c r="T4680" s="6">
        <v>0</v>
      </c>
      <c r="U4680" s="6">
        <v>-73485.009999999995</v>
      </c>
      <c r="V4680" s="6">
        <v>0</v>
      </c>
      <c r="W4680" s="6">
        <f>SUM(Table2[[#This Row],[PE Obligations]:[Paving Obligations]])</f>
        <v>-74385.549999999988</v>
      </c>
    </row>
    <row r="4681" spans="1:23" x14ac:dyDescent="0.25">
      <c r="A4681" s="5">
        <v>126333</v>
      </c>
      <c r="B4681" s="4">
        <v>4</v>
      </c>
      <c r="C4681" s="9" t="s">
        <v>215</v>
      </c>
      <c r="D4681" s="65" t="s">
        <v>360</v>
      </c>
      <c r="E4681" s="65" t="s">
        <v>900</v>
      </c>
      <c r="F4681" s="9" t="s">
        <v>4826</v>
      </c>
      <c r="G4681" s="9" t="s">
        <v>3213</v>
      </c>
      <c r="H4681" s="1" t="s">
        <v>158</v>
      </c>
      <c r="I4681" s="1" t="s">
        <v>341</v>
      </c>
      <c r="J4681" s="1" t="str">
        <f>VLOOKUP(A4681,'Resurfacing Data'!A:M,13,FALSE)</f>
        <v>Mill &amp; 411D</v>
      </c>
      <c r="K4681" s="14" t="s">
        <v>11496</v>
      </c>
      <c r="L4681" s="14" t="s">
        <v>10418</v>
      </c>
      <c r="M4681" s="2">
        <v>2.19</v>
      </c>
      <c r="N4681" s="13">
        <v>43231</v>
      </c>
      <c r="O4681" s="1" t="s">
        <v>342</v>
      </c>
      <c r="P4681" s="181" t="s">
        <v>11514</v>
      </c>
      <c r="Q4681" s="182" t="s">
        <v>430</v>
      </c>
      <c r="S4681" s="6">
        <v>0</v>
      </c>
      <c r="T4681" s="6">
        <v>0</v>
      </c>
      <c r="U4681" s="6">
        <v>-61385.38</v>
      </c>
      <c r="V4681" s="6">
        <v>-13246.64</v>
      </c>
      <c r="W4681" s="6">
        <f>SUM(Table2[[#This Row],[PE Obligations]:[Paving Obligations]])</f>
        <v>-74632.01999999999</v>
      </c>
    </row>
    <row r="4682" spans="1:23" ht="75" x14ac:dyDescent="0.25">
      <c r="A4682" s="5">
        <v>119605</v>
      </c>
      <c r="B4682" s="4">
        <v>4</v>
      </c>
      <c r="C4682" s="9" t="s">
        <v>18</v>
      </c>
      <c r="D4682" s="65" t="s">
        <v>363</v>
      </c>
      <c r="E4682" s="65" t="s">
        <v>900</v>
      </c>
      <c r="F4682" s="9" t="s">
        <v>2474</v>
      </c>
      <c r="G4682" s="9" t="s">
        <v>2475</v>
      </c>
      <c r="H4682" s="1" t="s">
        <v>158</v>
      </c>
      <c r="I4682" s="1" t="s">
        <v>341</v>
      </c>
      <c r="J4682" s="1" t="str">
        <f>VLOOKUP(A4682,'Resurfacing Data'!A:M,13,FALSE)</f>
        <v>Mill &amp; "D" Mix 1.25" @ 132.5#/sy</v>
      </c>
      <c r="K4682" s="14" t="s">
        <v>11496</v>
      </c>
      <c r="L4682" s="14" t="s">
        <v>10418</v>
      </c>
      <c r="M4682" s="2">
        <v>2.33</v>
      </c>
      <c r="N4682" s="13">
        <v>41733</v>
      </c>
      <c r="O4682" s="1" t="s">
        <v>342</v>
      </c>
      <c r="P4682" s="181" t="s">
        <v>11514</v>
      </c>
      <c r="Q4682" s="182" t="s">
        <v>11</v>
      </c>
      <c r="S4682" s="6">
        <v>0</v>
      </c>
      <c r="T4682" s="6">
        <v>0</v>
      </c>
      <c r="U4682" s="6">
        <v>-84819.81</v>
      </c>
      <c r="V4682" s="6">
        <v>10122.969999999999</v>
      </c>
      <c r="W4682" s="6">
        <f>SUM(Table2[[#This Row],[PE Obligations]:[Paving Obligations]])</f>
        <v>-74696.84</v>
      </c>
    </row>
    <row r="4683" spans="1:23" x14ac:dyDescent="0.25">
      <c r="A4683" s="5">
        <v>127772</v>
      </c>
      <c r="B4683" s="4">
        <v>2</v>
      </c>
      <c r="C4683" s="9" t="s">
        <v>65</v>
      </c>
      <c r="D4683" s="65"/>
      <c r="E4683" s="65" t="s">
        <v>10721</v>
      </c>
      <c r="F4683" s="9" t="s">
        <v>5790</v>
      </c>
      <c r="H4683" s="1" t="s">
        <v>105</v>
      </c>
      <c r="I4683" s="1" t="s">
        <v>171</v>
      </c>
      <c r="K4683" s="14" t="s">
        <v>11500</v>
      </c>
      <c r="L4683" s="14" t="s">
        <v>11500</v>
      </c>
      <c r="M4683" s="1" t="s">
        <v>57</v>
      </c>
      <c r="P4683" s="181" t="s">
        <v>11513</v>
      </c>
      <c r="Q4683" s="182"/>
      <c r="S4683" s="6">
        <v>0</v>
      </c>
      <c r="T4683" s="6">
        <v>0</v>
      </c>
      <c r="U4683" s="6">
        <v>-75958.53</v>
      </c>
      <c r="V4683" s="6">
        <v>0</v>
      </c>
      <c r="W4683" s="6">
        <f>SUM(Table2[[#This Row],[PE Obligations]:[Paving Obligations]])</f>
        <v>-75958.53</v>
      </c>
    </row>
    <row r="4684" spans="1:23" x14ac:dyDescent="0.25">
      <c r="A4684" s="5">
        <v>128045</v>
      </c>
      <c r="B4684" s="4">
        <v>1</v>
      </c>
      <c r="C4684" s="9" t="s">
        <v>292</v>
      </c>
      <c r="D4684" s="65"/>
      <c r="E4684" s="65" t="s">
        <v>11500</v>
      </c>
      <c r="F4684" s="9" t="s">
        <v>5996</v>
      </c>
      <c r="H4684" s="1" t="s">
        <v>878</v>
      </c>
      <c r="I4684" s="1" t="s">
        <v>972</v>
      </c>
      <c r="K4684" s="14" t="s">
        <v>11500</v>
      </c>
      <c r="L4684" s="14" t="s">
        <v>11500</v>
      </c>
      <c r="M4684" s="1" t="s">
        <v>57</v>
      </c>
      <c r="P4684" s="181" t="s">
        <v>11500</v>
      </c>
      <c r="Q4684" s="182"/>
      <c r="S4684" s="6">
        <v>0</v>
      </c>
      <c r="T4684" s="6">
        <v>0</v>
      </c>
      <c r="U4684" s="6">
        <v>-76000</v>
      </c>
      <c r="V4684" s="6">
        <v>0</v>
      </c>
      <c r="W4684" s="6">
        <f>SUM(Table2[[#This Row],[PE Obligations]:[Paving Obligations]])</f>
        <v>-76000</v>
      </c>
    </row>
    <row r="4685" spans="1:23" x14ac:dyDescent="0.25">
      <c r="A4685" s="5">
        <v>127566</v>
      </c>
      <c r="B4685" s="4">
        <v>1</v>
      </c>
      <c r="C4685" s="9" t="s">
        <v>287</v>
      </c>
      <c r="D4685" s="65"/>
      <c r="E4685" s="65" t="s">
        <v>900</v>
      </c>
      <c r="F4685" s="9" t="s">
        <v>5585</v>
      </c>
      <c r="H4685" s="1" t="s">
        <v>105</v>
      </c>
      <c r="I4685" s="1" t="s">
        <v>171</v>
      </c>
      <c r="K4685" s="14" t="s">
        <v>11500</v>
      </c>
      <c r="L4685" s="14" t="s">
        <v>11500</v>
      </c>
      <c r="M4685" s="1" t="s">
        <v>57</v>
      </c>
      <c r="P4685" s="181" t="s">
        <v>11515</v>
      </c>
      <c r="Q4685" s="182"/>
      <c r="S4685" s="6">
        <v>0</v>
      </c>
      <c r="T4685" s="6">
        <v>0</v>
      </c>
      <c r="U4685" s="6">
        <v>-76124.08</v>
      </c>
      <c r="V4685" s="6">
        <v>0</v>
      </c>
      <c r="W4685" s="6">
        <f>SUM(Table2[[#This Row],[PE Obligations]:[Paving Obligations]])</f>
        <v>-76124.08</v>
      </c>
    </row>
    <row r="4686" spans="1:23" ht="75" x14ac:dyDescent="0.25">
      <c r="A4686" s="5">
        <v>117132</v>
      </c>
      <c r="B4686" s="4">
        <v>3</v>
      </c>
      <c r="C4686" s="9" t="s">
        <v>318</v>
      </c>
      <c r="D4686" s="65"/>
      <c r="E4686" s="65" t="s">
        <v>11498</v>
      </c>
      <c r="F4686" s="9" t="s">
        <v>2051</v>
      </c>
      <c r="G4686" s="9" t="s">
        <v>2052</v>
      </c>
      <c r="H4686" s="1" t="s">
        <v>22</v>
      </c>
      <c r="I4686" s="1" t="s">
        <v>24</v>
      </c>
      <c r="K4686" s="14" t="s">
        <v>11500</v>
      </c>
      <c r="L4686" s="14" t="s">
        <v>11500</v>
      </c>
      <c r="M4686" s="2">
        <v>0</v>
      </c>
      <c r="P4686" s="181" t="s">
        <v>11517</v>
      </c>
      <c r="Q4686" s="182"/>
      <c r="S4686" s="6">
        <v>0</v>
      </c>
      <c r="T4686" s="6">
        <v>0</v>
      </c>
      <c r="U4686" s="6">
        <v>-76693.81</v>
      </c>
      <c r="V4686" s="6">
        <v>0</v>
      </c>
      <c r="W4686" s="6">
        <f>SUM(Table2[[#This Row],[PE Obligations]:[Paving Obligations]])</f>
        <v>-76693.81</v>
      </c>
    </row>
    <row r="4687" spans="1:23" x14ac:dyDescent="0.25">
      <c r="A4687" s="5">
        <v>127189</v>
      </c>
      <c r="B4687" s="4">
        <v>2</v>
      </c>
      <c r="C4687" s="9" t="s">
        <v>308</v>
      </c>
      <c r="D4687" s="65" t="s">
        <v>4685</v>
      </c>
      <c r="E4687" s="65" t="s">
        <v>900</v>
      </c>
      <c r="F4687" s="9" t="s">
        <v>5356</v>
      </c>
      <c r="G4687" s="9" t="s">
        <v>4916</v>
      </c>
      <c r="H4687" s="1" t="s">
        <v>158</v>
      </c>
      <c r="I4687" s="1" t="s">
        <v>341</v>
      </c>
      <c r="J4687" s="1" t="str">
        <f>VLOOKUP(A4687,'Resurfacing Data'!A:M,13,FALSE)</f>
        <v>Mill &amp; CW</v>
      </c>
      <c r="K4687" s="14" t="s">
        <v>11496</v>
      </c>
      <c r="L4687" s="14" t="s">
        <v>10418</v>
      </c>
      <c r="M4687" s="2">
        <v>3.14</v>
      </c>
      <c r="N4687" s="13">
        <v>43595</v>
      </c>
      <c r="O4687" s="1" t="s">
        <v>342</v>
      </c>
      <c r="P4687" s="181" t="s">
        <v>11515</v>
      </c>
      <c r="Q4687" s="182" t="s">
        <v>24</v>
      </c>
      <c r="S4687" s="6">
        <v>0</v>
      </c>
      <c r="T4687" s="6">
        <v>0</v>
      </c>
      <c r="U4687" s="6">
        <v>0</v>
      </c>
      <c r="V4687" s="6">
        <v>-76928</v>
      </c>
      <c r="W4687" s="6">
        <f>SUM(Table2[[#This Row],[PE Obligations]:[Paving Obligations]])</f>
        <v>-76928</v>
      </c>
    </row>
    <row r="4688" spans="1:23" ht="30" x14ac:dyDescent="0.25">
      <c r="A4688" s="5">
        <v>124931</v>
      </c>
      <c r="B4688" s="4">
        <v>2</v>
      </c>
      <c r="C4688" s="9" t="s">
        <v>128</v>
      </c>
      <c r="D4688" s="65" t="s">
        <v>3693</v>
      </c>
      <c r="E4688" s="65" t="s">
        <v>900</v>
      </c>
      <c r="F4688" s="9" t="s">
        <v>4109</v>
      </c>
      <c r="G4688" s="9" t="s">
        <v>4110</v>
      </c>
      <c r="H4688" s="1" t="s">
        <v>158</v>
      </c>
      <c r="I4688" s="1" t="s">
        <v>341</v>
      </c>
      <c r="J4688" s="1" t="str">
        <f>VLOOKUP(A4688,'Resurfacing Data'!A:M,13,FALSE)</f>
        <v>Mill &amp; 411D</v>
      </c>
      <c r="K4688" s="14" t="s">
        <v>11496</v>
      </c>
      <c r="L4688" s="14" t="s">
        <v>10418</v>
      </c>
      <c r="M4688" s="2">
        <v>6.83</v>
      </c>
      <c r="N4688" s="13">
        <v>42867</v>
      </c>
      <c r="O4688" s="1" t="s">
        <v>342</v>
      </c>
      <c r="P4688" s="181" t="s">
        <v>11515</v>
      </c>
      <c r="Q4688" s="182" t="s">
        <v>24</v>
      </c>
      <c r="S4688" s="6">
        <v>0</v>
      </c>
      <c r="T4688" s="6">
        <v>0</v>
      </c>
      <c r="U4688" s="6">
        <v>15036.71</v>
      </c>
      <c r="V4688" s="6">
        <v>-92138</v>
      </c>
      <c r="W4688" s="6">
        <f>SUM(Table2[[#This Row],[PE Obligations]:[Paving Obligations]])</f>
        <v>-77101.290000000008</v>
      </c>
    </row>
    <row r="4689" spans="1:23" ht="45" x14ac:dyDescent="0.25">
      <c r="A4689" s="5">
        <v>103665</v>
      </c>
      <c r="B4689" s="4">
        <v>3</v>
      </c>
      <c r="C4689" s="9" t="s">
        <v>152</v>
      </c>
      <c r="D4689" s="65" t="s">
        <v>135</v>
      </c>
      <c r="E4689" s="65" t="s">
        <v>11498</v>
      </c>
      <c r="F4689" s="9" t="s">
        <v>805</v>
      </c>
      <c r="G4689" s="9" t="s">
        <v>806</v>
      </c>
      <c r="H4689" s="1" t="s">
        <v>24</v>
      </c>
      <c r="I4689" s="1" t="s">
        <v>118</v>
      </c>
      <c r="K4689" s="14" t="s">
        <v>11496</v>
      </c>
      <c r="L4689" s="14" t="s">
        <v>11499</v>
      </c>
      <c r="M4689" s="2">
        <v>1.423</v>
      </c>
      <c r="N4689" s="13">
        <v>39157</v>
      </c>
      <c r="P4689" s="181" t="s">
        <v>11517</v>
      </c>
      <c r="Q4689" s="182"/>
      <c r="S4689" s="6">
        <v>0</v>
      </c>
      <c r="T4689" s="6">
        <v>-77864.47</v>
      </c>
      <c r="U4689" s="6">
        <v>0</v>
      </c>
      <c r="V4689" s="6">
        <v>0</v>
      </c>
      <c r="W4689" s="6">
        <f>SUM(Table2[[#This Row],[PE Obligations]:[Paving Obligations]])</f>
        <v>-77864.47</v>
      </c>
    </row>
    <row r="4690" spans="1:23" ht="30" x14ac:dyDescent="0.25">
      <c r="A4690" s="5">
        <v>112525</v>
      </c>
      <c r="B4690" s="4">
        <v>4</v>
      </c>
      <c r="C4690" s="9" t="s">
        <v>229</v>
      </c>
      <c r="D4690" s="65" t="s">
        <v>114</v>
      </c>
      <c r="E4690" s="65" t="s">
        <v>10721</v>
      </c>
      <c r="F4690" s="9" t="s">
        <v>1320</v>
      </c>
      <c r="G4690" s="9" t="s">
        <v>1321</v>
      </c>
      <c r="H4690" s="1" t="s">
        <v>74</v>
      </c>
      <c r="I4690" s="1" t="s">
        <v>522</v>
      </c>
      <c r="K4690" s="14" t="s">
        <v>11496</v>
      </c>
      <c r="L4690" s="14" t="s">
        <v>113</v>
      </c>
      <c r="M4690" s="2">
        <v>0.54900000000000004</v>
      </c>
      <c r="N4690" s="13">
        <v>41467</v>
      </c>
      <c r="P4690" s="181" t="s">
        <v>11513</v>
      </c>
      <c r="Q4690" s="182" t="s">
        <v>148</v>
      </c>
      <c r="S4690" s="6">
        <v>-50591.35</v>
      </c>
      <c r="T4690" s="6">
        <v>-29547.37</v>
      </c>
      <c r="U4690" s="6">
        <v>1959.87</v>
      </c>
      <c r="V4690" s="6">
        <v>0</v>
      </c>
      <c r="W4690" s="6">
        <f>SUM(Table2[[#This Row],[PE Obligations]:[Paving Obligations]])</f>
        <v>-78178.850000000006</v>
      </c>
    </row>
    <row r="4691" spans="1:23" x14ac:dyDescent="0.25">
      <c r="A4691" s="5">
        <v>126696</v>
      </c>
      <c r="B4691" s="4">
        <v>3</v>
      </c>
      <c r="C4691" s="9" t="s">
        <v>54</v>
      </c>
      <c r="D4691" s="65"/>
      <c r="E4691" s="65" t="s">
        <v>11500</v>
      </c>
      <c r="F4691" s="9" t="s">
        <v>5082</v>
      </c>
      <c r="H4691" s="1" t="s">
        <v>878</v>
      </c>
      <c r="I4691" s="1" t="s">
        <v>972</v>
      </c>
      <c r="K4691" s="14" t="s">
        <v>11500</v>
      </c>
      <c r="L4691" s="14" t="s">
        <v>11500</v>
      </c>
      <c r="M4691" s="1" t="s">
        <v>57</v>
      </c>
      <c r="P4691" s="181" t="s">
        <v>11500</v>
      </c>
      <c r="Q4691" s="182"/>
      <c r="S4691" s="6">
        <v>0</v>
      </c>
      <c r="T4691" s="6">
        <v>0</v>
      </c>
      <c r="U4691" s="6">
        <v>-78974.929999999993</v>
      </c>
      <c r="V4691" s="6">
        <v>0</v>
      </c>
      <c r="W4691" s="6">
        <f>SUM(Table2[[#This Row],[PE Obligations]:[Paving Obligations]])</f>
        <v>-78974.929999999993</v>
      </c>
    </row>
    <row r="4692" spans="1:23" ht="30" x14ac:dyDescent="0.25">
      <c r="A4692" s="5">
        <v>127280</v>
      </c>
      <c r="B4692" s="4">
        <v>3</v>
      </c>
      <c r="C4692" s="9" t="s">
        <v>318</v>
      </c>
      <c r="D4692" s="65" t="s">
        <v>335</v>
      </c>
      <c r="E4692" s="65" t="s">
        <v>900</v>
      </c>
      <c r="F4692" s="9" t="s">
        <v>5408</v>
      </c>
      <c r="G4692" s="9" t="s">
        <v>4135</v>
      </c>
      <c r="H4692" s="1" t="s">
        <v>158</v>
      </c>
      <c r="I4692" s="1" t="s">
        <v>341</v>
      </c>
      <c r="J4692" s="1" t="str">
        <f>VLOOKUP(A4692,'Resurfacing Data'!A:M,13,FALSE)</f>
        <v>411 D Overlay</v>
      </c>
      <c r="K4692" s="14" t="s">
        <v>11496</v>
      </c>
      <c r="L4692" s="14" t="s">
        <v>10418</v>
      </c>
      <c r="M4692" s="2">
        <v>6.54</v>
      </c>
      <c r="N4692" s="13">
        <v>43553</v>
      </c>
      <c r="O4692" s="1" t="s">
        <v>337</v>
      </c>
      <c r="P4692" s="181" t="s">
        <v>11515</v>
      </c>
      <c r="Q4692" s="182" t="s">
        <v>24</v>
      </c>
      <c r="S4692" s="6">
        <v>0</v>
      </c>
      <c r="T4692" s="6">
        <v>0</v>
      </c>
      <c r="U4692" s="6">
        <v>9975.9699999999993</v>
      </c>
      <c r="V4692" s="6">
        <v>-89004.34</v>
      </c>
      <c r="W4692" s="6">
        <f>SUM(Table2[[#This Row],[PE Obligations]:[Paving Obligations]])</f>
        <v>-79028.37</v>
      </c>
    </row>
    <row r="4693" spans="1:23" x14ac:dyDescent="0.25">
      <c r="A4693" s="5">
        <v>125772</v>
      </c>
      <c r="B4693" s="4">
        <v>1</v>
      </c>
      <c r="C4693" s="9" t="s">
        <v>292</v>
      </c>
      <c r="D4693" s="65"/>
      <c r="E4693" s="65" t="s">
        <v>11500</v>
      </c>
      <c r="F4693" s="9" t="s">
        <v>4566</v>
      </c>
      <c r="H4693" s="1" t="s">
        <v>878</v>
      </c>
      <c r="I4693" s="1" t="s">
        <v>972</v>
      </c>
      <c r="K4693" s="14" t="s">
        <v>11500</v>
      </c>
      <c r="L4693" s="14" t="s">
        <v>11500</v>
      </c>
      <c r="M4693" s="1" t="s">
        <v>57</v>
      </c>
      <c r="P4693" s="181" t="s">
        <v>11500</v>
      </c>
      <c r="Q4693" s="182"/>
      <c r="S4693" s="6">
        <v>0</v>
      </c>
      <c r="T4693" s="6">
        <v>0</v>
      </c>
      <c r="U4693" s="6">
        <v>-79874.5</v>
      </c>
      <c r="V4693" s="6">
        <v>0</v>
      </c>
      <c r="W4693" s="6">
        <f>SUM(Table2[[#This Row],[PE Obligations]:[Paving Obligations]])</f>
        <v>-79874.5</v>
      </c>
    </row>
    <row r="4694" spans="1:23" x14ac:dyDescent="0.25">
      <c r="A4694" s="5">
        <v>125352</v>
      </c>
      <c r="B4694" s="4">
        <v>3</v>
      </c>
      <c r="C4694" s="9" t="s">
        <v>206</v>
      </c>
      <c r="D4694" s="65"/>
      <c r="E4694" s="65" t="s">
        <v>11500</v>
      </c>
      <c r="F4694" s="9" t="s">
        <v>4289</v>
      </c>
      <c r="H4694" s="1" t="s">
        <v>878</v>
      </c>
      <c r="I4694" s="1" t="s">
        <v>972</v>
      </c>
      <c r="K4694" s="14" t="s">
        <v>11500</v>
      </c>
      <c r="L4694" s="14" t="s">
        <v>11500</v>
      </c>
      <c r="M4694" s="1" t="s">
        <v>57</v>
      </c>
      <c r="P4694" s="181" t="s">
        <v>11500</v>
      </c>
      <c r="Q4694" s="182"/>
      <c r="S4694" s="6">
        <v>0</v>
      </c>
      <c r="T4694" s="6">
        <v>0</v>
      </c>
      <c r="U4694" s="6">
        <v>-80000</v>
      </c>
      <c r="V4694" s="6">
        <v>0</v>
      </c>
      <c r="W4694" s="6">
        <f>SUM(Table2[[#This Row],[PE Obligations]:[Paving Obligations]])</f>
        <v>-80000</v>
      </c>
    </row>
    <row r="4695" spans="1:23" ht="105" x14ac:dyDescent="0.25">
      <c r="A4695" s="5">
        <v>118526.01</v>
      </c>
      <c r="B4695" s="4">
        <v>4</v>
      </c>
      <c r="C4695" s="9" t="s">
        <v>202</v>
      </c>
      <c r="D4695" s="65"/>
      <c r="E4695" s="65" t="s">
        <v>11498</v>
      </c>
      <c r="F4695" s="9" t="s">
        <v>2317</v>
      </c>
      <c r="G4695" s="9" t="s">
        <v>2318</v>
      </c>
      <c r="H4695" s="1" t="s">
        <v>22</v>
      </c>
      <c r="I4695" s="1" t="s">
        <v>39</v>
      </c>
      <c r="K4695" s="14" t="s">
        <v>11500</v>
      </c>
      <c r="L4695" s="14" t="s">
        <v>11500</v>
      </c>
      <c r="M4695" s="2">
        <v>0</v>
      </c>
      <c r="P4695" s="181" t="s">
        <v>11516</v>
      </c>
      <c r="Q4695" s="182" t="s">
        <v>11</v>
      </c>
      <c r="S4695" s="6">
        <v>0</v>
      </c>
      <c r="T4695" s="6">
        <v>0</v>
      </c>
      <c r="U4695" s="6">
        <v>-80193.66</v>
      </c>
      <c r="V4695" s="6">
        <v>0</v>
      </c>
      <c r="W4695" s="6">
        <f>SUM(Table2[[#This Row],[PE Obligations]:[Paving Obligations]])</f>
        <v>-80193.66</v>
      </c>
    </row>
    <row r="4696" spans="1:23" ht="120" x14ac:dyDescent="0.25">
      <c r="A4696" s="5">
        <v>116773.01</v>
      </c>
      <c r="B4696" s="4">
        <v>4</v>
      </c>
      <c r="C4696" s="9" t="s">
        <v>229</v>
      </c>
      <c r="D4696" s="65"/>
      <c r="E4696" s="65" t="s">
        <v>11498</v>
      </c>
      <c r="F4696" s="9" t="s">
        <v>1981</v>
      </c>
      <c r="G4696" s="9" t="s">
        <v>1982</v>
      </c>
      <c r="H4696" s="1" t="s">
        <v>22</v>
      </c>
      <c r="I4696" s="1" t="s">
        <v>39</v>
      </c>
      <c r="K4696" s="14" t="s">
        <v>11500</v>
      </c>
      <c r="L4696" s="14" t="s">
        <v>11500</v>
      </c>
      <c r="M4696" s="2">
        <v>0</v>
      </c>
      <c r="P4696" s="181" t="s">
        <v>11517</v>
      </c>
      <c r="Q4696" s="182" t="s">
        <v>1369</v>
      </c>
      <c r="S4696" s="6">
        <v>0</v>
      </c>
      <c r="T4696" s="6">
        <v>0</v>
      </c>
      <c r="U4696" s="6">
        <v>-82415.97</v>
      </c>
      <c r="V4696" s="6">
        <v>0</v>
      </c>
      <c r="W4696" s="6">
        <f>SUM(Table2[[#This Row],[PE Obligations]:[Paving Obligations]])</f>
        <v>-82415.97</v>
      </c>
    </row>
    <row r="4697" spans="1:23" ht="60" x14ac:dyDescent="0.25">
      <c r="A4697" s="5">
        <v>100268.03</v>
      </c>
      <c r="B4697" s="4">
        <v>2</v>
      </c>
      <c r="C4697" s="9" t="s">
        <v>199</v>
      </c>
      <c r="D4697" s="65" t="s">
        <v>465</v>
      </c>
      <c r="E4697" s="65" t="s">
        <v>900</v>
      </c>
      <c r="F4697" s="9" t="s">
        <v>468</v>
      </c>
      <c r="G4697" s="9" t="s">
        <v>469</v>
      </c>
      <c r="H4697" s="1" t="s">
        <v>74</v>
      </c>
      <c r="I4697" s="1" t="s">
        <v>113</v>
      </c>
      <c r="K4697" s="14" t="s">
        <v>11496</v>
      </c>
      <c r="L4697" s="14" t="s">
        <v>113</v>
      </c>
      <c r="M4697" s="2">
        <v>5.26</v>
      </c>
      <c r="N4697" s="13">
        <v>42461</v>
      </c>
      <c r="P4697" s="181" t="s">
        <v>11515</v>
      </c>
      <c r="Q4697" s="182" t="s">
        <v>24</v>
      </c>
      <c r="S4697" s="6">
        <v>0</v>
      </c>
      <c r="T4697" s="6">
        <v>0</v>
      </c>
      <c r="U4697" s="6">
        <v>-82905.22</v>
      </c>
      <c r="V4697" s="6">
        <v>0</v>
      </c>
      <c r="W4697" s="6">
        <f>SUM(Table2[[#This Row],[PE Obligations]:[Paving Obligations]])</f>
        <v>-82905.22</v>
      </c>
    </row>
    <row r="4698" spans="1:23" x14ac:dyDescent="0.25">
      <c r="A4698" s="5">
        <v>126301</v>
      </c>
      <c r="B4698" s="4">
        <v>4</v>
      </c>
      <c r="C4698" s="9" t="s">
        <v>607</v>
      </c>
      <c r="D4698" s="65" t="s">
        <v>855</v>
      </c>
      <c r="E4698" s="65" t="s">
        <v>900</v>
      </c>
      <c r="F4698" s="9" t="s">
        <v>4804</v>
      </c>
      <c r="G4698" s="9" t="s">
        <v>3197</v>
      </c>
      <c r="H4698" s="1" t="s">
        <v>158</v>
      </c>
      <c r="I4698" s="1" t="s">
        <v>341</v>
      </c>
      <c r="J4698" s="1" t="str">
        <f>VLOOKUP(A4698,'Resurfacing Data'!A:M,13,FALSE)</f>
        <v>Profile Mill &amp; 85 lb/sy TLD</v>
      </c>
      <c r="K4698" s="14" t="s">
        <v>11496</v>
      </c>
      <c r="L4698" s="14" t="s">
        <v>10418</v>
      </c>
      <c r="M4698" s="2">
        <v>8.33</v>
      </c>
      <c r="N4698" s="13">
        <v>43140</v>
      </c>
      <c r="O4698" s="1" t="s">
        <v>337</v>
      </c>
      <c r="P4698" s="181" t="s">
        <v>11515</v>
      </c>
      <c r="Q4698" s="182" t="s">
        <v>24</v>
      </c>
      <c r="S4698" s="6">
        <v>0</v>
      </c>
      <c r="T4698" s="6">
        <v>0</v>
      </c>
      <c r="U4698" s="6">
        <v>-304262.58</v>
      </c>
      <c r="V4698" s="6">
        <v>221064.39</v>
      </c>
      <c r="W4698" s="6">
        <f>SUM(Table2[[#This Row],[PE Obligations]:[Paving Obligations]])</f>
        <v>-83198.19</v>
      </c>
    </row>
    <row r="4699" spans="1:23" ht="30" x14ac:dyDescent="0.25">
      <c r="A4699" s="5">
        <v>127791</v>
      </c>
      <c r="B4699" s="4">
        <v>3</v>
      </c>
      <c r="C4699" s="9" t="s">
        <v>152</v>
      </c>
      <c r="D4699" s="65"/>
      <c r="E4699" s="65" t="s">
        <v>11500</v>
      </c>
      <c r="F4699" s="9" t="s">
        <v>5801</v>
      </c>
      <c r="H4699" s="1" t="s">
        <v>878</v>
      </c>
      <c r="I4699" s="1" t="s">
        <v>972</v>
      </c>
      <c r="K4699" s="14" t="s">
        <v>11500</v>
      </c>
      <c r="L4699" s="14" t="s">
        <v>11500</v>
      </c>
      <c r="M4699" s="1" t="s">
        <v>57</v>
      </c>
      <c r="P4699" s="181" t="s">
        <v>11500</v>
      </c>
      <c r="Q4699" s="182"/>
      <c r="S4699" s="6">
        <v>0</v>
      </c>
      <c r="T4699" s="6">
        <v>0</v>
      </c>
      <c r="U4699" s="6">
        <v>-83398.559999999998</v>
      </c>
      <c r="V4699" s="6">
        <v>0</v>
      </c>
      <c r="W4699" s="6">
        <f>SUM(Table2[[#This Row],[PE Obligations]:[Paving Obligations]])</f>
        <v>-83398.559999999998</v>
      </c>
    </row>
    <row r="4700" spans="1:23" ht="30" x14ac:dyDescent="0.25">
      <c r="A4700" s="5">
        <v>122840</v>
      </c>
      <c r="B4700" s="4">
        <v>2</v>
      </c>
      <c r="C4700" s="9" t="s">
        <v>241</v>
      </c>
      <c r="D4700" s="65" t="s">
        <v>2362</v>
      </c>
      <c r="E4700" s="65" t="s">
        <v>900</v>
      </c>
      <c r="F4700" s="9" t="s">
        <v>3258</v>
      </c>
      <c r="G4700" s="9" t="s">
        <v>3259</v>
      </c>
      <c r="H4700" s="1" t="s">
        <v>158</v>
      </c>
      <c r="I4700" s="1" t="s">
        <v>341</v>
      </c>
      <c r="J4700" s="1" t="str">
        <f>VLOOKUP(A4700,'Resurfacing Data'!A:M,13,FALSE)</f>
        <v>Random Cold Planing &amp; "BM-2" Mix @ 226#/sy, "C-W" Mix @ 137.50#/sy</v>
      </c>
      <c r="K4700" s="14" t="s">
        <v>11496</v>
      </c>
      <c r="L4700" s="14" t="s">
        <v>10418</v>
      </c>
      <c r="M4700" s="2">
        <v>8.07</v>
      </c>
      <c r="N4700" s="13">
        <v>42545</v>
      </c>
      <c r="O4700" s="1" t="s">
        <v>342</v>
      </c>
      <c r="P4700" s="181" t="s">
        <v>11515</v>
      </c>
      <c r="Q4700" s="182" t="s">
        <v>24</v>
      </c>
      <c r="S4700" s="6">
        <v>0</v>
      </c>
      <c r="T4700" s="6">
        <v>0</v>
      </c>
      <c r="U4700" s="6">
        <v>-30512.22</v>
      </c>
      <c r="V4700" s="6">
        <v>-53149.98</v>
      </c>
      <c r="W4700" s="6">
        <f>SUM(Table2[[#This Row],[PE Obligations]:[Paving Obligations]])</f>
        <v>-83662.200000000012</v>
      </c>
    </row>
    <row r="4701" spans="1:23" x14ac:dyDescent="0.25">
      <c r="A4701" s="5">
        <v>46516</v>
      </c>
      <c r="B4701" s="4">
        <v>4</v>
      </c>
      <c r="C4701" s="9" t="s">
        <v>18</v>
      </c>
      <c r="D4701" s="65" t="s">
        <v>146</v>
      </c>
      <c r="E4701" s="65" t="s">
        <v>10721</v>
      </c>
      <c r="F4701" s="9" t="s">
        <v>147</v>
      </c>
      <c r="H4701" s="1" t="s">
        <v>24</v>
      </c>
      <c r="I4701" s="1" t="s">
        <v>113</v>
      </c>
      <c r="K4701" s="14" t="s">
        <v>11500</v>
      </c>
      <c r="L4701" s="14" t="s">
        <v>11500</v>
      </c>
      <c r="M4701" s="2">
        <v>0.11</v>
      </c>
      <c r="N4701" s="13">
        <v>41033</v>
      </c>
      <c r="P4701" s="181" t="s">
        <v>11513</v>
      </c>
      <c r="Q4701" s="182" t="s">
        <v>148</v>
      </c>
      <c r="S4701" s="6">
        <v>-84538.36</v>
      </c>
      <c r="T4701" s="6">
        <v>0</v>
      </c>
      <c r="U4701" s="6">
        <v>0</v>
      </c>
      <c r="V4701" s="6">
        <v>0</v>
      </c>
      <c r="W4701" s="6">
        <f>SUM(Table2[[#This Row],[PE Obligations]:[Paving Obligations]])</f>
        <v>-84538.36</v>
      </c>
    </row>
    <row r="4702" spans="1:23" ht="45" x14ac:dyDescent="0.25">
      <c r="A4702" s="5">
        <v>119954</v>
      </c>
      <c r="B4702" s="4">
        <v>3</v>
      </c>
      <c r="C4702" s="9" t="s">
        <v>54</v>
      </c>
      <c r="D4702" s="65" t="s">
        <v>757</v>
      </c>
      <c r="E4702" s="65" t="s">
        <v>10721</v>
      </c>
      <c r="F4702" s="9" t="s">
        <v>2563</v>
      </c>
      <c r="H4702" s="1" t="s">
        <v>52</v>
      </c>
      <c r="I4702" s="1" t="s">
        <v>48</v>
      </c>
      <c r="K4702" s="14" t="s">
        <v>28</v>
      </c>
      <c r="L4702" s="14" t="s">
        <v>11339</v>
      </c>
      <c r="M4702" s="1" t="s">
        <v>57</v>
      </c>
      <c r="N4702" s="13">
        <v>42195</v>
      </c>
      <c r="P4702" s="181" t="s">
        <v>11513</v>
      </c>
      <c r="Q4702" s="182" t="s">
        <v>148</v>
      </c>
      <c r="R4702" s="9" t="s">
        <v>2564</v>
      </c>
      <c r="S4702" s="6">
        <v>0</v>
      </c>
      <c r="T4702" s="6">
        <v>0</v>
      </c>
      <c r="U4702" s="6">
        <v>-84715.41</v>
      </c>
      <c r="V4702" s="6">
        <v>0</v>
      </c>
      <c r="W4702" s="6">
        <f>SUM(Table2[[#This Row],[PE Obligations]:[Paving Obligations]])</f>
        <v>-84715.41</v>
      </c>
    </row>
    <row r="4703" spans="1:23" x14ac:dyDescent="0.25">
      <c r="A4703" s="5">
        <v>126720</v>
      </c>
      <c r="B4703" s="4">
        <v>1</v>
      </c>
      <c r="C4703" s="9" t="s">
        <v>292</v>
      </c>
      <c r="D4703" s="65"/>
      <c r="E4703" s="65" t="s">
        <v>11500</v>
      </c>
      <c r="F4703" s="9" t="s">
        <v>5094</v>
      </c>
      <c r="H4703" s="1" t="s">
        <v>878</v>
      </c>
      <c r="I4703" s="1" t="s">
        <v>972</v>
      </c>
      <c r="K4703" s="14" t="s">
        <v>11500</v>
      </c>
      <c r="L4703" s="14" t="s">
        <v>11500</v>
      </c>
      <c r="M4703" s="1" t="s">
        <v>57</v>
      </c>
      <c r="P4703" s="181" t="s">
        <v>11500</v>
      </c>
      <c r="Q4703" s="182"/>
      <c r="S4703" s="6">
        <v>0</v>
      </c>
      <c r="T4703" s="6">
        <v>0</v>
      </c>
      <c r="U4703" s="6">
        <v>-85000</v>
      </c>
      <c r="V4703" s="6">
        <v>0</v>
      </c>
      <c r="W4703" s="6">
        <f>SUM(Table2[[#This Row],[PE Obligations]:[Paving Obligations]])</f>
        <v>-85000</v>
      </c>
    </row>
    <row r="4704" spans="1:23" ht="30" x14ac:dyDescent="0.25">
      <c r="A4704" s="5">
        <v>126406</v>
      </c>
      <c r="B4704" s="4">
        <v>3</v>
      </c>
      <c r="C4704" s="9" t="s">
        <v>131</v>
      </c>
      <c r="D4704" s="65" t="s">
        <v>108</v>
      </c>
      <c r="E4704" s="65" t="s">
        <v>10721</v>
      </c>
      <c r="F4704" s="9" t="s">
        <v>4846</v>
      </c>
      <c r="G4704" s="9" t="s">
        <v>4503</v>
      </c>
      <c r="H4704" s="1" t="s">
        <v>158</v>
      </c>
      <c r="I4704" s="1" t="s">
        <v>158</v>
      </c>
      <c r="J4704" s="1" t="str">
        <f>VLOOKUP(A4704,'Resurfacing Data'!A:M,13,FALSE)</f>
        <v>Mill, CS &amp; OGFC</v>
      </c>
      <c r="K4704" s="14" t="s">
        <v>11496</v>
      </c>
      <c r="L4704" s="14" t="s">
        <v>10418</v>
      </c>
      <c r="M4704" s="2">
        <v>2.5499999999999998</v>
      </c>
      <c r="N4704" s="13">
        <v>43140</v>
      </c>
      <c r="O4704" s="1" t="s">
        <v>342</v>
      </c>
      <c r="P4704" s="181" t="s">
        <v>11513</v>
      </c>
      <c r="Q4704" s="182" t="s">
        <v>148</v>
      </c>
      <c r="R4704" s="9" t="s">
        <v>4847</v>
      </c>
      <c r="S4704" s="6">
        <v>0</v>
      </c>
      <c r="T4704" s="6">
        <v>0</v>
      </c>
      <c r="U4704" s="6">
        <v>-3813.91</v>
      </c>
      <c r="V4704" s="6">
        <v>-81781.84</v>
      </c>
      <c r="W4704" s="6">
        <f>SUM(Table2[[#This Row],[PE Obligations]:[Paving Obligations]])</f>
        <v>-85595.75</v>
      </c>
    </row>
    <row r="4705" spans="1:23" ht="30" x14ac:dyDescent="0.25">
      <c r="A4705" s="5">
        <v>122021</v>
      </c>
      <c r="B4705" s="4">
        <v>4</v>
      </c>
      <c r="C4705" s="9" t="s">
        <v>314</v>
      </c>
      <c r="D4705" s="65" t="s">
        <v>3084</v>
      </c>
      <c r="E4705" s="65" t="s">
        <v>11498</v>
      </c>
      <c r="F4705" s="9" t="s">
        <v>3085</v>
      </c>
      <c r="H4705" s="1" t="s">
        <v>1098</v>
      </c>
      <c r="I4705" s="1" t="s">
        <v>158</v>
      </c>
      <c r="K4705" s="14" t="s">
        <v>11500</v>
      </c>
      <c r="L4705" s="14" t="s">
        <v>11500</v>
      </c>
      <c r="M4705" s="2">
        <v>5.899</v>
      </c>
      <c r="P4705" s="181" t="s">
        <v>11517</v>
      </c>
      <c r="Q4705" s="182" t="s">
        <v>30</v>
      </c>
      <c r="S4705" s="6">
        <v>0</v>
      </c>
      <c r="T4705" s="6">
        <v>0</v>
      </c>
      <c r="U4705" s="6">
        <v>0</v>
      </c>
      <c r="V4705" s="6">
        <v>-86792.11</v>
      </c>
      <c r="W4705" s="6">
        <f>SUM(Table2[[#This Row],[PE Obligations]:[Paving Obligations]])</f>
        <v>-86792.11</v>
      </c>
    </row>
    <row r="4706" spans="1:23" x14ac:dyDescent="0.25">
      <c r="A4706" s="5">
        <v>125660</v>
      </c>
      <c r="B4706" s="4">
        <v>1</v>
      </c>
      <c r="C4706" s="9" t="s">
        <v>306</v>
      </c>
      <c r="D4706" s="65" t="s">
        <v>385</v>
      </c>
      <c r="E4706" s="65" t="s">
        <v>900</v>
      </c>
      <c r="F4706" s="9" t="s">
        <v>4513</v>
      </c>
      <c r="G4706" s="9" t="s">
        <v>4510</v>
      </c>
      <c r="H4706" s="1" t="s">
        <v>105</v>
      </c>
      <c r="I4706" s="1" t="s">
        <v>1818</v>
      </c>
      <c r="K4706" s="14" t="s">
        <v>11505</v>
      </c>
      <c r="L4706" s="14" t="s">
        <v>11339</v>
      </c>
      <c r="M4706" s="1" t="s">
        <v>57</v>
      </c>
      <c r="N4706" s="13">
        <v>42852</v>
      </c>
      <c r="P4706" s="181" t="s">
        <v>11515</v>
      </c>
      <c r="Q4706" s="182" t="s">
        <v>24</v>
      </c>
      <c r="S4706" s="6">
        <v>0</v>
      </c>
      <c r="T4706" s="6">
        <v>0</v>
      </c>
      <c r="U4706" s="6">
        <v>-86820</v>
      </c>
      <c r="V4706" s="6">
        <v>0</v>
      </c>
      <c r="W4706" s="6">
        <f>SUM(Table2[[#This Row],[PE Obligations]:[Paving Obligations]])</f>
        <v>-86820</v>
      </c>
    </row>
    <row r="4707" spans="1:23" ht="30" x14ac:dyDescent="0.25">
      <c r="A4707" s="5">
        <v>120464</v>
      </c>
      <c r="B4707" s="4">
        <v>1</v>
      </c>
      <c r="C4707" s="9" t="s">
        <v>169</v>
      </c>
      <c r="D4707" s="65" t="s">
        <v>2744</v>
      </c>
      <c r="E4707" s="65" t="s">
        <v>11498</v>
      </c>
      <c r="F4707" s="9" t="s">
        <v>2745</v>
      </c>
      <c r="G4707" s="9" t="s">
        <v>2625</v>
      </c>
      <c r="H4707" s="1" t="s">
        <v>24</v>
      </c>
      <c r="I4707" s="1" t="s">
        <v>1070</v>
      </c>
      <c r="K4707" s="14" t="s">
        <v>11500</v>
      </c>
      <c r="L4707" s="14" t="s">
        <v>11500</v>
      </c>
      <c r="M4707" s="2">
        <v>0.01</v>
      </c>
      <c r="P4707" s="181" t="s">
        <v>11517</v>
      </c>
      <c r="Q4707" s="182" t="s">
        <v>30</v>
      </c>
      <c r="S4707" s="6">
        <v>-7782.22</v>
      </c>
      <c r="T4707" s="6">
        <v>0</v>
      </c>
      <c r="U4707" s="6">
        <v>-79428.56</v>
      </c>
      <c r="V4707" s="6">
        <v>0</v>
      </c>
      <c r="W4707" s="6">
        <f>SUM(Table2[[#This Row],[PE Obligations]:[Paving Obligations]])</f>
        <v>-87210.78</v>
      </c>
    </row>
    <row r="4708" spans="1:23" ht="30" x14ac:dyDescent="0.25">
      <c r="A4708" s="5">
        <v>127300</v>
      </c>
      <c r="B4708" s="4">
        <v>3</v>
      </c>
      <c r="C4708" s="9" t="s">
        <v>54</v>
      </c>
      <c r="D4708" s="65" t="s">
        <v>363</v>
      </c>
      <c r="E4708" s="65" t="s">
        <v>900</v>
      </c>
      <c r="F4708" s="9" t="s">
        <v>5419</v>
      </c>
      <c r="G4708" s="9" t="s">
        <v>5420</v>
      </c>
      <c r="H4708" s="1" t="s">
        <v>158</v>
      </c>
      <c r="I4708" s="1" t="s">
        <v>341</v>
      </c>
      <c r="J4708" s="1" t="str">
        <f>VLOOKUP(A4708,'Resurfacing Data'!A:M,13,FALSE)</f>
        <v>411 D overlay</v>
      </c>
      <c r="K4708" s="14" t="s">
        <v>11496</v>
      </c>
      <c r="L4708" s="14" t="s">
        <v>10418</v>
      </c>
      <c r="M4708" s="2">
        <v>5.19</v>
      </c>
      <c r="N4708" s="13">
        <v>43595</v>
      </c>
      <c r="O4708" s="1" t="s">
        <v>342</v>
      </c>
      <c r="P4708" s="181" t="s">
        <v>11515</v>
      </c>
      <c r="Q4708" s="182" t="s">
        <v>24</v>
      </c>
      <c r="S4708" s="6">
        <v>0</v>
      </c>
      <c r="T4708" s="6">
        <v>0</v>
      </c>
      <c r="U4708" s="6">
        <v>-5379</v>
      </c>
      <c r="V4708" s="6">
        <v>-82118</v>
      </c>
      <c r="W4708" s="6">
        <f>SUM(Table2[[#This Row],[PE Obligations]:[Paving Obligations]])</f>
        <v>-87497</v>
      </c>
    </row>
    <row r="4709" spans="1:23" ht="90" x14ac:dyDescent="0.25">
      <c r="A4709" s="5">
        <v>120170</v>
      </c>
      <c r="B4709" s="4">
        <v>4</v>
      </c>
      <c r="C4709" s="9" t="s">
        <v>18</v>
      </c>
      <c r="D4709" s="65" t="s">
        <v>2633</v>
      </c>
      <c r="E4709" s="65" t="s">
        <v>11498</v>
      </c>
      <c r="F4709" s="9" t="s">
        <v>2634</v>
      </c>
      <c r="G4709" s="9" t="s">
        <v>2635</v>
      </c>
      <c r="H4709" s="1" t="s">
        <v>1069</v>
      </c>
      <c r="I4709" s="1" t="s">
        <v>1070</v>
      </c>
      <c r="K4709" s="14" t="s">
        <v>11500</v>
      </c>
      <c r="L4709" s="14" t="s">
        <v>11500</v>
      </c>
      <c r="M4709" s="2">
        <v>0.01</v>
      </c>
      <c r="P4709" s="181" t="s">
        <v>11517</v>
      </c>
      <c r="Q4709" s="182" t="s">
        <v>24</v>
      </c>
      <c r="S4709" s="6">
        <v>-7916.66</v>
      </c>
      <c r="T4709" s="6">
        <v>0</v>
      </c>
      <c r="U4709" s="6">
        <v>-80629.289999999994</v>
      </c>
      <c r="V4709" s="6">
        <v>0</v>
      </c>
      <c r="W4709" s="6">
        <f>SUM(Table2[[#This Row],[PE Obligations]:[Paving Obligations]])</f>
        <v>-88545.95</v>
      </c>
    </row>
    <row r="4710" spans="1:23" x14ac:dyDescent="0.25">
      <c r="A4710" s="5">
        <v>127302</v>
      </c>
      <c r="B4710" s="4">
        <v>3</v>
      </c>
      <c r="C4710" s="9" t="s">
        <v>250</v>
      </c>
      <c r="D4710" s="65" t="s">
        <v>913</v>
      </c>
      <c r="E4710" s="65" t="s">
        <v>900</v>
      </c>
      <c r="F4710" s="9" t="s">
        <v>5422</v>
      </c>
      <c r="G4710" s="9" t="s">
        <v>3213</v>
      </c>
      <c r="H4710" s="1" t="s">
        <v>158</v>
      </c>
      <c r="I4710" s="1" t="s">
        <v>341</v>
      </c>
      <c r="J4710" s="1" t="str">
        <f>VLOOKUP(A4710,'Resurfacing Data'!A:M,13,FALSE)</f>
        <v>Mill &amp; 411D</v>
      </c>
      <c r="K4710" s="14" t="s">
        <v>11496</v>
      </c>
      <c r="L4710" s="14" t="s">
        <v>10418</v>
      </c>
      <c r="M4710" s="2">
        <v>4.91</v>
      </c>
      <c r="N4710" s="13">
        <v>43553</v>
      </c>
      <c r="O4710" s="1" t="s">
        <v>342</v>
      </c>
      <c r="P4710" s="181" t="s">
        <v>11514</v>
      </c>
      <c r="Q4710" s="182" t="s">
        <v>11</v>
      </c>
      <c r="S4710" s="6">
        <v>0</v>
      </c>
      <c r="T4710" s="6">
        <v>0</v>
      </c>
      <c r="U4710" s="6">
        <v>7252.91</v>
      </c>
      <c r="V4710" s="6">
        <v>-96206.080000000002</v>
      </c>
      <c r="W4710" s="6">
        <f>SUM(Table2[[#This Row],[PE Obligations]:[Paving Obligations]])</f>
        <v>-88953.17</v>
      </c>
    </row>
    <row r="4711" spans="1:23" ht="45" x14ac:dyDescent="0.25">
      <c r="A4711" s="5">
        <v>122639</v>
      </c>
      <c r="B4711" s="4">
        <v>4</v>
      </c>
      <c r="C4711" s="9" t="s">
        <v>264</v>
      </c>
      <c r="D4711" s="65" t="s">
        <v>3224</v>
      </c>
      <c r="E4711" s="65" t="s">
        <v>900</v>
      </c>
      <c r="F4711" s="9" t="s">
        <v>3225</v>
      </c>
      <c r="G4711" s="9" t="s">
        <v>3226</v>
      </c>
      <c r="H4711" s="1" t="s">
        <v>158</v>
      </c>
      <c r="I4711" s="1" t="s">
        <v>341</v>
      </c>
      <c r="J4711" s="1" t="str">
        <f>VLOOKUP(A4711,'Resurfacing Data'!A:M,13,FALSE)</f>
        <v>Mill, CS, 85 lbs/sy "D"</v>
      </c>
      <c r="K4711" s="14" t="s">
        <v>11496</v>
      </c>
      <c r="L4711" s="14" t="s">
        <v>10418</v>
      </c>
      <c r="M4711" s="2">
        <v>0.93</v>
      </c>
      <c r="N4711" s="13">
        <v>42461</v>
      </c>
      <c r="O4711" s="1" t="s">
        <v>342</v>
      </c>
      <c r="P4711" s="181" t="s">
        <v>11515</v>
      </c>
      <c r="Q4711" s="182" t="s">
        <v>24</v>
      </c>
      <c r="S4711" s="6">
        <v>0</v>
      </c>
      <c r="T4711" s="6">
        <v>0</v>
      </c>
      <c r="U4711" s="6">
        <v>-45525.72</v>
      </c>
      <c r="V4711" s="6">
        <v>-45266.5</v>
      </c>
      <c r="W4711" s="6">
        <f>SUM(Table2[[#This Row],[PE Obligations]:[Paving Obligations]])</f>
        <v>-90792.22</v>
      </c>
    </row>
    <row r="4712" spans="1:23" ht="60" x14ac:dyDescent="0.25">
      <c r="A4712" s="5">
        <v>115547</v>
      </c>
      <c r="B4712" s="4">
        <v>3</v>
      </c>
      <c r="C4712" s="9" t="s">
        <v>936</v>
      </c>
      <c r="D4712" s="65" t="s">
        <v>757</v>
      </c>
      <c r="E4712" s="65" t="s">
        <v>10721</v>
      </c>
      <c r="F4712" s="9" t="s">
        <v>1753</v>
      </c>
      <c r="G4712" s="9" t="s">
        <v>1754</v>
      </c>
      <c r="H4712" s="1" t="s">
        <v>74</v>
      </c>
      <c r="I4712" s="1" t="s">
        <v>56</v>
      </c>
      <c r="K4712" s="14" t="s">
        <v>11500</v>
      </c>
      <c r="L4712" s="14" t="s">
        <v>11500</v>
      </c>
      <c r="M4712" s="2">
        <v>12.1</v>
      </c>
      <c r="N4712" s="13">
        <v>41929</v>
      </c>
      <c r="P4712" s="181" t="s">
        <v>11513</v>
      </c>
      <c r="Q4712" s="182" t="s">
        <v>148</v>
      </c>
      <c r="S4712" s="6">
        <v>-92377.06</v>
      </c>
      <c r="T4712" s="6">
        <v>0</v>
      </c>
      <c r="U4712" s="6">
        <v>0</v>
      </c>
      <c r="V4712" s="6">
        <v>0</v>
      </c>
      <c r="W4712" s="6">
        <f>SUM(Table2[[#This Row],[PE Obligations]:[Paving Obligations]])</f>
        <v>-92377.06</v>
      </c>
    </row>
    <row r="4713" spans="1:23" x14ac:dyDescent="0.25">
      <c r="A4713" s="5">
        <v>126058</v>
      </c>
      <c r="B4713" s="4">
        <v>1</v>
      </c>
      <c r="C4713" s="9" t="s">
        <v>86</v>
      </c>
      <c r="D4713" s="65" t="s">
        <v>4618</v>
      </c>
      <c r="E4713" s="65" t="s">
        <v>900</v>
      </c>
      <c r="F4713" s="9" t="s">
        <v>4619</v>
      </c>
      <c r="G4713" s="9" t="s">
        <v>4135</v>
      </c>
      <c r="H4713" s="1" t="s">
        <v>158</v>
      </c>
      <c r="I4713" s="1" t="s">
        <v>341</v>
      </c>
      <c r="J4713" s="1" t="str">
        <f>VLOOKUP(A4713,'Resurfacing Data'!A:M,13,FALSE)</f>
        <v>411 D Overlay</v>
      </c>
      <c r="K4713" s="14" t="s">
        <v>11496</v>
      </c>
      <c r="L4713" s="14" t="s">
        <v>10418</v>
      </c>
      <c r="M4713" s="2">
        <v>3.47</v>
      </c>
      <c r="N4713" s="13">
        <v>43182</v>
      </c>
      <c r="O4713" s="1" t="s">
        <v>342</v>
      </c>
      <c r="P4713" s="181" t="s">
        <v>11515</v>
      </c>
      <c r="Q4713" s="182" t="s">
        <v>24</v>
      </c>
      <c r="S4713" s="6">
        <v>0</v>
      </c>
      <c r="T4713" s="6">
        <v>0</v>
      </c>
      <c r="U4713" s="6">
        <v>-22137.13</v>
      </c>
      <c r="V4713" s="6">
        <v>-70706.45</v>
      </c>
      <c r="W4713" s="6">
        <f>SUM(Table2[[#This Row],[PE Obligations]:[Paving Obligations]])</f>
        <v>-92843.58</v>
      </c>
    </row>
    <row r="4714" spans="1:23" ht="30" x14ac:dyDescent="0.25">
      <c r="A4714" s="5">
        <v>116920</v>
      </c>
      <c r="B4714" s="4">
        <v>3</v>
      </c>
      <c r="C4714" s="9" t="s">
        <v>161</v>
      </c>
      <c r="D4714" s="65"/>
      <c r="E4714" s="65" t="s">
        <v>11500</v>
      </c>
      <c r="F4714" s="9" t="s">
        <v>2010</v>
      </c>
      <c r="G4714" s="9" t="s">
        <v>2011</v>
      </c>
      <c r="H4714" s="1" t="s">
        <v>501</v>
      </c>
      <c r="I4714" s="1" t="s">
        <v>600</v>
      </c>
      <c r="K4714" s="14" t="s">
        <v>11500</v>
      </c>
      <c r="L4714" s="14" t="s">
        <v>11500</v>
      </c>
      <c r="M4714" s="2">
        <v>0</v>
      </c>
      <c r="P4714" s="181" t="s">
        <v>11500</v>
      </c>
      <c r="Q4714" s="182" t="s">
        <v>430</v>
      </c>
      <c r="S4714" s="6">
        <v>-93000</v>
      </c>
      <c r="T4714" s="6">
        <v>0</v>
      </c>
      <c r="U4714" s="6">
        <v>0</v>
      </c>
      <c r="V4714" s="6">
        <v>0</v>
      </c>
      <c r="W4714" s="6">
        <f>SUM(Table2[[#This Row],[PE Obligations]:[Paving Obligations]])</f>
        <v>-93000</v>
      </c>
    </row>
    <row r="4715" spans="1:23" ht="30" x14ac:dyDescent="0.25">
      <c r="A4715" s="5">
        <v>121784</v>
      </c>
      <c r="B4715" s="4">
        <v>4</v>
      </c>
      <c r="C4715" s="9" t="s">
        <v>801</v>
      </c>
      <c r="D4715" s="65" t="s">
        <v>2998</v>
      </c>
      <c r="E4715" s="65" t="s">
        <v>11498</v>
      </c>
      <c r="F4715" s="9" t="s">
        <v>2999</v>
      </c>
      <c r="G4715" s="9" t="s">
        <v>2658</v>
      </c>
      <c r="H4715" s="1" t="s">
        <v>24</v>
      </c>
      <c r="I4715" s="1" t="s">
        <v>1070</v>
      </c>
      <c r="K4715" s="14" t="s">
        <v>11500</v>
      </c>
      <c r="L4715" s="14" t="s">
        <v>11500</v>
      </c>
      <c r="M4715" s="2">
        <v>0.01</v>
      </c>
      <c r="P4715" s="181" t="s">
        <v>11517</v>
      </c>
      <c r="Q4715" s="182" t="s">
        <v>30</v>
      </c>
      <c r="S4715" s="6">
        <v>-3907.35</v>
      </c>
      <c r="T4715" s="6">
        <v>0</v>
      </c>
      <c r="U4715" s="6">
        <v>-90113.12</v>
      </c>
      <c r="V4715" s="6">
        <v>0</v>
      </c>
      <c r="W4715" s="6">
        <f>SUM(Table2[[#This Row],[PE Obligations]:[Paving Obligations]])</f>
        <v>-94020.47</v>
      </c>
    </row>
    <row r="4716" spans="1:23" ht="30" x14ac:dyDescent="0.25">
      <c r="A4716" s="5">
        <v>117025</v>
      </c>
      <c r="B4716" s="4">
        <v>1</v>
      </c>
      <c r="C4716" s="9" t="s">
        <v>102</v>
      </c>
      <c r="D4716" s="65" t="s">
        <v>135</v>
      </c>
      <c r="E4716" s="65" t="s">
        <v>11498</v>
      </c>
      <c r="F4716" s="9" t="s">
        <v>2033</v>
      </c>
      <c r="H4716" s="1" t="s">
        <v>24</v>
      </c>
      <c r="I4716" s="1" t="s">
        <v>113</v>
      </c>
      <c r="K4716" s="14" t="s">
        <v>11496</v>
      </c>
      <c r="L4716" s="14" t="s">
        <v>113</v>
      </c>
      <c r="M4716" s="2">
        <v>0.14599999999999999</v>
      </c>
      <c r="N4716" s="13">
        <v>41733</v>
      </c>
      <c r="P4716" s="181" t="s">
        <v>11517</v>
      </c>
      <c r="Q4716" s="182" t="s">
        <v>30</v>
      </c>
      <c r="S4716" s="6">
        <v>0</v>
      </c>
      <c r="T4716" s="6">
        <v>-65377.4</v>
      </c>
      <c r="U4716" s="6">
        <v>-28770.17</v>
      </c>
      <c r="V4716" s="6">
        <v>0</v>
      </c>
      <c r="W4716" s="6">
        <f>SUM(Table2[[#This Row],[PE Obligations]:[Paving Obligations]])</f>
        <v>-94147.57</v>
      </c>
    </row>
    <row r="4717" spans="1:23" x14ac:dyDescent="0.25">
      <c r="A4717" s="5">
        <v>108056.01</v>
      </c>
      <c r="B4717" s="4">
        <v>4</v>
      </c>
      <c r="C4717" s="9" t="s">
        <v>246</v>
      </c>
      <c r="D4717" s="65" t="s">
        <v>855</v>
      </c>
      <c r="E4717" s="65" t="s">
        <v>900</v>
      </c>
      <c r="F4717" s="9" t="s">
        <v>1063</v>
      </c>
      <c r="H4717" s="1" t="s">
        <v>52</v>
      </c>
      <c r="I4717" s="1" t="s">
        <v>48</v>
      </c>
      <c r="K4717" s="14" t="s">
        <v>28</v>
      </c>
      <c r="L4717" s="14" t="s">
        <v>11339</v>
      </c>
      <c r="M4717" s="2">
        <v>0</v>
      </c>
      <c r="N4717" s="13">
        <v>42342</v>
      </c>
      <c r="P4717" s="181" t="s">
        <v>11515</v>
      </c>
      <c r="Q4717" s="182" t="s">
        <v>24</v>
      </c>
      <c r="R4717" s="9" t="s">
        <v>1064</v>
      </c>
      <c r="S4717" s="6">
        <v>0</v>
      </c>
      <c r="T4717" s="6">
        <v>0</v>
      </c>
      <c r="U4717" s="6">
        <v>-94301.79</v>
      </c>
      <c r="V4717" s="6">
        <v>0</v>
      </c>
      <c r="W4717" s="6">
        <f>SUM(Table2[[#This Row],[PE Obligations]:[Paving Obligations]])</f>
        <v>-94301.79</v>
      </c>
    </row>
    <row r="4718" spans="1:23" ht="30" x14ac:dyDescent="0.25">
      <c r="A4718" s="5">
        <v>118433</v>
      </c>
      <c r="B4718" s="4">
        <v>3</v>
      </c>
      <c r="C4718" s="9" t="s">
        <v>43</v>
      </c>
      <c r="D4718" s="65" t="s">
        <v>660</v>
      </c>
      <c r="E4718" s="65" t="s">
        <v>900</v>
      </c>
      <c r="F4718" s="9" t="s">
        <v>2283</v>
      </c>
      <c r="G4718" s="9" t="s">
        <v>599</v>
      </c>
      <c r="H4718" s="1" t="s">
        <v>501</v>
      </c>
      <c r="I4718" s="1" t="s">
        <v>599</v>
      </c>
      <c r="K4718" s="14" t="s">
        <v>11496</v>
      </c>
      <c r="L4718" s="14" t="s">
        <v>113</v>
      </c>
      <c r="M4718" s="2">
        <v>0.21</v>
      </c>
      <c r="N4718" s="13">
        <v>42706</v>
      </c>
      <c r="P4718" s="181" t="s">
        <v>11515</v>
      </c>
      <c r="Q4718" s="182" t="s">
        <v>24</v>
      </c>
      <c r="S4718" s="6">
        <v>4937.93</v>
      </c>
      <c r="T4718" s="6">
        <v>-252843.31</v>
      </c>
      <c r="U4718" s="6">
        <v>152657.63</v>
      </c>
      <c r="V4718" s="6">
        <v>0</v>
      </c>
      <c r="W4718" s="6">
        <f>SUM(Table2[[#This Row],[PE Obligations]:[Paving Obligations]])</f>
        <v>-95247.75</v>
      </c>
    </row>
    <row r="4719" spans="1:23" x14ac:dyDescent="0.25">
      <c r="A4719" s="5">
        <v>125518</v>
      </c>
      <c r="B4719" s="4">
        <v>1</v>
      </c>
      <c r="C4719" s="9" t="s">
        <v>186</v>
      </c>
      <c r="D4719" s="65"/>
      <c r="E4719" s="65" t="s">
        <v>11500</v>
      </c>
      <c r="F4719" s="9" t="s">
        <v>4420</v>
      </c>
      <c r="H4719" s="1" t="s">
        <v>878</v>
      </c>
      <c r="I4719" s="1" t="s">
        <v>972</v>
      </c>
      <c r="K4719" s="14" t="s">
        <v>11500</v>
      </c>
      <c r="L4719" s="14" t="s">
        <v>11500</v>
      </c>
      <c r="M4719" s="1" t="s">
        <v>57</v>
      </c>
      <c r="P4719" s="181" t="s">
        <v>11500</v>
      </c>
      <c r="Q4719" s="182"/>
      <c r="S4719" s="6">
        <v>0</v>
      </c>
      <c r="T4719" s="6">
        <v>0</v>
      </c>
      <c r="U4719" s="6">
        <v>-96326.49</v>
      </c>
      <c r="V4719" s="6">
        <v>0</v>
      </c>
      <c r="W4719" s="6">
        <f>SUM(Table2[[#This Row],[PE Obligations]:[Paving Obligations]])</f>
        <v>-96326.49</v>
      </c>
    </row>
    <row r="4720" spans="1:23" x14ac:dyDescent="0.25">
      <c r="A4720" s="5">
        <v>125848</v>
      </c>
      <c r="B4720" s="4">
        <v>3</v>
      </c>
      <c r="C4720" s="9" t="s">
        <v>54</v>
      </c>
      <c r="D4720" s="65" t="s">
        <v>4579</v>
      </c>
      <c r="E4720" s="65" t="s">
        <v>11498</v>
      </c>
      <c r="F4720" s="9" t="s">
        <v>4580</v>
      </c>
      <c r="H4720" s="1" t="s">
        <v>1098</v>
      </c>
      <c r="I4720" s="1" t="s">
        <v>158</v>
      </c>
      <c r="K4720" s="14" t="s">
        <v>11500</v>
      </c>
      <c r="L4720" s="14" t="s">
        <v>11500</v>
      </c>
      <c r="M4720" s="2">
        <v>5.58</v>
      </c>
      <c r="P4720" s="181" t="s">
        <v>11517</v>
      </c>
      <c r="Q4720" s="182" t="s">
        <v>1369</v>
      </c>
      <c r="S4720" s="6">
        <v>0</v>
      </c>
      <c r="T4720" s="6">
        <v>0</v>
      </c>
      <c r="U4720" s="6">
        <v>0</v>
      </c>
      <c r="V4720" s="6">
        <v>-97469.4</v>
      </c>
      <c r="W4720" s="6">
        <f>SUM(Table2[[#This Row],[PE Obligations]:[Paving Obligations]])</f>
        <v>-97469.4</v>
      </c>
    </row>
    <row r="4721" spans="1:23" x14ac:dyDescent="0.25">
      <c r="A4721" s="5">
        <v>116344.06</v>
      </c>
      <c r="B4721" s="4">
        <v>4</v>
      </c>
      <c r="C4721" s="9" t="s">
        <v>156</v>
      </c>
      <c r="D4721" s="65" t="s">
        <v>900</v>
      </c>
      <c r="E4721" s="65" t="s">
        <v>900</v>
      </c>
      <c r="F4721" s="9" t="s">
        <v>1932</v>
      </c>
      <c r="H4721" s="1" t="s">
        <v>105</v>
      </c>
      <c r="I4721" s="1" t="s">
        <v>761</v>
      </c>
      <c r="K4721" s="14" t="s">
        <v>11500</v>
      </c>
      <c r="L4721" s="14" t="s">
        <v>11500</v>
      </c>
      <c r="M4721" s="2">
        <v>547.41999999999996</v>
      </c>
      <c r="N4721" s="13">
        <v>43042</v>
      </c>
      <c r="P4721" s="181" t="s">
        <v>11515</v>
      </c>
      <c r="Q4721" s="182"/>
      <c r="S4721" s="6">
        <v>0</v>
      </c>
      <c r="T4721" s="6">
        <v>0</v>
      </c>
      <c r="U4721" s="6">
        <v>-98035.39</v>
      </c>
      <c r="V4721" s="6">
        <v>0</v>
      </c>
      <c r="W4721" s="6">
        <f>SUM(Table2[[#This Row],[PE Obligations]:[Paving Obligations]])</f>
        <v>-98035.39</v>
      </c>
    </row>
    <row r="4722" spans="1:23" ht="75" x14ac:dyDescent="0.25">
      <c r="A4722" s="5">
        <v>125260</v>
      </c>
      <c r="B4722" s="4">
        <v>2</v>
      </c>
      <c r="C4722" s="9" t="s">
        <v>128</v>
      </c>
      <c r="D4722" s="65" t="s">
        <v>129</v>
      </c>
      <c r="E4722" s="65" t="s">
        <v>900</v>
      </c>
      <c r="F4722" s="9" t="s">
        <v>4237</v>
      </c>
      <c r="G4722" s="9" t="s">
        <v>4238</v>
      </c>
      <c r="H4722" s="1" t="s">
        <v>1079</v>
      </c>
      <c r="I4722" s="1" t="s">
        <v>969</v>
      </c>
      <c r="K4722" s="14" t="s">
        <v>11496</v>
      </c>
      <c r="L4722" s="14" t="s">
        <v>113</v>
      </c>
      <c r="M4722" s="2">
        <v>0</v>
      </c>
      <c r="N4722" s="13">
        <v>43231</v>
      </c>
      <c r="P4722" s="181" t="s">
        <v>11514</v>
      </c>
      <c r="Q4722" s="182" t="s">
        <v>11</v>
      </c>
      <c r="S4722" s="6">
        <v>34952.400000000001</v>
      </c>
      <c r="T4722" s="6">
        <v>0</v>
      </c>
      <c r="U4722" s="6">
        <v>-133821.19</v>
      </c>
      <c r="V4722" s="6">
        <v>0</v>
      </c>
      <c r="W4722" s="6">
        <f>SUM(Table2[[#This Row],[PE Obligations]:[Paving Obligations]])</f>
        <v>-98868.790000000008</v>
      </c>
    </row>
    <row r="4723" spans="1:23" ht="45" x14ac:dyDescent="0.25">
      <c r="A4723" s="5">
        <v>114152</v>
      </c>
      <c r="B4723" s="4">
        <v>4</v>
      </c>
      <c r="C4723" s="9" t="s">
        <v>174</v>
      </c>
      <c r="D4723" s="65" t="s">
        <v>114</v>
      </c>
      <c r="E4723" s="65" t="s">
        <v>10721</v>
      </c>
      <c r="F4723" s="9" t="s">
        <v>1556</v>
      </c>
      <c r="G4723" s="9" t="s">
        <v>1557</v>
      </c>
      <c r="H4723" s="1" t="s">
        <v>74</v>
      </c>
      <c r="I4723" s="1" t="s">
        <v>23</v>
      </c>
      <c r="K4723" s="14" t="s">
        <v>11496</v>
      </c>
      <c r="L4723" s="14" t="s">
        <v>113</v>
      </c>
      <c r="M4723" s="2">
        <v>2.1110000000000002</v>
      </c>
      <c r="N4723" s="13">
        <v>42650</v>
      </c>
      <c r="P4723" s="181" t="s">
        <v>11513</v>
      </c>
      <c r="Q4723" s="182" t="s">
        <v>148</v>
      </c>
      <c r="S4723" s="6">
        <v>-65000</v>
      </c>
      <c r="T4723" s="6">
        <v>0</v>
      </c>
      <c r="U4723" s="6">
        <v>-35000</v>
      </c>
      <c r="V4723" s="6">
        <v>0</v>
      </c>
      <c r="W4723" s="6">
        <f>SUM(Table2[[#This Row],[PE Obligations]:[Paving Obligations]])</f>
        <v>-100000</v>
      </c>
    </row>
    <row r="4724" spans="1:23" x14ac:dyDescent="0.25">
      <c r="A4724" s="5">
        <v>123881</v>
      </c>
      <c r="B4724" s="4">
        <v>4</v>
      </c>
      <c r="C4724" s="9" t="s">
        <v>607</v>
      </c>
      <c r="D4724" s="65" t="s">
        <v>3595</v>
      </c>
      <c r="E4724" s="65" t="s">
        <v>900</v>
      </c>
      <c r="F4724" s="9" t="s">
        <v>3596</v>
      </c>
      <c r="G4724" s="9" t="s">
        <v>3218</v>
      </c>
      <c r="H4724" s="1" t="s">
        <v>158</v>
      </c>
      <c r="I4724" s="1" t="s">
        <v>341</v>
      </c>
      <c r="J4724" s="1" t="str">
        <f>VLOOKUP(A4724,'Resurfacing Data'!A:M,13,FALSE)</f>
        <v>Mill &amp; 411D</v>
      </c>
      <c r="K4724" s="14" t="s">
        <v>11496</v>
      </c>
      <c r="L4724" s="14" t="s">
        <v>10418</v>
      </c>
      <c r="M4724" s="2">
        <v>0.88</v>
      </c>
      <c r="N4724" s="13">
        <v>42867</v>
      </c>
      <c r="O4724" s="1" t="s">
        <v>342</v>
      </c>
      <c r="P4724" s="181" t="s">
        <v>11515</v>
      </c>
      <c r="Q4724" s="182" t="s">
        <v>24</v>
      </c>
      <c r="S4724" s="6">
        <v>0</v>
      </c>
      <c r="T4724" s="6">
        <v>0</v>
      </c>
      <c r="U4724" s="6">
        <v>3698.68</v>
      </c>
      <c r="V4724" s="6">
        <v>-103727.79</v>
      </c>
      <c r="W4724" s="6">
        <f>SUM(Table2[[#This Row],[PE Obligations]:[Paving Obligations]])</f>
        <v>-100029.11</v>
      </c>
    </row>
    <row r="4725" spans="1:23" x14ac:dyDescent="0.25">
      <c r="A4725" s="5">
        <v>123868</v>
      </c>
      <c r="B4725" s="4">
        <v>3</v>
      </c>
      <c r="C4725" s="9" t="s">
        <v>343</v>
      </c>
      <c r="D4725" s="65" t="s">
        <v>977</v>
      </c>
      <c r="E4725" s="65" t="s">
        <v>900</v>
      </c>
      <c r="F4725" s="9" t="s">
        <v>3589</v>
      </c>
      <c r="G4725" s="9" t="s">
        <v>3590</v>
      </c>
      <c r="H4725" s="1" t="s">
        <v>158</v>
      </c>
      <c r="I4725" s="1" t="s">
        <v>341</v>
      </c>
      <c r="J4725" s="1" t="str">
        <f>VLOOKUP(A4725,'Resurfacing Data'!A:M,13,FALSE)</f>
        <v>Profile Mill and 411D</v>
      </c>
      <c r="K4725" s="14" t="s">
        <v>11496</v>
      </c>
      <c r="L4725" s="14" t="s">
        <v>10418</v>
      </c>
      <c r="M4725" s="2">
        <v>6.24</v>
      </c>
      <c r="N4725" s="13">
        <v>42909</v>
      </c>
      <c r="O4725" s="1" t="s">
        <v>342</v>
      </c>
      <c r="P4725" s="181" t="s">
        <v>11514</v>
      </c>
      <c r="Q4725" s="182" t="s">
        <v>11</v>
      </c>
      <c r="S4725" s="6">
        <v>0</v>
      </c>
      <c r="T4725" s="6">
        <v>0</v>
      </c>
      <c r="U4725" s="6">
        <v>34023.410000000003</v>
      </c>
      <c r="V4725" s="6">
        <v>-135389.46</v>
      </c>
      <c r="W4725" s="6">
        <f>SUM(Table2[[#This Row],[PE Obligations]:[Paving Obligations]])</f>
        <v>-101366.04999999999</v>
      </c>
    </row>
    <row r="4726" spans="1:23" x14ac:dyDescent="0.25">
      <c r="A4726" s="5">
        <v>119832</v>
      </c>
      <c r="B4726" s="4">
        <v>1</v>
      </c>
      <c r="C4726" s="9" t="s">
        <v>86</v>
      </c>
      <c r="D4726" s="65" t="s">
        <v>135</v>
      </c>
      <c r="E4726" s="65" t="s">
        <v>11498</v>
      </c>
      <c r="F4726" s="9" t="s">
        <v>2531</v>
      </c>
      <c r="H4726" s="1" t="s">
        <v>1079</v>
      </c>
      <c r="I4726" s="1" t="s">
        <v>63</v>
      </c>
      <c r="K4726" s="14" t="s">
        <v>11496</v>
      </c>
      <c r="L4726" s="14" t="s">
        <v>113</v>
      </c>
      <c r="M4726" s="2">
        <v>7.4999999999999997E-2</v>
      </c>
      <c r="N4726" s="13">
        <v>41880</v>
      </c>
      <c r="P4726" s="181" t="s">
        <v>11517</v>
      </c>
      <c r="Q4726" s="182" t="s">
        <v>24</v>
      </c>
      <c r="S4726" s="6">
        <v>53906.1</v>
      </c>
      <c r="T4726" s="6">
        <v>31300</v>
      </c>
      <c r="U4726" s="6">
        <v>-186676.62</v>
      </c>
      <c r="V4726" s="6">
        <v>0</v>
      </c>
      <c r="W4726" s="6">
        <f>SUM(Table2[[#This Row],[PE Obligations]:[Paving Obligations]])</f>
        <v>-101470.51999999999</v>
      </c>
    </row>
    <row r="4727" spans="1:23" x14ac:dyDescent="0.25">
      <c r="A4727" s="5">
        <v>127880</v>
      </c>
      <c r="B4727" s="4">
        <v>2</v>
      </c>
      <c r="C4727" s="9" t="s">
        <v>278</v>
      </c>
      <c r="D4727" s="65" t="s">
        <v>448</v>
      </c>
      <c r="E4727" s="65" t="s">
        <v>900</v>
      </c>
      <c r="F4727" s="9" t="s">
        <v>5865</v>
      </c>
      <c r="G4727" s="9" t="s">
        <v>4674</v>
      </c>
      <c r="H4727" s="1" t="s">
        <v>158</v>
      </c>
      <c r="I4727" s="1" t="s">
        <v>341</v>
      </c>
      <c r="J4727" s="1" t="str">
        <f>VLOOKUP(A4727,'Resurfacing Data'!A:M,13,FALSE)</f>
        <v>Micro-surfacing @ 22 lbs/sy</v>
      </c>
      <c r="K4727" s="14" t="s">
        <v>11496</v>
      </c>
      <c r="L4727" s="14" t="s">
        <v>10418</v>
      </c>
      <c r="M4727" s="2">
        <v>2.88</v>
      </c>
      <c r="N4727" s="13">
        <v>43504</v>
      </c>
      <c r="O4727" s="1" t="s">
        <v>381</v>
      </c>
      <c r="P4727" s="181" t="s">
        <v>11514</v>
      </c>
      <c r="Q4727" s="182" t="s">
        <v>11</v>
      </c>
      <c r="S4727" s="6">
        <v>0</v>
      </c>
      <c r="T4727" s="6">
        <v>0</v>
      </c>
      <c r="U4727" s="6">
        <v>0</v>
      </c>
      <c r="V4727" s="6">
        <v>-101487.91</v>
      </c>
      <c r="W4727" s="6">
        <f>SUM(Table2[[#This Row],[PE Obligations]:[Paving Obligations]])</f>
        <v>-101487.91</v>
      </c>
    </row>
    <row r="4728" spans="1:23" x14ac:dyDescent="0.25">
      <c r="A4728" s="5">
        <v>48085</v>
      </c>
      <c r="B4728" s="4">
        <v>2</v>
      </c>
      <c r="C4728" s="9" t="s">
        <v>159</v>
      </c>
      <c r="D4728" s="65"/>
      <c r="E4728" s="65" t="s">
        <v>11500</v>
      </c>
      <c r="F4728" s="9" t="s">
        <v>160</v>
      </c>
      <c r="H4728" s="1" t="s">
        <v>24</v>
      </c>
      <c r="I4728" s="1" t="s">
        <v>63</v>
      </c>
      <c r="K4728" s="14" t="s">
        <v>11500</v>
      </c>
      <c r="L4728" s="14" t="s">
        <v>11500</v>
      </c>
      <c r="M4728" s="2">
        <v>0</v>
      </c>
      <c r="P4728" s="181" t="s">
        <v>11500</v>
      </c>
      <c r="Q4728" s="182"/>
      <c r="S4728" s="6">
        <v>0</v>
      </c>
      <c r="T4728" s="6">
        <v>0</v>
      </c>
      <c r="U4728" s="6">
        <v>-101553.98</v>
      </c>
      <c r="V4728" s="6">
        <v>0</v>
      </c>
      <c r="W4728" s="6">
        <f>SUM(Table2[[#This Row],[PE Obligations]:[Paving Obligations]])</f>
        <v>-101553.98</v>
      </c>
    </row>
    <row r="4729" spans="1:23" ht="45" x14ac:dyDescent="0.25">
      <c r="A4729" s="5">
        <v>123513</v>
      </c>
      <c r="B4729" s="4">
        <v>4</v>
      </c>
      <c r="C4729" s="9" t="s">
        <v>18</v>
      </c>
      <c r="D4729" s="65" t="s">
        <v>146</v>
      </c>
      <c r="E4729" s="65" t="s">
        <v>10721</v>
      </c>
      <c r="F4729" s="9" t="s">
        <v>3482</v>
      </c>
      <c r="G4729" s="9" t="s">
        <v>3483</v>
      </c>
      <c r="H4729" s="1" t="s">
        <v>158</v>
      </c>
      <c r="I4729" s="1" t="s">
        <v>158</v>
      </c>
      <c r="J4729" s="1" t="str">
        <f>VLOOKUP(A4729,'Resurfacing Data'!A:M,13,FALSE)</f>
        <v>Mill, CS, &amp; 411D</v>
      </c>
      <c r="K4729" s="14" t="s">
        <v>11496</v>
      </c>
      <c r="L4729" s="14" t="s">
        <v>10418</v>
      </c>
      <c r="M4729" s="2">
        <v>3</v>
      </c>
      <c r="N4729" s="13">
        <v>42706</v>
      </c>
      <c r="O4729" s="1" t="s">
        <v>342</v>
      </c>
      <c r="P4729" s="181" t="s">
        <v>11513</v>
      </c>
      <c r="Q4729" s="182" t="s">
        <v>148</v>
      </c>
      <c r="S4729" s="6">
        <v>0</v>
      </c>
      <c r="T4729" s="6">
        <v>0</v>
      </c>
      <c r="U4729" s="6">
        <v>0</v>
      </c>
      <c r="V4729" s="6">
        <v>-101935.46</v>
      </c>
      <c r="W4729" s="6">
        <f>SUM(Table2[[#This Row],[PE Obligations]:[Paving Obligations]])</f>
        <v>-101935.46</v>
      </c>
    </row>
    <row r="4730" spans="1:23" ht="30" x14ac:dyDescent="0.25">
      <c r="A4730" s="5">
        <v>126251</v>
      </c>
      <c r="B4730" s="4">
        <v>3</v>
      </c>
      <c r="C4730" s="9" t="s">
        <v>289</v>
      </c>
      <c r="D4730" s="65" t="s">
        <v>1049</v>
      </c>
      <c r="E4730" s="65" t="s">
        <v>900</v>
      </c>
      <c r="F4730" s="9" t="s">
        <v>4789</v>
      </c>
      <c r="G4730" s="9" t="s">
        <v>3213</v>
      </c>
      <c r="H4730" s="1" t="s">
        <v>158</v>
      </c>
      <c r="I4730" s="1" t="s">
        <v>341</v>
      </c>
      <c r="J4730" s="1" t="str">
        <f>VLOOKUP(A4730,'Resurfacing Data'!A:M,13,FALSE)</f>
        <v>Mill &amp; 411D</v>
      </c>
      <c r="K4730" s="14" t="s">
        <v>11496</v>
      </c>
      <c r="L4730" s="14" t="s">
        <v>10418</v>
      </c>
      <c r="M4730" s="2">
        <v>5.37</v>
      </c>
      <c r="N4730" s="13">
        <v>43231</v>
      </c>
      <c r="O4730" s="1" t="s">
        <v>342</v>
      </c>
      <c r="P4730" s="181" t="s">
        <v>11515</v>
      </c>
      <c r="Q4730" s="182" t="s">
        <v>24</v>
      </c>
      <c r="S4730" s="6">
        <v>0</v>
      </c>
      <c r="T4730" s="6">
        <v>0</v>
      </c>
      <c r="U4730" s="6">
        <v>-1502.98</v>
      </c>
      <c r="V4730" s="6">
        <v>-100477.86</v>
      </c>
      <c r="W4730" s="6">
        <f>SUM(Table2[[#This Row],[PE Obligations]:[Paving Obligations]])</f>
        <v>-101980.84</v>
      </c>
    </row>
    <row r="4731" spans="1:23" x14ac:dyDescent="0.25">
      <c r="A4731" s="5">
        <v>125735</v>
      </c>
      <c r="B4731" s="4">
        <v>1</v>
      </c>
      <c r="C4731" s="9" t="s">
        <v>32</v>
      </c>
      <c r="D4731" s="65" t="s">
        <v>114</v>
      </c>
      <c r="E4731" s="65" t="s">
        <v>10721</v>
      </c>
      <c r="F4731" s="9" t="s">
        <v>4552</v>
      </c>
      <c r="G4731" s="9" t="s">
        <v>4542</v>
      </c>
      <c r="H4731" s="1" t="s">
        <v>158</v>
      </c>
      <c r="I4731" s="1" t="s">
        <v>341</v>
      </c>
      <c r="J4731" s="1" t="str">
        <f>VLOOKUP(A4731,'Resurfacing Data'!A:M,13,FALSE)</f>
        <v>Mill, C &amp; OGFC</v>
      </c>
      <c r="K4731" s="14" t="s">
        <v>11496</v>
      </c>
      <c r="L4731" s="14" t="s">
        <v>10418</v>
      </c>
      <c r="M4731" s="2">
        <v>7.73</v>
      </c>
      <c r="N4731" s="13">
        <v>43077</v>
      </c>
      <c r="O4731" s="1" t="s">
        <v>342</v>
      </c>
      <c r="P4731" s="181" t="s">
        <v>11513</v>
      </c>
      <c r="Q4731" s="182" t="s">
        <v>148</v>
      </c>
      <c r="S4731" s="6">
        <v>0</v>
      </c>
      <c r="T4731" s="6">
        <v>0</v>
      </c>
      <c r="U4731" s="6">
        <v>-95228.86</v>
      </c>
      <c r="V4731" s="6">
        <v>-7226.55</v>
      </c>
      <c r="W4731" s="6">
        <f>SUM(Table2[[#This Row],[PE Obligations]:[Paving Obligations]])</f>
        <v>-102455.41</v>
      </c>
    </row>
    <row r="4732" spans="1:23" x14ac:dyDescent="0.25">
      <c r="A4732" s="5">
        <v>123355</v>
      </c>
      <c r="B4732" s="4">
        <v>2</v>
      </c>
      <c r="C4732" s="9" t="s">
        <v>121</v>
      </c>
      <c r="D4732" s="65"/>
      <c r="E4732" s="65" t="s">
        <v>11500</v>
      </c>
      <c r="F4732" s="9" t="s">
        <v>3435</v>
      </c>
      <c r="H4732" s="1" t="s">
        <v>878</v>
      </c>
      <c r="I4732" s="1" t="s">
        <v>972</v>
      </c>
      <c r="K4732" s="14" t="s">
        <v>11500</v>
      </c>
      <c r="L4732" s="14" t="s">
        <v>11500</v>
      </c>
      <c r="M4732" s="1" t="s">
        <v>57</v>
      </c>
      <c r="P4732" s="181" t="s">
        <v>11500</v>
      </c>
      <c r="Q4732" s="182"/>
      <c r="S4732" s="6">
        <v>0</v>
      </c>
      <c r="T4732" s="6">
        <v>0</v>
      </c>
      <c r="U4732" s="6">
        <v>-102701.8</v>
      </c>
      <c r="V4732" s="6">
        <v>0</v>
      </c>
      <c r="W4732" s="6">
        <f>SUM(Table2[[#This Row],[PE Obligations]:[Paving Obligations]])</f>
        <v>-102701.8</v>
      </c>
    </row>
    <row r="4733" spans="1:23" ht="30" x14ac:dyDescent="0.25">
      <c r="A4733" s="5">
        <v>126246</v>
      </c>
      <c r="B4733" s="4">
        <v>3</v>
      </c>
      <c r="C4733" s="9" t="s">
        <v>188</v>
      </c>
      <c r="D4733" s="65" t="s">
        <v>126</v>
      </c>
      <c r="E4733" s="65" t="s">
        <v>900</v>
      </c>
      <c r="F4733" s="9" t="s">
        <v>4786</v>
      </c>
      <c r="G4733" s="9" t="s">
        <v>4733</v>
      </c>
      <c r="H4733" s="1" t="s">
        <v>158</v>
      </c>
      <c r="I4733" s="1" t="s">
        <v>341</v>
      </c>
      <c r="J4733" s="1" t="str">
        <f>VLOOKUP(A4733,'Resurfacing Data'!A:M,13,FALSE)</f>
        <v>Profile Mill &amp; 85 lb/sy TLD</v>
      </c>
      <c r="K4733" s="14" t="s">
        <v>11496</v>
      </c>
      <c r="L4733" s="14" t="s">
        <v>10418</v>
      </c>
      <c r="M4733" s="2">
        <v>8.3000000000000007</v>
      </c>
      <c r="N4733" s="13">
        <v>43231</v>
      </c>
      <c r="O4733" s="1" t="s">
        <v>337</v>
      </c>
      <c r="P4733" s="181" t="s">
        <v>11515</v>
      </c>
      <c r="Q4733" s="182" t="s">
        <v>24</v>
      </c>
      <c r="S4733" s="6">
        <v>0</v>
      </c>
      <c r="T4733" s="6">
        <v>0</v>
      </c>
      <c r="U4733" s="6">
        <v>-17750</v>
      </c>
      <c r="V4733" s="6">
        <v>-84974.73</v>
      </c>
      <c r="W4733" s="6">
        <f>SUM(Table2[[#This Row],[PE Obligations]:[Paving Obligations]])</f>
        <v>-102724.73</v>
      </c>
    </row>
    <row r="4734" spans="1:23" x14ac:dyDescent="0.25">
      <c r="A4734" s="5">
        <v>119482</v>
      </c>
      <c r="B4734" s="4">
        <v>3</v>
      </c>
      <c r="C4734" s="9" t="s">
        <v>54</v>
      </c>
      <c r="D4734" s="65"/>
      <c r="E4734" s="65" t="s">
        <v>11500</v>
      </c>
      <c r="F4734" s="9" t="s">
        <v>2455</v>
      </c>
      <c r="H4734" s="1" t="s">
        <v>878</v>
      </c>
      <c r="I4734" s="1" t="s">
        <v>972</v>
      </c>
      <c r="K4734" s="14" t="s">
        <v>11500</v>
      </c>
      <c r="L4734" s="14" t="s">
        <v>11500</v>
      </c>
      <c r="M4734" s="1" t="s">
        <v>57</v>
      </c>
      <c r="P4734" s="181" t="s">
        <v>11500</v>
      </c>
      <c r="Q4734" s="182"/>
      <c r="S4734" s="6">
        <v>0</v>
      </c>
      <c r="T4734" s="6">
        <v>0</v>
      </c>
      <c r="U4734" s="6">
        <v>-103107.11</v>
      </c>
      <c r="V4734" s="6">
        <v>0</v>
      </c>
      <c r="W4734" s="6">
        <f>SUM(Table2[[#This Row],[PE Obligations]:[Paving Obligations]])</f>
        <v>-103107.11</v>
      </c>
    </row>
    <row r="4735" spans="1:23" x14ac:dyDescent="0.25">
      <c r="A4735" s="5">
        <v>118308.05</v>
      </c>
      <c r="B4735" s="4">
        <v>3</v>
      </c>
      <c r="C4735" s="9" t="s">
        <v>161</v>
      </c>
      <c r="D4735" s="65"/>
      <c r="E4735" s="65" t="s">
        <v>10721</v>
      </c>
      <c r="F4735" s="9" t="s">
        <v>2267</v>
      </c>
      <c r="G4735" s="9" t="s">
        <v>1993</v>
      </c>
      <c r="H4735" s="1" t="s">
        <v>105</v>
      </c>
      <c r="I4735" s="1" t="s">
        <v>922</v>
      </c>
      <c r="K4735" s="14" t="s">
        <v>11500</v>
      </c>
      <c r="L4735" s="14" t="s">
        <v>11500</v>
      </c>
      <c r="M4735" s="1" t="s">
        <v>57</v>
      </c>
      <c r="N4735" s="13">
        <v>43140</v>
      </c>
      <c r="P4735" s="181" t="s">
        <v>11513</v>
      </c>
      <c r="Q4735" s="182"/>
      <c r="S4735" s="6">
        <v>0</v>
      </c>
      <c r="T4735" s="6">
        <v>0</v>
      </c>
      <c r="U4735" s="6">
        <v>-105252.76</v>
      </c>
      <c r="V4735" s="6">
        <v>0</v>
      </c>
      <c r="W4735" s="6">
        <f>SUM(Table2[[#This Row],[PE Obligations]:[Paving Obligations]])</f>
        <v>-105252.76</v>
      </c>
    </row>
    <row r="4736" spans="1:23" ht="135" x14ac:dyDescent="0.25">
      <c r="A4736" s="5">
        <v>121917</v>
      </c>
      <c r="B4736" s="4">
        <v>2</v>
      </c>
      <c r="C4736" s="9" t="s">
        <v>65</v>
      </c>
      <c r="D4736" s="65" t="s">
        <v>3038</v>
      </c>
      <c r="E4736" s="65" t="s">
        <v>11498</v>
      </c>
      <c r="F4736" s="9" t="s">
        <v>3039</v>
      </c>
      <c r="G4736" s="9" t="s">
        <v>3040</v>
      </c>
      <c r="H4736" s="1" t="s">
        <v>22</v>
      </c>
      <c r="I4736" s="1" t="s">
        <v>39</v>
      </c>
      <c r="K4736" s="14" t="s">
        <v>11500</v>
      </c>
      <c r="L4736" s="14" t="s">
        <v>11500</v>
      </c>
      <c r="M4736" s="2">
        <v>1.2430000000000001</v>
      </c>
      <c r="P4736" s="181" t="s">
        <v>11517</v>
      </c>
      <c r="Q4736" s="182" t="s">
        <v>24</v>
      </c>
      <c r="S4736" s="6">
        <v>10396.4</v>
      </c>
      <c r="T4736" s="6">
        <v>0</v>
      </c>
      <c r="U4736" s="6">
        <v>-116498.02</v>
      </c>
      <c r="V4736" s="6">
        <v>0</v>
      </c>
      <c r="W4736" s="6">
        <f>SUM(Table2[[#This Row],[PE Obligations]:[Paving Obligations]])</f>
        <v>-106101.62000000001</v>
      </c>
    </row>
    <row r="4737" spans="1:23" x14ac:dyDescent="0.25">
      <c r="A4737" s="5">
        <v>122542</v>
      </c>
      <c r="B4737" s="4">
        <v>3</v>
      </c>
      <c r="C4737" s="9" t="s">
        <v>152</v>
      </c>
      <c r="D4737" s="65" t="s">
        <v>360</v>
      </c>
      <c r="E4737" s="65" t="s">
        <v>900</v>
      </c>
      <c r="F4737" s="9" t="s">
        <v>3196</v>
      </c>
      <c r="G4737" s="9" t="s">
        <v>3197</v>
      </c>
      <c r="H4737" s="1" t="s">
        <v>158</v>
      </c>
      <c r="I4737" s="1" t="s">
        <v>341</v>
      </c>
      <c r="J4737" s="1" t="str">
        <f>VLOOKUP(A4737,'Resurfacing Data'!A:M,13,FALSE)</f>
        <v>Profile Mill &amp; 85 lb/sy TLD</v>
      </c>
      <c r="K4737" s="14" t="s">
        <v>11496</v>
      </c>
      <c r="L4737" s="14" t="s">
        <v>10418</v>
      </c>
      <c r="M4737" s="2">
        <v>6.43</v>
      </c>
      <c r="N4737" s="13">
        <v>42867</v>
      </c>
      <c r="O4737" s="1" t="s">
        <v>3042</v>
      </c>
      <c r="P4737" s="181" t="s">
        <v>11515</v>
      </c>
      <c r="Q4737" s="182" t="s">
        <v>24</v>
      </c>
      <c r="S4737" s="6">
        <v>0</v>
      </c>
      <c r="T4737" s="6">
        <v>0</v>
      </c>
      <c r="U4737" s="6">
        <v>-65885.77</v>
      </c>
      <c r="V4737" s="6">
        <v>-40302.519999999997</v>
      </c>
      <c r="W4737" s="6">
        <f>SUM(Table2[[#This Row],[PE Obligations]:[Paving Obligations]])</f>
        <v>-106188.29000000001</v>
      </c>
    </row>
    <row r="4738" spans="1:23" x14ac:dyDescent="0.25">
      <c r="A4738" s="5">
        <v>122100</v>
      </c>
      <c r="B4738" s="4">
        <v>3</v>
      </c>
      <c r="C4738" s="9" t="s">
        <v>318</v>
      </c>
      <c r="D4738" s="65"/>
      <c r="E4738" s="65" t="s">
        <v>11500</v>
      </c>
      <c r="F4738" s="9" t="s">
        <v>3107</v>
      </c>
      <c r="H4738" s="1" t="s">
        <v>1246</v>
      </c>
      <c r="K4738" s="14" t="s">
        <v>11500</v>
      </c>
      <c r="L4738" s="14" t="s">
        <v>11500</v>
      </c>
      <c r="M4738" s="1" t="s">
        <v>57</v>
      </c>
      <c r="P4738" s="181" t="s">
        <v>11500</v>
      </c>
      <c r="Q4738" s="182"/>
      <c r="S4738" s="6">
        <v>0</v>
      </c>
      <c r="T4738" s="6">
        <v>0</v>
      </c>
      <c r="U4738" s="6">
        <v>-107286.65</v>
      </c>
      <c r="V4738" s="6">
        <v>0</v>
      </c>
      <c r="W4738" s="6">
        <f>SUM(Table2[[#This Row],[PE Obligations]:[Paving Obligations]])</f>
        <v>-107286.65</v>
      </c>
    </row>
    <row r="4739" spans="1:23" ht="30" x14ac:dyDescent="0.25">
      <c r="A4739" s="5">
        <v>126531</v>
      </c>
      <c r="B4739" s="4">
        <v>2</v>
      </c>
      <c r="C4739" s="9" t="s">
        <v>204</v>
      </c>
      <c r="D4739" s="65" t="s">
        <v>4909</v>
      </c>
      <c r="E4739" s="65" t="s">
        <v>900</v>
      </c>
      <c r="F4739" s="9" t="s">
        <v>4910</v>
      </c>
      <c r="G4739" s="9" t="s">
        <v>4911</v>
      </c>
      <c r="H4739" s="1" t="s">
        <v>158</v>
      </c>
      <c r="I4739" s="1" t="s">
        <v>341</v>
      </c>
      <c r="J4739" s="1" t="str">
        <f>VLOOKUP(A4739,'Resurfacing Data'!A:M,13,FALSE)</f>
        <v>Mill &amp; 85 lb/sy CS</v>
      </c>
      <c r="K4739" s="14" t="s">
        <v>11496</v>
      </c>
      <c r="L4739" s="14" t="s">
        <v>10418</v>
      </c>
      <c r="M4739" s="2">
        <v>5.47</v>
      </c>
      <c r="N4739" s="13">
        <v>43595</v>
      </c>
      <c r="O4739" s="1" t="s">
        <v>342</v>
      </c>
      <c r="P4739" s="181" t="s">
        <v>11515</v>
      </c>
      <c r="Q4739" s="182" t="s">
        <v>24</v>
      </c>
      <c r="S4739" s="6">
        <v>0</v>
      </c>
      <c r="T4739" s="6">
        <v>0</v>
      </c>
      <c r="U4739" s="6">
        <v>-4142</v>
      </c>
      <c r="V4739" s="6">
        <v>-103216</v>
      </c>
      <c r="W4739" s="6">
        <f>SUM(Table2[[#This Row],[PE Obligations]:[Paving Obligations]])</f>
        <v>-107358</v>
      </c>
    </row>
    <row r="4740" spans="1:23" x14ac:dyDescent="0.25">
      <c r="A4740" s="5">
        <v>126498</v>
      </c>
      <c r="B4740" s="4">
        <v>1</v>
      </c>
      <c r="C4740" s="9" t="s">
        <v>271</v>
      </c>
      <c r="D4740" s="65" t="s">
        <v>4316</v>
      </c>
      <c r="E4740" s="65" t="s">
        <v>900</v>
      </c>
      <c r="F4740" s="9" t="s">
        <v>4888</v>
      </c>
      <c r="G4740" s="9" t="s">
        <v>4885</v>
      </c>
      <c r="H4740" s="1" t="s">
        <v>158</v>
      </c>
      <c r="I4740" s="1" t="s">
        <v>341</v>
      </c>
      <c r="J4740" s="1" t="str">
        <f>VLOOKUP(A4740,'Resurfacing Data'!A:M,13,FALSE)</f>
        <v>Micro-surfacing @ 22 lbs/sy</v>
      </c>
      <c r="K4740" s="14" t="s">
        <v>11496</v>
      </c>
      <c r="L4740" s="14" t="s">
        <v>10418</v>
      </c>
      <c r="M4740" s="2">
        <v>8.94</v>
      </c>
      <c r="N4740" s="13">
        <v>43140</v>
      </c>
      <c r="O4740" s="1" t="s">
        <v>381</v>
      </c>
      <c r="P4740" s="181" t="s">
        <v>11515</v>
      </c>
      <c r="Q4740" s="182" t="s">
        <v>24</v>
      </c>
      <c r="S4740" s="6">
        <v>0</v>
      </c>
      <c r="T4740" s="6">
        <v>0</v>
      </c>
      <c r="U4740" s="6">
        <v>-1874.85</v>
      </c>
      <c r="V4740" s="6">
        <v>-107161.34</v>
      </c>
      <c r="W4740" s="6">
        <f>SUM(Table2[[#This Row],[PE Obligations]:[Paving Obligations]])</f>
        <v>-109036.19</v>
      </c>
    </row>
    <row r="4741" spans="1:23" ht="30" x14ac:dyDescent="0.25">
      <c r="A4741" s="5">
        <v>123998</v>
      </c>
      <c r="B4741" s="4">
        <v>1</v>
      </c>
      <c r="C4741" s="9" t="s">
        <v>32</v>
      </c>
      <c r="D4741" s="65" t="s">
        <v>390</v>
      </c>
      <c r="E4741" s="65" t="s">
        <v>900</v>
      </c>
      <c r="F4741" s="9" t="s">
        <v>3628</v>
      </c>
      <c r="G4741" s="9" t="s">
        <v>3582</v>
      </c>
      <c r="H4741" s="1" t="s">
        <v>158</v>
      </c>
      <c r="I4741" s="1" t="s">
        <v>341</v>
      </c>
      <c r="J4741" s="1" t="str">
        <f>VLOOKUP(A4741,'Resurfacing Data'!A:M,13,FALSE)</f>
        <v>411TLD Overlay @ 85 lb/sy</v>
      </c>
      <c r="K4741" s="14" t="s">
        <v>11496</v>
      </c>
      <c r="L4741" s="14" t="s">
        <v>10418</v>
      </c>
      <c r="M4741" s="2">
        <v>6.81</v>
      </c>
      <c r="N4741" s="13">
        <v>42867</v>
      </c>
      <c r="O4741" s="1" t="s">
        <v>337</v>
      </c>
      <c r="P4741" s="181" t="s">
        <v>11515</v>
      </c>
      <c r="Q4741" s="182" t="s">
        <v>24</v>
      </c>
      <c r="S4741" s="6">
        <v>0</v>
      </c>
      <c r="T4741" s="6">
        <v>0</v>
      </c>
      <c r="U4741" s="6">
        <v>-36200.050000000003</v>
      </c>
      <c r="V4741" s="6">
        <v>-73409</v>
      </c>
      <c r="W4741" s="6">
        <f>SUM(Table2[[#This Row],[PE Obligations]:[Paving Obligations]])</f>
        <v>-109609.05</v>
      </c>
    </row>
    <row r="4742" spans="1:23" ht="90" x14ac:dyDescent="0.25">
      <c r="A4742" s="5">
        <v>121507</v>
      </c>
      <c r="B4742" s="4">
        <v>4</v>
      </c>
      <c r="C4742" s="9" t="s">
        <v>215</v>
      </c>
      <c r="D4742" s="65"/>
      <c r="E4742" s="65" t="s">
        <v>11498</v>
      </c>
      <c r="F4742" s="9" t="s">
        <v>2927</v>
      </c>
      <c r="G4742" s="9" t="s">
        <v>2928</v>
      </c>
      <c r="H4742" s="1" t="s">
        <v>22</v>
      </c>
      <c r="I4742" s="1" t="s">
        <v>39</v>
      </c>
      <c r="K4742" s="14" t="s">
        <v>11500</v>
      </c>
      <c r="L4742" s="14" t="s">
        <v>11500</v>
      </c>
      <c r="M4742" s="2">
        <v>0</v>
      </c>
      <c r="P4742" s="181" t="s">
        <v>11516</v>
      </c>
      <c r="Q4742" s="182" t="s">
        <v>11</v>
      </c>
      <c r="S4742" s="6">
        <v>0</v>
      </c>
      <c r="T4742" s="6">
        <v>0</v>
      </c>
      <c r="U4742" s="6">
        <v>-109734.63</v>
      </c>
      <c r="V4742" s="6">
        <v>0</v>
      </c>
      <c r="W4742" s="6">
        <f>SUM(Table2[[#This Row],[PE Obligations]:[Paving Obligations]])</f>
        <v>-109734.63</v>
      </c>
    </row>
    <row r="4743" spans="1:23" x14ac:dyDescent="0.25">
      <c r="A4743" s="5">
        <v>114169</v>
      </c>
      <c r="B4743" s="4">
        <v>3</v>
      </c>
      <c r="C4743" s="9" t="s">
        <v>320</v>
      </c>
      <c r="D4743" s="65" t="s">
        <v>114</v>
      </c>
      <c r="E4743" s="65" t="s">
        <v>10721</v>
      </c>
      <c r="F4743" s="9" t="s">
        <v>1565</v>
      </c>
      <c r="H4743" s="1" t="s">
        <v>74</v>
      </c>
      <c r="I4743" s="1" t="s">
        <v>23</v>
      </c>
      <c r="K4743" s="14" t="s">
        <v>11496</v>
      </c>
      <c r="L4743" s="14" t="s">
        <v>113</v>
      </c>
      <c r="M4743" s="2">
        <v>6.5</v>
      </c>
      <c r="N4743" s="13">
        <v>40905</v>
      </c>
      <c r="P4743" s="181" t="s">
        <v>11513</v>
      </c>
      <c r="Q4743" s="182" t="s">
        <v>148</v>
      </c>
      <c r="S4743" s="6">
        <v>-10000</v>
      </c>
      <c r="T4743" s="6">
        <v>0</v>
      </c>
      <c r="U4743" s="6">
        <v>-100000</v>
      </c>
      <c r="V4743" s="6">
        <v>0</v>
      </c>
      <c r="W4743" s="6">
        <f>SUM(Table2[[#This Row],[PE Obligations]:[Paving Obligations]])</f>
        <v>-110000</v>
      </c>
    </row>
    <row r="4744" spans="1:23" x14ac:dyDescent="0.25">
      <c r="A4744" s="5">
        <v>127355</v>
      </c>
      <c r="B4744" s="4">
        <v>4</v>
      </c>
      <c r="C4744" s="9" t="s">
        <v>18</v>
      </c>
      <c r="D4744" s="65" t="s">
        <v>1089</v>
      </c>
      <c r="E4744" s="65" t="s">
        <v>900</v>
      </c>
      <c r="F4744" s="9" t="s">
        <v>5459</v>
      </c>
      <c r="G4744" s="9" t="s">
        <v>3213</v>
      </c>
      <c r="H4744" s="1" t="s">
        <v>158</v>
      </c>
      <c r="I4744" s="1" t="s">
        <v>341</v>
      </c>
      <c r="J4744" s="1" t="str">
        <f>VLOOKUP(A4744,'Resurfacing Data'!A:M,13,FALSE)</f>
        <v>Mill &amp; 411D</v>
      </c>
      <c r="K4744" s="14" t="s">
        <v>11496</v>
      </c>
      <c r="L4744" s="14" t="s">
        <v>10418</v>
      </c>
      <c r="M4744" s="2">
        <v>1.97</v>
      </c>
      <c r="N4744" s="13">
        <v>43595</v>
      </c>
      <c r="O4744" s="1" t="s">
        <v>342</v>
      </c>
      <c r="P4744" s="181" t="s">
        <v>11515</v>
      </c>
      <c r="Q4744" s="182" t="s">
        <v>24</v>
      </c>
      <c r="S4744" s="6">
        <v>0</v>
      </c>
      <c r="T4744" s="6">
        <v>0</v>
      </c>
      <c r="U4744" s="6">
        <v>-6310</v>
      </c>
      <c r="V4744" s="6">
        <v>-105135</v>
      </c>
      <c r="W4744" s="6">
        <f>SUM(Table2[[#This Row],[PE Obligations]:[Paving Obligations]])</f>
        <v>-111445</v>
      </c>
    </row>
    <row r="4745" spans="1:23" ht="60" x14ac:dyDescent="0.25">
      <c r="A4745" s="5">
        <v>123223</v>
      </c>
      <c r="B4745" s="4">
        <v>4</v>
      </c>
      <c r="C4745" s="9" t="s">
        <v>210</v>
      </c>
      <c r="D4745" s="65" t="s">
        <v>3375</v>
      </c>
      <c r="E4745" s="65" t="s">
        <v>11498</v>
      </c>
      <c r="F4745" s="9" t="s">
        <v>3376</v>
      </c>
      <c r="G4745" s="9" t="s">
        <v>3377</v>
      </c>
      <c r="H4745" s="1" t="s">
        <v>1069</v>
      </c>
      <c r="I4745" s="1" t="s">
        <v>1070</v>
      </c>
      <c r="K4745" s="14" t="s">
        <v>11500</v>
      </c>
      <c r="L4745" s="14" t="s">
        <v>11500</v>
      </c>
      <c r="M4745" s="2">
        <v>0.01</v>
      </c>
      <c r="P4745" s="181" t="s">
        <v>11517</v>
      </c>
      <c r="Q4745" s="182" t="s">
        <v>30</v>
      </c>
      <c r="S4745" s="6">
        <v>-4632.57</v>
      </c>
      <c r="T4745" s="6">
        <v>0</v>
      </c>
      <c r="U4745" s="6">
        <v>-107225.95</v>
      </c>
      <c r="V4745" s="6">
        <v>0</v>
      </c>
      <c r="W4745" s="6">
        <f>SUM(Table2[[#This Row],[PE Obligations]:[Paving Obligations]])</f>
        <v>-111858.51999999999</v>
      </c>
    </row>
    <row r="4746" spans="1:23" ht="45" x14ac:dyDescent="0.25">
      <c r="A4746" s="5">
        <v>40566.03</v>
      </c>
      <c r="B4746" s="4">
        <v>3</v>
      </c>
      <c r="C4746" s="9" t="s">
        <v>54</v>
      </c>
      <c r="D4746" s="65"/>
      <c r="E4746" s="65" t="s">
        <v>11500</v>
      </c>
      <c r="F4746" s="9" t="s">
        <v>55</v>
      </c>
      <c r="G4746" s="9" t="s">
        <v>55</v>
      </c>
      <c r="H4746" s="1" t="s">
        <v>24</v>
      </c>
      <c r="I4746" s="1" t="s">
        <v>56</v>
      </c>
      <c r="K4746" s="14" t="s">
        <v>11500</v>
      </c>
      <c r="L4746" s="14" t="s">
        <v>11500</v>
      </c>
      <c r="M4746" s="1" t="s">
        <v>57</v>
      </c>
      <c r="P4746" s="181" t="s">
        <v>11500</v>
      </c>
      <c r="Q4746" s="182"/>
      <c r="S4746" s="6">
        <v>-111886.24</v>
      </c>
      <c r="T4746" s="6">
        <v>0</v>
      </c>
      <c r="U4746" s="6">
        <v>0</v>
      </c>
      <c r="V4746" s="6">
        <v>0</v>
      </c>
      <c r="W4746" s="6">
        <f>SUM(Table2[[#This Row],[PE Obligations]:[Paving Obligations]])</f>
        <v>-111886.24</v>
      </c>
    </row>
    <row r="4747" spans="1:23" x14ac:dyDescent="0.25">
      <c r="A4747" s="5">
        <v>127561</v>
      </c>
      <c r="B4747" s="4">
        <v>2</v>
      </c>
      <c r="C4747" s="9" t="s">
        <v>197</v>
      </c>
      <c r="D4747" s="65"/>
      <c r="E4747" s="65" t="s">
        <v>900</v>
      </c>
      <c r="F4747" s="9" t="s">
        <v>5582</v>
      </c>
      <c r="H4747" s="1" t="s">
        <v>105</v>
      </c>
      <c r="I4747" s="1" t="s">
        <v>171</v>
      </c>
      <c r="K4747" s="14" t="s">
        <v>11500</v>
      </c>
      <c r="L4747" s="14" t="s">
        <v>11500</v>
      </c>
      <c r="M4747" s="1" t="s">
        <v>57</v>
      </c>
      <c r="P4747" s="181" t="s">
        <v>11515</v>
      </c>
      <c r="Q4747" s="182"/>
      <c r="S4747" s="6">
        <v>0</v>
      </c>
      <c r="T4747" s="6">
        <v>0</v>
      </c>
      <c r="U4747" s="6">
        <v>-112079.96</v>
      </c>
      <c r="V4747" s="6">
        <v>0</v>
      </c>
      <c r="W4747" s="6">
        <f>SUM(Table2[[#This Row],[PE Obligations]:[Paving Obligations]])</f>
        <v>-112079.96</v>
      </c>
    </row>
    <row r="4748" spans="1:23" ht="45" x14ac:dyDescent="0.25">
      <c r="A4748" s="5">
        <v>100301.02</v>
      </c>
      <c r="B4748" s="4">
        <v>3</v>
      </c>
      <c r="C4748" s="9" t="s">
        <v>490</v>
      </c>
      <c r="D4748" s="65" t="s">
        <v>491</v>
      </c>
      <c r="E4748" s="65" t="s">
        <v>900</v>
      </c>
      <c r="F4748" s="9" t="s">
        <v>496</v>
      </c>
      <c r="G4748" s="9" t="s">
        <v>497</v>
      </c>
      <c r="H4748" s="1" t="s">
        <v>74</v>
      </c>
      <c r="I4748" s="1" t="s">
        <v>113</v>
      </c>
      <c r="K4748" s="14" t="s">
        <v>11496</v>
      </c>
      <c r="L4748" s="14" t="s">
        <v>113</v>
      </c>
      <c r="M4748" s="2">
        <v>3.24</v>
      </c>
      <c r="N4748" s="13">
        <v>41250</v>
      </c>
      <c r="P4748" s="181" t="s">
        <v>11514</v>
      </c>
      <c r="Q4748" s="182" t="s">
        <v>11</v>
      </c>
      <c r="S4748" s="6">
        <v>0</v>
      </c>
      <c r="T4748" s="6">
        <v>0</v>
      </c>
      <c r="U4748" s="6">
        <v>-113474.64</v>
      </c>
      <c r="V4748" s="6">
        <v>0</v>
      </c>
      <c r="W4748" s="6">
        <f>SUM(Table2[[#This Row],[PE Obligations]:[Paving Obligations]])</f>
        <v>-113474.64</v>
      </c>
    </row>
    <row r="4749" spans="1:23" x14ac:dyDescent="0.25">
      <c r="A4749" s="5">
        <v>128179</v>
      </c>
      <c r="B4749" s="4">
        <v>1</v>
      </c>
      <c r="C4749" s="9" t="s">
        <v>192</v>
      </c>
      <c r="D4749" s="65"/>
      <c r="E4749" s="65" t="s">
        <v>11500</v>
      </c>
      <c r="F4749" s="9" t="s">
        <v>6037</v>
      </c>
      <c r="H4749" s="1" t="s">
        <v>878</v>
      </c>
      <c r="I4749" s="1" t="s">
        <v>972</v>
      </c>
      <c r="K4749" s="14" t="s">
        <v>11500</v>
      </c>
      <c r="L4749" s="14" t="s">
        <v>11500</v>
      </c>
      <c r="M4749" s="1" t="s">
        <v>57</v>
      </c>
      <c r="P4749" s="181" t="s">
        <v>11500</v>
      </c>
      <c r="Q4749" s="182"/>
      <c r="S4749" s="6">
        <v>0</v>
      </c>
      <c r="T4749" s="6">
        <v>0</v>
      </c>
      <c r="U4749" s="6">
        <v>-113725</v>
      </c>
      <c r="V4749" s="6">
        <v>0</v>
      </c>
      <c r="W4749" s="6">
        <f>SUM(Table2[[#This Row],[PE Obligations]:[Paving Obligations]])</f>
        <v>-113725</v>
      </c>
    </row>
    <row r="4750" spans="1:23" x14ac:dyDescent="0.25">
      <c r="A4750" s="5">
        <v>126244</v>
      </c>
      <c r="B4750" s="4">
        <v>3</v>
      </c>
      <c r="C4750" s="9" t="s">
        <v>250</v>
      </c>
      <c r="D4750" s="65" t="s">
        <v>4784</v>
      </c>
      <c r="E4750" s="65" t="s">
        <v>900</v>
      </c>
      <c r="F4750" s="9" t="s">
        <v>4785</v>
      </c>
      <c r="G4750" s="9" t="s">
        <v>4135</v>
      </c>
      <c r="H4750" s="1" t="s">
        <v>158</v>
      </c>
      <c r="I4750" s="1" t="s">
        <v>4650</v>
      </c>
      <c r="J4750" s="1" t="str">
        <f>VLOOKUP(A4750,'Resurfacing Data'!A:M,13,FALSE)</f>
        <v>411 D Overlay</v>
      </c>
      <c r="K4750" s="14" t="s">
        <v>11496</v>
      </c>
      <c r="L4750" s="14" t="s">
        <v>10418</v>
      </c>
      <c r="M4750" s="2">
        <v>7.51</v>
      </c>
      <c r="N4750" s="13">
        <v>43231</v>
      </c>
      <c r="O4750" s="1" t="s">
        <v>342</v>
      </c>
      <c r="P4750" s="181" t="s">
        <v>11515</v>
      </c>
      <c r="Q4750" s="182" t="s">
        <v>24</v>
      </c>
      <c r="S4750" s="6">
        <v>0</v>
      </c>
      <c r="T4750" s="6">
        <v>0</v>
      </c>
      <c r="U4750" s="6">
        <v>79941.42</v>
      </c>
      <c r="V4750" s="6">
        <v>-195729</v>
      </c>
      <c r="W4750" s="6">
        <f>SUM(Table2[[#This Row],[PE Obligations]:[Paving Obligations]])</f>
        <v>-115787.58</v>
      </c>
    </row>
    <row r="4751" spans="1:23" x14ac:dyDescent="0.25">
      <c r="A4751" s="5">
        <v>122641</v>
      </c>
      <c r="B4751" s="4">
        <v>4</v>
      </c>
      <c r="C4751" s="9" t="s">
        <v>208</v>
      </c>
      <c r="D4751" s="65" t="s">
        <v>1206</v>
      </c>
      <c r="E4751" s="65" t="s">
        <v>900</v>
      </c>
      <c r="F4751" s="9" t="s">
        <v>3229</v>
      </c>
      <c r="G4751" s="9" t="s">
        <v>3218</v>
      </c>
      <c r="H4751" s="1" t="s">
        <v>158</v>
      </c>
      <c r="I4751" s="1" t="s">
        <v>341</v>
      </c>
      <c r="J4751" s="1" t="str">
        <f>VLOOKUP(A4751,'Resurfacing Data'!A:M,13,FALSE)</f>
        <v>Mill &amp; 411D</v>
      </c>
      <c r="K4751" s="14" t="s">
        <v>11496</v>
      </c>
      <c r="L4751" s="14" t="s">
        <v>10418</v>
      </c>
      <c r="M4751" s="2">
        <v>7.085</v>
      </c>
      <c r="N4751" s="13">
        <v>42867</v>
      </c>
      <c r="O4751" s="1" t="s">
        <v>342</v>
      </c>
      <c r="P4751" s="181" t="s">
        <v>11515</v>
      </c>
      <c r="Q4751" s="182" t="s">
        <v>24</v>
      </c>
      <c r="S4751" s="6">
        <v>0</v>
      </c>
      <c r="T4751" s="6">
        <v>0</v>
      </c>
      <c r="U4751" s="6">
        <v>-9484.34</v>
      </c>
      <c r="V4751" s="6">
        <v>-106720.68</v>
      </c>
      <c r="W4751" s="6">
        <f>SUM(Table2[[#This Row],[PE Obligations]:[Paving Obligations]])</f>
        <v>-116205.01999999999</v>
      </c>
    </row>
    <row r="4752" spans="1:23" x14ac:dyDescent="0.25">
      <c r="A4752" s="5">
        <v>115222</v>
      </c>
      <c r="B4752" s="4">
        <v>3</v>
      </c>
      <c r="C4752" s="9" t="s">
        <v>161</v>
      </c>
      <c r="D4752" s="65"/>
      <c r="E4752" s="65" t="s">
        <v>11498</v>
      </c>
      <c r="F4752" s="9" t="s">
        <v>1694</v>
      </c>
      <c r="G4752" s="9" t="s">
        <v>1695</v>
      </c>
      <c r="H4752" s="1" t="s">
        <v>22</v>
      </c>
      <c r="I4752" s="1" t="s">
        <v>1696</v>
      </c>
      <c r="K4752" s="14" t="s">
        <v>11500</v>
      </c>
      <c r="L4752" s="14" t="s">
        <v>11500</v>
      </c>
      <c r="M4752" s="2">
        <v>0</v>
      </c>
      <c r="P4752" s="181" t="s">
        <v>11517</v>
      </c>
      <c r="Q4752" s="182"/>
      <c r="S4752" s="6">
        <v>0</v>
      </c>
      <c r="T4752" s="6">
        <v>0</v>
      </c>
      <c r="U4752" s="6">
        <v>-116630.51</v>
      </c>
      <c r="V4752" s="6">
        <v>0</v>
      </c>
      <c r="W4752" s="6">
        <f>SUM(Table2[[#This Row],[PE Obligations]:[Paving Obligations]])</f>
        <v>-116630.51</v>
      </c>
    </row>
    <row r="4753" spans="1:23" ht="105" x14ac:dyDescent="0.25">
      <c r="A4753" s="5">
        <v>119902</v>
      </c>
      <c r="B4753" s="4">
        <v>2</v>
      </c>
      <c r="C4753" s="9" t="s">
        <v>107</v>
      </c>
      <c r="D4753" s="65"/>
      <c r="E4753" s="65" t="s">
        <v>11498</v>
      </c>
      <c r="F4753" s="9" t="s">
        <v>2550</v>
      </c>
      <c r="G4753" s="9" t="s">
        <v>2551</v>
      </c>
      <c r="H4753" s="1" t="s">
        <v>22</v>
      </c>
      <c r="I4753" s="1" t="s">
        <v>39</v>
      </c>
      <c r="K4753" s="14" t="s">
        <v>11500</v>
      </c>
      <c r="L4753" s="14" t="s">
        <v>11500</v>
      </c>
      <c r="M4753" s="2">
        <v>0.33</v>
      </c>
      <c r="P4753" s="181" t="s">
        <v>11517</v>
      </c>
      <c r="Q4753" s="182" t="s">
        <v>1369</v>
      </c>
      <c r="S4753" s="6">
        <v>0</v>
      </c>
      <c r="T4753" s="6">
        <v>0</v>
      </c>
      <c r="U4753" s="6">
        <v>-118554.03</v>
      </c>
      <c r="V4753" s="6">
        <v>0</v>
      </c>
      <c r="W4753" s="6">
        <f>SUM(Table2[[#This Row],[PE Obligations]:[Paving Obligations]])</f>
        <v>-118554.03</v>
      </c>
    </row>
    <row r="4754" spans="1:23" ht="30" x14ac:dyDescent="0.25">
      <c r="A4754" s="5">
        <v>117401</v>
      </c>
      <c r="B4754" s="4">
        <v>3</v>
      </c>
      <c r="C4754" s="9" t="s">
        <v>152</v>
      </c>
      <c r="D4754" s="65" t="s">
        <v>135</v>
      </c>
      <c r="E4754" s="65" t="s">
        <v>11498</v>
      </c>
      <c r="F4754" s="9" t="s">
        <v>2108</v>
      </c>
      <c r="H4754" s="1" t="s">
        <v>24</v>
      </c>
      <c r="I4754" s="1" t="s">
        <v>113</v>
      </c>
      <c r="K4754" s="14" t="s">
        <v>11496</v>
      </c>
      <c r="L4754" s="14" t="s">
        <v>113</v>
      </c>
      <c r="M4754" s="2">
        <v>0.1</v>
      </c>
      <c r="P4754" s="181" t="s">
        <v>11517</v>
      </c>
      <c r="Q4754" s="182" t="s">
        <v>30</v>
      </c>
      <c r="S4754" s="6">
        <v>1675.06</v>
      </c>
      <c r="T4754" s="6">
        <v>0</v>
      </c>
      <c r="U4754" s="6">
        <v>-120773.82</v>
      </c>
      <c r="V4754" s="6">
        <v>0</v>
      </c>
      <c r="W4754" s="6">
        <f>SUM(Table2[[#This Row],[PE Obligations]:[Paving Obligations]])</f>
        <v>-119098.76000000001</v>
      </c>
    </row>
    <row r="4755" spans="1:23" x14ac:dyDescent="0.25">
      <c r="A4755" s="5">
        <v>127787</v>
      </c>
      <c r="B4755" s="4">
        <v>1</v>
      </c>
      <c r="C4755" s="9" t="s">
        <v>86</v>
      </c>
      <c r="D4755" s="65"/>
      <c r="E4755" s="65" t="s">
        <v>900</v>
      </c>
      <c r="F4755" s="9" t="s">
        <v>5798</v>
      </c>
      <c r="H4755" s="1" t="s">
        <v>105</v>
      </c>
      <c r="I4755" s="1" t="s">
        <v>171</v>
      </c>
      <c r="K4755" s="14" t="s">
        <v>11500</v>
      </c>
      <c r="L4755" s="14" t="s">
        <v>11500</v>
      </c>
      <c r="M4755" s="1" t="s">
        <v>57</v>
      </c>
      <c r="P4755" s="181" t="s">
        <v>11515</v>
      </c>
      <c r="Q4755" s="182"/>
      <c r="S4755" s="6">
        <v>0</v>
      </c>
      <c r="T4755" s="6">
        <v>0</v>
      </c>
      <c r="U4755" s="6">
        <v>-119289.79</v>
      </c>
      <c r="V4755" s="6">
        <v>0</v>
      </c>
      <c r="W4755" s="6">
        <f>SUM(Table2[[#This Row],[PE Obligations]:[Paving Obligations]])</f>
        <v>-119289.79</v>
      </c>
    </row>
    <row r="4756" spans="1:23" x14ac:dyDescent="0.25">
      <c r="A4756" s="5">
        <v>116881.06</v>
      </c>
      <c r="B4756" s="4">
        <v>1</v>
      </c>
      <c r="C4756" s="9" t="s">
        <v>899</v>
      </c>
      <c r="D4756" s="65"/>
      <c r="E4756" s="65" t="s">
        <v>10721</v>
      </c>
      <c r="F4756" s="9" t="s">
        <v>1992</v>
      </c>
      <c r="G4756" s="9" t="s">
        <v>1993</v>
      </c>
      <c r="H4756" s="1" t="s">
        <v>105</v>
      </c>
      <c r="I4756" s="1" t="s">
        <v>922</v>
      </c>
      <c r="K4756" s="14" t="s">
        <v>11500</v>
      </c>
      <c r="L4756" s="14" t="s">
        <v>11500</v>
      </c>
      <c r="M4756" s="1" t="s">
        <v>57</v>
      </c>
      <c r="N4756" s="13">
        <v>43140</v>
      </c>
      <c r="P4756" s="181" t="s">
        <v>11513</v>
      </c>
      <c r="Q4756" s="182"/>
      <c r="S4756" s="6">
        <v>0</v>
      </c>
      <c r="T4756" s="6">
        <v>0</v>
      </c>
      <c r="U4756" s="6">
        <v>-120218.85</v>
      </c>
      <c r="V4756" s="6">
        <v>0</v>
      </c>
      <c r="W4756" s="6">
        <f>SUM(Table2[[#This Row],[PE Obligations]:[Paving Obligations]])</f>
        <v>-120218.85</v>
      </c>
    </row>
    <row r="4757" spans="1:23" ht="30" x14ac:dyDescent="0.25">
      <c r="A4757" s="5">
        <v>123506</v>
      </c>
      <c r="B4757" s="4">
        <v>2</v>
      </c>
      <c r="C4757" s="9" t="s">
        <v>199</v>
      </c>
      <c r="D4757" s="65" t="s">
        <v>114</v>
      </c>
      <c r="E4757" s="65" t="s">
        <v>10721</v>
      </c>
      <c r="F4757" s="9" t="s">
        <v>3478</v>
      </c>
      <c r="G4757" s="9" t="s">
        <v>3479</v>
      </c>
      <c r="H4757" s="1" t="s">
        <v>158</v>
      </c>
      <c r="I4757" s="1" t="s">
        <v>158</v>
      </c>
      <c r="J4757" s="1" t="str">
        <f>VLOOKUP(A4757,'Resurfacing Data'!A:M,13,FALSE)</f>
        <v>Mill, BM2, D</v>
      </c>
      <c r="K4757" s="14" t="s">
        <v>11496</v>
      </c>
      <c r="L4757" s="14" t="s">
        <v>11339</v>
      </c>
      <c r="M4757" s="2">
        <v>4.59</v>
      </c>
      <c r="N4757" s="13">
        <v>42706</v>
      </c>
      <c r="O4757" s="1" t="s">
        <v>342</v>
      </c>
      <c r="P4757" s="181" t="s">
        <v>11513</v>
      </c>
      <c r="Q4757" s="182" t="s">
        <v>148</v>
      </c>
      <c r="S4757" s="6">
        <v>0</v>
      </c>
      <c r="T4757" s="6">
        <v>0</v>
      </c>
      <c r="U4757" s="6">
        <v>0</v>
      </c>
      <c r="V4757" s="6">
        <v>-123964.01</v>
      </c>
      <c r="W4757" s="6">
        <f>SUM(Table2[[#This Row],[PE Obligations]:[Paving Obligations]])</f>
        <v>-123964.01</v>
      </c>
    </row>
    <row r="4758" spans="1:23" ht="30" x14ac:dyDescent="0.25">
      <c r="A4758" s="5">
        <v>127928</v>
      </c>
      <c r="B4758" s="4">
        <v>3</v>
      </c>
      <c r="C4758" s="9" t="s">
        <v>798</v>
      </c>
      <c r="D4758" s="65" t="s">
        <v>4777</v>
      </c>
      <c r="E4758" s="65" t="s">
        <v>900</v>
      </c>
      <c r="F4758" s="9" t="s">
        <v>5903</v>
      </c>
      <c r="G4758" s="9" t="s">
        <v>4135</v>
      </c>
      <c r="H4758" s="1" t="s">
        <v>158</v>
      </c>
      <c r="I4758" s="1" t="s">
        <v>341</v>
      </c>
      <c r="J4758" s="1" t="str">
        <f>VLOOKUP(A4758,'Resurfacing Data'!A:M,13,FALSE)</f>
        <v>411 D Overlay</v>
      </c>
      <c r="K4758" s="14" t="s">
        <v>11496</v>
      </c>
      <c r="L4758" s="14" t="s">
        <v>10418</v>
      </c>
      <c r="M4758" s="2">
        <v>8.66</v>
      </c>
      <c r="N4758" s="13">
        <v>43595</v>
      </c>
      <c r="O4758" s="1" t="s">
        <v>342</v>
      </c>
      <c r="P4758" s="181" t="s">
        <v>11515</v>
      </c>
      <c r="Q4758" s="182" t="s">
        <v>24</v>
      </c>
      <c r="S4758" s="6">
        <v>0</v>
      </c>
      <c r="T4758" s="6">
        <v>0</v>
      </c>
      <c r="U4758" s="6">
        <v>-4073</v>
      </c>
      <c r="V4758" s="6">
        <v>-121739</v>
      </c>
      <c r="W4758" s="6">
        <f>SUM(Table2[[#This Row],[PE Obligations]:[Paving Obligations]])</f>
        <v>-125812</v>
      </c>
    </row>
    <row r="4759" spans="1:23" ht="60" x14ac:dyDescent="0.25">
      <c r="A4759" s="5">
        <v>114604</v>
      </c>
      <c r="B4759" s="4">
        <v>3</v>
      </c>
      <c r="C4759" s="9" t="s">
        <v>152</v>
      </c>
      <c r="D4759" s="65" t="s">
        <v>1652</v>
      </c>
      <c r="E4759" s="65" t="s">
        <v>900</v>
      </c>
      <c r="F4759" s="9" t="s">
        <v>1653</v>
      </c>
      <c r="G4759" s="9" t="s">
        <v>1654</v>
      </c>
      <c r="H4759" s="1" t="s">
        <v>501</v>
      </c>
      <c r="I4759" s="1" t="s">
        <v>600</v>
      </c>
      <c r="K4759" s="14" t="s">
        <v>11496</v>
      </c>
      <c r="L4759" s="14" t="s">
        <v>113</v>
      </c>
      <c r="M4759" s="2">
        <v>0.13500000000000001</v>
      </c>
      <c r="N4759" s="13">
        <v>41880</v>
      </c>
      <c r="P4759" s="181" t="s">
        <v>11515</v>
      </c>
      <c r="Q4759" s="182" t="s">
        <v>24</v>
      </c>
      <c r="S4759" s="6">
        <v>1518.1</v>
      </c>
      <c r="T4759" s="6">
        <v>-76822.960000000006</v>
      </c>
      <c r="U4759" s="6">
        <v>-51233.48</v>
      </c>
      <c r="V4759" s="6">
        <v>0</v>
      </c>
      <c r="W4759" s="6">
        <f>SUM(Table2[[#This Row],[PE Obligations]:[Paving Obligations]])</f>
        <v>-126538.34</v>
      </c>
    </row>
    <row r="4760" spans="1:23" ht="30" x14ac:dyDescent="0.25">
      <c r="A4760" s="5">
        <v>100346</v>
      </c>
      <c r="B4760" s="4">
        <v>3</v>
      </c>
      <c r="C4760" s="9" t="s">
        <v>536</v>
      </c>
      <c r="D4760" s="65" t="s">
        <v>99</v>
      </c>
      <c r="E4760" s="65" t="s">
        <v>900</v>
      </c>
      <c r="F4760" s="9" t="s">
        <v>537</v>
      </c>
      <c r="H4760" s="1" t="s">
        <v>74</v>
      </c>
      <c r="I4760" s="1" t="s">
        <v>101</v>
      </c>
      <c r="K4760" s="14" t="s">
        <v>11496</v>
      </c>
      <c r="L4760" s="14" t="s">
        <v>113</v>
      </c>
      <c r="M4760" s="2">
        <v>4.157</v>
      </c>
      <c r="P4760" s="181" t="s">
        <v>11514</v>
      </c>
      <c r="Q4760" s="182" t="s">
        <v>11</v>
      </c>
      <c r="S4760" s="6">
        <v>-126573.96</v>
      </c>
      <c r="T4760" s="6">
        <v>0</v>
      </c>
      <c r="U4760" s="6">
        <v>0</v>
      </c>
      <c r="V4760" s="6">
        <v>0</v>
      </c>
      <c r="W4760" s="6">
        <f>SUM(Table2[[#This Row],[PE Obligations]:[Paving Obligations]])</f>
        <v>-126573.96</v>
      </c>
    </row>
    <row r="4761" spans="1:23" ht="30" x14ac:dyDescent="0.25">
      <c r="A4761" s="5">
        <v>121644</v>
      </c>
      <c r="B4761" s="4">
        <v>3</v>
      </c>
      <c r="C4761" s="9" t="s">
        <v>172</v>
      </c>
      <c r="D4761" s="65" t="s">
        <v>2974</v>
      </c>
      <c r="E4761" s="65" t="s">
        <v>11498</v>
      </c>
      <c r="F4761" s="9" t="s">
        <v>2975</v>
      </c>
      <c r="G4761" s="9" t="s">
        <v>2976</v>
      </c>
      <c r="H4761" s="1" t="s">
        <v>22</v>
      </c>
      <c r="I4761" s="1" t="s">
        <v>158</v>
      </c>
      <c r="J4761" s="1" t="e">
        <f>VLOOKUP(A4761,'Resurfacing Data'!A:M,13,FALSE)</f>
        <v>#N/A</v>
      </c>
      <c r="K4761" s="14" t="s">
        <v>11496</v>
      </c>
      <c r="L4761" s="14" t="s">
        <v>10418</v>
      </c>
      <c r="M4761" s="2">
        <v>0.68</v>
      </c>
      <c r="P4761" s="181" t="s">
        <v>11517</v>
      </c>
      <c r="Q4761" s="182" t="s">
        <v>24</v>
      </c>
      <c r="S4761" s="6">
        <v>0</v>
      </c>
      <c r="T4761" s="6">
        <v>0</v>
      </c>
      <c r="U4761" s="6">
        <v>-126782.26</v>
      </c>
      <c r="V4761" s="6">
        <v>0</v>
      </c>
      <c r="W4761" s="6">
        <f>SUM(Table2[[#This Row],[PE Obligations]:[Paving Obligations]])</f>
        <v>-126782.26</v>
      </c>
    </row>
    <row r="4762" spans="1:23" ht="30" x14ac:dyDescent="0.25">
      <c r="A4762" s="5">
        <v>123916</v>
      </c>
      <c r="B4762" s="4">
        <v>4</v>
      </c>
      <c r="C4762" s="9" t="s">
        <v>355</v>
      </c>
      <c r="D4762" s="65" t="s">
        <v>503</v>
      </c>
      <c r="E4762" s="65" t="s">
        <v>900</v>
      </c>
      <c r="F4762" s="9" t="s">
        <v>3606</v>
      </c>
      <c r="G4762" s="9" t="s">
        <v>3607</v>
      </c>
      <c r="H4762" s="1" t="s">
        <v>158</v>
      </c>
      <c r="I4762" s="1" t="s">
        <v>341</v>
      </c>
      <c r="J4762" s="1" t="str">
        <f>VLOOKUP(A4762,'Resurfacing Data'!A:M,13,FALSE)</f>
        <v>Hot Recycle in Place with 85 lbs/sy TLD</v>
      </c>
      <c r="K4762" s="14" t="s">
        <v>11496</v>
      </c>
      <c r="L4762" s="14" t="s">
        <v>11339</v>
      </c>
      <c r="M4762" s="2">
        <v>2.06</v>
      </c>
      <c r="N4762" s="13">
        <v>42867</v>
      </c>
      <c r="O4762" s="1" t="s">
        <v>3214</v>
      </c>
      <c r="P4762" s="181" t="s">
        <v>11514</v>
      </c>
      <c r="Q4762" s="182" t="s">
        <v>11</v>
      </c>
      <c r="S4762" s="6">
        <v>0</v>
      </c>
      <c r="T4762" s="6">
        <v>0</v>
      </c>
      <c r="U4762" s="6">
        <v>6708.04</v>
      </c>
      <c r="V4762" s="6">
        <v>-134452.32</v>
      </c>
      <c r="W4762" s="6">
        <f>SUM(Table2[[#This Row],[PE Obligations]:[Paving Obligations]])</f>
        <v>-127744.28000000001</v>
      </c>
    </row>
    <row r="4763" spans="1:23" x14ac:dyDescent="0.25">
      <c r="A4763" s="5">
        <v>121985</v>
      </c>
      <c r="B4763" s="4">
        <v>2</v>
      </c>
      <c r="C4763" s="9" t="s">
        <v>107</v>
      </c>
      <c r="D4763" s="65" t="s">
        <v>3057</v>
      </c>
      <c r="E4763" s="65" t="s">
        <v>11498</v>
      </c>
      <c r="F4763" s="9" t="s">
        <v>3058</v>
      </c>
      <c r="H4763" s="1" t="s">
        <v>1098</v>
      </c>
      <c r="I4763" s="1" t="s">
        <v>158</v>
      </c>
      <c r="K4763" s="14" t="s">
        <v>11500</v>
      </c>
      <c r="L4763" s="14" t="s">
        <v>11500</v>
      </c>
      <c r="M4763" s="2">
        <v>0.85399999999999998</v>
      </c>
      <c r="P4763" s="181" t="s">
        <v>11517</v>
      </c>
      <c r="Q4763" s="182" t="s">
        <v>30</v>
      </c>
      <c r="S4763" s="6">
        <v>0</v>
      </c>
      <c r="T4763" s="6">
        <v>0</v>
      </c>
      <c r="U4763" s="6">
        <v>0</v>
      </c>
      <c r="V4763" s="6">
        <v>-128243.24</v>
      </c>
      <c r="W4763" s="6">
        <f>SUM(Table2[[#This Row],[PE Obligations]:[Paving Obligations]])</f>
        <v>-128243.24</v>
      </c>
    </row>
    <row r="4764" spans="1:23" x14ac:dyDescent="0.25">
      <c r="A4764" s="5">
        <v>123179</v>
      </c>
      <c r="B4764" s="4">
        <v>2</v>
      </c>
      <c r="C4764" s="9" t="s">
        <v>128</v>
      </c>
      <c r="D4764" s="65"/>
      <c r="E4764" s="65" t="s">
        <v>11500</v>
      </c>
      <c r="F4764" s="9" t="s">
        <v>3363</v>
      </c>
      <c r="H4764" s="1" t="s">
        <v>878</v>
      </c>
      <c r="I4764" s="1" t="s">
        <v>972</v>
      </c>
      <c r="K4764" s="14" t="s">
        <v>11500</v>
      </c>
      <c r="L4764" s="14" t="s">
        <v>11500</v>
      </c>
      <c r="M4764" s="1" t="s">
        <v>57</v>
      </c>
      <c r="P4764" s="181" t="s">
        <v>11500</v>
      </c>
      <c r="Q4764" s="182"/>
      <c r="S4764" s="6">
        <v>0</v>
      </c>
      <c r="T4764" s="6">
        <v>0</v>
      </c>
      <c r="U4764" s="6">
        <v>-129262.57</v>
      </c>
      <c r="V4764" s="6">
        <v>0</v>
      </c>
      <c r="W4764" s="6">
        <f>SUM(Table2[[#This Row],[PE Obligations]:[Paving Obligations]])</f>
        <v>-129262.57</v>
      </c>
    </row>
    <row r="4765" spans="1:23" ht="75" x14ac:dyDescent="0.25">
      <c r="A4765" s="5">
        <v>110618.02</v>
      </c>
      <c r="B4765" s="4">
        <v>3</v>
      </c>
      <c r="C4765" s="9" t="s">
        <v>152</v>
      </c>
      <c r="D4765" s="65"/>
      <c r="E4765" s="65" t="s">
        <v>11498</v>
      </c>
      <c r="F4765" s="9" t="s">
        <v>1185</v>
      </c>
      <c r="G4765" s="9" t="s">
        <v>1186</v>
      </c>
      <c r="H4765" s="1" t="s">
        <v>22</v>
      </c>
      <c r="I4765" s="1" t="s">
        <v>39</v>
      </c>
      <c r="K4765" s="14" t="s">
        <v>11500</v>
      </c>
      <c r="L4765" s="14" t="s">
        <v>11500</v>
      </c>
      <c r="M4765" s="1" t="s">
        <v>57</v>
      </c>
      <c r="P4765" s="181" t="s">
        <v>11517</v>
      </c>
      <c r="Q4765" s="182" t="s">
        <v>30</v>
      </c>
      <c r="S4765" s="6">
        <v>0</v>
      </c>
      <c r="T4765" s="6">
        <v>0</v>
      </c>
      <c r="U4765" s="6">
        <v>-129760.31</v>
      </c>
      <c r="V4765" s="6">
        <v>0</v>
      </c>
      <c r="W4765" s="6">
        <f>SUM(Table2[[#This Row],[PE Obligations]:[Paving Obligations]])</f>
        <v>-129760.31</v>
      </c>
    </row>
    <row r="4766" spans="1:23" x14ac:dyDescent="0.25">
      <c r="A4766" s="5">
        <v>101269</v>
      </c>
      <c r="B4766" s="4">
        <v>3</v>
      </c>
      <c r="C4766" s="9" t="s">
        <v>300</v>
      </c>
      <c r="D4766" s="65" t="s">
        <v>360</v>
      </c>
      <c r="E4766" s="65" t="s">
        <v>900</v>
      </c>
      <c r="F4766" s="9" t="s">
        <v>591</v>
      </c>
      <c r="H4766" s="1" t="s">
        <v>74</v>
      </c>
      <c r="I4766" s="1" t="s">
        <v>23</v>
      </c>
      <c r="K4766" s="14" t="s">
        <v>11496</v>
      </c>
      <c r="L4766" s="14" t="s">
        <v>113</v>
      </c>
      <c r="M4766" s="2">
        <v>4.4509999999999996</v>
      </c>
      <c r="N4766" s="13">
        <v>38961</v>
      </c>
      <c r="P4766" s="181" t="s">
        <v>11514</v>
      </c>
      <c r="Q4766" s="182" t="s">
        <v>11</v>
      </c>
      <c r="R4766" s="9" t="s">
        <v>592</v>
      </c>
      <c r="S4766" s="6">
        <v>0</v>
      </c>
      <c r="T4766" s="6">
        <v>-130000</v>
      </c>
      <c r="U4766" s="6">
        <v>0</v>
      </c>
      <c r="V4766" s="6">
        <v>0</v>
      </c>
      <c r="W4766" s="6">
        <f>SUM(Table2[[#This Row],[PE Obligations]:[Paving Obligations]])</f>
        <v>-130000</v>
      </c>
    </row>
    <row r="4767" spans="1:23" x14ac:dyDescent="0.25">
      <c r="A4767" s="5">
        <v>125389</v>
      </c>
      <c r="B4767" s="4">
        <v>2</v>
      </c>
      <c r="C4767" s="9" t="s">
        <v>65</v>
      </c>
      <c r="D4767" s="65"/>
      <c r="E4767" s="65" t="s">
        <v>11500</v>
      </c>
      <c r="F4767" s="9" t="s">
        <v>4302</v>
      </c>
      <c r="H4767" s="1" t="s">
        <v>1246</v>
      </c>
      <c r="K4767" s="14" t="s">
        <v>11500</v>
      </c>
      <c r="L4767" s="14" t="s">
        <v>11500</v>
      </c>
      <c r="M4767" s="1" t="s">
        <v>57</v>
      </c>
      <c r="P4767" s="181" t="s">
        <v>11500</v>
      </c>
      <c r="Q4767" s="182"/>
      <c r="S4767" s="6">
        <v>0</v>
      </c>
      <c r="T4767" s="6">
        <v>0</v>
      </c>
      <c r="U4767" s="6">
        <v>-130305.79</v>
      </c>
      <c r="V4767" s="6">
        <v>0</v>
      </c>
      <c r="W4767" s="6">
        <f>SUM(Table2[[#This Row],[PE Obligations]:[Paving Obligations]])</f>
        <v>-130305.79</v>
      </c>
    </row>
    <row r="4768" spans="1:23" ht="45" x14ac:dyDescent="0.25">
      <c r="A4768" s="5">
        <v>122702</v>
      </c>
      <c r="B4768" s="4">
        <v>3</v>
      </c>
      <c r="C4768" s="9" t="s">
        <v>239</v>
      </c>
      <c r="D4768" s="65" t="s">
        <v>3249</v>
      </c>
      <c r="E4768" s="65" t="s">
        <v>11498</v>
      </c>
      <c r="F4768" s="9" t="s">
        <v>3250</v>
      </c>
      <c r="G4768" s="9" t="s">
        <v>3251</v>
      </c>
      <c r="H4768" s="1" t="s">
        <v>1069</v>
      </c>
      <c r="I4768" s="1" t="s">
        <v>1070</v>
      </c>
      <c r="K4768" s="14" t="s">
        <v>11500</v>
      </c>
      <c r="L4768" s="14" t="s">
        <v>11500</v>
      </c>
      <c r="M4768" s="2">
        <v>0.01</v>
      </c>
      <c r="P4768" s="181" t="s">
        <v>11517</v>
      </c>
      <c r="Q4768" s="182" t="s">
        <v>30</v>
      </c>
      <c r="S4768" s="6">
        <v>-7312.5</v>
      </c>
      <c r="T4768" s="6">
        <v>-123197.4</v>
      </c>
      <c r="U4768" s="6">
        <v>0</v>
      </c>
      <c r="V4768" s="6">
        <v>0</v>
      </c>
      <c r="W4768" s="6">
        <f>SUM(Table2[[#This Row],[PE Obligations]:[Paving Obligations]])</f>
        <v>-130509.9</v>
      </c>
    </row>
    <row r="4769" spans="1:23" ht="30" x14ac:dyDescent="0.25">
      <c r="A4769" s="5">
        <v>10716</v>
      </c>
      <c r="B4769" s="4">
        <v>1</v>
      </c>
      <c r="C4769" s="9" t="s">
        <v>25</v>
      </c>
      <c r="D4769" s="65" t="s">
        <v>26</v>
      </c>
      <c r="E4769" s="65" t="s">
        <v>11498</v>
      </c>
      <c r="F4769" s="9" t="s">
        <v>27</v>
      </c>
      <c r="H4769" s="1" t="s">
        <v>28</v>
      </c>
      <c r="I4769" s="1" t="s">
        <v>29</v>
      </c>
      <c r="K4769" s="14" t="s">
        <v>28</v>
      </c>
      <c r="L4769" s="14" t="s">
        <v>113</v>
      </c>
      <c r="M4769" s="2">
        <v>0.01</v>
      </c>
      <c r="N4769" s="13">
        <v>42909</v>
      </c>
      <c r="P4769" s="181" t="s">
        <v>11517</v>
      </c>
      <c r="Q4769" s="182" t="s">
        <v>30</v>
      </c>
      <c r="R4769" s="9" t="s">
        <v>31</v>
      </c>
      <c r="S4769" s="6">
        <v>-4730.78</v>
      </c>
      <c r="T4769" s="6">
        <v>-169906.16</v>
      </c>
      <c r="U4769" s="6">
        <v>42529.67</v>
      </c>
      <c r="V4769" s="6">
        <v>0</v>
      </c>
      <c r="W4769" s="6">
        <f>SUM(Table2[[#This Row],[PE Obligations]:[Paving Obligations]])</f>
        <v>-132107.27000000002</v>
      </c>
    </row>
    <row r="4770" spans="1:23" x14ac:dyDescent="0.25">
      <c r="A4770" s="5">
        <v>127520</v>
      </c>
      <c r="B4770" s="4">
        <v>2</v>
      </c>
      <c r="C4770" s="9" t="s">
        <v>199</v>
      </c>
      <c r="D4770" s="65" t="s">
        <v>114</v>
      </c>
      <c r="E4770" s="65" t="s">
        <v>10721</v>
      </c>
      <c r="F4770" s="9" t="s">
        <v>5555</v>
      </c>
      <c r="G4770" s="9" t="s">
        <v>3213</v>
      </c>
      <c r="H4770" s="1" t="s">
        <v>158</v>
      </c>
      <c r="I4770" s="1" t="s">
        <v>158</v>
      </c>
      <c r="J4770" s="1" t="str">
        <f>VLOOKUP(A4770,'Resurfacing Data'!A:M,13,FALSE)</f>
        <v>Mill &amp; 411D</v>
      </c>
      <c r="K4770" s="14" t="s">
        <v>11496</v>
      </c>
      <c r="L4770" s="14" t="s">
        <v>10418</v>
      </c>
      <c r="M4770" s="2">
        <v>4.7699999999999996</v>
      </c>
      <c r="N4770" s="13">
        <v>43441</v>
      </c>
      <c r="O4770" s="1" t="s">
        <v>342</v>
      </c>
      <c r="P4770" s="181" t="s">
        <v>11513</v>
      </c>
      <c r="Q4770" s="182" t="s">
        <v>148</v>
      </c>
      <c r="S4770" s="6">
        <v>0</v>
      </c>
      <c r="T4770" s="6">
        <v>0</v>
      </c>
      <c r="U4770" s="6">
        <v>0</v>
      </c>
      <c r="V4770" s="6">
        <v>-132193.65</v>
      </c>
      <c r="W4770" s="6">
        <f>SUM(Table2[[#This Row],[PE Obligations]:[Paving Obligations]])</f>
        <v>-132193.65</v>
      </c>
    </row>
    <row r="4771" spans="1:23" x14ac:dyDescent="0.25">
      <c r="A4771" s="5">
        <v>116334.06</v>
      </c>
      <c r="B4771" s="4">
        <v>4</v>
      </c>
      <c r="C4771" s="9" t="s">
        <v>156</v>
      </c>
      <c r="D4771" s="65" t="s">
        <v>900</v>
      </c>
      <c r="E4771" s="65" t="s">
        <v>900</v>
      </c>
      <c r="F4771" s="9" t="s">
        <v>1924</v>
      </c>
      <c r="H4771" s="1" t="s">
        <v>105</v>
      </c>
      <c r="I4771" s="1" t="s">
        <v>761</v>
      </c>
      <c r="K4771" s="14" t="s">
        <v>11500</v>
      </c>
      <c r="L4771" s="14" t="s">
        <v>11500</v>
      </c>
      <c r="M4771" s="2">
        <v>704.89</v>
      </c>
      <c r="N4771" s="13">
        <v>43042</v>
      </c>
      <c r="P4771" s="181" t="s">
        <v>11515</v>
      </c>
      <c r="Q4771" s="182"/>
      <c r="S4771" s="6">
        <v>0</v>
      </c>
      <c r="T4771" s="6">
        <v>0</v>
      </c>
      <c r="U4771" s="6">
        <v>-132528.71</v>
      </c>
      <c r="V4771" s="6">
        <v>0</v>
      </c>
      <c r="W4771" s="6">
        <f>SUM(Table2[[#This Row],[PE Obligations]:[Paving Obligations]])</f>
        <v>-132528.71</v>
      </c>
    </row>
    <row r="4772" spans="1:23" ht="30" x14ac:dyDescent="0.25">
      <c r="A4772" s="5">
        <v>114038.01</v>
      </c>
      <c r="B4772" s="4">
        <v>1</v>
      </c>
      <c r="C4772" s="9" t="s">
        <v>310</v>
      </c>
      <c r="D4772" s="65" t="s">
        <v>1514</v>
      </c>
      <c r="E4772" s="65" t="s">
        <v>900</v>
      </c>
      <c r="F4772" s="9" t="s">
        <v>1515</v>
      </c>
      <c r="G4772" s="9" t="s">
        <v>1516</v>
      </c>
      <c r="H4772" s="1" t="s">
        <v>501</v>
      </c>
      <c r="I4772" s="1" t="s">
        <v>600</v>
      </c>
      <c r="K4772" s="14" t="s">
        <v>11501</v>
      </c>
      <c r="L4772" s="14" t="s">
        <v>113</v>
      </c>
      <c r="M4772" s="2">
        <v>0.192</v>
      </c>
      <c r="N4772" s="13">
        <v>43077</v>
      </c>
      <c r="P4772" s="181" t="s">
        <v>11515</v>
      </c>
      <c r="Q4772" s="182" t="s">
        <v>24</v>
      </c>
      <c r="S4772" s="6">
        <v>-1166.81</v>
      </c>
      <c r="T4772" s="6">
        <v>-183098.58</v>
      </c>
      <c r="U4772" s="6">
        <v>50956.72</v>
      </c>
      <c r="V4772" s="6">
        <v>0</v>
      </c>
      <c r="W4772" s="6">
        <f>SUM(Table2[[#This Row],[PE Obligations]:[Paving Obligations]])</f>
        <v>-133308.66999999998</v>
      </c>
    </row>
    <row r="4773" spans="1:23" x14ac:dyDescent="0.25">
      <c r="A4773" s="5">
        <v>127837</v>
      </c>
      <c r="B4773" s="4">
        <v>1</v>
      </c>
      <c r="C4773" s="9" t="s">
        <v>287</v>
      </c>
      <c r="D4773" s="65" t="s">
        <v>363</v>
      </c>
      <c r="E4773" s="65" t="s">
        <v>900</v>
      </c>
      <c r="F4773" s="9" t="s">
        <v>5834</v>
      </c>
      <c r="G4773" s="9" t="s">
        <v>3213</v>
      </c>
      <c r="H4773" s="1" t="s">
        <v>158</v>
      </c>
      <c r="I4773" s="1" t="s">
        <v>341</v>
      </c>
      <c r="J4773" s="1" t="str">
        <f>VLOOKUP(A4773,'Resurfacing Data'!A:M,13,FALSE)</f>
        <v>Mill &amp; 411D</v>
      </c>
      <c r="K4773" s="14" t="s">
        <v>11496</v>
      </c>
      <c r="L4773" s="14" t="s">
        <v>10418</v>
      </c>
      <c r="M4773" s="2">
        <v>2.7</v>
      </c>
      <c r="N4773" s="13">
        <v>43595</v>
      </c>
      <c r="O4773" s="1" t="s">
        <v>342</v>
      </c>
      <c r="P4773" s="181" t="s">
        <v>11515</v>
      </c>
      <c r="Q4773" s="182" t="s">
        <v>24</v>
      </c>
      <c r="S4773" s="6">
        <v>0</v>
      </c>
      <c r="T4773" s="6">
        <v>0</v>
      </c>
      <c r="U4773" s="6">
        <v>-72150</v>
      </c>
      <c r="V4773" s="6">
        <v>-65450</v>
      </c>
      <c r="W4773" s="6">
        <f>SUM(Table2[[#This Row],[PE Obligations]:[Paving Obligations]])</f>
        <v>-137600</v>
      </c>
    </row>
    <row r="4774" spans="1:23" ht="30" x14ac:dyDescent="0.25">
      <c r="A4774" s="5">
        <v>115549</v>
      </c>
      <c r="B4774" s="4">
        <v>3</v>
      </c>
      <c r="C4774" s="9" t="s">
        <v>1757</v>
      </c>
      <c r="D4774" s="65" t="s">
        <v>1758</v>
      </c>
      <c r="E4774" s="65" t="s">
        <v>10721</v>
      </c>
      <c r="F4774" s="9" t="s">
        <v>1759</v>
      </c>
      <c r="H4774" s="1" t="s">
        <v>74</v>
      </c>
      <c r="I4774" s="1" t="s">
        <v>56</v>
      </c>
      <c r="K4774" s="14" t="s">
        <v>11500</v>
      </c>
      <c r="L4774" s="14" t="s">
        <v>11500</v>
      </c>
      <c r="M4774" s="2">
        <v>36.515999999999998</v>
      </c>
      <c r="N4774" s="13">
        <v>41418</v>
      </c>
      <c r="P4774" s="181" t="s">
        <v>11513</v>
      </c>
      <c r="Q4774" s="182"/>
      <c r="S4774" s="6">
        <v>-138340.32999999999</v>
      </c>
      <c r="T4774" s="6">
        <v>0</v>
      </c>
      <c r="U4774" s="6">
        <v>0</v>
      </c>
      <c r="V4774" s="6">
        <v>0</v>
      </c>
      <c r="W4774" s="6">
        <f>SUM(Table2[[#This Row],[PE Obligations]:[Paving Obligations]])</f>
        <v>-138340.32999999999</v>
      </c>
    </row>
    <row r="4775" spans="1:23" ht="30" x14ac:dyDescent="0.25">
      <c r="A4775" s="5">
        <v>118294</v>
      </c>
      <c r="B4775" s="4">
        <v>4</v>
      </c>
      <c r="C4775" s="9" t="s">
        <v>314</v>
      </c>
      <c r="D4775" s="65" t="s">
        <v>1011</v>
      </c>
      <c r="E4775" s="65" t="s">
        <v>900</v>
      </c>
      <c r="F4775" s="9" t="s">
        <v>2245</v>
      </c>
      <c r="H4775" s="1" t="s">
        <v>52</v>
      </c>
      <c r="I4775" s="1" t="s">
        <v>48</v>
      </c>
      <c r="K4775" s="14" t="s">
        <v>28</v>
      </c>
      <c r="L4775" s="14" t="s">
        <v>11339</v>
      </c>
      <c r="M4775" s="1" t="s">
        <v>57</v>
      </c>
      <c r="N4775" s="13">
        <v>42461</v>
      </c>
      <c r="P4775" s="181" t="s">
        <v>11515</v>
      </c>
      <c r="Q4775" s="182" t="s">
        <v>30</v>
      </c>
      <c r="R4775" s="9" t="s">
        <v>2246</v>
      </c>
      <c r="S4775" s="6">
        <v>0</v>
      </c>
      <c r="T4775" s="6">
        <v>0</v>
      </c>
      <c r="U4775" s="6">
        <v>-140080.16</v>
      </c>
      <c r="V4775" s="6">
        <v>0</v>
      </c>
      <c r="W4775" s="6">
        <f>SUM(Table2[[#This Row],[PE Obligations]:[Paving Obligations]])</f>
        <v>-140080.16</v>
      </c>
    </row>
    <row r="4776" spans="1:23" ht="90" x14ac:dyDescent="0.25">
      <c r="A4776" s="5">
        <v>122007</v>
      </c>
      <c r="B4776" s="4">
        <v>4</v>
      </c>
      <c r="C4776" s="9" t="s">
        <v>304</v>
      </c>
      <c r="D4776" s="65" t="s">
        <v>2330</v>
      </c>
      <c r="E4776" s="65" t="s">
        <v>900</v>
      </c>
      <c r="F4776" s="9" t="s">
        <v>3078</v>
      </c>
      <c r="G4776" s="9" t="s">
        <v>3079</v>
      </c>
      <c r="H4776" s="1" t="s">
        <v>22</v>
      </c>
      <c r="I4776" s="1" t="s">
        <v>39</v>
      </c>
      <c r="K4776" s="14" t="s">
        <v>11500</v>
      </c>
      <c r="L4776" s="14" t="s">
        <v>11500</v>
      </c>
      <c r="M4776" s="1" t="s">
        <v>57</v>
      </c>
      <c r="P4776" s="181" t="s">
        <v>11515</v>
      </c>
      <c r="Q4776" s="182" t="s">
        <v>1369</v>
      </c>
      <c r="S4776" s="6">
        <v>3130.75</v>
      </c>
      <c r="T4776" s="6">
        <v>0</v>
      </c>
      <c r="U4776" s="6">
        <v>-145587.41</v>
      </c>
      <c r="V4776" s="6">
        <v>0</v>
      </c>
      <c r="W4776" s="6">
        <f>SUM(Table2[[#This Row],[PE Obligations]:[Paving Obligations]])</f>
        <v>-142456.66</v>
      </c>
    </row>
    <row r="4777" spans="1:23" ht="45" x14ac:dyDescent="0.25">
      <c r="A4777" s="5">
        <v>122228</v>
      </c>
      <c r="B4777" s="4">
        <v>6</v>
      </c>
      <c r="C4777" s="9" t="s">
        <v>46</v>
      </c>
      <c r="D4777" s="65"/>
      <c r="E4777" s="65" t="s">
        <v>11500</v>
      </c>
      <c r="F4777" s="9" t="s">
        <v>3138</v>
      </c>
      <c r="G4777" s="9" t="s">
        <v>3139</v>
      </c>
      <c r="H4777" s="1" t="s">
        <v>501</v>
      </c>
      <c r="I4777" s="1" t="s">
        <v>600</v>
      </c>
      <c r="K4777" s="14" t="s">
        <v>11500</v>
      </c>
      <c r="L4777" s="14" t="s">
        <v>11500</v>
      </c>
      <c r="M4777" s="1" t="s">
        <v>57</v>
      </c>
      <c r="P4777" s="181" t="s">
        <v>11500</v>
      </c>
      <c r="Q4777" s="182" t="s">
        <v>2493</v>
      </c>
      <c r="S4777" s="6">
        <v>-142489.97</v>
      </c>
      <c r="T4777" s="6">
        <v>0</v>
      </c>
      <c r="U4777" s="6">
        <v>0</v>
      </c>
      <c r="V4777" s="6">
        <v>0</v>
      </c>
      <c r="W4777" s="6">
        <f>SUM(Table2[[#This Row],[PE Obligations]:[Paving Obligations]])</f>
        <v>-142489.97</v>
      </c>
    </row>
    <row r="4778" spans="1:23" ht="75" x14ac:dyDescent="0.25">
      <c r="A4778" s="5">
        <v>121785</v>
      </c>
      <c r="B4778" s="4">
        <v>4</v>
      </c>
      <c r="C4778" s="9" t="s">
        <v>210</v>
      </c>
      <c r="D4778" s="65" t="s">
        <v>3000</v>
      </c>
      <c r="E4778" s="65" t="s">
        <v>11498</v>
      </c>
      <c r="F4778" s="9" t="s">
        <v>3001</v>
      </c>
      <c r="G4778" s="9" t="s">
        <v>3002</v>
      </c>
      <c r="H4778" s="1" t="s">
        <v>24</v>
      </c>
      <c r="I4778" s="1" t="s">
        <v>1070</v>
      </c>
      <c r="K4778" s="14" t="s">
        <v>11500</v>
      </c>
      <c r="L4778" s="14" t="s">
        <v>11500</v>
      </c>
      <c r="M4778" s="2">
        <v>0.01</v>
      </c>
      <c r="P4778" s="181" t="s">
        <v>11517</v>
      </c>
      <c r="Q4778" s="182" t="s">
        <v>30</v>
      </c>
      <c r="S4778" s="6">
        <v>-2896.68</v>
      </c>
      <c r="T4778" s="6">
        <v>-140155.78</v>
      </c>
      <c r="U4778" s="6">
        <v>0</v>
      </c>
      <c r="V4778" s="6">
        <v>0</v>
      </c>
      <c r="W4778" s="6">
        <f>SUM(Table2[[#This Row],[PE Obligations]:[Paving Obligations]])</f>
        <v>-143052.46</v>
      </c>
    </row>
    <row r="4779" spans="1:23" x14ac:dyDescent="0.25">
      <c r="A4779" s="5">
        <v>118307.05</v>
      </c>
      <c r="B4779" s="4">
        <v>2</v>
      </c>
      <c r="C4779" s="9" t="s">
        <v>159</v>
      </c>
      <c r="D4779" s="65"/>
      <c r="E4779" s="65" t="s">
        <v>10721</v>
      </c>
      <c r="F4779" s="9" t="s">
        <v>2264</v>
      </c>
      <c r="G4779" s="9" t="s">
        <v>1993</v>
      </c>
      <c r="H4779" s="1" t="s">
        <v>105</v>
      </c>
      <c r="I4779" s="1" t="s">
        <v>922</v>
      </c>
      <c r="K4779" s="14" t="s">
        <v>11500</v>
      </c>
      <c r="L4779" s="14" t="s">
        <v>11500</v>
      </c>
      <c r="M4779" s="1" t="s">
        <v>57</v>
      </c>
      <c r="N4779" s="13">
        <v>43140</v>
      </c>
      <c r="P4779" s="181" t="s">
        <v>11513</v>
      </c>
      <c r="Q4779" s="182"/>
      <c r="S4779" s="6">
        <v>0</v>
      </c>
      <c r="T4779" s="6">
        <v>0</v>
      </c>
      <c r="U4779" s="6">
        <v>-143791.17000000001</v>
      </c>
      <c r="V4779" s="6">
        <v>0</v>
      </c>
      <c r="W4779" s="6">
        <f>SUM(Table2[[#This Row],[PE Obligations]:[Paving Obligations]])</f>
        <v>-143791.17000000001</v>
      </c>
    </row>
    <row r="4780" spans="1:23" x14ac:dyDescent="0.25">
      <c r="A4780" s="5">
        <v>127943</v>
      </c>
      <c r="B4780" s="4">
        <v>1</v>
      </c>
      <c r="C4780" s="9" t="s">
        <v>271</v>
      </c>
      <c r="D4780" s="65"/>
      <c r="E4780" s="65" t="s">
        <v>11500</v>
      </c>
      <c r="F4780" s="9" t="s">
        <v>5908</v>
      </c>
      <c r="H4780" s="1" t="s">
        <v>878</v>
      </c>
      <c r="I4780" s="1" t="s">
        <v>972</v>
      </c>
      <c r="K4780" s="14" t="s">
        <v>11500</v>
      </c>
      <c r="L4780" s="14" t="s">
        <v>11500</v>
      </c>
      <c r="M4780" s="1" t="s">
        <v>57</v>
      </c>
      <c r="P4780" s="181" t="s">
        <v>11500</v>
      </c>
      <c r="Q4780" s="182"/>
      <c r="S4780" s="6">
        <v>0</v>
      </c>
      <c r="T4780" s="6">
        <v>0</v>
      </c>
      <c r="U4780" s="6">
        <v>-143940</v>
      </c>
      <c r="V4780" s="6">
        <v>0</v>
      </c>
      <c r="W4780" s="6">
        <f>SUM(Table2[[#This Row],[PE Obligations]:[Paving Obligations]])</f>
        <v>-143940</v>
      </c>
    </row>
    <row r="4781" spans="1:23" ht="30" x14ac:dyDescent="0.25">
      <c r="A4781" s="5">
        <v>125033</v>
      </c>
      <c r="B4781" s="4">
        <v>4</v>
      </c>
      <c r="C4781" s="9" t="s">
        <v>231</v>
      </c>
      <c r="D4781" s="65" t="s">
        <v>4142</v>
      </c>
      <c r="E4781" s="65" t="s">
        <v>11498</v>
      </c>
      <c r="F4781" s="9" t="s">
        <v>4143</v>
      </c>
      <c r="H4781" s="1" t="s">
        <v>1098</v>
      </c>
      <c r="I4781" s="1" t="s">
        <v>158</v>
      </c>
      <c r="K4781" s="14" t="s">
        <v>11500</v>
      </c>
      <c r="L4781" s="14" t="s">
        <v>11500</v>
      </c>
      <c r="M4781" s="2">
        <v>1.3129999999999999</v>
      </c>
      <c r="P4781" s="181" t="s">
        <v>11517</v>
      </c>
      <c r="Q4781" s="182" t="s">
        <v>30</v>
      </c>
      <c r="S4781" s="6">
        <v>0</v>
      </c>
      <c r="T4781" s="6">
        <v>0</v>
      </c>
      <c r="U4781" s="6">
        <v>0</v>
      </c>
      <c r="V4781" s="6">
        <v>-144940.16</v>
      </c>
      <c r="W4781" s="6">
        <f>SUM(Table2[[#This Row],[PE Obligations]:[Paving Obligations]])</f>
        <v>-144940.16</v>
      </c>
    </row>
    <row r="4782" spans="1:23" x14ac:dyDescent="0.25">
      <c r="A4782" s="5">
        <v>127306</v>
      </c>
      <c r="B4782" s="4">
        <v>3</v>
      </c>
      <c r="C4782" s="9" t="s">
        <v>54</v>
      </c>
      <c r="D4782" s="65" t="s">
        <v>665</v>
      </c>
      <c r="E4782" s="65" t="s">
        <v>900</v>
      </c>
      <c r="F4782" s="9" t="s">
        <v>5428</v>
      </c>
      <c r="G4782" s="9" t="s">
        <v>3213</v>
      </c>
      <c r="H4782" s="1" t="s">
        <v>158</v>
      </c>
      <c r="I4782" s="1" t="s">
        <v>158</v>
      </c>
      <c r="J4782" s="1" t="str">
        <f>VLOOKUP(A4782,'Resurfacing Data'!A:M,13,FALSE)</f>
        <v>Mill &amp; 411D</v>
      </c>
      <c r="K4782" s="14" t="s">
        <v>11496</v>
      </c>
      <c r="L4782" s="14" t="s">
        <v>10418</v>
      </c>
      <c r="M4782" s="2">
        <v>2.2599999999999998</v>
      </c>
      <c r="N4782" s="13">
        <v>43595</v>
      </c>
      <c r="O4782" s="1" t="s">
        <v>342</v>
      </c>
      <c r="P4782" s="181" t="s">
        <v>11514</v>
      </c>
      <c r="Q4782" s="182" t="s">
        <v>11</v>
      </c>
      <c r="S4782" s="6">
        <v>0</v>
      </c>
      <c r="T4782" s="6">
        <v>0</v>
      </c>
      <c r="U4782" s="6">
        <v>0</v>
      </c>
      <c r="V4782" s="6">
        <v>-144952</v>
      </c>
      <c r="W4782" s="6">
        <f>SUM(Table2[[#This Row],[PE Obligations]:[Paving Obligations]])</f>
        <v>-144952</v>
      </c>
    </row>
    <row r="4783" spans="1:23" x14ac:dyDescent="0.25">
      <c r="A4783" s="5">
        <v>126743</v>
      </c>
      <c r="B4783" s="4">
        <v>6</v>
      </c>
      <c r="C4783" s="9" t="s">
        <v>46</v>
      </c>
      <c r="D4783" s="65"/>
      <c r="E4783" s="65" t="s">
        <v>11500</v>
      </c>
      <c r="F4783" s="9" t="s">
        <v>5102</v>
      </c>
      <c r="H4783" s="1" t="s">
        <v>1246</v>
      </c>
      <c r="K4783" s="14" t="s">
        <v>11500</v>
      </c>
      <c r="L4783" s="14" t="s">
        <v>11500</v>
      </c>
      <c r="M4783" s="1" t="s">
        <v>57</v>
      </c>
      <c r="P4783" s="181" t="s">
        <v>11500</v>
      </c>
      <c r="Q4783" s="182"/>
      <c r="S4783" s="6">
        <v>0</v>
      </c>
      <c r="T4783" s="6">
        <v>0</v>
      </c>
      <c r="U4783" s="6">
        <v>-145429.93</v>
      </c>
      <c r="V4783" s="6">
        <v>0</v>
      </c>
      <c r="W4783" s="6">
        <f>SUM(Table2[[#This Row],[PE Obligations]:[Paving Obligations]])</f>
        <v>-145429.93</v>
      </c>
    </row>
    <row r="4784" spans="1:23" ht="60" x14ac:dyDescent="0.25">
      <c r="A4784" s="5">
        <v>118532</v>
      </c>
      <c r="B4784" s="4">
        <v>2</v>
      </c>
      <c r="C4784" s="9" t="s">
        <v>197</v>
      </c>
      <c r="D4784" s="65" t="s">
        <v>135</v>
      </c>
      <c r="E4784" s="65" t="s">
        <v>11498</v>
      </c>
      <c r="F4784" s="9" t="s">
        <v>2322</v>
      </c>
      <c r="G4784" s="9" t="s">
        <v>2323</v>
      </c>
      <c r="H4784" s="1" t="s">
        <v>1079</v>
      </c>
      <c r="I4784" s="1" t="s">
        <v>118</v>
      </c>
      <c r="K4784" s="14" t="s">
        <v>11496</v>
      </c>
      <c r="L4784" s="14" t="s">
        <v>11499</v>
      </c>
      <c r="M4784" s="2">
        <v>0.78400000000000003</v>
      </c>
      <c r="N4784" s="13">
        <v>42244</v>
      </c>
      <c r="P4784" s="181" t="s">
        <v>11516</v>
      </c>
      <c r="Q4784" s="182" t="s">
        <v>1102</v>
      </c>
      <c r="S4784" s="6">
        <v>-99168.8</v>
      </c>
      <c r="T4784" s="6">
        <v>-48269.31</v>
      </c>
      <c r="U4784" s="6">
        <v>0</v>
      </c>
      <c r="V4784" s="6">
        <v>0</v>
      </c>
      <c r="W4784" s="6">
        <f>SUM(Table2[[#This Row],[PE Obligations]:[Paving Obligations]])</f>
        <v>-147438.10999999999</v>
      </c>
    </row>
    <row r="4785" spans="1:23" x14ac:dyDescent="0.25">
      <c r="A4785" s="5">
        <v>127352</v>
      </c>
      <c r="B4785" s="4">
        <v>4</v>
      </c>
      <c r="C4785" s="9" t="s">
        <v>190</v>
      </c>
      <c r="D4785" s="65" t="s">
        <v>665</v>
      </c>
      <c r="E4785" s="65" t="s">
        <v>900</v>
      </c>
      <c r="F4785" s="9" t="s">
        <v>5457</v>
      </c>
      <c r="G4785" s="9" t="s">
        <v>5445</v>
      </c>
      <c r="H4785" s="1" t="s">
        <v>158</v>
      </c>
      <c r="I4785" s="1" t="s">
        <v>341</v>
      </c>
      <c r="J4785" s="1" t="str">
        <f>VLOOKUP(A4785,'Resurfacing Data'!A:M,13,FALSE)</f>
        <v>Scrub Seal w/ TLD</v>
      </c>
      <c r="K4785" s="14" t="s">
        <v>11496</v>
      </c>
      <c r="L4785" s="14" t="s">
        <v>10418</v>
      </c>
      <c r="M4785" s="2">
        <v>7.78</v>
      </c>
      <c r="N4785" s="13">
        <v>43637</v>
      </c>
      <c r="O4785" s="1" t="s">
        <v>5458</v>
      </c>
      <c r="P4785" s="181" t="s">
        <v>11515</v>
      </c>
      <c r="Q4785" s="182" t="s">
        <v>24</v>
      </c>
      <c r="S4785" s="6">
        <v>0</v>
      </c>
      <c r="T4785" s="6">
        <v>0</v>
      </c>
      <c r="U4785" s="6">
        <v>2930</v>
      </c>
      <c r="V4785" s="6">
        <v>-150580</v>
      </c>
      <c r="W4785" s="6">
        <f>SUM(Table2[[#This Row],[PE Obligations]:[Paving Obligations]])</f>
        <v>-147650</v>
      </c>
    </row>
    <row r="4786" spans="1:23" ht="30" x14ac:dyDescent="0.25">
      <c r="A4786" s="5">
        <v>125197</v>
      </c>
      <c r="B4786" s="4">
        <v>1</v>
      </c>
      <c r="C4786" s="9" t="s">
        <v>256</v>
      </c>
      <c r="D4786" s="65" t="s">
        <v>4199</v>
      </c>
      <c r="E4786" s="65" t="s">
        <v>11498</v>
      </c>
      <c r="F4786" s="9" t="s">
        <v>4200</v>
      </c>
      <c r="H4786" s="1" t="s">
        <v>1098</v>
      </c>
      <c r="I4786" s="1" t="s">
        <v>158</v>
      </c>
      <c r="K4786" s="14" t="s">
        <v>11496</v>
      </c>
      <c r="L4786" s="14" t="s">
        <v>10418</v>
      </c>
      <c r="M4786" s="2">
        <v>1.65</v>
      </c>
      <c r="P4786" s="181" t="s">
        <v>11517</v>
      </c>
      <c r="Q4786" s="182"/>
      <c r="S4786" s="6">
        <v>0</v>
      </c>
      <c r="T4786" s="6">
        <v>0</v>
      </c>
      <c r="U4786" s="6">
        <v>0</v>
      </c>
      <c r="V4786" s="6">
        <v>-150234</v>
      </c>
      <c r="W4786" s="6">
        <f>SUM(Table2[[#This Row],[PE Obligations]:[Paving Obligations]])</f>
        <v>-150234</v>
      </c>
    </row>
    <row r="4787" spans="1:23" ht="45" x14ac:dyDescent="0.25">
      <c r="A4787" s="5">
        <v>125192</v>
      </c>
      <c r="B4787" s="4">
        <v>1</v>
      </c>
      <c r="C4787" s="9" t="s">
        <v>256</v>
      </c>
      <c r="D4787" s="65" t="s">
        <v>4195</v>
      </c>
      <c r="E4787" s="65" t="s">
        <v>11498</v>
      </c>
      <c r="F4787" s="9" t="s">
        <v>4196</v>
      </c>
      <c r="H4787" s="1" t="s">
        <v>1098</v>
      </c>
      <c r="I4787" s="1" t="s">
        <v>158</v>
      </c>
      <c r="K4787" s="14" t="s">
        <v>11500</v>
      </c>
      <c r="L4787" s="14" t="s">
        <v>11500</v>
      </c>
      <c r="M4787" s="2">
        <v>1.75</v>
      </c>
      <c r="P4787" s="181" t="s">
        <v>11517</v>
      </c>
      <c r="Q4787" s="182" t="s">
        <v>1369</v>
      </c>
      <c r="S4787" s="6">
        <v>0</v>
      </c>
      <c r="T4787" s="6">
        <v>0</v>
      </c>
      <c r="U4787" s="6">
        <v>0</v>
      </c>
      <c r="V4787" s="6">
        <v>-150528</v>
      </c>
      <c r="W4787" s="6">
        <f>SUM(Table2[[#This Row],[PE Obligations]:[Paving Obligations]])</f>
        <v>-150528</v>
      </c>
    </row>
    <row r="4788" spans="1:23" x14ac:dyDescent="0.25">
      <c r="A4788" s="5">
        <v>117914</v>
      </c>
      <c r="B4788" s="4">
        <v>4</v>
      </c>
      <c r="C4788" s="9" t="s">
        <v>233</v>
      </c>
      <c r="D4788" s="65" t="s">
        <v>2205</v>
      </c>
      <c r="E4788" s="65" t="s">
        <v>900</v>
      </c>
      <c r="F4788" s="9" t="s">
        <v>2206</v>
      </c>
      <c r="H4788" s="1" t="s">
        <v>52</v>
      </c>
      <c r="I4788" s="1" t="s">
        <v>48</v>
      </c>
      <c r="K4788" s="14" t="s">
        <v>28</v>
      </c>
      <c r="L4788" s="14" t="s">
        <v>11339</v>
      </c>
      <c r="M4788" s="2">
        <v>0</v>
      </c>
      <c r="N4788" s="13">
        <v>42342</v>
      </c>
      <c r="P4788" s="181" t="s">
        <v>11515</v>
      </c>
      <c r="Q4788" s="182" t="s">
        <v>24</v>
      </c>
      <c r="R4788" s="9" t="s">
        <v>2207</v>
      </c>
      <c r="S4788" s="6">
        <v>0</v>
      </c>
      <c r="T4788" s="6">
        <v>0</v>
      </c>
      <c r="U4788" s="6">
        <v>-152096.17000000001</v>
      </c>
      <c r="V4788" s="6">
        <v>0</v>
      </c>
      <c r="W4788" s="6">
        <f>SUM(Table2[[#This Row],[PE Obligations]:[Paving Obligations]])</f>
        <v>-152096.17000000001</v>
      </c>
    </row>
    <row r="4789" spans="1:23" x14ac:dyDescent="0.25">
      <c r="A4789" s="5">
        <v>127341</v>
      </c>
      <c r="B4789" s="4">
        <v>4</v>
      </c>
      <c r="C4789" s="9" t="s">
        <v>264</v>
      </c>
      <c r="D4789" s="65" t="s">
        <v>2447</v>
      </c>
      <c r="E4789" s="65" t="s">
        <v>900</v>
      </c>
      <c r="F4789" s="9" t="s">
        <v>5444</v>
      </c>
      <c r="G4789" s="9" t="s">
        <v>5445</v>
      </c>
      <c r="H4789" s="1" t="s">
        <v>158</v>
      </c>
      <c r="I4789" s="1" t="s">
        <v>341</v>
      </c>
      <c r="J4789" s="1" t="str">
        <f>VLOOKUP(A4789,'Resurfacing Data'!A:M,13,FALSE)</f>
        <v>Scrub Seal w/ TLD</v>
      </c>
      <c r="K4789" s="14" t="s">
        <v>11496</v>
      </c>
      <c r="L4789" s="14" t="s">
        <v>10418</v>
      </c>
      <c r="M4789" s="2">
        <v>1.9</v>
      </c>
      <c r="N4789" s="13">
        <v>43595</v>
      </c>
      <c r="O4789" s="1" t="s">
        <v>3042</v>
      </c>
      <c r="P4789" s="181" t="s">
        <v>11514</v>
      </c>
      <c r="Q4789" s="182" t="s">
        <v>11</v>
      </c>
      <c r="S4789" s="6">
        <v>0</v>
      </c>
      <c r="T4789" s="6">
        <v>0</v>
      </c>
      <c r="U4789" s="6">
        <v>-665</v>
      </c>
      <c r="V4789" s="6">
        <v>-155275</v>
      </c>
      <c r="W4789" s="6">
        <f>SUM(Table2[[#This Row],[PE Obligations]:[Paving Obligations]])</f>
        <v>-155940</v>
      </c>
    </row>
    <row r="4790" spans="1:23" ht="60" x14ac:dyDescent="0.25">
      <c r="A4790" s="5">
        <v>120463</v>
      </c>
      <c r="B4790" s="4">
        <v>2</v>
      </c>
      <c r="C4790" s="9" t="s">
        <v>284</v>
      </c>
      <c r="D4790" s="65" t="s">
        <v>135</v>
      </c>
      <c r="E4790" s="65" t="s">
        <v>11498</v>
      </c>
      <c r="F4790" s="9" t="s">
        <v>2742</v>
      </c>
      <c r="G4790" s="9" t="s">
        <v>2743</v>
      </c>
      <c r="H4790" s="1" t="s">
        <v>1079</v>
      </c>
      <c r="I4790" s="1" t="s">
        <v>113</v>
      </c>
      <c r="K4790" s="14" t="s">
        <v>11496</v>
      </c>
      <c r="L4790" s="14" t="s">
        <v>113</v>
      </c>
      <c r="M4790" s="2">
        <v>0.42</v>
      </c>
      <c r="N4790" s="13">
        <v>42139</v>
      </c>
      <c r="P4790" s="181" t="s">
        <v>11517</v>
      </c>
      <c r="Q4790" s="182" t="s">
        <v>30</v>
      </c>
      <c r="S4790" s="6">
        <v>-58244.13</v>
      </c>
      <c r="T4790" s="6">
        <v>-103035.58</v>
      </c>
      <c r="U4790" s="6">
        <v>0</v>
      </c>
      <c r="V4790" s="6">
        <v>0</v>
      </c>
      <c r="W4790" s="6">
        <f>SUM(Table2[[#This Row],[PE Obligations]:[Paving Obligations]])</f>
        <v>-161279.71</v>
      </c>
    </row>
    <row r="4791" spans="1:23" ht="30" x14ac:dyDescent="0.25">
      <c r="A4791" s="5">
        <v>127015</v>
      </c>
      <c r="B4791" s="4">
        <v>3</v>
      </c>
      <c r="C4791" s="9" t="s">
        <v>131</v>
      </c>
      <c r="D4791" s="65"/>
      <c r="E4791" s="65" t="s">
        <v>11500</v>
      </c>
      <c r="F4791" s="9" t="s">
        <v>5243</v>
      </c>
      <c r="H4791" s="1" t="s">
        <v>878</v>
      </c>
      <c r="I4791" s="1" t="s">
        <v>972</v>
      </c>
      <c r="K4791" s="14" t="s">
        <v>11500</v>
      </c>
      <c r="L4791" s="14" t="s">
        <v>11500</v>
      </c>
      <c r="M4791" s="1" t="s">
        <v>57</v>
      </c>
      <c r="P4791" s="181" t="s">
        <v>11500</v>
      </c>
      <c r="Q4791" s="182"/>
      <c r="S4791" s="6">
        <v>0</v>
      </c>
      <c r="T4791" s="6">
        <v>0</v>
      </c>
      <c r="U4791" s="6">
        <v>-161406.10999999999</v>
      </c>
      <c r="V4791" s="6">
        <v>0</v>
      </c>
      <c r="W4791" s="6">
        <f>SUM(Table2[[#This Row],[PE Obligations]:[Paving Obligations]])</f>
        <v>-161406.10999999999</v>
      </c>
    </row>
    <row r="4792" spans="1:23" ht="30" x14ac:dyDescent="0.25">
      <c r="A4792" s="5">
        <v>125423</v>
      </c>
      <c r="B4792" s="4">
        <v>2</v>
      </c>
      <c r="C4792" s="9" t="s">
        <v>121</v>
      </c>
      <c r="D4792" s="65" t="s">
        <v>122</v>
      </c>
      <c r="E4792" s="65" t="s">
        <v>10721</v>
      </c>
      <c r="F4792" s="9" t="s">
        <v>4318</v>
      </c>
      <c r="G4792" s="9" t="s">
        <v>4093</v>
      </c>
      <c r="H4792" s="1" t="s">
        <v>158</v>
      </c>
      <c r="I4792" s="1" t="s">
        <v>158</v>
      </c>
      <c r="J4792" s="1" t="str">
        <f>VLOOKUP(A4792,'Resurfacing Data'!A:M,13,FALSE)</f>
        <v>OGFC</v>
      </c>
      <c r="K4792" s="14" t="s">
        <v>11496</v>
      </c>
      <c r="L4792" s="14" t="s">
        <v>10418</v>
      </c>
      <c r="M4792" s="2">
        <v>9.83</v>
      </c>
      <c r="N4792" s="13">
        <v>42867</v>
      </c>
      <c r="O4792" s="1" t="s">
        <v>342</v>
      </c>
      <c r="P4792" s="181" t="s">
        <v>11513</v>
      </c>
      <c r="Q4792" s="182" t="s">
        <v>148</v>
      </c>
      <c r="S4792" s="6">
        <v>0</v>
      </c>
      <c r="T4792" s="6">
        <v>0</v>
      </c>
      <c r="U4792" s="6">
        <v>0</v>
      </c>
      <c r="V4792" s="6">
        <v>-162105.20000000001</v>
      </c>
      <c r="W4792" s="6">
        <f>SUM(Table2[[#This Row],[PE Obligations]:[Paving Obligations]])</f>
        <v>-162105.20000000001</v>
      </c>
    </row>
    <row r="4793" spans="1:23" ht="30" x14ac:dyDescent="0.25">
      <c r="A4793" s="5">
        <v>127831</v>
      </c>
      <c r="B4793" s="4">
        <v>1</v>
      </c>
      <c r="C4793" s="9" t="s">
        <v>169</v>
      </c>
      <c r="D4793" s="65" t="s">
        <v>3919</v>
      </c>
      <c r="E4793" s="65" t="s">
        <v>900</v>
      </c>
      <c r="F4793" s="9" t="s">
        <v>5829</v>
      </c>
      <c r="G4793" s="9" t="s">
        <v>3582</v>
      </c>
      <c r="H4793" s="1" t="s">
        <v>158</v>
      </c>
      <c r="I4793" s="1" t="s">
        <v>4650</v>
      </c>
      <c r="J4793" s="1" t="str">
        <f>VLOOKUP(A4793,'Resurfacing Data'!A:M,13,FALSE)</f>
        <v>411TLD Overlay @ 85 lb/sy</v>
      </c>
      <c r="K4793" s="14" t="s">
        <v>11496</v>
      </c>
      <c r="L4793" s="14" t="s">
        <v>10418</v>
      </c>
      <c r="M4793" s="2">
        <v>9</v>
      </c>
      <c r="N4793" s="13">
        <v>43595</v>
      </c>
      <c r="O4793" s="1" t="s">
        <v>337</v>
      </c>
      <c r="P4793" s="181" t="s">
        <v>11515</v>
      </c>
      <c r="Q4793" s="182" t="s">
        <v>24</v>
      </c>
      <c r="R4793" s="9" t="s">
        <v>5830</v>
      </c>
      <c r="S4793" s="6">
        <v>0</v>
      </c>
      <c r="T4793" s="6">
        <v>0</v>
      </c>
      <c r="U4793" s="6">
        <v>-78540</v>
      </c>
      <c r="V4793" s="6">
        <v>-83680</v>
      </c>
      <c r="W4793" s="6">
        <f>SUM(Table2[[#This Row],[PE Obligations]:[Paving Obligations]])</f>
        <v>-162220</v>
      </c>
    </row>
    <row r="4794" spans="1:23" ht="30" x14ac:dyDescent="0.25">
      <c r="A4794" s="5">
        <v>127819</v>
      </c>
      <c r="B4794" s="4">
        <v>1</v>
      </c>
      <c r="C4794" s="9" t="s">
        <v>397</v>
      </c>
      <c r="D4794" s="65" t="s">
        <v>5817</v>
      </c>
      <c r="E4794" s="65" t="s">
        <v>900</v>
      </c>
      <c r="F4794" s="9" t="s">
        <v>5818</v>
      </c>
      <c r="G4794" s="9" t="s">
        <v>3197</v>
      </c>
      <c r="H4794" s="1" t="s">
        <v>158</v>
      </c>
      <c r="I4794" s="1" t="s">
        <v>341</v>
      </c>
      <c r="J4794" s="1" t="str">
        <f>VLOOKUP(A4794,'Resurfacing Data'!A:M,13,FALSE)</f>
        <v>Profile Mill &amp; 85 lb/sy TLD</v>
      </c>
      <c r="K4794" s="14" t="s">
        <v>11496</v>
      </c>
      <c r="L4794" s="14" t="s">
        <v>10418</v>
      </c>
      <c r="M4794" s="2">
        <v>10.07</v>
      </c>
      <c r="N4794" s="13">
        <v>43595</v>
      </c>
      <c r="O4794" s="1" t="s">
        <v>337</v>
      </c>
      <c r="P4794" s="181" t="s">
        <v>11515</v>
      </c>
      <c r="Q4794" s="182" t="s">
        <v>24</v>
      </c>
      <c r="S4794" s="6">
        <v>0</v>
      </c>
      <c r="T4794" s="6">
        <v>0</v>
      </c>
      <c r="U4794" s="6">
        <v>-37350</v>
      </c>
      <c r="V4794" s="6">
        <v>-125850</v>
      </c>
      <c r="W4794" s="6">
        <f>SUM(Table2[[#This Row],[PE Obligations]:[Paving Obligations]])</f>
        <v>-163200</v>
      </c>
    </row>
    <row r="4795" spans="1:23" ht="45" x14ac:dyDescent="0.25">
      <c r="A4795" s="5">
        <v>124893</v>
      </c>
      <c r="B4795" s="4">
        <v>2</v>
      </c>
      <c r="C4795" s="9" t="s">
        <v>199</v>
      </c>
      <c r="D4795" s="65" t="s">
        <v>363</v>
      </c>
      <c r="E4795" s="65" t="s">
        <v>900</v>
      </c>
      <c r="F4795" s="9" t="s">
        <v>4086</v>
      </c>
      <c r="G4795" s="9" t="s">
        <v>4087</v>
      </c>
      <c r="H4795" s="1" t="s">
        <v>158</v>
      </c>
      <c r="I4795" s="1" t="s">
        <v>341</v>
      </c>
      <c r="J4795" s="1" t="str">
        <f>VLOOKUP(A4795,'Resurfacing Data'!A:M,13,FALSE)</f>
        <v>Micro-surfacing @ 22 lbs/sy</v>
      </c>
      <c r="K4795" s="14" t="s">
        <v>11496</v>
      </c>
      <c r="L4795" s="14" t="s">
        <v>10418</v>
      </c>
      <c r="M4795" s="2">
        <v>11.71</v>
      </c>
      <c r="N4795" s="13">
        <v>42825</v>
      </c>
      <c r="O4795" s="1" t="s">
        <v>381</v>
      </c>
      <c r="P4795" s="181" t="s">
        <v>11515</v>
      </c>
      <c r="Q4795" s="182" t="s">
        <v>24</v>
      </c>
      <c r="S4795" s="6">
        <v>0</v>
      </c>
      <c r="T4795" s="6">
        <v>0</v>
      </c>
      <c r="U4795" s="6">
        <v>32097.82</v>
      </c>
      <c r="V4795" s="6">
        <v>-195440</v>
      </c>
      <c r="W4795" s="6">
        <f>SUM(Table2[[#This Row],[PE Obligations]:[Paving Obligations]])</f>
        <v>-163342.18</v>
      </c>
    </row>
    <row r="4796" spans="1:23" ht="30" x14ac:dyDescent="0.25">
      <c r="A4796" s="5">
        <v>114125</v>
      </c>
      <c r="B4796" s="4">
        <v>1</v>
      </c>
      <c r="C4796" s="9" t="s">
        <v>83</v>
      </c>
      <c r="D4796" s="65" t="s">
        <v>135</v>
      </c>
      <c r="E4796" s="65" t="s">
        <v>11498</v>
      </c>
      <c r="F4796" s="9" t="s">
        <v>1553</v>
      </c>
      <c r="H4796" s="1" t="s">
        <v>24</v>
      </c>
      <c r="I4796" s="1" t="s">
        <v>118</v>
      </c>
      <c r="K4796" s="14" t="s">
        <v>11496</v>
      </c>
      <c r="L4796" s="14" t="s">
        <v>11499</v>
      </c>
      <c r="M4796" s="2">
        <v>0.65500000000000003</v>
      </c>
      <c r="N4796" s="13">
        <v>41208</v>
      </c>
      <c r="P4796" s="181" t="s">
        <v>11517</v>
      </c>
      <c r="Q4796" s="182" t="s">
        <v>30</v>
      </c>
      <c r="S4796" s="6">
        <v>0.02</v>
      </c>
      <c r="T4796" s="6">
        <v>-164091.26</v>
      </c>
      <c r="U4796" s="6">
        <v>0</v>
      </c>
      <c r="V4796" s="6">
        <v>0</v>
      </c>
      <c r="W4796" s="6">
        <f>SUM(Table2[[#This Row],[PE Obligations]:[Paving Obligations]])</f>
        <v>-164091.24000000002</v>
      </c>
    </row>
    <row r="4797" spans="1:23" x14ac:dyDescent="0.25">
      <c r="A4797" s="5">
        <v>115241.14</v>
      </c>
      <c r="B4797" s="4">
        <v>4</v>
      </c>
      <c r="C4797" s="9" t="s">
        <v>18</v>
      </c>
      <c r="D4797" s="65"/>
      <c r="E4797" s="65" t="s">
        <v>11498</v>
      </c>
      <c r="F4797" s="9" t="s">
        <v>1710</v>
      </c>
      <c r="G4797" s="9" t="s">
        <v>1711</v>
      </c>
      <c r="H4797" s="1" t="s">
        <v>22</v>
      </c>
      <c r="I4797" s="1" t="s">
        <v>1129</v>
      </c>
      <c r="K4797" s="14" t="s">
        <v>11500</v>
      </c>
      <c r="L4797" s="14" t="s">
        <v>11500</v>
      </c>
      <c r="M4797" s="2">
        <v>0</v>
      </c>
      <c r="P4797" s="181" t="s">
        <v>11517</v>
      </c>
      <c r="Q4797" s="182"/>
      <c r="S4797" s="6">
        <v>-18636</v>
      </c>
      <c r="T4797" s="6">
        <v>0</v>
      </c>
      <c r="U4797" s="6">
        <v>-146108.29</v>
      </c>
      <c r="V4797" s="6">
        <v>0</v>
      </c>
      <c r="W4797" s="6">
        <f>SUM(Table2[[#This Row],[PE Obligations]:[Paving Obligations]])</f>
        <v>-164744.29</v>
      </c>
    </row>
    <row r="4798" spans="1:23" ht="30" x14ac:dyDescent="0.25">
      <c r="A4798" s="5">
        <v>127243</v>
      </c>
      <c r="B4798" s="4">
        <v>2</v>
      </c>
      <c r="C4798" s="9" t="s">
        <v>282</v>
      </c>
      <c r="D4798" s="65" t="s">
        <v>999</v>
      </c>
      <c r="E4798" s="65" t="s">
        <v>900</v>
      </c>
      <c r="F4798" s="9" t="s">
        <v>5385</v>
      </c>
      <c r="G4798" s="9" t="s">
        <v>3213</v>
      </c>
      <c r="H4798" s="1" t="s">
        <v>158</v>
      </c>
      <c r="I4798" s="1" t="s">
        <v>341</v>
      </c>
      <c r="J4798" s="1" t="str">
        <f>VLOOKUP(A4798,'Resurfacing Data'!A:M,13,FALSE)</f>
        <v>Mill &amp; 411D</v>
      </c>
      <c r="K4798" s="14" t="s">
        <v>11496</v>
      </c>
      <c r="L4798" s="14" t="s">
        <v>10418</v>
      </c>
      <c r="M4798" s="2">
        <v>5.0999999999999996</v>
      </c>
      <c r="N4798" s="13">
        <v>43595</v>
      </c>
      <c r="O4798" s="1" t="s">
        <v>342</v>
      </c>
      <c r="P4798" s="181" t="s">
        <v>11515</v>
      </c>
      <c r="Q4798" s="182" t="s">
        <v>24</v>
      </c>
      <c r="S4798" s="6">
        <v>0</v>
      </c>
      <c r="T4798" s="6">
        <v>0</v>
      </c>
      <c r="U4798" s="6">
        <v>43649</v>
      </c>
      <c r="V4798" s="6">
        <v>-212842</v>
      </c>
      <c r="W4798" s="6">
        <f>SUM(Table2[[#This Row],[PE Obligations]:[Paving Obligations]])</f>
        <v>-169193</v>
      </c>
    </row>
    <row r="4799" spans="1:23" x14ac:dyDescent="0.25">
      <c r="A4799" s="5">
        <v>127756</v>
      </c>
      <c r="B4799" s="4">
        <v>1</v>
      </c>
      <c r="C4799" s="9" t="s">
        <v>310</v>
      </c>
      <c r="D4799" s="65"/>
      <c r="E4799" s="65" t="s">
        <v>900</v>
      </c>
      <c r="F4799" s="9" t="s">
        <v>5676</v>
      </c>
      <c r="H4799" s="1" t="s">
        <v>105</v>
      </c>
      <c r="I4799" s="1" t="s">
        <v>171</v>
      </c>
      <c r="K4799" s="14" t="s">
        <v>11500</v>
      </c>
      <c r="L4799" s="14" t="s">
        <v>11500</v>
      </c>
      <c r="M4799" s="1" t="s">
        <v>57</v>
      </c>
      <c r="P4799" s="181" t="s">
        <v>11515</v>
      </c>
      <c r="Q4799" s="182"/>
      <c r="S4799" s="6">
        <v>0</v>
      </c>
      <c r="T4799" s="6">
        <v>0</v>
      </c>
      <c r="U4799" s="6">
        <v>-171012.05</v>
      </c>
      <c r="V4799" s="6">
        <v>0</v>
      </c>
      <c r="W4799" s="6">
        <f>SUM(Table2[[#This Row],[PE Obligations]:[Paving Obligations]])</f>
        <v>-171012.05</v>
      </c>
    </row>
    <row r="4800" spans="1:23" ht="30" x14ac:dyDescent="0.25">
      <c r="A4800" s="5">
        <v>127315</v>
      </c>
      <c r="B4800" s="4">
        <v>3</v>
      </c>
      <c r="C4800" s="9" t="s">
        <v>289</v>
      </c>
      <c r="D4800" s="65" t="s">
        <v>1049</v>
      </c>
      <c r="E4800" s="65" t="s">
        <v>900</v>
      </c>
      <c r="F4800" s="9" t="s">
        <v>5432</v>
      </c>
      <c r="G4800" s="65" t="s">
        <v>3213</v>
      </c>
      <c r="H4800" s="1" t="s">
        <v>158</v>
      </c>
      <c r="I4800" s="1" t="s">
        <v>4650</v>
      </c>
      <c r="J4800" s="1" t="e">
        <f>VLOOKUP(A4800,'2020'!E:I,5,FALSE)</f>
        <v>#N/A</v>
      </c>
      <c r="K4800" s="14" t="s">
        <v>11496</v>
      </c>
      <c r="L4800" s="14" t="s">
        <v>10418</v>
      </c>
      <c r="M4800" s="2">
        <v>6.18</v>
      </c>
      <c r="N4800" s="13">
        <v>43917</v>
      </c>
      <c r="O4800" s="1" t="s">
        <v>342</v>
      </c>
      <c r="P4800" s="181" t="s">
        <v>11515</v>
      </c>
      <c r="Q4800" s="182" t="s">
        <v>24</v>
      </c>
      <c r="R4800" s="9" t="s">
        <v>5433</v>
      </c>
      <c r="S4800" s="6">
        <v>0</v>
      </c>
      <c r="T4800" s="6">
        <v>0</v>
      </c>
      <c r="U4800" s="6">
        <v>-12206</v>
      </c>
      <c r="V4800" s="6">
        <v>-159891</v>
      </c>
      <c r="W4800" s="6">
        <f>SUM(Table2[[#This Row],[PE Obligations]:[Paving Obligations]])</f>
        <v>-172097</v>
      </c>
    </row>
    <row r="4801" spans="1:23" x14ac:dyDescent="0.25">
      <c r="A4801" s="5">
        <v>126714</v>
      </c>
      <c r="B4801" s="4">
        <v>1</v>
      </c>
      <c r="C4801" s="9" t="s">
        <v>86</v>
      </c>
      <c r="D4801" s="65"/>
      <c r="E4801" s="65" t="s">
        <v>11500</v>
      </c>
      <c r="F4801" s="9" t="s">
        <v>5091</v>
      </c>
      <c r="H4801" s="1" t="s">
        <v>1246</v>
      </c>
      <c r="K4801" s="14" t="s">
        <v>11500</v>
      </c>
      <c r="L4801" s="14" t="s">
        <v>11500</v>
      </c>
      <c r="M4801" s="1" t="s">
        <v>57</v>
      </c>
      <c r="P4801" s="181" t="s">
        <v>11500</v>
      </c>
      <c r="Q4801" s="182"/>
      <c r="S4801" s="6">
        <v>0</v>
      </c>
      <c r="T4801" s="6">
        <v>0</v>
      </c>
      <c r="U4801" s="6">
        <v>-177811.32</v>
      </c>
      <c r="V4801" s="6">
        <v>0</v>
      </c>
      <c r="W4801" s="6">
        <f>SUM(Table2[[#This Row],[PE Obligations]:[Paving Obligations]])</f>
        <v>-177811.32</v>
      </c>
    </row>
    <row r="4802" spans="1:23" x14ac:dyDescent="0.25">
      <c r="A4802" s="5">
        <v>122635</v>
      </c>
      <c r="B4802" s="4">
        <v>4</v>
      </c>
      <c r="C4802" s="9" t="s">
        <v>607</v>
      </c>
      <c r="D4802" s="65" t="s">
        <v>855</v>
      </c>
      <c r="E4802" s="65" t="s">
        <v>900</v>
      </c>
      <c r="F4802" s="9" t="s">
        <v>3217</v>
      </c>
      <c r="G4802" s="9" t="s">
        <v>3218</v>
      </c>
      <c r="H4802" s="1" t="s">
        <v>158</v>
      </c>
      <c r="I4802" s="1" t="s">
        <v>341</v>
      </c>
      <c r="J4802" s="1" t="str">
        <f>VLOOKUP(A4802,'Resurfacing Data'!A:M,13,FALSE)</f>
        <v>Mill &amp; 411D</v>
      </c>
      <c r="K4802" s="14" t="s">
        <v>11496</v>
      </c>
      <c r="L4802" s="14" t="s">
        <v>10418</v>
      </c>
      <c r="M4802" s="2">
        <v>1.95</v>
      </c>
      <c r="N4802" s="13">
        <v>42867</v>
      </c>
      <c r="O4802" s="1" t="s">
        <v>342</v>
      </c>
      <c r="P4802" s="181" t="s">
        <v>11515</v>
      </c>
      <c r="Q4802" s="182" t="s">
        <v>24</v>
      </c>
      <c r="S4802" s="6">
        <v>0</v>
      </c>
      <c r="T4802" s="6">
        <v>0</v>
      </c>
      <c r="U4802" s="6">
        <v>-16915.07</v>
      </c>
      <c r="V4802" s="6">
        <v>-162452.96</v>
      </c>
      <c r="W4802" s="6">
        <f>SUM(Table2[[#This Row],[PE Obligations]:[Paving Obligations]])</f>
        <v>-179368.03</v>
      </c>
    </row>
    <row r="4803" spans="1:23" ht="90" x14ac:dyDescent="0.25">
      <c r="A4803" s="5">
        <v>112010.04</v>
      </c>
      <c r="B4803" s="4">
        <v>2</v>
      </c>
      <c r="C4803" s="9" t="s">
        <v>65</v>
      </c>
      <c r="D4803" s="65" t="s">
        <v>1257</v>
      </c>
      <c r="E4803" s="65" t="s">
        <v>900</v>
      </c>
      <c r="F4803" s="9" t="s">
        <v>1258</v>
      </c>
      <c r="G4803" s="9" t="s">
        <v>1259</v>
      </c>
      <c r="H4803" s="1" t="s">
        <v>22</v>
      </c>
      <c r="I4803" s="1" t="s">
        <v>39</v>
      </c>
      <c r="K4803" s="14" t="s">
        <v>11500</v>
      </c>
      <c r="L4803" s="14" t="s">
        <v>11500</v>
      </c>
      <c r="M4803" s="1" t="s">
        <v>57</v>
      </c>
      <c r="P4803" s="181" t="s">
        <v>11514</v>
      </c>
      <c r="Q4803" s="182" t="s">
        <v>1102</v>
      </c>
      <c r="S4803" s="6">
        <v>-180054</v>
      </c>
      <c r="T4803" s="6">
        <v>0</v>
      </c>
      <c r="U4803" s="6">
        <v>0</v>
      </c>
      <c r="V4803" s="6">
        <v>0</v>
      </c>
      <c r="W4803" s="6">
        <f>SUM(Table2[[#This Row],[PE Obligations]:[Paving Obligations]])</f>
        <v>-180054</v>
      </c>
    </row>
    <row r="4804" spans="1:23" ht="30" x14ac:dyDescent="0.25">
      <c r="A4804" s="5">
        <v>114492</v>
      </c>
      <c r="B4804" s="4">
        <v>1</v>
      </c>
      <c r="C4804" s="9" t="s">
        <v>169</v>
      </c>
      <c r="D4804" s="65" t="s">
        <v>135</v>
      </c>
      <c r="E4804" s="65" t="s">
        <v>11498</v>
      </c>
      <c r="F4804" s="9" t="s">
        <v>1619</v>
      </c>
      <c r="G4804" s="9" t="s">
        <v>1619</v>
      </c>
      <c r="H4804" s="1" t="s">
        <v>1079</v>
      </c>
      <c r="I4804" s="1" t="s">
        <v>522</v>
      </c>
      <c r="K4804" s="14" t="s">
        <v>11496</v>
      </c>
      <c r="L4804" s="14" t="s">
        <v>113</v>
      </c>
      <c r="M4804" s="2">
        <v>7.2999999999999995E-2</v>
      </c>
      <c r="N4804" s="13">
        <v>41166</v>
      </c>
      <c r="P4804" s="181" t="s">
        <v>11517</v>
      </c>
      <c r="Q4804" s="182" t="s">
        <v>30</v>
      </c>
      <c r="S4804" s="6">
        <v>1660.22</v>
      </c>
      <c r="T4804" s="6">
        <v>-140018.64000000001</v>
      </c>
      <c r="U4804" s="6">
        <v>-42631.18</v>
      </c>
      <c r="V4804" s="6">
        <v>0</v>
      </c>
      <c r="W4804" s="6">
        <f>SUM(Table2[[#This Row],[PE Obligations]:[Paving Obligations]])</f>
        <v>-180989.6</v>
      </c>
    </row>
    <row r="4805" spans="1:23" x14ac:dyDescent="0.25">
      <c r="A4805" s="5">
        <v>127867</v>
      </c>
      <c r="B4805" s="4">
        <v>1</v>
      </c>
      <c r="C4805" s="9" t="s">
        <v>86</v>
      </c>
      <c r="D4805" s="65"/>
      <c r="E4805" s="65" t="s">
        <v>11500</v>
      </c>
      <c r="F4805" s="9" t="s">
        <v>5853</v>
      </c>
      <c r="H4805" s="1" t="s">
        <v>1246</v>
      </c>
      <c r="K4805" s="14" t="s">
        <v>11500</v>
      </c>
      <c r="L4805" s="14" t="s">
        <v>11500</v>
      </c>
      <c r="M4805" s="1" t="s">
        <v>57</v>
      </c>
      <c r="P4805" s="181" t="s">
        <v>11500</v>
      </c>
      <c r="Q4805" s="182"/>
      <c r="S4805" s="6">
        <v>0</v>
      </c>
      <c r="T4805" s="6">
        <v>0</v>
      </c>
      <c r="U4805" s="6">
        <v>-183229.66</v>
      </c>
      <c r="V4805" s="6">
        <v>0</v>
      </c>
      <c r="W4805" s="6">
        <f>SUM(Table2[[#This Row],[PE Obligations]:[Paving Obligations]])</f>
        <v>-183229.66</v>
      </c>
    </row>
    <row r="4806" spans="1:23" x14ac:dyDescent="0.25">
      <c r="A4806" s="5">
        <v>116182</v>
      </c>
      <c r="B4806" s="4">
        <v>2</v>
      </c>
      <c r="C4806" s="9" t="s">
        <v>179</v>
      </c>
      <c r="D4806" s="65"/>
      <c r="E4806" s="65" t="s">
        <v>11500</v>
      </c>
      <c r="F4806" s="9" t="s">
        <v>1881</v>
      </c>
      <c r="H4806" s="1" t="s">
        <v>1246</v>
      </c>
      <c r="K4806" s="14" t="s">
        <v>11500</v>
      </c>
      <c r="L4806" s="14" t="s">
        <v>11500</v>
      </c>
      <c r="M4806" s="1" t="s">
        <v>57</v>
      </c>
      <c r="P4806" s="181" t="s">
        <v>11500</v>
      </c>
      <c r="Q4806" s="182"/>
      <c r="S4806" s="6">
        <v>0</v>
      </c>
      <c r="T4806" s="6">
        <v>0</v>
      </c>
      <c r="U4806" s="6">
        <v>-184941</v>
      </c>
      <c r="V4806" s="6">
        <v>0</v>
      </c>
      <c r="W4806" s="6">
        <f>SUM(Table2[[#This Row],[PE Obligations]:[Paving Obligations]])</f>
        <v>-184941</v>
      </c>
    </row>
    <row r="4807" spans="1:23" x14ac:dyDescent="0.25">
      <c r="A4807" s="5">
        <v>120816</v>
      </c>
      <c r="B4807" s="4">
        <v>4</v>
      </c>
      <c r="C4807" s="9" t="s">
        <v>304</v>
      </c>
      <c r="D4807" s="65"/>
      <c r="E4807" s="65" t="s">
        <v>11498</v>
      </c>
      <c r="F4807" s="9" t="s">
        <v>2789</v>
      </c>
      <c r="H4807" s="1" t="s">
        <v>22</v>
      </c>
      <c r="I4807" s="1" t="s">
        <v>155</v>
      </c>
      <c r="K4807" s="14" t="s">
        <v>11500</v>
      </c>
      <c r="L4807" s="14" t="s">
        <v>11500</v>
      </c>
      <c r="M4807" s="2">
        <v>0</v>
      </c>
      <c r="P4807" s="181" t="s">
        <v>11517</v>
      </c>
      <c r="Q4807" s="182"/>
      <c r="S4807" s="6">
        <v>-190023.34</v>
      </c>
      <c r="T4807" s="6">
        <v>0</v>
      </c>
      <c r="U4807" s="6">
        <v>0</v>
      </c>
      <c r="V4807" s="6">
        <v>0</v>
      </c>
      <c r="W4807" s="6">
        <f>SUM(Table2[[#This Row],[PE Obligations]:[Paving Obligations]])</f>
        <v>-190023.34</v>
      </c>
    </row>
    <row r="4808" spans="1:23" x14ac:dyDescent="0.25">
      <c r="A4808" s="5">
        <v>121061</v>
      </c>
      <c r="B4808" s="4">
        <v>4</v>
      </c>
      <c r="C4808" s="9" t="s">
        <v>18</v>
      </c>
      <c r="D4808" s="65" t="s">
        <v>363</v>
      </c>
      <c r="E4808" s="65" t="s">
        <v>900</v>
      </c>
      <c r="F4808" s="9" t="s">
        <v>2826</v>
      </c>
      <c r="H4808" s="1" t="s">
        <v>158</v>
      </c>
      <c r="I4808" s="1" t="s">
        <v>341</v>
      </c>
      <c r="J4808" s="1" t="str">
        <f>VLOOKUP(A4808,'Resurfacing Data'!A:M,13,FALSE)</f>
        <v>Mill, CS, TL D</v>
      </c>
      <c r="K4808" s="14" t="s">
        <v>11496</v>
      </c>
      <c r="L4808" s="14" t="s">
        <v>10418</v>
      </c>
      <c r="M4808" s="2">
        <v>0.99</v>
      </c>
      <c r="N4808" s="13">
        <v>42090</v>
      </c>
      <c r="O4808" s="1" t="s">
        <v>337</v>
      </c>
      <c r="P4808" s="181" t="s">
        <v>11514</v>
      </c>
      <c r="Q4808" s="182" t="s">
        <v>11</v>
      </c>
      <c r="S4808" s="6">
        <v>0</v>
      </c>
      <c r="T4808" s="6">
        <v>0</v>
      </c>
      <c r="U4808" s="6">
        <v>8000</v>
      </c>
      <c r="V4808" s="6">
        <v>-200000</v>
      </c>
      <c r="W4808" s="6">
        <f>SUM(Table2[[#This Row],[PE Obligations]:[Paving Obligations]])</f>
        <v>-192000</v>
      </c>
    </row>
    <row r="4809" spans="1:23" ht="45" x14ac:dyDescent="0.25">
      <c r="A4809" s="5">
        <v>104826.02</v>
      </c>
      <c r="B4809" s="4">
        <v>4</v>
      </c>
      <c r="C4809" s="9" t="s">
        <v>18</v>
      </c>
      <c r="D4809" s="65"/>
      <c r="E4809" s="65" t="s">
        <v>11500</v>
      </c>
      <c r="F4809" s="9" t="s">
        <v>894</v>
      </c>
      <c r="G4809" s="9" t="s">
        <v>894</v>
      </c>
      <c r="H4809" s="1" t="s">
        <v>24</v>
      </c>
      <c r="I4809" s="1" t="s">
        <v>56</v>
      </c>
      <c r="K4809" s="14" t="s">
        <v>11500</v>
      </c>
      <c r="L4809" s="14" t="s">
        <v>11500</v>
      </c>
      <c r="M4809" s="1" t="s">
        <v>57</v>
      </c>
      <c r="P4809" s="181" t="s">
        <v>11500</v>
      </c>
      <c r="Q4809" s="182"/>
      <c r="S4809" s="6">
        <v>-192452.16</v>
      </c>
      <c r="T4809" s="6">
        <v>0</v>
      </c>
      <c r="U4809" s="6">
        <v>0</v>
      </c>
      <c r="V4809" s="6">
        <v>0</v>
      </c>
      <c r="W4809" s="6">
        <f>SUM(Table2[[#This Row],[PE Obligations]:[Paving Obligations]])</f>
        <v>-192452.16</v>
      </c>
    </row>
    <row r="4810" spans="1:23" x14ac:dyDescent="0.25">
      <c r="A4810" s="5">
        <v>126314</v>
      </c>
      <c r="B4810" s="4">
        <v>4</v>
      </c>
      <c r="C4810" s="9" t="s">
        <v>259</v>
      </c>
      <c r="D4810" s="65" t="s">
        <v>503</v>
      </c>
      <c r="E4810" s="65" t="s">
        <v>900</v>
      </c>
      <c r="F4810" s="9" t="s">
        <v>4816</v>
      </c>
      <c r="G4810" s="9" t="s">
        <v>3213</v>
      </c>
      <c r="H4810" s="1" t="s">
        <v>158</v>
      </c>
      <c r="I4810" s="1" t="s">
        <v>341</v>
      </c>
      <c r="J4810" s="1" t="str">
        <f>VLOOKUP(A4810,'Resurfacing Data'!A:M,13,FALSE)</f>
        <v>Mill &amp; 411D</v>
      </c>
      <c r="K4810" s="14" t="s">
        <v>11496</v>
      </c>
      <c r="L4810" s="14" t="s">
        <v>10418</v>
      </c>
      <c r="M4810" s="2">
        <v>1.86</v>
      </c>
      <c r="N4810" s="13">
        <v>43182</v>
      </c>
      <c r="O4810" s="1" t="s">
        <v>342</v>
      </c>
      <c r="P4810" s="181" t="s">
        <v>11514</v>
      </c>
      <c r="Q4810" s="182" t="s">
        <v>11</v>
      </c>
      <c r="S4810" s="6">
        <v>0</v>
      </c>
      <c r="T4810" s="6">
        <v>0</v>
      </c>
      <c r="U4810" s="6">
        <v>3262.35</v>
      </c>
      <c r="V4810" s="6">
        <v>-201467.91</v>
      </c>
      <c r="W4810" s="6">
        <f>SUM(Table2[[#This Row],[PE Obligations]:[Paving Obligations]])</f>
        <v>-198205.56</v>
      </c>
    </row>
    <row r="4811" spans="1:23" x14ac:dyDescent="0.25">
      <c r="A4811" s="5">
        <v>126553</v>
      </c>
      <c r="B4811" s="4">
        <v>6</v>
      </c>
      <c r="C4811" s="9" t="s">
        <v>46</v>
      </c>
      <c r="D4811" s="65"/>
      <c r="E4811" s="65" t="s">
        <v>11500</v>
      </c>
      <c r="F4811" s="9" t="s">
        <v>4925</v>
      </c>
      <c r="H4811" s="1" t="s">
        <v>1246</v>
      </c>
      <c r="K4811" s="14" t="s">
        <v>11500</v>
      </c>
      <c r="L4811" s="14" t="s">
        <v>11500</v>
      </c>
      <c r="M4811" s="1" t="s">
        <v>57</v>
      </c>
      <c r="P4811" s="181" t="s">
        <v>11500</v>
      </c>
      <c r="Q4811" s="182"/>
      <c r="S4811" s="6">
        <v>0</v>
      </c>
      <c r="T4811" s="6">
        <v>0</v>
      </c>
      <c r="U4811" s="6">
        <v>-198281.15</v>
      </c>
      <c r="V4811" s="6">
        <v>0</v>
      </c>
      <c r="W4811" s="6">
        <f>SUM(Table2[[#This Row],[PE Obligations]:[Paving Obligations]])</f>
        <v>-198281.15</v>
      </c>
    </row>
    <row r="4812" spans="1:23" x14ac:dyDescent="0.25">
      <c r="A4812" s="5">
        <v>125299</v>
      </c>
      <c r="B4812" s="4">
        <v>3</v>
      </c>
      <c r="C4812" s="9" t="s">
        <v>54</v>
      </c>
      <c r="D4812" s="65" t="s">
        <v>913</v>
      </c>
      <c r="E4812" s="65" t="s">
        <v>900</v>
      </c>
      <c r="F4812" s="9" t="s">
        <v>4256</v>
      </c>
      <c r="G4812" s="9" t="s">
        <v>3213</v>
      </c>
      <c r="H4812" s="1" t="s">
        <v>158</v>
      </c>
      <c r="I4812" s="1" t="s">
        <v>341</v>
      </c>
      <c r="J4812" s="1" t="str">
        <f>VLOOKUP(A4812,'Resurfacing Data'!A:M,13,FALSE)</f>
        <v>Mill &amp; 411D</v>
      </c>
      <c r="K4812" s="14" t="s">
        <v>11496</v>
      </c>
      <c r="L4812" s="14" t="s">
        <v>10418</v>
      </c>
      <c r="M4812" s="2">
        <v>2.08</v>
      </c>
      <c r="N4812" s="13">
        <v>42867</v>
      </c>
      <c r="O4812" s="1" t="s">
        <v>342</v>
      </c>
      <c r="P4812" s="181" t="s">
        <v>11514</v>
      </c>
      <c r="Q4812" s="182" t="s">
        <v>11</v>
      </c>
      <c r="S4812" s="6">
        <v>0</v>
      </c>
      <c r="T4812" s="6">
        <v>0</v>
      </c>
      <c r="U4812" s="6">
        <v>-200000</v>
      </c>
      <c r="V4812" s="6">
        <v>0</v>
      </c>
      <c r="W4812" s="6">
        <f>SUM(Table2[[#This Row],[PE Obligations]:[Paving Obligations]])</f>
        <v>-200000</v>
      </c>
    </row>
    <row r="4813" spans="1:23" ht="30" x14ac:dyDescent="0.25">
      <c r="A4813" s="5">
        <v>128701</v>
      </c>
      <c r="B4813" s="4">
        <v>3</v>
      </c>
      <c r="C4813" s="9" t="s">
        <v>250</v>
      </c>
      <c r="D4813" s="65"/>
      <c r="E4813" s="65" t="s">
        <v>11500</v>
      </c>
      <c r="F4813" s="9" t="s">
        <v>6253</v>
      </c>
      <c r="H4813" s="1" t="s">
        <v>878</v>
      </c>
      <c r="I4813" s="1" t="s">
        <v>972</v>
      </c>
      <c r="K4813" s="14" t="s">
        <v>11500</v>
      </c>
      <c r="L4813" s="14" t="s">
        <v>11500</v>
      </c>
      <c r="M4813" s="1" t="s">
        <v>57</v>
      </c>
      <c r="P4813" s="181" t="s">
        <v>11500</v>
      </c>
      <c r="Q4813" s="182"/>
      <c r="S4813" s="6">
        <v>0</v>
      </c>
      <c r="T4813" s="6">
        <v>0</v>
      </c>
      <c r="U4813" s="6">
        <v>-200193.27</v>
      </c>
      <c r="V4813" s="6">
        <v>0</v>
      </c>
      <c r="W4813" s="6">
        <f>SUM(Table2[[#This Row],[PE Obligations]:[Paving Obligations]])</f>
        <v>-200193.27</v>
      </c>
    </row>
    <row r="4814" spans="1:23" x14ac:dyDescent="0.25">
      <c r="A4814" s="5">
        <v>127016</v>
      </c>
      <c r="B4814" s="4">
        <v>3</v>
      </c>
      <c r="C4814" s="9" t="s">
        <v>131</v>
      </c>
      <c r="D4814" s="65"/>
      <c r="E4814" s="65" t="s">
        <v>11500</v>
      </c>
      <c r="F4814" s="9" t="s">
        <v>5244</v>
      </c>
      <c r="H4814" s="1" t="s">
        <v>878</v>
      </c>
      <c r="I4814" s="1" t="s">
        <v>972</v>
      </c>
      <c r="K4814" s="14" t="s">
        <v>11500</v>
      </c>
      <c r="L4814" s="14" t="s">
        <v>11500</v>
      </c>
      <c r="M4814" s="1" t="s">
        <v>57</v>
      </c>
      <c r="P4814" s="181" t="s">
        <v>11500</v>
      </c>
      <c r="Q4814" s="182"/>
      <c r="S4814" s="6">
        <v>0</v>
      </c>
      <c r="T4814" s="6">
        <v>0</v>
      </c>
      <c r="U4814" s="6">
        <v>-200436</v>
      </c>
      <c r="V4814" s="6">
        <v>0</v>
      </c>
      <c r="W4814" s="6">
        <f>SUM(Table2[[#This Row],[PE Obligations]:[Paving Obligations]])</f>
        <v>-200436</v>
      </c>
    </row>
    <row r="4815" spans="1:23" x14ac:dyDescent="0.25">
      <c r="A4815" s="5">
        <v>125005</v>
      </c>
      <c r="B4815" s="4">
        <v>2</v>
      </c>
      <c r="C4815" s="9" t="s">
        <v>159</v>
      </c>
      <c r="D4815" s="65"/>
      <c r="E4815" s="65" t="s">
        <v>11500</v>
      </c>
      <c r="F4815" s="9" t="s">
        <v>4126</v>
      </c>
      <c r="H4815" s="1" t="s">
        <v>1246</v>
      </c>
      <c r="K4815" s="14" t="s">
        <v>11500</v>
      </c>
      <c r="L4815" s="14" t="s">
        <v>11500</v>
      </c>
      <c r="M4815" s="1" t="s">
        <v>57</v>
      </c>
      <c r="P4815" s="181" t="s">
        <v>11500</v>
      </c>
      <c r="Q4815" s="182"/>
      <c r="S4815" s="6">
        <v>0</v>
      </c>
      <c r="T4815" s="6">
        <v>0</v>
      </c>
      <c r="U4815" s="6">
        <v>-203774.72</v>
      </c>
      <c r="V4815" s="6">
        <v>0</v>
      </c>
      <c r="W4815" s="6">
        <f>SUM(Table2[[#This Row],[PE Obligations]:[Paving Obligations]])</f>
        <v>-203774.72</v>
      </c>
    </row>
    <row r="4816" spans="1:23" x14ac:dyDescent="0.25">
      <c r="A4816" s="5">
        <v>115241.07</v>
      </c>
      <c r="B4816" s="4">
        <v>4</v>
      </c>
      <c r="C4816" s="9" t="s">
        <v>18</v>
      </c>
      <c r="D4816" s="65"/>
      <c r="E4816" s="65" t="s">
        <v>11498</v>
      </c>
      <c r="F4816" s="9" t="s">
        <v>1699</v>
      </c>
      <c r="G4816" s="9" t="s">
        <v>1701</v>
      </c>
      <c r="H4816" s="1" t="s">
        <v>22</v>
      </c>
      <c r="I4816" s="1" t="s">
        <v>1129</v>
      </c>
      <c r="K4816" s="14" t="s">
        <v>11500</v>
      </c>
      <c r="L4816" s="14" t="s">
        <v>11500</v>
      </c>
      <c r="M4816" s="2">
        <v>0</v>
      </c>
      <c r="P4816" s="181" t="s">
        <v>11517</v>
      </c>
      <c r="Q4816" s="182"/>
      <c r="S4816" s="6">
        <v>0</v>
      </c>
      <c r="T4816" s="6">
        <v>0</v>
      </c>
      <c r="U4816" s="6">
        <v>-203812.31</v>
      </c>
      <c r="V4816" s="6">
        <v>0</v>
      </c>
      <c r="W4816" s="6">
        <f>SUM(Table2[[#This Row],[PE Obligations]:[Paving Obligations]])</f>
        <v>-203812.31</v>
      </c>
    </row>
    <row r="4817" spans="1:23" x14ac:dyDescent="0.25">
      <c r="A4817" s="5">
        <v>120572</v>
      </c>
      <c r="B4817" s="4">
        <v>3</v>
      </c>
      <c r="C4817" s="9" t="s">
        <v>217</v>
      </c>
      <c r="D4817" s="65"/>
      <c r="E4817" s="65" t="s">
        <v>11500</v>
      </c>
      <c r="F4817" s="9" t="s">
        <v>2758</v>
      </c>
      <c r="H4817" s="1" t="s">
        <v>878</v>
      </c>
      <c r="I4817" s="1" t="s">
        <v>972</v>
      </c>
      <c r="K4817" s="14" t="s">
        <v>11500</v>
      </c>
      <c r="L4817" s="14" t="s">
        <v>11500</v>
      </c>
      <c r="M4817" s="1" t="s">
        <v>57</v>
      </c>
      <c r="P4817" s="181" t="s">
        <v>11500</v>
      </c>
      <c r="Q4817" s="182"/>
      <c r="S4817" s="6">
        <v>0</v>
      </c>
      <c r="T4817" s="6">
        <v>0</v>
      </c>
      <c r="U4817" s="6">
        <v>-203861.4</v>
      </c>
      <c r="V4817" s="6">
        <v>0</v>
      </c>
      <c r="W4817" s="6">
        <f>SUM(Table2[[#This Row],[PE Obligations]:[Paving Obligations]])</f>
        <v>-203861.4</v>
      </c>
    </row>
    <row r="4818" spans="1:23" x14ac:dyDescent="0.25">
      <c r="A4818" s="5">
        <v>116889.05</v>
      </c>
      <c r="B4818" s="4">
        <v>4</v>
      </c>
      <c r="C4818" s="9" t="s">
        <v>156</v>
      </c>
      <c r="D4818" s="65"/>
      <c r="E4818" s="65" t="s">
        <v>10721</v>
      </c>
      <c r="F4818" s="9" t="s">
        <v>2004</v>
      </c>
      <c r="H4818" s="1" t="s">
        <v>105</v>
      </c>
      <c r="I4818" s="1" t="s">
        <v>922</v>
      </c>
      <c r="K4818" s="14" t="s">
        <v>11500</v>
      </c>
      <c r="L4818" s="14" t="s">
        <v>11500</v>
      </c>
      <c r="M4818" s="2">
        <v>322.69</v>
      </c>
      <c r="N4818" s="13">
        <v>42776</v>
      </c>
      <c r="P4818" s="181" t="s">
        <v>11513</v>
      </c>
      <c r="Q4818" s="182"/>
      <c r="S4818" s="6">
        <v>0</v>
      </c>
      <c r="T4818" s="6">
        <v>0</v>
      </c>
      <c r="U4818" s="6">
        <v>-205599.49</v>
      </c>
      <c r="V4818" s="6">
        <v>0</v>
      </c>
      <c r="W4818" s="6">
        <f>SUM(Table2[[#This Row],[PE Obligations]:[Paving Obligations]])</f>
        <v>-205599.49</v>
      </c>
    </row>
    <row r="4819" spans="1:23" ht="30" x14ac:dyDescent="0.25">
      <c r="A4819" s="5">
        <v>125198</v>
      </c>
      <c r="B4819" s="4">
        <v>1</v>
      </c>
      <c r="C4819" s="9" t="s">
        <v>256</v>
      </c>
      <c r="D4819" s="65" t="s">
        <v>4201</v>
      </c>
      <c r="E4819" s="65" t="s">
        <v>11498</v>
      </c>
      <c r="F4819" s="9" t="s">
        <v>4202</v>
      </c>
      <c r="H4819" s="1" t="s">
        <v>1098</v>
      </c>
      <c r="I4819" s="1" t="s">
        <v>158</v>
      </c>
      <c r="K4819" s="14" t="s">
        <v>11500</v>
      </c>
      <c r="L4819" s="14" t="s">
        <v>11500</v>
      </c>
      <c r="M4819" s="2">
        <v>2.08</v>
      </c>
      <c r="P4819" s="181" t="s">
        <v>11517</v>
      </c>
      <c r="Q4819" s="182" t="s">
        <v>1369</v>
      </c>
      <c r="S4819" s="6">
        <v>0</v>
      </c>
      <c r="T4819" s="6">
        <v>0</v>
      </c>
      <c r="U4819" s="6">
        <v>0</v>
      </c>
      <c r="V4819" s="6">
        <v>-211974</v>
      </c>
      <c r="W4819" s="6">
        <f>SUM(Table2[[#This Row],[PE Obligations]:[Paving Obligations]])</f>
        <v>-211974</v>
      </c>
    </row>
    <row r="4820" spans="1:23" x14ac:dyDescent="0.25">
      <c r="A4820" s="5">
        <v>116889.04</v>
      </c>
      <c r="B4820" s="4">
        <v>4</v>
      </c>
      <c r="C4820" s="9" t="s">
        <v>156</v>
      </c>
      <c r="D4820" s="65"/>
      <c r="E4820" s="65" t="s">
        <v>10721</v>
      </c>
      <c r="F4820" s="9" t="s">
        <v>2003</v>
      </c>
      <c r="H4820" s="1" t="s">
        <v>105</v>
      </c>
      <c r="I4820" s="1" t="s">
        <v>922</v>
      </c>
      <c r="K4820" s="14" t="s">
        <v>11500</v>
      </c>
      <c r="L4820" s="14" t="s">
        <v>11500</v>
      </c>
      <c r="M4820" s="2">
        <v>322.69</v>
      </c>
      <c r="N4820" s="13">
        <v>42412</v>
      </c>
      <c r="P4820" s="181" t="s">
        <v>11513</v>
      </c>
      <c r="Q4820" s="182"/>
      <c r="S4820" s="6">
        <v>0</v>
      </c>
      <c r="T4820" s="6">
        <v>0</v>
      </c>
      <c r="U4820" s="6">
        <v>-215888.22</v>
      </c>
      <c r="V4820" s="6">
        <v>0</v>
      </c>
      <c r="W4820" s="6">
        <f>SUM(Table2[[#This Row],[PE Obligations]:[Paving Obligations]])</f>
        <v>-215888.22</v>
      </c>
    </row>
    <row r="4821" spans="1:23" x14ac:dyDescent="0.25">
      <c r="A4821" s="5">
        <v>126068</v>
      </c>
      <c r="B4821" s="4">
        <v>1</v>
      </c>
      <c r="C4821" s="9" t="s">
        <v>223</v>
      </c>
      <c r="D4821" s="65" t="s">
        <v>2290</v>
      </c>
      <c r="E4821" s="65" t="s">
        <v>900</v>
      </c>
      <c r="F4821" s="9" t="s">
        <v>4631</v>
      </c>
      <c r="G4821" s="9" t="s">
        <v>4606</v>
      </c>
      <c r="H4821" s="1" t="s">
        <v>158</v>
      </c>
      <c r="I4821" s="1" t="s">
        <v>341</v>
      </c>
      <c r="J4821" s="1" t="str">
        <f>VLOOKUP(A4821,'Resurfacing Data'!A:M,13,FALSE)</f>
        <v>411 D Overlay</v>
      </c>
      <c r="K4821" s="14" t="s">
        <v>11496</v>
      </c>
      <c r="L4821" s="14" t="s">
        <v>10418</v>
      </c>
      <c r="M4821" s="2">
        <v>3.36</v>
      </c>
      <c r="N4821" s="13">
        <v>43182</v>
      </c>
      <c r="O4821" s="1" t="s">
        <v>342</v>
      </c>
      <c r="P4821" s="181" t="s">
        <v>11515</v>
      </c>
      <c r="Q4821" s="182" t="s">
        <v>24</v>
      </c>
      <c r="S4821" s="6">
        <v>0</v>
      </c>
      <c r="T4821" s="6">
        <v>0</v>
      </c>
      <c r="U4821" s="6">
        <v>11551.77</v>
      </c>
      <c r="V4821" s="6">
        <v>-233075.78</v>
      </c>
      <c r="W4821" s="6">
        <f>SUM(Table2[[#This Row],[PE Obligations]:[Paving Obligations]])</f>
        <v>-221524.01</v>
      </c>
    </row>
    <row r="4822" spans="1:23" x14ac:dyDescent="0.25">
      <c r="A4822" s="5">
        <v>127847</v>
      </c>
      <c r="B4822" s="4">
        <v>2</v>
      </c>
      <c r="C4822" s="9" t="s">
        <v>65</v>
      </c>
      <c r="D4822" s="65"/>
      <c r="E4822" s="65" t="s">
        <v>900</v>
      </c>
      <c r="F4822" s="9" t="s">
        <v>5844</v>
      </c>
      <c r="H4822" s="1" t="s">
        <v>105</v>
      </c>
      <c r="I4822" s="1" t="s">
        <v>171</v>
      </c>
      <c r="K4822" s="14" t="s">
        <v>11500</v>
      </c>
      <c r="L4822" s="14" t="s">
        <v>11500</v>
      </c>
      <c r="M4822" s="1" t="s">
        <v>57</v>
      </c>
      <c r="P4822" s="181" t="s">
        <v>11515</v>
      </c>
      <c r="Q4822" s="182"/>
      <c r="S4822" s="6">
        <v>0</v>
      </c>
      <c r="T4822" s="6">
        <v>0</v>
      </c>
      <c r="U4822" s="6">
        <v>-223564</v>
      </c>
      <c r="V4822" s="6">
        <v>0</v>
      </c>
      <c r="W4822" s="6">
        <f>SUM(Table2[[#This Row],[PE Obligations]:[Paving Obligations]])</f>
        <v>-223564</v>
      </c>
    </row>
    <row r="4823" spans="1:23" ht="30" x14ac:dyDescent="0.25">
      <c r="A4823" s="5">
        <v>116322.06</v>
      </c>
      <c r="B4823" s="4">
        <v>3</v>
      </c>
      <c r="C4823" s="9" t="s">
        <v>161</v>
      </c>
      <c r="D4823" s="65"/>
      <c r="E4823" s="65" t="s">
        <v>10721</v>
      </c>
      <c r="F4823" s="9" t="s">
        <v>1908</v>
      </c>
      <c r="G4823" s="9" t="s">
        <v>1900</v>
      </c>
      <c r="H4823" s="1" t="s">
        <v>105</v>
      </c>
      <c r="I4823" s="1" t="s">
        <v>171</v>
      </c>
      <c r="K4823" s="14" t="s">
        <v>11500</v>
      </c>
      <c r="L4823" s="14" t="s">
        <v>11500</v>
      </c>
      <c r="M4823" s="1" t="s">
        <v>57</v>
      </c>
      <c r="N4823" s="13">
        <v>43014</v>
      </c>
      <c r="P4823" s="181" t="s">
        <v>11513</v>
      </c>
      <c r="Q4823" s="182"/>
      <c r="S4823" s="6">
        <v>0</v>
      </c>
      <c r="T4823" s="6">
        <v>0</v>
      </c>
      <c r="U4823" s="6">
        <v>-223968.3</v>
      </c>
      <c r="V4823" s="6">
        <v>0</v>
      </c>
      <c r="W4823" s="6">
        <f>SUM(Table2[[#This Row],[PE Obligations]:[Paving Obligations]])</f>
        <v>-223968.3</v>
      </c>
    </row>
    <row r="4824" spans="1:23" ht="45" x14ac:dyDescent="0.25">
      <c r="A4824" s="5">
        <v>119201</v>
      </c>
      <c r="B4824" s="4">
        <v>4</v>
      </c>
      <c r="C4824" s="9" t="s">
        <v>264</v>
      </c>
      <c r="D4824" s="65" t="s">
        <v>2447</v>
      </c>
      <c r="E4824" s="65" t="s">
        <v>900</v>
      </c>
      <c r="F4824" s="9" t="s">
        <v>2448</v>
      </c>
      <c r="G4824" s="9" t="s">
        <v>2449</v>
      </c>
      <c r="H4824" s="1" t="s">
        <v>22</v>
      </c>
      <c r="I4824" s="1" t="s">
        <v>2333</v>
      </c>
      <c r="K4824" s="14" t="s">
        <v>11496</v>
      </c>
      <c r="L4824" s="14" t="s">
        <v>113</v>
      </c>
      <c r="M4824" s="2">
        <v>0</v>
      </c>
      <c r="P4824" s="181" t="s">
        <v>11515</v>
      </c>
      <c r="Q4824" s="182" t="s">
        <v>24</v>
      </c>
      <c r="S4824" s="6">
        <v>-195094.54</v>
      </c>
      <c r="T4824" s="6">
        <v>216575.51</v>
      </c>
      <c r="U4824" s="6">
        <v>-246068.83</v>
      </c>
      <c r="V4824" s="6">
        <v>0</v>
      </c>
      <c r="W4824" s="6">
        <f>SUM(Table2[[#This Row],[PE Obligations]:[Paving Obligations]])</f>
        <v>-224587.86</v>
      </c>
    </row>
    <row r="4825" spans="1:23" x14ac:dyDescent="0.25">
      <c r="A4825" s="5">
        <v>116882.05</v>
      </c>
      <c r="B4825" s="4">
        <v>1</v>
      </c>
      <c r="C4825" s="9" t="s">
        <v>899</v>
      </c>
      <c r="D4825" s="65"/>
      <c r="E4825" s="65" t="s">
        <v>10721</v>
      </c>
      <c r="F4825" s="9" t="s">
        <v>1995</v>
      </c>
      <c r="H4825" s="1" t="s">
        <v>105</v>
      </c>
      <c r="I4825" s="1" t="s">
        <v>922</v>
      </c>
      <c r="K4825" s="14" t="s">
        <v>11500</v>
      </c>
      <c r="L4825" s="14" t="s">
        <v>11500</v>
      </c>
      <c r="M4825" s="2">
        <v>406.04</v>
      </c>
      <c r="N4825" s="13">
        <v>42776</v>
      </c>
      <c r="P4825" s="181" t="s">
        <v>11513</v>
      </c>
      <c r="Q4825" s="182"/>
      <c r="S4825" s="6">
        <v>0</v>
      </c>
      <c r="T4825" s="6">
        <v>0</v>
      </c>
      <c r="U4825" s="6">
        <v>-234080.3</v>
      </c>
      <c r="V4825" s="6">
        <v>0</v>
      </c>
      <c r="W4825" s="6">
        <f>SUM(Table2[[#This Row],[PE Obligations]:[Paving Obligations]])</f>
        <v>-234080.3</v>
      </c>
    </row>
    <row r="4826" spans="1:23" x14ac:dyDescent="0.25">
      <c r="A4826" s="5">
        <v>125719</v>
      </c>
      <c r="B4826" s="4">
        <v>2</v>
      </c>
      <c r="C4826" s="9" t="s">
        <v>159</v>
      </c>
      <c r="D4826" s="65"/>
      <c r="E4826" s="65" t="s">
        <v>11500</v>
      </c>
      <c r="F4826" s="9" t="s">
        <v>4540</v>
      </c>
      <c r="H4826" s="1" t="s">
        <v>1246</v>
      </c>
      <c r="K4826" s="14" t="s">
        <v>11500</v>
      </c>
      <c r="L4826" s="14" t="s">
        <v>11500</v>
      </c>
      <c r="M4826" s="1" t="s">
        <v>57</v>
      </c>
      <c r="P4826" s="181" t="s">
        <v>11500</v>
      </c>
      <c r="Q4826" s="182"/>
      <c r="S4826" s="6">
        <v>0</v>
      </c>
      <c r="T4826" s="6">
        <v>0</v>
      </c>
      <c r="U4826" s="6">
        <v>-237132.96</v>
      </c>
      <c r="V4826" s="6">
        <v>0</v>
      </c>
      <c r="W4826" s="6">
        <f>SUM(Table2[[#This Row],[PE Obligations]:[Paving Obligations]])</f>
        <v>-237132.96</v>
      </c>
    </row>
    <row r="4827" spans="1:23" x14ac:dyDescent="0.25">
      <c r="A4827" s="5">
        <v>121715</v>
      </c>
      <c r="B4827" s="4">
        <v>2</v>
      </c>
      <c r="C4827" s="9" t="s">
        <v>121</v>
      </c>
      <c r="D4827" s="65" t="s">
        <v>999</v>
      </c>
      <c r="E4827" s="65" t="s">
        <v>900</v>
      </c>
      <c r="F4827" s="9" t="s">
        <v>2978</v>
      </c>
      <c r="G4827" s="9" t="s">
        <v>2979</v>
      </c>
      <c r="H4827" s="1" t="s">
        <v>1079</v>
      </c>
      <c r="I4827" s="1" t="s">
        <v>969</v>
      </c>
      <c r="K4827" s="14" t="s">
        <v>11496</v>
      </c>
      <c r="L4827" s="14" t="s">
        <v>113</v>
      </c>
      <c r="M4827" s="2">
        <v>0</v>
      </c>
      <c r="N4827" s="13">
        <v>42776</v>
      </c>
      <c r="P4827" s="181" t="s">
        <v>11514</v>
      </c>
      <c r="Q4827" s="182" t="s">
        <v>11</v>
      </c>
      <c r="S4827" s="6">
        <v>18084.98</v>
      </c>
      <c r="T4827" s="6">
        <v>0</v>
      </c>
      <c r="U4827" s="6">
        <v>-255517.49</v>
      </c>
      <c r="V4827" s="6">
        <v>0</v>
      </c>
      <c r="W4827" s="6">
        <f>SUM(Table2[[#This Row],[PE Obligations]:[Paving Obligations]])</f>
        <v>-237432.50999999998</v>
      </c>
    </row>
    <row r="4828" spans="1:23" x14ac:dyDescent="0.25">
      <c r="A4828" s="5">
        <v>126103</v>
      </c>
      <c r="B4828" s="4">
        <v>1</v>
      </c>
      <c r="C4828" s="9" t="s">
        <v>49</v>
      </c>
      <c r="D4828" s="65" t="s">
        <v>398</v>
      </c>
      <c r="E4828" s="65" t="s">
        <v>900</v>
      </c>
      <c r="F4828" s="9" t="s">
        <v>4662</v>
      </c>
      <c r="G4828" s="9" t="s">
        <v>4135</v>
      </c>
      <c r="H4828" s="1" t="s">
        <v>158</v>
      </c>
      <c r="I4828" s="1" t="s">
        <v>341</v>
      </c>
      <c r="J4828" s="1" t="str">
        <f>VLOOKUP(A4828,'2015 to 2019'!D:F,3,FALSE)</f>
        <v>411 D Overlay</v>
      </c>
      <c r="K4828" s="14" t="s">
        <v>11496</v>
      </c>
      <c r="L4828" s="14" t="s">
        <v>10418</v>
      </c>
      <c r="M4828" s="2">
        <v>2.56</v>
      </c>
      <c r="N4828" s="13">
        <v>43231</v>
      </c>
      <c r="O4828" s="1" t="s">
        <v>342</v>
      </c>
      <c r="P4828" s="181" t="s">
        <v>11515</v>
      </c>
      <c r="Q4828" s="182" t="s">
        <v>24</v>
      </c>
      <c r="S4828" s="6">
        <v>0</v>
      </c>
      <c r="T4828" s="6">
        <v>0</v>
      </c>
      <c r="U4828" s="6">
        <v>0</v>
      </c>
      <c r="V4828" s="6">
        <v>-243450.29</v>
      </c>
      <c r="W4828" s="6">
        <f>SUM(Table2[[#This Row],[PE Obligations]:[Paving Obligations]])</f>
        <v>-243450.29</v>
      </c>
    </row>
    <row r="4829" spans="1:23" ht="30" x14ac:dyDescent="0.25">
      <c r="A4829" s="5">
        <v>117452</v>
      </c>
      <c r="B4829" s="4">
        <v>3</v>
      </c>
      <c r="C4829" s="9" t="s">
        <v>206</v>
      </c>
      <c r="D4829" s="65" t="s">
        <v>335</v>
      </c>
      <c r="E4829" s="65" t="s">
        <v>900</v>
      </c>
      <c r="F4829" s="9" t="s">
        <v>2123</v>
      </c>
      <c r="H4829" s="1" t="s">
        <v>74</v>
      </c>
      <c r="I4829" s="1" t="s">
        <v>969</v>
      </c>
      <c r="K4829" s="14" t="s">
        <v>11496</v>
      </c>
      <c r="L4829" s="14" t="s">
        <v>113</v>
      </c>
      <c r="M4829" s="2">
        <v>0.96099999999999997</v>
      </c>
      <c r="N4829" s="13">
        <v>41978</v>
      </c>
      <c r="P4829" s="181" t="s">
        <v>11514</v>
      </c>
      <c r="Q4829" s="182" t="s">
        <v>11</v>
      </c>
      <c r="S4829" s="6">
        <v>-22262.42</v>
      </c>
      <c r="T4829" s="6">
        <v>0</v>
      </c>
      <c r="U4829" s="6">
        <v>-221334.08</v>
      </c>
      <c r="V4829" s="6">
        <v>0</v>
      </c>
      <c r="W4829" s="6">
        <f>SUM(Table2[[#This Row],[PE Obligations]:[Paving Obligations]])</f>
        <v>-243596.5</v>
      </c>
    </row>
    <row r="4830" spans="1:23" ht="60" x14ac:dyDescent="0.25">
      <c r="A4830" s="5">
        <v>119280</v>
      </c>
      <c r="B4830" s="4">
        <v>3</v>
      </c>
      <c r="C4830" s="9" t="s">
        <v>239</v>
      </c>
      <c r="D4830" s="65" t="s">
        <v>135</v>
      </c>
      <c r="E4830" s="65" t="s">
        <v>11498</v>
      </c>
      <c r="F4830" s="9" t="s">
        <v>2450</v>
      </c>
      <c r="G4830" s="9" t="s">
        <v>2451</v>
      </c>
      <c r="H4830" s="1" t="s">
        <v>1079</v>
      </c>
      <c r="I4830" s="1" t="s">
        <v>158</v>
      </c>
      <c r="J4830" s="1" t="e">
        <f>VLOOKUP(A4830,'2015 to 2019'!D:F,3,FALSE)</f>
        <v>#N/A</v>
      </c>
      <c r="K4830" s="14" t="s">
        <v>11496</v>
      </c>
      <c r="L4830" s="14" t="s">
        <v>113</v>
      </c>
      <c r="M4830" s="2">
        <v>2.1</v>
      </c>
      <c r="N4830" s="13">
        <v>42545</v>
      </c>
      <c r="P4830" s="181" t="s">
        <v>11517</v>
      </c>
      <c r="Q4830" s="182" t="s">
        <v>30</v>
      </c>
      <c r="S4830" s="6">
        <v>0</v>
      </c>
      <c r="T4830" s="6">
        <v>-248678.57</v>
      </c>
      <c r="U4830" s="6">
        <v>0</v>
      </c>
      <c r="V4830" s="6">
        <v>0</v>
      </c>
      <c r="W4830" s="6">
        <f>SUM(Table2[[#This Row],[PE Obligations]:[Paving Obligations]])</f>
        <v>-248678.57</v>
      </c>
    </row>
    <row r="4831" spans="1:23" x14ac:dyDescent="0.25">
      <c r="A4831" s="5">
        <v>48244</v>
      </c>
      <c r="B4831" s="4">
        <v>6</v>
      </c>
      <c r="C4831" s="9" t="s">
        <v>46</v>
      </c>
      <c r="D4831" s="65"/>
      <c r="E4831" s="65" t="s">
        <v>11500</v>
      </c>
      <c r="F4831" s="9" t="s">
        <v>167</v>
      </c>
      <c r="H4831" s="1" t="s">
        <v>24</v>
      </c>
      <c r="I4831" s="1" t="s">
        <v>63</v>
      </c>
      <c r="K4831" s="14" t="s">
        <v>11500</v>
      </c>
      <c r="L4831" s="14" t="s">
        <v>11500</v>
      </c>
      <c r="M4831" s="2">
        <v>0</v>
      </c>
      <c r="P4831" s="181" t="s">
        <v>11500</v>
      </c>
      <c r="Q4831" s="182"/>
      <c r="S4831" s="6">
        <v>0</v>
      </c>
      <c r="T4831" s="6">
        <v>0</v>
      </c>
      <c r="U4831" s="6">
        <v>-250800</v>
      </c>
      <c r="V4831" s="6">
        <v>0</v>
      </c>
      <c r="W4831" s="6">
        <f>SUM(Table2[[#This Row],[PE Obligations]:[Paving Obligations]])</f>
        <v>-250800</v>
      </c>
    </row>
    <row r="4832" spans="1:23" x14ac:dyDescent="0.25">
      <c r="A4832" s="5">
        <v>125658</v>
      </c>
      <c r="B4832" s="4">
        <v>1</v>
      </c>
      <c r="C4832" s="9" t="s">
        <v>169</v>
      </c>
      <c r="D4832" s="65" t="s">
        <v>3919</v>
      </c>
      <c r="E4832" s="65" t="s">
        <v>900</v>
      </c>
      <c r="F4832" s="9" t="s">
        <v>4509</v>
      </c>
      <c r="G4832" s="9" t="s">
        <v>4510</v>
      </c>
      <c r="H4832" s="1" t="s">
        <v>105</v>
      </c>
      <c r="I4832" s="1" t="s">
        <v>1818</v>
      </c>
      <c r="K4832" s="14" t="s">
        <v>11505</v>
      </c>
      <c r="L4832" s="14" t="s">
        <v>11339</v>
      </c>
      <c r="M4832" s="1" t="s">
        <v>57</v>
      </c>
      <c r="P4832" s="181" t="s">
        <v>11515</v>
      </c>
      <c r="Q4832" s="182" t="s">
        <v>24</v>
      </c>
      <c r="S4832" s="6">
        <v>0</v>
      </c>
      <c r="T4832" s="6">
        <v>0</v>
      </c>
      <c r="U4832" s="6">
        <v>-252000</v>
      </c>
      <c r="V4832" s="6">
        <v>0</v>
      </c>
      <c r="W4832" s="6">
        <f>SUM(Table2[[#This Row],[PE Obligations]:[Paving Obligations]])</f>
        <v>-252000</v>
      </c>
    </row>
    <row r="4833" spans="1:23" x14ac:dyDescent="0.25">
      <c r="A4833" s="5">
        <v>125714</v>
      </c>
      <c r="B4833" s="4">
        <v>1</v>
      </c>
      <c r="C4833" s="9" t="s">
        <v>83</v>
      </c>
      <c r="D4833" s="65"/>
      <c r="E4833" s="65" t="s">
        <v>11500</v>
      </c>
      <c r="F4833" s="9" t="s">
        <v>4537</v>
      </c>
      <c r="H4833" s="1" t="s">
        <v>1246</v>
      </c>
      <c r="K4833" s="14" t="s">
        <v>11500</v>
      </c>
      <c r="L4833" s="14" t="s">
        <v>11500</v>
      </c>
      <c r="M4833" s="1" t="s">
        <v>57</v>
      </c>
      <c r="P4833" s="181" t="s">
        <v>11500</v>
      </c>
      <c r="Q4833" s="182"/>
      <c r="S4833" s="6">
        <v>0</v>
      </c>
      <c r="T4833" s="6">
        <v>0</v>
      </c>
      <c r="U4833" s="6">
        <v>-252116.5</v>
      </c>
      <c r="V4833" s="6">
        <v>0</v>
      </c>
      <c r="W4833" s="6">
        <f>SUM(Table2[[#This Row],[PE Obligations]:[Paving Obligations]])</f>
        <v>-252116.5</v>
      </c>
    </row>
    <row r="4834" spans="1:23" x14ac:dyDescent="0.25">
      <c r="A4834" s="5">
        <v>117653</v>
      </c>
      <c r="B4834" s="4">
        <v>2</v>
      </c>
      <c r="C4834" s="9" t="s">
        <v>65</v>
      </c>
      <c r="D4834" s="65"/>
      <c r="E4834" s="65" t="s">
        <v>11500</v>
      </c>
      <c r="F4834" s="9" t="s">
        <v>2172</v>
      </c>
      <c r="H4834" s="1" t="s">
        <v>24</v>
      </c>
      <c r="I4834" s="1" t="s">
        <v>24</v>
      </c>
      <c r="K4834" s="14" t="s">
        <v>11500</v>
      </c>
      <c r="L4834" s="14" t="s">
        <v>11500</v>
      </c>
      <c r="M4834" s="1" t="s">
        <v>57</v>
      </c>
      <c r="P4834" s="181" t="s">
        <v>11500</v>
      </c>
      <c r="Q4834" s="182"/>
      <c r="S4834" s="6">
        <v>0</v>
      </c>
      <c r="T4834" s="6">
        <v>0</v>
      </c>
      <c r="U4834" s="6">
        <v>-266895.59999999998</v>
      </c>
      <c r="V4834" s="6">
        <v>0</v>
      </c>
      <c r="W4834" s="6">
        <f>SUM(Table2[[#This Row],[PE Obligations]:[Paving Obligations]])</f>
        <v>-266895.59999999998</v>
      </c>
    </row>
    <row r="4835" spans="1:23" ht="135" x14ac:dyDescent="0.25">
      <c r="A4835" s="5">
        <v>118525.01</v>
      </c>
      <c r="B4835" s="4">
        <v>4</v>
      </c>
      <c r="C4835" s="9" t="s">
        <v>314</v>
      </c>
      <c r="D4835" s="65"/>
      <c r="E4835" s="65" t="s">
        <v>11498</v>
      </c>
      <c r="F4835" s="9" t="s">
        <v>2315</v>
      </c>
      <c r="G4835" s="9" t="s">
        <v>2316</v>
      </c>
      <c r="H4835" s="1" t="s">
        <v>22</v>
      </c>
      <c r="I4835" s="1" t="s">
        <v>39</v>
      </c>
      <c r="K4835" s="14" t="s">
        <v>11500</v>
      </c>
      <c r="L4835" s="14" t="s">
        <v>11500</v>
      </c>
      <c r="M4835" s="1" t="s">
        <v>57</v>
      </c>
      <c r="P4835" s="181" t="s">
        <v>11517</v>
      </c>
      <c r="Q4835" s="182" t="s">
        <v>24</v>
      </c>
      <c r="S4835" s="6">
        <v>0</v>
      </c>
      <c r="T4835" s="6">
        <v>0</v>
      </c>
      <c r="U4835" s="6">
        <v>-276343.03000000003</v>
      </c>
      <c r="V4835" s="6">
        <v>0</v>
      </c>
      <c r="W4835" s="6">
        <f>SUM(Table2[[#This Row],[PE Obligations]:[Paving Obligations]])</f>
        <v>-276343.03000000003</v>
      </c>
    </row>
    <row r="4836" spans="1:23" ht="45" x14ac:dyDescent="0.25">
      <c r="A4836" s="5">
        <v>123171</v>
      </c>
      <c r="B4836" s="4">
        <v>4</v>
      </c>
      <c r="C4836" s="9" t="s">
        <v>259</v>
      </c>
      <c r="D4836" s="65" t="s">
        <v>3358</v>
      </c>
      <c r="E4836" s="65" t="s">
        <v>900</v>
      </c>
      <c r="F4836" s="9" t="s">
        <v>3359</v>
      </c>
      <c r="G4836" s="9" t="s">
        <v>3360</v>
      </c>
      <c r="H4836" s="1" t="s">
        <v>158</v>
      </c>
      <c r="I4836" s="1" t="s">
        <v>341</v>
      </c>
      <c r="J4836" s="1" t="str">
        <f>VLOOKUP(A4836,'Resurfacing Data'!A:M,13,FALSE)</f>
        <v>Scrub Seal w/TLD (85 lb/sy)</v>
      </c>
      <c r="K4836" s="14" t="s">
        <v>11496</v>
      </c>
      <c r="L4836" s="14" t="s">
        <v>10418</v>
      </c>
      <c r="M4836" s="2">
        <v>6.38</v>
      </c>
      <c r="N4836" s="13">
        <v>42503</v>
      </c>
      <c r="O4836" s="1" t="s">
        <v>3042</v>
      </c>
      <c r="P4836" s="181" t="s">
        <v>11515</v>
      </c>
      <c r="Q4836" s="182" t="s">
        <v>24</v>
      </c>
      <c r="S4836" s="6">
        <v>0</v>
      </c>
      <c r="T4836" s="6">
        <v>0</v>
      </c>
      <c r="U4836" s="6">
        <v>0</v>
      </c>
      <c r="V4836" s="6">
        <v>-278423.98</v>
      </c>
      <c r="W4836" s="6">
        <f>SUM(Table2[[#This Row],[PE Obligations]:[Paving Obligations]])</f>
        <v>-278423.98</v>
      </c>
    </row>
    <row r="4837" spans="1:23" ht="30" x14ac:dyDescent="0.25">
      <c r="A4837" s="5">
        <v>119464</v>
      </c>
      <c r="B4837" s="4">
        <v>3</v>
      </c>
      <c r="C4837" s="9" t="s">
        <v>54</v>
      </c>
      <c r="D4837" s="65"/>
      <c r="E4837" s="65" t="s">
        <v>11500</v>
      </c>
      <c r="F4837" s="9" t="s">
        <v>2453</v>
      </c>
      <c r="H4837" s="1" t="s">
        <v>878</v>
      </c>
      <c r="I4837" s="1" t="s">
        <v>972</v>
      </c>
      <c r="K4837" s="14" t="s">
        <v>11500</v>
      </c>
      <c r="L4837" s="14" t="s">
        <v>11500</v>
      </c>
      <c r="M4837" s="1" t="s">
        <v>57</v>
      </c>
      <c r="P4837" s="181" t="s">
        <v>11500</v>
      </c>
      <c r="Q4837" s="182"/>
      <c r="S4837" s="6">
        <v>0</v>
      </c>
      <c r="T4837" s="6">
        <v>0</v>
      </c>
      <c r="U4837" s="6">
        <v>-282919.96999999997</v>
      </c>
      <c r="V4837" s="6">
        <v>0</v>
      </c>
      <c r="W4837" s="6">
        <f>SUM(Table2[[#This Row],[PE Obligations]:[Paving Obligations]])</f>
        <v>-282919.96999999997</v>
      </c>
    </row>
    <row r="4838" spans="1:23" x14ac:dyDescent="0.25">
      <c r="A4838" s="5">
        <v>118305.04</v>
      </c>
      <c r="B4838" s="4">
        <v>4</v>
      </c>
      <c r="C4838" s="9" t="s">
        <v>156</v>
      </c>
      <c r="D4838" s="65"/>
      <c r="E4838" s="65" t="s">
        <v>10721</v>
      </c>
      <c r="F4838" s="9" t="s">
        <v>2259</v>
      </c>
      <c r="H4838" s="1" t="s">
        <v>105</v>
      </c>
      <c r="I4838" s="1" t="s">
        <v>922</v>
      </c>
      <c r="K4838" s="14" t="s">
        <v>11500</v>
      </c>
      <c r="L4838" s="14" t="s">
        <v>11500</v>
      </c>
      <c r="M4838" s="1" t="s">
        <v>57</v>
      </c>
      <c r="N4838" s="13">
        <v>42776</v>
      </c>
      <c r="P4838" s="181" t="s">
        <v>11513</v>
      </c>
      <c r="Q4838" s="182"/>
      <c r="S4838" s="6">
        <v>0</v>
      </c>
      <c r="T4838" s="6">
        <v>0</v>
      </c>
      <c r="U4838" s="6">
        <v>-283200.68</v>
      </c>
      <c r="V4838" s="6">
        <v>0</v>
      </c>
      <c r="W4838" s="6">
        <f>SUM(Table2[[#This Row],[PE Obligations]:[Paving Obligations]])</f>
        <v>-283200.68</v>
      </c>
    </row>
    <row r="4839" spans="1:23" x14ac:dyDescent="0.25">
      <c r="A4839" s="5">
        <v>81425.009999999995</v>
      </c>
      <c r="B4839" s="4">
        <v>3</v>
      </c>
      <c r="C4839" s="9" t="s">
        <v>54</v>
      </c>
      <c r="D4839" s="65" t="s">
        <v>339</v>
      </c>
      <c r="E4839" s="65" t="s">
        <v>900</v>
      </c>
      <c r="F4839" s="9" t="s">
        <v>340</v>
      </c>
      <c r="H4839" s="1" t="s">
        <v>158</v>
      </c>
      <c r="I4839" s="1" t="s">
        <v>341</v>
      </c>
      <c r="J4839" s="1" t="str">
        <f>VLOOKUP(A4839,'Resurfacing Data'!A:M,13,FALSE)</f>
        <v>Mill &amp; 411D</v>
      </c>
      <c r="K4839" s="14" t="s">
        <v>11496</v>
      </c>
      <c r="L4839" s="14" t="s">
        <v>10418</v>
      </c>
      <c r="M4839" s="2">
        <v>3.84</v>
      </c>
      <c r="N4839" s="13">
        <v>42244</v>
      </c>
      <c r="O4839" s="1" t="s">
        <v>342</v>
      </c>
      <c r="P4839" s="181" t="s">
        <v>11514</v>
      </c>
      <c r="Q4839" s="182" t="s">
        <v>11</v>
      </c>
      <c r="S4839" s="6">
        <v>0</v>
      </c>
      <c r="T4839" s="6">
        <v>0</v>
      </c>
      <c r="U4839" s="6">
        <v>-143573.04999999999</v>
      </c>
      <c r="V4839" s="6">
        <v>-142206.41</v>
      </c>
      <c r="W4839" s="6">
        <f>SUM(Table2[[#This Row],[PE Obligations]:[Paving Obligations]])</f>
        <v>-285779.45999999996</v>
      </c>
    </row>
    <row r="4840" spans="1:23" ht="45" x14ac:dyDescent="0.25">
      <c r="A4840" s="5">
        <v>123579</v>
      </c>
      <c r="B4840" s="4">
        <v>3</v>
      </c>
      <c r="C4840" s="9" t="s">
        <v>289</v>
      </c>
      <c r="D4840" s="65" t="s">
        <v>757</v>
      </c>
      <c r="E4840" s="65" t="s">
        <v>10721</v>
      </c>
      <c r="F4840" s="9" t="s">
        <v>3499</v>
      </c>
      <c r="G4840" s="9" t="s">
        <v>3500</v>
      </c>
      <c r="H4840" s="1" t="s">
        <v>158</v>
      </c>
      <c r="I4840" s="1" t="s">
        <v>158</v>
      </c>
      <c r="J4840" s="1" t="str">
        <f>VLOOKUP(A4840,'Resurfacing Data'!A:M,13,FALSE)</f>
        <v>Mill, CS &amp; OGFC</v>
      </c>
      <c r="K4840" s="14" t="s">
        <v>11496</v>
      </c>
      <c r="L4840" s="14" t="s">
        <v>10418</v>
      </c>
      <c r="M4840" s="2">
        <v>7.29</v>
      </c>
      <c r="N4840" s="13">
        <v>42706</v>
      </c>
      <c r="O4840" s="1" t="s">
        <v>342</v>
      </c>
      <c r="P4840" s="181" t="s">
        <v>11513</v>
      </c>
      <c r="Q4840" s="182" t="s">
        <v>148</v>
      </c>
      <c r="S4840" s="6">
        <v>0</v>
      </c>
      <c r="T4840" s="6">
        <v>0</v>
      </c>
      <c r="U4840" s="6">
        <v>0</v>
      </c>
      <c r="V4840" s="6">
        <v>-300000</v>
      </c>
      <c r="W4840" s="6">
        <f>SUM(Table2[[#This Row],[PE Obligations]:[Paving Obligations]])</f>
        <v>-300000</v>
      </c>
    </row>
    <row r="4841" spans="1:23" x14ac:dyDescent="0.25">
      <c r="A4841" s="5">
        <v>127307</v>
      </c>
      <c r="B4841" s="4">
        <v>3</v>
      </c>
      <c r="C4841" s="9" t="s">
        <v>54</v>
      </c>
      <c r="D4841" s="65" t="s">
        <v>665</v>
      </c>
      <c r="E4841" s="65" t="s">
        <v>900</v>
      </c>
      <c r="F4841" s="9" t="s">
        <v>5429</v>
      </c>
      <c r="G4841" s="9" t="s">
        <v>3213</v>
      </c>
      <c r="H4841" s="1" t="s">
        <v>158</v>
      </c>
      <c r="I4841" s="1" t="s">
        <v>341</v>
      </c>
      <c r="J4841" s="1" t="str">
        <f>VLOOKUP(A4841,'Resurfacing Data'!A:M,13,FALSE)</f>
        <v>Mill &amp; 411D</v>
      </c>
      <c r="K4841" s="14" t="s">
        <v>11496</v>
      </c>
      <c r="L4841" s="14" t="s">
        <v>10418</v>
      </c>
      <c r="M4841" s="2">
        <v>3.82</v>
      </c>
      <c r="N4841" s="13">
        <v>43595</v>
      </c>
      <c r="O4841" s="1" t="s">
        <v>342</v>
      </c>
      <c r="P4841" s="181" t="s">
        <v>11514</v>
      </c>
      <c r="Q4841" s="182" t="s">
        <v>11</v>
      </c>
      <c r="S4841" s="6">
        <v>0</v>
      </c>
      <c r="T4841" s="6">
        <v>0</v>
      </c>
      <c r="U4841" s="6">
        <v>-4877</v>
      </c>
      <c r="V4841" s="6">
        <v>-301330</v>
      </c>
      <c r="W4841" s="6">
        <f>SUM(Table2[[#This Row],[PE Obligations]:[Paving Obligations]])</f>
        <v>-306207</v>
      </c>
    </row>
    <row r="4842" spans="1:23" ht="60" x14ac:dyDescent="0.25">
      <c r="A4842" s="5">
        <v>119887</v>
      </c>
      <c r="B4842" s="4">
        <v>2</v>
      </c>
      <c r="C4842" s="9" t="s">
        <v>278</v>
      </c>
      <c r="D4842" s="65"/>
      <c r="E4842" s="65" t="s">
        <v>11498</v>
      </c>
      <c r="F4842" s="9" t="s">
        <v>2544</v>
      </c>
      <c r="G4842" s="9" t="s">
        <v>2545</v>
      </c>
      <c r="H4842" s="1" t="s">
        <v>22</v>
      </c>
      <c r="I4842" s="1" t="s">
        <v>39</v>
      </c>
      <c r="K4842" s="14" t="s">
        <v>11500</v>
      </c>
      <c r="L4842" s="14" t="s">
        <v>11500</v>
      </c>
      <c r="M4842" s="2">
        <v>0</v>
      </c>
      <c r="P4842" s="181" t="s">
        <v>11517</v>
      </c>
      <c r="Q4842" s="182" t="s">
        <v>1369</v>
      </c>
      <c r="S4842" s="6">
        <v>0</v>
      </c>
      <c r="T4842" s="6">
        <v>0</v>
      </c>
      <c r="U4842" s="6">
        <v>-320372.09000000003</v>
      </c>
      <c r="V4842" s="6">
        <v>0</v>
      </c>
      <c r="W4842" s="6">
        <f>SUM(Table2[[#This Row],[PE Obligations]:[Paving Obligations]])</f>
        <v>-320372.09000000003</v>
      </c>
    </row>
    <row r="4843" spans="1:23" ht="75" x14ac:dyDescent="0.25">
      <c r="A4843" s="5">
        <v>122965</v>
      </c>
      <c r="B4843" s="4">
        <v>4</v>
      </c>
      <c r="C4843" s="9" t="s">
        <v>18</v>
      </c>
      <c r="D4843" s="65"/>
      <c r="E4843" s="65" t="s">
        <v>11498</v>
      </c>
      <c r="F4843" s="9" t="s">
        <v>3264</v>
      </c>
      <c r="G4843" s="9" t="s">
        <v>3265</v>
      </c>
      <c r="H4843" s="1" t="s">
        <v>3266</v>
      </c>
      <c r="I4843" s="1" t="s">
        <v>24</v>
      </c>
      <c r="K4843" s="14" t="s">
        <v>11500</v>
      </c>
      <c r="L4843" s="14" t="s">
        <v>11500</v>
      </c>
      <c r="M4843" s="2">
        <v>0</v>
      </c>
      <c r="P4843" s="181" t="s">
        <v>11517</v>
      </c>
      <c r="Q4843" s="182"/>
      <c r="S4843" s="6">
        <v>-324709.65999999997</v>
      </c>
      <c r="T4843" s="6">
        <v>0</v>
      </c>
      <c r="U4843" s="6">
        <v>0</v>
      </c>
      <c r="V4843" s="6">
        <v>0</v>
      </c>
      <c r="W4843" s="6">
        <f>SUM(Table2[[#This Row],[PE Obligations]:[Paving Obligations]])</f>
        <v>-324709.65999999997</v>
      </c>
    </row>
    <row r="4844" spans="1:23" x14ac:dyDescent="0.25">
      <c r="A4844" s="5">
        <v>101216</v>
      </c>
      <c r="B4844" s="4">
        <v>1</v>
      </c>
      <c r="C4844" s="9" t="s">
        <v>186</v>
      </c>
      <c r="D4844" s="65" t="s">
        <v>586</v>
      </c>
      <c r="E4844" s="65" t="s">
        <v>900</v>
      </c>
      <c r="F4844" s="9" t="s">
        <v>587</v>
      </c>
      <c r="H4844" s="1" t="s">
        <v>74</v>
      </c>
      <c r="I4844" s="1" t="s">
        <v>113</v>
      </c>
      <c r="K4844" s="14" t="s">
        <v>11496</v>
      </c>
      <c r="L4844" s="14" t="s">
        <v>113</v>
      </c>
      <c r="M4844" s="2">
        <v>5.95</v>
      </c>
      <c r="N4844" s="13">
        <v>40949</v>
      </c>
      <c r="P4844" s="181" t="s">
        <v>11515</v>
      </c>
      <c r="Q4844" s="182" t="s">
        <v>24</v>
      </c>
      <c r="S4844" s="6">
        <v>0</v>
      </c>
      <c r="T4844" s="6">
        <v>0</v>
      </c>
      <c r="U4844" s="6">
        <v>-325538.73</v>
      </c>
      <c r="V4844" s="6">
        <v>0</v>
      </c>
      <c r="W4844" s="6">
        <f>SUM(Table2[[#This Row],[PE Obligations]:[Paving Obligations]])</f>
        <v>-325538.73</v>
      </c>
    </row>
    <row r="4845" spans="1:23" ht="30" x14ac:dyDescent="0.25">
      <c r="A4845" s="5">
        <v>124941</v>
      </c>
      <c r="B4845" s="4">
        <v>4</v>
      </c>
      <c r="C4845" s="9" t="s">
        <v>18</v>
      </c>
      <c r="D4845" s="65"/>
      <c r="E4845" s="65" t="s">
        <v>11500</v>
      </c>
      <c r="F4845" s="9" t="s">
        <v>4114</v>
      </c>
      <c r="H4845" s="1" t="s">
        <v>1246</v>
      </c>
      <c r="K4845" s="14" t="s">
        <v>11500</v>
      </c>
      <c r="L4845" s="14" t="s">
        <v>11500</v>
      </c>
      <c r="M4845" s="1" t="s">
        <v>57</v>
      </c>
      <c r="P4845" s="181" t="s">
        <v>11500</v>
      </c>
      <c r="Q4845" s="182"/>
      <c r="S4845" s="6">
        <v>0</v>
      </c>
      <c r="T4845" s="6">
        <v>0</v>
      </c>
      <c r="U4845" s="6">
        <v>-326280.87</v>
      </c>
      <c r="V4845" s="6">
        <v>0</v>
      </c>
      <c r="W4845" s="6">
        <f>SUM(Table2[[#This Row],[PE Obligations]:[Paving Obligations]])</f>
        <v>-326280.87</v>
      </c>
    </row>
    <row r="4846" spans="1:23" x14ac:dyDescent="0.25">
      <c r="A4846" s="5">
        <v>128090</v>
      </c>
      <c r="B4846" s="4">
        <v>3</v>
      </c>
      <c r="C4846" s="9" t="s">
        <v>152</v>
      </c>
      <c r="D4846" s="65" t="s">
        <v>1454</v>
      </c>
      <c r="E4846" s="65" t="s">
        <v>900</v>
      </c>
      <c r="F4846" s="9" t="s">
        <v>6006</v>
      </c>
      <c r="G4846" s="9" t="s">
        <v>3213</v>
      </c>
      <c r="H4846" s="1" t="s">
        <v>158</v>
      </c>
      <c r="I4846" s="1" t="s">
        <v>341</v>
      </c>
      <c r="J4846" s="1" t="str">
        <f>VLOOKUP(A4846,'Resurfacing Data'!A:M,13,FALSE)</f>
        <v>Mill &amp; 411D</v>
      </c>
      <c r="K4846" s="14" t="s">
        <v>11496</v>
      </c>
      <c r="L4846" s="14" t="s">
        <v>10418</v>
      </c>
      <c r="M4846" s="2">
        <v>10.02</v>
      </c>
      <c r="N4846" s="13">
        <v>43595</v>
      </c>
      <c r="O4846" s="1" t="s">
        <v>342</v>
      </c>
      <c r="P4846" s="181" t="s">
        <v>11515</v>
      </c>
      <c r="Q4846" s="182" t="s">
        <v>24</v>
      </c>
      <c r="S4846" s="6">
        <v>0</v>
      </c>
      <c r="T4846" s="6">
        <v>0</v>
      </c>
      <c r="U4846" s="6">
        <v>-18988.79</v>
      </c>
      <c r="V4846" s="6">
        <v>-313543.88</v>
      </c>
      <c r="W4846" s="6">
        <f>SUM(Table2[[#This Row],[PE Obligations]:[Paving Obligations]])</f>
        <v>-332532.67</v>
      </c>
    </row>
    <row r="4847" spans="1:23" x14ac:dyDescent="0.25">
      <c r="A4847" s="5">
        <v>115241.11</v>
      </c>
      <c r="B4847" s="4">
        <v>4</v>
      </c>
      <c r="C4847" s="9" t="s">
        <v>18</v>
      </c>
      <c r="D4847" s="65"/>
      <c r="E4847" s="65" t="s">
        <v>11498</v>
      </c>
      <c r="F4847" s="9" t="s">
        <v>1706</v>
      </c>
      <c r="G4847" s="9" t="s">
        <v>1707</v>
      </c>
      <c r="H4847" s="1" t="s">
        <v>22</v>
      </c>
      <c r="I4847" s="1" t="s">
        <v>1129</v>
      </c>
      <c r="K4847" s="14" t="s">
        <v>11500</v>
      </c>
      <c r="L4847" s="14" t="s">
        <v>11500</v>
      </c>
      <c r="M4847" s="2">
        <v>0</v>
      </c>
      <c r="P4847" s="181" t="s">
        <v>11517</v>
      </c>
      <c r="Q4847" s="182"/>
      <c r="S4847" s="6">
        <v>0</v>
      </c>
      <c r="T4847" s="6">
        <v>0</v>
      </c>
      <c r="U4847" s="6">
        <v>-345881.75</v>
      </c>
      <c r="V4847" s="6">
        <v>0</v>
      </c>
      <c r="W4847" s="6">
        <f>SUM(Table2[[#This Row],[PE Obligations]:[Paving Obligations]])</f>
        <v>-345881.75</v>
      </c>
    </row>
    <row r="4848" spans="1:23" x14ac:dyDescent="0.25">
      <c r="A4848" s="5">
        <v>124982</v>
      </c>
      <c r="B4848" s="4">
        <v>4</v>
      </c>
      <c r="C4848" s="9" t="s">
        <v>18</v>
      </c>
      <c r="D4848" s="65"/>
      <c r="E4848" s="65" t="s">
        <v>11500</v>
      </c>
      <c r="F4848" s="9" t="s">
        <v>4118</v>
      </c>
      <c r="H4848" s="1" t="s">
        <v>1246</v>
      </c>
      <c r="K4848" s="14" t="s">
        <v>11500</v>
      </c>
      <c r="L4848" s="14" t="s">
        <v>11500</v>
      </c>
      <c r="M4848" s="1" t="s">
        <v>57</v>
      </c>
      <c r="P4848" s="181" t="s">
        <v>11500</v>
      </c>
      <c r="Q4848" s="182"/>
      <c r="S4848" s="6">
        <v>0</v>
      </c>
      <c r="T4848" s="6">
        <v>0</v>
      </c>
      <c r="U4848" s="6">
        <v>-348365.74</v>
      </c>
      <c r="V4848" s="6">
        <v>0</v>
      </c>
      <c r="W4848" s="6">
        <f>SUM(Table2[[#This Row],[PE Obligations]:[Paving Obligations]])</f>
        <v>-348365.74</v>
      </c>
    </row>
    <row r="4849" spans="1:23" ht="30" x14ac:dyDescent="0.25">
      <c r="A4849" s="5">
        <v>114156</v>
      </c>
      <c r="B4849" s="4">
        <v>3</v>
      </c>
      <c r="C4849" s="9" t="s">
        <v>1558</v>
      </c>
      <c r="D4849" s="65" t="s">
        <v>114</v>
      </c>
      <c r="E4849" s="65" t="s">
        <v>10721</v>
      </c>
      <c r="F4849" s="9" t="s">
        <v>1559</v>
      </c>
      <c r="G4849" s="9" t="s">
        <v>1560</v>
      </c>
      <c r="H4849" s="1" t="s">
        <v>74</v>
      </c>
      <c r="I4849" s="1" t="s">
        <v>23</v>
      </c>
      <c r="K4849" s="14" t="s">
        <v>11496</v>
      </c>
      <c r="L4849" s="14" t="s">
        <v>113</v>
      </c>
      <c r="M4849" s="2">
        <v>2.0529999999999999</v>
      </c>
      <c r="N4849" s="13">
        <v>42601</v>
      </c>
      <c r="P4849" s="181" t="s">
        <v>11513</v>
      </c>
      <c r="Q4849" s="182" t="s">
        <v>148</v>
      </c>
      <c r="S4849" s="6">
        <v>-315943.98</v>
      </c>
      <c r="T4849" s="6">
        <v>0</v>
      </c>
      <c r="U4849" s="6">
        <v>-32817.839999999997</v>
      </c>
      <c r="V4849" s="6">
        <v>0</v>
      </c>
      <c r="W4849" s="6">
        <f>SUM(Table2[[#This Row],[PE Obligations]:[Paving Obligations]])</f>
        <v>-348761.81999999995</v>
      </c>
    </row>
    <row r="4850" spans="1:23" ht="60" x14ac:dyDescent="0.25">
      <c r="A4850" s="5">
        <v>123220</v>
      </c>
      <c r="B4850" s="4">
        <v>1</v>
      </c>
      <c r="C4850" s="9" t="s">
        <v>102</v>
      </c>
      <c r="D4850" s="65" t="s">
        <v>3372</v>
      </c>
      <c r="E4850" s="65" t="s">
        <v>11498</v>
      </c>
      <c r="F4850" s="9" t="s">
        <v>3373</v>
      </c>
      <c r="G4850" s="9" t="s">
        <v>3374</v>
      </c>
      <c r="H4850" s="1" t="s">
        <v>1069</v>
      </c>
      <c r="I4850" s="1" t="s">
        <v>1070</v>
      </c>
      <c r="K4850" s="14" t="s">
        <v>11500</v>
      </c>
      <c r="L4850" s="14" t="s">
        <v>11500</v>
      </c>
      <c r="M4850" s="2">
        <v>0.01</v>
      </c>
      <c r="P4850" s="181" t="s">
        <v>11517</v>
      </c>
      <c r="Q4850" s="182" t="s">
        <v>30</v>
      </c>
      <c r="S4850" s="6">
        <v>-9941.6</v>
      </c>
      <c r="T4850" s="6">
        <v>0</v>
      </c>
      <c r="U4850" s="6">
        <v>-355972.01</v>
      </c>
      <c r="V4850" s="6">
        <v>0</v>
      </c>
      <c r="W4850" s="6">
        <f>SUM(Table2[[#This Row],[PE Obligations]:[Paving Obligations]])</f>
        <v>-365913.61</v>
      </c>
    </row>
    <row r="4851" spans="1:23" x14ac:dyDescent="0.25">
      <c r="A4851" s="5">
        <v>126206</v>
      </c>
      <c r="B4851" s="4">
        <v>3</v>
      </c>
      <c r="C4851" s="9" t="s">
        <v>131</v>
      </c>
      <c r="D4851" s="65" t="s">
        <v>363</v>
      </c>
      <c r="E4851" s="65" t="s">
        <v>900</v>
      </c>
      <c r="F4851" s="9" t="s">
        <v>4740</v>
      </c>
      <c r="G4851" s="9" t="s">
        <v>3213</v>
      </c>
      <c r="H4851" s="1" t="s">
        <v>158</v>
      </c>
      <c r="I4851" s="1" t="s">
        <v>341</v>
      </c>
      <c r="J4851" s="1" t="str">
        <f>VLOOKUP(A4851,'Resurfacing Data'!A:M,13,FALSE)</f>
        <v>Mill &amp; 411D</v>
      </c>
      <c r="K4851" s="14" t="s">
        <v>11496</v>
      </c>
      <c r="L4851" s="14" t="s">
        <v>10418</v>
      </c>
      <c r="M4851" s="2">
        <v>6.42</v>
      </c>
      <c r="N4851" s="13">
        <v>43140</v>
      </c>
      <c r="O4851" s="1" t="s">
        <v>342</v>
      </c>
      <c r="P4851" s="181" t="s">
        <v>11514</v>
      </c>
      <c r="Q4851" s="182" t="s">
        <v>11</v>
      </c>
      <c r="R4851" s="9" t="s">
        <v>4741</v>
      </c>
      <c r="S4851" s="6">
        <v>0</v>
      </c>
      <c r="T4851" s="6">
        <v>0</v>
      </c>
      <c r="U4851" s="6">
        <v>19331.71</v>
      </c>
      <c r="V4851" s="6">
        <v>-391235.72</v>
      </c>
      <c r="W4851" s="6">
        <f>SUM(Table2[[#This Row],[PE Obligations]:[Paving Obligations]])</f>
        <v>-371904.00999999995</v>
      </c>
    </row>
    <row r="4852" spans="1:23" x14ac:dyDescent="0.25">
      <c r="A4852" s="5">
        <v>118305.03</v>
      </c>
      <c r="B4852" s="4">
        <v>4</v>
      </c>
      <c r="C4852" s="9" t="s">
        <v>156</v>
      </c>
      <c r="D4852" s="65"/>
      <c r="E4852" s="65" t="s">
        <v>10721</v>
      </c>
      <c r="F4852" s="9" t="s">
        <v>2258</v>
      </c>
      <c r="H4852" s="1" t="s">
        <v>105</v>
      </c>
      <c r="I4852" s="1" t="s">
        <v>922</v>
      </c>
      <c r="K4852" s="14" t="s">
        <v>11500</v>
      </c>
      <c r="L4852" s="14" t="s">
        <v>11500</v>
      </c>
      <c r="M4852" s="1" t="s">
        <v>57</v>
      </c>
      <c r="N4852" s="13">
        <v>42412</v>
      </c>
      <c r="P4852" s="181" t="s">
        <v>11513</v>
      </c>
      <c r="Q4852" s="182"/>
      <c r="S4852" s="6">
        <v>0</v>
      </c>
      <c r="T4852" s="6">
        <v>0</v>
      </c>
      <c r="U4852" s="6">
        <v>-378607.71</v>
      </c>
      <c r="V4852" s="6">
        <v>0</v>
      </c>
      <c r="W4852" s="6">
        <f>SUM(Table2[[#This Row],[PE Obligations]:[Paving Obligations]])</f>
        <v>-378607.71</v>
      </c>
    </row>
    <row r="4853" spans="1:23" x14ac:dyDescent="0.25">
      <c r="A4853" s="5">
        <v>126477</v>
      </c>
      <c r="B4853" s="4">
        <v>1</v>
      </c>
      <c r="C4853" s="9" t="s">
        <v>40</v>
      </c>
      <c r="D4853" s="65" t="s">
        <v>2501</v>
      </c>
      <c r="E4853" s="65" t="s">
        <v>900</v>
      </c>
      <c r="F4853" s="9" t="s">
        <v>4866</v>
      </c>
      <c r="G4853" s="9" t="s">
        <v>4867</v>
      </c>
      <c r="H4853" s="1" t="s">
        <v>158</v>
      </c>
      <c r="I4853" s="1" t="s">
        <v>341</v>
      </c>
      <c r="J4853" s="1" t="str">
        <f>VLOOKUP(A4853,'2015 to 2019'!D:F,3,FALSE)</f>
        <v>Mill &amp; 411D</v>
      </c>
      <c r="K4853" s="14" t="s">
        <v>11496</v>
      </c>
      <c r="L4853" s="14" t="s">
        <v>10418</v>
      </c>
      <c r="M4853" s="2">
        <v>2.39</v>
      </c>
      <c r="N4853" s="13">
        <v>43231</v>
      </c>
      <c r="O4853" s="1" t="s">
        <v>342</v>
      </c>
      <c r="P4853" s="181" t="s">
        <v>11514</v>
      </c>
      <c r="Q4853" s="182" t="s">
        <v>11</v>
      </c>
      <c r="S4853" s="6">
        <v>0</v>
      </c>
      <c r="T4853" s="6">
        <v>0</v>
      </c>
      <c r="U4853" s="6">
        <v>0</v>
      </c>
      <c r="V4853" s="6">
        <v>-382918.11</v>
      </c>
      <c r="W4853" s="6">
        <f>SUM(Table2[[#This Row],[PE Obligations]:[Paving Obligations]])</f>
        <v>-382918.11</v>
      </c>
    </row>
    <row r="4854" spans="1:23" ht="30" x14ac:dyDescent="0.25">
      <c r="A4854" s="5">
        <v>84964.01</v>
      </c>
      <c r="B4854" s="4">
        <v>3</v>
      </c>
      <c r="C4854" s="9" t="s">
        <v>239</v>
      </c>
      <c r="D4854" s="65" t="s">
        <v>417</v>
      </c>
      <c r="E4854" s="65" t="s">
        <v>11498</v>
      </c>
      <c r="F4854" s="9" t="s">
        <v>418</v>
      </c>
      <c r="H4854" s="1" t="s">
        <v>52</v>
      </c>
      <c r="I4854" s="1" t="s">
        <v>48</v>
      </c>
      <c r="K4854" s="14" t="s">
        <v>28</v>
      </c>
      <c r="L4854" s="14" t="s">
        <v>11339</v>
      </c>
      <c r="M4854" s="2">
        <v>0</v>
      </c>
      <c r="N4854" s="13">
        <v>42244</v>
      </c>
      <c r="P4854" s="181" t="s">
        <v>11517</v>
      </c>
      <c r="Q4854" s="182" t="s">
        <v>30</v>
      </c>
      <c r="R4854" s="9" t="s">
        <v>419</v>
      </c>
      <c r="S4854" s="6">
        <v>0</v>
      </c>
      <c r="T4854" s="6">
        <v>0</v>
      </c>
      <c r="U4854" s="6">
        <v>-389616.34</v>
      </c>
      <c r="V4854" s="6">
        <v>0</v>
      </c>
      <c r="W4854" s="6">
        <f>SUM(Table2[[#This Row],[PE Obligations]:[Paving Obligations]])</f>
        <v>-389616.34</v>
      </c>
    </row>
    <row r="4855" spans="1:23" ht="60" x14ac:dyDescent="0.25">
      <c r="A4855" s="5">
        <v>123169</v>
      </c>
      <c r="B4855" s="4">
        <v>4</v>
      </c>
      <c r="C4855" s="9" t="s">
        <v>259</v>
      </c>
      <c r="D4855" s="65" t="s">
        <v>503</v>
      </c>
      <c r="E4855" s="65" t="s">
        <v>900</v>
      </c>
      <c r="F4855" s="9" t="s">
        <v>3356</v>
      </c>
      <c r="G4855" s="9" t="s">
        <v>3357</v>
      </c>
      <c r="H4855" s="1" t="s">
        <v>158</v>
      </c>
      <c r="I4855" s="1" t="s">
        <v>341</v>
      </c>
      <c r="J4855" s="1" t="str">
        <f>VLOOKUP(A4855,'Resurfacing Data'!A:M,13,FALSE)</f>
        <v>Mill and "D" Mix</v>
      </c>
      <c r="K4855" s="14" t="s">
        <v>11496</v>
      </c>
      <c r="L4855" s="14" t="s">
        <v>10418</v>
      </c>
      <c r="M4855" s="2">
        <v>3.27</v>
      </c>
      <c r="N4855" s="13">
        <v>42503</v>
      </c>
      <c r="O4855" s="1" t="s">
        <v>342</v>
      </c>
      <c r="P4855" s="181" t="s">
        <v>11514</v>
      </c>
      <c r="Q4855" s="182" t="s">
        <v>11</v>
      </c>
      <c r="S4855" s="6">
        <v>0</v>
      </c>
      <c r="T4855" s="6">
        <v>0</v>
      </c>
      <c r="U4855" s="6">
        <v>-15562.22</v>
      </c>
      <c r="V4855" s="6">
        <v>-387169.6</v>
      </c>
      <c r="W4855" s="6">
        <f>SUM(Table2[[#This Row],[PE Obligations]:[Paving Obligations]])</f>
        <v>-402731.81999999995</v>
      </c>
    </row>
    <row r="4856" spans="1:23" ht="30" x14ac:dyDescent="0.25">
      <c r="A4856" s="5">
        <v>125289</v>
      </c>
      <c r="B4856" s="4">
        <v>4</v>
      </c>
      <c r="C4856" s="9" t="s">
        <v>18</v>
      </c>
      <c r="D4856" s="65"/>
      <c r="E4856" s="65" t="s">
        <v>11500</v>
      </c>
      <c r="F4856" s="9" t="s">
        <v>4252</v>
      </c>
      <c r="H4856" s="1" t="s">
        <v>1246</v>
      </c>
      <c r="K4856" s="14" t="s">
        <v>11500</v>
      </c>
      <c r="L4856" s="14" t="s">
        <v>11500</v>
      </c>
      <c r="M4856" s="1" t="s">
        <v>57</v>
      </c>
      <c r="P4856" s="181" t="s">
        <v>11500</v>
      </c>
      <c r="Q4856" s="182"/>
      <c r="S4856" s="6">
        <v>0</v>
      </c>
      <c r="T4856" s="6">
        <v>0</v>
      </c>
      <c r="U4856" s="6">
        <v>-405487</v>
      </c>
      <c r="V4856" s="6">
        <v>0</v>
      </c>
      <c r="W4856" s="6">
        <f>SUM(Table2[[#This Row],[PE Obligations]:[Paving Obligations]])</f>
        <v>-405487</v>
      </c>
    </row>
    <row r="4857" spans="1:23" ht="30" x14ac:dyDescent="0.25">
      <c r="A4857" s="5">
        <v>125398</v>
      </c>
      <c r="B4857" s="4">
        <v>4</v>
      </c>
      <c r="C4857" s="9" t="s">
        <v>18</v>
      </c>
      <c r="D4857" s="65"/>
      <c r="E4857" s="65" t="s">
        <v>11500</v>
      </c>
      <c r="F4857" s="9" t="s">
        <v>4307</v>
      </c>
      <c r="H4857" s="1" t="s">
        <v>1246</v>
      </c>
      <c r="K4857" s="14" t="s">
        <v>11500</v>
      </c>
      <c r="L4857" s="14" t="s">
        <v>11500</v>
      </c>
      <c r="M4857" s="1" t="s">
        <v>57</v>
      </c>
      <c r="P4857" s="181" t="s">
        <v>11500</v>
      </c>
      <c r="Q4857" s="182"/>
      <c r="S4857" s="6">
        <v>0</v>
      </c>
      <c r="T4857" s="6">
        <v>0</v>
      </c>
      <c r="U4857" s="6">
        <v>-411204</v>
      </c>
      <c r="V4857" s="6">
        <v>0</v>
      </c>
      <c r="W4857" s="6">
        <f>SUM(Table2[[#This Row],[PE Obligations]:[Paving Obligations]])</f>
        <v>-411204</v>
      </c>
    </row>
    <row r="4858" spans="1:23" x14ac:dyDescent="0.25">
      <c r="A4858" s="5">
        <v>125649</v>
      </c>
      <c r="B4858" s="4">
        <v>3</v>
      </c>
      <c r="C4858" s="9" t="s">
        <v>54</v>
      </c>
      <c r="D4858" s="65" t="s">
        <v>108</v>
      </c>
      <c r="E4858" s="65" t="s">
        <v>10721</v>
      </c>
      <c r="F4858" s="9" t="s">
        <v>4506</v>
      </c>
      <c r="H4858" s="1" t="s">
        <v>158</v>
      </c>
      <c r="I4858" s="1" t="s">
        <v>158</v>
      </c>
      <c r="J4858" s="1" t="str">
        <f>VLOOKUP(A4858,'Resurfacing Data'!A:M,13,FALSE)</f>
        <v>Mill, CS &amp; OGFC</v>
      </c>
      <c r="K4858" s="14" t="s">
        <v>11496</v>
      </c>
      <c r="L4858" s="14" t="s">
        <v>10418</v>
      </c>
      <c r="M4858" s="2">
        <v>5</v>
      </c>
      <c r="N4858" s="13">
        <v>43077</v>
      </c>
      <c r="O4858" s="1" t="s">
        <v>342</v>
      </c>
      <c r="P4858" s="181" t="s">
        <v>11513</v>
      </c>
      <c r="Q4858" s="182" t="s">
        <v>148</v>
      </c>
      <c r="R4858" s="9" t="s">
        <v>4507</v>
      </c>
      <c r="S4858" s="6">
        <v>0</v>
      </c>
      <c r="T4858" s="6">
        <v>0</v>
      </c>
      <c r="U4858" s="6">
        <v>-592243.85</v>
      </c>
      <c r="V4858" s="6">
        <v>176937.2</v>
      </c>
      <c r="W4858" s="6">
        <f>SUM(Table2[[#This Row],[PE Obligations]:[Paving Obligations]])</f>
        <v>-415306.64999999997</v>
      </c>
    </row>
    <row r="4859" spans="1:23" ht="30" x14ac:dyDescent="0.25">
      <c r="A4859" s="5">
        <v>127234</v>
      </c>
      <c r="B4859" s="4">
        <v>2</v>
      </c>
      <c r="C4859" s="9" t="s">
        <v>65</v>
      </c>
      <c r="D4859" s="65" t="s">
        <v>3103</v>
      </c>
      <c r="E4859" s="65" t="s">
        <v>900</v>
      </c>
      <c r="F4859" s="9" t="s">
        <v>5377</v>
      </c>
      <c r="G4859" s="9" t="s">
        <v>3213</v>
      </c>
      <c r="H4859" s="1" t="s">
        <v>158</v>
      </c>
      <c r="I4859" s="1" t="s">
        <v>4650</v>
      </c>
      <c r="J4859" s="1" t="str">
        <f>VLOOKUP(A4859,'Resurfacing Data'!A:M,13,FALSE)</f>
        <v>Mill &amp; 411D</v>
      </c>
      <c r="K4859" s="14" t="s">
        <v>11496</v>
      </c>
      <c r="L4859" s="14" t="s">
        <v>10418</v>
      </c>
      <c r="M4859" s="2">
        <v>2.16</v>
      </c>
      <c r="N4859" s="13">
        <v>43595</v>
      </c>
      <c r="O4859" s="1" t="s">
        <v>342</v>
      </c>
      <c r="P4859" s="181" t="s">
        <v>11514</v>
      </c>
      <c r="Q4859" s="182" t="s">
        <v>11</v>
      </c>
      <c r="R4859" s="9" t="s">
        <v>5378</v>
      </c>
      <c r="S4859" s="6">
        <v>0</v>
      </c>
      <c r="T4859" s="6">
        <v>0</v>
      </c>
      <c r="U4859" s="6">
        <v>-255478</v>
      </c>
      <c r="V4859" s="6">
        <v>-160760</v>
      </c>
      <c r="W4859" s="6">
        <f>SUM(Table2[[#This Row],[PE Obligations]:[Paving Obligations]])</f>
        <v>-416238</v>
      </c>
    </row>
    <row r="4860" spans="1:23" ht="30" x14ac:dyDescent="0.25">
      <c r="A4860" s="5">
        <v>128019</v>
      </c>
      <c r="B4860" s="4">
        <v>1</v>
      </c>
      <c r="C4860" s="9" t="s">
        <v>899</v>
      </c>
      <c r="D4860" s="65"/>
      <c r="E4860" s="65" t="s">
        <v>11500</v>
      </c>
      <c r="F4860" s="9" t="s">
        <v>5987</v>
      </c>
      <c r="H4860" s="1" t="s">
        <v>1246</v>
      </c>
      <c r="K4860" s="14" t="s">
        <v>11500</v>
      </c>
      <c r="L4860" s="14" t="s">
        <v>11500</v>
      </c>
      <c r="M4860" s="1" t="s">
        <v>57</v>
      </c>
      <c r="P4860" s="181" t="s">
        <v>11500</v>
      </c>
      <c r="Q4860" s="182"/>
      <c r="S4860" s="6">
        <v>0</v>
      </c>
      <c r="T4860" s="6">
        <v>0</v>
      </c>
      <c r="U4860" s="6">
        <v>-431166.35</v>
      </c>
      <c r="V4860" s="6">
        <v>0</v>
      </c>
      <c r="W4860" s="6">
        <f>SUM(Table2[[#This Row],[PE Obligations]:[Paving Obligations]])</f>
        <v>-431166.35</v>
      </c>
    </row>
    <row r="4861" spans="1:23" ht="90" x14ac:dyDescent="0.25">
      <c r="A4861" s="5">
        <v>119910</v>
      </c>
      <c r="B4861" s="4">
        <v>3</v>
      </c>
      <c r="C4861" s="9" t="s">
        <v>152</v>
      </c>
      <c r="D4861" s="65"/>
      <c r="E4861" s="65" t="s">
        <v>11498</v>
      </c>
      <c r="F4861" s="9" t="s">
        <v>2552</v>
      </c>
      <c r="G4861" s="9" t="s">
        <v>2553</v>
      </c>
      <c r="H4861" s="1" t="s">
        <v>22</v>
      </c>
      <c r="I4861" s="1" t="s">
        <v>39</v>
      </c>
      <c r="K4861" s="14" t="s">
        <v>11500</v>
      </c>
      <c r="L4861" s="14" t="s">
        <v>11500</v>
      </c>
      <c r="M4861" s="1" t="s">
        <v>57</v>
      </c>
      <c r="P4861" s="181" t="s">
        <v>11517</v>
      </c>
      <c r="Q4861" s="182" t="s">
        <v>24</v>
      </c>
      <c r="S4861" s="6">
        <v>6660.92</v>
      </c>
      <c r="T4861" s="6">
        <v>0</v>
      </c>
      <c r="U4861" s="6">
        <v>-440390.57</v>
      </c>
      <c r="V4861" s="6">
        <v>0</v>
      </c>
      <c r="W4861" s="6">
        <f>SUM(Table2[[#This Row],[PE Obligations]:[Paving Obligations]])</f>
        <v>-433729.65</v>
      </c>
    </row>
    <row r="4862" spans="1:23" ht="45" x14ac:dyDescent="0.25">
      <c r="A4862" s="5">
        <v>101402</v>
      </c>
      <c r="B4862" s="4">
        <v>1</v>
      </c>
      <c r="C4862" s="9" t="s">
        <v>622</v>
      </c>
      <c r="D4862" s="65"/>
      <c r="E4862" s="65" t="s">
        <v>900</v>
      </c>
      <c r="F4862" s="9" t="s">
        <v>623</v>
      </c>
      <c r="G4862" s="9" t="s">
        <v>624</v>
      </c>
      <c r="H4862" s="1" t="s">
        <v>74</v>
      </c>
      <c r="I4862" s="1" t="s">
        <v>113</v>
      </c>
      <c r="K4862" s="14" t="s">
        <v>11496</v>
      </c>
      <c r="L4862" s="14" t="s">
        <v>113</v>
      </c>
      <c r="M4862" s="2">
        <v>3.819</v>
      </c>
      <c r="N4862" s="13">
        <v>41075</v>
      </c>
      <c r="P4862" s="181" t="s">
        <v>11514</v>
      </c>
      <c r="Q4862" s="182" t="s">
        <v>430</v>
      </c>
      <c r="S4862" s="6">
        <v>-439977.8</v>
      </c>
      <c r="T4862" s="6">
        <v>0</v>
      </c>
      <c r="U4862" s="6">
        <v>0</v>
      </c>
      <c r="V4862" s="6">
        <v>0</v>
      </c>
      <c r="W4862" s="6">
        <f>SUM(Table2[[#This Row],[PE Obligations]:[Paving Obligations]])</f>
        <v>-439977.8</v>
      </c>
    </row>
    <row r="4863" spans="1:23" ht="90" x14ac:dyDescent="0.25">
      <c r="A4863" s="5">
        <v>127046</v>
      </c>
      <c r="B4863" s="4">
        <v>4</v>
      </c>
      <c r="C4863" s="9" t="s">
        <v>18</v>
      </c>
      <c r="D4863" s="65" t="s">
        <v>604</v>
      </c>
      <c r="E4863" s="65" t="s">
        <v>900</v>
      </c>
      <c r="F4863" s="9" t="s">
        <v>5265</v>
      </c>
      <c r="G4863" s="9" t="s">
        <v>5266</v>
      </c>
      <c r="H4863" s="1" t="s">
        <v>22</v>
      </c>
      <c r="I4863" s="1" t="s">
        <v>63</v>
      </c>
      <c r="K4863" s="14" t="s">
        <v>11496</v>
      </c>
      <c r="L4863" s="14" t="s">
        <v>113</v>
      </c>
      <c r="M4863" s="2">
        <v>0.31</v>
      </c>
      <c r="P4863" s="181" t="s">
        <v>11514</v>
      </c>
      <c r="Q4863" s="182" t="s">
        <v>11</v>
      </c>
      <c r="S4863" s="6">
        <v>-450111</v>
      </c>
      <c r="T4863" s="6">
        <v>0</v>
      </c>
      <c r="U4863" s="6">
        <v>0</v>
      </c>
      <c r="V4863" s="6">
        <v>0</v>
      </c>
      <c r="W4863" s="6">
        <f>SUM(Table2[[#This Row],[PE Obligations]:[Paving Obligations]])</f>
        <v>-450111</v>
      </c>
    </row>
    <row r="4864" spans="1:23" ht="45" x14ac:dyDescent="0.25">
      <c r="A4864" s="5">
        <v>121074</v>
      </c>
      <c r="B4864" s="4">
        <v>4</v>
      </c>
      <c r="C4864" s="9" t="s">
        <v>18</v>
      </c>
      <c r="D4864" s="65" t="s">
        <v>414</v>
      </c>
      <c r="E4864" s="65" t="s">
        <v>900</v>
      </c>
      <c r="F4864" s="9" t="s">
        <v>2833</v>
      </c>
      <c r="G4864" s="9" t="s">
        <v>2834</v>
      </c>
      <c r="H4864" s="1" t="s">
        <v>158</v>
      </c>
      <c r="I4864" s="1" t="s">
        <v>341</v>
      </c>
      <c r="J4864" s="1" t="str">
        <f>VLOOKUP(A4864,'Resurfacing Data'!A:M,13,FALSE)</f>
        <v>1-1/4" 411D</v>
      </c>
      <c r="K4864" s="14" t="s">
        <v>11496</v>
      </c>
      <c r="L4864" s="14" t="s">
        <v>10418</v>
      </c>
      <c r="M4864" s="2">
        <v>12.23</v>
      </c>
      <c r="N4864" s="13">
        <v>42139</v>
      </c>
      <c r="O4864" s="1" t="s">
        <v>342</v>
      </c>
      <c r="P4864" s="181" t="s">
        <v>11515</v>
      </c>
      <c r="Q4864" s="182" t="s">
        <v>24</v>
      </c>
      <c r="S4864" s="6">
        <v>0</v>
      </c>
      <c r="T4864" s="6">
        <v>0</v>
      </c>
      <c r="U4864" s="6">
        <v>-28790.03</v>
      </c>
      <c r="V4864" s="6">
        <v>-422083.18</v>
      </c>
      <c r="W4864" s="6">
        <f>SUM(Table2[[#This Row],[PE Obligations]:[Paving Obligations]])</f>
        <v>-450873.20999999996</v>
      </c>
    </row>
    <row r="4865" spans="1:23" ht="90" x14ac:dyDescent="0.25">
      <c r="A4865" s="5">
        <v>102617</v>
      </c>
      <c r="B4865" s="4">
        <v>4</v>
      </c>
      <c r="C4865" s="9" t="s">
        <v>18</v>
      </c>
      <c r="D4865" s="65"/>
      <c r="E4865" s="65" t="s">
        <v>11498</v>
      </c>
      <c r="F4865" s="9" t="s">
        <v>762</v>
      </c>
      <c r="G4865" s="9" t="s">
        <v>763</v>
      </c>
      <c r="H4865" s="1" t="s">
        <v>22</v>
      </c>
      <c r="I4865" s="1" t="s">
        <v>63</v>
      </c>
      <c r="K4865" s="14" t="s">
        <v>11500</v>
      </c>
      <c r="L4865" s="14" t="s">
        <v>11500</v>
      </c>
      <c r="M4865" s="2">
        <v>0</v>
      </c>
      <c r="P4865" s="181" t="s">
        <v>11517</v>
      </c>
      <c r="Q4865" s="182"/>
      <c r="S4865" s="6">
        <v>1718.29</v>
      </c>
      <c r="T4865" s="6">
        <v>0</v>
      </c>
      <c r="U4865" s="6">
        <v>-471681.39</v>
      </c>
      <c r="V4865" s="6">
        <v>0</v>
      </c>
      <c r="W4865" s="6">
        <f>SUM(Table2[[#This Row],[PE Obligations]:[Paving Obligations]])</f>
        <v>-469963.10000000003</v>
      </c>
    </row>
    <row r="4866" spans="1:23" x14ac:dyDescent="0.25">
      <c r="A4866" s="5">
        <v>125707</v>
      </c>
      <c r="B4866" s="4">
        <v>1</v>
      </c>
      <c r="C4866" s="9" t="s">
        <v>899</v>
      </c>
      <c r="D4866" s="65"/>
      <c r="E4866" s="65" t="s">
        <v>11500</v>
      </c>
      <c r="F4866" s="9" t="s">
        <v>4534</v>
      </c>
      <c r="H4866" s="1" t="s">
        <v>1246</v>
      </c>
      <c r="K4866" s="14" t="s">
        <v>11500</v>
      </c>
      <c r="L4866" s="14" t="s">
        <v>11500</v>
      </c>
      <c r="M4866" s="1" t="s">
        <v>57</v>
      </c>
      <c r="P4866" s="181" t="s">
        <v>11500</v>
      </c>
      <c r="Q4866" s="182"/>
      <c r="S4866" s="6">
        <v>0</v>
      </c>
      <c r="T4866" s="6">
        <v>0</v>
      </c>
      <c r="U4866" s="6">
        <v>-475784.78</v>
      </c>
      <c r="V4866" s="6">
        <v>0</v>
      </c>
      <c r="W4866" s="6">
        <f>SUM(Table2[[#This Row],[PE Obligations]:[Paving Obligations]])</f>
        <v>-475784.78</v>
      </c>
    </row>
    <row r="4867" spans="1:23" ht="30" x14ac:dyDescent="0.25">
      <c r="A4867" s="5">
        <v>122131</v>
      </c>
      <c r="B4867" s="4">
        <v>3</v>
      </c>
      <c r="C4867" s="9" t="s">
        <v>269</v>
      </c>
      <c r="D4867" s="65" t="s">
        <v>3119</v>
      </c>
      <c r="E4867" s="65" t="s">
        <v>900</v>
      </c>
      <c r="F4867" s="9" t="s">
        <v>3120</v>
      </c>
      <c r="H4867" s="1" t="s">
        <v>1079</v>
      </c>
      <c r="I4867" s="1" t="s">
        <v>719</v>
      </c>
      <c r="K4867" s="14" t="s">
        <v>11496</v>
      </c>
      <c r="L4867" s="14" t="s">
        <v>11499</v>
      </c>
      <c r="M4867" s="2">
        <v>0.42899999999999999</v>
      </c>
      <c r="N4867" s="13">
        <v>42412</v>
      </c>
      <c r="P4867" s="181" t="s">
        <v>11515</v>
      </c>
      <c r="Q4867" s="182" t="s">
        <v>24</v>
      </c>
      <c r="S4867" s="6">
        <v>0</v>
      </c>
      <c r="T4867" s="6">
        <v>-453680.6</v>
      </c>
      <c r="U4867" s="6">
        <v>-34838.879999999997</v>
      </c>
      <c r="V4867" s="6">
        <v>0</v>
      </c>
      <c r="W4867" s="6">
        <f>SUM(Table2[[#This Row],[PE Obligations]:[Paving Obligations]])</f>
        <v>-488519.48</v>
      </c>
    </row>
    <row r="4868" spans="1:23" ht="30" x14ac:dyDescent="0.25">
      <c r="A4868" s="5">
        <v>127096</v>
      </c>
      <c r="B4868" s="4">
        <v>1</v>
      </c>
      <c r="C4868" s="9" t="s">
        <v>49</v>
      </c>
      <c r="D4868" s="65" t="s">
        <v>644</v>
      </c>
      <c r="E4868" s="65" t="s">
        <v>900</v>
      </c>
      <c r="F4868" s="9" t="s">
        <v>5295</v>
      </c>
      <c r="G4868" s="9" t="s">
        <v>4135</v>
      </c>
      <c r="H4868" s="1" t="s">
        <v>158</v>
      </c>
      <c r="I4868" s="1" t="s">
        <v>341</v>
      </c>
      <c r="J4868" s="1" t="str">
        <f>VLOOKUP(A4868,'Resurfacing Data'!A:M,13,FALSE)</f>
        <v>411 D Overlay</v>
      </c>
      <c r="K4868" s="14" t="s">
        <v>11496</v>
      </c>
      <c r="L4868" s="14" t="s">
        <v>10418</v>
      </c>
      <c r="M4868" s="2">
        <v>7.72</v>
      </c>
      <c r="N4868" s="13">
        <v>43595</v>
      </c>
      <c r="O4868" s="1" t="s">
        <v>342</v>
      </c>
      <c r="P4868" s="181" t="s">
        <v>11515</v>
      </c>
      <c r="Q4868" s="182" t="s">
        <v>24</v>
      </c>
      <c r="S4868" s="6">
        <v>0</v>
      </c>
      <c r="T4868" s="6">
        <v>0</v>
      </c>
      <c r="U4868" s="6">
        <v>-29320</v>
      </c>
      <c r="V4868" s="6">
        <v>-471400</v>
      </c>
      <c r="W4868" s="6">
        <f>SUM(Table2[[#This Row],[PE Obligations]:[Paving Obligations]])</f>
        <v>-500720</v>
      </c>
    </row>
    <row r="4869" spans="1:23" ht="30" x14ac:dyDescent="0.25">
      <c r="A4869" s="5">
        <v>123887</v>
      </c>
      <c r="B4869" s="4">
        <v>4</v>
      </c>
      <c r="C4869" s="9" t="s">
        <v>208</v>
      </c>
      <c r="D4869" s="65" t="s">
        <v>348</v>
      </c>
      <c r="E4869" s="65" t="s">
        <v>900</v>
      </c>
      <c r="F4869" s="9" t="s">
        <v>3602</v>
      </c>
      <c r="G4869" s="9" t="s">
        <v>3218</v>
      </c>
      <c r="H4869" s="1" t="s">
        <v>158</v>
      </c>
      <c r="I4869" s="1" t="s">
        <v>341</v>
      </c>
      <c r="J4869" s="1" t="str">
        <f>VLOOKUP(A4869,'Resurfacing Data'!A:M,13,FALSE)</f>
        <v>Mill &amp; 411D</v>
      </c>
      <c r="K4869" s="14" t="s">
        <v>11496</v>
      </c>
      <c r="L4869" s="14" t="s">
        <v>10418</v>
      </c>
      <c r="M4869" s="2">
        <v>5.87</v>
      </c>
      <c r="N4869" s="13">
        <v>42867</v>
      </c>
      <c r="O4869" s="1" t="s">
        <v>342</v>
      </c>
      <c r="P4869" s="181" t="s">
        <v>11514</v>
      </c>
      <c r="Q4869" s="182" t="s">
        <v>11</v>
      </c>
      <c r="S4869" s="6">
        <v>0</v>
      </c>
      <c r="T4869" s="6">
        <v>0</v>
      </c>
      <c r="U4869" s="6">
        <v>-12377.37</v>
      </c>
      <c r="V4869" s="6">
        <v>-489576.71</v>
      </c>
      <c r="W4869" s="6">
        <f>SUM(Table2[[#This Row],[PE Obligations]:[Paving Obligations]])</f>
        <v>-501954.08</v>
      </c>
    </row>
    <row r="4870" spans="1:23" ht="75" x14ac:dyDescent="0.25">
      <c r="A4870" s="5">
        <v>107777</v>
      </c>
      <c r="B4870" s="4">
        <v>1</v>
      </c>
      <c r="C4870" s="9" t="s">
        <v>40</v>
      </c>
      <c r="D4870" s="65" t="s">
        <v>1046</v>
      </c>
      <c r="E4870" s="65" t="s">
        <v>11498</v>
      </c>
      <c r="F4870" s="9" t="s">
        <v>1047</v>
      </c>
      <c r="G4870" s="9" t="s">
        <v>1048</v>
      </c>
      <c r="H4870" s="1" t="s">
        <v>22</v>
      </c>
      <c r="I4870" s="1" t="s">
        <v>23</v>
      </c>
      <c r="K4870" s="14" t="s">
        <v>11496</v>
      </c>
      <c r="L4870" s="14" t="s">
        <v>113</v>
      </c>
      <c r="M4870" s="2">
        <v>0.93</v>
      </c>
      <c r="N4870" s="13">
        <v>43378</v>
      </c>
      <c r="P4870" s="181" t="s">
        <v>11517</v>
      </c>
      <c r="Q4870" s="182" t="s">
        <v>24</v>
      </c>
      <c r="S4870" s="6">
        <v>0</v>
      </c>
      <c r="T4870" s="6">
        <v>-1325148</v>
      </c>
      <c r="U4870" s="6">
        <v>817532</v>
      </c>
      <c r="V4870" s="6">
        <v>0</v>
      </c>
      <c r="W4870" s="6">
        <f>SUM(Table2[[#This Row],[PE Obligations]:[Paving Obligations]])</f>
        <v>-507616</v>
      </c>
    </row>
    <row r="4871" spans="1:23" ht="45" x14ac:dyDescent="0.25">
      <c r="A4871" s="5">
        <v>102761.01</v>
      </c>
      <c r="B4871" s="4">
        <v>2</v>
      </c>
      <c r="C4871" s="9" t="s">
        <v>199</v>
      </c>
      <c r="D4871" s="65" t="s">
        <v>114</v>
      </c>
      <c r="E4871" s="65" t="s">
        <v>10721</v>
      </c>
      <c r="F4871" s="9" t="s">
        <v>777</v>
      </c>
      <c r="G4871" s="9" t="s">
        <v>778</v>
      </c>
      <c r="H4871" s="1" t="s">
        <v>158</v>
      </c>
      <c r="I4871" s="1" t="s">
        <v>158</v>
      </c>
      <c r="J4871" s="1" t="str">
        <f>VLOOKUP(A4871,'Resurfacing Data'!A:M,13,FALSE)</f>
        <v>Cold Plane @ 1.25" (Rd &amp; Shlds.),"BM-2" Mix @ 2" (Rd &amp; Shlds.),"D" Mix @ 1.25" (Rd &amp; Ins.Shld.) &amp; "E" Mix @ 1.25" (Out.Shlds.)</v>
      </c>
      <c r="K4871" s="14" t="s">
        <v>11496</v>
      </c>
      <c r="L4871" s="14" t="s">
        <v>11339</v>
      </c>
      <c r="M4871" s="2">
        <v>4.51</v>
      </c>
      <c r="N4871" s="13">
        <v>42342</v>
      </c>
      <c r="O4871" s="1" t="s">
        <v>342</v>
      </c>
      <c r="P4871" s="181" t="s">
        <v>11513</v>
      </c>
      <c r="Q4871" s="182" t="s">
        <v>148</v>
      </c>
      <c r="S4871" s="6">
        <v>0</v>
      </c>
      <c r="T4871" s="6">
        <v>0</v>
      </c>
      <c r="U4871" s="6">
        <v>-26718.9</v>
      </c>
      <c r="V4871" s="6">
        <v>-491406.59</v>
      </c>
      <c r="W4871" s="6">
        <f>SUM(Table2[[#This Row],[PE Obligations]:[Paving Obligations]])</f>
        <v>-518125.49000000005</v>
      </c>
    </row>
    <row r="4872" spans="1:23" ht="30" x14ac:dyDescent="0.25">
      <c r="A4872" s="5">
        <v>107384</v>
      </c>
      <c r="B4872" s="4">
        <v>4</v>
      </c>
      <c r="C4872" s="9" t="s">
        <v>246</v>
      </c>
      <c r="D4872" s="65" t="s">
        <v>1011</v>
      </c>
      <c r="E4872" s="65" t="s">
        <v>900</v>
      </c>
      <c r="F4872" s="9" t="s">
        <v>1012</v>
      </c>
      <c r="G4872" s="9" t="s">
        <v>1013</v>
      </c>
      <c r="H4872" s="1" t="s">
        <v>74</v>
      </c>
      <c r="I4872" s="1" t="s">
        <v>113</v>
      </c>
      <c r="K4872" s="14" t="s">
        <v>11496</v>
      </c>
      <c r="L4872" s="14" t="s">
        <v>113</v>
      </c>
      <c r="M4872" s="2">
        <v>4.5</v>
      </c>
      <c r="N4872" s="13">
        <v>40886</v>
      </c>
      <c r="P4872" s="181" t="s">
        <v>11515</v>
      </c>
      <c r="Q4872" s="182" t="s">
        <v>24</v>
      </c>
      <c r="S4872" s="6">
        <v>34342.120000000003</v>
      </c>
      <c r="T4872" s="6">
        <v>-918.49</v>
      </c>
      <c r="U4872" s="6">
        <v>-552997.89</v>
      </c>
      <c r="V4872" s="6">
        <v>0</v>
      </c>
      <c r="W4872" s="6">
        <f>SUM(Table2[[#This Row],[PE Obligations]:[Paving Obligations]])</f>
        <v>-519574.26</v>
      </c>
    </row>
    <row r="4873" spans="1:23" x14ac:dyDescent="0.25">
      <c r="A4873" s="5">
        <v>119476</v>
      </c>
      <c r="B4873" s="4">
        <v>3</v>
      </c>
      <c r="C4873" s="9" t="s">
        <v>54</v>
      </c>
      <c r="D4873" s="65"/>
      <c r="E4873" s="65" t="s">
        <v>11500</v>
      </c>
      <c r="F4873" s="9" t="s">
        <v>2454</v>
      </c>
      <c r="H4873" s="1" t="s">
        <v>878</v>
      </c>
      <c r="I4873" s="1" t="s">
        <v>972</v>
      </c>
      <c r="K4873" s="14" t="s">
        <v>11500</v>
      </c>
      <c r="L4873" s="14" t="s">
        <v>11500</v>
      </c>
      <c r="M4873" s="1" t="s">
        <v>57</v>
      </c>
      <c r="P4873" s="181" t="s">
        <v>11500</v>
      </c>
      <c r="Q4873" s="182"/>
      <c r="S4873" s="6">
        <v>0</v>
      </c>
      <c r="T4873" s="6">
        <v>0</v>
      </c>
      <c r="U4873" s="6">
        <v>-527509.68999999994</v>
      </c>
      <c r="V4873" s="6">
        <v>0</v>
      </c>
      <c r="W4873" s="6">
        <f>SUM(Table2[[#This Row],[PE Obligations]:[Paving Obligations]])</f>
        <v>-527509.68999999994</v>
      </c>
    </row>
    <row r="4874" spans="1:23" ht="30" x14ac:dyDescent="0.25">
      <c r="A4874" s="5">
        <v>114109.07</v>
      </c>
      <c r="B4874" s="4">
        <v>2</v>
      </c>
      <c r="C4874" s="9" t="s">
        <v>159</v>
      </c>
      <c r="D4874" s="65"/>
      <c r="E4874" s="65" t="s">
        <v>10721</v>
      </c>
      <c r="F4874" s="9" t="s">
        <v>1527</v>
      </c>
      <c r="G4874" s="9" t="s">
        <v>1528</v>
      </c>
      <c r="H4874" s="1" t="s">
        <v>105</v>
      </c>
      <c r="I4874" s="1" t="s">
        <v>171</v>
      </c>
      <c r="K4874" s="14" t="s">
        <v>11500</v>
      </c>
      <c r="L4874" s="14" t="s">
        <v>11500</v>
      </c>
      <c r="M4874" s="1" t="s">
        <v>57</v>
      </c>
      <c r="N4874" s="13">
        <v>42825</v>
      </c>
      <c r="P4874" s="181" t="s">
        <v>11513</v>
      </c>
      <c r="Q4874" s="182"/>
      <c r="S4874" s="6">
        <v>0</v>
      </c>
      <c r="T4874" s="6">
        <v>0</v>
      </c>
      <c r="U4874" s="6">
        <v>-544444.38</v>
      </c>
      <c r="V4874" s="6">
        <v>0</v>
      </c>
      <c r="W4874" s="6">
        <f>SUM(Table2[[#This Row],[PE Obligations]:[Paving Obligations]])</f>
        <v>-544444.38</v>
      </c>
    </row>
    <row r="4875" spans="1:23" ht="30" x14ac:dyDescent="0.25">
      <c r="A4875" s="5">
        <v>119839</v>
      </c>
      <c r="B4875" s="4">
        <v>3</v>
      </c>
      <c r="C4875" s="9" t="s">
        <v>217</v>
      </c>
      <c r="D4875" s="65" t="s">
        <v>2533</v>
      </c>
      <c r="E4875" s="65" t="s">
        <v>900</v>
      </c>
      <c r="F4875" s="9" t="s">
        <v>2534</v>
      </c>
      <c r="G4875" s="9" t="s">
        <v>600</v>
      </c>
      <c r="H4875" s="1" t="s">
        <v>74</v>
      </c>
      <c r="I4875" s="1" t="s">
        <v>600</v>
      </c>
      <c r="K4875" s="14" t="s">
        <v>11496</v>
      </c>
      <c r="L4875" s="14" t="s">
        <v>113</v>
      </c>
      <c r="M4875" s="2">
        <v>1.01</v>
      </c>
      <c r="N4875" s="13">
        <v>42825</v>
      </c>
      <c r="P4875" s="181" t="s">
        <v>11515</v>
      </c>
      <c r="Q4875" s="182" t="s">
        <v>24</v>
      </c>
      <c r="S4875" s="6">
        <v>-9097.06</v>
      </c>
      <c r="T4875" s="6">
        <v>0</v>
      </c>
      <c r="U4875" s="6">
        <v>-544186.56000000006</v>
      </c>
      <c r="V4875" s="6">
        <v>0</v>
      </c>
      <c r="W4875" s="6">
        <f>SUM(Table2[[#This Row],[PE Obligations]:[Paving Obligations]])</f>
        <v>-553283.62000000011</v>
      </c>
    </row>
    <row r="4876" spans="1:23" ht="30" x14ac:dyDescent="0.25">
      <c r="A4876" s="5">
        <v>122118</v>
      </c>
      <c r="B4876" s="4">
        <v>1</v>
      </c>
      <c r="C4876" s="9" t="s">
        <v>169</v>
      </c>
      <c r="D4876" s="65" t="s">
        <v>50</v>
      </c>
      <c r="E4876" s="65" t="s">
        <v>900</v>
      </c>
      <c r="F4876" s="9" t="s">
        <v>3110</v>
      </c>
      <c r="G4876" s="9" t="s">
        <v>3111</v>
      </c>
      <c r="H4876" s="1" t="s">
        <v>501</v>
      </c>
      <c r="I4876" s="1" t="s">
        <v>2025</v>
      </c>
      <c r="K4876" s="14" t="s">
        <v>11496</v>
      </c>
      <c r="L4876" s="14" t="s">
        <v>113</v>
      </c>
      <c r="M4876" s="2">
        <v>0.27500000000000002</v>
      </c>
      <c r="N4876" s="13">
        <v>43637</v>
      </c>
      <c r="P4876" s="181" t="s">
        <v>11515</v>
      </c>
      <c r="Q4876" s="182" t="s">
        <v>24</v>
      </c>
      <c r="S4876" s="6">
        <v>2500</v>
      </c>
      <c r="T4876" s="6">
        <v>6000</v>
      </c>
      <c r="U4876" s="6">
        <v>-570900</v>
      </c>
      <c r="V4876" s="6">
        <v>0</v>
      </c>
      <c r="W4876" s="6">
        <f>SUM(Table2[[#This Row],[PE Obligations]:[Paving Obligations]])</f>
        <v>-562400</v>
      </c>
    </row>
    <row r="4877" spans="1:23" ht="30" x14ac:dyDescent="0.25">
      <c r="A4877" s="5">
        <v>114111.07</v>
      </c>
      <c r="B4877" s="4">
        <v>4</v>
      </c>
      <c r="C4877" s="9" t="s">
        <v>156</v>
      </c>
      <c r="D4877" s="65"/>
      <c r="E4877" s="65" t="s">
        <v>10721</v>
      </c>
      <c r="F4877" s="9" t="s">
        <v>1535</v>
      </c>
      <c r="G4877" s="9" t="s">
        <v>1536</v>
      </c>
      <c r="H4877" s="1" t="s">
        <v>105</v>
      </c>
      <c r="I4877" s="1" t="s">
        <v>171</v>
      </c>
      <c r="K4877" s="14" t="s">
        <v>11500</v>
      </c>
      <c r="L4877" s="14" t="s">
        <v>11500</v>
      </c>
      <c r="M4877" s="1" t="s">
        <v>57</v>
      </c>
      <c r="N4877" s="13">
        <v>42825</v>
      </c>
      <c r="P4877" s="181" t="s">
        <v>11513</v>
      </c>
      <c r="Q4877" s="182"/>
      <c r="S4877" s="6">
        <v>0</v>
      </c>
      <c r="T4877" s="6">
        <v>0</v>
      </c>
      <c r="U4877" s="6">
        <v>-585028.18999999994</v>
      </c>
      <c r="V4877" s="6">
        <v>0</v>
      </c>
      <c r="W4877" s="6">
        <f>SUM(Table2[[#This Row],[PE Obligations]:[Paving Obligations]])</f>
        <v>-585028.18999999994</v>
      </c>
    </row>
    <row r="4878" spans="1:23" x14ac:dyDescent="0.25">
      <c r="A4878" s="5">
        <v>110889</v>
      </c>
      <c r="B4878" s="4">
        <v>3</v>
      </c>
      <c r="C4878" s="9" t="s">
        <v>152</v>
      </c>
      <c r="D4878" s="65"/>
      <c r="E4878" s="65" t="s">
        <v>11500</v>
      </c>
      <c r="F4878" s="9" t="s">
        <v>1197</v>
      </c>
      <c r="H4878" s="1" t="s">
        <v>878</v>
      </c>
      <c r="I4878" s="1" t="s">
        <v>972</v>
      </c>
      <c r="K4878" s="14" t="s">
        <v>11500</v>
      </c>
      <c r="L4878" s="14" t="s">
        <v>11500</v>
      </c>
      <c r="M4878" s="1" t="s">
        <v>57</v>
      </c>
      <c r="P4878" s="181" t="s">
        <v>11500</v>
      </c>
      <c r="Q4878" s="182"/>
      <c r="S4878" s="6">
        <v>0</v>
      </c>
      <c r="T4878" s="6">
        <v>0</v>
      </c>
      <c r="U4878" s="6">
        <v>-668141.36</v>
      </c>
      <c r="V4878" s="6">
        <v>0</v>
      </c>
      <c r="W4878" s="6">
        <f>SUM(Table2[[#This Row],[PE Obligations]:[Paving Obligations]])</f>
        <v>-668141.36</v>
      </c>
    </row>
    <row r="4879" spans="1:23" ht="30" x14ac:dyDescent="0.25">
      <c r="A4879" s="5">
        <v>106800.02</v>
      </c>
      <c r="B4879" s="4">
        <v>3</v>
      </c>
      <c r="C4879" s="9" t="s">
        <v>172</v>
      </c>
      <c r="D4879" s="65" t="s">
        <v>977</v>
      </c>
      <c r="E4879" s="65" t="s">
        <v>900</v>
      </c>
      <c r="F4879" s="9" t="s">
        <v>978</v>
      </c>
      <c r="G4879" s="9" t="s">
        <v>979</v>
      </c>
      <c r="H4879" s="1" t="s">
        <v>74</v>
      </c>
      <c r="I4879" s="1" t="s">
        <v>23</v>
      </c>
      <c r="K4879" s="14" t="s">
        <v>11496</v>
      </c>
      <c r="L4879" s="14" t="s">
        <v>113</v>
      </c>
      <c r="M4879" s="2">
        <v>1.1499999999999999</v>
      </c>
      <c r="N4879" s="13">
        <v>41684</v>
      </c>
      <c r="P4879" s="181" t="s">
        <v>11514</v>
      </c>
      <c r="Q4879" s="182" t="s">
        <v>11</v>
      </c>
      <c r="S4879" s="6">
        <v>0</v>
      </c>
      <c r="T4879" s="6">
        <v>-565756.46</v>
      </c>
      <c r="U4879" s="6">
        <v>-217364.75</v>
      </c>
      <c r="V4879" s="6">
        <v>0</v>
      </c>
      <c r="W4879" s="6">
        <f>SUM(Table2[[#This Row],[PE Obligations]:[Paving Obligations]])</f>
        <v>-783121.21</v>
      </c>
    </row>
    <row r="4880" spans="1:23" ht="45" x14ac:dyDescent="0.25">
      <c r="A4880" s="5">
        <v>119730</v>
      </c>
      <c r="B4880" s="4">
        <v>1</v>
      </c>
      <c r="C4880" s="9" t="s">
        <v>40</v>
      </c>
      <c r="D4880" s="65" t="s">
        <v>2503</v>
      </c>
      <c r="E4880" s="65" t="s">
        <v>10721</v>
      </c>
      <c r="F4880" s="9" t="s">
        <v>2504</v>
      </c>
      <c r="G4880" s="9" t="s">
        <v>2505</v>
      </c>
      <c r="H4880" s="1" t="s">
        <v>501</v>
      </c>
      <c r="I4880" s="1" t="s">
        <v>599</v>
      </c>
      <c r="K4880" s="14" t="s">
        <v>11496</v>
      </c>
      <c r="L4880" s="14" t="s">
        <v>113</v>
      </c>
      <c r="M4880" s="1" t="s">
        <v>57</v>
      </c>
      <c r="N4880" s="13">
        <v>43637</v>
      </c>
      <c r="P4880" s="181" t="s">
        <v>11513</v>
      </c>
      <c r="Q4880" s="182" t="s">
        <v>148</v>
      </c>
      <c r="S4880" s="6">
        <v>4520</v>
      </c>
      <c r="T4880" s="6">
        <v>0</v>
      </c>
      <c r="U4880" s="6">
        <v>-791370</v>
      </c>
      <c r="V4880" s="6">
        <v>0</v>
      </c>
      <c r="W4880" s="6">
        <f>SUM(Table2[[#This Row],[PE Obligations]:[Paving Obligations]])</f>
        <v>-786850</v>
      </c>
    </row>
    <row r="4881" spans="1:23" ht="30" x14ac:dyDescent="0.25">
      <c r="A4881" s="5">
        <v>104027.08</v>
      </c>
      <c r="B4881" s="4">
        <v>3</v>
      </c>
      <c r="C4881" s="9" t="s">
        <v>131</v>
      </c>
      <c r="D4881" s="65"/>
      <c r="E4881" s="65" t="s">
        <v>11500</v>
      </c>
      <c r="F4881" s="9" t="s">
        <v>830</v>
      </c>
      <c r="G4881" s="9" t="s">
        <v>830</v>
      </c>
      <c r="H4881" s="1" t="s">
        <v>24</v>
      </c>
      <c r="I4881" s="1" t="s">
        <v>828</v>
      </c>
      <c r="K4881" s="14" t="s">
        <v>11500</v>
      </c>
      <c r="L4881" s="14" t="s">
        <v>11500</v>
      </c>
      <c r="M4881" s="1" t="s">
        <v>57</v>
      </c>
      <c r="P4881" s="181" t="s">
        <v>11500</v>
      </c>
      <c r="Q4881" s="182"/>
      <c r="S4881" s="6">
        <v>0</v>
      </c>
      <c r="T4881" s="6">
        <v>-787098</v>
      </c>
      <c r="U4881" s="6">
        <v>0</v>
      </c>
      <c r="V4881" s="6">
        <v>0</v>
      </c>
      <c r="W4881" s="6">
        <f>SUM(Table2[[#This Row],[PE Obligations]:[Paving Obligations]])</f>
        <v>-787098</v>
      </c>
    </row>
    <row r="4882" spans="1:23" ht="45" x14ac:dyDescent="0.25">
      <c r="A4882" s="5">
        <v>112790</v>
      </c>
      <c r="B4882" s="4">
        <v>1</v>
      </c>
      <c r="C4882" s="9" t="s">
        <v>40</v>
      </c>
      <c r="D4882" s="65"/>
      <c r="E4882" s="65" t="s">
        <v>11498</v>
      </c>
      <c r="F4882" s="9" t="s">
        <v>1356</v>
      </c>
      <c r="G4882" s="9" t="s">
        <v>1357</v>
      </c>
      <c r="H4882" s="1" t="s">
        <v>22</v>
      </c>
      <c r="I4882" s="1" t="s">
        <v>600</v>
      </c>
      <c r="K4882" s="14" t="s">
        <v>11500</v>
      </c>
      <c r="L4882" s="14" t="s">
        <v>11500</v>
      </c>
      <c r="M4882" s="2">
        <v>0</v>
      </c>
      <c r="N4882" s="13">
        <v>41978</v>
      </c>
      <c r="P4882" s="181" t="s">
        <v>11516</v>
      </c>
      <c r="Q4882" s="182" t="s">
        <v>430</v>
      </c>
      <c r="S4882" s="6">
        <v>-2069.35</v>
      </c>
      <c r="T4882" s="6">
        <v>0</v>
      </c>
      <c r="U4882" s="6">
        <v>-787882.37</v>
      </c>
      <c r="V4882" s="6">
        <v>0</v>
      </c>
      <c r="W4882" s="6">
        <f>SUM(Table2[[#This Row],[PE Obligations]:[Paving Obligations]])</f>
        <v>-789951.72</v>
      </c>
    </row>
    <row r="4883" spans="1:23" x14ac:dyDescent="0.25">
      <c r="A4883" s="5">
        <v>125710</v>
      </c>
      <c r="B4883" s="4">
        <v>1</v>
      </c>
      <c r="C4883" s="9" t="s">
        <v>899</v>
      </c>
      <c r="D4883" s="65"/>
      <c r="E4883" s="65" t="s">
        <v>11500</v>
      </c>
      <c r="F4883" s="9" t="s">
        <v>4535</v>
      </c>
      <c r="H4883" s="1" t="s">
        <v>1246</v>
      </c>
      <c r="K4883" s="14" t="s">
        <v>11500</v>
      </c>
      <c r="L4883" s="14" t="s">
        <v>11500</v>
      </c>
      <c r="M4883" s="1" t="s">
        <v>57</v>
      </c>
      <c r="P4883" s="181" t="s">
        <v>11500</v>
      </c>
      <c r="Q4883" s="182"/>
      <c r="S4883" s="6">
        <v>0</v>
      </c>
      <c r="T4883" s="6">
        <v>0</v>
      </c>
      <c r="U4883" s="6">
        <v>-827231.79</v>
      </c>
      <c r="V4883" s="6">
        <v>0</v>
      </c>
      <c r="W4883" s="6">
        <f>SUM(Table2[[#This Row],[PE Obligations]:[Paving Obligations]])</f>
        <v>-827231.79</v>
      </c>
    </row>
    <row r="4884" spans="1:23" ht="165" x14ac:dyDescent="0.25">
      <c r="A4884" s="5">
        <v>120315</v>
      </c>
      <c r="B4884" s="4">
        <v>1</v>
      </c>
      <c r="C4884" s="9" t="s">
        <v>40</v>
      </c>
      <c r="D4884" s="65" t="s">
        <v>50</v>
      </c>
      <c r="E4884" s="65" t="s">
        <v>900</v>
      </c>
      <c r="F4884" s="9" t="s">
        <v>2682</v>
      </c>
      <c r="G4884" s="9" t="s">
        <v>2683</v>
      </c>
      <c r="H4884" s="1" t="s">
        <v>22</v>
      </c>
      <c r="I4884" s="1" t="s">
        <v>39</v>
      </c>
      <c r="K4884" s="14" t="s">
        <v>11500</v>
      </c>
      <c r="L4884" s="14" t="s">
        <v>11500</v>
      </c>
      <c r="M4884" s="2">
        <v>0.1</v>
      </c>
      <c r="P4884" s="181" t="s">
        <v>11515</v>
      </c>
      <c r="Q4884" s="182"/>
      <c r="S4884" s="6">
        <v>0</v>
      </c>
      <c r="T4884" s="6">
        <v>0</v>
      </c>
      <c r="U4884" s="6">
        <v>-857276.04</v>
      </c>
      <c r="V4884" s="6">
        <v>0</v>
      </c>
      <c r="W4884" s="6">
        <f>SUM(Table2[[#This Row],[PE Obligations]:[Paving Obligations]])</f>
        <v>-857276.04</v>
      </c>
    </row>
    <row r="4885" spans="1:23" x14ac:dyDescent="0.25">
      <c r="A4885" s="5">
        <v>115241.08</v>
      </c>
      <c r="B4885" s="4">
        <v>4</v>
      </c>
      <c r="C4885" s="9" t="s">
        <v>18</v>
      </c>
      <c r="D4885" s="65"/>
      <c r="E4885" s="65" t="s">
        <v>11498</v>
      </c>
      <c r="F4885" s="9" t="s">
        <v>1702</v>
      </c>
      <c r="G4885" s="9" t="s">
        <v>1703</v>
      </c>
      <c r="H4885" s="1" t="s">
        <v>22</v>
      </c>
      <c r="I4885" s="1" t="s">
        <v>1129</v>
      </c>
      <c r="K4885" s="14" t="s">
        <v>11500</v>
      </c>
      <c r="L4885" s="14" t="s">
        <v>11500</v>
      </c>
      <c r="M4885" s="2">
        <v>0</v>
      </c>
      <c r="P4885" s="181" t="s">
        <v>11517</v>
      </c>
      <c r="Q4885" s="182"/>
      <c r="S4885" s="6">
        <v>0</v>
      </c>
      <c r="T4885" s="6">
        <v>0</v>
      </c>
      <c r="U4885" s="6">
        <v>-898279.55</v>
      </c>
      <c r="V4885" s="6">
        <v>0</v>
      </c>
      <c r="W4885" s="6">
        <f>SUM(Table2[[#This Row],[PE Obligations]:[Paving Obligations]])</f>
        <v>-898279.55</v>
      </c>
    </row>
    <row r="4886" spans="1:23" ht="30" x14ac:dyDescent="0.25">
      <c r="A4886" s="5">
        <v>101572</v>
      </c>
      <c r="B4886" s="4">
        <v>1</v>
      </c>
      <c r="C4886" s="9" t="s">
        <v>670</v>
      </c>
      <c r="D4886" s="65" t="s">
        <v>390</v>
      </c>
      <c r="E4886" s="65" t="s">
        <v>900</v>
      </c>
      <c r="F4886" s="9" t="s">
        <v>671</v>
      </c>
      <c r="G4886" s="9" t="s">
        <v>672</v>
      </c>
      <c r="H4886" s="1" t="s">
        <v>28</v>
      </c>
      <c r="I4886" s="1" t="s">
        <v>29</v>
      </c>
      <c r="K4886" s="14" t="s">
        <v>28</v>
      </c>
      <c r="L4886" s="14" t="s">
        <v>113</v>
      </c>
      <c r="M4886" s="2">
        <v>0.64400000000000002</v>
      </c>
      <c r="N4886" s="13">
        <v>41369</v>
      </c>
      <c r="P4886" s="181" t="s">
        <v>11515</v>
      </c>
      <c r="Q4886" s="182" t="s">
        <v>24</v>
      </c>
      <c r="R4886" s="9" t="s">
        <v>673</v>
      </c>
      <c r="S4886" s="6">
        <v>0</v>
      </c>
      <c r="T4886" s="6">
        <v>-506000</v>
      </c>
      <c r="U4886" s="6">
        <v>-470000</v>
      </c>
      <c r="V4886" s="6">
        <v>0</v>
      </c>
      <c r="W4886" s="6">
        <f>SUM(Table2[[#This Row],[PE Obligations]:[Paving Obligations]])</f>
        <v>-976000</v>
      </c>
    </row>
    <row r="4887" spans="1:23" ht="45" x14ac:dyDescent="0.25">
      <c r="A4887" s="5">
        <v>119832.01</v>
      </c>
      <c r="B4887" s="4">
        <v>1</v>
      </c>
      <c r="C4887" s="9" t="s">
        <v>86</v>
      </c>
      <c r="D4887" s="65" t="s">
        <v>393</v>
      </c>
      <c r="E4887" s="65" t="s">
        <v>900</v>
      </c>
      <c r="F4887" s="9" t="s">
        <v>2532</v>
      </c>
      <c r="H4887" s="1" t="s">
        <v>1079</v>
      </c>
      <c r="I4887" s="1" t="s">
        <v>39</v>
      </c>
      <c r="K4887" s="14" t="s">
        <v>28</v>
      </c>
      <c r="L4887" s="14" t="s">
        <v>11499</v>
      </c>
      <c r="M4887" s="2">
        <v>0</v>
      </c>
      <c r="N4887" s="13">
        <v>41880</v>
      </c>
      <c r="P4887" s="181" t="s">
        <v>11515</v>
      </c>
      <c r="Q4887" s="182" t="s">
        <v>24</v>
      </c>
      <c r="S4887" s="6">
        <v>0</v>
      </c>
      <c r="T4887" s="6">
        <v>-1084933.6299999999</v>
      </c>
      <c r="U4887" s="6">
        <v>0</v>
      </c>
      <c r="V4887" s="6">
        <v>0</v>
      </c>
      <c r="W4887" s="6">
        <f>SUM(Table2[[#This Row],[PE Obligations]:[Paving Obligations]])</f>
        <v>-1084933.6299999999</v>
      </c>
    </row>
    <row r="4888" spans="1:23" ht="30" x14ac:dyDescent="0.25">
      <c r="A4888" s="5">
        <v>128712</v>
      </c>
      <c r="B4888" s="4">
        <v>1</v>
      </c>
      <c r="C4888" s="9" t="s">
        <v>181</v>
      </c>
      <c r="D4888" s="65" t="s">
        <v>122</v>
      </c>
      <c r="E4888" s="65" t="s">
        <v>10721</v>
      </c>
      <c r="F4888" s="9" t="s">
        <v>6261</v>
      </c>
      <c r="G4888" s="9" t="s">
        <v>6227</v>
      </c>
      <c r="H4888" s="1" t="s">
        <v>105</v>
      </c>
      <c r="I4888" s="1" t="s">
        <v>501</v>
      </c>
      <c r="K4888" s="14" t="s">
        <v>11506</v>
      </c>
      <c r="L4888" s="14" t="s">
        <v>11339</v>
      </c>
      <c r="M4888" s="2">
        <v>0.01</v>
      </c>
      <c r="N4888" s="13">
        <v>43595</v>
      </c>
      <c r="P4888" s="181" t="s">
        <v>11513</v>
      </c>
      <c r="Q4888" s="182" t="s">
        <v>148</v>
      </c>
      <c r="S4888" s="6">
        <v>7000</v>
      </c>
      <c r="T4888" s="6">
        <v>0</v>
      </c>
      <c r="U4888" s="6">
        <v>-1102900</v>
      </c>
      <c r="V4888" s="6">
        <v>0</v>
      </c>
      <c r="W4888" s="6">
        <f>SUM(Table2[[#This Row],[PE Obligations]:[Paving Obligations]])</f>
        <v>-1095900</v>
      </c>
    </row>
    <row r="4889" spans="1:23" ht="30" x14ac:dyDescent="0.25">
      <c r="A4889" s="5">
        <v>119050</v>
      </c>
      <c r="B4889" s="4">
        <v>4</v>
      </c>
      <c r="C4889" s="9" t="s">
        <v>156</v>
      </c>
      <c r="D4889" s="65"/>
      <c r="E4889" s="65" t="s">
        <v>900</v>
      </c>
      <c r="F4889" s="9" t="s">
        <v>2440</v>
      </c>
      <c r="H4889" s="1" t="s">
        <v>24</v>
      </c>
      <c r="I4889" s="1" t="s">
        <v>158</v>
      </c>
      <c r="J4889" s="1" t="e">
        <f>VLOOKUP(A4889,'2020'!E:I,5,FALSE)</f>
        <v>#N/A</v>
      </c>
      <c r="K4889" s="14" t="s">
        <v>11496</v>
      </c>
      <c r="L4889" s="14" t="s">
        <v>10418</v>
      </c>
      <c r="M4889" s="1" t="s">
        <v>57</v>
      </c>
      <c r="P4889" s="181" t="s">
        <v>11515</v>
      </c>
      <c r="Q4889" s="182"/>
      <c r="S4889" s="6">
        <v>0</v>
      </c>
      <c r="T4889" s="6">
        <v>0</v>
      </c>
      <c r="U4889" s="6">
        <v>-1098808.04</v>
      </c>
      <c r="V4889" s="6">
        <v>0</v>
      </c>
      <c r="W4889" s="6">
        <f>SUM(Table2[[#This Row],[PE Obligations]:[Paving Obligations]])</f>
        <v>-1098808.04</v>
      </c>
    </row>
    <row r="4890" spans="1:23" ht="30" x14ac:dyDescent="0.25">
      <c r="A4890" s="5">
        <v>123272</v>
      </c>
      <c r="B4890" s="4">
        <v>6</v>
      </c>
      <c r="C4890" s="9" t="s">
        <v>46</v>
      </c>
      <c r="D4890" s="65"/>
      <c r="E4890" s="65" t="s">
        <v>11500</v>
      </c>
      <c r="F4890" s="9" t="s">
        <v>3390</v>
      </c>
      <c r="G4890" s="9" t="s">
        <v>3391</v>
      </c>
      <c r="H4890" s="1" t="s">
        <v>24</v>
      </c>
      <c r="I4890" s="1" t="s">
        <v>171</v>
      </c>
      <c r="K4890" s="14" t="s">
        <v>11500</v>
      </c>
      <c r="L4890" s="14" t="s">
        <v>11500</v>
      </c>
      <c r="M4890" s="1" t="s">
        <v>57</v>
      </c>
      <c r="P4890" s="181" t="s">
        <v>11500</v>
      </c>
      <c r="Q4890" s="182"/>
      <c r="S4890" s="6">
        <v>0</v>
      </c>
      <c r="T4890" s="6">
        <v>0</v>
      </c>
      <c r="U4890" s="6">
        <v>-1186281</v>
      </c>
      <c r="V4890" s="6">
        <v>0</v>
      </c>
      <c r="W4890" s="6">
        <f>SUM(Table2[[#This Row],[PE Obligations]:[Paving Obligations]])</f>
        <v>-1186281</v>
      </c>
    </row>
    <row r="4891" spans="1:23" ht="30" x14ac:dyDescent="0.25">
      <c r="A4891" s="5">
        <v>128645</v>
      </c>
      <c r="B4891" s="4">
        <v>1</v>
      </c>
      <c r="C4891" s="9" t="s">
        <v>397</v>
      </c>
      <c r="D4891" s="65" t="s">
        <v>398</v>
      </c>
      <c r="E4891" s="65" t="s">
        <v>900</v>
      </c>
      <c r="F4891" s="9" t="s">
        <v>6200</v>
      </c>
      <c r="G4891" s="9" t="s">
        <v>6201</v>
      </c>
      <c r="H4891" s="1" t="s">
        <v>105</v>
      </c>
      <c r="I4891" s="1" t="s">
        <v>1818</v>
      </c>
      <c r="K4891" s="14" t="s">
        <v>11505</v>
      </c>
      <c r="L4891" s="14" t="s">
        <v>11339</v>
      </c>
      <c r="M4891" s="2">
        <v>0.01</v>
      </c>
      <c r="N4891" s="13">
        <v>43525</v>
      </c>
      <c r="P4891" s="181" t="s">
        <v>11515</v>
      </c>
      <c r="Q4891" s="182" t="s">
        <v>24</v>
      </c>
      <c r="S4891" s="6">
        <v>54999</v>
      </c>
      <c r="T4891" s="6">
        <v>30999</v>
      </c>
      <c r="U4891" s="6">
        <v>-1275020</v>
      </c>
      <c r="V4891" s="6">
        <v>0</v>
      </c>
      <c r="W4891" s="6">
        <f>SUM(Table2[[#This Row],[PE Obligations]:[Paving Obligations]])</f>
        <v>-1189022</v>
      </c>
    </row>
    <row r="4892" spans="1:23" x14ac:dyDescent="0.25">
      <c r="A4892" s="5">
        <v>117619</v>
      </c>
      <c r="B4892" s="4">
        <v>1</v>
      </c>
      <c r="C4892" s="9" t="s">
        <v>223</v>
      </c>
      <c r="D4892" s="65" t="s">
        <v>103</v>
      </c>
      <c r="E4892" s="65" t="s">
        <v>10721</v>
      </c>
      <c r="F4892" s="9" t="s">
        <v>2169</v>
      </c>
      <c r="H4892" s="1" t="s">
        <v>52</v>
      </c>
      <c r="I4892" s="1" t="s">
        <v>48</v>
      </c>
      <c r="K4892" s="14" t="s">
        <v>28</v>
      </c>
      <c r="L4892" s="14" t="s">
        <v>11339</v>
      </c>
      <c r="M4892" s="2">
        <v>0</v>
      </c>
      <c r="N4892" s="13">
        <v>43077</v>
      </c>
      <c r="P4892" s="181" t="s">
        <v>11513</v>
      </c>
      <c r="Q4892" s="182" t="s">
        <v>148</v>
      </c>
      <c r="R4892" s="9" t="s">
        <v>2170</v>
      </c>
      <c r="S4892" s="6">
        <v>0</v>
      </c>
      <c r="T4892" s="6">
        <v>0</v>
      </c>
      <c r="U4892" s="6">
        <v>-1385813.42</v>
      </c>
      <c r="V4892" s="6">
        <v>0</v>
      </c>
      <c r="W4892" s="6">
        <f>SUM(Table2[[#This Row],[PE Obligations]:[Paving Obligations]])</f>
        <v>-1385813.42</v>
      </c>
    </row>
    <row r="4893" spans="1:23" ht="30" x14ac:dyDescent="0.25">
      <c r="A4893" s="5">
        <v>106526.04</v>
      </c>
      <c r="B4893" s="4">
        <v>4</v>
      </c>
      <c r="C4893" s="9" t="s">
        <v>18</v>
      </c>
      <c r="D4893" s="65" t="s">
        <v>114</v>
      </c>
      <c r="E4893" s="65" t="s">
        <v>10721</v>
      </c>
      <c r="F4893" s="9" t="s">
        <v>964</v>
      </c>
      <c r="H4893" s="1" t="s">
        <v>74</v>
      </c>
      <c r="I4893" s="1" t="s">
        <v>63</v>
      </c>
      <c r="K4893" s="14" t="s">
        <v>28</v>
      </c>
      <c r="L4893" s="14" t="s">
        <v>11339</v>
      </c>
      <c r="M4893" s="2">
        <v>1.79</v>
      </c>
      <c r="N4893" s="13">
        <v>40949</v>
      </c>
      <c r="P4893" s="181" t="s">
        <v>11513</v>
      </c>
      <c r="Q4893" s="182" t="s">
        <v>148</v>
      </c>
      <c r="R4893" s="9" t="s">
        <v>965</v>
      </c>
      <c r="S4893" s="6">
        <v>0</v>
      </c>
      <c r="T4893" s="6">
        <v>0</v>
      </c>
      <c r="U4893" s="6">
        <v>-1414896.59</v>
      </c>
      <c r="V4893" s="6">
        <v>0</v>
      </c>
      <c r="W4893" s="6">
        <f>SUM(Table2[[#This Row],[PE Obligations]:[Paving Obligations]])</f>
        <v>-1414896.59</v>
      </c>
    </row>
    <row r="4894" spans="1:23" ht="45" x14ac:dyDescent="0.25">
      <c r="A4894" s="5">
        <v>119707</v>
      </c>
      <c r="B4894" s="4">
        <v>2</v>
      </c>
      <c r="C4894" s="9" t="s">
        <v>2490</v>
      </c>
      <c r="D4894" s="65"/>
      <c r="E4894" s="65" t="s">
        <v>11500</v>
      </c>
      <c r="F4894" s="9" t="s">
        <v>2491</v>
      </c>
      <c r="G4894" s="9" t="s">
        <v>2492</v>
      </c>
      <c r="H4894" s="1" t="s">
        <v>501</v>
      </c>
      <c r="I4894" s="1" t="s">
        <v>600</v>
      </c>
      <c r="K4894" s="14" t="s">
        <v>11500</v>
      </c>
      <c r="L4894" s="14" t="s">
        <v>11500</v>
      </c>
      <c r="M4894" s="2">
        <v>0</v>
      </c>
      <c r="N4894" s="13">
        <v>42825</v>
      </c>
      <c r="P4894" s="181" t="s">
        <v>11500</v>
      </c>
      <c r="Q4894" s="182" t="s">
        <v>2493</v>
      </c>
      <c r="S4894" s="6">
        <v>-31003.17</v>
      </c>
      <c r="T4894" s="6">
        <v>0</v>
      </c>
      <c r="U4894" s="6">
        <v>-1468954.16</v>
      </c>
      <c r="V4894" s="6">
        <v>0</v>
      </c>
      <c r="W4894" s="6">
        <f>SUM(Table2[[#This Row],[PE Obligations]:[Paving Obligations]])</f>
        <v>-1499957.3299999998</v>
      </c>
    </row>
    <row r="4895" spans="1:23" ht="45" x14ac:dyDescent="0.25">
      <c r="A4895" s="5">
        <v>106077</v>
      </c>
      <c r="B4895" s="4">
        <v>1</v>
      </c>
      <c r="C4895" s="9" t="s">
        <v>40</v>
      </c>
      <c r="D4895" s="65" t="s">
        <v>948</v>
      </c>
      <c r="E4895" s="65" t="s">
        <v>11498</v>
      </c>
      <c r="F4895" s="9" t="s">
        <v>949</v>
      </c>
      <c r="G4895" s="9" t="s">
        <v>950</v>
      </c>
      <c r="H4895" s="1" t="s">
        <v>28</v>
      </c>
      <c r="I4895" s="1" t="s">
        <v>29</v>
      </c>
      <c r="K4895" s="14" t="s">
        <v>28</v>
      </c>
      <c r="L4895" s="14" t="s">
        <v>113</v>
      </c>
      <c r="M4895" s="2">
        <v>0.05</v>
      </c>
      <c r="P4895" s="181" t="s">
        <v>11517</v>
      </c>
      <c r="Q4895" s="182" t="s">
        <v>30</v>
      </c>
      <c r="R4895" s="9" t="s">
        <v>951</v>
      </c>
      <c r="S4895" s="6">
        <v>0</v>
      </c>
      <c r="T4895" s="6">
        <v>0</v>
      </c>
      <c r="U4895" s="6">
        <v>-1552500</v>
      </c>
      <c r="V4895" s="6">
        <v>0</v>
      </c>
      <c r="W4895" s="6">
        <f>SUM(Table2[[#This Row],[PE Obligations]:[Paving Obligations]])</f>
        <v>-1552500</v>
      </c>
    </row>
    <row r="4896" spans="1:23" x14ac:dyDescent="0.25">
      <c r="A4896" s="5">
        <v>115241.09</v>
      </c>
      <c r="B4896" s="4">
        <v>4</v>
      </c>
      <c r="C4896" s="9" t="s">
        <v>18</v>
      </c>
      <c r="D4896" s="65"/>
      <c r="E4896" s="65" t="s">
        <v>11498</v>
      </c>
      <c r="F4896" s="9" t="s">
        <v>1704</v>
      </c>
      <c r="G4896" s="9" t="s">
        <v>1705</v>
      </c>
      <c r="H4896" s="1" t="s">
        <v>22</v>
      </c>
      <c r="I4896" s="1" t="s">
        <v>1129</v>
      </c>
      <c r="K4896" s="14" t="s">
        <v>11500</v>
      </c>
      <c r="L4896" s="14" t="s">
        <v>11500</v>
      </c>
      <c r="M4896" s="2">
        <v>0</v>
      </c>
      <c r="P4896" s="181" t="s">
        <v>11517</v>
      </c>
      <c r="Q4896" s="182"/>
      <c r="S4896" s="6">
        <v>0</v>
      </c>
      <c r="T4896" s="6">
        <v>0</v>
      </c>
      <c r="U4896" s="6">
        <v>-1709406.19</v>
      </c>
      <c r="V4896" s="6">
        <v>0</v>
      </c>
      <c r="W4896" s="6">
        <f>SUM(Table2[[#This Row],[PE Obligations]:[Paving Obligations]])</f>
        <v>-1709406.19</v>
      </c>
    </row>
    <row r="4897" spans="1:23" ht="45" x14ac:dyDescent="0.25">
      <c r="A4897" s="5">
        <v>102420.03</v>
      </c>
      <c r="B4897" s="4">
        <v>2</v>
      </c>
      <c r="C4897" s="9" t="s">
        <v>282</v>
      </c>
      <c r="D4897" s="65" t="s">
        <v>752</v>
      </c>
      <c r="E4897" s="65" t="s">
        <v>900</v>
      </c>
      <c r="F4897" s="9" t="s">
        <v>753</v>
      </c>
      <c r="G4897" s="9" t="s">
        <v>754</v>
      </c>
      <c r="H4897" s="1" t="s">
        <v>74</v>
      </c>
      <c r="I4897" s="1" t="s">
        <v>113</v>
      </c>
      <c r="K4897" s="14" t="s">
        <v>11496</v>
      </c>
      <c r="L4897" s="14" t="s">
        <v>113</v>
      </c>
      <c r="M4897" s="2">
        <v>2.6</v>
      </c>
      <c r="N4897" s="13">
        <v>39577</v>
      </c>
      <c r="P4897" s="181" t="s">
        <v>11514</v>
      </c>
      <c r="Q4897" s="182" t="s">
        <v>11</v>
      </c>
      <c r="S4897" s="6">
        <v>0</v>
      </c>
      <c r="T4897" s="6">
        <v>21387.54</v>
      </c>
      <c r="U4897" s="6">
        <v>-1882575.01</v>
      </c>
      <c r="V4897" s="6">
        <v>0</v>
      </c>
      <c r="W4897" s="6">
        <f>SUM(Table2[[#This Row],[PE Obligations]:[Paving Obligations]])</f>
        <v>-1861187.47</v>
      </c>
    </row>
    <row r="4898" spans="1:23" x14ac:dyDescent="0.25">
      <c r="A4898" s="5">
        <v>125346</v>
      </c>
      <c r="B4898" s="4">
        <v>2</v>
      </c>
      <c r="C4898" s="9" t="s">
        <v>65</v>
      </c>
      <c r="D4898" s="65"/>
      <c r="E4898" s="65" t="s">
        <v>11500</v>
      </c>
      <c r="F4898" s="9" t="s">
        <v>4286</v>
      </c>
      <c r="H4898" s="1" t="s">
        <v>878</v>
      </c>
      <c r="I4898" s="1" t="s">
        <v>972</v>
      </c>
      <c r="K4898" s="14" t="s">
        <v>11500</v>
      </c>
      <c r="L4898" s="14" t="s">
        <v>11500</v>
      </c>
      <c r="M4898" s="1" t="s">
        <v>57</v>
      </c>
      <c r="P4898" s="181" t="s">
        <v>11500</v>
      </c>
      <c r="Q4898" s="182"/>
      <c r="S4898" s="6">
        <v>0</v>
      </c>
      <c r="T4898" s="6">
        <v>0</v>
      </c>
      <c r="U4898" s="6">
        <v>-1863028</v>
      </c>
      <c r="V4898" s="6">
        <v>0</v>
      </c>
      <c r="W4898" s="6">
        <f>SUM(Table2[[#This Row],[PE Obligations]:[Paving Obligations]])</f>
        <v>-1863028</v>
      </c>
    </row>
    <row r="4899" spans="1:23" ht="30" x14ac:dyDescent="0.25">
      <c r="A4899" s="5">
        <v>128765</v>
      </c>
      <c r="B4899" s="4">
        <v>2</v>
      </c>
      <c r="C4899" s="9" t="s">
        <v>199</v>
      </c>
      <c r="D4899" s="65" t="s">
        <v>363</v>
      </c>
      <c r="E4899" s="65" t="s">
        <v>900</v>
      </c>
      <c r="F4899" s="9" t="s">
        <v>6300</v>
      </c>
      <c r="G4899" s="9" t="s">
        <v>6301</v>
      </c>
      <c r="H4899" s="1" t="s">
        <v>105</v>
      </c>
      <c r="I4899" s="1" t="s">
        <v>501</v>
      </c>
      <c r="K4899" s="14" t="s">
        <v>11506</v>
      </c>
      <c r="L4899" s="14" t="s">
        <v>11339</v>
      </c>
      <c r="M4899" s="2">
        <v>0.01</v>
      </c>
      <c r="N4899" s="13">
        <v>43637</v>
      </c>
      <c r="P4899" s="181" t="s">
        <v>11515</v>
      </c>
      <c r="Q4899" s="182" t="s">
        <v>24</v>
      </c>
      <c r="S4899" s="6">
        <v>21500</v>
      </c>
      <c r="T4899" s="6">
        <v>0</v>
      </c>
      <c r="U4899" s="6">
        <v>-2006572</v>
      </c>
      <c r="V4899" s="6">
        <v>0</v>
      </c>
      <c r="W4899" s="6">
        <f>SUM(Table2[[#This Row],[PE Obligations]:[Paving Obligations]])</f>
        <v>-1985072</v>
      </c>
    </row>
    <row r="4900" spans="1:23" x14ac:dyDescent="0.25">
      <c r="A4900" s="5">
        <v>113308</v>
      </c>
      <c r="B4900" s="4">
        <v>6</v>
      </c>
      <c r="C4900" s="9" t="s">
        <v>46</v>
      </c>
      <c r="D4900" s="65"/>
      <c r="E4900" s="65" t="s">
        <v>900</v>
      </c>
      <c r="F4900" s="9" t="s">
        <v>1450</v>
      </c>
      <c r="H4900" s="1" t="s">
        <v>105</v>
      </c>
      <c r="I4900" s="1" t="s">
        <v>171</v>
      </c>
      <c r="K4900" s="14" t="s">
        <v>11500</v>
      </c>
      <c r="L4900" s="14" t="s">
        <v>11500</v>
      </c>
      <c r="M4900" s="1" t="s">
        <v>57</v>
      </c>
      <c r="P4900" s="181" t="s">
        <v>11515</v>
      </c>
      <c r="Q4900" s="182"/>
      <c r="S4900" s="6">
        <v>0</v>
      </c>
      <c r="T4900" s="6">
        <v>0</v>
      </c>
      <c r="U4900" s="6">
        <v>-2197620.0099999998</v>
      </c>
      <c r="V4900" s="6">
        <v>0</v>
      </c>
      <c r="W4900" s="6">
        <f>SUM(Table2[[#This Row],[PE Obligations]:[Paving Obligations]])</f>
        <v>-2197620.0099999998</v>
      </c>
    </row>
    <row r="4901" spans="1:23" ht="120" x14ac:dyDescent="0.25">
      <c r="A4901" s="5">
        <v>117402</v>
      </c>
      <c r="B4901" s="4">
        <v>4</v>
      </c>
      <c r="C4901" s="9" t="s">
        <v>2109</v>
      </c>
      <c r="D4901" s="65" t="s">
        <v>2110</v>
      </c>
      <c r="E4901" s="65" t="s">
        <v>900</v>
      </c>
      <c r="F4901" s="9" t="s">
        <v>2111</v>
      </c>
      <c r="G4901" s="9" t="s">
        <v>2112</v>
      </c>
      <c r="H4901" s="1" t="s">
        <v>74</v>
      </c>
      <c r="I4901" s="1" t="s">
        <v>113</v>
      </c>
      <c r="K4901" s="14" t="s">
        <v>11496</v>
      </c>
      <c r="L4901" s="14" t="s">
        <v>113</v>
      </c>
      <c r="M4901" s="2">
        <v>3.5</v>
      </c>
      <c r="N4901" s="13">
        <v>41929</v>
      </c>
      <c r="P4901" s="181" t="s">
        <v>11515</v>
      </c>
      <c r="Q4901" s="182" t="s">
        <v>24</v>
      </c>
      <c r="S4901" s="6">
        <v>-879848.68</v>
      </c>
      <c r="T4901" s="6">
        <v>-20000</v>
      </c>
      <c r="U4901" s="6">
        <v>-1539461.97</v>
      </c>
      <c r="V4901" s="6">
        <v>0</v>
      </c>
      <c r="W4901" s="6">
        <f>SUM(Table2[[#This Row],[PE Obligations]:[Paving Obligations]])</f>
        <v>-2439310.65</v>
      </c>
    </row>
    <row r="4902" spans="1:23" ht="45" x14ac:dyDescent="0.25">
      <c r="A4902" s="5">
        <v>114003</v>
      </c>
      <c r="B4902" s="4">
        <v>1</v>
      </c>
      <c r="C4902" s="9" t="s">
        <v>1509</v>
      </c>
      <c r="D4902" s="65" t="s">
        <v>363</v>
      </c>
      <c r="E4902" s="65" t="s">
        <v>900</v>
      </c>
      <c r="F4902" s="9" t="s">
        <v>1510</v>
      </c>
      <c r="G4902" s="9" t="s">
        <v>1511</v>
      </c>
      <c r="H4902" s="1" t="s">
        <v>24</v>
      </c>
      <c r="I4902" s="1" t="s">
        <v>599</v>
      </c>
      <c r="K4902" s="14" t="s">
        <v>11496</v>
      </c>
      <c r="L4902" s="14" t="s">
        <v>113</v>
      </c>
      <c r="M4902" s="2">
        <v>0.32700000000000001</v>
      </c>
      <c r="N4902" s="13">
        <v>42650</v>
      </c>
      <c r="P4902" s="181" t="s">
        <v>11514</v>
      </c>
      <c r="Q4902" s="182" t="s">
        <v>11</v>
      </c>
      <c r="S4902" s="6">
        <v>-63033.32</v>
      </c>
      <c r="T4902" s="6">
        <v>-2957250.23</v>
      </c>
      <c r="U4902" s="6">
        <v>423440.16</v>
      </c>
      <c r="V4902" s="6">
        <v>0</v>
      </c>
      <c r="W4902" s="6">
        <f>SUM(Table2[[#This Row],[PE Obligations]:[Paving Obligations]])</f>
        <v>-2596843.3899999997</v>
      </c>
    </row>
    <row r="4903" spans="1:23" ht="30" x14ac:dyDescent="0.25">
      <c r="A4903" s="5">
        <v>115008</v>
      </c>
      <c r="B4903" s="4">
        <v>2</v>
      </c>
      <c r="C4903" s="9" t="s">
        <v>308</v>
      </c>
      <c r="D4903" s="65" t="s">
        <v>1683</v>
      </c>
      <c r="E4903" s="65" t="s">
        <v>900</v>
      </c>
      <c r="F4903" s="9" t="s">
        <v>1684</v>
      </c>
      <c r="G4903" s="9" t="s">
        <v>1685</v>
      </c>
      <c r="H4903" s="1" t="s">
        <v>24</v>
      </c>
      <c r="I4903" s="1" t="s">
        <v>501</v>
      </c>
      <c r="K4903" s="14" t="s">
        <v>11503</v>
      </c>
      <c r="L4903" s="14" t="s">
        <v>11504</v>
      </c>
      <c r="M4903" s="2">
        <v>0.34</v>
      </c>
      <c r="P4903" s="181" t="s">
        <v>11515</v>
      </c>
      <c r="Q4903" s="182" t="s">
        <v>24</v>
      </c>
      <c r="S4903" s="6">
        <v>0</v>
      </c>
      <c r="T4903" s="6">
        <v>0</v>
      </c>
      <c r="U4903" s="6">
        <v>-3162000</v>
      </c>
      <c r="V4903" s="6">
        <v>0</v>
      </c>
      <c r="W4903" s="6">
        <f>SUM(Table2[[#This Row],[PE Obligations]:[Paving Obligations]])</f>
        <v>-3162000</v>
      </c>
    </row>
    <row r="4904" spans="1:23" ht="45" x14ac:dyDescent="0.25">
      <c r="A4904" s="5">
        <v>115745</v>
      </c>
      <c r="B4904" s="4">
        <v>3</v>
      </c>
      <c r="C4904" s="9" t="s">
        <v>320</v>
      </c>
      <c r="D4904" s="65"/>
      <c r="E4904" s="65" t="s">
        <v>11498</v>
      </c>
      <c r="F4904" s="9" t="s">
        <v>1808</v>
      </c>
      <c r="G4904" s="9" t="s">
        <v>1809</v>
      </c>
      <c r="H4904" s="1" t="s">
        <v>22</v>
      </c>
      <c r="I4904" s="1" t="s">
        <v>118</v>
      </c>
      <c r="K4904" s="14" t="s">
        <v>11496</v>
      </c>
      <c r="L4904" s="14" t="s">
        <v>11499</v>
      </c>
      <c r="M4904" s="2">
        <v>5</v>
      </c>
      <c r="P4904" s="181" t="s">
        <v>11517</v>
      </c>
      <c r="Q4904" s="182"/>
      <c r="S4904" s="6">
        <v>1999.94</v>
      </c>
      <c r="T4904" s="6">
        <v>-2481900.67</v>
      </c>
      <c r="U4904" s="6">
        <v>-1275108.32</v>
      </c>
      <c r="V4904" s="6">
        <v>0</v>
      </c>
      <c r="W4904" s="6">
        <f>SUM(Table2[[#This Row],[PE Obligations]:[Paving Obligations]])</f>
        <v>-3755009.05</v>
      </c>
    </row>
    <row r="4905" spans="1:23" ht="30" x14ac:dyDescent="0.25">
      <c r="A4905" s="5">
        <v>121589</v>
      </c>
      <c r="B4905" s="4">
        <v>4</v>
      </c>
      <c r="C4905" s="9" t="s">
        <v>18</v>
      </c>
      <c r="D4905" s="65"/>
      <c r="E4905" s="65" t="s">
        <v>11500</v>
      </c>
      <c r="F4905" s="9" t="s">
        <v>2959</v>
      </c>
      <c r="H4905" s="1" t="s">
        <v>878</v>
      </c>
      <c r="I4905" s="1" t="s">
        <v>972</v>
      </c>
      <c r="K4905" s="14" t="s">
        <v>11500</v>
      </c>
      <c r="L4905" s="14" t="s">
        <v>11500</v>
      </c>
      <c r="M4905" s="1" t="s">
        <v>57</v>
      </c>
      <c r="P4905" s="181" t="s">
        <v>11500</v>
      </c>
      <c r="Q4905" s="182"/>
      <c r="S4905" s="6">
        <v>0</v>
      </c>
      <c r="T4905" s="6">
        <v>0</v>
      </c>
      <c r="U4905" s="6">
        <v>-5472044.9199999999</v>
      </c>
      <c r="V4905" s="6">
        <v>0</v>
      </c>
      <c r="W4905" s="6">
        <f>SUM(Table2[[#This Row],[PE Obligations]:[Paving Obligations]])</f>
        <v>-5472044.9199999999</v>
      </c>
    </row>
    <row r="4906" spans="1:23" ht="75" x14ac:dyDescent="0.25">
      <c r="A4906" s="5">
        <v>117523</v>
      </c>
      <c r="B4906" s="4">
        <v>4</v>
      </c>
      <c r="C4906" s="9" t="s">
        <v>18</v>
      </c>
      <c r="D4906" s="65"/>
      <c r="E4906" s="65" t="s">
        <v>11500</v>
      </c>
      <c r="F4906" s="9" t="s">
        <v>2147</v>
      </c>
      <c r="G4906" s="9" t="s">
        <v>2148</v>
      </c>
      <c r="H4906" s="1" t="s">
        <v>24</v>
      </c>
      <c r="I4906" s="1" t="s">
        <v>39</v>
      </c>
      <c r="K4906" s="14" t="s">
        <v>11500</v>
      </c>
      <c r="L4906" s="14" t="s">
        <v>11500</v>
      </c>
      <c r="M4906" s="2">
        <v>0</v>
      </c>
      <c r="P4906" s="181" t="s">
        <v>11500</v>
      </c>
      <c r="Q4906" s="182"/>
      <c r="S4906" s="6">
        <v>0</v>
      </c>
      <c r="T4906" s="6">
        <v>0</v>
      </c>
      <c r="U4906" s="6">
        <v>-7104806.3499999996</v>
      </c>
      <c r="V4906" s="6">
        <v>0</v>
      </c>
      <c r="W4906" s="6">
        <f>SUM(Table2[[#This Row],[PE Obligations]:[Paving Obligations]])</f>
        <v>-7104806.3499999996</v>
      </c>
    </row>
    <row r="4907" spans="1:23" ht="30" x14ac:dyDescent="0.25">
      <c r="A4907" s="5">
        <v>119830</v>
      </c>
      <c r="B4907" s="4">
        <v>3</v>
      </c>
      <c r="C4907" s="9" t="s">
        <v>43</v>
      </c>
      <c r="D4907" s="65" t="s">
        <v>907</v>
      </c>
      <c r="E4907" s="65" t="s">
        <v>900</v>
      </c>
      <c r="F4907" s="9" t="s">
        <v>2528</v>
      </c>
      <c r="G4907" s="9" t="s">
        <v>2529</v>
      </c>
      <c r="H4907" s="1" t="s">
        <v>74</v>
      </c>
      <c r="I4907" s="1" t="s">
        <v>23</v>
      </c>
      <c r="K4907" s="14" t="s">
        <v>11496</v>
      </c>
      <c r="L4907" s="14" t="s">
        <v>113</v>
      </c>
      <c r="M4907" s="2">
        <v>1.3560000000000001</v>
      </c>
      <c r="N4907" s="13">
        <v>42706</v>
      </c>
      <c r="P4907" s="181" t="s">
        <v>11515</v>
      </c>
      <c r="Q4907" s="182" t="s">
        <v>24</v>
      </c>
      <c r="S4907" s="6">
        <v>0</v>
      </c>
      <c r="T4907" s="6">
        <v>-10640000</v>
      </c>
      <c r="U4907" s="6">
        <v>0</v>
      </c>
      <c r="V4907" s="6">
        <v>0</v>
      </c>
      <c r="W4907" s="6">
        <f>SUM(Table2[[#This Row],[PE Obligations]:[Paving Obligations]])</f>
        <v>-10640000</v>
      </c>
    </row>
  </sheetData>
  <pageMargins left="0.7" right="0.7" top="0.75" bottom="0.75" header="0.3" footer="0.3"/>
  <pageSetup orientation="portrait" horizontalDpi="1200" verticalDpi="1200" r:id="rId1"/>
  <legacy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
  <sheetViews>
    <sheetView workbookViewId="0">
      <selection activeCell="L27" sqref="L27"/>
    </sheetView>
  </sheetViews>
  <sheetFormatPr defaultRowHeight="15" x14ac:dyDescent="0.25"/>
  <sheetData>
    <row r="2" spans="1:1" x14ac:dyDescent="0.25">
      <c r="A2" t="s">
        <v>7676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66258A-DBA9-4D69-B865-728C346293A0}">
  <sheetPr>
    <outlinePr summaryBelow="0" summaryRight="0"/>
    <pageSetUpPr autoPageBreaks="0"/>
  </sheetPr>
  <dimension ref="A1:Q2179"/>
  <sheetViews>
    <sheetView topLeftCell="E1" workbookViewId="0">
      <selection activeCell="L27" sqref="L27"/>
    </sheetView>
  </sheetViews>
  <sheetFormatPr defaultColWidth="6.85546875" defaultRowHeight="12.75" x14ac:dyDescent="0.2"/>
  <cols>
    <col min="1" max="1" width="9.42578125" style="21" bestFit="1" customWidth="1"/>
    <col min="2" max="2" width="10.85546875" style="21" bestFit="1" customWidth="1"/>
    <col min="3" max="3" width="11.140625" style="21" bestFit="1" customWidth="1"/>
    <col min="4" max="4" width="8.85546875" style="21" bestFit="1" customWidth="1"/>
    <col min="5" max="5" width="11.42578125" style="21" bestFit="1" customWidth="1"/>
    <col min="6" max="6" width="14.140625" style="21" bestFit="1" customWidth="1"/>
    <col min="7" max="7" width="8.42578125" style="21" bestFit="1" customWidth="1"/>
    <col min="8" max="8" width="7" style="21" bestFit="1" customWidth="1"/>
    <col min="9" max="9" width="14.140625" style="21" bestFit="1" customWidth="1"/>
    <col min="10" max="10" width="10.42578125" style="21" bestFit="1" customWidth="1"/>
    <col min="11" max="11" width="14.42578125" style="21" bestFit="1" customWidth="1"/>
    <col min="12" max="12" width="49.140625" style="21" bestFit="1" customWidth="1"/>
    <col min="13" max="13" width="42.7109375" style="21" customWidth="1"/>
    <col min="14" max="14" width="20.42578125" style="21" bestFit="1" customWidth="1"/>
    <col min="15" max="15" width="14.140625" style="21" bestFit="1" customWidth="1"/>
    <col min="16" max="16" width="6.85546875" style="21"/>
    <col min="17" max="17" width="5.85546875" style="21" bestFit="1" customWidth="1"/>
    <col min="18" max="16384" width="6.85546875" style="21"/>
  </cols>
  <sheetData>
    <row r="1" spans="1:17" s="16" customFormat="1" x14ac:dyDescent="0.2">
      <c r="A1" s="15" t="s">
        <v>7678</v>
      </c>
      <c r="B1" s="15" t="s">
        <v>2</v>
      </c>
      <c r="C1" s="15" t="s">
        <v>7679</v>
      </c>
      <c r="D1" s="15" t="s">
        <v>3</v>
      </c>
      <c r="E1" s="15" t="s">
        <v>7680</v>
      </c>
      <c r="F1" s="15" t="s">
        <v>7681</v>
      </c>
      <c r="G1" s="15" t="s">
        <v>7682</v>
      </c>
      <c r="H1" s="15" t="s">
        <v>7683</v>
      </c>
      <c r="I1" s="15" t="s">
        <v>7684</v>
      </c>
      <c r="J1" s="15" t="s">
        <v>9</v>
      </c>
      <c r="K1" s="15" t="s">
        <v>7685</v>
      </c>
      <c r="L1" s="15" t="s">
        <v>7686</v>
      </c>
      <c r="M1" s="15" t="s">
        <v>7687</v>
      </c>
      <c r="N1" s="15" t="s">
        <v>7688</v>
      </c>
      <c r="O1" s="15" t="s">
        <v>7689</v>
      </c>
      <c r="P1" s="15" t="s">
        <v>7690</v>
      </c>
      <c r="Q1" s="16" t="s">
        <v>7691</v>
      </c>
    </row>
    <row r="2" spans="1:17" x14ac:dyDescent="0.2">
      <c r="A2" s="23">
        <v>40985</v>
      </c>
      <c r="B2" s="17" t="s">
        <v>49</v>
      </c>
      <c r="C2" s="17" t="s">
        <v>7692</v>
      </c>
      <c r="D2" s="17" t="s">
        <v>114</v>
      </c>
      <c r="E2" s="17" t="s">
        <v>7693</v>
      </c>
      <c r="F2" s="17" t="s">
        <v>7694</v>
      </c>
      <c r="G2" s="18">
        <v>15.17</v>
      </c>
      <c r="H2" s="18">
        <v>20.13</v>
      </c>
      <c r="I2" s="19">
        <v>1791841.97</v>
      </c>
      <c r="J2" s="20">
        <v>37960</v>
      </c>
      <c r="K2" s="17" t="s">
        <v>7695</v>
      </c>
      <c r="L2" s="17" t="s">
        <v>7696</v>
      </c>
      <c r="M2" s="17" t="s">
        <v>7697</v>
      </c>
      <c r="N2" s="20">
        <v>38148</v>
      </c>
      <c r="O2" s="20">
        <v>38148</v>
      </c>
      <c r="P2" s="21">
        <f>IF(N2=O2,0,1)</f>
        <v>0</v>
      </c>
      <c r="Q2" s="22">
        <f>O2-N2</f>
        <v>0</v>
      </c>
    </row>
    <row r="3" spans="1:17" x14ac:dyDescent="0.2">
      <c r="A3" s="23">
        <v>102635</v>
      </c>
      <c r="B3" s="17" t="s">
        <v>169</v>
      </c>
      <c r="C3" s="17" t="s">
        <v>7694</v>
      </c>
      <c r="D3" s="17" t="s">
        <v>122</v>
      </c>
      <c r="E3" s="17" t="s">
        <v>7693</v>
      </c>
      <c r="F3" s="17" t="s">
        <v>7694</v>
      </c>
      <c r="G3" s="18">
        <v>5.23</v>
      </c>
      <c r="H3" s="18">
        <v>8.2799999999999994</v>
      </c>
      <c r="I3" s="19">
        <v>1408335.99</v>
      </c>
      <c r="J3" s="20">
        <v>38506</v>
      </c>
      <c r="K3" s="17" t="s">
        <v>7698</v>
      </c>
      <c r="L3" s="17" t="s">
        <v>7699</v>
      </c>
      <c r="M3" s="17" t="s">
        <v>57</v>
      </c>
      <c r="N3" s="20">
        <v>38625</v>
      </c>
      <c r="O3" s="20">
        <v>38625</v>
      </c>
      <c r="P3" s="21">
        <f t="shared" ref="P3:P66" si="0">IF(N3=O3,0,1)</f>
        <v>0</v>
      </c>
      <c r="Q3" s="22">
        <f t="shared" ref="Q3:Q66" si="1">O3-N3</f>
        <v>0</v>
      </c>
    </row>
    <row r="4" spans="1:17" x14ac:dyDescent="0.2">
      <c r="A4" s="23">
        <v>107020</v>
      </c>
      <c r="B4" s="17" t="s">
        <v>18</v>
      </c>
      <c r="C4" s="17" t="s">
        <v>7700</v>
      </c>
      <c r="D4" s="17" t="s">
        <v>533</v>
      </c>
      <c r="E4" s="17" t="s">
        <v>7693</v>
      </c>
      <c r="F4" s="17" t="s">
        <v>7694</v>
      </c>
      <c r="G4" s="18">
        <v>2.84</v>
      </c>
      <c r="H4" s="18">
        <v>7.45</v>
      </c>
      <c r="I4" s="19">
        <v>1449306.53</v>
      </c>
      <c r="J4" s="20">
        <v>38751</v>
      </c>
      <c r="K4" s="17" t="s">
        <v>7701</v>
      </c>
      <c r="L4" s="17" t="s">
        <v>7702</v>
      </c>
      <c r="M4" s="17" t="s">
        <v>7703</v>
      </c>
      <c r="N4" s="20">
        <v>38894</v>
      </c>
      <c r="O4" s="20">
        <v>38890</v>
      </c>
      <c r="P4" s="21">
        <f t="shared" si="0"/>
        <v>1</v>
      </c>
      <c r="Q4" s="22">
        <f t="shared" si="1"/>
        <v>-4</v>
      </c>
    </row>
    <row r="5" spans="1:17" x14ac:dyDescent="0.2">
      <c r="A5" s="23">
        <v>83360.009999999995</v>
      </c>
      <c r="B5" s="17" t="s">
        <v>188</v>
      </c>
      <c r="C5" s="17" t="s">
        <v>7704</v>
      </c>
      <c r="D5" s="17" t="s">
        <v>2986</v>
      </c>
      <c r="E5" s="17" t="s">
        <v>7693</v>
      </c>
      <c r="F5" s="17" t="s">
        <v>7694</v>
      </c>
      <c r="G5" s="18">
        <v>3.02</v>
      </c>
      <c r="H5" s="18">
        <v>5.97</v>
      </c>
      <c r="I5" s="19">
        <v>1670105.16</v>
      </c>
      <c r="J5" s="20">
        <v>39199</v>
      </c>
      <c r="K5" s="17" t="s">
        <v>7705</v>
      </c>
      <c r="L5" s="17" t="s">
        <v>7706</v>
      </c>
      <c r="M5" s="17" t="s">
        <v>7707</v>
      </c>
      <c r="N5" s="20">
        <v>39386</v>
      </c>
      <c r="O5" s="20">
        <v>39386</v>
      </c>
      <c r="P5" s="21">
        <f t="shared" si="0"/>
        <v>0</v>
      </c>
      <c r="Q5" s="22">
        <f t="shared" si="1"/>
        <v>0</v>
      </c>
    </row>
    <row r="6" spans="1:17" x14ac:dyDescent="0.2">
      <c r="A6" s="23">
        <v>80552.009999999995</v>
      </c>
      <c r="B6" s="17" t="s">
        <v>18</v>
      </c>
      <c r="C6" s="17" t="s">
        <v>7700</v>
      </c>
      <c r="D6" s="17" t="s">
        <v>2191</v>
      </c>
      <c r="E6" s="17" t="s">
        <v>7693</v>
      </c>
      <c r="F6" s="17" t="s">
        <v>7694</v>
      </c>
      <c r="G6" s="18">
        <v>4.75</v>
      </c>
      <c r="H6" s="18">
        <v>10.98</v>
      </c>
      <c r="I6" s="19">
        <v>1897023.46</v>
      </c>
      <c r="J6" s="20">
        <v>39199</v>
      </c>
      <c r="K6" s="17" t="s">
        <v>7708</v>
      </c>
      <c r="L6" s="17" t="s">
        <v>7702</v>
      </c>
      <c r="M6" s="17" t="s">
        <v>7703</v>
      </c>
      <c r="N6" s="20">
        <v>39332</v>
      </c>
      <c r="O6" s="20">
        <v>39332</v>
      </c>
      <c r="P6" s="21">
        <f t="shared" si="0"/>
        <v>0</v>
      </c>
      <c r="Q6" s="22">
        <f t="shared" si="1"/>
        <v>0</v>
      </c>
    </row>
    <row r="7" spans="1:17" x14ac:dyDescent="0.2">
      <c r="A7" s="23">
        <v>80090.009999999995</v>
      </c>
      <c r="B7" s="17" t="s">
        <v>54</v>
      </c>
      <c r="C7" s="17" t="s">
        <v>7709</v>
      </c>
      <c r="D7" s="17" t="s">
        <v>339</v>
      </c>
      <c r="E7" s="17" t="s">
        <v>7693</v>
      </c>
      <c r="F7" s="17" t="s">
        <v>7710</v>
      </c>
      <c r="G7" s="18">
        <v>1.68</v>
      </c>
      <c r="H7" s="18">
        <v>3.38</v>
      </c>
      <c r="I7" s="19">
        <v>869237.49</v>
      </c>
      <c r="J7" s="20">
        <v>38751</v>
      </c>
      <c r="K7" s="17" t="s">
        <v>7711</v>
      </c>
      <c r="L7" s="17" t="s">
        <v>7699</v>
      </c>
      <c r="M7" s="17" t="s">
        <v>7712</v>
      </c>
      <c r="N7" s="20">
        <v>38924</v>
      </c>
      <c r="O7" s="20">
        <v>38929</v>
      </c>
      <c r="P7" s="21">
        <f t="shared" si="0"/>
        <v>1</v>
      </c>
      <c r="Q7" s="22">
        <f t="shared" si="1"/>
        <v>5</v>
      </c>
    </row>
    <row r="8" spans="1:17" x14ac:dyDescent="0.2">
      <c r="A8" s="23">
        <v>106963</v>
      </c>
      <c r="B8" s="17" t="s">
        <v>169</v>
      </c>
      <c r="C8" s="17" t="s">
        <v>7694</v>
      </c>
      <c r="D8" s="17" t="s">
        <v>119</v>
      </c>
      <c r="E8" s="17" t="s">
        <v>7693</v>
      </c>
      <c r="F8" s="17" t="s">
        <v>7694</v>
      </c>
      <c r="G8" s="18">
        <v>0</v>
      </c>
      <c r="H8" s="18">
        <v>2.86</v>
      </c>
      <c r="I8" s="19">
        <v>959994.01</v>
      </c>
      <c r="J8" s="20">
        <v>38751</v>
      </c>
      <c r="K8" s="17" t="s">
        <v>7713</v>
      </c>
      <c r="L8" s="17" t="s">
        <v>7699</v>
      </c>
      <c r="M8" s="17" t="s">
        <v>7714</v>
      </c>
      <c r="N8" s="20">
        <v>38875</v>
      </c>
      <c r="O8" s="20">
        <v>38875</v>
      </c>
      <c r="P8" s="21">
        <f t="shared" si="0"/>
        <v>0</v>
      </c>
      <c r="Q8" s="22">
        <f t="shared" si="1"/>
        <v>0</v>
      </c>
    </row>
    <row r="9" spans="1:17" x14ac:dyDescent="0.2">
      <c r="A9" s="23">
        <v>82064.009999999995</v>
      </c>
      <c r="B9" s="17" t="s">
        <v>199</v>
      </c>
      <c r="C9" s="17" t="s">
        <v>7715</v>
      </c>
      <c r="D9" s="17" t="s">
        <v>3693</v>
      </c>
      <c r="E9" s="17" t="s">
        <v>7693</v>
      </c>
      <c r="F9" s="17" t="s">
        <v>7694</v>
      </c>
      <c r="G9" s="18">
        <v>10.39</v>
      </c>
      <c r="H9" s="18">
        <v>12.55</v>
      </c>
      <c r="I9" s="19">
        <v>0</v>
      </c>
      <c r="J9" s="20">
        <v>38751</v>
      </c>
      <c r="K9" s="17" t="s">
        <v>7716</v>
      </c>
      <c r="L9" s="17" t="s">
        <v>7699</v>
      </c>
      <c r="M9" s="17" t="s">
        <v>57</v>
      </c>
      <c r="N9" s="20">
        <v>38882</v>
      </c>
      <c r="O9" s="20">
        <v>38882</v>
      </c>
      <c r="P9" s="21">
        <f t="shared" si="0"/>
        <v>0</v>
      </c>
      <c r="Q9" s="22">
        <f t="shared" si="1"/>
        <v>0</v>
      </c>
    </row>
    <row r="10" spans="1:17" x14ac:dyDescent="0.2">
      <c r="A10" s="23">
        <v>104532</v>
      </c>
      <c r="B10" s="17" t="s">
        <v>179</v>
      </c>
      <c r="C10" s="17" t="s">
        <v>7717</v>
      </c>
      <c r="D10" s="17" t="s">
        <v>122</v>
      </c>
      <c r="E10" s="17" t="s">
        <v>7693</v>
      </c>
      <c r="F10" s="17" t="s">
        <v>7694</v>
      </c>
      <c r="G10" s="18">
        <v>17.5</v>
      </c>
      <c r="H10" s="18">
        <v>19.350000000000001</v>
      </c>
      <c r="I10" s="19">
        <v>4512365.91</v>
      </c>
      <c r="J10" s="20">
        <v>38793</v>
      </c>
      <c r="K10" s="17" t="s">
        <v>7718</v>
      </c>
      <c r="L10" s="17" t="s">
        <v>7719</v>
      </c>
      <c r="M10" s="17" t="s">
        <v>57</v>
      </c>
      <c r="N10" s="20">
        <v>38926</v>
      </c>
      <c r="O10" s="20">
        <v>38990</v>
      </c>
      <c r="P10" s="21">
        <f t="shared" si="0"/>
        <v>1</v>
      </c>
      <c r="Q10" s="22">
        <f t="shared" si="1"/>
        <v>64</v>
      </c>
    </row>
    <row r="11" spans="1:17" x14ac:dyDescent="0.2">
      <c r="A11" s="23">
        <v>104532</v>
      </c>
      <c r="B11" s="17" t="s">
        <v>121</v>
      </c>
      <c r="C11" s="17" t="s">
        <v>7720</v>
      </c>
      <c r="D11" s="17" t="s">
        <v>122</v>
      </c>
      <c r="E11" s="17" t="s">
        <v>7693</v>
      </c>
      <c r="F11" s="17" t="s">
        <v>7694</v>
      </c>
      <c r="G11" s="18">
        <v>0</v>
      </c>
      <c r="H11" s="18">
        <v>4</v>
      </c>
      <c r="I11" s="19">
        <v>4512365.91</v>
      </c>
      <c r="J11" s="20">
        <v>38793</v>
      </c>
      <c r="K11" s="17" t="s">
        <v>7718</v>
      </c>
      <c r="L11" s="17" t="s">
        <v>7719</v>
      </c>
      <c r="M11" s="17" t="s">
        <v>57</v>
      </c>
      <c r="N11" s="20">
        <v>38926</v>
      </c>
      <c r="O11" s="20">
        <v>38990</v>
      </c>
      <c r="P11" s="21">
        <f t="shared" si="0"/>
        <v>1</v>
      </c>
      <c r="Q11" s="22">
        <f t="shared" si="1"/>
        <v>64</v>
      </c>
    </row>
    <row r="12" spans="1:17" x14ac:dyDescent="0.2">
      <c r="A12" s="23">
        <v>107001</v>
      </c>
      <c r="B12" s="17" t="s">
        <v>254</v>
      </c>
      <c r="C12" s="17" t="s">
        <v>7721</v>
      </c>
      <c r="D12" s="17" t="s">
        <v>7722</v>
      </c>
      <c r="E12" s="17" t="s">
        <v>7693</v>
      </c>
      <c r="F12" s="17" t="s">
        <v>7694</v>
      </c>
      <c r="G12" s="18">
        <v>6.82</v>
      </c>
      <c r="H12" s="18">
        <v>13.09</v>
      </c>
      <c r="I12" s="19">
        <v>1141165.8899999999</v>
      </c>
      <c r="J12" s="20">
        <v>38751</v>
      </c>
      <c r="K12" s="17" t="s">
        <v>7723</v>
      </c>
      <c r="L12" s="17" t="s">
        <v>7724</v>
      </c>
      <c r="M12" s="17" t="s">
        <v>7725</v>
      </c>
      <c r="N12" s="20">
        <v>38929</v>
      </c>
      <c r="O12" s="20">
        <v>38929</v>
      </c>
      <c r="P12" s="21">
        <f t="shared" si="0"/>
        <v>0</v>
      </c>
      <c r="Q12" s="22">
        <f t="shared" si="1"/>
        <v>0</v>
      </c>
    </row>
    <row r="13" spans="1:17" x14ac:dyDescent="0.2">
      <c r="A13" s="23">
        <v>83050.009999999995</v>
      </c>
      <c r="B13" s="17" t="s">
        <v>798</v>
      </c>
      <c r="C13" s="17" t="s">
        <v>7726</v>
      </c>
      <c r="D13" s="17" t="s">
        <v>907</v>
      </c>
      <c r="E13" s="17" t="s">
        <v>7693</v>
      </c>
      <c r="F13" s="17" t="s">
        <v>7694</v>
      </c>
      <c r="G13" s="18">
        <v>12.53</v>
      </c>
      <c r="H13" s="18">
        <v>18.48</v>
      </c>
      <c r="I13" s="19">
        <v>704613.58</v>
      </c>
      <c r="J13" s="20">
        <v>38751</v>
      </c>
      <c r="K13" s="17" t="s">
        <v>7727</v>
      </c>
      <c r="L13" s="17" t="s">
        <v>7728</v>
      </c>
      <c r="M13" s="17" t="s">
        <v>57</v>
      </c>
      <c r="N13" s="20">
        <v>38887</v>
      </c>
      <c r="O13" s="20">
        <v>38887</v>
      </c>
      <c r="P13" s="21">
        <f t="shared" si="0"/>
        <v>0</v>
      </c>
      <c r="Q13" s="22">
        <f t="shared" si="1"/>
        <v>0</v>
      </c>
    </row>
    <row r="14" spans="1:17" x14ac:dyDescent="0.2">
      <c r="A14" s="23">
        <v>82849.009999999995</v>
      </c>
      <c r="B14" s="17" t="s">
        <v>300</v>
      </c>
      <c r="C14" s="17" t="s">
        <v>7729</v>
      </c>
      <c r="D14" s="17" t="s">
        <v>7730</v>
      </c>
      <c r="E14" s="17" t="s">
        <v>7693</v>
      </c>
      <c r="F14" s="17" t="s">
        <v>7694</v>
      </c>
      <c r="G14" s="18">
        <v>0</v>
      </c>
      <c r="H14" s="18">
        <v>3.82</v>
      </c>
      <c r="I14" s="19">
        <v>686442.46</v>
      </c>
      <c r="J14" s="20">
        <v>38793</v>
      </c>
      <c r="K14" s="17" t="s">
        <v>7731</v>
      </c>
      <c r="L14" s="17" t="s">
        <v>7728</v>
      </c>
      <c r="M14" s="17" t="s">
        <v>7732</v>
      </c>
      <c r="N14" s="20">
        <v>38911</v>
      </c>
      <c r="O14" s="20">
        <v>38911</v>
      </c>
      <c r="P14" s="21">
        <f t="shared" si="0"/>
        <v>0</v>
      </c>
      <c r="Q14" s="22">
        <f t="shared" si="1"/>
        <v>0</v>
      </c>
    </row>
    <row r="15" spans="1:17" x14ac:dyDescent="0.2">
      <c r="A15" s="23">
        <v>81332.009999999995</v>
      </c>
      <c r="B15" s="17" t="s">
        <v>199</v>
      </c>
      <c r="C15" s="17" t="s">
        <v>7715</v>
      </c>
      <c r="D15" s="17" t="s">
        <v>555</v>
      </c>
      <c r="E15" s="17" t="s">
        <v>7693</v>
      </c>
      <c r="F15" s="17" t="s">
        <v>7694</v>
      </c>
      <c r="G15" s="18">
        <v>6</v>
      </c>
      <c r="H15" s="18">
        <v>11.22</v>
      </c>
      <c r="I15" s="19">
        <v>444648.27</v>
      </c>
      <c r="J15" s="20">
        <v>38793</v>
      </c>
      <c r="K15" s="17" t="s">
        <v>7733</v>
      </c>
      <c r="L15" s="17" t="s">
        <v>7734</v>
      </c>
      <c r="M15" s="17" t="s">
        <v>7735</v>
      </c>
      <c r="N15" s="20">
        <v>38917</v>
      </c>
      <c r="O15" s="20">
        <v>38917</v>
      </c>
      <c r="P15" s="21">
        <f t="shared" si="0"/>
        <v>0</v>
      </c>
      <c r="Q15" s="22">
        <f t="shared" si="1"/>
        <v>0</v>
      </c>
    </row>
    <row r="16" spans="1:17" x14ac:dyDescent="0.2">
      <c r="A16" s="23">
        <v>107023</v>
      </c>
      <c r="B16" s="17" t="s">
        <v>314</v>
      </c>
      <c r="C16" s="17" t="s">
        <v>7736</v>
      </c>
      <c r="D16" s="17" t="s">
        <v>1011</v>
      </c>
      <c r="E16" s="17" t="s">
        <v>7693</v>
      </c>
      <c r="F16" s="17" t="s">
        <v>7694</v>
      </c>
      <c r="G16" s="18">
        <v>14.66</v>
      </c>
      <c r="H16" s="18">
        <v>18.84</v>
      </c>
      <c r="I16" s="19">
        <v>1675232.87</v>
      </c>
      <c r="J16" s="20">
        <v>38835</v>
      </c>
      <c r="K16" s="17" t="s">
        <v>7737</v>
      </c>
      <c r="L16" s="17" t="s">
        <v>7738</v>
      </c>
      <c r="M16" s="17" t="s">
        <v>7739</v>
      </c>
      <c r="N16" s="20">
        <v>38954</v>
      </c>
      <c r="O16" s="20">
        <v>38957</v>
      </c>
      <c r="P16" s="21">
        <f t="shared" si="0"/>
        <v>1</v>
      </c>
      <c r="Q16" s="22">
        <f t="shared" si="1"/>
        <v>3</v>
      </c>
    </row>
    <row r="17" spans="1:17" x14ac:dyDescent="0.2">
      <c r="A17" s="23">
        <v>105614</v>
      </c>
      <c r="B17" s="17" t="s">
        <v>107</v>
      </c>
      <c r="C17" s="17" t="s">
        <v>7740</v>
      </c>
      <c r="D17" s="17" t="s">
        <v>1124</v>
      </c>
      <c r="E17" s="17" t="s">
        <v>7693</v>
      </c>
      <c r="F17" s="17" t="s">
        <v>7694</v>
      </c>
      <c r="G17" s="18">
        <v>0</v>
      </c>
      <c r="H17" s="18">
        <v>0.09</v>
      </c>
      <c r="I17" s="19">
        <v>1161000</v>
      </c>
      <c r="J17" s="20">
        <v>38835</v>
      </c>
      <c r="K17" s="17" t="s">
        <v>7741</v>
      </c>
      <c r="L17" s="17" t="s">
        <v>7699</v>
      </c>
      <c r="M17" s="17" t="s">
        <v>7742</v>
      </c>
      <c r="N17" s="20">
        <v>38979</v>
      </c>
      <c r="O17" s="20">
        <v>39021</v>
      </c>
      <c r="P17" s="21">
        <f t="shared" si="0"/>
        <v>1</v>
      </c>
      <c r="Q17" s="22">
        <f t="shared" si="1"/>
        <v>42</v>
      </c>
    </row>
    <row r="18" spans="1:17" x14ac:dyDescent="0.2">
      <c r="A18" s="23">
        <v>84020.01</v>
      </c>
      <c r="B18" s="17" t="s">
        <v>121</v>
      </c>
      <c r="C18" s="17" t="s">
        <v>7720</v>
      </c>
      <c r="D18" s="17" t="s">
        <v>122</v>
      </c>
      <c r="E18" s="17" t="s">
        <v>7693</v>
      </c>
      <c r="F18" s="17" t="s">
        <v>7694</v>
      </c>
      <c r="G18" s="18">
        <v>10</v>
      </c>
      <c r="H18" s="18">
        <v>17.5</v>
      </c>
      <c r="I18" s="19">
        <v>2470668.5699999998</v>
      </c>
      <c r="J18" s="20">
        <v>39423</v>
      </c>
      <c r="K18" s="17" t="s">
        <v>7743</v>
      </c>
      <c r="L18" s="17" t="s">
        <v>7744</v>
      </c>
      <c r="M18" s="17" t="s">
        <v>7745</v>
      </c>
      <c r="N18" s="20">
        <v>39675</v>
      </c>
      <c r="O18" s="20">
        <v>39675</v>
      </c>
      <c r="P18" s="21">
        <f t="shared" si="0"/>
        <v>0</v>
      </c>
      <c r="Q18" s="22">
        <f t="shared" si="1"/>
        <v>0</v>
      </c>
    </row>
    <row r="19" spans="1:17" x14ac:dyDescent="0.2">
      <c r="A19" s="23">
        <v>105614</v>
      </c>
      <c r="B19" s="17" t="s">
        <v>107</v>
      </c>
      <c r="C19" s="17" t="s">
        <v>7740</v>
      </c>
      <c r="D19" s="17" t="s">
        <v>1124</v>
      </c>
      <c r="E19" s="17" t="s">
        <v>7693</v>
      </c>
      <c r="F19" s="17" t="s">
        <v>7710</v>
      </c>
      <c r="G19" s="18">
        <v>0</v>
      </c>
      <c r="H19" s="18">
        <v>0.52</v>
      </c>
      <c r="I19" s="19">
        <v>1161000</v>
      </c>
      <c r="J19" s="20">
        <v>38835</v>
      </c>
      <c r="K19" s="17" t="s">
        <v>7741</v>
      </c>
      <c r="L19" s="17" t="s">
        <v>7699</v>
      </c>
      <c r="M19" s="17" t="s">
        <v>7742</v>
      </c>
      <c r="N19" s="20">
        <v>38979</v>
      </c>
      <c r="O19" s="20">
        <v>39021</v>
      </c>
      <c r="P19" s="21">
        <f t="shared" si="0"/>
        <v>1</v>
      </c>
      <c r="Q19" s="22">
        <f t="shared" si="1"/>
        <v>42</v>
      </c>
    </row>
    <row r="20" spans="1:17" x14ac:dyDescent="0.2">
      <c r="A20" s="23">
        <v>110547</v>
      </c>
      <c r="B20" s="17" t="s">
        <v>181</v>
      </c>
      <c r="C20" s="17" t="s">
        <v>7746</v>
      </c>
      <c r="D20" s="17" t="s">
        <v>401</v>
      </c>
      <c r="E20" s="17" t="s">
        <v>7693</v>
      </c>
      <c r="F20" s="17" t="s">
        <v>7694</v>
      </c>
      <c r="G20" s="18">
        <v>8.6</v>
      </c>
      <c r="H20" s="18">
        <v>18.29</v>
      </c>
      <c r="I20" s="19">
        <v>1403028.14</v>
      </c>
      <c r="J20" s="20">
        <v>39619</v>
      </c>
      <c r="K20" s="17" t="s">
        <v>7747</v>
      </c>
      <c r="L20" s="17" t="s">
        <v>7748</v>
      </c>
      <c r="M20" s="17" t="s">
        <v>7749</v>
      </c>
      <c r="N20" s="20">
        <v>39728</v>
      </c>
      <c r="O20" s="20">
        <v>39728</v>
      </c>
      <c r="P20" s="21">
        <f t="shared" si="0"/>
        <v>0</v>
      </c>
      <c r="Q20" s="22">
        <f t="shared" si="1"/>
        <v>0</v>
      </c>
    </row>
    <row r="21" spans="1:17" x14ac:dyDescent="0.2">
      <c r="A21" s="23">
        <v>110551</v>
      </c>
      <c r="B21" s="17" t="s">
        <v>397</v>
      </c>
      <c r="C21" s="17" t="s">
        <v>7750</v>
      </c>
      <c r="D21" s="17" t="s">
        <v>363</v>
      </c>
      <c r="E21" s="17" t="s">
        <v>7693</v>
      </c>
      <c r="F21" s="17" t="s">
        <v>7694</v>
      </c>
      <c r="G21" s="18">
        <v>11.6</v>
      </c>
      <c r="H21" s="18">
        <v>14.9</v>
      </c>
      <c r="I21" s="19">
        <v>500347.72</v>
      </c>
      <c r="J21" s="20">
        <v>39941</v>
      </c>
      <c r="K21" s="17" t="s">
        <v>7751</v>
      </c>
      <c r="L21" s="17" t="s">
        <v>7744</v>
      </c>
      <c r="M21" s="17" t="s">
        <v>7752</v>
      </c>
      <c r="N21" s="20">
        <v>40095</v>
      </c>
      <c r="O21" s="20">
        <v>40095</v>
      </c>
      <c r="P21" s="21">
        <f t="shared" si="0"/>
        <v>0</v>
      </c>
      <c r="Q21" s="22">
        <f t="shared" si="1"/>
        <v>0</v>
      </c>
    </row>
    <row r="22" spans="1:17" x14ac:dyDescent="0.2">
      <c r="A22" s="23">
        <v>82464.02</v>
      </c>
      <c r="B22" s="17" t="s">
        <v>131</v>
      </c>
      <c r="C22" s="17" t="s">
        <v>7753</v>
      </c>
      <c r="D22" s="17" t="s">
        <v>491</v>
      </c>
      <c r="E22" s="17" t="s">
        <v>7693</v>
      </c>
      <c r="F22" s="17" t="s">
        <v>7694</v>
      </c>
      <c r="G22" s="18">
        <v>0</v>
      </c>
      <c r="H22" s="18">
        <v>2.33</v>
      </c>
      <c r="I22" s="19">
        <v>392787.47</v>
      </c>
      <c r="J22" s="20">
        <v>39535</v>
      </c>
      <c r="K22" s="17" t="s">
        <v>7754</v>
      </c>
      <c r="L22" s="17" t="s">
        <v>7755</v>
      </c>
      <c r="M22" s="17" t="s">
        <v>7756</v>
      </c>
      <c r="N22" s="20">
        <v>39668</v>
      </c>
      <c r="O22" s="20">
        <v>39668</v>
      </c>
      <c r="P22" s="21">
        <f t="shared" si="0"/>
        <v>0</v>
      </c>
      <c r="Q22" s="22">
        <f t="shared" si="1"/>
        <v>0</v>
      </c>
    </row>
    <row r="23" spans="1:17" x14ac:dyDescent="0.2">
      <c r="A23" s="23">
        <v>84896.01</v>
      </c>
      <c r="B23" s="17" t="s">
        <v>18</v>
      </c>
      <c r="C23" s="17" t="s">
        <v>7700</v>
      </c>
      <c r="D23" s="17" t="s">
        <v>503</v>
      </c>
      <c r="E23" s="17" t="s">
        <v>7693</v>
      </c>
      <c r="F23" s="17" t="s">
        <v>7694</v>
      </c>
      <c r="G23" s="18">
        <v>2.58</v>
      </c>
      <c r="H23" s="18">
        <v>3.28</v>
      </c>
      <c r="I23" s="19">
        <v>1154291</v>
      </c>
      <c r="J23" s="20">
        <v>39535</v>
      </c>
      <c r="K23" s="17" t="s">
        <v>7757</v>
      </c>
      <c r="L23" s="17" t="s">
        <v>7702</v>
      </c>
      <c r="M23" s="17" t="s">
        <v>7758</v>
      </c>
      <c r="N23" s="20">
        <v>39679</v>
      </c>
      <c r="O23" s="20">
        <v>39679</v>
      </c>
      <c r="P23" s="21">
        <f t="shared" si="0"/>
        <v>0</v>
      </c>
      <c r="Q23" s="22">
        <f t="shared" si="1"/>
        <v>0</v>
      </c>
    </row>
    <row r="24" spans="1:17" x14ac:dyDescent="0.2">
      <c r="A24" s="23">
        <v>105614</v>
      </c>
      <c r="B24" s="17" t="s">
        <v>197</v>
      </c>
      <c r="C24" s="17" t="s">
        <v>7759</v>
      </c>
      <c r="D24" s="17" t="s">
        <v>1124</v>
      </c>
      <c r="E24" s="17" t="s">
        <v>7693</v>
      </c>
      <c r="F24" s="17" t="s">
        <v>7694</v>
      </c>
      <c r="G24" s="18">
        <v>0</v>
      </c>
      <c r="H24" s="18">
        <v>0.63</v>
      </c>
      <c r="I24" s="19">
        <v>1161000</v>
      </c>
      <c r="J24" s="20">
        <v>38835</v>
      </c>
      <c r="K24" s="17" t="s">
        <v>7741</v>
      </c>
      <c r="L24" s="17" t="s">
        <v>7699</v>
      </c>
      <c r="M24" s="17" t="s">
        <v>7742</v>
      </c>
      <c r="N24" s="20">
        <v>38979</v>
      </c>
      <c r="O24" s="20">
        <v>39021</v>
      </c>
      <c r="P24" s="21">
        <f t="shared" si="0"/>
        <v>1</v>
      </c>
      <c r="Q24" s="22">
        <f t="shared" si="1"/>
        <v>42</v>
      </c>
    </row>
    <row r="25" spans="1:17" x14ac:dyDescent="0.2">
      <c r="A25" s="23">
        <v>107285</v>
      </c>
      <c r="B25" s="17" t="s">
        <v>98</v>
      </c>
      <c r="C25" s="17" t="s">
        <v>7760</v>
      </c>
      <c r="D25" s="17" t="s">
        <v>503</v>
      </c>
      <c r="E25" s="17" t="s">
        <v>7693</v>
      </c>
      <c r="F25" s="17" t="s">
        <v>7694</v>
      </c>
      <c r="G25" s="18">
        <v>8.4</v>
      </c>
      <c r="H25" s="18">
        <v>14.54</v>
      </c>
      <c r="I25" s="19">
        <v>583247.92000000004</v>
      </c>
      <c r="J25" s="20">
        <v>38835</v>
      </c>
      <c r="K25" s="17" t="s">
        <v>7741</v>
      </c>
      <c r="L25" s="17" t="s">
        <v>7699</v>
      </c>
      <c r="M25" s="17" t="s">
        <v>57</v>
      </c>
      <c r="N25" s="20">
        <v>38979</v>
      </c>
      <c r="O25" s="20">
        <v>39021</v>
      </c>
      <c r="P25" s="21">
        <f t="shared" si="0"/>
        <v>1</v>
      </c>
      <c r="Q25" s="22">
        <f t="shared" si="1"/>
        <v>42</v>
      </c>
    </row>
    <row r="26" spans="1:17" x14ac:dyDescent="0.2">
      <c r="A26" s="23">
        <v>83814.009999999995</v>
      </c>
      <c r="B26" s="17" t="s">
        <v>231</v>
      </c>
      <c r="C26" s="17" t="s">
        <v>7761</v>
      </c>
      <c r="D26" s="17" t="s">
        <v>114</v>
      </c>
      <c r="E26" s="17" t="s">
        <v>7693</v>
      </c>
      <c r="F26" s="17" t="s">
        <v>7694</v>
      </c>
      <c r="G26" s="18">
        <v>5.6</v>
      </c>
      <c r="H26" s="18">
        <v>13.22</v>
      </c>
      <c r="I26" s="19">
        <v>3000862</v>
      </c>
      <c r="J26" s="20">
        <v>39619</v>
      </c>
      <c r="K26" s="17" t="s">
        <v>7762</v>
      </c>
      <c r="L26" s="17" t="s">
        <v>7763</v>
      </c>
      <c r="M26" s="17" t="s">
        <v>7764</v>
      </c>
      <c r="N26" s="20">
        <v>39765</v>
      </c>
      <c r="O26" s="20">
        <v>39765</v>
      </c>
      <c r="P26" s="21">
        <f t="shared" si="0"/>
        <v>0</v>
      </c>
      <c r="Q26" s="22">
        <f t="shared" si="1"/>
        <v>0</v>
      </c>
    </row>
    <row r="27" spans="1:17" x14ac:dyDescent="0.2">
      <c r="A27" s="23">
        <v>107304.01</v>
      </c>
      <c r="B27" s="17" t="s">
        <v>18</v>
      </c>
      <c r="C27" s="17" t="s">
        <v>7700</v>
      </c>
      <c r="D27" s="17" t="s">
        <v>114</v>
      </c>
      <c r="E27" s="17" t="s">
        <v>7693</v>
      </c>
      <c r="F27" s="17" t="s">
        <v>7694</v>
      </c>
      <c r="G27" s="18">
        <v>4.53</v>
      </c>
      <c r="H27" s="18">
        <v>7.29</v>
      </c>
      <c r="I27" s="19">
        <v>414552</v>
      </c>
      <c r="J27" s="20">
        <v>39661</v>
      </c>
      <c r="K27" s="17" t="s">
        <v>7765</v>
      </c>
      <c r="L27" s="17" t="s">
        <v>7766</v>
      </c>
      <c r="M27" s="17" t="s">
        <v>7767</v>
      </c>
      <c r="N27" s="20">
        <v>39756</v>
      </c>
      <c r="O27" s="20">
        <v>39756</v>
      </c>
      <c r="P27" s="21">
        <f t="shared" si="0"/>
        <v>0</v>
      </c>
      <c r="Q27" s="22">
        <f t="shared" si="1"/>
        <v>0</v>
      </c>
    </row>
    <row r="28" spans="1:17" x14ac:dyDescent="0.2">
      <c r="A28" s="23">
        <v>105614</v>
      </c>
      <c r="B28" s="17" t="s">
        <v>98</v>
      </c>
      <c r="C28" s="17" t="s">
        <v>7760</v>
      </c>
      <c r="D28" s="17" t="s">
        <v>1124</v>
      </c>
      <c r="E28" s="17" t="s">
        <v>7693</v>
      </c>
      <c r="F28" s="17" t="s">
        <v>7694</v>
      </c>
      <c r="G28" s="18">
        <v>22.24</v>
      </c>
      <c r="H28" s="18">
        <v>24.97</v>
      </c>
      <c r="I28" s="19">
        <v>1161000</v>
      </c>
      <c r="J28" s="20">
        <v>38835</v>
      </c>
      <c r="K28" s="17" t="s">
        <v>7741</v>
      </c>
      <c r="L28" s="17" t="s">
        <v>7699</v>
      </c>
      <c r="M28" s="17" t="s">
        <v>7742</v>
      </c>
      <c r="N28" s="20">
        <v>38979</v>
      </c>
      <c r="O28" s="20">
        <v>39021</v>
      </c>
      <c r="P28" s="21">
        <f t="shared" si="0"/>
        <v>1</v>
      </c>
      <c r="Q28" s="22">
        <f t="shared" si="1"/>
        <v>42</v>
      </c>
    </row>
    <row r="29" spans="1:17" x14ac:dyDescent="0.2">
      <c r="A29" s="23">
        <v>82381.009999999995</v>
      </c>
      <c r="B29" s="17" t="s">
        <v>98</v>
      </c>
      <c r="C29" s="17" t="s">
        <v>7760</v>
      </c>
      <c r="D29" s="17" t="s">
        <v>99</v>
      </c>
      <c r="E29" s="17" t="s">
        <v>7693</v>
      </c>
      <c r="F29" s="17" t="s">
        <v>7694</v>
      </c>
      <c r="G29" s="18">
        <v>11.34</v>
      </c>
      <c r="H29" s="18">
        <v>12.97</v>
      </c>
      <c r="I29" s="19">
        <v>465682.86</v>
      </c>
      <c r="J29" s="20">
        <v>38835</v>
      </c>
      <c r="K29" s="17" t="s">
        <v>7741</v>
      </c>
      <c r="L29" s="17" t="s">
        <v>7699</v>
      </c>
      <c r="M29" s="17" t="s">
        <v>7768</v>
      </c>
      <c r="N29" s="20">
        <v>38979</v>
      </c>
      <c r="O29" s="20">
        <v>39021</v>
      </c>
      <c r="P29" s="21">
        <f t="shared" si="0"/>
        <v>1</v>
      </c>
      <c r="Q29" s="22">
        <f t="shared" si="1"/>
        <v>42</v>
      </c>
    </row>
    <row r="30" spans="1:17" x14ac:dyDescent="0.2">
      <c r="A30" s="23">
        <v>107548</v>
      </c>
      <c r="B30" s="17" t="s">
        <v>18</v>
      </c>
      <c r="C30" s="17" t="s">
        <v>7700</v>
      </c>
      <c r="D30" s="17" t="s">
        <v>348</v>
      </c>
      <c r="E30" s="17" t="s">
        <v>7693</v>
      </c>
      <c r="F30" s="17" t="s">
        <v>7694</v>
      </c>
      <c r="G30" s="18">
        <v>11.66</v>
      </c>
      <c r="H30" s="18">
        <v>13.18</v>
      </c>
      <c r="I30" s="19">
        <v>846548.91</v>
      </c>
      <c r="J30" s="20">
        <v>38870</v>
      </c>
      <c r="K30" s="17" t="s">
        <v>7769</v>
      </c>
      <c r="L30" s="17" t="s">
        <v>7770</v>
      </c>
      <c r="M30" s="17" t="s">
        <v>7703</v>
      </c>
      <c r="N30" s="20">
        <v>38981</v>
      </c>
      <c r="O30" s="20">
        <v>39142</v>
      </c>
      <c r="P30" s="21">
        <f t="shared" si="0"/>
        <v>1</v>
      </c>
      <c r="Q30" s="22">
        <f t="shared" si="1"/>
        <v>161</v>
      </c>
    </row>
    <row r="31" spans="1:17" x14ac:dyDescent="0.2">
      <c r="A31" s="23">
        <v>110330</v>
      </c>
      <c r="B31" s="17" t="s">
        <v>65</v>
      </c>
      <c r="C31" s="17" t="s">
        <v>7771</v>
      </c>
      <c r="D31" s="17" t="s">
        <v>2718</v>
      </c>
      <c r="E31" s="17" t="s">
        <v>7693</v>
      </c>
      <c r="F31" s="17" t="s">
        <v>7694</v>
      </c>
      <c r="G31" s="18">
        <v>10.14</v>
      </c>
      <c r="H31" s="18">
        <v>12.32</v>
      </c>
      <c r="I31" s="19">
        <v>768187.27</v>
      </c>
      <c r="J31" s="20">
        <v>39535</v>
      </c>
      <c r="K31" s="17" t="s">
        <v>7772</v>
      </c>
      <c r="L31" s="17" t="s">
        <v>7773</v>
      </c>
      <c r="M31" s="17" t="s">
        <v>7774</v>
      </c>
      <c r="N31" s="20">
        <v>39700</v>
      </c>
      <c r="O31" s="20">
        <v>39700</v>
      </c>
      <c r="P31" s="21">
        <f t="shared" si="0"/>
        <v>0</v>
      </c>
      <c r="Q31" s="22">
        <f t="shared" si="1"/>
        <v>0</v>
      </c>
    </row>
    <row r="32" spans="1:17" x14ac:dyDescent="0.2">
      <c r="A32" s="23">
        <v>110810</v>
      </c>
      <c r="B32" s="17" t="s">
        <v>49</v>
      </c>
      <c r="C32" s="17" t="s">
        <v>7692</v>
      </c>
      <c r="D32" s="17" t="s">
        <v>6294</v>
      </c>
      <c r="E32" s="17" t="s">
        <v>7693</v>
      </c>
      <c r="F32" s="17" t="s">
        <v>7694</v>
      </c>
      <c r="G32" s="18">
        <v>0</v>
      </c>
      <c r="H32" s="18">
        <v>6.02</v>
      </c>
      <c r="I32" s="19">
        <v>847969.05</v>
      </c>
      <c r="J32" s="20">
        <v>39619</v>
      </c>
      <c r="K32" s="17" t="s">
        <v>7775</v>
      </c>
      <c r="L32" s="17" t="s">
        <v>7744</v>
      </c>
      <c r="M32" s="17" t="s">
        <v>7776</v>
      </c>
      <c r="N32" s="20">
        <v>39737</v>
      </c>
      <c r="O32" s="20">
        <v>39737</v>
      </c>
      <c r="P32" s="21">
        <f t="shared" si="0"/>
        <v>0</v>
      </c>
      <c r="Q32" s="22">
        <f t="shared" si="1"/>
        <v>0</v>
      </c>
    </row>
    <row r="33" spans="1:17" x14ac:dyDescent="0.2">
      <c r="A33" s="23">
        <v>81942.009999999995</v>
      </c>
      <c r="B33" s="17" t="s">
        <v>181</v>
      </c>
      <c r="C33" s="17" t="s">
        <v>7746</v>
      </c>
      <c r="D33" s="17" t="s">
        <v>647</v>
      </c>
      <c r="E33" s="17" t="s">
        <v>7693</v>
      </c>
      <c r="F33" s="17" t="s">
        <v>7710</v>
      </c>
      <c r="G33" s="18">
        <v>0</v>
      </c>
      <c r="H33" s="18">
        <v>0.2</v>
      </c>
      <c r="I33" s="19">
        <v>773021.48</v>
      </c>
      <c r="J33" s="20">
        <v>39619</v>
      </c>
      <c r="K33" s="17" t="s">
        <v>7777</v>
      </c>
      <c r="L33" s="17" t="s">
        <v>7778</v>
      </c>
      <c r="M33" s="17" t="s">
        <v>7779</v>
      </c>
      <c r="N33" s="20">
        <v>39721</v>
      </c>
      <c r="O33" s="20">
        <v>39721</v>
      </c>
      <c r="P33" s="21">
        <f t="shared" si="0"/>
        <v>0</v>
      </c>
      <c r="Q33" s="22">
        <f t="shared" si="1"/>
        <v>0</v>
      </c>
    </row>
    <row r="34" spans="1:17" x14ac:dyDescent="0.2">
      <c r="A34" s="23">
        <v>81942.009999999995</v>
      </c>
      <c r="B34" s="17" t="s">
        <v>169</v>
      </c>
      <c r="C34" s="17" t="s">
        <v>7694</v>
      </c>
      <c r="D34" s="17" t="s">
        <v>647</v>
      </c>
      <c r="E34" s="17" t="s">
        <v>7693</v>
      </c>
      <c r="F34" s="17" t="s">
        <v>7780</v>
      </c>
      <c r="G34" s="18">
        <v>0</v>
      </c>
      <c r="H34" s="18">
        <v>0.76</v>
      </c>
      <c r="I34" s="19">
        <v>773021.48</v>
      </c>
      <c r="J34" s="20">
        <v>39619</v>
      </c>
      <c r="K34" s="17" t="s">
        <v>7777</v>
      </c>
      <c r="L34" s="17" t="s">
        <v>7778</v>
      </c>
      <c r="M34" s="17" t="s">
        <v>7779</v>
      </c>
      <c r="N34" s="20">
        <v>39721</v>
      </c>
      <c r="O34" s="20">
        <v>39721</v>
      </c>
      <c r="P34" s="21">
        <f t="shared" si="0"/>
        <v>0</v>
      </c>
      <c r="Q34" s="22">
        <f t="shared" si="1"/>
        <v>0</v>
      </c>
    </row>
    <row r="35" spans="1:17" x14ac:dyDescent="0.2">
      <c r="A35" s="23">
        <v>81853.009999999995</v>
      </c>
      <c r="B35" s="17" t="s">
        <v>40</v>
      </c>
      <c r="C35" s="17" t="s">
        <v>7781</v>
      </c>
      <c r="D35" s="17" t="s">
        <v>545</v>
      </c>
      <c r="E35" s="17" t="s">
        <v>7693</v>
      </c>
      <c r="F35" s="17" t="s">
        <v>7694</v>
      </c>
      <c r="G35" s="18">
        <v>0</v>
      </c>
      <c r="H35" s="18">
        <v>5.72</v>
      </c>
      <c r="I35" s="19">
        <v>921226.74</v>
      </c>
      <c r="J35" s="20">
        <v>39619</v>
      </c>
      <c r="K35" s="17" t="s">
        <v>7782</v>
      </c>
      <c r="L35" s="17" t="s">
        <v>7744</v>
      </c>
      <c r="M35" s="17" t="s">
        <v>7783</v>
      </c>
      <c r="N35" s="20">
        <v>39994</v>
      </c>
      <c r="O35" s="20">
        <v>39994</v>
      </c>
      <c r="P35" s="21">
        <f t="shared" si="0"/>
        <v>0</v>
      </c>
      <c r="Q35" s="22">
        <f t="shared" si="1"/>
        <v>0</v>
      </c>
    </row>
    <row r="36" spans="1:17" x14ac:dyDescent="0.2">
      <c r="A36" s="23">
        <v>84227.01</v>
      </c>
      <c r="B36" s="17" t="s">
        <v>172</v>
      </c>
      <c r="C36" s="17" t="s">
        <v>7710</v>
      </c>
      <c r="D36" s="17" t="s">
        <v>99</v>
      </c>
      <c r="E36" s="17" t="s">
        <v>7693</v>
      </c>
      <c r="F36" s="17" t="s">
        <v>7710</v>
      </c>
      <c r="G36" s="18">
        <v>18.14</v>
      </c>
      <c r="H36" s="18">
        <v>21.58</v>
      </c>
      <c r="I36" s="19">
        <v>959782.94</v>
      </c>
      <c r="J36" s="20">
        <v>38793</v>
      </c>
      <c r="K36" s="17" t="s">
        <v>7784</v>
      </c>
      <c r="L36" s="17" t="s">
        <v>7785</v>
      </c>
      <c r="M36" s="17" t="s">
        <v>7786</v>
      </c>
      <c r="N36" s="20">
        <v>38990</v>
      </c>
      <c r="O36" s="20">
        <v>39020</v>
      </c>
      <c r="P36" s="21">
        <f t="shared" si="0"/>
        <v>1</v>
      </c>
      <c r="Q36" s="22">
        <f t="shared" si="1"/>
        <v>30</v>
      </c>
    </row>
    <row r="37" spans="1:17" x14ac:dyDescent="0.2">
      <c r="A37" s="23">
        <v>110830</v>
      </c>
      <c r="B37" s="17" t="s">
        <v>174</v>
      </c>
      <c r="C37" s="17" t="s">
        <v>7780</v>
      </c>
      <c r="D37" s="17" t="s">
        <v>71</v>
      </c>
      <c r="E37" s="17" t="s">
        <v>7693</v>
      </c>
      <c r="F37" s="17" t="s">
        <v>7694</v>
      </c>
      <c r="G37" s="18">
        <v>5.36</v>
      </c>
      <c r="H37" s="18">
        <v>10.58</v>
      </c>
      <c r="I37" s="19">
        <v>787703.86</v>
      </c>
      <c r="J37" s="20">
        <v>39661</v>
      </c>
      <c r="K37" s="17" t="s">
        <v>7787</v>
      </c>
      <c r="L37" s="17" t="s">
        <v>7788</v>
      </c>
      <c r="M37" s="17" t="s">
        <v>7789</v>
      </c>
      <c r="N37" s="20">
        <v>39772</v>
      </c>
      <c r="O37" s="20">
        <v>39772</v>
      </c>
      <c r="P37" s="21">
        <f t="shared" si="0"/>
        <v>0</v>
      </c>
      <c r="Q37" s="22">
        <f t="shared" si="1"/>
        <v>0</v>
      </c>
    </row>
    <row r="38" spans="1:17" x14ac:dyDescent="0.2">
      <c r="A38" s="23">
        <v>107541</v>
      </c>
      <c r="B38" s="17" t="s">
        <v>250</v>
      </c>
      <c r="C38" s="17" t="s">
        <v>7790</v>
      </c>
      <c r="D38" s="17" t="s">
        <v>913</v>
      </c>
      <c r="E38" s="17" t="s">
        <v>7693</v>
      </c>
      <c r="F38" s="17" t="s">
        <v>7694</v>
      </c>
      <c r="G38" s="18">
        <v>29.94</v>
      </c>
      <c r="H38" s="18">
        <v>34.909999999999997</v>
      </c>
      <c r="I38" s="19">
        <v>1386565.18</v>
      </c>
      <c r="J38" s="20">
        <v>38870</v>
      </c>
      <c r="K38" s="17" t="s">
        <v>7791</v>
      </c>
      <c r="L38" s="17" t="s">
        <v>7699</v>
      </c>
      <c r="M38" s="17" t="s">
        <v>7792</v>
      </c>
      <c r="N38" s="20">
        <v>39015</v>
      </c>
      <c r="O38" s="20">
        <v>39051</v>
      </c>
      <c r="P38" s="21">
        <f t="shared" si="0"/>
        <v>1</v>
      </c>
      <c r="Q38" s="22">
        <f t="shared" si="1"/>
        <v>36</v>
      </c>
    </row>
    <row r="39" spans="1:17" x14ac:dyDescent="0.2">
      <c r="A39" s="23">
        <v>81669.009999999995</v>
      </c>
      <c r="B39" s="17" t="s">
        <v>121</v>
      </c>
      <c r="C39" s="17" t="s">
        <v>7720</v>
      </c>
      <c r="D39" s="17" t="s">
        <v>1002</v>
      </c>
      <c r="E39" s="17" t="s">
        <v>7693</v>
      </c>
      <c r="F39" s="17" t="s">
        <v>7694</v>
      </c>
      <c r="G39" s="18">
        <v>2.85</v>
      </c>
      <c r="H39" s="18">
        <v>4.97</v>
      </c>
      <c r="I39" s="19">
        <v>275562.90000000002</v>
      </c>
      <c r="J39" s="20">
        <v>39661</v>
      </c>
      <c r="K39" s="17" t="s">
        <v>7793</v>
      </c>
      <c r="L39" s="17" t="s">
        <v>7744</v>
      </c>
      <c r="M39" s="17" t="s">
        <v>7794</v>
      </c>
      <c r="N39" s="20">
        <v>39782</v>
      </c>
      <c r="O39" s="20">
        <v>39782</v>
      </c>
      <c r="P39" s="21">
        <f t="shared" si="0"/>
        <v>0</v>
      </c>
      <c r="Q39" s="22">
        <f t="shared" si="1"/>
        <v>0</v>
      </c>
    </row>
    <row r="40" spans="1:17" x14ac:dyDescent="0.2">
      <c r="A40" s="23">
        <v>82412.009999999995</v>
      </c>
      <c r="B40" s="17" t="s">
        <v>121</v>
      </c>
      <c r="C40" s="17" t="s">
        <v>7720</v>
      </c>
      <c r="D40" s="17" t="s">
        <v>369</v>
      </c>
      <c r="E40" s="17" t="s">
        <v>7693</v>
      </c>
      <c r="F40" s="17" t="s">
        <v>7694</v>
      </c>
      <c r="G40" s="18">
        <v>17.53</v>
      </c>
      <c r="H40" s="18">
        <v>21.93</v>
      </c>
      <c r="I40" s="19">
        <v>577624.75</v>
      </c>
      <c r="J40" s="20">
        <v>39661</v>
      </c>
      <c r="K40" s="17" t="s">
        <v>7793</v>
      </c>
      <c r="L40" s="17" t="s">
        <v>7795</v>
      </c>
      <c r="M40" s="17" t="s">
        <v>7796</v>
      </c>
      <c r="N40" s="20">
        <v>39782</v>
      </c>
      <c r="O40" s="20">
        <v>39782</v>
      </c>
      <c r="P40" s="21">
        <f t="shared" si="0"/>
        <v>0</v>
      </c>
      <c r="Q40" s="22">
        <f t="shared" si="1"/>
        <v>0</v>
      </c>
    </row>
    <row r="41" spans="1:17" x14ac:dyDescent="0.2">
      <c r="A41" s="23">
        <v>81036.009999999995</v>
      </c>
      <c r="B41" s="17" t="s">
        <v>219</v>
      </c>
      <c r="C41" s="17" t="s">
        <v>7797</v>
      </c>
      <c r="D41" s="17" t="s">
        <v>363</v>
      </c>
      <c r="E41" s="17" t="s">
        <v>7693</v>
      </c>
      <c r="F41" s="17" t="s">
        <v>7694</v>
      </c>
      <c r="G41" s="18">
        <v>6.1</v>
      </c>
      <c r="H41" s="18">
        <v>14.3</v>
      </c>
      <c r="I41" s="19">
        <v>1144430.8</v>
      </c>
      <c r="J41" s="20">
        <v>39115</v>
      </c>
      <c r="K41" s="17" t="s">
        <v>7798</v>
      </c>
      <c r="L41" s="17" t="s">
        <v>7719</v>
      </c>
      <c r="M41" s="17" t="s">
        <v>7799</v>
      </c>
      <c r="N41" s="20">
        <v>39218</v>
      </c>
      <c r="O41" s="20">
        <v>39294</v>
      </c>
      <c r="P41" s="21">
        <f t="shared" si="0"/>
        <v>1</v>
      </c>
      <c r="Q41" s="22">
        <f t="shared" si="1"/>
        <v>76</v>
      </c>
    </row>
    <row r="42" spans="1:17" x14ac:dyDescent="0.2">
      <c r="A42" s="23">
        <v>81861.009999999995</v>
      </c>
      <c r="B42" s="17" t="s">
        <v>316</v>
      </c>
      <c r="C42" s="17" t="s">
        <v>7800</v>
      </c>
      <c r="D42" s="17" t="s">
        <v>363</v>
      </c>
      <c r="E42" s="17" t="s">
        <v>7693</v>
      </c>
      <c r="F42" s="17" t="s">
        <v>7694</v>
      </c>
      <c r="G42" s="18">
        <v>10.65</v>
      </c>
      <c r="H42" s="18">
        <v>13.28</v>
      </c>
      <c r="I42" s="19">
        <v>620525.89</v>
      </c>
      <c r="J42" s="20">
        <v>39115</v>
      </c>
      <c r="K42" s="17" t="s">
        <v>7801</v>
      </c>
      <c r="L42" s="17" t="s">
        <v>7773</v>
      </c>
      <c r="M42" s="17" t="s">
        <v>7735</v>
      </c>
      <c r="N42" s="20">
        <v>39225</v>
      </c>
      <c r="O42" s="20">
        <v>39294</v>
      </c>
      <c r="P42" s="21">
        <f t="shared" si="0"/>
        <v>1</v>
      </c>
      <c r="Q42" s="22">
        <f t="shared" si="1"/>
        <v>69</v>
      </c>
    </row>
    <row r="43" spans="1:17" x14ac:dyDescent="0.2">
      <c r="A43" s="23">
        <v>109523</v>
      </c>
      <c r="B43" s="17" t="s">
        <v>54</v>
      </c>
      <c r="C43" s="17" t="s">
        <v>7709</v>
      </c>
      <c r="D43" s="17" t="s">
        <v>796</v>
      </c>
      <c r="E43" s="17" t="s">
        <v>7693</v>
      </c>
      <c r="F43" s="17" t="s">
        <v>7694</v>
      </c>
      <c r="G43" s="18">
        <v>22.99</v>
      </c>
      <c r="H43" s="18">
        <v>26.72</v>
      </c>
      <c r="I43" s="19">
        <v>1014049.34</v>
      </c>
      <c r="J43" s="20">
        <v>39850</v>
      </c>
      <c r="K43" s="17" t="s">
        <v>7802</v>
      </c>
      <c r="L43" s="17" t="s">
        <v>7699</v>
      </c>
      <c r="M43" s="17" t="s">
        <v>7803</v>
      </c>
      <c r="N43" s="20">
        <v>39994</v>
      </c>
      <c r="O43" s="20">
        <v>39994</v>
      </c>
      <c r="P43" s="21">
        <f t="shared" si="0"/>
        <v>0</v>
      </c>
      <c r="Q43" s="22">
        <f t="shared" si="1"/>
        <v>0</v>
      </c>
    </row>
    <row r="44" spans="1:17" x14ac:dyDescent="0.2">
      <c r="A44" s="23">
        <v>80143.009999999995</v>
      </c>
      <c r="B44" s="17" t="s">
        <v>192</v>
      </c>
      <c r="C44" s="17" t="s">
        <v>7804</v>
      </c>
      <c r="D44" s="17" t="s">
        <v>401</v>
      </c>
      <c r="E44" s="17" t="s">
        <v>7693</v>
      </c>
      <c r="F44" s="17" t="s">
        <v>7694</v>
      </c>
      <c r="G44" s="18">
        <v>18.149999999999999</v>
      </c>
      <c r="H44" s="18">
        <v>20.079999999999998</v>
      </c>
      <c r="I44" s="19">
        <v>436100.33</v>
      </c>
      <c r="J44" s="20">
        <v>39115</v>
      </c>
      <c r="K44" s="17" t="s">
        <v>7805</v>
      </c>
      <c r="L44" s="17" t="s">
        <v>7734</v>
      </c>
      <c r="M44" s="17" t="s">
        <v>7806</v>
      </c>
      <c r="N44" s="20">
        <v>39225</v>
      </c>
      <c r="O44" s="20">
        <v>39294</v>
      </c>
      <c r="P44" s="21">
        <f t="shared" si="0"/>
        <v>1</v>
      </c>
      <c r="Q44" s="22">
        <f t="shared" si="1"/>
        <v>69</v>
      </c>
    </row>
    <row r="45" spans="1:17" x14ac:dyDescent="0.2">
      <c r="A45" s="23">
        <v>81056.009999999995</v>
      </c>
      <c r="B45" s="17" t="s">
        <v>607</v>
      </c>
      <c r="C45" s="17" t="s">
        <v>7807</v>
      </c>
      <c r="D45" s="17" t="s">
        <v>3233</v>
      </c>
      <c r="E45" s="17" t="s">
        <v>7693</v>
      </c>
      <c r="F45" s="17" t="s">
        <v>7694</v>
      </c>
      <c r="G45" s="18">
        <v>5.46</v>
      </c>
      <c r="H45" s="18">
        <v>6.58</v>
      </c>
      <c r="I45" s="19">
        <v>393756.63</v>
      </c>
      <c r="J45" s="20">
        <v>39115</v>
      </c>
      <c r="K45" s="17" t="s">
        <v>7808</v>
      </c>
      <c r="L45" s="17" t="s">
        <v>7738</v>
      </c>
      <c r="M45" s="17" t="s">
        <v>7703</v>
      </c>
      <c r="N45" s="20">
        <v>39227</v>
      </c>
      <c r="O45" s="20">
        <v>39294</v>
      </c>
      <c r="P45" s="21">
        <f t="shared" si="0"/>
        <v>1</v>
      </c>
      <c r="Q45" s="22">
        <f t="shared" si="1"/>
        <v>67</v>
      </c>
    </row>
    <row r="46" spans="1:17" x14ac:dyDescent="0.2">
      <c r="A46" s="23">
        <v>112133</v>
      </c>
      <c r="B46" s="17" t="s">
        <v>208</v>
      </c>
      <c r="C46" s="17" t="s">
        <v>7809</v>
      </c>
      <c r="D46" s="17" t="s">
        <v>846</v>
      </c>
      <c r="E46" s="17" t="s">
        <v>7693</v>
      </c>
      <c r="F46" s="17" t="s">
        <v>7694</v>
      </c>
      <c r="G46" s="18">
        <v>16.760000000000002</v>
      </c>
      <c r="H46" s="18">
        <v>20</v>
      </c>
      <c r="I46" s="19">
        <v>786315.48</v>
      </c>
      <c r="J46" s="20">
        <v>39850</v>
      </c>
      <c r="K46" s="17" t="s">
        <v>7810</v>
      </c>
      <c r="L46" s="17" t="s">
        <v>7738</v>
      </c>
      <c r="M46" s="17" t="s">
        <v>7811</v>
      </c>
      <c r="N46" s="20">
        <v>39993</v>
      </c>
      <c r="O46" s="20">
        <v>39993</v>
      </c>
      <c r="P46" s="21">
        <f t="shared" si="0"/>
        <v>0</v>
      </c>
      <c r="Q46" s="22">
        <f t="shared" si="1"/>
        <v>0</v>
      </c>
    </row>
    <row r="47" spans="1:17" x14ac:dyDescent="0.2">
      <c r="A47" s="23">
        <v>111405</v>
      </c>
      <c r="B47" s="17" t="s">
        <v>54</v>
      </c>
      <c r="C47" s="17" t="s">
        <v>7709</v>
      </c>
      <c r="D47" s="17" t="s">
        <v>108</v>
      </c>
      <c r="E47" s="17" t="s">
        <v>7693</v>
      </c>
      <c r="F47" s="17" t="s">
        <v>7694</v>
      </c>
      <c r="G47" s="18">
        <v>0</v>
      </c>
      <c r="H47" s="18">
        <v>8.2899999999999991</v>
      </c>
      <c r="I47" s="19">
        <v>3538172</v>
      </c>
      <c r="J47" s="20">
        <v>39794</v>
      </c>
      <c r="K47" s="17" t="s">
        <v>7812</v>
      </c>
      <c r="L47" s="17" t="s">
        <v>7706</v>
      </c>
      <c r="M47" s="17" t="s">
        <v>7813</v>
      </c>
      <c r="N47" s="20">
        <v>39994</v>
      </c>
      <c r="O47" s="20">
        <v>39994</v>
      </c>
      <c r="P47" s="21">
        <f t="shared" si="0"/>
        <v>0</v>
      </c>
      <c r="Q47" s="22">
        <f t="shared" si="1"/>
        <v>0</v>
      </c>
    </row>
    <row r="48" spans="1:17" x14ac:dyDescent="0.2">
      <c r="A48" s="23">
        <v>111396</v>
      </c>
      <c r="B48" s="17" t="s">
        <v>18</v>
      </c>
      <c r="C48" s="17" t="s">
        <v>7700</v>
      </c>
      <c r="D48" s="17" t="s">
        <v>146</v>
      </c>
      <c r="E48" s="17" t="s">
        <v>7693</v>
      </c>
      <c r="F48" s="17" t="s">
        <v>7694</v>
      </c>
      <c r="G48" s="18">
        <v>0</v>
      </c>
      <c r="H48" s="18">
        <v>5.25</v>
      </c>
      <c r="I48" s="19">
        <v>3958417.34</v>
      </c>
      <c r="J48" s="20">
        <v>39794</v>
      </c>
      <c r="K48" s="17" t="s">
        <v>7814</v>
      </c>
      <c r="L48" s="17" t="s">
        <v>7702</v>
      </c>
      <c r="M48" s="17" t="s">
        <v>7815</v>
      </c>
      <c r="N48" s="20">
        <v>40016</v>
      </c>
      <c r="O48" s="20">
        <v>40016</v>
      </c>
      <c r="P48" s="21">
        <f t="shared" si="0"/>
        <v>0</v>
      </c>
      <c r="Q48" s="22">
        <f t="shared" si="1"/>
        <v>0</v>
      </c>
    </row>
    <row r="49" spans="1:17" x14ac:dyDescent="0.2">
      <c r="A49" s="23">
        <v>109028</v>
      </c>
      <c r="B49" s="17" t="s">
        <v>43</v>
      </c>
      <c r="C49" s="17" t="s">
        <v>7816</v>
      </c>
      <c r="D49" s="17" t="s">
        <v>660</v>
      </c>
      <c r="E49" s="17" t="s">
        <v>7693</v>
      </c>
      <c r="F49" s="17" t="s">
        <v>7694</v>
      </c>
      <c r="G49" s="18">
        <v>6.86</v>
      </c>
      <c r="H49" s="18">
        <v>7.8</v>
      </c>
      <c r="I49" s="19">
        <v>103635.17</v>
      </c>
      <c r="J49" s="20">
        <v>39157</v>
      </c>
      <c r="K49" s="17" t="s">
        <v>7817</v>
      </c>
      <c r="L49" s="17" t="s">
        <v>7818</v>
      </c>
      <c r="M49" s="17" t="s">
        <v>57</v>
      </c>
      <c r="N49" s="20">
        <v>39238</v>
      </c>
      <c r="O49" s="20">
        <v>39355</v>
      </c>
      <c r="P49" s="21">
        <f t="shared" si="0"/>
        <v>1</v>
      </c>
      <c r="Q49" s="22">
        <f t="shared" si="1"/>
        <v>117</v>
      </c>
    </row>
    <row r="50" spans="1:17" x14ac:dyDescent="0.2">
      <c r="A50" s="23">
        <v>108813</v>
      </c>
      <c r="B50" s="17" t="s">
        <v>18</v>
      </c>
      <c r="C50" s="17" t="s">
        <v>7700</v>
      </c>
      <c r="D50" s="17" t="s">
        <v>533</v>
      </c>
      <c r="E50" s="17" t="s">
        <v>7693</v>
      </c>
      <c r="F50" s="17" t="s">
        <v>7694</v>
      </c>
      <c r="G50" s="18">
        <v>13.45</v>
      </c>
      <c r="H50" s="18">
        <v>16.3</v>
      </c>
      <c r="I50" s="19">
        <v>881150</v>
      </c>
      <c r="J50" s="20">
        <v>39115</v>
      </c>
      <c r="K50" s="17" t="s">
        <v>7819</v>
      </c>
      <c r="L50" s="17" t="s">
        <v>7820</v>
      </c>
      <c r="M50" s="17" t="s">
        <v>7703</v>
      </c>
      <c r="N50" s="20">
        <v>39239</v>
      </c>
      <c r="O50" s="20">
        <v>39294</v>
      </c>
      <c r="P50" s="21">
        <f t="shared" si="0"/>
        <v>1</v>
      </c>
      <c r="Q50" s="22">
        <f t="shared" si="1"/>
        <v>55</v>
      </c>
    </row>
    <row r="51" spans="1:17" x14ac:dyDescent="0.2">
      <c r="A51" s="23">
        <v>112145</v>
      </c>
      <c r="B51" s="17" t="s">
        <v>18</v>
      </c>
      <c r="C51" s="17" t="s">
        <v>7700</v>
      </c>
      <c r="D51" s="17" t="s">
        <v>1089</v>
      </c>
      <c r="E51" s="17" t="s">
        <v>7693</v>
      </c>
      <c r="F51" s="17" t="s">
        <v>7694</v>
      </c>
      <c r="G51" s="18">
        <v>23.9</v>
      </c>
      <c r="H51" s="18">
        <v>25.71</v>
      </c>
      <c r="I51" s="19">
        <v>918750</v>
      </c>
      <c r="J51" s="20">
        <v>40256</v>
      </c>
      <c r="K51" s="17" t="s">
        <v>7821</v>
      </c>
      <c r="L51" s="17" t="s">
        <v>7822</v>
      </c>
      <c r="M51" s="17" t="s">
        <v>7823</v>
      </c>
      <c r="N51" s="20">
        <v>40361</v>
      </c>
      <c r="O51" s="20">
        <v>40361</v>
      </c>
      <c r="P51" s="21">
        <f t="shared" si="0"/>
        <v>0</v>
      </c>
      <c r="Q51" s="22">
        <f t="shared" si="1"/>
        <v>0</v>
      </c>
    </row>
    <row r="52" spans="1:17" x14ac:dyDescent="0.2">
      <c r="A52" s="23">
        <v>83084.009999999995</v>
      </c>
      <c r="B52" s="17" t="s">
        <v>94</v>
      </c>
      <c r="C52" s="17" t="s">
        <v>7824</v>
      </c>
      <c r="D52" s="17" t="s">
        <v>1011</v>
      </c>
      <c r="E52" s="17" t="s">
        <v>7693</v>
      </c>
      <c r="F52" s="17" t="s">
        <v>7694</v>
      </c>
      <c r="G52" s="18">
        <v>4.3600000000000003</v>
      </c>
      <c r="H52" s="18">
        <v>9.25</v>
      </c>
      <c r="I52" s="19">
        <v>1727025.81</v>
      </c>
      <c r="J52" s="20">
        <v>39115</v>
      </c>
      <c r="K52" s="17" t="s">
        <v>7825</v>
      </c>
      <c r="L52" s="17" t="s">
        <v>7763</v>
      </c>
      <c r="M52" s="17" t="s">
        <v>7826</v>
      </c>
      <c r="N52" s="20">
        <v>39246</v>
      </c>
      <c r="O52" s="20">
        <v>39294</v>
      </c>
      <c r="P52" s="21">
        <f t="shared" si="0"/>
        <v>1</v>
      </c>
      <c r="Q52" s="22">
        <f t="shared" si="1"/>
        <v>48</v>
      </c>
    </row>
    <row r="53" spans="1:17" x14ac:dyDescent="0.2">
      <c r="A53" s="23">
        <v>81833.009999999995</v>
      </c>
      <c r="B53" s="17" t="s">
        <v>210</v>
      </c>
      <c r="C53" s="17" t="s">
        <v>7827</v>
      </c>
      <c r="D53" s="17" t="s">
        <v>7180</v>
      </c>
      <c r="E53" s="17" t="s">
        <v>7693</v>
      </c>
      <c r="F53" s="17" t="s">
        <v>7694</v>
      </c>
      <c r="G53" s="18">
        <v>0</v>
      </c>
      <c r="H53" s="18">
        <v>6.08</v>
      </c>
      <c r="I53" s="19">
        <v>693960.59</v>
      </c>
      <c r="J53" s="20">
        <v>39115</v>
      </c>
      <c r="K53" s="17" t="s">
        <v>7828</v>
      </c>
      <c r="L53" s="17" t="s">
        <v>7829</v>
      </c>
      <c r="M53" s="17" t="s">
        <v>7826</v>
      </c>
      <c r="N53" s="20">
        <v>39246</v>
      </c>
      <c r="O53" s="20">
        <v>39294</v>
      </c>
      <c r="P53" s="21">
        <f t="shared" si="0"/>
        <v>1</v>
      </c>
      <c r="Q53" s="22">
        <f t="shared" si="1"/>
        <v>48</v>
      </c>
    </row>
    <row r="54" spans="1:17" x14ac:dyDescent="0.2">
      <c r="A54" s="23">
        <v>81827.009999999995</v>
      </c>
      <c r="B54" s="17" t="s">
        <v>199</v>
      </c>
      <c r="C54" s="17" t="s">
        <v>7715</v>
      </c>
      <c r="D54" s="17" t="s">
        <v>555</v>
      </c>
      <c r="E54" s="17" t="s">
        <v>7693</v>
      </c>
      <c r="F54" s="17" t="s">
        <v>7694</v>
      </c>
      <c r="G54" s="18">
        <v>11.22</v>
      </c>
      <c r="H54" s="18">
        <v>16.440000000000001</v>
      </c>
      <c r="I54" s="19">
        <v>729587.55</v>
      </c>
      <c r="J54" s="20">
        <v>39115</v>
      </c>
      <c r="K54" s="17" t="s">
        <v>7830</v>
      </c>
      <c r="L54" s="17" t="s">
        <v>7773</v>
      </c>
      <c r="M54" s="17" t="s">
        <v>7831</v>
      </c>
      <c r="N54" s="20">
        <v>39246</v>
      </c>
      <c r="O54" s="20">
        <v>39294</v>
      </c>
      <c r="P54" s="21">
        <f t="shared" si="0"/>
        <v>1</v>
      </c>
      <c r="Q54" s="22">
        <f t="shared" si="1"/>
        <v>48</v>
      </c>
    </row>
    <row r="55" spans="1:17" x14ac:dyDescent="0.2">
      <c r="A55" s="23">
        <v>81827.009999999995</v>
      </c>
      <c r="B55" s="17" t="s">
        <v>199</v>
      </c>
      <c r="C55" s="17" t="s">
        <v>7715</v>
      </c>
      <c r="D55" s="17" t="s">
        <v>555</v>
      </c>
      <c r="E55" s="17" t="s">
        <v>7693</v>
      </c>
      <c r="F55" s="17" t="s">
        <v>7694</v>
      </c>
      <c r="G55" s="18">
        <v>1.63</v>
      </c>
      <c r="H55" s="18">
        <v>2.78</v>
      </c>
      <c r="I55" s="19">
        <v>729587.55</v>
      </c>
      <c r="J55" s="20">
        <v>39115</v>
      </c>
      <c r="K55" s="17" t="s">
        <v>7830</v>
      </c>
      <c r="L55" s="17" t="s">
        <v>7773</v>
      </c>
      <c r="M55" s="17" t="s">
        <v>7831</v>
      </c>
      <c r="N55" s="20">
        <v>39246</v>
      </c>
      <c r="O55" s="20">
        <v>39294</v>
      </c>
      <c r="P55" s="21">
        <f t="shared" si="0"/>
        <v>1</v>
      </c>
      <c r="Q55" s="22">
        <f t="shared" si="1"/>
        <v>48</v>
      </c>
    </row>
    <row r="56" spans="1:17" x14ac:dyDescent="0.2">
      <c r="A56" s="23">
        <v>82078.009999999995</v>
      </c>
      <c r="B56" s="17" t="s">
        <v>267</v>
      </c>
      <c r="C56" s="17" t="s">
        <v>7832</v>
      </c>
      <c r="D56" s="17" t="s">
        <v>491</v>
      </c>
      <c r="E56" s="17" t="s">
        <v>7693</v>
      </c>
      <c r="F56" s="17" t="s">
        <v>7694</v>
      </c>
      <c r="G56" s="18">
        <v>0</v>
      </c>
      <c r="H56" s="18">
        <v>7.42</v>
      </c>
      <c r="I56" s="19">
        <v>677621.18</v>
      </c>
      <c r="J56" s="20">
        <v>39115</v>
      </c>
      <c r="K56" s="17" t="s">
        <v>7833</v>
      </c>
      <c r="L56" s="17" t="s">
        <v>7785</v>
      </c>
      <c r="M56" s="17" t="s">
        <v>7834</v>
      </c>
      <c r="N56" s="20">
        <v>39257</v>
      </c>
      <c r="O56" s="20">
        <v>39294</v>
      </c>
      <c r="P56" s="21">
        <f t="shared" si="0"/>
        <v>1</v>
      </c>
      <c r="Q56" s="22">
        <f t="shared" si="1"/>
        <v>37</v>
      </c>
    </row>
    <row r="57" spans="1:17" x14ac:dyDescent="0.2">
      <c r="A57" s="23">
        <v>80979.009999999995</v>
      </c>
      <c r="B57" s="17" t="s">
        <v>183</v>
      </c>
      <c r="C57" s="17" t="s">
        <v>7835</v>
      </c>
      <c r="D57" s="17" t="s">
        <v>4909</v>
      </c>
      <c r="E57" s="17" t="s">
        <v>7693</v>
      </c>
      <c r="F57" s="17" t="s">
        <v>7694</v>
      </c>
      <c r="G57" s="18">
        <v>0</v>
      </c>
      <c r="H57" s="18">
        <v>9.51</v>
      </c>
      <c r="I57" s="19">
        <v>398036.62</v>
      </c>
      <c r="J57" s="20">
        <v>39941</v>
      </c>
      <c r="K57" s="17" t="s">
        <v>7836</v>
      </c>
      <c r="L57" s="17" t="s">
        <v>7837</v>
      </c>
      <c r="M57" s="17" t="s">
        <v>7838</v>
      </c>
      <c r="N57" s="20">
        <v>40080</v>
      </c>
      <c r="O57" s="20">
        <v>40080</v>
      </c>
      <c r="P57" s="21">
        <f t="shared" si="0"/>
        <v>0</v>
      </c>
      <c r="Q57" s="22">
        <f t="shared" si="1"/>
        <v>0</v>
      </c>
    </row>
    <row r="58" spans="1:17" x14ac:dyDescent="0.2">
      <c r="A58" s="23">
        <v>83741.02</v>
      </c>
      <c r="B58" s="17" t="s">
        <v>204</v>
      </c>
      <c r="C58" s="17" t="s">
        <v>7839</v>
      </c>
      <c r="D58" s="17" t="s">
        <v>4909</v>
      </c>
      <c r="E58" s="17" t="s">
        <v>7693</v>
      </c>
      <c r="F58" s="17" t="s">
        <v>7694</v>
      </c>
      <c r="G58" s="18">
        <v>0</v>
      </c>
      <c r="H58" s="18">
        <v>5.46</v>
      </c>
      <c r="I58" s="19">
        <v>233612.75</v>
      </c>
      <c r="J58" s="20">
        <v>39941</v>
      </c>
      <c r="K58" s="17" t="s">
        <v>7836</v>
      </c>
      <c r="L58" s="17" t="s">
        <v>7837</v>
      </c>
      <c r="M58" s="17" t="s">
        <v>7840</v>
      </c>
      <c r="N58" s="20">
        <v>40080</v>
      </c>
      <c r="O58" s="20">
        <v>40080</v>
      </c>
      <c r="P58" s="21">
        <f t="shared" si="0"/>
        <v>0</v>
      </c>
      <c r="Q58" s="22">
        <f t="shared" si="1"/>
        <v>0</v>
      </c>
    </row>
    <row r="59" spans="1:17" x14ac:dyDescent="0.2">
      <c r="A59" s="23">
        <v>82078.009999999995</v>
      </c>
      <c r="B59" s="17" t="s">
        <v>269</v>
      </c>
      <c r="C59" s="17" t="s">
        <v>7841</v>
      </c>
      <c r="D59" s="17" t="s">
        <v>491</v>
      </c>
      <c r="E59" s="17" t="s">
        <v>7693</v>
      </c>
      <c r="F59" s="17" t="s">
        <v>7694</v>
      </c>
      <c r="G59" s="18">
        <v>28.81</v>
      </c>
      <c r="H59" s="18">
        <v>28.97</v>
      </c>
      <c r="I59" s="19">
        <v>677621.18</v>
      </c>
      <c r="J59" s="20">
        <v>39115</v>
      </c>
      <c r="K59" s="17" t="s">
        <v>7833</v>
      </c>
      <c r="L59" s="17" t="s">
        <v>7785</v>
      </c>
      <c r="M59" s="17" t="s">
        <v>7834</v>
      </c>
      <c r="N59" s="20">
        <v>39257</v>
      </c>
      <c r="O59" s="20">
        <v>39294</v>
      </c>
      <c r="P59" s="21">
        <f t="shared" si="0"/>
        <v>1</v>
      </c>
      <c r="Q59" s="22">
        <f t="shared" si="1"/>
        <v>37</v>
      </c>
    </row>
    <row r="60" spans="1:17" x14ac:dyDescent="0.2">
      <c r="A60" s="23">
        <v>108768</v>
      </c>
      <c r="B60" s="17" t="s">
        <v>65</v>
      </c>
      <c r="C60" s="17" t="s">
        <v>7771</v>
      </c>
      <c r="D60" s="17" t="s">
        <v>2718</v>
      </c>
      <c r="E60" s="17" t="s">
        <v>7693</v>
      </c>
      <c r="F60" s="17" t="s">
        <v>7694</v>
      </c>
      <c r="G60" s="18">
        <v>5.73</v>
      </c>
      <c r="H60" s="18">
        <v>8.23</v>
      </c>
      <c r="I60" s="19">
        <v>521657.92</v>
      </c>
      <c r="J60" s="20">
        <v>39115</v>
      </c>
      <c r="K60" s="17" t="s">
        <v>7842</v>
      </c>
      <c r="L60" s="17" t="s">
        <v>7773</v>
      </c>
      <c r="M60" s="17" t="s">
        <v>7843</v>
      </c>
      <c r="N60" s="20">
        <v>39260</v>
      </c>
      <c r="O60" s="20">
        <v>39294</v>
      </c>
      <c r="P60" s="21">
        <f t="shared" si="0"/>
        <v>1</v>
      </c>
      <c r="Q60" s="22">
        <f t="shared" si="1"/>
        <v>34</v>
      </c>
    </row>
    <row r="61" spans="1:17" x14ac:dyDescent="0.2">
      <c r="A61" s="23">
        <v>82485.009999999995</v>
      </c>
      <c r="B61" s="17" t="s">
        <v>215</v>
      </c>
      <c r="C61" s="17" t="s">
        <v>7844</v>
      </c>
      <c r="D61" s="17" t="s">
        <v>722</v>
      </c>
      <c r="E61" s="17" t="s">
        <v>7693</v>
      </c>
      <c r="F61" s="17" t="s">
        <v>7694</v>
      </c>
      <c r="G61" s="18">
        <v>0</v>
      </c>
      <c r="H61" s="18">
        <v>10.93</v>
      </c>
      <c r="I61" s="19">
        <v>1799282.45</v>
      </c>
      <c r="J61" s="20">
        <v>39115</v>
      </c>
      <c r="K61" s="17" t="s">
        <v>7845</v>
      </c>
      <c r="L61" s="17" t="s">
        <v>7763</v>
      </c>
      <c r="M61" s="17" t="s">
        <v>7846</v>
      </c>
      <c r="N61" s="20">
        <v>39269</v>
      </c>
      <c r="O61" s="20">
        <v>39294</v>
      </c>
      <c r="P61" s="21">
        <f t="shared" si="0"/>
        <v>1</v>
      </c>
      <c r="Q61" s="22">
        <f t="shared" si="1"/>
        <v>25</v>
      </c>
    </row>
    <row r="62" spans="1:17" x14ac:dyDescent="0.2">
      <c r="A62" s="23">
        <v>104531</v>
      </c>
      <c r="B62" s="17" t="s">
        <v>179</v>
      </c>
      <c r="C62" s="17" t="s">
        <v>7717</v>
      </c>
      <c r="D62" s="17" t="s">
        <v>122</v>
      </c>
      <c r="E62" s="17" t="s">
        <v>7693</v>
      </c>
      <c r="F62" s="17" t="s">
        <v>7694</v>
      </c>
      <c r="G62" s="18">
        <v>2.98</v>
      </c>
      <c r="H62" s="18">
        <v>9.7799999999999994</v>
      </c>
      <c r="I62" s="19">
        <v>4804754.7300000004</v>
      </c>
      <c r="J62" s="20">
        <v>39115</v>
      </c>
      <c r="K62" s="17" t="s">
        <v>7847</v>
      </c>
      <c r="L62" s="17" t="s">
        <v>7773</v>
      </c>
      <c r="M62" s="17" t="s">
        <v>57</v>
      </c>
      <c r="N62" s="20">
        <v>39283</v>
      </c>
      <c r="O62" s="20">
        <v>39294</v>
      </c>
      <c r="P62" s="21">
        <f t="shared" si="0"/>
        <v>1</v>
      </c>
      <c r="Q62" s="22">
        <f t="shared" si="1"/>
        <v>11</v>
      </c>
    </row>
    <row r="63" spans="1:17" x14ac:dyDescent="0.2">
      <c r="A63" s="23">
        <v>104531</v>
      </c>
      <c r="B63" s="17" t="s">
        <v>179</v>
      </c>
      <c r="C63" s="17" t="s">
        <v>7717</v>
      </c>
      <c r="D63" s="17" t="s">
        <v>122</v>
      </c>
      <c r="E63" s="17" t="s">
        <v>7693</v>
      </c>
      <c r="F63" s="17" t="s">
        <v>7694</v>
      </c>
      <c r="G63" s="18">
        <v>15.35</v>
      </c>
      <c r="H63" s="18">
        <v>17.5</v>
      </c>
      <c r="I63" s="19">
        <v>4804754.7300000004</v>
      </c>
      <c r="J63" s="20">
        <v>39115</v>
      </c>
      <c r="K63" s="17" t="s">
        <v>7847</v>
      </c>
      <c r="L63" s="17" t="s">
        <v>7773</v>
      </c>
      <c r="M63" s="17" t="s">
        <v>57</v>
      </c>
      <c r="N63" s="20">
        <v>39283</v>
      </c>
      <c r="O63" s="20">
        <v>39294</v>
      </c>
      <c r="P63" s="21">
        <f t="shared" si="0"/>
        <v>1</v>
      </c>
      <c r="Q63" s="22">
        <f t="shared" si="1"/>
        <v>11</v>
      </c>
    </row>
    <row r="64" spans="1:17" x14ac:dyDescent="0.2">
      <c r="A64" s="23">
        <v>109100</v>
      </c>
      <c r="B64" s="17" t="s">
        <v>172</v>
      </c>
      <c r="C64" s="17" t="s">
        <v>7710</v>
      </c>
      <c r="D64" s="17" t="s">
        <v>977</v>
      </c>
      <c r="E64" s="17" t="s">
        <v>7693</v>
      </c>
      <c r="F64" s="17" t="s">
        <v>7694</v>
      </c>
      <c r="G64" s="18">
        <v>21.6</v>
      </c>
      <c r="H64" s="18">
        <v>22.07</v>
      </c>
      <c r="I64" s="19">
        <v>1244491.8500000001</v>
      </c>
      <c r="J64" s="20">
        <v>39199</v>
      </c>
      <c r="K64" s="17" t="s">
        <v>7848</v>
      </c>
      <c r="L64" s="17" t="s">
        <v>7849</v>
      </c>
      <c r="M64" s="17" t="s">
        <v>7850</v>
      </c>
      <c r="N64" s="20">
        <v>39284</v>
      </c>
      <c r="O64" s="20">
        <v>39386</v>
      </c>
      <c r="P64" s="21">
        <f t="shared" si="0"/>
        <v>1</v>
      </c>
      <c r="Q64" s="22">
        <f t="shared" si="1"/>
        <v>102</v>
      </c>
    </row>
    <row r="65" spans="1:17" x14ac:dyDescent="0.2">
      <c r="A65" s="23">
        <v>109100</v>
      </c>
      <c r="B65" s="17" t="s">
        <v>131</v>
      </c>
      <c r="C65" s="17" t="s">
        <v>7753</v>
      </c>
      <c r="D65" s="17" t="s">
        <v>977</v>
      </c>
      <c r="E65" s="17" t="s">
        <v>7693</v>
      </c>
      <c r="F65" s="17" t="s">
        <v>7694</v>
      </c>
      <c r="G65" s="18">
        <v>0</v>
      </c>
      <c r="H65" s="18">
        <v>5</v>
      </c>
      <c r="I65" s="19">
        <v>1244491.8500000001</v>
      </c>
      <c r="J65" s="20">
        <v>39199</v>
      </c>
      <c r="K65" s="17" t="s">
        <v>7848</v>
      </c>
      <c r="L65" s="17" t="s">
        <v>7849</v>
      </c>
      <c r="M65" s="17" t="s">
        <v>7850</v>
      </c>
      <c r="N65" s="20">
        <v>39284</v>
      </c>
      <c r="O65" s="20">
        <v>39386</v>
      </c>
      <c r="P65" s="21">
        <f t="shared" si="0"/>
        <v>1</v>
      </c>
      <c r="Q65" s="22">
        <f t="shared" si="1"/>
        <v>102</v>
      </c>
    </row>
    <row r="66" spans="1:17" x14ac:dyDescent="0.2">
      <c r="A66" s="23">
        <v>81700.009999999995</v>
      </c>
      <c r="B66" s="17" t="s">
        <v>314</v>
      </c>
      <c r="C66" s="17" t="s">
        <v>7736</v>
      </c>
      <c r="D66" s="17" t="s">
        <v>7851</v>
      </c>
      <c r="E66" s="17" t="s">
        <v>7693</v>
      </c>
      <c r="F66" s="17" t="s">
        <v>7694</v>
      </c>
      <c r="G66" s="18">
        <v>0</v>
      </c>
      <c r="H66" s="18">
        <v>4.55</v>
      </c>
      <c r="I66" s="19">
        <v>584620.41</v>
      </c>
      <c r="J66" s="20">
        <v>39976</v>
      </c>
      <c r="K66" s="17" t="s">
        <v>7852</v>
      </c>
      <c r="L66" s="17" t="s">
        <v>7738</v>
      </c>
      <c r="M66" s="17" t="s">
        <v>7853</v>
      </c>
      <c r="N66" s="20">
        <v>40084</v>
      </c>
      <c r="O66" s="20">
        <v>40084</v>
      </c>
      <c r="P66" s="21">
        <f t="shared" si="0"/>
        <v>0</v>
      </c>
      <c r="Q66" s="22">
        <f t="shared" si="1"/>
        <v>0</v>
      </c>
    </row>
    <row r="67" spans="1:17" x14ac:dyDescent="0.2">
      <c r="A67" s="23">
        <v>81493.009999999995</v>
      </c>
      <c r="B67" s="17" t="s">
        <v>229</v>
      </c>
      <c r="C67" s="17" t="s">
        <v>7854</v>
      </c>
      <c r="D67" s="17" t="s">
        <v>363</v>
      </c>
      <c r="E67" s="17" t="s">
        <v>7693</v>
      </c>
      <c r="F67" s="17" t="s">
        <v>7694</v>
      </c>
      <c r="G67" s="18">
        <v>0</v>
      </c>
      <c r="H67" s="18">
        <v>5.58</v>
      </c>
      <c r="I67" s="19">
        <v>917711</v>
      </c>
      <c r="J67" s="20">
        <v>39976</v>
      </c>
      <c r="K67" s="17" t="s">
        <v>7855</v>
      </c>
      <c r="L67" s="17" t="s">
        <v>7738</v>
      </c>
      <c r="M67" s="17" t="s">
        <v>7856</v>
      </c>
      <c r="N67" s="20">
        <v>40131</v>
      </c>
      <c r="O67" s="20">
        <v>40131</v>
      </c>
      <c r="P67" s="21">
        <f t="shared" ref="P67:P130" si="2">IF(N67=O67,0,1)</f>
        <v>0</v>
      </c>
      <c r="Q67" s="22">
        <f t="shared" ref="Q67:Q130" si="3">O67-N67</f>
        <v>0</v>
      </c>
    </row>
    <row r="68" spans="1:17" x14ac:dyDescent="0.2">
      <c r="A68" s="23">
        <v>80706.009999999995</v>
      </c>
      <c r="B68" s="17" t="s">
        <v>231</v>
      </c>
      <c r="C68" s="17" t="s">
        <v>7761</v>
      </c>
      <c r="D68" s="17" t="s">
        <v>665</v>
      </c>
      <c r="E68" s="17" t="s">
        <v>7693</v>
      </c>
      <c r="F68" s="17" t="s">
        <v>7694</v>
      </c>
      <c r="G68" s="18">
        <v>0</v>
      </c>
      <c r="H68" s="18">
        <v>5.82</v>
      </c>
      <c r="I68" s="19">
        <v>720736.07</v>
      </c>
      <c r="J68" s="20">
        <v>39157</v>
      </c>
      <c r="K68" s="17" t="s">
        <v>7857</v>
      </c>
      <c r="L68" s="17" t="s">
        <v>7763</v>
      </c>
      <c r="M68" s="17" t="s">
        <v>57</v>
      </c>
      <c r="N68" s="20">
        <v>39287</v>
      </c>
      <c r="O68" s="20">
        <v>39355</v>
      </c>
      <c r="P68" s="21">
        <f t="shared" si="2"/>
        <v>1</v>
      </c>
      <c r="Q68" s="22">
        <f t="shared" si="3"/>
        <v>68</v>
      </c>
    </row>
    <row r="69" spans="1:17" x14ac:dyDescent="0.2">
      <c r="A69" s="23">
        <v>82966.009999999995</v>
      </c>
      <c r="B69" s="17" t="s">
        <v>264</v>
      </c>
      <c r="C69" s="17" t="s">
        <v>7858</v>
      </c>
      <c r="D69" s="17" t="s">
        <v>683</v>
      </c>
      <c r="E69" s="17" t="s">
        <v>7693</v>
      </c>
      <c r="F69" s="17" t="s">
        <v>7694</v>
      </c>
      <c r="G69" s="18">
        <v>4.71</v>
      </c>
      <c r="H69" s="18">
        <v>9.81</v>
      </c>
      <c r="I69" s="19">
        <v>887797.68</v>
      </c>
      <c r="J69" s="20">
        <v>39941</v>
      </c>
      <c r="K69" s="17" t="s">
        <v>7859</v>
      </c>
      <c r="L69" s="17" t="s">
        <v>7738</v>
      </c>
      <c r="M69" s="17" t="s">
        <v>7860</v>
      </c>
      <c r="N69" s="20">
        <v>40086</v>
      </c>
      <c r="O69" s="20">
        <v>40086</v>
      </c>
      <c r="P69" s="21">
        <f t="shared" si="2"/>
        <v>0</v>
      </c>
      <c r="Q69" s="22">
        <f t="shared" si="3"/>
        <v>0</v>
      </c>
    </row>
    <row r="70" spans="1:17" x14ac:dyDescent="0.2">
      <c r="A70" s="23">
        <v>82626.009999999995</v>
      </c>
      <c r="B70" s="17" t="s">
        <v>235</v>
      </c>
      <c r="C70" s="17" t="s">
        <v>7861</v>
      </c>
      <c r="D70" s="17" t="s">
        <v>665</v>
      </c>
      <c r="E70" s="17" t="s">
        <v>7693</v>
      </c>
      <c r="F70" s="17" t="s">
        <v>7694</v>
      </c>
      <c r="G70" s="18">
        <v>14.9</v>
      </c>
      <c r="H70" s="18">
        <v>21.27</v>
      </c>
      <c r="I70" s="19">
        <v>844627.95</v>
      </c>
      <c r="J70" s="20">
        <v>39157</v>
      </c>
      <c r="K70" s="17" t="s">
        <v>7862</v>
      </c>
      <c r="L70" s="17" t="s">
        <v>7728</v>
      </c>
      <c r="M70" s="17" t="s">
        <v>57</v>
      </c>
      <c r="N70" s="20">
        <v>39289</v>
      </c>
      <c r="O70" s="20">
        <v>39355</v>
      </c>
      <c r="P70" s="21">
        <f t="shared" si="2"/>
        <v>1</v>
      </c>
      <c r="Q70" s="22">
        <f t="shared" si="3"/>
        <v>66</v>
      </c>
    </row>
    <row r="71" spans="1:17" x14ac:dyDescent="0.2">
      <c r="A71" s="23">
        <v>80218.009999999995</v>
      </c>
      <c r="B71" s="17" t="s">
        <v>259</v>
      </c>
      <c r="C71" s="17" t="s">
        <v>7863</v>
      </c>
      <c r="D71" s="17" t="s">
        <v>503</v>
      </c>
      <c r="E71" s="17" t="s">
        <v>7693</v>
      </c>
      <c r="F71" s="17" t="s">
        <v>7694</v>
      </c>
      <c r="G71" s="18">
        <v>10.95</v>
      </c>
      <c r="H71" s="18">
        <v>12.52</v>
      </c>
      <c r="I71" s="19">
        <v>783160.69</v>
      </c>
      <c r="J71" s="20">
        <v>39941</v>
      </c>
      <c r="K71" s="17" t="s">
        <v>7864</v>
      </c>
      <c r="L71" s="17" t="s">
        <v>7822</v>
      </c>
      <c r="M71" s="17" t="s">
        <v>7811</v>
      </c>
      <c r="N71" s="20">
        <v>40091</v>
      </c>
      <c r="O71" s="20">
        <v>40091</v>
      </c>
      <c r="P71" s="21">
        <f t="shared" si="2"/>
        <v>0</v>
      </c>
      <c r="Q71" s="22">
        <f t="shared" si="3"/>
        <v>0</v>
      </c>
    </row>
    <row r="72" spans="1:17" x14ac:dyDescent="0.2">
      <c r="A72" s="23">
        <v>83216.009999999995</v>
      </c>
      <c r="B72" s="17" t="s">
        <v>284</v>
      </c>
      <c r="C72" s="17" t="s">
        <v>7865</v>
      </c>
      <c r="D72" s="17" t="s">
        <v>2362</v>
      </c>
      <c r="E72" s="17" t="s">
        <v>7693</v>
      </c>
      <c r="F72" s="17" t="s">
        <v>7694</v>
      </c>
      <c r="G72" s="18">
        <v>10.14</v>
      </c>
      <c r="H72" s="18">
        <v>11.64</v>
      </c>
      <c r="I72" s="19">
        <v>519269.64</v>
      </c>
      <c r="J72" s="20">
        <v>39157</v>
      </c>
      <c r="K72" s="17" t="s">
        <v>7866</v>
      </c>
      <c r="L72" s="17" t="s">
        <v>7706</v>
      </c>
      <c r="M72" s="17" t="s">
        <v>7867</v>
      </c>
      <c r="N72" s="20">
        <v>39303</v>
      </c>
      <c r="O72" s="20">
        <v>39355</v>
      </c>
      <c r="P72" s="21">
        <f t="shared" si="2"/>
        <v>1</v>
      </c>
      <c r="Q72" s="22">
        <f t="shared" si="3"/>
        <v>52</v>
      </c>
    </row>
    <row r="73" spans="1:17" x14ac:dyDescent="0.2">
      <c r="A73" s="23">
        <v>83369.009999999995</v>
      </c>
      <c r="B73" s="17" t="s">
        <v>176</v>
      </c>
      <c r="C73" s="17" t="s">
        <v>7868</v>
      </c>
      <c r="D73" s="17" t="s">
        <v>999</v>
      </c>
      <c r="E73" s="17" t="s">
        <v>7693</v>
      </c>
      <c r="F73" s="17" t="s">
        <v>7694</v>
      </c>
      <c r="G73" s="18">
        <v>6</v>
      </c>
      <c r="H73" s="18">
        <v>10.34</v>
      </c>
      <c r="I73" s="19">
        <v>659759.86</v>
      </c>
      <c r="J73" s="20">
        <v>39976</v>
      </c>
      <c r="K73" s="17" t="s">
        <v>7869</v>
      </c>
      <c r="L73" s="17" t="s">
        <v>7870</v>
      </c>
      <c r="M73" s="17" t="s">
        <v>7871</v>
      </c>
      <c r="N73" s="20">
        <v>40142</v>
      </c>
      <c r="O73" s="20">
        <v>40142</v>
      </c>
      <c r="P73" s="21">
        <f t="shared" si="2"/>
        <v>0</v>
      </c>
      <c r="Q73" s="22">
        <f t="shared" si="3"/>
        <v>0</v>
      </c>
    </row>
    <row r="74" spans="1:17" x14ac:dyDescent="0.2">
      <c r="A74" s="23">
        <v>84606.01</v>
      </c>
      <c r="B74" s="17" t="s">
        <v>186</v>
      </c>
      <c r="C74" s="17" t="s">
        <v>7872</v>
      </c>
      <c r="D74" s="17" t="s">
        <v>4950</v>
      </c>
      <c r="E74" s="17" t="s">
        <v>7693</v>
      </c>
      <c r="F74" s="17" t="s">
        <v>7694</v>
      </c>
      <c r="G74" s="18">
        <v>0</v>
      </c>
      <c r="H74" s="18">
        <v>12.64</v>
      </c>
      <c r="I74" s="19">
        <v>2112341.9900000002</v>
      </c>
      <c r="J74" s="20">
        <v>39976</v>
      </c>
      <c r="K74" s="17" t="s">
        <v>7873</v>
      </c>
      <c r="L74" s="17" t="s">
        <v>7874</v>
      </c>
      <c r="M74" s="17" t="s">
        <v>7875</v>
      </c>
      <c r="N74" s="20">
        <v>40130</v>
      </c>
      <c r="O74" s="20">
        <v>40130</v>
      </c>
      <c r="P74" s="21">
        <f t="shared" si="2"/>
        <v>0</v>
      </c>
      <c r="Q74" s="22">
        <f t="shared" si="3"/>
        <v>0</v>
      </c>
    </row>
    <row r="75" spans="1:17" x14ac:dyDescent="0.2">
      <c r="A75" s="23">
        <v>81878.009999999995</v>
      </c>
      <c r="B75" s="17" t="s">
        <v>183</v>
      </c>
      <c r="C75" s="17" t="s">
        <v>7835</v>
      </c>
      <c r="D75" s="17" t="s">
        <v>3089</v>
      </c>
      <c r="E75" s="17" t="s">
        <v>7693</v>
      </c>
      <c r="F75" s="17" t="s">
        <v>7694</v>
      </c>
      <c r="G75" s="18">
        <v>9</v>
      </c>
      <c r="H75" s="18">
        <v>11.85</v>
      </c>
      <c r="I75" s="19">
        <v>456790.35</v>
      </c>
      <c r="J75" s="20">
        <v>39199</v>
      </c>
      <c r="K75" s="17" t="s">
        <v>7876</v>
      </c>
      <c r="L75" s="17" t="s">
        <v>7699</v>
      </c>
      <c r="M75" s="17" t="s">
        <v>7877</v>
      </c>
      <c r="N75" s="20">
        <v>39303</v>
      </c>
      <c r="O75" s="20">
        <v>39386</v>
      </c>
      <c r="P75" s="21">
        <f t="shared" si="2"/>
        <v>1</v>
      </c>
      <c r="Q75" s="22">
        <f t="shared" si="3"/>
        <v>83</v>
      </c>
    </row>
    <row r="76" spans="1:17" x14ac:dyDescent="0.2">
      <c r="A76" s="23">
        <v>101707.02</v>
      </c>
      <c r="B76" s="17" t="s">
        <v>310</v>
      </c>
      <c r="C76" s="17" t="s">
        <v>7878</v>
      </c>
      <c r="D76" s="17" t="s">
        <v>116</v>
      </c>
      <c r="E76" s="17" t="s">
        <v>7879</v>
      </c>
      <c r="F76" s="17" t="s">
        <v>7694</v>
      </c>
      <c r="G76" s="18">
        <v>0</v>
      </c>
      <c r="H76" s="18">
        <v>1.33</v>
      </c>
      <c r="I76" s="19">
        <v>846410.74</v>
      </c>
      <c r="J76" s="20">
        <v>39976</v>
      </c>
      <c r="K76" s="17" t="s">
        <v>7880</v>
      </c>
      <c r="L76" s="17" t="s">
        <v>7874</v>
      </c>
      <c r="M76" s="17" t="s">
        <v>7881</v>
      </c>
      <c r="N76" s="20">
        <v>40130</v>
      </c>
      <c r="O76" s="20">
        <v>40130</v>
      </c>
      <c r="P76" s="21">
        <f t="shared" si="2"/>
        <v>0</v>
      </c>
      <c r="Q76" s="22">
        <f t="shared" si="3"/>
        <v>0</v>
      </c>
    </row>
    <row r="77" spans="1:17" x14ac:dyDescent="0.2">
      <c r="A77" s="23">
        <v>107183</v>
      </c>
      <c r="B77" s="17" t="s">
        <v>227</v>
      </c>
      <c r="C77" s="17" t="s">
        <v>7882</v>
      </c>
      <c r="D77" s="17" t="s">
        <v>683</v>
      </c>
      <c r="E77" s="17" t="s">
        <v>7693</v>
      </c>
      <c r="F77" s="17" t="s">
        <v>7694</v>
      </c>
      <c r="G77" s="18">
        <v>0</v>
      </c>
      <c r="H77" s="18">
        <v>9.02</v>
      </c>
      <c r="I77" s="19">
        <v>1160369.24</v>
      </c>
      <c r="J77" s="20">
        <v>39157</v>
      </c>
      <c r="K77" s="17" t="s">
        <v>7883</v>
      </c>
      <c r="L77" s="17" t="s">
        <v>7829</v>
      </c>
      <c r="M77" s="17" t="s">
        <v>7826</v>
      </c>
      <c r="N77" s="20">
        <v>39311</v>
      </c>
      <c r="O77" s="20">
        <v>39355</v>
      </c>
      <c r="P77" s="21">
        <f t="shared" si="2"/>
        <v>1</v>
      </c>
      <c r="Q77" s="22">
        <f t="shared" si="3"/>
        <v>44</v>
      </c>
    </row>
    <row r="78" spans="1:17" x14ac:dyDescent="0.2">
      <c r="A78" s="23">
        <v>100997.01</v>
      </c>
      <c r="B78" s="17" t="s">
        <v>40</v>
      </c>
      <c r="C78" s="17" t="s">
        <v>7781</v>
      </c>
      <c r="D78" s="17" t="s">
        <v>379</v>
      </c>
      <c r="E78" s="17" t="s">
        <v>7693</v>
      </c>
      <c r="F78" s="17" t="s">
        <v>7694</v>
      </c>
      <c r="G78" s="18">
        <v>11.82</v>
      </c>
      <c r="H78" s="18">
        <v>14.07</v>
      </c>
      <c r="I78" s="19">
        <v>453224.38</v>
      </c>
      <c r="J78" s="20">
        <v>39976</v>
      </c>
      <c r="K78" s="17" t="s">
        <v>7884</v>
      </c>
      <c r="L78" s="17" t="s">
        <v>7699</v>
      </c>
      <c r="M78" s="17" t="s">
        <v>7776</v>
      </c>
      <c r="N78" s="20">
        <v>40129</v>
      </c>
      <c r="O78" s="20">
        <v>40129</v>
      </c>
      <c r="P78" s="21">
        <f t="shared" si="2"/>
        <v>0</v>
      </c>
      <c r="Q78" s="22">
        <f t="shared" si="3"/>
        <v>0</v>
      </c>
    </row>
    <row r="79" spans="1:17" x14ac:dyDescent="0.2">
      <c r="A79" s="23">
        <v>112115</v>
      </c>
      <c r="B79" s="17" t="s">
        <v>176</v>
      </c>
      <c r="C79" s="17" t="s">
        <v>7868</v>
      </c>
      <c r="D79" s="17" t="s">
        <v>7885</v>
      </c>
      <c r="E79" s="17" t="s">
        <v>7693</v>
      </c>
      <c r="F79" s="17" t="s">
        <v>7694</v>
      </c>
      <c r="G79" s="18">
        <v>3.93</v>
      </c>
      <c r="H79" s="18">
        <v>5.31</v>
      </c>
      <c r="I79" s="19">
        <v>101375.3</v>
      </c>
      <c r="J79" s="20">
        <v>39976</v>
      </c>
      <c r="K79" s="17" t="s">
        <v>7869</v>
      </c>
      <c r="L79" s="17" t="s">
        <v>7870</v>
      </c>
      <c r="M79" s="17" t="s">
        <v>7886</v>
      </c>
      <c r="N79" s="20">
        <v>40142</v>
      </c>
      <c r="O79" s="20">
        <v>40142</v>
      </c>
      <c r="P79" s="21">
        <f t="shared" si="2"/>
        <v>0</v>
      </c>
      <c r="Q79" s="22">
        <f t="shared" si="3"/>
        <v>0</v>
      </c>
    </row>
    <row r="80" spans="1:17" x14ac:dyDescent="0.2">
      <c r="A80" s="23">
        <v>81372.009999999995</v>
      </c>
      <c r="B80" s="17" t="s">
        <v>318</v>
      </c>
      <c r="C80" s="17" t="s">
        <v>7887</v>
      </c>
      <c r="D80" s="17" t="s">
        <v>335</v>
      </c>
      <c r="E80" s="17" t="s">
        <v>7693</v>
      </c>
      <c r="F80" s="17" t="s">
        <v>7694</v>
      </c>
      <c r="G80" s="18">
        <v>19.29</v>
      </c>
      <c r="H80" s="18">
        <v>24.5</v>
      </c>
      <c r="I80" s="19">
        <v>419327.73</v>
      </c>
      <c r="J80" s="20">
        <v>39976</v>
      </c>
      <c r="K80" s="17" t="s">
        <v>7888</v>
      </c>
      <c r="L80" s="17" t="s">
        <v>7706</v>
      </c>
      <c r="M80" s="17" t="s">
        <v>7889</v>
      </c>
      <c r="N80" s="20">
        <v>40132</v>
      </c>
      <c r="O80" s="20">
        <v>40132</v>
      </c>
      <c r="P80" s="21">
        <f t="shared" si="2"/>
        <v>0</v>
      </c>
      <c r="Q80" s="22">
        <f t="shared" si="3"/>
        <v>0</v>
      </c>
    </row>
    <row r="81" spans="1:17" x14ac:dyDescent="0.2">
      <c r="A81" s="23">
        <v>100292.01</v>
      </c>
      <c r="B81" s="17" t="s">
        <v>54</v>
      </c>
      <c r="C81" s="17" t="s">
        <v>7709</v>
      </c>
      <c r="D81" s="17" t="s">
        <v>913</v>
      </c>
      <c r="E81" s="17" t="s">
        <v>7693</v>
      </c>
      <c r="F81" s="17" t="s">
        <v>7694</v>
      </c>
      <c r="G81" s="18">
        <v>12.9</v>
      </c>
      <c r="H81" s="18">
        <v>14.8</v>
      </c>
      <c r="I81" s="19">
        <v>569903.05000000005</v>
      </c>
      <c r="J81" s="20">
        <v>39157</v>
      </c>
      <c r="K81" s="17" t="s">
        <v>7890</v>
      </c>
      <c r="L81" s="17" t="s">
        <v>7706</v>
      </c>
      <c r="M81" s="17" t="s">
        <v>57</v>
      </c>
      <c r="N81" s="20">
        <v>39338</v>
      </c>
      <c r="O81" s="20">
        <v>39355</v>
      </c>
      <c r="P81" s="21">
        <f t="shared" si="2"/>
        <v>1</v>
      </c>
      <c r="Q81" s="22">
        <f t="shared" si="3"/>
        <v>17</v>
      </c>
    </row>
    <row r="82" spans="1:17" x14ac:dyDescent="0.2">
      <c r="A82" s="23">
        <v>112106</v>
      </c>
      <c r="B82" s="17" t="s">
        <v>43</v>
      </c>
      <c r="C82" s="17" t="s">
        <v>7816</v>
      </c>
      <c r="D82" s="17" t="s">
        <v>126</v>
      </c>
      <c r="E82" s="17" t="s">
        <v>7693</v>
      </c>
      <c r="F82" s="17" t="s">
        <v>7694</v>
      </c>
      <c r="G82" s="18">
        <v>19.46</v>
      </c>
      <c r="H82" s="18">
        <v>23.74</v>
      </c>
      <c r="I82" s="19">
        <v>1694095.29</v>
      </c>
      <c r="J82" s="20">
        <v>39976</v>
      </c>
      <c r="K82" s="17" t="s">
        <v>7891</v>
      </c>
      <c r="L82" s="17" t="s">
        <v>7728</v>
      </c>
      <c r="M82" s="17" t="s">
        <v>7811</v>
      </c>
      <c r="N82" s="20">
        <v>40132</v>
      </c>
      <c r="O82" s="20">
        <v>40132</v>
      </c>
      <c r="P82" s="21">
        <f t="shared" si="2"/>
        <v>0</v>
      </c>
      <c r="Q82" s="22">
        <f t="shared" si="3"/>
        <v>0</v>
      </c>
    </row>
    <row r="83" spans="1:17" x14ac:dyDescent="0.2">
      <c r="A83" s="23">
        <v>82108.009999999995</v>
      </c>
      <c r="B83" s="17" t="s">
        <v>318</v>
      </c>
      <c r="C83" s="17" t="s">
        <v>7887</v>
      </c>
      <c r="D83" s="17" t="s">
        <v>913</v>
      </c>
      <c r="E83" s="17" t="s">
        <v>7693</v>
      </c>
      <c r="F83" s="17" t="s">
        <v>7694</v>
      </c>
      <c r="G83" s="18">
        <v>5.72</v>
      </c>
      <c r="H83" s="18">
        <v>11.44</v>
      </c>
      <c r="I83" s="19">
        <v>0</v>
      </c>
      <c r="J83" s="20">
        <v>39199</v>
      </c>
      <c r="K83" s="17" t="s">
        <v>7892</v>
      </c>
      <c r="L83" s="17" t="s">
        <v>7706</v>
      </c>
      <c r="M83" s="17" t="s">
        <v>7893</v>
      </c>
      <c r="N83" s="20">
        <v>39344</v>
      </c>
      <c r="O83" s="20">
        <v>39386</v>
      </c>
      <c r="P83" s="21">
        <f t="shared" si="2"/>
        <v>1</v>
      </c>
      <c r="Q83" s="22">
        <f t="shared" si="3"/>
        <v>42</v>
      </c>
    </row>
    <row r="84" spans="1:17" x14ac:dyDescent="0.2">
      <c r="A84" s="23">
        <v>109003</v>
      </c>
      <c r="B84" s="17" t="s">
        <v>124</v>
      </c>
      <c r="C84" s="17" t="s">
        <v>7894</v>
      </c>
      <c r="D84" s="17" t="s">
        <v>369</v>
      </c>
      <c r="E84" s="17" t="s">
        <v>7693</v>
      </c>
      <c r="F84" s="17" t="s">
        <v>7694</v>
      </c>
      <c r="G84" s="18">
        <v>16.53</v>
      </c>
      <c r="H84" s="18">
        <v>21.14</v>
      </c>
      <c r="I84" s="19">
        <v>798094.55</v>
      </c>
      <c r="J84" s="20">
        <v>39157</v>
      </c>
      <c r="K84" s="17" t="s">
        <v>7895</v>
      </c>
      <c r="L84" s="17" t="s">
        <v>7773</v>
      </c>
      <c r="M84" s="17" t="s">
        <v>7877</v>
      </c>
      <c r="N84" s="20">
        <v>39352</v>
      </c>
      <c r="O84" s="20">
        <v>39355</v>
      </c>
      <c r="P84" s="21">
        <f t="shared" si="2"/>
        <v>1</v>
      </c>
      <c r="Q84" s="22">
        <f t="shared" si="3"/>
        <v>3</v>
      </c>
    </row>
    <row r="85" spans="1:17" x14ac:dyDescent="0.2">
      <c r="A85" s="23">
        <v>83411.009999999995</v>
      </c>
      <c r="B85" s="17" t="s">
        <v>355</v>
      </c>
      <c r="C85" s="17" t="s">
        <v>7896</v>
      </c>
      <c r="D85" s="17" t="s">
        <v>7897</v>
      </c>
      <c r="E85" s="17" t="s">
        <v>7693</v>
      </c>
      <c r="F85" s="17" t="s">
        <v>7694</v>
      </c>
      <c r="G85" s="18">
        <v>0</v>
      </c>
      <c r="H85" s="18">
        <v>6.82</v>
      </c>
      <c r="I85" s="19">
        <v>1013353.02</v>
      </c>
      <c r="J85" s="20">
        <v>39157</v>
      </c>
      <c r="K85" s="17" t="s">
        <v>7898</v>
      </c>
      <c r="L85" s="17" t="s">
        <v>7763</v>
      </c>
      <c r="M85" s="17" t="s">
        <v>57</v>
      </c>
      <c r="N85" s="20">
        <v>39357</v>
      </c>
      <c r="O85" s="20">
        <v>39355</v>
      </c>
      <c r="P85" s="21">
        <f t="shared" si="2"/>
        <v>1</v>
      </c>
      <c r="Q85" s="22">
        <f t="shared" si="3"/>
        <v>-2</v>
      </c>
    </row>
    <row r="86" spans="1:17" x14ac:dyDescent="0.2">
      <c r="A86" s="23">
        <v>113353</v>
      </c>
      <c r="B86" s="17" t="s">
        <v>121</v>
      </c>
      <c r="C86" s="17" t="s">
        <v>7720</v>
      </c>
      <c r="D86" s="17" t="s">
        <v>1002</v>
      </c>
      <c r="E86" s="17" t="s">
        <v>7693</v>
      </c>
      <c r="F86" s="17" t="s">
        <v>7694</v>
      </c>
      <c r="G86" s="18">
        <v>4.97</v>
      </c>
      <c r="H86" s="18">
        <v>12.48</v>
      </c>
      <c r="I86" s="19">
        <v>395216.84</v>
      </c>
      <c r="J86" s="20">
        <v>40214</v>
      </c>
      <c r="K86" s="17" t="s">
        <v>7899</v>
      </c>
      <c r="L86" s="17" t="s">
        <v>7900</v>
      </c>
      <c r="M86" s="17" t="s">
        <v>7901</v>
      </c>
      <c r="N86" s="20">
        <v>40390</v>
      </c>
      <c r="O86" s="20">
        <v>40390</v>
      </c>
      <c r="P86" s="21">
        <f t="shared" si="2"/>
        <v>0</v>
      </c>
      <c r="Q86" s="22">
        <f t="shared" si="3"/>
        <v>0</v>
      </c>
    </row>
    <row r="87" spans="1:17" x14ac:dyDescent="0.2">
      <c r="A87" s="23">
        <v>113353</v>
      </c>
      <c r="B87" s="17" t="s">
        <v>366</v>
      </c>
      <c r="C87" s="17" t="s">
        <v>7902</v>
      </c>
      <c r="D87" s="17" t="s">
        <v>1002</v>
      </c>
      <c r="E87" s="17" t="s">
        <v>7693</v>
      </c>
      <c r="F87" s="17" t="s">
        <v>7694</v>
      </c>
      <c r="G87" s="18">
        <v>0</v>
      </c>
      <c r="H87" s="18">
        <v>1.27</v>
      </c>
      <c r="I87" s="19">
        <v>395216.84</v>
      </c>
      <c r="J87" s="20">
        <v>40214</v>
      </c>
      <c r="K87" s="17" t="s">
        <v>7899</v>
      </c>
      <c r="L87" s="17" t="s">
        <v>7900</v>
      </c>
      <c r="M87" s="17" t="s">
        <v>7901</v>
      </c>
      <c r="N87" s="20">
        <v>40390</v>
      </c>
      <c r="O87" s="20">
        <v>40390</v>
      </c>
      <c r="P87" s="21">
        <f t="shared" si="2"/>
        <v>0</v>
      </c>
      <c r="Q87" s="22">
        <f t="shared" si="3"/>
        <v>0</v>
      </c>
    </row>
    <row r="88" spans="1:17" x14ac:dyDescent="0.2">
      <c r="A88" s="23">
        <v>41884.01</v>
      </c>
      <c r="B88" s="17" t="s">
        <v>190</v>
      </c>
      <c r="C88" s="17" t="s">
        <v>7903</v>
      </c>
      <c r="D88" s="17" t="s">
        <v>3730</v>
      </c>
      <c r="E88" s="17" t="s">
        <v>7693</v>
      </c>
      <c r="F88" s="17" t="s">
        <v>7694</v>
      </c>
      <c r="G88" s="18">
        <v>0</v>
      </c>
      <c r="H88" s="18">
        <v>2.87</v>
      </c>
      <c r="I88" s="19">
        <v>340422.8</v>
      </c>
      <c r="J88" s="20">
        <v>39276</v>
      </c>
      <c r="K88" s="17" t="s">
        <v>7904</v>
      </c>
      <c r="L88" s="17" t="s">
        <v>7763</v>
      </c>
      <c r="M88" s="17" t="s">
        <v>7826</v>
      </c>
      <c r="N88" s="20">
        <v>39395</v>
      </c>
      <c r="O88" s="20">
        <v>39416</v>
      </c>
      <c r="P88" s="21">
        <f t="shared" si="2"/>
        <v>1</v>
      </c>
      <c r="Q88" s="22">
        <f t="shared" si="3"/>
        <v>21</v>
      </c>
    </row>
    <row r="89" spans="1:17" x14ac:dyDescent="0.2">
      <c r="A89" s="23">
        <v>113354</v>
      </c>
      <c r="B89" s="17" t="s">
        <v>366</v>
      </c>
      <c r="C89" s="17" t="s">
        <v>7902</v>
      </c>
      <c r="D89" s="17" t="s">
        <v>3693</v>
      </c>
      <c r="E89" s="17" t="s">
        <v>7693</v>
      </c>
      <c r="F89" s="17" t="s">
        <v>7694</v>
      </c>
      <c r="G89" s="18">
        <v>0</v>
      </c>
      <c r="H89" s="18">
        <v>1.97</v>
      </c>
      <c r="I89" s="19">
        <v>223095.29</v>
      </c>
      <c r="J89" s="20">
        <v>40214</v>
      </c>
      <c r="K89" s="17" t="s">
        <v>7899</v>
      </c>
      <c r="L89" s="17" t="s">
        <v>7900</v>
      </c>
      <c r="M89" s="17" t="s">
        <v>7901</v>
      </c>
      <c r="N89" s="20">
        <v>40390</v>
      </c>
      <c r="O89" s="20">
        <v>40390</v>
      </c>
      <c r="P89" s="21">
        <f t="shared" si="2"/>
        <v>0</v>
      </c>
      <c r="Q89" s="22">
        <f t="shared" si="3"/>
        <v>0</v>
      </c>
    </row>
    <row r="90" spans="1:17" x14ac:dyDescent="0.2">
      <c r="A90" s="23">
        <v>81734.009999999995</v>
      </c>
      <c r="B90" s="17" t="s">
        <v>49</v>
      </c>
      <c r="C90" s="17" t="s">
        <v>7692</v>
      </c>
      <c r="D90" s="17" t="s">
        <v>644</v>
      </c>
      <c r="E90" s="17" t="s">
        <v>7693</v>
      </c>
      <c r="F90" s="17" t="s">
        <v>7694</v>
      </c>
      <c r="G90" s="18">
        <v>11.5</v>
      </c>
      <c r="H90" s="18">
        <v>16.55</v>
      </c>
      <c r="I90" s="19">
        <v>1379538.63</v>
      </c>
      <c r="J90" s="20">
        <v>39157</v>
      </c>
      <c r="K90" s="17" t="s">
        <v>7905</v>
      </c>
      <c r="L90" s="17" t="s">
        <v>7719</v>
      </c>
      <c r="M90" s="17" t="s">
        <v>7806</v>
      </c>
      <c r="N90" s="20">
        <v>39399</v>
      </c>
      <c r="O90" s="20">
        <v>39355</v>
      </c>
      <c r="P90" s="21">
        <f t="shared" si="2"/>
        <v>1</v>
      </c>
      <c r="Q90" s="22">
        <f t="shared" si="3"/>
        <v>-44</v>
      </c>
    </row>
    <row r="91" spans="1:17" x14ac:dyDescent="0.2">
      <c r="A91" s="23">
        <v>109402</v>
      </c>
      <c r="B91" s="17" t="s">
        <v>131</v>
      </c>
      <c r="C91" s="17" t="s">
        <v>7753</v>
      </c>
      <c r="D91" s="17" t="s">
        <v>977</v>
      </c>
      <c r="E91" s="17" t="s">
        <v>7693</v>
      </c>
      <c r="F91" s="17" t="s">
        <v>7694</v>
      </c>
      <c r="G91" s="18">
        <v>5</v>
      </c>
      <c r="H91" s="18">
        <v>10.33</v>
      </c>
      <c r="I91" s="19">
        <v>1298482.03</v>
      </c>
      <c r="J91" s="20">
        <v>39276</v>
      </c>
      <c r="K91" s="17" t="s">
        <v>7906</v>
      </c>
      <c r="L91" s="17" t="s">
        <v>7818</v>
      </c>
      <c r="M91" s="17" t="s">
        <v>7907</v>
      </c>
      <c r="N91" s="20">
        <v>39403</v>
      </c>
      <c r="O91" s="20">
        <v>39416</v>
      </c>
      <c r="P91" s="21">
        <f t="shared" si="2"/>
        <v>1</v>
      </c>
      <c r="Q91" s="22">
        <f t="shared" si="3"/>
        <v>13</v>
      </c>
    </row>
    <row r="92" spans="1:17" x14ac:dyDescent="0.2">
      <c r="A92" s="23">
        <v>109171</v>
      </c>
      <c r="B92" s="17" t="s">
        <v>312</v>
      </c>
      <c r="C92" s="17" t="s">
        <v>7908</v>
      </c>
      <c r="D92" s="17" t="s">
        <v>1431</v>
      </c>
      <c r="E92" s="17" t="s">
        <v>7693</v>
      </c>
      <c r="F92" s="17" t="s">
        <v>7694</v>
      </c>
      <c r="G92" s="18">
        <v>7</v>
      </c>
      <c r="H92" s="18">
        <v>15.49</v>
      </c>
      <c r="I92" s="19">
        <v>745549.49</v>
      </c>
      <c r="J92" s="20">
        <v>39234</v>
      </c>
      <c r="K92" s="17" t="s">
        <v>7909</v>
      </c>
      <c r="L92" s="17" t="s">
        <v>7763</v>
      </c>
      <c r="M92" s="17" t="s">
        <v>7792</v>
      </c>
      <c r="N92" s="20">
        <v>39413</v>
      </c>
      <c r="O92" s="20">
        <v>39416</v>
      </c>
      <c r="P92" s="21">
        <f t="shared" si="2"/>
        <v>1</v>
      </c>
      <c r="Q92" s="22">
        <f t="shared" si="3"/>
        <v>3</v>
      </c>
    </row>
    <row r="93" spans="1:17" x14ac:dyDescent="0.2">
      <c r="A93" s="23">
        <v>113469</v>
      </c>
      <c r="B93" s="17" t="s">
        <v>174</v>
      </c>
      <c r="C93" s="17" t="s">
        <v>7780</v>
      </c>
      <c r="D93" s="17" t="s">
        <v>363</v>
      </c>
      <c r="E93" s="17" t="s">
        <v>7693</v>
      </c>
      <c r="F93" s="17" t="s">
        <v>7694</v>
      </c>
      <c r="G93" s="18">
        <v>4.26</v>
      </c>
      <c r="H93" s="18">
        <v>8.5399999999999991</v>
      </c>
      <c r="I93" s="19">
        <v>1128709.79</v>
      </c>
      <c r="J93" s="20">
        <v>40396</v>
      </c>
      <c r="K93" s="17" t="s">
        <v>7910</v>
      </c>
      <c r="L93" s="17" t="s">
        <v>7728</v>
      </c>
      <c r="M93" s="17" t="s">
        <v>7811</v>
      </c>
      <c r="N93" s="20">
        <v>40518</v>
      </c>
      <c r="O93" s="20">
        <v>40518</v>
      </c>
      <c r="P93" s="21">
        <f t="shared" si="2"/>
        <v>0</v>
      </c>
      <c r="Q93" s="22">
        <f t="shared" si="3"/>
        <v>0</v>
      </c>
    </row>
    <row r="94" spans="1:17" x14ac:dyDescent="0.2">
      <c r="A94" s="23">
        <v>109911.02</v>
      </c>
      <c r="B94" s="17" t="s">
        <v>229</v>
      </c>
      <c r="C94" s="17" t="s">
        <v>7854</v>
      </c>
      <c r="D94" s="17" t="s">
        <v>114</v>
      </c>
      <c r="E94" s="17" t="s">
        <v>7693</v>
      </c>
      <c r="F94" s="17" t="s">
        <v>7694</v>
      </c>
      <c r="G94" s="18">
        <v>0</v>
      </c>
      <c r="H94" s="18">
        <v>2.86</v>
      </c>
      <c r="I94" s="19">
        <v>1524833.01</v>
      </c>
      <c r="J94" s="20">
        <v>40438</v>
      </c>
      <c r="K94" s="17" t="s">
        <v>7911</v>
      </c>
      <c r="L94" s="17" t="s">
        <v>7738</v>
      </c>
      <c r="M94" s="17" t="s">
        <v>7912</v>
      </c>
      <c r="N94" s="20">
        <v>40737</v>
      </c>
      <c r="O94" s="20">
        <v>40737</v>
      </c>
      <c r="P94" s="21">
        <f t="shared" si="2"/>
        <v>0</v>
      </c>
      <c r="Q94" s="22">
        <f t="shared" si="3"/>
        <v>0</v>
      </c>
    </row>
    <row r="95" spans="1:17" x14ac:dyDescent="0.2">
      <c r="A95" s="23">
        <v>114054</v>
      </c>
      <c r="B95" s="17" t="s">
        <v>124</v>
      </c>
      <c r="C95" s="17" t="s">
        <v>7894</v>
      </c>
      <c r="D95" s="17" t="s">
        <v>108</v>
      </c>
      <c r="E95" s="17" t="s">
        <v>7693</v>
      </c>
      <c r="F95" s="17" t="s">
        <v>7694</v>
      </c>
      <c r="G95" s="18">
        <v>6.31</v>
      </c>
      <c r="H95" s="18">
        <v>11.48</v>
      </c>
      <c r="I95" s="19">
        <v>2058856.82</v>
      </c>
      <c r="J95" s="20">
        <v>40438</v>
      </c>
      <c r="K95" s="17" t="s">
        <v>7913</v>
      </c>
      <c r="L95" s="17" t="s">
        <v>7699</v>
      </c>
      <c r="M95" s="17" t="s">
        <v>7914</v>
      </c>
      <c r="N95" s="20">
        <v>40724</v>
      </c>
      <c r="O95" s="20">
        <v>40724</v>
      </c>
      <c r="P95" s="21">
        <f t="shared" si="2"/>
        <v>0</v>
      </c>
      <c r="Q95" s="22">
        <f t="shared" si="3"/>
        <v>0</v>
      </c>
    </row>
    <row r="96" spans="1:17" x14ac:dyDescent="0.2">
      <c r="A96" s="23">
        <v>80907.009999999995</v>
      </c>
      <c r="B96" s="17" t="s">
        <v>241</v>
      </c>
      <c r="C96" s="17" t="s">
        <v>7915</v>
      </c>
      <c r="D96" s="17" t="s">
        <v>322</v>
      </c>
      <c r="E96" s="17" t="s">
        <v>7693</v>
      </c>
      <c r="F96" s="17" t="s">
        <v>7694</v>
      </c>
      <c r="G96" s="18">
        <v>3.51</v>
      </c>
      <c r="H96" s="18">
        <v>6.63</v>
      </c>
      <c r="I96" s="19">
        <v>343494.1</v>
      </c>
      <c r="J96" s="20">
        <v>39276</v>
      </c>
      <c r="K96" s="17" t="s">
        <v>7916</v>
      </c>
      <c r="L96" s="17" t="s">
        <v>7773</v>
      </c>
      <c r="M96" s="17" t="s">
        <v>7877</v>
      </c>
      <c r="N96" s="20">
        <v>39465</v>
      </c>
      <c r="O96" s="20">
        <v>39382</v>
      </c>
      <c r="P96" s="21">
        <f t="shared" si="2"/>
        <v>1</v>
      </c>
      <c r="Q96" s="22">
        <f t="shared" si="3"/>
        <v>-83</v>
      </c>
    </row>
    <row r="97" spans="1:17" x14ac:dyDescent="0.2">
      <c r="A97" s="23">
        <v>109019</v>
      </c>
      <c r="B97" s="17" t="s">
        <v>223</v>
      </c>
      <c r="C97" s="17" t="s">
        <v>7917</v>
      </c>
      <c r="D97" s="17" t="s">
        <v>644</v>
      </c>
      <c r="E97" s="17" t="s">
        <v>7693</v>
      </c>
      <c r="F97" s="17" t="s">
        <v>7694</v>
      </c>
      <c r="G97" s="18">
        <v>7.09</v>
      </c>
      <c r="H97" s="18">
        <v>11.13</v>
      </c>
      <c r="I97" s="19">
        <v>969348.27</v>
      </c>
      <c r="J97" s="20">
        <v>39325</v>
      </c>
      <c r="K97" s="17" t="s">
        <v>7918</v>
      </c>
      <c r="L97" s="17" t="s">
        <v>7744</v>
      </c>
      <c r="M97" s="17" t="s">
        <v>7919</v>
      </c>
      <c r="N97" s="20">
        <v>39553</v>
      </c>
      <c r="O97" s="20">
        <v>39539</v>
      </c>
      <c r="P97" s="21">
        <f t="shared" si="2"/>
        <v>1</v>
      </c>
      <c r="Q97" s="22">
        <f t="shared" si="3"/>
        <v>-14</v>
      </c>
    </row>
    <row r="98" spans="1:17" x14ac:dyDescent="0.2">
      <c r="A98" s="23">
        <v>84021.02</v>
      </c>
      <c r="B98" s="17" t="s">
        <v>86</v>
      </c>
      <c r="C98" s="17" t="s">
        <v>7920</v>
      </c>
      <c r="D98" s="17" t="s">
        <v>644</v>
      </c>
      <c r="E98" s="17" t="s">
        <v>7693</v>
      </c>
      <c r="F98" s="17" t="s">
        <v>7694</v>
      </c>
      <c r="G98" s="18">
        <v>16.809999999999999</v>
      </c>
      <c r="H98" s="18">
        <v>19.2</v>
      </c>
      <c r="I98" s="19">
        <v>419326.88</v>
      </c>
      <c r="J98" s="20">
        <v>39535</v>
      </c>
      <c r="K98" s="17" t="s">
        <v>7921</v>
      </c>
      <c r="L98" s="17" t="s">
        <v>7874</v>
      </c>
      <c r="M98" s="17" t="s">
        <v>7922</v>
      </c>
      <c r="N98" s="20">
        <v>39605</v>
      </c>
      <c r="O98" s="20">
        <v>39721</v>
      </c>
      <c r="P98" s="21">
        <f t="shared" si="2"/>
        <v>1</v>
      </c>
      <c r="Q98" s="22">
        <f t="shared" si="3"/>
        <v>116</v>
      </c>
    </row>
    <row r="99" spans="1:17" x14ac:dyDescent="0.2">
      <c r="A99" s="23">
        <v>82240.009999999995</v>
      </c>
      <c r="B99" s="17" t="s">
        <v>208</v>
      </c>
      <c r="C99" s="17" t="s">
        <v>7809</v>
      </c>
      <c r="D99" s="17" t="s">
        <v>5151</v>
      </c>
      <c r="E99" s="17" t="s">
        <v>7693</v>
      </c>
      <c r="F99" s="17" t="s">
        <v>7694</v>
      </c>
      <c r="G99" s="18">
        <v>2.64</v>
      </c>
      <c r="H99" s="18">
        <v>7.93</v>
      </c>
      <c r="I99" s="19">
        <v>843578.15</v>
      </c>
      <c r="J99" s="20">
        <v>40711</v>
      </c>
      <c r="K99" s="17" t="s">
        <v>7923</v>
      </c>
      <c r="L99" s="17" t="s">
        <v>7738</v>
      </c>
      <c r="M99" s="17" t="s">
        <v>7924</v>
      </c>
      <c r="N99" s="20">
        <v>40841</v>
      </c>
      <c r="O99" s="20">
        <v>40841</v>
      </c>
      <c r="P99" s="21">
        <f t="shared" si="2"/>
        <v>0</v>
      </c>
      <c r="Q99" s="22">
        <f t="shared" si="3"/>
        <v>0</v>
      </c>
    </row>
    <row r="100" spans="1:17" x14ac:dyDescent="0.2">
      <c r="A100" s="23">
        <v>114655</v>
      </c>
      <c r="B100" s="17" t="s">
        <v>98</v>
      </c>
      <c r="C100" s="17" t="s">
        <v>7760</v>
      </c>
      <c r="D100" s="17" t="s">
        <v>7925</v>
      </c>
      <c r="E100" s="17" t="s">
        <v>7693</v>
      </c>
      <c r="F100" s="17" t="s">
        <v>7694</v>
      </c>
      <c r="G100" s="18">
        <v>0.27</v>
      </c>
      <c r="H100" s="18">
        <v>5.0199999999999996</v>
      </c>
      <c r="I100" s="19">
        <v>855440.96</v>
      </c>
      <c r="J100" s="20">
        <v>40669</v>
      </c>
      <c r="K100" s="17" t="s">
        <v>7926</v>
      </c>
      <c r="L100" s="17" t="s">
        <v>7927</v>
      </c>
      <c r="M100" s="17" t="s">
        <v>7928</v>
      </c>
      <c r="N100" s="20">
        <v>40772</v>
      </c>
      <c r="O100" s="20">
        <v>40772</v>
      </c>
      <c r="P100" s="21">
        <f t="shared" si="2"/>
        <v>0</v>
      </c>
      <c r="Q100" s="22">
        <f t="shared" si="3"/>
        <v>0</v>
      </c>
    </row>
    <row r="101" spans="1:17" x14ac:dyDescent="0.2">
      <c r="A101" s="23">
        <v>115194</v>
      </c>
      <c r="B101" s="17" t="s">
        <v>397</v>
      </c>
      <c r="C101" s="17" t="s">
        <v>7750</v>
      </c>
      <c r="D101" s="17" t="s">
        <v>111</v>
      </c>
      <c r="E101" s="17" t="s">
        <v>7693</v>
      </c>
      <c r="F101" s="17" t="s">
        <v>7694</v>
      </c>
      <c r="G101" s="18">
        <v>0</v>
      </c>
      <c r="H101" s="18">
        <v>4.5</v>
      </c>
      <c r="I101" s="19">
        <v>335516.40999999997</v>
      </c>
      <c r="J101" s="20">
        <v>40669</v>
      </c>
      <c r="K101" s="17" t="s">
        <v>7929</v>
      </c>
      <c r="L101" s="17" t="s">
        <v>7930</v>
      </c>
      <c r="M101" s="17" t="s">
        <v>381</v>
      </c>
      <c r="N101" s="20">
        <v>40880</v>
      </c>
      <c r="O101" s="20">
        <v>40880</v>
      </c>
      <c r="P101" s="21">
        <f t="shared" si="2"/>
        <v>0</v>
      </c>
      <c r="Q101" s="22">
        <f t="shared" si="3"/>
        <v>0</v>
      </c>
    </row>
    <row r="102" spans="1:17" x14ac:dyDescent="0.2">
      <c r="A102" s="23">
        <v>110325</v>
      </c>
      <c r="B102" s="17" t="s">
        <v>54</v>
      </c>
      <c r="C102" s="17" t="s">
        <v>7709</v>
      </c>
      <c r="D102" s="17" t="s">
        <v>4794</v>
      </c>
      <c r="E102" s="17" t="s">
        <v>7693</v>
      </c>
      <c r="F102" s="17" t="s">
        <v>7694</v>
      </c>
      <c r="G102" s="18">
        <v>8.24</v>
      </c>
      <c r="H102" s="18">
        <v>13.97</v>
      </c>
      <c r="I102" s="19">
        <v>1933448.08</v>
      </c>
      <c r="J102" s="20">
        <v>39493</v>
      </c>
      <c r="K102" s="17" t="s">
        <v>7931</v>
      </c>
      <c r="L102" s="17" t="s">
        <v>7706</v>
      </c>
      <c r="M102" s="17" t="s">
        <v>7932</v>
      </c>
      <c r="N102" s="20">
        <v>39619</v>
      </c>
      <c r="O102" s="20">
        <v>39691</v>
      </c>
      <c r="P102" s="21">
        <f t="shared" si="2"/>
        <v>1</v>
      </c>
      <c r="Q102" s="22">
        <f t="shared" si="3"/>
        <v>72</v>
      </c>
    </row>
    <row r="103" spans="1:17" x14ac:dyDescent="0.2">
      <c r="A103" s="23">
        <v>110550</v>
      </c>
      <c r="B103" s="17" t="s">
        <v>181</v>
      </c>
      <c r="C103" s="17" t="s">
        <v>7746</v>
      </c>
      <c r="D103" s="17" t="s">
        <v>50</v>
      </c>
      <c r="E103" s="17" t="s">
        <v>7693</v>
      </c>
      <c r="F103" s="17" t="s">
        <v>7694</v>
      </c>
      <c r="G103" s="18">
        <v>24.08</v>
      </c>
      <c r="H103" s="18">
        <v>28.73</v>
      </c>
      <c r="I103" s="19">
        <v>1524267.68</v>
      </c>
      <c r="J103" s="20">
        <v>39535</v>
      </c>
      <c r="K103" s="17" t="s">
        <v>7933</v>
      </c>
      <c r="L103" s="17" t="s">
        <v>7734</v>
      </c>
      <c r="M103" s="17" t="s">
        <v>7934</v>
      </c>
      <c r="N103" s="20">
        <v>39622</v>
      </c>
      <c r="O103" s="20">
        <v>39721</v>
      </c>
      <c r="P103" s="21">
        <f t="shared" si="2"/>
        <v>1</v>
      </c>
      <c r="Q103" s="22">
        <f t="shared" si="3"/>
        <v>99</v>
      </c>
    </row>
    <row r="104" spans="1:17" x14ac:dyDescent="0.2">
      <c r="A104" s="23">
        <v>114872</v>
      </c>
      <c r="B104" s="17" t="s">
        <v>355</v>
      </c>
      <c r="C104" s="17" t="s">
        <v>7896</v>
      </c>
      <c r="D104" s="17" t="s">
        <v>1011</v>
      </c>
      <c r="E104" s="17" t="s">
        <v>7693</v>
      </c>
      <c r="F104" s="17" t="s">
        <v>7694</v>
      </c>
      <c r="G104" s="18">
        <v>0</v>
      </c>
      <c r="H104" s="18">
        <v>4.7</v>
      </c>
      <c r="I104" s="19">
        <v>397622.23</v>
      </c>
      <c r="J104" s="20">
        <v>40711</v>
      </c>
      <c r="K104" s="17" t="s">
        <v>7935</v>
      </c>
      <c r="L104" s="17" t="s">
        <v>7763</v>
      </c>
      <c r="M104" s="17" t="s">
        <v>7924</v>
      </c>
      <c r="N104" s="20">
        <v>40831</v>
      </c>
      <c r="O104" s="20">
        <v>40831</v>
      </c>
      <c r="P104" s="21">
        <f t="shared" si="2"/>
        <v>0</v>
      </c>
      <c r="Q104" s="22">
        <f t="shared" si="3"/>
        <v>0</v>
      </c>
    </row>
    <row r="105" spans="1:17" x14ac:dyDescent="0.2">
      <c r="A105" s="23">
        <v>110323</v>
      </c>
      <c r="B105" s="17" t="s">
        <v>18</v>
      </c>
      <c r="C105" s="17" t="s">
        <v>7700</v>
      </c>
      <c r="D105" s="17" t="s">
        <v>533</v>
      </c>
      <c r="E105" s="17" t="s">
        <v>7693</v>
      </c>
      <c r="F105" s="17" t="s">
        <v>7694</v>
      </c>
      <c r="G105" s="18">
        <v>12.36</v>
      </c>
      <c r="H105" s="18">
        <v>13.18</v>
      </c>
      <c r="I105" s="19">
        <v>357738</v>
      </c>
      <c r="J105" s="20">
        <v>39493</v>
      </c>
      <c r="K105" s="17" t="s">
        <v>7936</v>
      </c>
      <c r="L105" s="17" t="s">
        <v>7937</v>
      </c>
      <c r="M105" s="17" t="s">
        <v>7938</v>
      </c>
      <c r="N105" s="20">
        <v>39626</v>
      </c>
      <c r="O105" s="20">
        <v>39637</v>
      </c>
      <c r="P105" s="21">
        <f t="shared" si="2"/>
        <v>1</v>
      </c>
      <c r="Q105" s="22">
        <f t="shared" si="3"/>
        <v>11</v>
      </c>
    </row>
    <row r="106" spans="1:17" x14ac:dyDescent="0.2">
      <c r="A106" s="23">
        <v>110332</v>
      </c>
      <c r="B106" s="17" t="s">
        <v>98</v>
      </c>
      <c r="C106" s="17" t="s">
        <v>7760</v>
      </c>
      <c r="D106" s="17" t="s">
        <v>503</v>
      </c>
      <c r="E106" s="17" t="s">
        <v>7693</v>
      </c>
      <c r="F106" s="17" t="s">
        <v>7694</v>
      </c>
      <c r="G106" s="18">
        <v>22</v>
      </c>
      <c r="H106" s="18">
        <v>27.32</v>
      </c>
      <c r="I106" s="19">
        <v>713164</v>
      </c>
      <c r="J106" s="20">
        <v>39493</v>
      </c>
      <c r="K106" s="17" t="s">
        <v>7939</v>
      </c>
      <c r="L106" s="17" t="s">
        <v>7699</v>
      </c>
      <c r="M106" s="17" t="s">
        <v>7940</v>
      </c>
      <c r="N106" s="20">
        <v>39628</v>
      </c>
      <c r="O106" s="20">
        <v>39631</v>
      </c>
      <c r="P106" s="21">
        <f t="shared" si="2"/>
        <v>1</v>
      </c>
      <c r="Q106" s="22">
        <f t="shared" si="3"/>
        <v>3</v>
      </c>
    </row>
    <row r="107" spans="1:17" x14ac:dyDescent="0.2">
      <c r="A107" s="23">
        <v>110331</v>
      </c>
      <c r="B107" s="17" t="s">
        <v>98</v>
      </c>
      <c r="C107" s="17" t="s">
        <v>7760</v>
      </c>
      <c r="D107" s="17" t="s">
        <v>1124</v>
      </c>
      <c r="E107" s="17" t="s">
        <v>7693</v>
      </c>
      <c r="F107" s="17" t="s">
        <v>7694</v>
      </c>
      <c r="G107" s="18">
        <v>16.920000000000002</v>
      </c>
      <c r="H107" s="18">
        <v>22</v>
      </c>
      <c r="I107" s="19">
        <v>1439632.75</v>
      </c>
      <c r="J107" s="20">
        <v>39493</v>
      </c>
      <c r="K107" s="17" t="s">
        <v>7939</v>
      </c>
      <c r="L107" s="17" t="s">
        <v>7941</v>
      </c>
      <c r="M107" s="17" t="s">
        <v>7774</v>
      </c>
      <c r="N107" s="20">
        <v>39628</v>
      </c>
      <c r="O107" s="20">
        <v>39631</v>
      </c>
      <c r="P107" s="21">
        <f t="shared" si="2"/>
        <v>1</v>
      </c>
      <c r="Q107" s="22">
        <f t="shared" si="3"/>
        <v>3</v>
      </c>
    </row>
    <row r="108" spans="1:17" x14ac:dyDescent="0.2">
      <c r="A108" s="23">
        <v>83974.02</v>
      </c>
      <c r="B108" s="17" t="s">
        <v>199</v>
      </c>
      <c r="C108" s="17" t="s">
        <v>7715</v>
      </c>
      <c r="D108" s="17" t="s">
        <v>114</v>
      </c>
      <c r="E108" s="17" t="s">
        <v>7693</v>
      </c>
      <c r="F108" s="17" t="s">
        <v>7694</v>
      </c>
      <c r="G108" s="18">
        <v>29.19</v>
      </c>
      <c r="H108" s="18">
        <v>36.049999999999997</v>
      </c>
      <c r="I108" s="19">
        <v>2106760.0699999998</v>
      </c>
      <c r="J108" s="20">
        <v>39423</v>
      </c>
      <c r="K108" s="17" t="s">
        <v>7942</v>
      </c>
      <c r="L108" s="17" t="s">
        <v>7773</v>
      </c>
      <c r="M108" s="17" t="s">
        <v>7943</v>
      </c>
      <c r="N108" s="20">
        <v>39629</v>
      </c>
      <c r="O108" s="20">
        <v>39624</v>
      </c>
      <c r="P108" s="21">
        <f t="shared" si="2"/>
        <v>1</v>
      </c>
      <c r="Q108" s="22">
        <f t="shared" si="3"/>
        <v>-5</v>
      </c>
    </row>
    <row r="109" spans="1:17" x14ac:dyDescent="0.2">
      <c r="A109" s="23">
        <v>114703</v>
      </c>
      <c r="B109" s="17" t="s">
        <v>86</v>
      </c>
      <c r="C109" s="17" t="s">
        <v>7920</v>
      </c>
      <c r="D109" s="17" t="s">
        <v>7944</v>
      </c>
      <c r="E109" s="17" t="s">
        <v>7693</v>
      </c>
      <c r="F109" s="17" t="s">
        <v>7694</v>
      </c>
      <c r="G109" s="18">
        <v>0</v>
      </c>
      <c r="H109" s="18">
        <v>2.54</v>
      </c>
      <c r="I109" s="19">
        <v>522996.26</v>
      </c>
      <c r="J109" s="20">
        <v>40760</v>
      </c>
      <c r="K109" s="17" t="s">
        <v>7945</v>
      </c>
      <c r="L109" s="17" t="s">
        <v>7946</v>
      </c>
      <c r="M109" s="17" t="s">
        <v>7947</v>
      </c>
      <c r="N109" s="20">
        <v>40867</v>
      </c>
      <c r="O109" s="20">
        <v>40867</v>
      </c>
      <c r="P109" s="21">
        <f t="shared" si="2"/>
        <v>0</v>
      </c>
      <c r="Q109" s="22">
        <f t="shared" si="3"/>
        <v>0</v>
      </c>
    </row>
    <row r="110" spans="1:17" x14ac:dyDescent="0.2">
      <c r="A110" s="23">
        <v>40941.01</v>
      </c>
      <c r="B110" s="17" t="s">
        <v>264</v>
      </c>
      <c r="C110" s="17" t="s">
        <v>7858</v>
      </c>
      <c r="D110" s="17" t="s">
        <v>114</v>
      </c>
      <c r="E110" s="17" t="s">
        <v>7693</v>
      </c>
      <c r="F110" s="17" t="s">
        <v>7694</v>
      </c>
      <c r="G110" s="18">
        <v>13.59</v>
      </c>
      <c r="H110" s="18">
        <v>19.850000000000001</v>
      </c>
      <c r="I110" s="19">
        <v>2193093.4900000002</v>
      </c>
      <c r="J110" s="20">
        <v>39535</v>
      </c>
      <c r="K110" s="17" t="s">
        <v>7948</v>
      </c>
      <c r="L110" s="17" t="s">
        <v>7949</v>
      </c>
      <c r="M110" s="17" t="s">
        <v>57</v>
      </c>
      <c r="N110" s="20">
        <v>39643</v>
      </c>
      <c r="O110" s="20">
        <v>39689</v>
      </c>
      <c r="P110" s="21">
        <f t="shared" si="2"/>
        <v>1</v>
      </c>
      <c r="Q110" s="22">
        <f t="shared" si="3"/>
        <v>46</v>
      </c>
    </row>
    <row r="111" spans="1:17" x14ac:dyDescent="0.2">
      <c r="A111" s="23">
        <v>82934.009999999995</v>
      </c>
      <c r="B111" s="17" t="s">
        <v>128</v>
      </c>
      <c r="C111" s="17" t="s">
        <v>7950</v>
      </c>
      <c r="D111" s="17" t="s">
        <v>129</v>
      </c>
      <c r="E111" s="17" t="s">
        <v>7693</v>
      </c>
      <c r="F111" s="17" t="s">
        <v>7694</v>
      </c>
      <c r="G111" s="18">
        <v>28.16</v>
      </c>
      <c r="H111" s="18">
        <v>31.78</v>
      </c>
      <c r="I111" s="19">
        <v>384139.82</v>
      </c>
      <c r="J111" s="20">
        <v>39542</v>
      </c>
      <c r="K111" s="17" t="s">
        <v>7951</v>
      </c>
      <c r="L111" s="17" t="s">
        <v>7952</v>
      </c>
      <c r="M111" s="17" t="s">
        <v>7953</v>
      </c>
      <c r="N111" s="20">
        <v>39649</v>
      </c>
      <c r="O111" s="20">
        <v>39667</v>
      </c>
      <c r="P111" s="21">
        <f t="shared" si="2"/>
        <v>1</v>
      </c>
      <c r="Q111" s="22">
        <f t="shared" si="3"/>
        <v>18</v>
      </c>
    </row>
    <row r="112" spans="1:17" x14ac:dyDescent="0.2">
      <c r="A112" s="23">
        <v>110554</v>
      </c>
      <c r="B112" s="17" t="s">
        <v>316</v>
      </c>
      <c r="C112" s="17" t="s">
        <v>7800</v>
      </c>
      <c r="D112" s="17" t="s">
        <v>448</v>
      </c>
      <c r="E112" s="17" t="s">
        <v>7693</v>
      </c>
      <c r="F112" s="17" t="s">
        <v>7694</v>
      </c>
      <c r="G112" s="18">
        <v>4.2</v>
      </c>
      <c r="H112" s="18">
        <v>7.31</v>
      </c>
      <c r="I112" s="19">
        <v>380819.04</v>
      </c>
      <c r="J112" s="20">
        <v>39542</v>
      </c>
      <c r="K112" s="17" t="s">
        <v>7951</v>
      </c>
      <c r="L112" s="17" t="s">
        <v>7952</v>
      </c>
      <c r="M112" s="17" t="s">
        <v>7953</v>
      </c>
      <c r="N112" s="20">
        <v>39649</v>
      </c>
      <c r="O112" s="20">
        <v>39667</v>
      </c>
      <c r="P112" s="21">
        <f t="shared" si="2"/>
        <v>1</v>
      </c>
      <c r="Q112" s="22">
        <f t="shared" si="3"/>
        <v>18</v>
      </c>
    </row>
    <row r="113" spans="1:17" x14ac:dyDescent="0.2">
      <c r="A113" s="23">
        <v>110328</v>
      </c>
      <c r="B113" s="17" t="s">
        <v>43</v>
      </c>
      <c r="C113" s="17" t="s">
        <v>7816</v>
      </c>
      <c r="D113" s="17" t="s">
        <v>595</v>
      </c>
      <c r="E113" s="17" t="s">
        <v>7693</v>
      </c>
      <c r="F113" s="17" t="s">
        <v>7694</v>
      </c>
      <c r="G113" s="18">
        <v>0</v>
      </c>
      <c r="H113" s="18">
        <v>5.4</v>
      </c>
      <c r="I113" s="19">
        <v>1099745.17</v>
      </c>
      <c r="J113" s="20">
        <v>39493</v>
      </c>
      <c r="K113" s="17" t="s">
        <v>7954</v>
      </c>
      <c r="L113" s="17" t="s">
        <v>7818</v>
      </c>
      <c r="M113" s="17" t="s">
        <v>7826</v>
      </c>
      <c r="N113" s="20">
        <v>39658</v>
      </c>
      <c r="O113" s="20">
        <v>39660</v>
      </c>
      <c r="P113" s="21">
        <f t="shared" si="2"/>
        <v>1</v>
      </c>
      <c r="Q113" s="22">
        <f t="shared" si="3"/>
        <v>2</v>
      </c>
    </row>
    <row r="114" spans="1:17" x14ac:dyDescent="0.2">
      <c r="A114" s="23">
        <v>110328</v>
      </c>
      <c r="B114" s="17" t="s">
        <v>188</v>
      </c>
      <c r="C114" s="17" t="s">
        <v>7704</v>
      </c>
      <c r="D114" s="17" t="s">
        <v>595</v>
      </c>
      <c r="E114" s="17" t="s">
        <v>7693</v>
      </c>
      <c r="F114" s="17" t="s">
        <v>7694</v>
      </c>
      <c r="G114" s="18">
        <v>0</v>
      </c>
      <c r="H114" s="18">
        <v>2.12</v>
      </c>
      <c r="I114" s="19">
        <v>1099745.17</v>
      </c>
      <c r="J114" s="20">
        <v>39493</v>
      </c>
      <c r="K114" s="17" t="s">
        <v>7954</v>
      </c>
      <c r="L114" s="17" t="s">
        <v>7818</v>
      </c>
      <c r="M114" s="17" t="s">
        <v>7826</v>
      </c>
      <c r="N114" s="20">
        <v>39658</v>
      </c>
      <c r="O114" s="20">
        <v>39660</v>
      </c>
      <c r="P114" s="21">
        <f t="shared" si="2"/>
        <v>1</v>
      </c>
      <c r="Q114" s="22">
        <f t="shared" si="3"/>
        <v>2</v>
      </c>
    </row>
    <row r="115" spans="1:17" x14ac:dyDescent="0.2">
      <c r="A115" s="23">
        <v>110328</v>
      </c>
      <c r="B115" s="17" t="s">
        <v>289</v>
      </c>
      <c r="C115" s="17" t="s">
        <v>7955</v>
      </c>
      <c r="D115" s="17" t="s">
        <v>595</v>
      </c>
      <c r="E115" s="17" t="s">
        <v>7693</v>
      </c>
      <c r="F115" s="17" t="s">
        <v>7694</v>
      </c>
      <c r="G115" s="18">
        <v>0</v>
      </c>
      <c r="H115" s="18">
        <v>1.47</v>
      </c>
      <c r="I115" s="19">
        <v>1099745.17</v>
      </c>
      <c r="J115" s="20">
        <v>39493</v>
      </c>
      <c r="K115" s="17" t="s">
        <v>7954</v>
      </c>
      <c r="L115" s="17" t="s">
        <v>7818</v>
      </c>
      <c r="M115" s="17" t="s">
        <v>7826</v>
      </c>
      <c r="N115" s="20">
        <v>39658</v>
      </c>
      <c r="O115" s="20">
        <v>39660</v>
      </c>
      <c r="P115" s="21">
        <f t="shared" si="2"/>
        <v>1</v>
      </c>
      <c r="Q115" s="22">
        <f t="shared" si="3"/>
        <v>2</v>
      </c>
    </row>
    <row r="116" spans="1:17" x14ac:dyDescent="0.2">
      <c r="A116" s="23">
        <v>114025</v>
      </c>
      <c r="B116" s="17" t="s">
        <v>65</v>
      </c>
      <c r="C116" s="17" t="s">
        <v>7771</v>
      </c>
      <c r="D116" s="17" t="s">
        <v>2718</v>
      </c>
      <c r="E116" s="17" t="s">
        <v>7693</v>
      </c>
      <c r="F116" s="17" t="s">
        <v>7694</v>
      </c>
      <c r="G116" s="18">
        <v>14.03</v>
      </c>
      <c r="H116" s="18">
        <v>18.87</v>
      </c>
      <c r="I116" s="19">
        <v>814909.64</v>
      </c>
      <c r="J116" s="20">
        <v>40634</v>
      </c>
      <c r="K116" s="17" t="s">
        <v>7956</v>
      </c>
      <c r="L116" s="17" t="s">
        <v>7957</v>
      </c>
      <c r="M116" s="17" t="s">
        <v>7958</v>
      </c>
      <c r="N116" s="20">
        <v>40750</v>
      </c>
      <c r="O116" s="20">
        <v>40750</v>
      </c>
      <c r="P116" s="21">
        <f t="shared" si="2"/>
        <v>0</v>
      </c>
      <c r="Q116" s="22">
        <f t="shared" si="3"/>
        <v>0</v>
      </c>
    </row>
    <row r="117" spans="1:17" x14ac:dyDescent="0.2">
      <c r="A117" s="23">
        <v>114658</v>
      </c>
      <c r="B117" s="17" t="s">
        <v>107</v>
      </c>
      <c r="C117" s="17" t="s">
        <v>7740</v>
      </c>
      <c r="D117" s="17" t="s">
        <v>5352</v>
      </c>
      <c r="E117" s="17" t="s">
        <v>7693</v>
      </c>
      <c r="F117" s="17" t="s">
        <v>7694</v>
      </c>
      <c r="G117" s="18">
        <v>0</v>
      </c>
      <c r="H117" s="18">
        <v>3.05</v>
      </c>
      <c r="I117" s="19">
        <v>388589.59</v>
      </c>
      <c r="J117" s="20">
        <v>40634</v>
      </c>
      <c r="K117" s="17" t="s">
        <v>7959</v>
      </c>
      <c r="L117" s="17" t="s">
        <v>7927</v>
      </c>
      <c r="M117" s="17" t="s">
        <v>7960</v>
      </c>
      <c r="N117" s="20">
        <v>40724</v>
      </c>
      <c r="O117" s="20">
        <v>40724</v>
      </c>
      <c r="P117" s="21">
        <f t="shared" si="2"/>
        <v>0</v>
      </c>
      <c r="Q117" s="22">
        <f t="shared" si="3"/>
        <v>0</v>
      </c>
    </row>
    <row r="118" spans="1:17" x14ac:dyDescent="0.2">
      <c r="A118" s="23">
        <v>114661</v>
      </c>
      <c r="B118" s="17" t="s">
        <v>124</v>
      </c>
      <c r="C118" s="17" t="s">
        <v>7894</v>
      </c>
      <c r="D118" s="17" t="s">
        <v>5352</v>
      </c>
      <c r="E118" s="17" t="s">
        <v>7693</v>
      </c>
      <c r="F118" s="17" t="s">
        <v>7694</v>
      </c>
      <c r="G118" s="18">
        <v>9.81</v>
      </c>
      <c r="H118" s="18">
        <v>13.76</v>
      </c>
      <c r="I118" s="19">
        <v>395260.78</v>
      </c>
      <c r="J118" s="20">
        <v>40634</v>
      </c>
      <c r="K118" s="17" t="s">
        <v>7959</v>
      </c>
      <c r="L118" s="17" t="s">
        <v>7927</v>
      </c>
      <c r="M118" s="17" t="s">
        <v>7961</v>
      </c>
      <c r="N118" s="20">
        <v>40724</v>
      </c>
      <c r="O118" s="20">
        <v>40724</v>
      </c>
      <c r="P118" s="21">
        <f t="shared" si="2"/>
        <v>0</v>
      </c>
      <c r="Q118" s="22">
        <f t="shared" si="3"/>
        <v>0</v>
      </c>
    </row>
    <row r="119" spans="1:17" x14ac:dyDescent="0.2">
      <c r="A119" s="23">
        <v>80162.009999999995</v>
      </c>
      <c r="B119" s="17" t="s">
        <v>65</v>
      </c>
      <c r="C119" s="17" t="s">
        <v>7771</v>
      </c>
      <c r="D119" s="17" t="s">
        <v>129</v>
      </c>
      <c r="E119" s="17" t="s">
        <v>7693</v>
      </c>
      <c r="F119" s="17" t="s">
        <v>7694</v>
      </c>
      <c r="G119" s="18">
        <v>25.77</v>
      </c>
      <c r="H119" s="18">
        <v>28.33</v>
      </c>
      <c r="I119" s="19">
        <v>913528.18</v>
      </c>
      <c r="J119" s="20">
        <v>39535</v>
      </c>
      <c r="K119" s="17" t="s">
        <v>7962</v>
      </c>
      <c r="L119" s="17" t="s">
        <v>7773</v>
      </c>
      <c r="M119" s="17" t="s">
        <v>7963</v>
      </c>
      <c r="N119" s="20">
        <v>39665</v>
      </c>
      <c r="O119" s="20">
        <v>39652</v>
      </c>
      <c r="P119" s="21">
        <f t="shared" si="2"/>
        <v>1</v>
      </c>
      <c r="Q119" s="22">
        <f t="shared" si="3"/>
        <v>-13</v>
      </c>
    </row>
    <row r="120" spans="1:17" x14ac:dyDescent="0.2">
      <c r="A120" s="23">
        <v>108148.01</v>
      </c>
      <c r="B120" s="17" t="s">
        <v>181</v>
      </c>
      <c r="C120" s="17" t="s">
        <v>7746</v>
      </c>
      <c r="D120" s="17" t="s">
        <v>122</v>
      </c>
      <c r="E120" s="17" t="s">
        <v>7693</v>
      </c>
      <c r="F120" s="17" t="s">
        <v>7694</v>
      </c>
      <c r="G120" s="18">
        <v>14.87</v>
      </c>
      <c r="H120" s="18">
        <v>24.67</v>
      </c>
      <c r="I120" s="19">
        <v>5623805.7400000002</v>
      </c>
      <c r="J120" s="20">
        <v>40802</v>
      </c>
      <c r="K120" s="17" t="s">
        <v>7964</v>
      </c>
      <c r="L120" s="17" t="s">
        <v>7744</v>
      </c>
      <c r="M120" s="17" t="s">
        <v>7965</v>
      </c>
      <c r="N120" s="20">
        <v>41211</v>
      </c>
      <c r="O120" s="20">
        <v>41211</v>
      </c>
      <c r="P120" s="21">
        <f t="shared" si="2"/>
        <v>0</v>
      </c>
      <c r="Q120" s="22">
        <f t="shared" si="3"/>
        <v>0</v>
      </c>
    </row>
    <row r="121" spans="1:17" x14ac:dyDescent="0.2">
      <c r="A121" s="23">
        <v>83040.009999999995</v>
      </c>
      <c r="B121" s="17" t="s">
        <v>241</v>
      </c>
      <c r="C121" s="17" t="s">
        <v>7915</v>
      </c>
      <c r="D121" s="17" t="s">
        <v>322</v>
      </c>
      <c r="E121" s="17" t="s">
        <v>7693</v>
      </c>
      <c r="F121" s="17" t="s">
        <v>7694</v>
      </c>
      <c r="G121" s="18">
        <v>15.3</v>
      </c>
      <c r="H121" s="18">
        <v>20.170000000000002</v>
      </c>
      <c r="I121" s="19">
        <v>174976.58</v>
      </c>
      <c r="J121" s="20">
        <v>39542</v>
      </c>
      <c r="K121" s="17" t="s">
        <v>7966</v>
      </c>
      <c r="L121" s="17" t="s">
        <v>7952</v>
      </c>
      <c r="M121" s="17" t="s">
        <v>7953</v>
      </c>
      <c r="N121" s="20">
        <v>39667</v>
      </c>
      <c r="O121" s="20">
        <v>39653</v>
      </c>
      <c r="P121" s="21">
        <f t="shared" si="2"/>
        <v>1</v>
      </c>
      <c r="Q121" s="22">
        <f t="shared" si="3"/>
        <v>-14</v>
      </c>
    </row>
    <row r="122" spans="1:17" x14ac:dyDescent="0.2">
      <c r="A122" s="23">
        <v>80755.009999999995</v>
      </c>
      <c r="B122" s="17" t="s">
        <v>18</v>
      </c>
      <c r="C122" s="17" t="s">
        <v>7700</v>
      </c>
      <c r="D122" s="17" t="s">
        <v>146</v>
      </c>
      <c r="E122" s="17" t="s">
        <v>7693</v>
      </c>
      <c r="F122" s="17" t="s">
        <v>7694</v>
      </c>
      <c r="G122" s="18">
        <v>5.74</v>
      </c>
      <c r="H122" s="18">
        <v>8.0500000000000007</v>
      </c>
      <c r="I122" s="19">
        <v>2785985.79</v>
      </c>
      <c r="J122" s="20">
        <v>40949</v>
      </c>
      <c r="K122" s="17" t="s">
        <v>7967</v>
      </c>
      <c r="L122" s="17" t="s">
        <v>7937</v>
      </c>
      <c r="M122" s="17" t="s">
        <v>7764</v>
      </c>
      <c r="N122" s="20">
        <v>41150</v>
      </c>
      <c r="O122" s="20">
        <v>41150</v>
      </c>
      <c r="P122" s="21">
        <f t="shared" si="2"/>
        <v>0</v>
      </c>
      <c r="Q122" s="22">
        <f t="shared" si="3"/>
        <v>0</v>
      </c>
    </row>
    <row r="123" spans="1:17" x14ac:dyDescent="0.2">
      <c r="A123" s="23">
        <v>82194.009999999995</v>
      </c>
      <c r="B123" s="17" t="s">
        <v>278</v>
      </c>
      <c r="C123" s="17" t="s">
        <v>7968</v>
      </c>
      <c r="D123" s="17" t="s">
        <v>322</v>
      </c>
      <c r="E123" s="17" t="s">
        <v>7693</v>
      </c>
      <c r="F123" s="17" t="s">
        <v>7694</v>
      </c>
      <c r="G123" s="18">
        <v>0</v>
      </c>
      <c r="H123" s="18">
        <v>5.63</v>
      </c>
      <c r="I123" s="19">
        <v>204817.67</v>
      </c>
      <c r="J123" s="20">
        <v>39542</v>
      </c>
      <c r="K123" s="17" t="s">
        <v>7966</v>
      </c>
      <c r="L123" s="17" t="s">
        <v>7952</v>
      </c>
      <c r="M123" s="17" t="s">
        <v>7953</v>
      </c>
      <c r="N123" s="20">
        <v>39667</v>
      </c>
      <c r="O123" s="20">
        <v>39653</v>
      </c>
      <c r="P123" s="21">
        <f t="shared" si="2"/>
        <v>1</v>
      </c>
      <c r="Q123" s="22">
        <f t="shared" si="3"/>
        <v>-14</v>
      </c>
    </row>
    <row r="124" spans="1:17" x14ac:dyDescent="0.2">
      <c r="A124" s="23">
        <v>114680</v>
      </c>
      <c r="B124" s="17" t="s">
        <v>102</v>
      </c>
      <c r="C124" s="17" t="s">
        <v>7969</v>
      </c>
      <c r="D124" s="17" t="s">
        <v>7970</v>
      </c>
      <c r="E124" s="17" t="s">
        <v>7693</v>
      </c>
      <c r="F124" s="17" t="s">
        <v>7694</v>
      </c>
      <c r="G124" s="18">
        <v>5</v>
      </c>
      <c r="H124" s="18">
        <v>7.04</v>
      </c>
      <c r="I124" s="19">
        <v>628420.03</v>
      </c>
      <c r="J124" s="20">
        <v>40711</v>
      </c>
      <c r="K124" s="17" t="s">
        <v>7971</v>
      </c>
      <c r="L124" s="17" t="s">
        <v>7874</v>
      </c>
      <c r="M124" s="17" t="s">
        <v>7881</v>
      </c>
      <c r="N124" s="20">
        <v>40817</v>
      </c>
      <c r="O124" s="20">
        <v>40817</v>
      </c>
      <c r="P124" s="21">
        <f t="shared" si="2"/>
        <v>0</v>
      </c>
      <c r="Q124" s="22">
        <f t="shared" si="3"/>
        <v>0</v>
      </c>
    </row>
    <row r="125" spans="1:17" x14ac:dyDescent="0.2">
      <c r="A125" s="23">
        <v>100261.01</v>
      </c>
      <c r="B125" s="17" t="s">
        <v>204</v>
      </c>
      <c r="C125" s="17" t="s">
        <v>7839</v>
      </c>
      <c r="D125" s="17" t="s">
        <v>457</v>
      </c>
      <c r="E125" s="17" t="s">
        <v>7693</v>
      </c>
      <c r="F125" s="17" t="s">
        <v>7694</v>
      </c>
      <c r="G125" s="18">
        <v>0</v>
      </c>
      <c r="H125" s="18">
        <v>5.57</v>
      </c>
      <c r="I125" s="19">
        <v>246387.06</v>
      </c>
      <c r="J125" s="20">
        <v>39542</v>
      </c>
      <c r="K125" s="17" t="s">
        <v>7966</v>
      </c>
      <c r="L125" s="17" t="s">
        <v>7952</v>
      </c>
      <c r="M125" s="17" t="s">
        <v>7953</v>
      </c>
      <c r="N125" s="20">
        <v>39667</v>
      </c>
      <c r="O125" s="20">
        <v>39653</v>
      </c>
      <c r="P125" s="21">
        <f t="shared" si="2"/>
        <v>1</v>
      </c>
      <c r="Q125" s="22">
        <f t="shared" si="3"/>
        <v>-14</v>
      </c>
    </row>
    <row r="126" spans="1:17" x14ac:dyDescent="0.2">
      <c r="A126" s="23">
        <v>114072</v>
      </c>
      <c r="B126" s="17" t="s">
        <v>256</v>
      </c>
      <c r="C126" s="17" t="s">
        <v>7972</v>
      </c>
      <c r="D126" s="17" t="s">
        <v>369</v>
      </c>
      <c r="E126" s="17" t="s">
        <v>7693</v>
      </c>
      <c r="F126" s="17" t="s">
        <v>7694</v>
      </c>
      <c r="G126" s="18">
        <v>10.1</v>
      </c>
      <c r="H126" s="18">
        <v>13.3</v>
      </c>
      <c r="I126" s="19">
        <v>852986.19</v>
      </c>
      <c r="J126" s="20">
        <v>40991</v>
      </c>
      <c r="K126" s="17" t="s">
        <v>7973</v>
      </c>
      <c r="L126" s="17" t="s">
        <v>7974</v>
      </c>
      <c r="M126" s="17" t="s">
        <v>7975</v>
      </c>
      <c r="N126" s="20">
        <v>41158</v>
      </c>
      <c r="O126" s="20">
        <v>41158</v>
      </c>
      <c r="P126" s="21">
        <f t="shared" si="2"/>
        <v>0</v>
      </c>
      <c r="Q126" s="22">
        <f t="shared" si="3"/>
        <v>0</v>
      </c>
    </row>
    <row r="127" spans="1:17" x14ac:dyDescent="0.2">
      <c r="A127" s="23">
        <v>80119.009999999995</v>
      </c>
      <c r="B127" s="17" t="s">
        <v>239</v>
      </c>
      <c r="C127" s="17" t="s">
        <v>7976</v>
      </c>
      <c r="D127" s="17" t="s">
        <v>114</v>
      </c>
      <c r="E127" s="17" t="s">
        <v>7693</v>
      </c>
      <c r="F127" s="17" t="s">
        <v>7694</v>
      </c>
      <c r="G127" s="18">
        <v>6.24</v>
      </c>
      <c r="H127" s="18">
        <v>13.35</v>
      </c>
      <c r="I127" s="19">
        <v>2481558.64</v>
      </c>
      <c r="J127" s="20">
        <v>39423</v>
      </c>
      <c r="K127" s="17" t="s">
        <v>7977</v>
      </c>
      <c r="L127" s="17" t="s">
        <v>7763</v>
      </c>
      <c r="M127" s="17" t="s">
        <v>7978</v>
      </c>
      <c r="N127" s="20">
        <v>39689</v>
      </c>
      <c r="O127" s="20">
        <v>39691</v>
      </c>
      <c r="P127" s="21">
        <f t="shared" si="2"/>
        <v>1</v>
      </c>
      <c r="Q127" s="22">
        <f t="shared" si="3"/>
        <v>2</v>
      </c>
    </row>
    <row r="128" spans="1:17" x14ac:dyDescent="0.2">
      <c r="A128" s="23">
        <v>114073</v>
      </c>
      <c r="B128" s="17" t="s">
        <v>310</v>
      </c>
      <c r="C128" s="17" t="s">
        <v>7878</v>
      </c>
      <c r="D128" s="17" t="s">
        <v>1222</v>
      </c>
      <c r="E128" s="17" t="s">
        <v>7693</v>
      </c>
      <c r="F128" s="17" t="s">
        <v>7694</v>
      </c>
      <c r="G128" s="18">
        <v>8.57</v>
      </c>
      <c r="H128" s="18">
        <v>9.43</v>
      </c>
      <c r="I128" s="19">
        <v>255120.37</v>
      </c>
      <c r="J128" s="20">
        <v>40991</v>
      </c>
      <c r="K128" s="17" t="s">
        <v>7979</v>
      </c>
      <c r="L128" s="17" t="s">
        <v>7874</v>
      </c>
      <c r="M128" s="17" t="s">
        <v>7980</v>
      </c>
      <c r="N128" s="20">
        <v>41164</v>
      </c>
      <c r="O128" s="20">
        <v>41164</v>
      </c>
      <c r="P128" s="21">
        <f t="shared" si="2"/>
        <v>0</v>
      </c>
      <c r="Q128" s="22">
        <f t="shared" si="3"/>
        <v>0</v>
      </c>
    </row>
    <row r="129" spans="1:17" x14ac:dyDescent="0.2">
      <c r="A129" s="23">
        <v>114861</v>
      </c>
      <c r="B129" s="17" t="s">
        <v>314</v>
      </c>
      <c r="C129" s="17" t="s">
        <v>7736</v>
      </c>
      <c r="D129" s="17" t="s">
        <v>3233</v>
      </c>
      <c r="E129" s="17" t="s">
        <v>7693</v>
      </c>
      <c r="F129" s="17" t="s">
        <v>7694</v>
      </c>
      <c r="G129" s="18">
        <v>6.98</v>
      </c>
      <c r="H129" s="18">
        <v>14.45</v>
      </c>
      <c r="I129" s="19">
        <v>3450495.19</v>
      </c>
      <c r="J129" s="20">
        <v>40949</v>
      </c>
      <c r="K129" s="17" t="s">
        <v>7981</v>
      </c>
      <c r="L129" s="17" t="s">
        <v>7738</v>
      </c>
      <c r="M129" s="17" t="s">
        <v>7982</v>
      </c>
      <c r="N129" s="20">
        <v>41117</v>
      </c>
      <c r="O129" s="20">
        <v>41117</v>
      </c>
      <c r="P129" s="21">
        <f t="shared" si="2"/>
        <v>0</v>
      </c>
      <c r="Q129" s="22">
        <f t="shared" si="3"/>
        <v>0</v>
      </c>
    </row>
    <row r="130" spans="1:17" x14ac:dyDescent="0.2">
      <c r="A130" s="23">
        <v>83950.01</v>
      </c>
      <c r="B130" s="17" t="s">
        <v>174</v>
      </c>
      <c r="C130" s="17" t="s">
        <v>7780</v>
      </c>
      <c r="D130" s="17" t="s">
        <v>114</v>
      </c>
      <c r="E130" s="17" t="s">
        <v>7693</v>
      </c>
      <c r="F130" s="17" t="s">
        <v>7694</v>
      </c>
      <c r="G130" s="18">
        <v>0</v>
      </c>
      <c r="H130" s="18">
        <v>8.44</v>
      </c>
      <c r="I130" s="19">
        <v>2949984.25</v>
      </c>
      <c r="J130" s="20">
        <v>39423</v>
      </c>
      <c r="K130" s="17" t="s">
        <v>7977</v>
      </c>
      <c r="L130" s="17" t="s">
        <v>7763</v>
      </c>
      <c r="M130" s="17" t="s">
        <v>57</v>
      </c>
      <c r="N130" s="20">
        <v>39689</v>
      </c>
      <c r="O130" s="20">
        <v>39691</v>
      </c>
      <c r="P130" s="21">
        <f t="shared" si="2"/>
        <v>1</v>
      </c>
      <c r="Q130" s="22">
        <f t="shared" si="3"/>
        <v>2</v>
      </c>
    </row>
    <row r="131" spans="1:17" x14ac:dyDescent="0.2">
      <c r="A131" s="23">
        <v>83344.009999999995</v>
      </c>
      <c r="B131" s="17" t="s">
        <v>366</v>
      </c>
      <c r="C131" s="17" t="s">
        <v>7902</v>
      </c>
      <c r="D131" s="17" t="s">
        <v>1257</v>
      </c>
      <c r="E131" s="17" t="s">
        <v>7693</v>
      </c>
      <c r="F131" s="17" t="s">
        <v>7694</v>
      </c>
      <c r="G131" s="18">
        <v>26.88</v>
      </c>
      <c r="H131" s="18">
        <v>31.26</v>
      </c>
      <c r="I131" s="19">
        <v>615090.88</v>
      </c>
      <c r="J131" s="20">
        <v>40991</v>
      </c>
      <c r="K131" s="17" t="s">
        <v>7983</v>
      </c>
      <c r="L131" s="17" t="s">
        <v>7699</v>
      </c>
      <c r="M131" s="17" t="s">
        <v>7984</v>
      </c>
      <c r="N131" s="20">
        <v>41175</v>
      </c>
      <c r="O131" s="20">
        <v>41175</v>
      </c>
      <c r="P131" s="21">
        <f t="shared" ref="P131:P194" si="4">IF(N131=O131,0,1)</f>
        <v>0</v>
      </c>
      <c r="Q131" s="22">
        <f t="shared" ref="Q131:Q194" si="5">O131-N131</f>
        <v>0</v>
      </c>
    </row>
    <row r="132" spans="1:17" x14ac:dyDescent="0.2">
      <c r="A132" s="23">
        <v>82973.009999999995</v>
      </c>
      <c r="B132" s="17" t="s">
        <v>289</v>
      </c>
      <c r="C132" s="17" t="s">
        <v>7955</v>
      </c>
      <c r="D132" s="17" t="s">
        <v>442</v>
      </c>
      <c r="E132" s="17" t="s">
        <v>7693</v>
      </c>
      <c r="F132" s="17" t="s">
        <v>7694</v>
      </c>
      <c r="G132" s="18">
        <v>0</v>
      </c>
      <c r="H132" s="18">
        <v>7.23</v>
      </c>
      <c r="I132" s="19">
        <v>1024638.57</v>
      </c>
      <c r="J132" s="20">
        <v>39577</v>
      </c>
      <c r="K132" s="17" t="s">
        <v>7985</v>
      </c>
      <c r="L132" s="17" t="s">
        <v>7986</v>
      </c>
      <c r="M132" s="17" t="s">
        <v>7987</v>
      </c>
      <c r="N132" s="20">
        <v>39700</v>
      </c>
      <c r="O132" s="20">
        <v>39705</v>
      </c>
      <c r="P132" s="21">
        <f t="shared" si="4"/>
        <v>1</v>
      </c>
      <c r="Q132" s="22">
        <f t="shared" si="5"/>
        <v>5</v>
      </c>
    </row>
    <row r="133" spans="1:17" x14ac:dyDescent="0.2">
      <c r="A133" s="23">
        <v>80710.009999999995</v>
      </c>
      <c r="B133" s="17" t="s">
        <v>235</v>
      </c>
      <c r="C133" s="17" t="s">
        <v>7861</v>
      </c>
      <c r="D133" s="17" t="s">
        <v>1592</v>
      </c>
      <c r="E133" s="17" t="s">
        <v>7693</v>
      </c>
      <c r="F133" s="17" t="s">
        <v>7694</v>
      </c>
      <c r="G133" s="18">
        <v>9.32</v>
      </c>
      <c r="H133" s="18">
        <v>15.8</v>
      </c>
      <c r="I133" s="19">
        <v>395293.74</v>
      </c>
      <c r="J133" s="20">
        <v>39619</v>
      </c>
      <c r="K133" s="17" t="s">
        <v>7988</v>
      </c>
      <c r="L133" s="17" t="s">
        <v>7728</v>
      </c>
      <c r="M133" s="17" t="s">
        <v>7749</v>
      </c>
      <c r="N133" s="20">
        <v>39702</v>
      </c>
      <c r="O133" s="20">
        <v>39730</v>
      </c>
      <c r="P133" s="21">
        <f t="shared" si="4"/>
        <v>1</v>
      </c>
      <c r="Q133" s="22">
        <f t="shared" si="5"/>
        <v>28</v>
      </c>
    </row>
    <row r="134" spans="1:17" x14ac:dyDescent="0.2">
      <c r="A134" s="23">
        <v>114713</v>
      </c>
      <c r="B134" s="17" t="s">
        <v>40</v>
      </c>
      <c r="C134" s="17" t="s">
        <v>7781</v>
      </c>
      <c r="D134" s="17" t="s">
        <v>2704</v>
      </c>
      <c r="E134" s="17" t="s">
        <v>7693</v>
      </c>
      <c r="F134" s="17" t="s">
        <v>7694</v>
      </c>
      <c r="G134" s="18">
        <v>3.86</v>
      </c>
      <c r="H134" s="18">
        <v>11.43</v>
      </c>
      <c r="I134" s="19">
        <v>3556931.16</v>
      </c>
      <c r="J134" s="20">
        <v>41075</v>
      </c>
      <c r="K134" s="17" t="s">
        <v>7989</v>
      </c>
      <c r="L134" s="17" t="s">
        <v>7699</v>
      </c>
      <c r="M134" s="17" t="s">
        <v>7990</v>
      </c>
      <c r="N134" s="20">
        <v>41767</v>
      </c>
      <c r="O134" s="20">
        <v>41767</v>
      </c>
      <c r="P134" s="21">
        <f t="shared" si="4"/>
        <v>0</v>
      </c>
      <c r="Q134" s="22">
        <f t="shared" si="5"/>
        <v>0</v>
      </c>
    </row>
    <row r="135" spans="1:17" x14ac:dyDescent="0.2">
      <c r="A135" s="23">
        <v>110562</v>
      </c>
      <c r="B135" s="17" t="s">
        <v>300</v>
      </c>
      <c r="C135" s="17" t="s">
        <v>7729</v>
      </c>
      <c r="D135" s="17" t="s">
        <v>7991</v>
      </c>
      <c r="E135" s="17" t="s">
        <v>7693</v>
      </c>
      <c r="F135" s="17" t="s">
        <v>7694</v>
      </c>
      <c r="G135" s="18">
        <v>6</v>
      </c>
      <c r="H135" s="18">
        <v>12.13</v>
      </c>
      <c r="I135" s="19">
        <v>265766.58</v>
      </c>
      <c r="J135" s="20">
        <v>39577</v>
      </c>
      <c r="K135" s="17" t="s">
        <v>7992</v>
      </c>
      <c r="L135" s="17" t="s">
        <v>7952</v>
      </c>
      <c r="M135" s="17" t="s">
        <v>7993</v>
      </c>
      <c r="N135" s="20">
        <v>39713</v>
      </c>
      <c r="O135" s="20">
        <v>39709</v>
      </c>
      <c r="P135" s="21">
        <f t="shared" si="4"/>
        <v>1</v>
      </c>
      <c r="Q135" s="22">
        <f t="shared" si="5"/>
        <v>-4</v>
      </c>
    </row>
    <row r="136" spans="1:17" x14ac:dyDescent="0.2">
      <c r="A136" s="23">
        <v>110566</v>
      </c>
      <c r="B136" s="17" t="s">
        <v>152</v>
      </c>
      <c r="C136" s="17" t="s">
        <v>7994</v>
      </c>
      <c r="D136" s="17" t="s">
        <v>1454</v>
      </c>
      <c r="E136" s="17" t="s">
        <v>7693</v>
      </c>
      <c r="F136" s="17" t="s">
        <v>7694</v>
      </c>
      <c r="G136" s="18">
        <v>25.8</v>
      </c>
      <c r="H136" s="18">
        <v>29.64</v>
      </c>
      <c r="I136" s="19">
        <v>147250</v>
      </c>
      <c r="J136" s="20">
        <v>39542</v>
      </c>
      <c r="K136" s="17" t="s">
        <v>7995</v>
      </c>
      <c r="L136" s="17" t="s">
        <v>7952</v>
      </c>
      <c r="M136" s="17" t="s">
        <v>7993</v>
      </c>
      <c r="N136" s="20">
        <v>39715</v>
      </c>
      <c r="O136" s="20">
        <v>39678</v>
      </c>
      <c r="P136" s="21">
        <f t="shared" si="4"/>
        <v>1</v>
      </c>
      <c r="Q136" s="22">
        <f t="shared" si="5"/>
        <v>-37</v>
      </c>
    </row>
    <row r="137" spans="1:17" x14ac:dyDescent="0.2">
      <c r="A137" s="23">
        <v>82462.009999999995</v>
      </c>
      <c r="B137" s="17" t="s">
        <v>262</v>
      </c>
      <c r="C137" s="17" t="s">
        <v>7996</v>
      </c>
      <c r="D137" s="17" t="s">
        <v>460</v>
      </c>
      <c r="E137" s="17" t="s">
        <v>7693</v>
      </c>
      <c r="F137" s="17" t="s">
        <v>7694</v>
      </c>
      <c r="G137" s="18">
        <v>12.34</v>
      </c>
      <c r="H137" s="18">
        <v>20.079999999999998</v>
      </c>
      <c r="I137" s="19">
        <v>280225.68</v>
      </c>
      <c r="J137" s="20">
        <v>39542</v>
      </c>
      <c r="K137" s="17" t="s">
        <v>7995</v>
      </c>
      <c r="L137" s="17" t="s">
        <v>7952</v>
      </c>
      <c r="M137" s="17" t="s">
        <v>7993</v>
      </c>
      <c r="N137" s="20">
        <v>39715</v>
      </c>
      <c r="O137" s="20">
        <v>39678</v>
      </c>
      <c r="P137" s="21">
        <f t="shared" si="4"/>
        <v>1</v>
      </c>
      <c r="Q137" s="22">
        <f t="shared" si="5"/>
        <v>-37</v>
      </c>
    </row>
    <row r="138" spans="1:17" x14ac:dyDescent="0.2">
      <c r="A138" s="23">
        <v>81077.009999999995</v>
      </c>
      <c r="B138" s="17" t="s">
        <v>152</v>
      </c>
      <c r="C138" s="17" t="s">
        <v>7994</v>
      </c>
      <c r="D138" s="17" t="s">
        <v>360</v>
      </c>
      <c r="E138" s="17" t="s">
        <v>7693</v>
      </c>
      <c r="F138" s="17" t="s">
        <v>7694</v>
      </c>
      <c r="G138" s="18">
        <v>0</v>
      </c>
      <c r="H138" s="18">
        <v>3.91</v>
      </c>
      <c r="I138" s="19">
        <v>391699</v>
      </c>
      <c r="J138" s="20">
        <v>39619</v>
      </c>
      <c r="K138" s="17" t="s">
        <v>7997</v>
      </c>
      <c r="L138" s="17" t="s">
        <v>7699</v>
      </c>
      <c r="M138" s="17" t="s">
        <v>7998</v>
      </c>
      <c r="N138" s="20">
        <v>39715</v>
      </c>
      <c r="O138" s="20">
        <v>39707</v>
      </c>
      <c r="P138" s="21">
        <f t="shared" si="4"/>
        <v>1</v>
      </c>
      <c r="Q138" s="22">
        <f t="shared" si="5"/>
        <v>-8</v>
      </c>
    </row>
    <row r="139" spans="1:17" x14ac:dyDescent="0.2">
      <c r="A139" s="23">
        <v>80287.009999999995</v>
      </c>
      <c r="B139" s="17" t="s">
        <v>152</v>
      </c>
      <c r="C139" s="17" t="s">
        <v>7994</v>
      </c>
      <c r="D139" s="17" t="s">
        <v>913</v>
      </c>
      <c r="E139" s="17" t="s">
        <v>7693</v>
      </c>
      <c r="F139" s="17" t="s">
        <v>7694</v>
      </c>
      <c r="G139" s="18">
        <v>7.52</v>
      </c>
      <c r="H139" s="18">
        <v>9.1300000000000008</v>
      </c>
      <c r="I139" s="19">
        <v>546346.18999999994</v>
      </c>
      <c r="J139" s="20">
        <v>39493</v>
      </c>
      <c r="K139" s="17" t="s">
        <v>7999</v>
      </c>
      <c r="L139" s="17" t="s">
        <v>7699</v>
      </c>
      <c r="M139" s="17" t="s">
        <v>7932</v>
      </c>
      <c r="N139" s="20">
        <v>39715</v>
      </c>
      <c r="O139" s="20">
        <v>39732</v>
      </c>
      <c r="P139" s="21">
        <f t="shared" si="4"/>
        <v>1</v>
      </c>
      <c r="Q139" s="22">
        <f t="shared" si="5"/>
        <v>17</v>
      </c>
    </row>
    <row r="140" spans="1:17" x14ac:dyDescent="0.2">
      <c r="A140" s="23">
        <v>110326</v>
      </c>
      <c r="B140" s="17" t="s">
        <v>152</v>
      </c>
      <c r="C140" s="17" t="s">
        <v>7994</v>
      </c>
      <c r="D140" s="17" t="s">
        <v>2349</v>
      </c>
      <c r="E140" s="17" t="s">
        <v>7693</v>
      </c>
      <c r="F140" s="17" t="s">
        <v>7694</v>
      </c>
      <c r="G140" s="18">
        <v>14.67</v>
      </c>
      <c r="H140" s="18">
        <v>15.66</v>
      </c>
      <c r="I140" s="19">
        <v>252530.26</v>
      </c>
      <c r="J140" s="20">
        <v>39493</v>
      </c>
      <c r="K140" s="17" t="s">
        <v>7999</v>
      </c>
      <c r="L140" s="17" t="s">
        <v>7699</v>
      </c>
      <c r="M140" s="17" t="s">
        <v>7932</v>
      </c>
      <c r="N140" s="20">
        <v>39715</v>
      </c>
      <c r="O140" s="20">
        <v>39732</v>
      </c>
      <c r="P140" s="21">
        <f t="shared" si="4"/>
        <v>1</v>
      </c>
      <c r="Q140" s="22">
        <f t="shared" si="5"/>
        <v>17</v>
      </c>
    </row>
    <row r="141" spans="1:17" x14ac:dyDescent="0.2">
      <c r="A141" s="23">
        <v>110557</v>
      </c>
      <c r="B141" s="17" t="s">
        <v>803</v>
      </c>
      <c r="C141" s="17" t="s">
        <v>8000</v>
      </c>
      <c r="D141" s="17" t="s">
        <v>460</v>
      </c>
      <c r="E141" s="17" t="s">
        <v>7693</v>
      </c>
      <c r="F141" s="17" t="s">
        <v>7694</v>
      </c>
      <c r="G141" s="18">
        <v>12.42</v>
      </c>
      <c r="H141" s="18">
        <v>15.43</v>
      </c>
      <c r="I141" s="19">
        <v>1515893.04</v>
      </c>
      <c r="J141" s="20">
        <v>39619</v>
      </c>
      <c r="K141" s="17" t="s">
        <v>8001</v>
      </c>
      <c r="L141" s="17" t="s">
        <v>7744</v>
      </c>
      <c r="M141" s="17" t="s">
        <v>8002</v>
      </c>
      <c r="N141" s="20">
        <v>39718</v>
      </c>
      <c r="O141" s="20">
        <v>39722</v>
      </c>
      <c r="P141" s="21">
        <f t="shared" si="4"/>
        <v>1</v>
      </c>
      <c r="Q141" s="22">
        <f t="shared" si="5"/>
        <v>4</v>
      </c>
    </row>
    <row r="142" spans="1:17" x14ac:dyDescent="0.2">
      <c r="A142" s="23">
        <v>116246</v>
      </c>
      <c r="B142" s="17" t="s">
        <v>217</v>
      </c>
      <c r="C142" s="17" t="s">
        <v>8003</v>
      </c>
      <c r="D142" s="17" t="s">
        <v>503</v>
      </c>
      <c r="E142" s="17" t="s">
        <v>7693</v>
      </c>
      <c r="F142" s="17" t="s">
        <v>7694</v>
      </c>
      <c r="G142" s="18">
        <v>9.77</v>
      </c>
      <c r="H142" s="18">
        <v>17.760000000000002</v>
      </c>
      <c r="I142" s="19">
        <v>1737242.58</v>
      </c>
      <c r="J142" s="20">
        <v>41075</v>
      </c>
      <c r="K142" s="17" t="s">
        <v>8004</v>
      </c>
      <c r="L142" s="17" t="s">
        <v>7699</v>
      </c>
      <c r="M142" s="17" t="s">
        <v>8005</v>
      </c>
      <c r="N142" s="20">
        <v>41228</v>
      </c>
      <c r="O142" s="20">
        <v>41228</v>
      </c>
      <c r="P142" s="21">
        <f t="shared" si="4"/>
        <v>0</v>
      </c>
      <c r="Q142" s="22">
        <f t="shared" si="5"/>
        <v>0</v>
      </c>
    </row>
    <row r="143" spans="1:17" x14ac:dyDescent="0.2">
      <c r="A143" s="23">
        <v>115428</v>
      </c>
      <c r="B143" s="17" t="s">
        <v>107</v>
      </c>
      <c r="C143" s="17" t="s">
        <v>7740</v>
      </c>
      <c r="D143" s="17" t="s">
        <v>460</v>
      </c>
      <c r="E143" s="17" t="s">
        <v>7693</v>
      </c>
      <c r="F143" s="17" t="s">
        <v>7694</v>
      </c>
      <c r="G143" s="18">
        <v>14.05</v>
      </c>
      <c r="H143" s="18">
        <v>20.16</v>
      </c>
      <c r="I143" s="19">
        <v>597050.38</v>
      </c>
      <c r="J143" s="20">
        <v>41075</v>
      </c>
      <c r="K143" s="17" t="s">
        <v>8006</v>
      </c>
      <c r="L143" s="17" t="s">
        <v>7699</v>
      </c>
      <c r="M143" s="17" t="s">
        <v>8007</v>
      </c>
      <c r="N143" s="20">
        <v>41228</v>
      </c>
      <c r="O143" s="20">
        <v>41228</v>
      </c>
      <c r="P143" s="21">
        <f t="shared" si="4"/>
        <v>0</v>
      </c>
      <c r="Q143" s="22">
        <f t="shared" si="5"/>
        <v>0</v>
      </c>
    </row>
    <row r="144" spans="1:17" x14ac:dyDescent="0.2">
      <c r="A144" s="23">
        <v>116158</v>
      </c>
      <c r="B144" s="17" t="s">
        <v>186</v>
      </c>
      <c r="C144" s="17" t="s">
        <v>7872</v>
      </c>
      <c r="D144" s="17" t="s">
        <v>7260</v>
      </c>
      <c r="E144" s="17" t="s">
        <v>7693</v>
      </c>
      <c r="F144" s="17" t="s">
        <v>7694</v>
      </c>
      <c r="G144" s="18">
        <v>7.75</v>
      </c>
      <c r="H144" s="18">
        <v>8.48</v>
      </c>
      <c r="I144" s="19">
        <v>1083532.01</v>
      </c>
      <c r="J144" s="20">
        <v>41075</v>
      </c>
      <c r="K144" s="17" t="s">
        <v>8008</v>
      </c>
      <c r="L144" s="17" t="s">
        <v>7696</v>
      </c>
      <c r="M144" s="17" t="s">
        <v>8009</v>
      </c>
      <c r="N144" s="20">
        <v>41374</v>
      </c>
      <c r="O144" s="20">
        <v>41374</v>
      </c>
      <c r="P144" s="21">
        <f t="shared" si="4"/>
        <v>0</v>
      </c>
      <c r="Q144" s="22">
        <f t="shared" si="5"/>
        <v>0</v>
      </c>
    </row>
    <row r="145" spans="1:17" x14ac:dyDescent="0.2">
      <c r="A145" s="23">
        <v>117706</v>
      </c>
      <c r="B145" s="17" t="s">
        <v>43</v>
      </c>
      <c r="C145" s="17" t="s">
        <v>7816</v>
      </c>
      <c r="D145" s="17" t="s">
        <v>907</v>
      </c>
      <c r="E145" s="17" t="s">
        <v>7693</v>
      </c>
      <c r="F145" s="17" t="s">
        <v>7694</v>
      </c>
      <c r="G145" s="18">
        <v>0</v>
      </c>
      <c r="H145" s="18">
        <v>11.38</v>
      </c>
      <c r="I145" s="19">
        <v>1028769.3</v>
      </c>
      <c r="J145" s="20">
        <v>41320</v>
      </c>
      <c r="K145" s="17" t="s">
        <v>8010</v>
      </c>
      <c r="L145" s="17" t="s">
        <v>7728</v>
      </c>
      <c r="M145" s="17" t="s">
        <v>8011</v>
      </c>
      <c r="N145" s="20">
        <v>41425</v>
      </c>
      <c r="O145" s="20">
        <v>41425</v>
      </c>
      <c r="P145" s="21">
        <f t="shared" si="4"/>
        <v>0</v>
      </c>
      <c r="Q145" s="22">
        <f t="shared" si="5"/>
        <v>0</v>
      </c>
    </row>
    <row r="146" spans="1:17" x14ac:dyDescent="0.2">
      <c r="A146" s="23">
        <v>83381.009999999995</v>
      </c>
      <c r="B146" s="17" t="s">
        <v>320</v>
      </c>
      <c r="C146" s="17" t="s">
        <v>8012</v>
      </c>
      <c r="D146" s="17" t="s">
        <v>1303</v>
      </c>
      <c r="E146" s="17" t="s">
        <v>7693</v>
      </c>
      <c r="F146" s="17" t="s">
        <v>7694</v>
      </c>
      <c r="G146" s="18">
        <v>10.49</v>
      </c>
      <c r="H146" s="18">
        <v>14.82</v>
      </c>
      <c r="I146" s="19">
        <v>569455.99</v>
      </c>
      <c r="J146" s="20">
        <v>39619</v>
      </c>
      <c r="K146" s="17" t="s">
        <v>8013</v>
      </c>
      <c r="L146" s="17" t="s">
        <v>7706</v>
      </c>
      <c r="M146" s="17" t="s">
        <v>7998</v>
      </c>
      <c r="N146" s="20">
        <v>39721</v>
      </c>
      <c r="O146" s="20">
        <v>39717</v>
      </c>
      <c r="P146" s="21">
        <f t="shared" si="4"/>
        <v>1</v>
      </c>
      <c r="Q146" s="22">
        <f t="shared" si="5"/>
        <v>-4</v>
      </c>
    </row>
    <row r="147" spans="1:17" x14ac:dyDescent="0.2">
      <c r="A147" s="23">
        <v>80962.009999999995</v>
      </c>
      <c r="B147" s="17" t="s">
        <v>269</v>
      </c>
      <c r="C147" s="17" t="s">
        <v>7841</v>
      </c>
      <c r="D147" s="17" t="s">
        <v>913</v>
      </c>
      <c r="E147" s="17" t="s">
        <v>7693</v>
      </c>
      <c r="F147" s="17" t="s">
        <v>7694</v>
      </c>
      <c r="G147" s="18">
        <v>0</v>
      </c>
      <c r="H147" s="18">
        <v>6.1</v>
      </c>
      <c r="I147" s="19">
        <v>1836961</v>
      </c>
      <c r="J147" s="20">
        <v>39619</v>
      </c>
      <c r="K147" s="17" t="s">
        <v>8014</v>
      </c>
      <c r="L147" s="17" t="s">
        <v>7699</v>
      </c>
      <c r="M147" s="17" t="s">
        <v>8015</v>
      </c>
      <c r="N147" s="20">
        <v>39732</v>
      </c>
      <c r="O147" s="20">
        <v>39744</v>
      </c>
      <c r="P147" s="21">
        <f t="shared" si="4"/>
        <v>1</v>
      </c>
      <c r="Q147" s="22">
        <f t="shared" si="5"/>
        <v>12</v>
      </c>
    </row>
    <row r="148" spans="1:17" x14ac:dyDescent="0.2">
      <c r="A148" s="23">
        <v>83822.009999999995</v>
      </c>
      <c r="B148" s="17" t="s">
        <v>318</v>
      </c>
      <c r="C148" s="17" t="s">
        <v>7887</v>
      </c>
      <c r="D148" s="17" t="s">
        <v>679</v>
      </c>
      <c r="E148" s="17" t="s">
        <v>7693</v>
      </c>
      <c r="F148" s="17" t="s">
        <v>7694</v>
      </c>
      <c r="G148" s="18">
        <v>0</v>
      </c>
      <c r="H148" s="18">
        <v>5.85</v>
      </c>
      <c r="I148" s="19">
        <v>258414.8</v>
      </c>
      <c r="J148" s="20">
        <v>39577</v>
      </c>
      <c r="K148" s="17" t="s">
        <v>8016</v>
      </c>
      <c r="L148" s="17" t="s">
        <v>8017</v>
      </c>
      <c r="M148" s="17" t="s">
        <v>7953</v>
      </c>
      <c r="N148" s="20">
        <v>39742</v>
      </c>
      <c r="O148" s="20">
        <v>39721</v>
      </c>
      <c r="P148" s="21">
        <f t="shared" si="4"/>
        <v>1</v>
      </c>
      <c r="Q148" s="22">
        <f t="shared" si="5"/>
        <v>-21</v>
      </c>
    </row>
    <row r="149" spans="1:17" x14ac:dyDescent="0.2">
      <c r="A149" s="23">
        <v>117728</v>
      </c>
      <c r="B149" s="17" t="s">
        <v>262</v>
      </c>
      <c r="C149" s="17" t="s">
        <v>7996</v>
      </c>
      <c r="D149" s="17" t="s">
        <v>2026</v>
      </c>
      <c r="E149" s="17" t="s">
        <v>7693</v>
      </c>
      <c r="F149" s="17" t="s">
        <v>7694</v>
      </c>
      <c r="G149" s="18">
        <v>0</v>
      </c>
      <c r="H149" s="18">
        <v>2.59</v>
      </c>
      <c r="I149" s="19">
        <v>211650.11</v>
      </c>
      <c r="J149" s="20">
        <v>41418</v>
      </c>
      <c r="K149" s="17" t="s">
        <v>8018</v>
      </c>
      <c r="L149" s="17" t="s">
        <v>7706</v>
      </c>
      <c r="M149" s="17" t="s">
        <v>8019</v>
      </c>
      <c r="N149" s="20">
        <v>41515</v>
      </c>
      <c r="O149" s="20">
        <v>41515</v>
      </c>
      <c r="P149" s="21">
        <f t="shared" si="4"/>
        <v>0</v>
      </c>
      <c r="Q149" s="22">
        <f t="shared" si="5"/>
        <v>0</v>
      </c>
    </row>
    <row r="150" spans="1:17" x14ac:dyDescent="0.2">
      <c r="A150" s="23">
        <v>110565</v>
      </c>
      <c r="B150" s="17" t="s">
        <v>254</v>
      </c>
      <c r="C150" s="17" t="s">
        <v>7721</v>
      </c>
      <c r="D150" s="17" t="s">
        <v>4748</v>
      </c>
      <c r="E150" s="17" t="s">
        <v>7693</v>
      </c>
      <c r="F150" s="17" t="s">
        <v>7694</v>
      </c>
      <c r="G150" s="18">
        <v>2.52</v>
      </c>
      <c r="H150" s="18">
        <v>7.08</v>
      </c>
      <c r="I150" s="19">
        <v>184693.94</v>
      </c>
      <c r="J150" s="20">
        <v>39577</v>
      </c>
      <c r="K150" s="17" t="s">
        <v>8016</v>
      </c>
      <c r="L150" s="17" t="s">
        <v>8017</v>
      </c>
      <c r="M150" s="17" t="s">
        <v>7993</v>
      </c>
      <c r="N150" s="20">
        <v>39742</v>
      </c>
      <c r="O150" s="20">
        <v>39721</v>
      </c>
      <c r="P150" s="21">
        <f t="shared" si="4"/>
        <v>1</v>
      </c>
      <c r="Q150" s="22">
        <f t="shared" si="5"/>
        <v>-21</v>
      </c>
    </row>
    <row r="151" spans="1:17" x14ac:dyDescent="0.2">
      <c r="A151" s="23">
        <v>46210.01</v>
      </c>
      <c r="B151" s="17" t="s">
        <v>284</v>
      </c>
      <c r="C151" s="17" t="s">
        <v>7865</v>
      </c>
      <c r="D151" s="17" t="s">
        <v>4704</v>
      </c>
      <c r="E151" s="17" t="s">
        <v>7693</v>
      </c>
      <c r="F151" s="17" t="s">
        <v>7694</v>
      </c>
      <c r="G151" s="18">
        <v>1.58</v>
      </c>
      <c r="H151" s="18">
        <v>5.79</v>
      </c>
      <c r="I151" s="19">
        <v>447729.99</v>
      </c>
      <c r="J151" s="20">
        <v>41418</v>
      </c>
      <c r="K151" s="17" t="s">
        <v>8020</v>
      </c>
      <c r="L151" s="17" t="s">
        <v>7927</v>
      </c>
      <c r="M151" s="17" t="s">
        <v>8021</v>
      </c>
      <c r="N151" s="20">
        <v>41535</v>
      </c>
      <c r="O151" s="20">
        <v>41535</v>
      </c>
      <c r="P151" s="21">
        <f t="shared" si="4"/>
        <v>0</v>
      </c>
      <c r="Q151" s="22">
        <f t="shared" si="5"/>
        <v>0</v>
      </c>
    </row>
    <row r="152" spans="1:17" x14ac:dyDescent="0.2">
      <c r="A152" s="23">
        <v>117618</v>
      </c>
      <c r="B152" s="17" t="s">
        <v>729</v>
      </c>
      <c r="C152" s="17" t="s">
        <v>8022</v>
      </c>
      <c r="D152" s="17" t="s">
        <v>8023</v>
      </c>
      <c r="E152" s="17" t="s">
        <v>7693</v>
      </c>
      <c r="F152" s="17" t="s">
        <v>7694</v>
      </c>
      <c r="G152" s="18">
        <v>0</v>
      </c>
      <c r="H152" s="18">
        <v>3.24</v>
      </c>
      <c r="I152" s="19">
        <v>303383.26</v>
      </c>
      <c r="J152" s="20">
        <v>41467</v>
      </c>
      <c r="K152" s="17" t="s">
        <v>8024</v>
      </c>
      <c r="L152" s="17" t="s">
        <v>7874</v>
      </c>
      <c r="M152" s="17" t="s">
        <v>8025</v>
      </c>
      <c r="N152" s="20">
        <v>41543</v>
      </c>
      <c r="O152" s="20">
        <v>41543</v>
      </c>
      <c r="P152" s="21">
        <f t="shared" si="4"/>
        <v>0</v>
      </c>
      <c r="Q152" s="22">
        <f t="shared" si="5"/>
        <v>0</v>
      </c>
    </row>
    <row r="153" spans="1:17" x14ac:dyDescent="0.2">
      <c r="A153" s="23">
        <v>84567.01</v>
      </c>
      <c r="B153" s="17" t="s">
        <v>54</v>
      </c>
      <c r="C153" s="17" t="s">
        <v>7709</v>
      </c>
      <c r="D153" s="17" t="s">
        <v>796</v>
      </c>
      <c r="E153" s="17" t="s">
        <v>7693</v>
      </c>
      <c r="F153" s="17" t="s">
        <v>7694</v>
      </c>
      <c r="G153" s="18">
        <v>17</v>
      </c>
      <c r="H153" s="18">
        <v>23</v>
      </c>
      <c r="I153" s="19">
        <v>2055902.66</v>
      </c>
      <c r="J153" s="20">
        <v>39619</v>
      </c>
      <c r="K153" s="17" t="s">
        <v>8026</v>
      </c>
      <c r="L153" s="17" t="s">
        <v>8027</v>
      </c>
      <c r="M153" s="17" t="s">
        <v>8028</v>
      </c>
      <c r="N153" s="20">
        <v>39743</v>
      </c>
      <c r="O153" s="20">
        <v>39725</v>
      </c>
      <c r="P153" s="21">
        <f t="shared" si="4"/>
        <v>1</v>
      </c>
      <c r="Q153" s="22">
        <f t="shared" si="5"/>
        <v>-18</v>
      </c>
    </row>
    <row r="154" spans="1:17" x14ac:dyDescent="0.2">
      <c r="A154" s="23">
        <v>84018.01</v>
      </c>
      <c r="B154" s="17" t="s">
        <v>798</v>
      </c>
      <c r="C154" s="17" t="s">
        <v>7726</v>
      </c>
      <c r="D154" s="17" t="s">
        <v>513</v>
      </c>
      <c r="E154" s="17" t="s">
        <v>7693</v>
      </c>
      <c r="F154" s="17" t="s">
        <v>7694</v>
      </c>
      <c r="G154" s="18">
        <v>6</v>
      </c>
      <c r="H154" s="18">
        <v>12.1</v>
      </c>
      <c r="I154" s="19">
        <v>224397.91</v>
      </c>
      <c r="J154" s="20">
        <v>39535</v>
      </c>
      <c r="K154" s="17" t="s">
        <v>8029</v>
      </c>
      <c r="L154" s="17" t="s">
        <v>8030</v>
      </c>
      <c r="M154" s="17" t="s">
        <v>8031</v>
      </c>
      <c r="N154" s="20">
        <v>39744</v>
      </c>
      <c r="O154" s="20">
        <v>39721</v>
      </c>
      <c r="P154" s="21">
        <f t="shared" si="4"/>
        <v>1</v>
      </c>
      <c r="Q154" s="22">
        <f t="shared" si="5"/>
        <v>-23</v>
      </c>
    </row>
    <row r="155" spans="1:17" x14ac:dyDescent="0.2">
      <c r="A155" s="23">
        <v>83830.009999999995</v>
      </c>
      <c r="B155" s="17" t="s">
        <v>798</v>
      </c>
      <c r="C155" s="17" t="s">
        <v>7726</v>
      </c>
      <c r="D155" s="17" t="s">
        <v>538</v>
      </c>
      <c r="E155" s="17" t="s">
        <v>7693</v>
      </c>
      <c r="F155" s="17" t="s">
        <v>7694</v>
      </c>
      <c r="G155" s="18">
        <v>0.4</v>
      </c>
      <c r="H155" s="18">
        <v>6.1</v>
      </c>
      <c r="I155" s="19">
        <v>224271.54</v>
      </c>
      <c r="J155" s="20">
        <v>39535</v>
      </c>
      <c r="K155" s="17" t="s">
        <v>8029</v>
      </c>
      <c r="L155" s="17" t="s">
        <v>8030</v>
      </c>
      <c r="M155" s="17" t="s">
        <v>7993</v>
      </c>
      <c r="N155" s="20">
        <v>39744</v>
      </c>
      <c r="O155" s="20">
        <v>39721</v>
      </c>
      <c r="P155" s="21">
        <f t="shared" si="4"/>
        <v>1</v>
      </c>
      <c r="Q155" s="22">
        <f t="shared" si="5"/>
        <v>-23</v>
      </c>
    </row>
    <row r="156" spans="1:17" x14ac:dyDescent="0.2">
      <c r="A156" s="23">
        <v>84049.01</v>
      </c>
      <c r="B156" s="17" t="s">
        <v>235</v>
      </c>
      <c r="C156" s="17" t="s">
        <v>7861</v>
      </c>
      <c r="D156" s="17" t="s">
        <v>1124</v>
      </c>
      <c r="E156" s="17" t="s">
        <v>7693</v>
      </c>
      <c r="F156" s="17" t="s">
        <v>7694</v>
      </c>
      <c r="G156" s="18">
        <v>25.3</v>
      </c>
      <c r="H156" s="18">
        <v>31.75</v>
      </c>
      <c r="I156" s="19">
        <v>1152085.53</v>
      </c>
      <c r="J156" s="20">
        <v>39661</v>
      </c>
      <c r="K156" s="17" t="s">
        <v>8032</v>
      </c>
      <c r="L156" s="17" t="s">
        <v>7728</v>
      </c>
      <c r="M156" s="17" t="s">
        <v>7998</v>
      </c>
      <c r="N156" s="20">
        <v>39744</v>
      </c>
      <c r="O156" s="20">
        <v>39782</v>
      </c>
      <c r="P156" s="21">
        <f t="shared" si="4"/>
        <v>1</v>
      </c>
      <c r="Q156" s="22">
        <f t="shared" si="5"/>
        <v>38</v>
      </c>
    </row>
    <row r="157" spans="1:17" x14ac:dyDescent="0.2">
      <c r="A157" s="23">
        <v>84726.01</v>
      </c>
      <c r="B157" s="17" t="s">
        <v>219</v>
      </c>
      <c r="C157" s="17" t="s">
        <v>7797</v>
      </c>
      <c r="D157" s="17" t="s">
        <v>379</v>
      </c>
      <c r="E157" s="17" t="s">
        <v>7693</v>
      </c>
      <c r="F157" s="17" t="s">
        <v>7694</v>
      </c>
      <c r="G157" s="18">
        <v>0</v>
      </c>
      <c r="H157" s="18">
        <v>7.85</v>
      </c>
      <c r="I157" s="19">
        <v>265916.78999999998</v>
      </c>
      <c r="J157" s="20">
        <v>41684</v>
      </c>
      <c r="K157" s="17" t="s">
        <v>8033</v>
      </c>
      <c r="L157" s="17" t="s">
        <v>8034</v>
      </c>
      <c r="M157" s="17" t="s">
        <v>8035</v>
      </c>
      <c r="N157" s="20">
        <v>41829</v>
      </c>
      <c r="O157" s="20">
        <v>41829</v>
      </c>
      <c r="P157" s="21">
        <f t="shared" si="4"/>
        <v>0</v>
      </c>
      <c r="Q157" s="22">
        <f t="shared" si="5"/>
        <v>0</v>
      </c>
    </row>
    <row r="158" spans="1:17" x14ac:dyDescent="0.2">
      <c r="A158" s="23">
        <v>119622</v>
      </c>
      <c r="B158" s="17" t="s">
        <v>248</v>
      </c>
      <c r="C158" s="17" t="s">
        <v>8036</v>
      </c>
      <c r="D158" s="17" t="s">
        <v>8037</v>
      </c>
      <c r="E158" s="17" t="s">
        <v>7693</v>
      </c>
      <c r="F158" s="17" t="s">
        <v>7694</v>
      </c>
      <c r="G158" s="18">
        <v>0</v>
      </c>
      <c r="H158" s="18">
        <v>2.63</v>
      </c>
      <c r="I158" s="19">
        <v>133829.23000000001</v>
      </c>
      <c r="J158" s="20">
        <v>41684</v>
      </c>
      <c r="K158" s="17" t="s">
        <v>8038</v>
      </c>
      <c r="L158" s="17" t="s">
        <v>8034</v>
      </c>
      <c r="M158" s="17" t="s">
        <v>8039</v>
      </c>
      <c r="N158" s="20">
        <v>41894</v>
      </c>
      <c r="O158" s="20">
        <v>41894</v>
      </c>
      <c r="P158" s="21">
        <f t="shared" si="4"/>
        <v>0</v>
      </c>
      <c r="Q158" s="22">
        <f t="shared" si="5"/>
        <v>0</v>
      </c>
    </row>
    <row r="159" spans="1:17" x14ac:dyDescent="0.2">
      <c r="A159" s="23">
        <v>82538.02</v>
      </c>
      <c r="B159" s="17" t="s">
        <v>801</v>
      </c>
      <c r="C159" s="17" t="s">
        <v>8040</v>
      </c>
      <c r="D159" s="17" t="s">
        <v>8041</v>
      </c>
      <c r="E159" s="17" t="s">
        <v>7693</v>
      </c>
      <c r="F159" s="17" t="s">
        <v>7694</v>
      </c>
      <c r="G159" s="18">
        <v>0</v>
      </c>
      <c r="H159" s="18">
        <v>5.28</v>
      </c>
      <c r="I159" s="19">
        <v>234791.46</v>
      </c>
      <c r="J159" s="20">
        <v>41684</v>
      </c>
      <c r="K159" s="17" t="s">
        <v>8038</v>
      </c>
      <c r="L159" s="17" t="s">
        <v>8034</v>
      </c>
      <c r="M159" s="17" t="s">
        <v>8039</v>
      </c>
      <c r="N159" s="20">
        <v>41894</v>
      </c>
      <c r="O159" s="20">
        <v>41894</v>
      </c>
      <c r="P159" s="21">
        <f t="shared" si="4"/>
        <v>0</v>
      </c>
      <c r="Q159" s="22">
        <f t="shared" si="5"/>
        <v>0</v>
      </c>
    </row>
    <row r="160" spans="1:17" x14ac:dyDescent="0.2">
      <c r="A160" s="23">
        <v>117624</v>
      </c>
      <c r="B160" s="17" t="s">
        <v>25</v>
      </c>
      <c r="C160" s="17" t="s">
        <v>8043</v>
      </c>
      <c r="D160" s="17" t="s">
        <v>8044</v>
      </c>
      <c r="E160" s="17" t="s">
        <v>7693</v>
      </c>
      <c r="F160" s="17" t="s">
        <v>7694</v>
      </c>
      <c r="G160" s="18">
        <v>0</v>
      </c>
      <c r="H160" s="18">
        <v>11.43</v>
      </c>
      <c r="I160" s="19">
        <v>1403756.91</v>
      </c>
      <c r="J160" s="20">
        <v>41782</v>
      </c>
      <c r="K160" s="17" t="s">
        <v>8045</v>
      </c>
      <c r="L160" s="17" t="s">
        <v>8046</v>
      </c>
      <c r="M160" s="17" t="s">
        <v>8047</v>
      </c>
      <c r="N160" s="20">
        <v>42086</v>
      </c>
      <c r="O160" s="20">
        <v>42086</v>
      </c>
      <c r="P160" s="21">
        <f t="shared" si="4"/>
        <v>0</v>
      </c>
      <c r="Q160" s="22">
        <f t="shared" si="5"/>
        <v>0</v>
      </c>
    </row>
    <row r="161" spans="1:17" x14ac:dyDescent="0.2">
      <c r="A161" s="23">
        <v>82442.02</v>
      </c>
      <c r="B161" s="17" t="s">
        <v>219</v>
      </c>
      <c r="C161" s="17" t="s">
        <v>7797</v>
      </c>
      <c r="D161" s="17" t="s">
        <v>551</v>
      </c>
      <c r="E161" s="17" t="s">
        <v>7693</v>
      </c>
      <c r="F161" s="17" t="s">
        <v>7694</v>
      </c>
      <c r="G161" s="18">
        <v>0.05</v>
      </c>
      <c r="H161" s="18">
        <v>9.24</v>
      </c>
      <c r="I161" s="19">
        <v>1219914.43</v>
      </c>
      <c r="J161" s="20">
        <v>41831</v>
      </c>
      <c r="K161" s="17" t="s">
        <v>8049</v>
      </c>
      <c r="L161" s="17" t="s">
        <v>7744</v>
      </c>
      <c r="M161" s="17" t="s">
        <v>8047</v>
      </c>
      <c r="N161" s="20">
        <v>41960</v>
      </c>
      <c r="O161" s="20">
        <v>41960</v>
      </c>
      <c r="P161" s="21">
        <f t="shared" si="4"/>
        <v>0</v>
      </c>
      <c r="Q161" s="22">
        <f t="shared" si="5"/>
        <v>0</v>
      </c>
    </row>
    <row r="162" spans="1:17" x14ac:dyDescent="0.2">
      <c r="A162" s="23">
        <v>82111.009999999995</v>
      </c>
      <c r="B162" s="17" t="s">
        <v>316</v>
      </c>
      <c r="C162" s="17" t="s">
        <v>7800</v>
      </c>
      <c r="D162" s="17" t="s">
        <v>8050</v>
      </c>
      <c r="E162" s="17" t="s">
        <v>7693</v>
      </c>
      <c r="F162" s="17" t="s">
        <v>7694</v>
      </c>
      <c r="G162" s="18">
        <v>0</v>
      </c>
      <c r="H162" s="18">
        <v>2.68</v>
      </c>
      <c r="I162" s="19">
        <v>612749.03</v>
      </c>
      <c r="J162" s="20">
        <v>39619</v>
      </c>
      <c r="K162" s="17" t="s">
        <v>8051</v>
      </c>
      <c r="L162" s="17" t="s">
        <v>7773</v>
      </c>
      <c r="M162" s="17" t="s">
        <v>7998</v>
      </c>
      <c r="N162" s="20">
        <v>39750</v>
      </c>
      <c r="O162" s="20">
        <v>39721</v>
      </c>
      <c r="P162" s="21">
        <f t="shared" si="4"/>
        <v>1</v>
      </c>
      <c r="Q162" s="22">
        <f t="shared" si="5"/>
        <v>-29</v>
      </c>
    </row>
    <row r="163" spans="1:17" x14ac:dyDescent="0.2">
      <c r="A163" s="23">
        <v>81415.009999999995</v>
      </c>
      <c r="B163" s="17" t="s">
        <v>292</v>
      </c>
      <c r="C163" s="17" t="s">
        <v>8052</v>
      </c>
      <c r="D163" s="17" t="s">
        <v>129</v>
      </c>
      <c r="E163" s="17" t="s">
        <v>7693</v>
      </c>
      <c r="F163" s="17" t="s">
        <v>7694</v>
      </c>
      <c r="G163" s="18">
        <v>0</v>
      </c>
      <c r="H163" s="18">
        <v>2.72</v>
      </c>
      <c r="I163" s="19">
        <v>1715476.22</v>
      </c>
      <c r="J163" s="20">
        <v>39619</v>
      </c>
      <c r="K163" s="17" t="s">
        <v>8053</v>
      </c>
      <c r="L163" s="17" t="s">
        <v>7734</v>
      </c>
      <c r="M163" s="17" t="s">
        <v>7776</v>
      </c>
      <c r="N163" s="20">
        <v>39755</v>
      </c>
      <c r="O163" s="20">
        <v>39782</v>
      </c>
      <c r="P163" s="21">
        <f t="shared" si="4"/>
        <v>1</v>
      </c>
      <c r="Q163" s="22">
        <f t="shared" si="5"/>
        <v>27</v>
      </c>
    </row>
    <row r="164" spans="1:17" x14ac:dyDescent="0.2">
      <c r="A164" s="23">
        <v>81415.009999999995</v>
      </c>
      <c r="B164" s="17" t="s">
        <v>292</v>
      </c>
      <c r="C164" s="17" t="s">
        <v>8052</v>
      </c>
      <c r="D164" s="17" t="s">
        <v>129</v>
      </c>
      <c r="E164" s="17" t="s">
        <v>7693</v>
      </c>
      <c r="F164" s="17" t="s">
        <v>7710</v>
      </c>
      <c r="G164" s="18">
        <v>9.58</v>
      </c>
      <c r="H164" s="18">
        <v>12.71</v>
      </c>
      <c r="I164" s="19">
        <v>1715476.22</v>
      </c>
      <c r="J164" s="20">
        <v>39619</v>
      </c>
      <c r="K164" s="17" t="s">
        <v>8053</v>
      </c>
      <c r="L164" s="17" t="s">
        <v>7734</v>
      </c>
      <c r="M164" s="17" t="s">
        <v>7776</v>
      </c>
      <c r="N164" s="20">
        <v>39755</v>
      </c>
      <c r="O164" s="20">
        <v>39782</v>
      </c>
      <c r="P164" s="21">
        <f t="shared" si="4"/>
        <v>1</v>
      </c>
      <c r="Q164" s="22">
        <f t="shared" si="5"/>
        <v>27</v>
      </c>
    </row>
    <row r="165" spans="1:17" x14ac:dyDescent="0.2">
      <c r="A165" s="23">
        <v>114081</v>
      </c>
      <c r="B165" s="17" t="s">
        <v>102</v>
      </c>
      <c r="C165" s="17" t="s">
        <v>7969</v>
      </c>
      <c r="D165" s="17" t="s">
        <v>137</v>
      </c>
      <c r="E165" s="17" t="s">
        <v>7693</v>
      </c>
      <c r="F165" s="17" t="s">
        <v>7694</v>
      </c>
      <c r="G165" s="18">
        <v>3.83</v>
      </c>
      <c r="H165" s="18">
        <v>12.17</v>
      </c>
      <c r="I165" s="19">
        <v>808756.48</v>
      </c>
      <c r="J165" s="20">
        <v>41782</v>
      </c>
      <c r="K165" s="17" t="s">
        <v>8054</v>
      </c>
      <c r="L165" s="17" t="s">
        <v>7874</v>
      </c>
      <c r="M165" s="17" t="s">
        <v>8055</v>
      </c>
      <c r="N165" s="20">
        <v>41901</v>
      </c>
      <c r="O165" s="20">
        <v>41901</v>
      </c>
      <c r="P165" s="21">
        <f t="shared" si="4"/>
        <v>0</v>
      </c>
      <c r="Q165" s="22">
        <f t="shared" si="5"/>
        <v>0</v>
      </c>
    </row>
    <row r="166" spans="1:17" x14ac:dyDescent="0.2">
      <c r="A166" s="23">
        <v>110556</v>
      </c>
      <c r="B166" s="17" t="s">
        <v>107</v>
      </c>
      <c r="C166" s="17" t="s">
        <v>7740</v>
      </c>
      <c r="D166" s="17" t="s">
        <v>352</v>
      </c>
      <c r="E166" s="17" t="s">
        <v>7693</v>
      </c>
      <c r="F166" s="17" t="s">
        <v>7694</v>
      </c>
      <c r="G166" s="18">
        <v>26</v>
      </c>
      <c r="H166" s="18">
        <v>31.22</v>
      </c>
      <c r="I166" s="19">
        <v>165738.57999999999</v>
      </c>
      <c r="J166" s="20">
        <v>39542</v>
      </c>
      <c r="K166" s="17" t="s">
        <v>8056</v>
      </c>
      <c r="L166" s="17" t="s">
        <v>7952</v>
      </c>
      <c r="M166" s="17" t="s">
        <v>7953</v>
      </c>
      <c r="N166" s="20">
        <v>39765</v>
      </c>
      <c r="O166" s="20">
        <v>39642</v>
      </c>
      <c r="P166" s="21">
        <f t="shared" si="4"/>
        <v>1</v>
      </c>
      <c r="Q166" s="22">
        <f t="shared" si="5"/>
        <v>-123</v>
      </c>
    </row>
    <row r="167" spans="1:17" x14ac:dyDescent="0.2">
      <c r="A167" s="23">
        <v>84323.01</v>
      </c>
      <c r="B167" s="17" t="s">
        <v>40</v>
      </c>
      <c r="C167" s="17" t="s">
        <v>7781</v>
      </c>
      <c r="D167" s="17" t="s">
        <v>3859</v>
      </c>
      <c r="E167" s="17" t="s">
        <v>7693</v>
      </c>
      <c r="F167" s="17" t="s">
        <v>7694</v>
      </c>
      <c r="G167" s="18">
        <v>0.03</v>
      </c>
      <c r="H167" s="18">
        <v>0.03</v>
      </c>
      <c r="I167" s="19">
        <v>1965974.7</v>
      </c>
      <c r="J167" s="20">
        <v>41978</v>
      </c>
      <c r="K167" s="17" t="s">
        <v>8058</v>
      </c>
      <c r="L167" s="17" t="s">
        <v>7744</v>
      </c>
      <c r="M167" s="17" t="s">
        <v>8059</v>
      </c>
      <c r="N167" s="20">
        <v>42247</v>
      </c>
      <c r="O167" s="20">
        <v>42247</v>
      </c>
      <c r="P167" s="21">
        <f t="shared" si="4"/>
        <v>0</v>
      </c>
      <c r="Q167" s="22">
        <f t="shared" si="5"/>
        <v>0</v>
      </c>
    </row>
    <row r="168" spans="1:17" x14ac:dyDescent="0.2">
      <c r="A168" s="23">
        <v>118758</v>
      </c>
      <c r="B168" s="17" t="s">
        <v>241</v>
      </c>
      <c r="C168" s="17" t="s">
        <v>7915</v>
      </c>
      <c r="D168" s="17" t="s">
        <v>1209</v>
      </c>
      <c r="E168" s="17" t="s">
        <v>7693</v>
      </c>
      <c r="F168" s="17" t="s">
        <v>7694</v>
      </c>
      <c r="G168" s="18">
        <v>1.22</v>
      </c>
      <c r="H168" s="18">
        <v>1.22</v>
      </c>
      <c r="I168" s="19">
        <v>259947.09</v>
      </c>
      <c r="J168" s="20">
        <v>41684</v>
      </c>
      <c r="K168" s="17" t="s">
        <v>8060</v>
      </c>
      <c r="L168" s="17" t="s">
        <v>8034</v>
      </c>
      <c r="M168" s="17" t="s">
        <v>8035</v>
      </c>
      <c r="N168" s="20">
        <v>41834</v>
      </c>
      <c r="O168" s="20">
        <v>41834</v>
      </c>
      <c r="P168" s="21">
        <f t="shared" si="4"/>
        <v>0</v>
      </c>
      <c r="Q168" s="22">
        <f t="shared" si="5"/>
        <v>0</v>
      </c>
    </row>
    <row r="169" spans="1:17" x14ac:dyDescent="0.2">
      <c r="A169" s="23">
        <v>114714</v>
      </c>
      <c r="B169" s="17" t="s">
        <v>397</v>
      </c>
      <c r="C169" s="17" t="s">
        <v>7750</v>
      </c>
      <c r="D169" s="17" t="s">
        <v>363</v>
      </c>
      <c r="E169" s="17" t="s">
        <v>7693</v>
      </c>
      <c r="F169" s="17" t="s">
        <v>7694</v>
      </c>
      <c r="G169" s="18">
        <v>23.5</v>
      </c>
      <c r="H169" s="18">
        <v>30.71</v>
      </c>
      <c r="I169" s="19">
        <v>2910175.06</v>
      </c>
      <c r="J169" s="20">
        <v>41733</v>
      </c>
      <c r="K169" s="17" t="s">
        <v>8061</v>
      </c>
      <c r="L169" s="17" t="s">
        <v>7946</v>
      </c>
      <c r="M169" s="17" t="s">
        <v>8062</v>
      </c>
      <c r="N169" s="20">
        <v>41892</v>
      </c>
      <c r="O169" s="20">
        <v>41892</v>
      </c>
      <c r="P169" s="21">
        <f t="shared" si="4"/>
        <v>0</v>
      </c>
      <c r="Q169" s="22">
        <f t="shared" si="5"/>
        <v>0</v>
      </c>
    </row>
    <row r="170" spans="1:17" x14ac:dyDescent="0.2">
      <c r="A170" s="23">
        <v>84288.01</v>
      </c>
      <c r="B170" s="17" t="s">
        <v>208</v>
      </c>
      <c r="C170" s="17" t="s">
        <v>7809</v>
      </c>
      <c r="D170" s="17" t="s">
        <v>348</v>
      </c>
      <c r="E170" s="17" t="s">
        <v>7693</v>
      </c>
      <c r="F170" s="17" t="s">
        <v>7694</v>
      </c>
      <c r="G170" s="18">
        <v>11.97</v>
      </c>
      <c r="H170" s="18">
        <v>18</v>
      </c>
      <c r="I170" s="19">
        <v>3537016.31</v>
      </c>
      <c r="J170" s="20">
        <v>39619</v>
      </c>
      <c r="K170" s="17" t="s">
        <v>8063</v>
      </c>
      <c r="L170" s="17" t="s">
        <v>7738</v>
      </c>
      <c r="M170" s="17" t="s">
        <v>8064</v>
      </c>
      <c r="N170" s="20">
        <v>39765</v>
      </c>
      <c r="O170" s="20">
        <v>39762</v>
      </c>
      <c r="P170" s="21">
        <f t="shared" si="4"/>
        <v>1</v>
      </c>
      <c r="Q170" s="22">
        <f t="shared" si="5"/>
        <v>-3</v>
      </c>
    </row>
    <row r="171" spans="1:17" x14ac:dyDescent="0.2">
      <c r="A171" s="23">
        <v>117592</v>
      </c>
      <c r="B171" s="17" t="s">
        <v>102</v>
      </c>
      <c r="C171" s="17" t="s">
        <v>7969</v>
      </c>
      <c r="D171" s="17" t="s">
        <v>644</v>
      </c>
      <c r="E171" s="17" t="s">
        <v>7693</v>
      </c>
      <c r="F171" s="17" t="s">
        <v>7694</v>
      </c>
      <c r="G171" s="18">
        <v>7.73</v>
      </c>
      <c r="H171" s="18">
        <v>13.85</v>
      </c>
      <c r="I171" s="19">
        <v>2584052.7999999998</v>
      </c>
      <c r="J171" s="20">
        <v>41684</v>
      </c>
      <c r="K171" s="17" t="s">
        <v>8065</v>
      </c>
      <c r="L171" s="17" t="s">
        <v>7874</v>
      </c>
      <c r="M171" s="17" t="s">
        <v>8066</v>
      </c>
      <c r="N171" s="20">
        <v>41851</v>
      </c>
      <c r="O171" s="20">
        <v>41851</v>
      </c>
      <c r="P171" s="21">
        <f t="shared" si="4"/>
        <v>0</v>
      </c>
      <c r="Q171" s="22">
        <f t="shared" si="5"/>
        <v>0</v>
      </c>
    </row>
    <row r="172" spans="1:17" x14ac:dyDescent="0.2">
      <c r="A172" s="23">
        <v>81653.009999999995</v>
      </c>
      <c r="B172" s="17" t="s">
        <v>278</v>
      </c>
      <c r="C172" s="17" t="s">
        <v>7968</v>
      </c>
      <c r="D172" s="17" t="s">
        <v>1796</v>
      </c>
      <c r="E172" s="17" t="s">
        <v>7693</v>
      </c>
      <c r="F172" s="17" t="s">
        <v>7694</v>
      </c>
      <c r="G172" s="18">
        <v>4.6399999999999997</v>
      </c>
      <c r="H172" s="18">
        <v>11.23</v>
      </c>
      <c r="I172" s="19">
        <v>516978.67</v>
      </c>
      <c r="J172" s="20">
        <v>39661</v>
      </c>
      <c r="K172" s="17" t="s">
        <v>8067</v>
      </c>
      <c r="L172" s="17" t="s">
        <v>7773</v>
      </c>
      <c r="M172" s="17" t="s">
        <v>7998</v>
      </c>
      <c r="N172" s="20">
        <v>39767</v>
      </c>
      <c r="O172" s="20">
        <v>39763</v>
      </c>
      <c r="P172" s="21">
        <f t="shared" si="4"/>
        <v>1</v>
      </c>
      <c r="Q172" s="22">
        <f t="shared" si="5"/>
        <v>-4</v>
      </c>
    </row>
    <row r="173" spans="1:17" x14ac:dyDescent="0.2">
      <c r="A173" s="23">
        <v>81653.009999999995</v>
      </c>
      <c r="B173" s="17" t="s">
        <v>278</v>
      </c>
      <c r="C173" s="17" t="s">
        <v>7968</v>
      </c>
      <c r="D173" s="17" t="s">
        <v>1796</v>
      </c>
      <c r="E173" s="17" t="s">
        <v>7693</v>
      </c>
      <c r="F173" s="17" t="s">
        <v>7694</v>
      </c>
      <c r="G173" s="18">
        <v>4.6399999999999997</v>
      </c>
      <c r="H173" s="18">
        <v>11.23</v>
      </c>
      <c r="I173" s="19">
        <v>516978.67</v>
      </c>
      <c r="J173" s="20">
        <v>39661</v>
      </c>
      <c r="K173" s="17" t="s">
        <v>8067</v>
      </c>
      <c r="L173" s="17" t="s">
        <v>8068</v>
      </c>
      <c r="M173" s="17" t="s">
        <v>7998</v>
      </c>
      <c r="N173" s="20">
        <v>39767</v>
      </c>
      <c r="O173" s="20">
        <v>39763</v>
      </c>
      <c r="P173" s="21">
        <f t="shared" si="4"/>
        <v>1</v>
      </c>
      <c r="Q173" s="22">
        <f t="shared" si="5"/>
        <v>-4</v>
      </c>
    </row>
    <row r="174" spans="1:17" x14ac:dyDescent="0.2">
      <c r="A174" s="23">
        <v>80647.02</v>
      </c>
      <c r="B174" s="17" t="s">
        <v>254</v>
      </c>
      <c r="C174" s="17" t="s">
        <v>7721</v>
      </c>
      <c r="D174" s="17" t="s">
        <v>1124</v>
      </c>
      <c r="E174" s="17" t="s">
        <v>7693</v>
      </c>
      <c r="F174" s="17" t="s">
        <v>7694</v>
      </c>
      <c r="G174" s="18">
        <v>6</v>
      </c>
      <c r="H174" s="18">
        <v>12.4</v>
      </c>
      <c r="I174" s="19">
        <v>821927.24</v>
      </c>
      <c r="J174" s="20">
        <v>39661</v>
      </c>
      <c r="K174" s="17" t="s">
        <v>8069</v>
      </c>
      <c r="L174" s="17" t="s">
        <v>7724</v>
      </c>
      <c r="M174" s="17" t="s">
        <v>7826</v>
      </c>
      <c r="N174" s="20">
        <v>39778</v>
      </c>
      <c r="O174" s="20">
        <v>39782</v>
      </c>
      <c r="P174" s="21">
        <f t="shared" si="4"/>
        <v>1</v>
      </c>
      <c r="Q174" s="22">
        <f t="shared" si="5"/>
        <v>4</v>
      </c>
    </row>
    <row r="175" spans="1:17" x14ac:dyDescent="0.2">
      <c r="A175" s="23">
        <v>84627.01</v>
      </c>
      <c r="B175" s="17" t="s">
        <v>202</v>
      </c>
      <c r="C175" s="17" t="s">
        <v>8070</v>
      </c>
      <c r="D175" s="17" t="s">
        <v>356</v>
      </c>
      <c r="E175" s="17" t="s">
        <v>7693</v>
      </c>
      <c r="F175" s="17" t="s">
        <v>7694</v>
      </c>
      <c r="G175" s="18">
        <v>28.47</v>
      </c>
      <c r="H175" s="18">
        <v>31.5</v>
      </c>
      <c r="I175" s="19">
        <v>908099.17</v>
      </c>
      <c r="J175" s="20">
        <v>41684</v>
      </c>
      <c r="K175" s="17" t="s">
        <v>8071</v>
      </c>
      <c r="L175" s="17" t="s">
        <v>7763</v>
      </c>
      <c r="M175" s="17" t="s">
        <v>8072</v>
      </c>
      <c r="N175" s="20">
        <v>41778</v>
      </c>
      <c r="O175" s="20">
        <v>41778</v>
      </c>
      <c r="P175" s="21">
        <f t="shared" si="4"/>
        <v>0</v>
      </c>
      <c r="Q175" s="22">
        <f t="shared" si="5"/>
        <v>0</v>
      </c>
    </row>
    <row r="176" spans="1:17" x14ac:dyDescent="0.2">
      <c r="A176" s="23">
        <v>111087</v>
      </c>
      <c r="B176" s="17" t="s">
        <v>254</v>
      </c>
      <c r="C176" s="17" t="s">
        <v>7721</v>
      </c>
      <c r="D176" s="17" t="s">
        <v>4748</v>
      </c>
      <c r="E176" s="17" t="s">
        <v>7693</v>
      </c>
      <c r="F176" s="17" t="s">
        <v>7694</v>
      </c>
      <c r="G176" s="18">
        <v>7.08</v>
      </c>
      <c r="H176" s="18">
        <v>11.5</v>
      </c>
      <c r="I176" s="19">
        <v>460578.67</v>
      </c>
      <c r="J176" s="20">
        <v>39661</v>
      </c>
      <c r="K176" s="17" t="s">
        <v>8069</v>
      </c>
      <c r="L176" s="17" t="s">
        <v>7724</v>
      </c>
      <c r="M176" s="17" t="s">
        <v>7826</v>
      </c>
      <c r="N176" s="20">
        <v>39778</v>
      </c>
      <c r="O176" s="20">
        <v>39782</v>
      </c>
      <c r="P176" s="21">
        <f t="shared" si="4"/>
        <v>1</v>
      </c>
      <c r="Q176" s="22">
        <f t="shared" si="5"/>
        <v>4</v>
      </c>
    </row>
    <row r="177" spans="1:17" x14ac:dyDescent="0.2">
      <c r="A177" s="23">
        <v>117804</v>
      </c>
      <c r="B177" s="17" t="s">
        <v>18</v>
      </c>
      <c r="C177" s="17" t="s">
        <v>7700</v>
      </c>
      <c r="D177" s="17" t="s">
        <v>2191</v>
      </c>
      <c r="E177" s="17" t="s">
        <v>7693</v>
      </c>
      <c r="F177" s="17" t="s">
        <v>7694</v>
      </c>
      <c r="G177" s="18">
        <v>1.78</v>
      </c>
      <c r="H177" s="18">
        <v>4.75</v>
      </c>
      <c r="I177" s="19">
        <v>1794564</v>
      </c>
      <c r="J177" s="20">
        <v>41733</v>
      </c>
      <c r="K177" s="17" t="s">
        <v>8073</v>
      </c>
      <c r="L177" s="17" t="s">
        <v>7702</v>
      </c>
      <c r="M177" s="17" t="s">
        <v>8074</v>
      </c>
      <c r="N177" s="20">
        <v>41914</v>
      </c>
      <c r="O177" s="20">
        <v>41914</v>
      </c>
      <c r="P177" s="21">
        <f t="shared" si="4"/>
        <v>0</v>
      </c>
      <c r="Q177" s="22">
        <f t="shared" si="5"/>
        <v>0</v>
      </c>
    </row>
    <row r="178" spans="1:17" x14ac:dyDescent="0.2">
      <c r="A178" s="23">
        <v>117604</v>
      </c>
      <c r="B178" s="17" t="s">
        <v>181</v>
      </c>
      <c r="C178" s="17" t="s">
        <v>7746</v>
      </c>
      <c r="D178" s="17" t="s">
        <v>50</v>
      </c>
      <c r="E178" s="17" t="s">
        <v>7693</v>
      </c>
      <c r="F178" s="17" t="s">
        <v>7694</v>
      </c>
      <c r="G178" s="18">
        <v>28.71</v>
      </c>
      <c r="H178" s="18">
        <v>32.35</v>
      </c>
      <c r="I178" s="19">
        <v>1597425.84</v>
      </c>
      <c r="J178" s="20">
        <v>42048</v>
      </c>
      <c r="K178" s="17" t="s">
        <v>8076</v>
      </c>
      <c r="L178" s="17" t="s">
        <v>7699</v>
      </c>
      <c r="M178" s="17" t="s">
        <v>3213</v>
      </c>
      <c r="N178" s="20">
        <v>42158</v>
      </c>
      <c r="O178" s="20">
        <v>42158</v>
      </c>
      <c r="P178" s="21">
        <f t="shared" si="4"/>
        <v>0</v>
      </c>
      <c r="Q178" s="22">
        <f t="shared" si="5"/>
        <v>0</v>
      </c>
    </row>
    <row r="179" spans="1:17" x14ac:dyDescent="0.2">
      <c r="A179" s="23">
        <v>109907.01</v>
      </c>
      <c r="B179" s="17" t="s">
        <v>124</v>
      </c>
      <c r="C179" s="17" t="s">
        <v>7894</v>
      </c>
      <c r="D179" s="17" t="s">
        <v>1334</v>
      </c>
      <c r="E179" s="17" t="s">
        <v>7693</v>
      </c>
      <c r="F179" s="17" t="s">
        <v>7710</v>
      </c>
      <c r="G179" s="18">
        <v>19.38</v>
      </c>
      <c r="H179" s="18">
        <v>25.71</v>
      </c>
      <c r="I179" s="19">
        <v>750753.8</v>
      </c>
      <c r="J179" s="20">
        <v>39619</v>
      </c>
      <c r="K179" s="17" t="s">
        <v>8077</v>
      </c>
      <c r="L179" s="17" t="s">
        <v>8068</v>
      </c>
      <c r="M179" s="17" t="s">
        <v>7998</v>
      </c>
      <c r="N179" s="20">
        <v>39782</v>
      </c>
      <c r="O179" s="20">
        <v>39766</v>
      </c>
      <c r="P179" s="21">
        <f t="shared" si="4"/>
        <v>1</v>
      </c>
      <c r="Q179" s="22">
        <f t="shared" si="5"/>
        <v>-16</v>
      </c>
    </row>
    <row r="180" spans="1:17" x14ac:dyDescent="0.2">
      <c r="A180" s="23">
        <v>82917.009999999995</v>
      </c>
      <c r="B180" s="17" t="s">
        <v>320</v>
      </c>
      <c r="C180" s="17" t="s">
        <v>8012</v>
      </c>
      <c r="D180" s="17" t="s">
        <v>153</v>
      </c>
      <c r="E180" s="17" t="s">
        <v>7693</v>
      </c>
      <c r="F180" s="17" t="s">
        <v>7694</v>
      </c>
      <c r="G180" s="18">
        <v>7.65</v>
      </c>
      <c r="H180" s="18">
        <v>14.82</v>
      </c>
      <c r="I180" s="19">
        <v>683200.51</v>
      </c>
      <c r="J180" s="20">
        <v>42090</v>
      </c>
      <c r="K180" s="17" t="s">
        <v>8079</v>
      </c>
      <c r="L180" s="17" t="s">
        <v>8080</v>
      </c>
      <c r="M180" s="17" t="s">
        <v>8081</v>
      </c>
      <c r="N180" s="20">
        <v>42248</v>
      </c>
      <c r="O180" s="20">
        <v>42248</v>
      </c>
      <c r="P180" s="21">
        <f t="shared" si="4"/>
        <v>0</v>
      </c>
      <c r="Q180" s="22">
        <f t="shared" si="5"/>
        <v>0</v>
      </c>
    </row>
    <row r="181" spans="1:17" x14ac:dyDescent="0.2">
      <c r="A181" s="23">
        <v>84619.01</v>
      </c>
      <c r="B181" s="17" t="s">
        <v>121</v>
      </c>
      <c r="C181" s="17" t="s">
        <v>7720</v>
      </c>
      <c r="D181" s="17" t="s">
        <v>369</v>
      </c>
      <c r="E181" s="17" t="s">
        <v>7693</v>
      </c>
      <c r="F181" s="17" t="s">
        <v>7694</v>
      </c>
      <c r="G181" s="18">
        <v>7.3</v>
      </c>
      <c r="H181" s="18">
        <v>12.23</v>
      </c>
      <c r="I181" s="19">
        <v>1305597.48</v>
      </c>
      <c r="J181" s="20">
        <v>42139</v>
      </c>
      <c r="K181" s="17" t="s">
        <v>8083</v>
      </c>
      <c r="L181" s="17" t="s">
        <v>7699</v>
      </c>
      <c r="M181" s="17" t="s">
        <v>8084</v>
      </c>
      <c r="N181" s="20">
        <v>42308</v>
      </c>
      <c r="O181" s="20">
        <v>42308</v>
      </c>
      <c r="P181" s="21">
        <f t="shared" si="4"/>
        <v>0</v>
      </c>
      <c r="Q181" s="22">
        <f t="shared" si="5"/>
        <v>0</v>
      </c>
    </row>
    <row r="182" spans="1:17" x14ac:dyDescent="0.2">
      <c r="A182" s="23">
        <v>80339.009999999995</v>
      </c>
      <c r="B182" s="17" t="s">
        <v>181</v>
      </c>
      <c r="C182" s="17" t="s">
        <v>7746</v>
      </c>
      <c r="D182" s="17" t="s">
        <v>122</v>
      </c>
      <c r="E182" s="17" t="s">
        <v>7693</v>
      </c>
      <c r="F182" s="17" t="s">
        <v>7694</v>
      </c>
      <c r="G182" s="18">
        <v>11.39</v>
      </c>
      <c r="H182" s="18">
        <v>17.37</v>
      </c>
      <c r="I182" s="19">
        <v>3949295.84</v>
      </c>
      <c r="J182" s="20">
        <v>41614</v>
      </c>
      <c r="K182" s="17" t="s">
        <v>8085</v>
      </c>
      <c r="L182" s="17" t="s">
        <v>7744</v>
      </c>
      <c r="M182" s="17" t="s">
        <v>8086</v>
      </c>
      <c r="N182" s="20">
        <v>41919</v>
      </c>
      <c r="O182" s="20">
        <v>41919</v>
      </c>
      <c r="P182" s="21">
        <f t="shared" si="4"/>
        <v>0</v>
      </c>
      <c r="Q182" s="22">
        <f t="shared" si="5"/>
        <v>0</v>
      </c>
    </row>
    <row r="183" spans="1:17" x14ac:dyDescent="0.2">
      <c r="A183" s="23">
        <v>83023.009999999995</v>
      </c>
      <c r="B183" s="17" t="s">
        <v>197</v>
      </c>
      <c r="C183" s="17" t="s">
        <v>7759</v>
      </c>
      <c r="D183" s="17" t="s">
        <v>3089</v>
      </c>
      <c r="E183" s="17" t="s">
        <v>7693</v>
      </c>
      <c r="F183" s="17" t="s">
        <v>7694</v>
      </c>
      <c r="G183" s="18">
        <v>4.58</v>
      </c>
      <c r="H183" s="18">
        <v>11.06</v>
      </c>
      <c r="I183" s="19">
        <v>809691.96</v>
      </c>
      <c r="J183" s="20">
        <v>39661</v>
      </c>
      <c r="K183" s="17" t="s">
        <v>8087</v>
      </c>
      <c r="L183" s="17" t="s">
        <v>8088</v>
      </c>
      <c r="M183" s="17" t="s">
        <v>7998</v>
      </c>
      <c r="N183" s="20">
        <v>39782</v>
      </c>
      <c r="O183" s="20">
        <v>39777</v>
      </c>
      <c r="P183" s="21">
        <f t="shared" si="4"/>
        <v>1</v>
      </c>
      <c r="Q183" s="22">
        <f t="shared" si="5"/>
        <v>-5</v>
      </c>
    </row>
    <row r="184" spans="1:17" x14ac:dyDescent="0.2">
      <c r="A184" s="23">
        <v>111073</v>
      </c>
      <c r="B184" s="17" t="s">
        <v>65</v>
      </c>
      <c r="C184" s="17" t="s">
        <v>7771</v>
      </c>
      <c r="D184" s="17" t="s">
        <v>1257</v>
      </c>
      <c r="E184" s="17" t="s">
        <v>7693</v>
      </c>
      <c r="F184" s="17" t="s">
        <v>7694</v>
      </c>
      <c r="G184" s="18">
        <v>0</v>
      </c>
      <c r="H184" s="18">
        <v>2.16</v>
      </c>
      <c r="I184" s="19">
        <v>284746.51</v>
      </c>
      <c r="J184" s="20">
        <v>39661</v>
      </c>
      <c r="K184" s="17" t="s">
        <v>8089</v>
      </c>
      <c r="L184" s="17" t="s">
        <v>7773</v>
      </c>
      <c r="M184" s="17" t="s">
        <v>7998</v>
      </c>
      <c r="N184" s="20">
        <v>39782</v>
      </c>
      <c r="O184" s="20">
        <v>39778</v>
      </c>
      <c r="P184" s="21">
        <f t="shared" si="4"/>
        <v>1</v>
      </c>
      <c r="Q184" s="22">
        <f t="shared" si="5"/>
        <v>-4</v>
      </c>
    </row>
    <row r="185" spans="1:17" x14ac:dyDescent="0.2">
      <c r="A185" s="23">
        <v>83718.009999999995</v>
      </c>
      <c r="B185" s="17" t="s">
        <v>237</v>
      </c>
      <c r="C185" s="17" t="s">
        <v>8090</v>
      </c>
      <c r="D185" s="17" t="s">
        <v>1049</v>
      </c>
      <c r="E185" s="17" t="s">
        <v>7693</v>
      </c>
      <c r="F185" s="17" t="s">
        <v>7694</v>
      </c>
      <c r="G185" s="18">
        <v>6</v>
      </c>
      <c r="H185" s="18">
        <v>13.6</v>
      </c>
      <c r="I185" s="19">
        <v>937796.82</v>
      </c>
      <c r="J185" s="20">
        <v>39619</v>
      </c>
      <c r="K185" s="17" t="s">
        <v>8091</v>
      </c>
      <c r="L185" s="17" t="s">
        <v>7728</v>
      </c>
      <c r="M185" s="17" t="s">
        <v>8092</v>
      </c>
      <c r="N185" s="20">
        <v>39785</v>
      </c>
      <c r="O185" s="20">
        <v>39782</v>
      </c>
      <c r="P185" s="21">
        <f t="shared" si="4"/>
        <v>1</v>
      </c>
      <c r="Q185" s="22">
        <f t="shared" si="5"/>
        <v>-3</v>
      </c>
    </row>
    <row r="186" spans="1:17" x14ac:dyDescent="0.2">
      <c r="A186" s="23">
        <v>81294.009999999995</v>
      </c>
      <c r="B186" s="17" t="s">
        <v>43</v>
      </c>
      <c r="C186" s="17" t="s">
        <v>7816</v>
      </c>
      <c r="D186" s="17" t="s">
        <v>5547</v>
      </c>
      <c r="E186" s="17" t="s">
        <v>7693</v>
      </c>
      <c r="F186" s="17" t="s">
        <v>7694</v>
      </c>
      <c r="G186" s="18">
        <v>0</v>
      </c>
      <c r="H186" s="18">
        <v>4.43</v>
      </c>
      <c r="I186" s="19">
        <v>463582.06</v>
      </c>
      <c r="J186" s="20">
        <v>39619</v>
      </c>
      <c r="K186" s="17" t="s">
        <v>8091</v>
      </c>
      <c r="L186" s="17" t="s">
        <v>7728</v>
      </c>
      <c r="M186" s="17" t="s">
        <v>8092</v>
      </c>
      <c r="N186" s="20">
        <v>39785</v>
      </c>
      <c r="O186" s="20">
        <v>39782</v>
      </c>
      <c r="P186" s="21">
        <f t="shared" si="4"/>
        <v>1</v>
      </c>
      <c r="Q186" s="22">
        <f t="shared" si="5"/>
        <v>-3</v>
      </c>
    </row>
    <row r="187" spans="1:17" x14ac:dyDescent="0.2">
      <c r="A187" s="23">
        <v>114075</v>
      </c>
      <c r="B187" s="17" t="s">
        <v>83</v>
      </c>
      <c r="C187" s="17" t="s">
        <v>8094</v>
      </c>
      <c r="D187" s="17" t="s">
        <v>849</v>
      </c>
      <c r="E187" s="17" t="s">
        <v>7693</v>
      </c>
      <c r="F187" s="17" t="s">
        <v>7694</v>
      </c>
      <c r="G187" s="18">
        <v>1.98</v>
      </c>
      <c r="H187" s="18">
        <v>15.92</v>
      </c>
      <c r="I187" s="19">
        <v>1799925.36</v>
      </c>
      <c r="J187" s="20">
        <v>41782</v>
      </c>
      <c r="K187" s="17" t="s">
        <v>8095</v>
      </c>
      <c r="L187" s="17" t="s">
        <v>7696</v>
      </c>
      <c r="M187" s="17" t="s">
        <v>8047</v>
      </c>
      <c r="N187" s="20">
        <v>41894</v>
      </c>
      <c r="O187" s="20">
        <v>41894</v>
      </c>
      <c r="P187" s="21">
        <f t="shared" si="4"/>
        <v>0</v>
      </c>
      <c r="Q187" s="22">
        <f t="shared" si="5"/>
        <v>0</v>
      </c>
    </row>
    <row r="188" spans="1:17" x14ac:dyDescent="0.2">
      <c r="A188" s="23">
        <v>81506.009999999995</v>
      </c>
      <c r="B188" s="17" t="s">
        <v>199</v>
      </c>
      <c r="C188" s="17" t="s">
        <v>7715</v>
      </c>
      <c r="D188" s="17" t="s">
        <v>4675</v>
      </c>
      <c r="E188" s="17" t="s">
        <v>7693</v>
      </c>
      <c r="F188" s="17" t="s">
        <v>7694</v>
      </c>
      <c r="G188" s="18">
        <v>6.79</v>
      </c>
      <c r="H188" s="18">
        <v>12.32</v>
      </c>
      <c r="I188" s="19">
        <v>501492.99</v>
      </c>
      <c r="J188" s="20">
        <v>39619</v>
      </c>
      <c r="K188" s="17" t="s">
        <v>8096</v>
      </c>
      <c r="L188" s="17" t="s">
        <v>7773</v>
      </c>
      <c r="M188" s="17" t="s">
        <v>7963</v>
      </c>
      <c r="N188" s="20">
        <v>39790</v>
      </c>
      <c r="O188" s="20">
        <v>39758</v>
      </c>
      <c r="P188" s="21">
        <f t="shared" si="4"/>
        <v>1</v>
      </c>
      <c r="Q188" s="22">
        <f t="shared" si="5"/>
        <v>-32</v>
      </c>
    </row>
    <row r="189" spans="1:17" x14ac:dyDescent="0.2">
      <c r="A189" s="23">
        <v>81506.009999999995</v>
      </c>
      <c r="B189" s="17" t="s">
        <v>199</v>
      </c>
      <c r="C189" s="17" t="s">
        <v>7715</v>
      </c>
      <c r="D189" s="17" t="s">
        <v>4675</v>
      </c>
      <c r="E189" s="17" t="s">
        <v>7693</v>
      </c>
      <c r="F189" s="17" t="s">
        <v>7694</v>
      </c>
      <c r="G189" s="18">
        <v>6.79</v>
      </c>
      <c r="H189" s="18">
        <v>12.32</v>
      </c>
      <c r="I189" s="19">
        <v>501492.99</v>
      </c>
      <c r="J189" s="20">
        <v>39619</v>
      </c>
      <c r="K189" s="17" t="s">
        <v>8096</v>
      </c>
      <c r="L189" s="17" t="s">
        <v>8068</v>
      </c>
      <c r="M189" s="17" t="s">
        <v>7963</v>
      </c>
      <c r="N189" s="20">
        <v>39790</v>
      </c>
      <c r="O189" s="20">
        <v>39758</v>
      </c>
      <c r="P189" s="21">
        <f t="shared" si="4"/>
        <v>1</v>
      </c>
      <c r="Q189" s="22">
        <f t="shared" si="5"/>
        <v>-32</v>
      </c>
    </row>
    <row r="190" spans="1:17" x14ac:dyDescent="0.2">
      <c r="A190" s="23">
        <v>81772.009999999995</v>
      </c>
      <c r="B190" s="17" t="s">
        <v>212</v>
      </c>
      <c r="C190" s="17" t="s">
        <v>8097</v>
      </c>
      <c r="D190" s="17" t="s">
        <v>119</v>
      </c>
      <c r="E190" s="17" t="s">
        <v>7693</v>
      </c>
      <c r="F190" s="17" t="s">
        <v>7694</v>
      </c>
      <c r="G190" s="18">
        <v>5.81</v>
      </c>
      <c r="H190" s="18">
        <v>12.71</v>
      </c>
      <c r="I190" s="19">
        <v>760615.74</v>
      </c>
      <c r="J190" s="20">
        <v>39619</v>
      </c>
      <c r="K190" s="17" t="s">
        <v>8096</v>
      </c>
      <c r="L190" s="17" t="s">
        <v>7773</v>
      </c>
      <c r="M190" s="17" t="s">
        <v>7794</v>
      </c>
      <c r="N190" s="20">
        <v>39790</v>
      </c>
      <c r="O190" s="20">
        <v>39758</v>
      </c>
      <c r="P190" s="21">
        <f t="shared" si="4"/>
        <v>1</v>
      </c>
      <c r="Q190" s="22">
        <f t="shared" si="5"/>
        <v>-32</v>
      </c>
    </row>
    <row r="191" spans="1:17" x14ac:dyDescent="0.2">
      <c r="A191" s="23">
        <v>117807</v>
      </c>
      <c r="B191" s="17" t="s">
        <v>202</v>
      </c>
      <c r="C191" s="17" t="s">
        <v>8070</v>
      </c>
      <c r="D191" s="17" t="s">
        <v>356</v>
      </c>
      <c r="E191" s="17" t="s">
        <v>7693</v>
      </c>
      <c r="F191" s="17" t="s">
        <v>7694</v>
      </c>
      <c r="G191" s="18">
        <v>7.8</v>
      </c>
      <c r="H191" s="18">
        <v>14.01</v>
      </c>
      <c r="I191" s="19">
        <v>955701.16</v>
      </c>
      <c r="J191" s="20">
        <v>41831</v>
      </c>
      <c r="K191" s="17" t="s">
        <v>8098</v>
      </c>
      <c r="L191" s="17" t="s">
        <v>7763</v>
      </c>
      <c r="M191" s="17" t="s">
        <v>8072</v>
      </c>
      <c r="N191" s="20">
        <v>41954</v>
      </c>
      <c r="O191" s="20">
        <v>41954</v>
      </c>
      <c r="P191" s="21">
        <f t="shared" si="4"/>
        <v>0</v>
      </c>
      <c r="Q191" s="22">
        <f t="shared" si="5"/>
        <v>0</v>
      </c>
    </row>
    <row r="192" spans="1:17" x14ac:dyDescent="0.2">
      <c r="A192" s="23">
        <v>120421</v>
      </c>
      <c r="B192" s="17" t="s">
        <v>282</v>
      </c>
      <c r="C192" s="17" t="s">
        <v>8099</v>
      </c>
      <c r="D192" s="17" t="s">
        <v>3693</v>
      </c>
      <c r="E192" s="17" t="s">
        <v>7693</v>
      </c>
      <c r="F192" s="17" t="s">
        <v>7694</v>
      </c>
      <c r="G192" s="18">
        <v>13.91</v>
      </c>
      <c r="H192" s="18">
        <v>21.61</v>
      </c>
      <c r="I192" s="19">
        <v>564201.68000000005</v>
      </c>
      <c r="J192" s="20">
        <v>42412</v>
      </c>
      <c r="K192" s="17" t="s">
        <v>8100</v>
      </c>
      <c r="L192" s="17" t="s">
        <v>8034</v>
      </c>
      <c r="M192" s="17" t="s">
        <v>381</v>
      </c>
      <c r="N192" s="20">
        <v>42620</v>
      </c>
      <c r="O192" s="20">
        <v>42620</v>
      </c>
      <c r="P192" s="21">
        <f t="shared" si="4"/>
        <v>0</v>
      </c>
      <c r="Q192" s="22">
        <f t="shared" si="5"/>
        <v>0</v>
      </c>
    </row>
    <row r="193" spans="1:17" x14ac:dyDescent="0.2">
      <c r="A193" s="23">
        <v>82647.009999999995</v>
      </c>
      <c r="B193" s="17" t="s">
        <v>131</v>
      </c>
      <c r="C193" s="17" t="s">
        <v>7753</v>
      </c>
      <c r="D193" s="17" t="s">
        <v>3185</v>
      </c>
      <c r="E193" s="17" t="s">
        <v>7693</v>
      </c>
      <c r="F193" s="17" t="s">
        <v>7694</v>
      </c>
      <c r="G193" s="18">
        <v>13.3</v>
      </c>
      <c r="H193" s="18">
        <v>18.66</v>
      </c>
      <c r="I193" s="19">
        <v>938623.19</v>
      </c>
      <c r="J193" s="20">
        <v>39619</v>
      </c>
      <c r="K193" s="17" t="s">
        <v>8101</v>
      </c>
      <c r="L193" s="17" t="s">
        <v>7706</v>
      </c>
      <c r="M193" s="17" t="s">
        <v>8102</v>
      </c>
      <c r="N193" s="20">
        <v>39801</v>
      </c>
      <c r="O193" s="20">
        <v>39753</v>
      </c>
      <c r="P193" s="21">
        <f t="shared" si="4"/>
        <v>1</v>
      </c>
      <c r="Q193" s="22">
        <f t="shared" si="5"/>
        <v>-48</v>
      </c>
    </row>
    <row r="194" spans="1:17" x14ac:dyDescent="0.2">
      <c r="A194" s="23">
        <v>47453.01</v>
      </c>
      <c r="B194" s="17" t="s">
        <v>169</v>
      </c>
      <c r="C194" s="17" t="s">
        <v>7694</v>
      </c>
      <c r="D194" s="17" t="s">
        <v>122</v>
      </c>
      <c r="E194" s="17" t="s">
        <v>7693</v>
      </c>
      <c r="F194" s="17" t="s">
        <v>7694</v>
      </c>
      <c r="G194" s="18">
        <v>5.23</v>
      </c>
      <c r="H194" s="18">
        <v>12.12</v>
      </c>
      <c r="I194" s="19">
        <v>5089882.8499999996</v>
      </c>
      <c r="J194" s="20">
        <v>42342</v>
      </c>
      <c r="K194" s="17" t="s">
        <v>8103</v>
      </c>
      <c r="L194" s="17" t="s">
        <v>7699</v>
      </c>
      <c r="M194" s="17" t="s">
        <v>4547</v>
      </c>
      <c r="N194" s="20">
        <v>42619</v>
      </c>
      <c r="O194" s="20">
        <v>42619</v>
      </c>
      <c r="P194" s="21">
        <f t="shared" si="4"/>
        <v>0</v>
      </c>
      <c r="Q194" s="22">
        <f t="shared" si="5"/>
        <v>0</v>
      </c>
    </row>
    <row r="195" spans="1:17" x14ac:dyDescent="0.2">
      <c r="A195" s="23">
        <v>80466.02</v>
      </c>
      <c r="B195" s="17" t="s">
        <v>318</v>
      </c>
      <c r="C195" s="17" t="s">
        <v>7887</v>
      </c>
      <c r="D195" s="17" t="s">
        <v>757</v>
      </c>
      <c r="E195" s="17" t="s">
        <v>7693</v>
      </c>
      <c r="F195" s="17" t="s">
        <v>7694</v>
      </c>
      <c r="G195" s="18">
        <v>17.5</v>
      </c>
      <c r="H195" s="18">
        <v>21.38</v>
      </c>
      <c r="I195" s="19">
        <v>3704809.79</v>
      </c>
      <c r="J195" s="20">
        <v>42342</v>
      </c>
      <c r="K195" s="17" t="s">
        <v>8104</v>
      </c>
      <c r="L195" s="17" t="s">
        <v>7706</v>
      </c>
      <c r="M195" s="17" t="s">
        <v>8105</v>
      </c>
      <c r="N195" s="20">
        <v>42613</v>
      </c>
      <c r="O195" s="20">
        <v>42613</v>
      </c>
      <c r="P195" s="21">
        <f t="shared" ref="P195:P258" si="6">IF(N195=O195,0,1)</f>
        <v>0</v>
      </c>
      <c r="Q195" s="22">
        <f t="shared" ref="Q195:Q258" si="7">O195-N195</f>
        <v>0</v>
      </c>
    </row>
    <row r="196" spans="1:17" x14ac:dyDescent="0.2">
      <c r="A196" s="23">
        <v>122545</v>
      </c>
      <c r="B196" s="17" t="s">
        <v>235</v>
      </c>
      <c r="C196" s="17" t="s">
        <v>7861</v>
      </c>
      <c r="D196" s="17" t="s">
        <v>1592</v>
      </c>
      <c r="E196" s="17" t="s">
        <v>7693</v>
      </c>
      <c r="F196" s="17" t="s">
        <v>7694</v>
      </c>
      <c r="G196" s="18">
        <v>15.8</v>
      </c>
      <c r="H196" s="18">
        <v>22.97</v>
      </c>
      <c r="I196" s="19">
        <v>386963.47</v>
      </c>
      <c r="J196" s="20">
        <v>42461</v>
      </c>
      <c r="K196" s="17" t="s">
        <v>8106</v>
      </c>
      <c r="L196" s="17" t="s">
        <v>7728</v>
      </c>
      <c r="M196" s="17" t="s">
        <v>8107</v>
      </c>
      <c r="N196" s="20">
        <v>42527</v>
      </c>
      <c r="O196" s="20">
        <v>42527</v>
      </c>
      <c r="P196" s="21">
        <f t="shared" si="6"/>
        <v>0</v>
      </c>
      <c r="Q196" s="22">
        <f t="shared" si="7"/>
        <v>0</v>
      </c>
    </row>
    <row r="197" spans="1:17" x14ac:dyDescent="0.2">
      <c r="A197" s="23">
        <v>81698.02</v>
      </c>
      <c r="B197" s="17" t="s">
        <v>54</v>
      </c>
      <c r="C197" s="17" t="s">
        <v>7709</v>
      </c>
      <c r="D197" s="17" t="s">
        <v>757</v>
      </c>
      <c r="E197" s="17" t="s">
        <v>7693</v>
      </c>
      <c r="F197" s="17" t="s">
        <v>7694</v>
      </c>
      <c r="G197" s="18">
        <v>4.18</v>
      </c>
      <c r="H197" s="18">
        <v>8.3800000000000008</v>
      </c>
      <c r="I197" s="19">
        <v>3316772.3</v>
      </c>
      <c r="J197" s="20">
        <v>39423</v>
      </c>
      <c r="K197" s="17" t="s">
        <v>8108</v>
      </c>
      <c r="L197" s="17" t="s">
        <v>7818</v>
      </c>
      <c r="M197" s="17" t="s">
        <v>57</v>
      </c>
      <c r="N197" s="20">
        <v>39805</v>
      </c>
      <c r="O197" s="20">
        <v>39752</v>
      </c>
      <c r="P197" s="21">
        <f t="shared" si="6"/>
        <v>1</v>
      </c>
      <c r="Q197" s="22">
        <f t="shared" si="7"/>
        <v>-53</v>
      </c>
    </row>
    <row r="198" spans="1:17" x14ac:dyDescent="0.2">
      <c r="A198" s="23">
        <v>123845</v>
      </c>
      <c r="B198" s="17" t="s">
        <v>269</v>
      </c>
      <c r="C198" s="17" t="s">
        <v>7841</v>
      </c>
      <c r="D198" s="17" t="s">
        <v>491</v>
      </c>
      <c r="E198" s="17" t="s">
        <v>7693</v>
      </c>
      <c r="F198" s="17" t="s">
        <v>7694</v>
      </c>
      <c r="G198" s="18">
        <v>0</v>
      </c>
      <c r="H198" s="18">
        <v>6</v>
      </c>
      <c r="I198" s="19">
        <v>688438.17</v>
      </c>
      <c r="J198" s="20">
        <v>42867</v>
      </c>
      <c r="K198" s="17" t="s">
        <v>8109</v>
      </c>
      <c r="L198" s="17" t="s">
        <v>8110</v>
      </c>
      <c r="M198" s="17" t="s">
        <v>3213</v>
      </c>
      <c r="N198" s="20">
        <v>43039</v>
      </c>
      <c r="O198" s="20">
        <v>43039</v>
      </c>
      <c r="P198" s="21">
        <f t="shared" si="6"/>
        <v>0</v>
      </c>
      <c r="Q198" s="22">
        <f t="shared" si="7"/>
        <v>0</v>
      </c>
    </row>
    <row r="199" spans="1:17" x14ac:dyDescent="0.2">
      <c r="A199" s="23">
        <v>81698.009999999995</v>
      </c>
      <c r="B199" s="17" t="s">
        <v>318</v>
      </c>
      <c r="C199" s="17" t="s">
        <v>7887</v>
      </c>
      <c r="D199" s="17" t="s">
        <v>757</v>
      </c>
      <c r="E199" s="17" t="s">
        <v>7693</v>
      </c>
      <c r="F199" s="17" t="s">
        <v>7694</v>
      </c>
      <c r="G199" s="18">
        <v>0</v>
      </c>
      <c r="H199" s="18">
        <v>4.18</v>
      </c>
      <c r="I199" s="19">
        <v>2844684.05</v>
      </c>
      <c r="J199" s="20">
        <v>39423</v>
      </c>
      <c r="K199" s="17" t="s">
        <v>8108</v>
      </c>
      <c r="L199" s="17" t="s">
        <v>7818</v>
      </c>
      <c r="M199" s="17" t="s">
        <v>57</v>
      </c>
      <c r="N199" s="20">
        <v>39805</v>
      </c>
      <c r="O199" s="20">
        <v>39752</v>
      </c>
      <c r="P199" s="21">
        <f t="shared" si="6"/>
        <v>1</v>
      </c>
      <c r="Q199" s="22">
        <f t="shared" si="7"/>
        <v>-53</v>
      </c>
    </row>
    <row r="200" spans="1:17" x14ac:dyDescent="0.2">
      <c r="A200" s="23">
        <v>124911</v>
      </c>
      <c r="B200" s="17" t="s">
        <v>197</v>
      </c>
      <c r="C200" s="17" t="s">
        <v>7759</v>
      </c>
      <c r="D200" s="17" t="s">
        <v>369</v>
      </c>
      <c r="E200" s="17" t="s">
        <v>7693</v>
      </c>
      <c r="F200" s="17" t="s">
        <v>7694</v>
      </c>
      <c r="G200" s="18">
        <v>12.92</v>
      </c>
      <c r="H200" s="18">
        <v>16.78</v>
      </c>
      <c r="I200" s="19">
        <v>1832826</v>
      </c>
      <c r="J200" s="20">
        <v>42867</v>
      </c>
      <c r="K200" s="17" t="s">
        <v>8111</v>
      </c>
      <c r="L200" s="17" t="s">
        <v>7699</v>
      </c>
      <c r="M200" s="17" t="s">
        <v>3213</v>
      </c>
      <c r="N200" s="20">
        <v>43254</v>
      </c>
      <c r="O200" s="20">
        <v>43254</v>
      </c>
      <c r="P200" s="21">
        <f t="shared" si="6"/>
        <v>0</v>
      </c>
      <c r="Q200" s="22">
        <f t="shared" si="7"/>
        <v>0</v>
      </c>
    </row>
    <row r="201" spans="1:17" x14ac:dyDescent="0.2">
      <c r="A201" s="23">
        <v>81698.03</v>
      </c>
      <c r="B201" s="17" t="s">
        <v>54</v>
      </c>
      <c r="C201" s="17" t="s">
        <v>7709</v>
      </c>
      <c r="D201" s="17" t="s">
        <v>757</v>
      </c>
      <c r="E201" s="17" t="s">
        <v>7693</v>
      </c>
      <c r="F201" s="17" t="s">
        <v>7694</v>
      </c>
      <c r="G201" s="18">
        <v>6.69</v>
      </c>
      <c r="H201" s="18">
        <v>6.71</v>
      </c>
      <c r="I201" s="19">
        <v>4282144.22</v>
      </c>
      <c r="J201" s="20">
        <v>42412</v>
      </c>
      <c r="K201" s="17" t="s">
        <v>8112</v>
      </c>
      <c r="L201" s="17" t="s">
        <v>7706</v>
      </c>
      <c r="M201" s="17" t="s">
        <v>8105</v>
      </c>
      <c r="N201" s="20">
        <v>42643</v>
      </c>
      <c r="O201" s="20">
        <v>42643</v>
      </c>
      <c r="P201" s="21">
        <f t="shared" si="6"/>
        <v>0</v>
      </c>
      <c r="Q201" s="22">
        <f t="shared" si="7"/>
        <v>0</v>
      </c>
    </row>
    <row r="202" spans="1:17" x14ac:dyDescent="0.2">
      <c r="A202" s="23">
        <v>81850.009999999995</v>
      </c>
      <c r="B202" s="17" t="s">
        <v>282</v>
      </c>
      <c r="C202" s="17" t="s">
        <v>8099</v>
      </c>
      <c r="D202" s="17" t="s">
        <v>3693</v>
      </c>
      <c r="E202" s="17" t="s">
        <v>7693</v>
      </c>
      <c r="F202" s="17" t="s">
        <v>7694</v>
      </c>
      <c r="G202" s="18">
        <v>0</v>
      </c>
      <c r="H202" s="18">
        <v>4.93</v>
      </c>
      <c r="I202" s="19">
        <v>539802.06999999995</v>
      </c>
      <c r="J202" s="20">
        <v>39661</v>
      </c>
      <c r="K202" s="17" t="s">
        <v>8113</v>
      </c>
      <c r="L202" s="17" t="s">
        <v>7699</v>
      </c>
      <c r="M202" s="17" t="s">
        <v>8114</v>
      </c>
      <c r="N202" s="20">
        <v>39827</v>
      </c>
      <c r="O202" s="20">
        <v>39782</v>
      </c>
      <c r="P202" s="21">
        <f t="shared" si="6"/>
        <v>1</v>
      </c>
      <c r="Q202" s="22">
        <f t="shared" si="7"/>
        <v>-45</v>
      </c>
    </row>
    <row r="203" spans="1:17" x14ac:dyDescent="0.2">
      <c r="A203" s="23">
        <v>117622</v>
      </c>
      <c r="B203" s="17" t="s">
        <v>90</v>
      </c>
      <c r="C203" s="17" t="s">
        <v>8116</v>
      </c>
      <c r="D203" s="17" t="s">
        <v>435</v>
      </c>
      <c r="E203" s="17" t="s">
        <v>7693</v>
      </c>
      <c r="F203" s="17" t="s">
        <v>7710</v>
      </c>
      <c r="G203" s="18">
        <v>0</v>
      </c>
      <c r="H203" s="18">
        <v>10.45</v>
      </c>
      <c r="I203" s="19">
        <v>983725.29</v>
      </c>
      <c r="J203" s="20">
        <v>42195</v>
      </c>
      <c r="K203" s="17" t="s">
        <v>8117</v>
      </c>
      <c r="L203" s="17" t="s">
        <v>7744</v>
      </c>
      <c r="M203" s="17" t="s">
        <v>3213</v>
      </c>
      <c r="N203" s="20">
        <v>42530</v>
      </c>
      <c r="O203" s="20">
        <v>42530</v>
      </c>
      <c r="P203" s="21">
        <f t="shared" si="6"/>
        <v>0</v>
      </c>
      <c r="Q203" s="22">
        <f t="shared" si="7"/>
        <v>0</v>
      </c>
    </row>
    <row r="204" spans="1:17" x14ac:dyDescent="0.2">
      <c r="A204" s="23">
        <v>124915</v>
      </c>
      <c r="B204" s="17" t="s">
        <v>280</v>
      </c>
      <c r="C204" s="17" t="s">
        <v>8118</v>
      </c>
      <c r="D204" s="17" t="s">
        <v>448</v>
      </c>
      <c r="E204" s="17" t="s">
        <v>7693</v>
      </c>
      <c r="F204" s="17" t="s">
        <v>7694</v>
      </c>
      <c r="G204" s="18">
        <v>0</v>
      </c>
      <c r="H204" s="18">
        <v>2.31</v>
      </c>
      <c r="I204" s="19">
        <v>318907.28000000003</v>
      </c>
      <c r="J204" s="20">
        <v>42825</v>
      </c>
      <c r="K204" s="17" t="s">
        <v>8119</v>
      </c>
      <c r="L204" s="17" t="s">
        <v>7699</v>
      </c>
      <c r="M204" s="17" t="s">
        <v>8120</v>
      </c>
      <c r="N204" s="20">
        <v>43006</v>
      </c>
      <c r="O204" s="20">
        <v>43006</v>
      </c>
      <c r="P204" s="21">
        <f t="shared" si="6"/>
        <v>0</v>
      </c>
      <c r="Q204" s="22">
        <f t="shared" si="7"/>
        <v>0</v>
      </c>
    </row>
    <row r="205" spans="1:17" x14ac:dyDescent="0.2">
      <c r="A205" s="23">
        <v>124923</v>
      </c>
      <c r="B205" s="17" t="s">
        <v>284</v>
      </c>
      <c r="C205" s="17" t="s">
        <v>7865</v>
      </c>
      <c r="D205" s="17" t="s">
        <v>2362</v>
      </c>
      <c r="E205" s="17" t="s">
        <v>7693</v>
      </c>
      <c r="F205" s="17" t="s">
        <v>7694</v>
      </c>
      <c r="G205" s="18">
        <v>9.75</v>
      </c>
      <c r="H205" s="18">
        <v>11.64</v>
      </c>
      <c r="I205" s="19">
        <v>1637261.34</v>
      </c>
      <c r="J205" s="20">
        <v>42867</v>
      </c>
      <c r="K205" s="17" t="s">
        <v>8121</v>
      </c>
      <c r="L205" s="17" t="s">
        <v>7699</v>
      </c>
      <c r="M205" s="17" t="s">
        <v>4571</v>
      </c>
      <c r="N205" s="20">
        <v>43111</v>
      </c>
      <c r="O205" s="20">
        <v>43111</v>
      </c>
      <c r="P205" s="21">
        <f t="shared" si="6"/>
        <v>0</v>
      </c>
      <c r="Q205" s="22">
        <f t="shared" si="7"/>
        <v>0</v>
      </c>
    </row>
    <row r="206" spans="1:17" x14ac:dyDescent="0.2">
      <c r="A206" s="23">
        <v>123844</v>
      </c>
      <c r="B206" s="17" t="s">
        <v>152</v>
      </c>
      <c r="C206" s="17" t="s">
        <v>7994</v>
      </c>
      <c r="D206" s="17" t="s">
        <v>2234</v>
      </c>
      <c r="E206" s="17" t="s">
        <v>7693</v>
      </c>
      <c r="F206" s="17" t="s">
        <v>7694</v>
      </c>
      <c r="G206" s="18">
        <v>12.07</v>
      </c>
      <c r="H206" s="18">
        <v>12.66</v>
      </c>
      <c r="I206" s="19">
        <v>205008.12</v>
      </c>
      <c r="J206" s="20">
        <v>42867</v>
      </c>
      <c r="K206" s="17" t="s">
        <v>8122</v>
      </c>
      <c r="L206" s="17" t="s">
        <v>7699</v>
      </c>
      <c r="M206" s="17" t="s">
        <v>3213</v>
      </c>
      <c r="N206" s="20">
        <v>43053</v>
      </c>
      <c r="O206" s="20">
        <v>43053</v>
      </c>
      <c r="P206" s="21">
        <f t="shared" si="6"/>
        <v>0</v>
      </c>
      <c r="Q206" s="22">
        <f t="shared" si="7"/>
        <v>0</v>
      </c>
    </row>
    <row r="207" spans="1:17" x14ac:dyDescent="0.2">
      <c r="A207" s="23">
        <v>102633</v>
      </c>
      <c r="B207" s="17" t="s">
        <v>271</v>
      </c>
      <c r="C207" s="17" t="s">
        <v>8123</v>
      </c>
      <c r="D207" s="17" t="s">
        <v>122</v>
      </c>
      <c r="E207" s="17" t="s">
        <v>7693</v>
      </c>
      <c r="F207" s="17" t="s">
        <v>7694</v>
      </c>
      <c r="G207" s="18">
        <v>0</v>
      </c>
      <c r="H207" s="18">
        <v>6.49</v>
      </c>
      <c r="I207" s="19">
        <v>4492064.1500000004</v>
      </c>
      <c r="J207" s="20">
        <v>42776</v>
      </c>
      <c r="K207" s="17" t="s">
        <v>8124</v>
      </c>
      <c r="L207" s="17" t="s">
        <v>7699</v>
      </c>
      <c r="M207" s="17" t="s">
        <v>4547</v>
      </c>
      <c r="N207" s="20">
        <v>42964</v>
      </c>
      <c r="O207" s="20">
        <v>42964</v>
      </c>
      <c r="P207" s="21">
        <f t="shared" si="6"/>
        <v>0</v>
      </c>
      <c r="Q207" s="22">
        <f t="shared" si="7"/>
        <v>0</v>
      </c>
    </row>
    <row r="208" spans="1:17" x14ac:dyDescent="0.2">
      <c r="A208" s="23">
        <v>122555</v>
      </c>
      <c r="B208" s="17" t="s">
        <v>320</v>
      </c>
      <c r="C208" s="17" t="s">
        <v>8012</v>
      </c>
      <c r="D208" s="17" t="s">
        <v>474</v>
      </c>
      <c r="E208" s="17" t="s">
        <v>7693</v>
      </c>
      <c r="F208" s="17" t="s">
        <v>7694</v>
      </c>
      <c r="G208" s="18">
        <v>2.91</v>
      </c>
      <c r="H208" s="18">
        <v>2.91</v>
      </c>
      <c r="I208" s="19">
        <v>661937.18999999994</v>
      </c>
      <c r="J208" s="20">
        <v>42545</v>
      </c>
      <c r="K208" s="17" t="s">
        <v>8125</v>
      </c>
      <c r="L208" s="17" t="s">
        <v>7849</v>
      </c>
      <c r="M208" s="17" t="s">
        <v>3191</v>
      </c>
      <c r="N208" s="20">
        <v>42866</v>
      </c>
      <c r="O208" s="20">
        <v>42866</v>
      </c>
      <c r="P208" s="21">
        <f t="shared" si="6"/>
        <v>0</v>
      </c>
      <c r="Q208" s="22">
        <f t="shared" si="7"/>
        <v>0</v>
      </c>
    </row>
    <row r="209" spans="1:17" x14ac:dyDescent="0.2">
      <c r="A209" s="23">
        <v>125647</v>
      </c>
      <c r="B209" s="17" t="s">
        <v>188</v>
      </c>
      <c r="C209" s="17" t="s">
        <v>7704</v>
      </c>
      <c r="D209" s="17" t="s">
        <v>108</v>
      </c>
      <c r="E209" s="17" t="s">
        <v>7693</v>
      </c>
      <c r="F209" s="17" t="s">
        <v>7694</v>
      </c>
      <c r="G209" s="18">
        <v>0</v>
      </c>
      <c r="H209" s="18">
        <v>0.59</v>
      </c>
      <c r="I209" s="19">
        <v>4805706.9400000004</v>
      </c>
      <c r="J209" s="20">
        <v>43077</v>
      </c>
      <c r="K209" s="17" t="s">
        <v>8126</v>
      </c>
      <c r="L209" s="17" t="s">
        <v>8110</v>
      </c>
      <c r="M209" s="17" t="s">
        <v>4503</v>
      </c>
      <c r="N209" s="20">
        <v>43436</v>
      </c>
      <c r="O209" s="20">
        <v>43436</v>
      </c>
      <c r="P209" s="21">
        <f t="shared" si="6"/>
        <v>0</v>
      </c>
      <c r="Q209" s="22">
        <f t="shared" si="7"/>
        <v>0</v>
      </c>
    </row>
    <row r="210" spans="1:17" x14ac:dyDescent="0.2">
      <c r="A210" s="23">
        <v>125647</v>
      </c>
      <c r="B210" s="17" t="s">
        <v>289</v>
      </c>
      <c r="C210" s="17" t="s">
        <v>7955</v>
      </c>
      <c r="D210" s="17" t="s">
        <v>108</v>
      </c>
      <c r="E210" s="17" t="s">
        <v>7693</v>
      </c>
      <c r="F210" s="17" t="s">
        <v>7710</v>
      </c>
      <c r="G210" s="18">
        <v>0</v>
      </c>
      <c r="H210" s="18">
        <v>2.33</v>
      </c>
      <c r="I210" s="19">
        <v>4805706.9400000004</v>
      </c>
      <c r="J210" s="20">
        <v>43077</v>
      </c>
      <c r="K210" s="17" t="s">
        <v>8126</v>
      </c>
      <c r="L210" s="17" t="s">
        <v>8110</v>
      </c>
      <c r="M210" s="17" t="s">
        <v>4503</v>
      </c>
      <c r="N210" s="20">
        <v>43436</v>
      </c>
      <c r="O210" s="20">
        <v>43436</v>
      </c>
      <c r="P210" s="21">
        <f t="shared" si="6"/>
        <v>0</v>
      </c>
      <c r="Q210" s="22">
        <f t="shared" si="7"/>
        <v>0</v>
      </c>
    </row>
    <row r="211" spans="1:17" x14ac:dyDescent="0.2">
      <c r="A211" s="23">
        <v>125647</v>
      </c>
      <c r="B211" s="17" t="s">
        <v>188</v>
      </c>
      <c r="C211" s="17" t="s">
        <v>7704</v>
      </c>
      <c r="D211" s="17" t="s">
        <v>108</v>
      </c>
      <c r="E211" s="17" t="s">
        <v>7693</v>
      </c>
      <c r="F211" s="17" t="s">
        <v>7710</v>
      </c>
      <c r="G211" s="18">
        <v>0</v>
      </c>
      <c r="H211" s="18">
        <v>3.63</v>
      </c>
      <c r="I211" s="19">
        <v>4805706.9400000004</v>
      </c>
      <c r="J211" s="20">
        <v>43077</v>
      </c>
      <c r="K211" s="17" t="s">
        <v>8126</v>
      </c>
      <c r="L211" s="17" t="s">
        <v>8110</v>
      </c>
      <c r="M211" s="17" t="s">
        <v>4503</v>
      </c>
      <c r="N211" s="20">
        <v>43436</v>
      </c>
      <c r="O211" s="20">
        <v>43436</v>
      </c>
      <c r="P211" s="21">
        <f t="shared" si="6"/>
        <v>0</v>
      </c>
      <c r="Q211" s="22">
        <f t="shared" si="7"/>
        <v>0</v>
      </c>
    </row>
    <row r="212" spans="1:17" x14ac:dyDescent="0.2">
      <c r="A212" s="23">
        <v>126138</v>
      </c>
      <c r="B212" s="17" t="s">
        <v>128</v>
      </c>
      <c r="C212" s="17" t="s">
        <v>7950</v>
      </c>
      <c r="D212" s="17" t="s">
        <v>129</v>
      </c>
      <c r="E212" s="17" t="s">
        <v>7693</v>
      </c>
      <c r="F212" s="17" t="s">
        <v>7694</v>
      </c>
      <c r="G212" s="18">
        <v>2.5</v>
      </c>
      <c r="H212" s="18">
        <v>4.9000000000000004</v>
      </c>
      <c r="I212" s="19">
        <v>1479772</v>
      </c>
      <c r="J212" s="20">
        <v>43182</v>
      </c>
      <c r="K212" s="17" t="s">
        <v>8127</v>
      </c>
      <c r="L212" s="17" t="s">
        <v>7699</v>
      </c>
      <c r="M212" s="17" t="s">
        <v>3213</v>
      </c>
      <c r="N212" s="20">
        <v>43378</v>
      </c>
      <c r="O212" s="20">
        <v>43378</v>
      </c>
      <c r="P212" s="21">
        <f t="shared" si="6"/>
        <v>0</v>
      </c>
      <c r="Q212" s="22">
        <f t="shared" si="7"/>
        <v>0</v>
      </c>
    </row>
    <row r="213" spans="1:17" x14ac:dyDescent="0.2">
      <c r="A213" s="23">
        <v>123943</v>
      </c>
      <c r="B213" s="17" t="s">
        <v>304</v>
      </c>
      <c r="C213" s="17" t="s">
        <v>8128</v>
      </c>
      <c r="D213" s="17" t="s">
        <v>8129</v>
      </c>
      <c r="E213" s="17" t="s">
        <v>7693</v>
      </c>
      <c r="F213" s="17" t="s">
        <v>7694</v>
      </c>
      <c r="G213" s="18">
        <v>0</v>
      </c>
      <c r="H213" s="18">
        <v>5.8</v>
      </c>
      <c r="I213" s="19">
        <v>881178.28</v>
      </c>
      <c r="J213" s="20">
        <v>42825</v>
      </c>
      <c r="K213" s="17" t="s">
        <v>8130</v>
      </c>
      <c r="L213" s="17" t="s">
        <v>8034</v>
      </c>
      <c r="M213" s="17" t="s">
        <v>8131</v>
      </c>
      <c r="N213" s="20">
        <v>43053</v>
      </c>
      <c r="O213" s="20">
        <v>43053</v>
      </c>
      <c r="P213" s="21">
        <f t="shared" si="6"/>
        <v>0</v>
      </c>
      <c r="Q213" s="22">
        <f t="shared" si="7"/>
        <v>0</v>
      </c>
    </row>
    <row r="214" spans="1:17" x14ac:dyDescent="0.2">
      <c r="A214" s="23">
        <v>122632</v>
      </c>
      <c r="B214" s="17" t="s">
        <v>202</v>
      </c>
      <c r="C214" s="17" t="s">
        <v>8070</v>
      </c>
      <c r="D214" s="17" t="s">
        <v>737</v>
      </c>
      <c r="E214" s="17" t="s">
        <v>7693</v>
      </c>
      <c r="F214" s="17" t="s">
        <v>7694</v>
      </c>
      <c r="G214" s="18">
        <v>0.12</v>
      </c>
      <c r="H214" s="18">
        <v>2.15</v>
      </c>
      <c r="I214" s="19">
        <v>1197945.02</v>
      </c>
      <c r="J214" s="20">
        <v>42867</v>
      </c>
      <c r="K214" s="17" t="s">
        <v>8132</v>
      </c>
      <c r="L214" s="17" t="s">
        <v>7763</v>
      </c>
      <c r="M214" s="17" t="s">
        <v>3213</v>
      </c>
      <c r="N214" s="20">
        <v>43048</v>
      </c>
      <c r="O214" s="20">
        <v>43048</v>
      </c>
      <c r="P214" s="21">
        <f t="shared" si="6"/>
        <v>0</v>
      </c>
      <c r="Q214" s="22">
        <f t="shared" si="7"/>
        <v>0</v>
      </c>
    </row>
    <row r="215" spans="1:17" x14ac:dyDescent="0.2">
      <c r="A215" s="23">
        <v>126541</v>
      </c>
      <c r="B215" s="17" t="s">
        <v>246</v>
      </c>
      <c r="C215" s="17" t="s">
        <v>8133</v>
      </c>
      <c r="D215" s="17" t="s">
        <v>855</v>
      </c>
      <c r="E215" s="17" t="s">
        <v>7693</v>
      </c>
      <c r="F215" s="17" t="s">
        <v>7694</v>
      </c>
      <c r="G215" s="18">
        <v>0</v>
      </c>
      <c r="H215" s="18">
        <v>7.63</v>
      </c>
      <c r="I215" s="19">
        <v>1628765</v>
      </c>
      <c r="J215" s="20">
        <v>43182</v>
      </c>
      <c r="K215" s="17" t="s">
        <v>8134</v>
      </c>
      <c r="L215" s="17" t="s">
        <v>7738</v>
      </c>
      <c r="M215" s="17" t="s">
        <v>4718</v>
      </c>
      <c r="N215" s="20">
        <v>43368</v>
      </c>
      <c r="O215" s="20">
        <v>43368</v>
      </c>
      <c r="P215" s="21">
        <f t="shared" si="6"/>
        <v>0</v>
      </c>
      <c r="Q215" s="22">
        <f t="shared" si="7"/>
        <v>0</v>
      </c>
    </row>
    <row r="216" spans="1:17" x14ac:dyDescent="0.2">
      <c r="A216" s="23">
        <v>126245</v>
      </c>
      <c r="B216" s="17" t="s">
        <v>298</v>
      </c>
      <c r="C216" s="17" t="s">
        <v>8135</v>
      </c>
      <c r="D216" s="17" t="s">
        <v>8136</v>
      </c>
      <c r="E216" s="17" t="s">
        <v>7693</v>
      </c>
      <c r="F216" s="17" t="s">
        <v>7694</v>
      </c>
      <c r="G216" s="18">
        <v>5.3</v>
      </c>
      <c r="H216" s="18">
        <v>9.83</v>
      </c>
      <c r="I216" s="19">
        <v>451176</v>
      </c>
      <c r="J216" s="20">
        <v>43231</v>
      </c>
      <c r="K216" s="17" t="s">
        <v>8137</v>
      </c>
      <c r="L216" s="17" t="s">
        <v>8110</v>
      </c>
      <c r="M216" s="17" t="s">
        <v>3582</v>
      </c>
      <c r="N216" s="20">
        <v>43419</v>
      </c>
      <c r="O216" s="20">
        <v>43419</v>
      </c>
      <c r="P216" s="21">
        <f t="shared" si="6"/>
        <v>0</v>
      </c>
      <c r="Q216" s="22">
        <f t="shared" si="7"/>
        <v>0</v>
      </c>
    </row>
    <row r="217" spans="1:17" x14ac:dyDescent="0.2">
      <c r="A217" s="23">
        <v>117784</v>
      </c>
      <c r="B217" s="17" t="s">
        <v>259</v>
      </c>
      <c r="C217" s="17" t="s">
        <v>7863</v>
      </c>
      <c r="D217" s="17" t="s">
        <v>5820</v>
      </c>
      <c r="E217" s="17" t="s">
        <v>7693</v>
      </c>
      <c r="F217" s="17" t="s">
        <v>7694</v>
      </c>
      <c r="G217" s="18">
        <v>6</v>
      </c>
      <c r="H217" s="18">
        <v>11.7</v>
      </c>
      <c r="I217" s="19">
        <v>876633.77</v>
      </c>
      <c r="J217" s="20">
        <v>42139</v>
      </c>
      <c r="K217" s="17" t="s">
        <v>8138</v>
      </c>
      <c r="L217" s="17" t="s">
        <v>7763</v>
      </c>
      <c r="M217" s="17" t="s">
        <v>8139</v>
      </c>
      <c r="N217" s="20">
        <v>42261</v>
      </c>
      <c r="O217" s="20">
        <v>42261</v>
      </c>
      <c r="P217" s="21">
        <f t="shared" si="6"/>
        <v>0</v>
      </c>
      <c r="Q217" s="22">
        <f t="shared" si="7"/>
        <v>0</v>
      </c>
    </row>
    <row r="218" spans="1:17" x14ac:dyDescent="0.2">
      <c r="A218" s="23">
        <v>120430</v>
      </c>
      <c r="B218" s="17" t="s">
        <v>280</v>
      </c>
      <c r="C218" s="17" t="s">
        <v>8118</v>
      </c>
      <c r="D218" s="17" t="s">
        <v>448</v>
      </c>
      <c r="E218" s="17" t="s">
        <v>7693</v>
      </c>
      <c r="F218" s="17" t="s">
        <v>7694</v>
      </c>
      <c r="G218" s="18">
        <v>8.51</v>
      </c>
      <c r="H218" s="18">
        <v>11.45</v>
      </c>
      <c r="I218" s="19">
        <v>530720.17000000004</v>
      </c>
      <c r="J218" s="20">
        <v>42139</v>
      </c>
      <c r="K218" s="17" t="s">
        <v>8141</v>
      </c>
      <c r="L218" s="17" t="s">
        <v>7699</v>
      </c>
      <c r="M218" s="17" t="s">
        <v>8142</v>
      </c>
      <c r="N218" s="20">
        <v>42264</v>
      </c>
      <c r="O218" s="20">
        <v>42264</v>
      </c>
      <c r="P218" s="21">
        <f t="shared" si="6"/>
        <v>0</v>
      </c>
      <c r="Q218" s="22">
        <f t="shared" si="7"/>
        <v>0</v>
      </c>
    </row>
    <row r="219" spans="1:17" x14ac:dyDescent="0.2">
      <c r="A219" s="23">
        <v>122515</v>
      </c>
      <c r="B219" s="17" t="s">
        <v>267</v>
      </c>
      <c r="C219" s="17" t="s">
        <v>7832</v>
      </c>
      <c r="D219" s="17" t="s">
        <v>3710</v>
      </c>
      <c r="E219" s="17" t="s">
        <v>7693</v>
      </c>
      <c r="F219" s="17" t="s">
        <v>7694</v>
      </c>
      <c r="G219" s="18">
        <v>0</v>
      </c>
      <c r="H219" s="18">
        <v>3.03</v>
      </c>
      <c r="I219" s="19">
        <v>254235.3</v>
      </c>
      <c r="J219" s="20">
        <v>42867</v>
      </c>
      <c r="K219" s="17" t="s">
        <v>8143</v>
      </c>
      <c r="L219" s="17" t="s">
        <v>8144</v>
      </c>
      <c r="M219" s="17" t="s">
        <v>6580</v>
      </c>
      <c r="N219" s="20">
        <v>43039</v>
      </c>
      <c r="O219" s="20">
        <v>43039</v>
      </c>
      <c r="P219" s="21">
        <f t="shared" si="6"/>
        <v>0</v>
      </c>
      <c r="Q219" s="22">
        <f t="shared" si="7"/>
        <v>0</v>
      </c>
    </row>
    <row r="220" spans="1:17" x14ac:dyDescent="0.2">
      <c r="A220" s="23">
        <v>127456</v>
      </c>
      <c r="B220" s="17" t="s">
        <v>40</v>
      </c>
      <c r="C220" s="17" t="s">
        <v>7781</v>
      </c>
      <c r="D220" s="17" t="s">
        <v>122</v>
      </c>
      <c r="E220" s="17" t="s">
        <v>7693</v>
      </c>
      <c r="F220" s="17" t="s">
        <v>7694</v>
      </c>
      <c r="G220" s="18">
        <v>3.6</v>
      </c>
      <c r="H220" s="18">
        <v>6.14</v>
      </c>
      <c r="I220" s="19">
        <v>3928340</v>
      </c>
      <c r="J220" s="20">
        <v>43441</v>
      </c>
      <c r="K220" s="17" t="s">
        <v>8145</v>
      </c>
      <c r="L220" s="17" t="s">
        <v>7699</v>
      </c>
      <c r="M220" s="17" t="s">
        <v>5503</v>
      </c>
      <c r="N220" s="20">
        <v>43738</v>
      </c>
      <c r="O220" s="20">
        <v>43738</v>
      </c>
      <c r="P220" s="21">
        <f t="shared" si="6"/>
        <v>0</v>
      </c>
      <c r="Q220" s="22">
        <f t="shared" si="7"/>
        <v>0</v>
      </c>
    </row>
    <row r="221" spans="1:17" x14ac:dyDescent="0.2">
      <c r="A221" s="23">
        <v>84588.01</v>
      </c>
      <c r="B221" s="17" t="s">
        <v>267</v>
      </c>
      <c r="C221" s="17" t="s">
        <v>7832</v>
      </c>
      <c r="D221" s="17" t="s">
        <v>339</v>
      </c>
      <c r="E221" s="17" t="s">
        <v>7693</v>
      </c>
      <c r="F221" s="17" t="s">
        <v>7694</v>
      </c>
      <c r="G221" s="18">
        <v>12.66</v>
      </c>
      <c r="H221" s="18">
        <v>17.7</v>
      </c>
      <c r="I221" s="19">
        <v>539716.97</v>
      </c>
      <c r="J221" s="20">
        <v>42461</v>
      </c>
      <c r="K221" s="17" t="s">
        <v>8146</v>
      </c>
      <c r="L221" s="17" t="s">
        <v>8144</v>
      </c>
      <c r="M221" s="17" t="s">
        <v>8147</v>
      </c>
      <c r="N221" s="20">
        <v>42619</v>
      </c>
      <c r="O221" s="20">
        <v>42619</v>
      </c>
      <c r="P221" s="21">
        <f t="shared" si="6"/>
        <v>0</v>
      </c>
      <c r="Q221" s="22">
        <f t="shared" si="7"/>
        <v>0</v>
      </c>
    </row>
    <row r="222" spans="1:17" x14ac:dyDescent="0.2">
      <c r="A222" s="23">
        <v>123976</v>
      </c>
      <c r="B222" s="17" t="s">
        <v>102</v>
      </c>
      <c r="C222" s="17" t="s">
        <v>7969</v>
      </c>
      <c r="D222" s="17" t="s">
        <v>8148</v>
      </c>
      <c r="E222" s="17" t="s">
        <v>7693</v>
      </c>
      <c r="F222" s="17" t="s">
        <v>7694</v>
      </c>
      <c r="G222" s="18">
        <v>0</v>
      </c>
      <c r="H222" s="18">
        <v>13.25</v>
      </c>
      <c r="I222" s="19">
        <v>894216.96</v>
      </c>
      <c r="J222" s="20">
        <v>42825</v>
      </c>
      <c r="K222" s="17" t="s">
        <v>8149</v>
      </c>
      <c r="L222" s="17" t="s">
        <v>7874</v>
      </c>
      <c r="M222" s="17" t="s">
        <v>3582</v>
      </c>
      <c r="N222" s="20">
        <v>42940</v>
      </c>
      <c r="O222" s="20">
        <v>42940</v>
      </c>
      <c r="P222" s="21">
        <f t="shared" si="6"/>
        <v>0</v>
      </c>
      <c r="Q222" s="22">
        <f t="shared" si="7"/>
        <v>0</v>
      </c>
    </row>
    <row r="223" spans="1:17" x14ac:dyDescent="0.2">
      <c r="A223" s="23">
        <v>126254</v>
      </c>
      <c r="B223" s="17" t="s">
        <v>217</v>
      </c>
      <c r="C223" s="17" t="s">
        <v>8003</v>
      </c>
      <c r="D223" s="17" t="s">
        <v>498</v>
      </c>
      <c r="E223" s="17" t="s">
        <v>7693</v>
      </c>
      <c r="F223" s="17" t="s">
        <v>7694</v>
      </c>
      <c r="G223" s="18">
        <v>21</v>
      </c>
      <c r="H223" s="18">
        <v>30.97</v>
      </c>
      <c r="I223" s="19">
        <v>1022386.01</v>
      </c>
      <c r="J223" s="20">
        <v>43231</v>
      </c>
      <c r="K223" s="17" t="s">
        <v>8150</v>
      </c>
      <c r="L223" s="17" t="s">
        <v>7699</v>
      </c>
      <c r="M223" s="17" t="s">
        <v>3582</v>
      </c>
      <c r="N223" s="20">
        <v>43409</v>
      </c>
      <c r="O223" s="20">
        <v>43409</v>
      </c>
      <c r="P223" s="21">
        <f t="shared" si="6"/>
        <v>0</v>
      </c>
      <c r="Q223" s="22">
        <f t="shared" si="7"/>
        <v>0</v>
      </c>
    </row>
    <row r="224" spans="1:17" x14ac:dyDescent="0.2">
      <c r="A224" s="23">
        <v>126325</v>
      </c>
      <c r="B224" s="17" t="s">
        <v>248</v>
      </c>
      <c r="C224" s="17" t="s">
        <v>8036</v>
      </c>
      <c r="D224" s="17" t="s">
        <v>329</v>
      </c>
      <c r="E224" s="17" t="s">
        <v>7693</v>
      </c>
      <c r="F224" s="17" t="s">
        <v>7694</v>
      </c>
      <c r="G224" s="18">
        <v>7.92</v>
      </c>
      <c r="H224" s="18">
        <v>14.59</v>
      </c>
      <c r="I224" s="19">
        <v>1316276</v>
      </c>
      <c r="J224" s="20">
        <v>43329</v>
      </c>
      <c r="K224" s="17" t="s">
        <v>8151</v>
      </c>
      <c r="L224" s="17" t="s">
        <v>7738</v>
      </c>
      <c r="M224" s="17" t="s">
        <v>4809</v>
      </c>
      <c r="N224" s="20">
        <v>43635</v>
      </c>
      <c r="O224" s="20">
        <v>43635</v>
      </c>
      <c r="P224" s="21">
        <f t="shared" si="6"/>
        <v>0</v>
      </c>
      <c r="Q224" s="22">
        <f t="shared" si="7"/>
        <v>0</v>
      </c>
    </row>
    <row r="225" spans="1:17" x14ac:dyDescent="0.2">
      <c r="A225" s="23">
        <v>126035</v>
      </c>
      <c r="B225" s="17" t="s">
        <v>169</v>
      </c>
      <c r="C225" s="17" t="s">
        <v>7694</v>
      </c>
      <c r="D225" s="17" t="s">
        <v>119</v>
      </c>
      <c r="E225" s="17" t="s">
        <v>7693</v>
      </c>
      <c r="F225" s="17" t="s">
        <v>7694</v>
      </c>
      <c r="G225" s="18">
        <v>4.93</v>
      </c>
      <c r="H225" s="18">
        <v>7.19</v>
      </c>
      <c r="I225" s="19">
        <v>1481192.08</v>
      </c>
      <c r="J225" s="20">
        <v>43140</v>
      </c>
      <c r="K225" s="17" t="s">
        <v>8152</v>
      </c>
      <c r="L225" s="17" t="s">
        <v>7699</v>
      </c>
      <c r="M225" s="17" t="s">
        <v>3213</v>
      </c>
      <c r="N225" s="20">
        <v>43324</v>
      </c>
      <c r="O225" s="20">
        <v>43324</v>
      </c>
      <c r="P225" s="21">
        <f t="shared" si="6"/>
        <v>0</v>
      </c>
      <c r="Q225" s="22">
        <f t="shared" si="7"/>
        <v>0</v>
      </c>
    </row>
    <row r="226" spans="1:17" x14ac:dyDescent="0.2">
      <c r="A226" s="23">
        <v>126101</v>
      </c>
      <c r="B226" s="17" t="s">
        <v>186</v>
      </c>
      <c r="C226" s="17" t="s">
        <v>7872</v>
      </c>
      <c r="D226" s="17" t="s">
        <v>4660</v>
      </c>
      <c r="E226" s="17" t="s">
        <v>7693</v>
      </c>
      <c r="F226" s="17" t="s">
        <v>7694</v>
      </c>
      <c r="G226" s="18">
        <v>0.04</v>
      </c>
      <c r="H226" s="18">
        <v>4.95</v>
      </c>
      <c r="I226" s="19">
        <v>805675.23</v>
      </c>
      <c r="J226" s="20">
        <v>43182</v>
      </c>
      <c r="K226" s="17" t="s">
        <v>8153</v>
      </c>
      <c r="L226" s="17" t="s">
        <v>7874</v>
      </c>
      <c r="M226" s="17" t="s">
        <v>3582</v>
      </c>
      <c r="N226" s="20">
        <v>43432</v>
      </c>
      <c r="O226" s="20">
        <v>43432</v>
      </c>
      <c r="P226" s="21">
        <f t="shared" si="6"/>
        <v>0</v>
      </c>
      <c r="Q226" s="22">
        <f t="shared" si="7"/>
        <v>0</v>
      </c>
    </row>
    <row r="227" spans="1:17" x14ac:dyDescent="0.2">
      <c r="A227" s="23">
        <v>126238</v>
      </c>
      <c r="B227" s="17" t="s">
        <v>262</v>
      </c>
      <c r="C227" s="17" t="s">
        <v>7996</v>
      </c>
      <c r="D227" s="17" t="s">
        <v>460</v>
      </c>
      <c r="E227" s="17" t="s">
        <v>7693</v>
      </c>
      <c r="F227" s="17" t="s">
        <v>7694</v>
      </c>
      <c r="G227" s="18">
        <v>5.17</v>
      </c>
      <c r="H227" s="18">
        <v>10.56</v>
      </c>
      <c r="I227" s="19">
        <v>620942</v>
      </c>
      <c r="J227" s="20">
        <v>43182</v>
      </c>
      <c r="K227" s="17" t="s">
        <v>8154</v>
      </c>
      <c r="L227" s="17" t="s">
        <v>8110</v>
      </c>
      <c r="M227" s="17" t="s">
        <v>4135</v>
      </c>
      <c r="N227" s="20">
        <v>43357</v>
      </c>
      <c r="O227" s="20">
        <v>43357</v>
      </c>
      <c r="P227" s="21">
        <f t="shared" si="6"/>
        <v>0</v>
      </c>
      <c r="Q227" s="22">
        <f t="shared" si="7"/>
        <v>0</v>
      </c>
    </row>
    <row r="228" spans="1:17" x14ac:dyDescent="0.2">
      <c r="A228" s="23">
        <v>126311</v>
      </c>
      <c r="B228" s="17" t="s">
        <v>231</v>
      </c>
      <c r="C228" s="17" t="s">
        <v>7761</v>
      </c>
      <c r="D228" s="17" t="s">
        <v>1011</v>
      </c>
      <c r="E228" s="17" t="s">
        <v>7693</v>
      </c>
      <c r="F228" s="17" t="s">
        <v>7694</v>
      </c>
      <c r="G228" s="18">
        <v>16.25</v>
      </c>
      <c r="H228" s="18">
        <v>21.16</v>
      </c>
      <c r="I228" s="19">
        <v>2102680</v>
      </c>
      <c r="J228" s="20">
        <v>43182</v>
      </c>
      <c r="K228" s="17" t="s">
        <v>8155</v>
      </c>
      <c r="L228" s="17" t="s">
        <v>7763</v>
      </c>
      <c r="M228" s="17" t="s">
        <v>4809</v>
      </c>
      <c r="N228" s="20">
        <v>43373</v>
      </c>
      <c r="O228" s="20">
        <v>43373</v>
      </c>
      <c r="P228" s="21">
        <f t="shared" si="6"/>
        <v>0</v>
      </c>
      <c r="Q228" s="22">
        <f t="shared" si="7"/>
        <v>0</v>
      </c>
    </row>
    <row r="229" spans="1:17" x14ac:dyDescent="0.2">
      <c r="A229" s="23">
        <v>102297.01</v>
      </c>
      <c r="B229" s="17" t="s">
        <v>798</v>
      </c>
      <c r="C229" s="17" t="s">
        <v>7726</v>
      </c>
      <c r="D229" s="17" t="s">
        <v>538</v>
      </c>
      <c r="E229" s="17" t="s">
        <v>7693</v>
      </c>
      <c r="F229" s="17" t="s">
        <v>7694</v>
      </c>
      <c r="G229" s="18">
        <v>12.9</v>
      </c>
      <c r="H229" s="18">
        <v>19</v>
      </c>
      <c r="I229" s="19">
        <v>765894.75</v>
      </c>
      <c r="J229" s="20">
        <v>42503</v>
      </c>
      <c r="K229" s="17" t="s">
        <v>8156</v>
      </c>
      <c r="L229" s="17" t="s">
        <v>7728</v>
      </c>
      <c r="M229" s="17" t="s">
        <v>8157</v>
      </c>
      <c r="N229" s="20">
        <v>42593</v>
      </c>
      <c r="O229" s="20">
        <v>42593</v>
      </c>
      <c r="P229" s="21">
        <f t="shared" si="6"/>
        <v>0</v>
      </c>
      <c r="Q229" s="22">
        <f t="shared" si="7"/>
        <v>0</v>
      </c>
    </row>
    <row r="230" spans="1:17" x14ac:dyDescent="0.2">
      <c r="A230" s="23">
        <v>122082</v>
      </c>
      <c r="B230" s="17" t="s">
        <v>284</v>
      </c>
      <c r="C230" s="17" t="s">
        <v>7865</v>
      </c>
      <c r="D230" s="17" t="s">
        <v>555</v>
      </c>
      <c r="E230" s="17" t="s">
        <v>7693</v>
      </c>
      <c r="F230" s="17" t="s">
        <v>7694</v>
      </c>
      <c r="G230" s="18">
        <v>20.77</v>
      </c>
      <c r="H230" s="18">
        <v>22.83</v>
      </c>
      <c r="I230" s="19">
        <v>687301.93</v>
      </c>
      <c r="J230" s="20">
        <v>42545</v>
      </c>
      <c r="K230" s="17" t="s">
        <v>8158</v>
      </c>
      <c r="L230" s="17" t="s">
        <v>7699</v>
      </c>
      <c r="M230" s="17" t="s">
        <v>8159</v>
      </c>
      <c r="N230" s="20">
        <v>42667</v>
      </c>
      <c r="O230" s="20">
        <v>42667</v>
      </c>
      <c r="P230" s="21">
        <f t="shared" si="6"/>
        <v>0</v>
      </c>
      <c r="Q230" s="22">
        <f t="shared" si="7"/>
        <v>0</v>
      </c>
    </row>
    <row r="231" spans="1:17" x14ac:dyDescent="0.2">
      <c r="A231" s="23">
        <v>85051.01</v>
      </c>
      <c r="B231" s="17" t="s">
        <v>287</v>
      </c>
      <c r="C231" s="17" t="s">
        <v>8160</v>
      </c>
      <c r="D231" s="17" t="s">
        <v>385</v>
      </c>
      <c r="E231" s="17" t="s">
        <v>7693</v>
      </c>
      <c r="F231" s="17" t="s">
        <v>7694</v>
      </c>
      <c r="G231" s="18">
        <v>7.34</v>
      </c>
      <c r="H231" s="18">
        <v>16.579999999999998</v>
      </c>
      <c r="I231" s="19">
        <v>940142.26</v>
      </c>
      <c r="J231" s="20">
        <v>42776</v>
      </c>
      <c r="K231" s="17" t="s">
        <v>8161</v>
      </c>
      <c r="L231" s="17" t="s">
        <v>7699</v>
      </c>
      <c r="M231" s="17" t="s">
        <v>3582</v>
      </c>
      <c r="N231" s="20">
        <v>42916</v>
      </c>
      <c r="O231" s="20">
        <v>42916</v>
      </c>
      <c r="P231" s="21">
        <f t="shared" si="6"/>
        <v>0</v>
      </c>
      <c r="Q231" s="22">
        <f t="shared" si="7"/>
        <v>0</v>
      </c>
    </row>
    <row r="232" spans="1:17" x14ac:dyDescent="0.2">
      <c r="A232" s="23">
        <v>122477</v>
      </c>
      <c r="B232" s="17" t="s">
        <v>131</v>
      </c>
      <c r="C232" s="17" t="s">
        <v>7753</v>
      </c>
      <c r="D232" s="17" t="s">
        <v>3185</v>
      </c>
      <c r="E232" s="17" t="s">
        <v>7693</v>
      </c>
      <c r="F232" s="17" t="s">
        <v>7694</v>
      </c>
      <c r="G232" s="18">
        <v>3.327</v>
      </c>
      <c r="H232" s="18">
        <v>5.01</v>
      </c>
      <c r="I232" s="19">
        <v>461000.31</v>
      </c>
      <c r="J232" s="20">
        <v>42545</v>
      </c>
      <c r="K232" s="17" t="s">
        <v>8162</v>
      </c>
      <c r="L232" s="17" t="s">
        <v>7849</v>
      </c>
      <c r="M232" s="17" t="s">
        <v>3213</v>
      </c>
      <c r="N232" s="20">
        <v>42667</v>
      </c>
      <c r="O232" s="20">
        <v>42667</v>
      </c>
      <c r="P232" s="21">
        <f t="shared" si="6"/>
        <v>0</v>
      </c>
      <c r="Q232" s="22">
        <f t="shared" si="7"/>
        <v>0</v>
      </c>
    </row>
    <row r="233" spans="1:17" x14ac:dyDescent="0.2">
      <c r="A233" s="23">
        <v>122644</v>
      </c>
      <c r="B233" s="17" t="s">
        <v>248</v>
      </c>
      <c r="C233" s="17" t="s">
        <v>8036</v>
      </c>
      <c r="D233" s="17" t="s">
        <v>348</v>
      </c>
      <c r="E233" s="17" t="s">
        <v>7693</v>
      </c>
      <c r="F233" s="17" t="s">
        <v>7694</v>
      </c>
      <c r="G233" s="18">
        <v>9.1300000000000008</v>
      </c>
      <c r="H233" s="18">
        <v>15.72</v>
      </c>
      <c r="I233" s="19">
        <v>3870050.05</v>
      </c>
      <c r="J233" s="20">
        <v>42503</v>
      </c>
      <c r="K233" s="17" t="s">
        <v>8163</v>
      </c>
      <c r="L233" s="17" t="s">
        <v>7738</v>
      </c>
      <c r="M233" s="17" t="s">
        <v>3231</v>
      </c>
      <c r="N233" s="20">
        <v>42894</v>
      </c>
      <c r="O233" s="20">
        <v>42894</v>
      </c>
      <c r="P233" s="21">
        <f t="shared" si="6"/>
        <v>0</v>
      </c>
      <c r="Q233" s="22">
        <f t="shared" si="7"/>
        <v>0</v>
      </c>
    </row>
    <row r="234" spans="1:17" x14ac:dyDescent="0.2">
      <c r="A234" s="23">
        <v>126142</v>
      </c>
      <c r="B234" s="17" t="s">
        <v>241</v>
      </c>
      <c r="C234" s="17" t="s">
        <v>7915</v>
      </c>
      <c r="D234" s="17" t="s">
        <v>4704</v>
      </c>
      <c r="E234" s="17" t="s">
        <v>7693</v>
      </c>
      <c r="F234" s="17" t="s">
        <v>7694</v>
      </c>
      <c r="G234" s="18">
        <v>0</v>
      </c>
      <c r="H234" s="18">
        <v>10.58</v>
      </c>
      <c r="I234" s="19">
        <v>823150</v>
      </c>
      <c r="J234" s="20">
        <v>43273</v>
      </c>
      <c r="K234" s="17" t="s">
        <v>8164</v>
      </c>
      <c r="L234" s="17" t="s">
        <v>7699</v>
      </c>
      <c r="M234" s="17" t="s">
        <v>4696</v>
      </c>
      <c r="N234" s="20">
        <v>43363</v>
      </c>
      <c r="O234" s="20">
        <v>43363</v>
      </c>
      <c r="P234" s="21">
        <f t="shared" si="6"/>
        <v>0</v>
      </c>
      <c r="Q234" s="22">
        <f t="shared" si="7"/>
        <v>0</v>
      </c>
    </row>
    <row r="235" spans="1:17" x14ac:dyDescent="0.2">
      <c r="A235" s="23">
        <v>84109.01</v>
      </c>
      <c r="B235" s="17" t="s">
        <v>197</v>
      </c>
      <c r="C235" s="17" t="s">
        <v>7759</v>
      </c>
      <c r="D235" s="17" t="s">
        <v>5901</v>
      </c>
      <c r="E235" s="17" t="s">
        <v>7693</v>
      </c>
      <c r="F235" s="17" t="s">
        <v>7694</v>
      </c>
      <c r="G235" s="18">
        <v>0</v>
      </c>
      <c r="H235" s="18">
        <v>3.06</v>
      </c>
      <c r="I235" s="19">
        <v>211653.58</v>
      </c>
      <c r="J235" s="20">
        <v>42195</v>
      </c>
      <c r="K235" s="17" t="s">
        <v>8165</v>
      </c>
      <c r="L235" s="17" t="s">
        <v>7755</v>
      </c>
      <c r="M235" s="17" t="s">
        <v>8166</v>
      </c>
      <c r="N235" s="20">
        <v>42308</v>
      </c>
      <c r="O235" s="20">
        <v>42308</v>
      </c>
      <c r="P235" s="21">
        <f t="shared" si="6"/>
        <v>0</v>
      </c>
      <c r="Q235" s="22">
        <f t="shared" si="7"/>
        <v>0</v>
      </c>
    </row>
    <row r="236" spans="1:17" x14ac:dyDescent="0.2">
      <c r="A236" s="23">
        <v>124920</v>
      </c>
      <c r="B236" s="17" t="s">
        <v>183</v>
      </c>
      <c r="C236" s="17" t="s">
        <v>7835</v>
      </c>
      <c r="D236" s="17" t="s">
        <v>4909</v>
      </c>
      <c r="E236" s="17" t="s">
        <v>7693</v>
      </c>
      <c r="F236" s="17" t="s">
        <v>7694</v>
      </c>
      <c r="G236" s="18">
        <v>0</v>
      </c>
      <c r="H236" s="18">
        <v>9.51</v>
      </c>
      <c r="I236" s="19">
        <v>492115.78</v>
      </c>
      <c r="J236" s="20">
        <v>42825</v>
      </c>
      <c r="K236" s="17" t="s">
        <v>8167</v>
      </c>
      <c r="L236" s="17" t="s">
        <v>7927</v>
      </c>
      <c r="M236" s="17" t="s">
        <v>8168</v>
      </c>
      <c r="N236" s="20">
        <v>42973</v>
      </c>
      <c r="O236" s="20">
        <v>42973</v>
      </c>
      <c r="P236" s="21">
        <f t="shared" si="6"/>
        <v>0</v>
      </c>
      <c r="Q236" s="22">
        <f t="shared" si="7"/>
        <v>0</v>
      </c>
    </row>
    <row r="237" spans="1:17" x14ac:dyDescent="0.2">
      <c r="A237" s="23">
        <v>123867</v>
      </c>
      <c r="B237" s="17" t="s">
        <v>235</v>
      </c>
      <c r="C237" s="17" t="s">
        <v>7861</v>
      </c>
      <c r="D237" s="17" t="s">
        <v>665</v>
      </c>
      <c r="E237" s="17" t="s">
        <v>7693</v>
      </c>
      <c r="F237" s="17" t="s">
        <v>7694</v>
      </c>
      <c r="G237" s="18">
        <v>21.29</v>
      </c>
      <c r="H237" s="18">
        <v>27.45</v>
      </c>
      <c r="I237" s="19">
        <v>454971.87</v>
      </c>
      <c r="J237" s="20">
        <v>42825</v>
      </c>
      <c r="K237" s="17" t="s">
        <v>8169</v>
      </c>
      <c r="L237" s="17" t="s">
        <v>7728</v>
      </c>
      <c r="M237" s="17" t="s">
        <v>3582</v>
      </c>
      <c r="N237" s="20">
        <v>42972</v>
      </c>
      <c r="O237" s="20">
        <v>42972</v>
      </c>
      <c r="P237" s="21">
        <f t="shared" si="6"/>
        <v>0</v>
      </c>
      <c r="Q237" s="22">
        <f t="shared" si="7"/>
        <v>0</v>
      </c>
    </row>
    <row r="238" spans="1:17" x14ac:dyDescent="0.2">
      <c r="A238" s="23">
        <v>85065.03</v>
      </c>
      <c r="B238" s="17" t="s">
        <v>54</v>
      </c>
      <c r="C238" s="17" t="s">
        <v>7709</v>
      </c>
      <c r="D238" s="17" t="s">
        <v>2986</v>
      </c>
      <c r="E238" s="17" t="s">
        <v>7693</v>
      </c>
      <c r="F238" s="17" t="s">
        <v>7694</v>
      </c>
      <c r="G238" s="18">
        <v>3.86</v>
      </c>
      <c r="H238" s="18">
        <v>5.19</v>
      </c>
      <c r="I238" s="19">
        <v>195809.73</v>
      </c>
      <c r="J238" s="20">
        <v>42825</v>
      </c>
      <c r="K238" s="17" t="s">
        <v>8170</v>
      </c>
      <c r="L238" s="17" t="s">
        <v>7849</v>
      </c>
      <c r="M238" s="17" t="s">
        <v>3197</v>
      </c>
      <c r="N238" s="20">
        <v>43027</v>
      </c>
      <c r="O238" s="20">
        <v>43027</v>
      </c>
      <c r="P238" s="21">
        <f t="shared" si="6"/>
        <v>0</v>
      </c>
      <c r="Q238" s="22">
        <f t="shared" si="7"/>
        <v>0</v>
      </c>
    </row>
    <row r="239" spans="1:17" x14ac:dyDescent="0.2">
      <c r="A239" s="23">
        <v>123916</v>
      </c>
      <c r="B239" s="17" t="s">
        <v>355</v>
      </c>
      <c r="C239" s="17" t="s">
        <v>7896</v>
      </c>
      <c r="D239" s="17" t="s">
        <v>503</v>
      </c>
      <c r="E239" s="17" t="s">
        <v>7693</v>
      </c>
      <c r="F239" s="17" t="s">
        <v>7694</v>
      </c>
      <c r="G239" s="18">
        <v>4.2300000000000004</v>
      </c>
      <c r="H239" s="18">
        <v>6.29</v>
      </c>
      <c r="I239" s="19">
        <v>902547.68</v>
      </c>
      <c r="J239" s="20">
        <v>42867</v>
      </c>
      <c r="K239" s="17" t="s">
        <v>8171</v>
      </c>
      <c r="L239" s="17" t="s">
        <v>7763</v>
      </c>
      <c r="M239" s="17" t="s">
        <v>3607</v>
      </c>
      <c r="N239" s="20">
        <v>42972</v>
      </c>
      <c r="O239" s="20">
        <v>42972</v>
      </c>
      <c r="P239" s="21">
        <f t="shared" si="6"/>
        <v>0</v>
      </c>
      <c r="Q239" s="22">
        <f t="shared" si="7"/>
        <v>0</v>
      </c>
    </row>
    <row r="240" spans="1:17" x14ac:dyDescent="0.2">
      <c r="A240" s="23">
        <v>120922</v>
      </c>
      <c r="B240" s="17" t="s">
        <v>289</v>
      </c>
      <c r="C240" s="17" t="s">
        <v>7955</v>
      </c>
      <c r="D240" s="17" t="s">
        <v>2349</v>
      </c>
      <c r="E240" s="17" t="s">
        <v>7693</v>
      </c>
      <c r="F240" s="17" t="s">
        <v>7694</v>
      </c>
      <c r="G240" s="18">
        <v>4</v>
      </c>
      <c r="H240" s="18">
        <v>6.96</v>
      </c>
      <c r="I240" s="19">
        <v>275982.8</v>
      </c>
      <c r="J240" s="20">
        <v>42244</v>
      </c>
      <c r="K240" s="17" t="s">
        <v>8172</v>
      </c>
      <c r="L240" s="17" t="s">
        <v>7706</v>
      </c>
      <c r="M240" s="17" t="s">
        <v>8173</v>
      </c>
      <c r="N240" s="20">
        <v>42323</v>
      </c>
      <c r="O240" s="20">
        <v>42323</v>
      </c>
      <c r="P240" s="21">
        <f t="shared" si="6"/>
        <v>0</v>
      </c>
      <c r="Q240" s="22">
        <f t="shared" si="7"/>
        <v>0</v>
      </c>
    </row>
    <row r="241" spans="1:17" x14ac:dyDescent="0.2">
      <c r="A241" s="23">
        <v>126128</v>
      </c>
      <c r="B241" s="17" t="s">
        <v>284</v>
      </c>
      <c r="C241" s="17" t="s">
        <v>7865</v>
      </c>
      <c r="D241" s="17" t="s">
        <v>1816</v>
      </c>
      <c r="E241" s="17" t="s">
        <v>7693</v>
      </c>
      <c r="F241" s="17" t="s">
        <v>7694</v>
      </c>
      <c r="G241" s="18">
        <v>0</v>
      </c>
      <c r="H241" s="18">
        <v>6.11</v>
      </c>
      <c r="I241" s="19">
        <v>476687.48</v>
      </c>
      <c r="J241" s="20">
        <v>43273</v>
      </c>
      <c r="K241" s="17" t="s">
        <v>8174</v>
      </c>
      <c r="L241" s="17" t="s">
        <v>7699</v>
      </c>
      <c r="M241" s="17" t="s">
        <v>4696</v>
      </c>
      <c r="N241" s="20">
        <v>43404</v>
      </c>
      <c r="O241" s="20">
        <v>43404</v>
      </c>
      <c r="P241" s="21">
        <f t="shared" si="6"/>
        <v>0</v>
      </c>
      <c r="Q241" s="22">
        <f t="shared" si="7"/>
        <v>0</v>
      </c>
    </row>
    <row r="242" spans="1:17" x14ac:dyDescent="0.2">
      <c r="A242" s="23">
        <v>81850.009999999995</v>
      </c>
      <c r="B242" s="17" t="s">
        <v>282</v>
      </c>
      <c r="C242" s="17" t="s">
        <v>8099</v>
      </c>
      <c r="D242" s="17" t="s">
        <v>3693</v>
      </c>
      <c r="E242" s="17" t="s">
        <v>7693</v>
      </c>
      <c r="F242" s="17" t="s">
        <v>7694</v>
      </c>
      <c r="G242" s="18">
        <v>0</v>
      </c>
      <c r="H242" s="18">
        <v>4.93</v>
      </c>
      <c r="I242" s="19">
        <v>539802.06999999995</v>
      </c>
      <c r="J242" s="20">
        <v>39661</v>
      </c>
      <c r="K242" s="17" t="s">
        <v>8113</v>
      </c>
      <c r="L242" s="17" t="s">
        <v>8175</v>
      </c>
      <c r="M242" s="17" t="s">
        <v>8114</v>
      </c>
      <c r="N242" s="20">
        <v>39827</v>
      </c>
      <c r="O242" s="20">
        <v>39782</v>
      </c>
      <c r="P242" s="21">
        <f t="shared" si="6"/>
        <v>1</v>
      </c>
      <c r="Q242" s="22">
        <f t="shared" si="7"/>
        <v>-45</v>
      </c>
    </row>
    <row r="243" spans="1:17" x14ac:dyDescent="0.2">
      <c r="A243" s="23">
        <v>123964</v>
      </c>
      <c r="B243" s="17" t="s">
        <v>287</v>
      </c>
      <c r="C243" s="17" t="s">
        <v>8160</v>
      </c>
      <c r="D243" s="17" t="s">
        <v>129</v>
      </c>
      <c r="E243" s="17" t="s">
        <v>7693</v>
      </c>
      <c r="F243" s="17" t="s">
        <v>7694</v>
      </c>
      <c r="G243" s="18">
        <v>0</v>
      </c>
      <c r="H243" s="18">
        <v>4.4000000000000004</v>
      </c>
      <c r="I243" s="19">
        <v>949515.66</v>
      </c>
      <c r="J243" s="20">
        <v>42776</v>
      </c>
      <c r="K243" s="17" t="s">
        <v>8176</v>
      </c>
      <c r="L243" s="17" t="s">
        <v>7699</v>
      </c>
      <c r="M243" s="17" t="s">
        <v>3582</v>
      </c>
      <c r="N243" s="20">
        <v>42942</v>
      </c>
      <c r="O243" s="20">
        <v>42942</v>
      </c>
      <c r="P243" s="21">
        <f t="shared" si="6"/>
        <v>0</v>
      </c>
      <c r="Q243" s="22">
        <f t="shared" si="7"/>
        <v>0</v>
      </c>
    </row>
    <row r="244" spans="1:17" x14ac:dyDescent="0.2">
      <c r="A244" s="23">
        <v>125102</v>
      </c>
      <c r="B244" s="17" t="s">
        <v>83</v>
      </c>
      <c r="C244" s="17" t="s">
        <v>8094</v>
      </c>
      <c r="D244" s="17" t="s">
        <v>50</v>
      </c>
      <c r="E244" s="17" t="s">
        <v>7693</v>
      </c>
      <c r="F244" s="17" t="s">
        <v>7694</v>
      </c>
      <c r="G244" s="18">
        <v>0</v>
      </c>
      <c r="H244" s="18">
        <v>2.91</v>
      </c>
      <c r="I244" s="19">
        <v>313859.28999999998</v>
      </c>
      <c r="J244" s="20">
        <v>42867</v>
      </c>
      <c r="K244" s="17" t="s">
        <v>8177</v>
      </c>
      <c r="L244" s="17" t="s">
        <v>7696</v>
      </c>
      <c r="M244" s="17" t="s">
        <v>3582</v>
      </c>
      <c r="N244" s="20">
        <v>42964</v>
      </c>
      <c r="O244" s="20">
        <v>42964</v>
      </c>
      <c r="P244" s="21">
        <f t="shared" si="6"/>
        <v>0</v>
      </c>
      <c r="Q244" s="22">
        <f t="shared" si="7"/>
        <v>0</v>
      </c>
    </row>
    <row r="245" spans="1:17" x14ac:dyDescent="0.2">
      <c r="A245" s="23">
        <v>126246</v>
      </c>
      <c r="B245" s="17" t="s">
        <v>188</v>
      </c>
      <c r="C245" s="17" t="s">
        <v>7704</v>
      </c>
      <c r="D245" s="17" t="s">
        <v>126</v>
      </c>
      <c r="E245" s="17" t="s">
        <v>7693</v>
      </c>
      <c r="F245" s="17" t="s">
        <v>7694</v>
      </c>
      <c r="G245" s="18">
        <v>12.5</v>
      </c>
      <c r="H245" s="18">
        <v>20.8</v>
      </c>
      <c r="I245" s="19">
        <v>920868.27</v>
      </c>
      <c r="J245" s="20">
        <v>43231</v>
      </c>
      <c r="K245" s="17" t="s">
        <v>8178</v>
      </c>
      <c r="L245" s="17" t="s">
        <v>7728</v>
      </c>
      <c r="M245" s="17" t="s">
        <v>3197</v>
      </c>
      <c r="N245" s="20">
        <v>43390</v>
      </c>
      <c r="O245" s="20">
        <v>43390</v>
      </c>
      <c r="P245" s="21">
        <f t="shared" si="6"/>
        <v>0</v>
      </c>
      <c r="Q245" s="22">
        <f t="shared" si="7"/>
        <v>0</v>
      </c>
    </row>
    <row r="246" spans="1:17" x14ac:dyDescent="0.2">
      <c r="A246" s="23">
        <v>126244</v>
      </c>
      <c r="B246" s="17" t="s">
        <v>250</v>
      </c>
      <c r="C246" s="17" t="s">
        <v>7790</v>
      </c>
      <c r="D246" s="17" t="s">
        <v>4784</v>
      </c>
      <c r="E246" s="17" t="s">
        <v>7693</v>
      </c>
      <c r="F246" s="17" t="s">
        <v>7694</v>
      </c>
      <c r="G246" s="18">
        <v>6.7</v>
      </c>
      <c r="H246" s="18">
        <v>14.21</v>
      </c>
      <c r="I246" s="19">
        <v>955436</v>
      </c>
      <c r="J246" s="20">
        <v>43231</v>
      </c>
      <c r="K246" s="17" t="s">
        <v>8179</v>
      </c>
      <c r="L246" s="17" t="s">
        <v>7699</v>
      </c>
      <c r="M246" s="17" t="s">
        <v>4135</v>
      </c>
      <c r="N246" s="20">
        <v>43424</v>
      </c>
      <c r="O246" s="20">
        <v>43424</v>
      </c>
      <c r="P246" s="21">
        <f t="shared" si="6"/>
        <v>0</v>
      </c>
      <c r="Q246" s="22">
        <f t="shared" si="7"/>
        <v>0</v>
      </c>
    </row>
    <row r="247" spans="1:17" x14ac:dyDescent="0.2">
      <c r="A247" s="23">
        <v>82694.009999999995</v>
      </c>
      <c r="B247" s="17" t="s">
        <v>366</v>
      </c>
      <c r="C247" s="17" t="s">
        <v>7902</v>
      </c>
      <c r="D247" s="17" t="s">
        <v>5360</v>
      </c>
      <c r="E247" s="17" t="s">
        <v>7693</v>
      </c>
      <c r="F247" s="17" t="s">
        <v>7694</v>
      </c>
      <c r="G247" s="18">
        <v>0</v>
      </c>
      <c r="H247" s="18">
        <v>2.5</v>
      </c>
      <c r="I247" s="19">
        <v>1268407.8799999999</v>
      </c>
      <c r="J247" s="20">
        <v>39619</v>
      </c>
      <c r="K247" s="17" t="s">
        <v>8180</v>
      </c>
      <c r="L247" s="17" t="s">
        <v>8181</v>
      </c>
      <c r="M247" s="17" t="s">
        <v>7998</v>
      </c>
      <c r="N247" s="20">
        <v>39836</v>
      </c>
      <c r="O247" s="20">
        <v>39776</v>
      </c>
      <c r="P247" s="21">
        <f t="shared" si="6"/>
        <v>1</v>
      </c>
      <c r="Q247" s="22">
        <f t="shared" si="7"/>
        <v>-60</v>
      </c>
    </row>
    <row r="248" spans="1:17" x14ac:dyDescent="0.2">
      <c r="A248" s="23">
        <v>123967</v>
      </c>
      <c r="B248" s="17" t="s">
        <v>49</v>
      </c>
      <c r="C248" s="17" t="s">
        <v>7692</v>
      </c>
      <c r="D248" s="17" t="s">
        <v>50</v>
      </c>
      <c r="E248" s="17" t="s">
        <v>7693</v>
      </c>
      <c r="F248" s="17" t="s">
        <v>7694</v>
      </c>
      <c r="G248" s="18">
        <v>9</v>
      </c>
      <c r="H248" s="18">
        <v>11.23</v>
      </c>
      <c r="I248" s="19">
        <v>375765.92</v>
      </c>
      <c r="J248" s="20">
        <v>42867</v>
      </c>
      <c r="K248" s="17" t="s">
        <v>8182</v>
      </c>
      <c r="L248" s="17" t="s">
        <v>7696</v>
      </c>
      <c r="M248" s="17" t="s">
        <v>3582</v>
      </c>
      <c r="N248" s="20">
        <v>42964</v>
      </c>
      <c r="O248" s="20">
        <v>42964</v>
      </c>
      <c r="P248" s="21">
        <f t="shared" si="6"/>
        <v>0</v>
      </c>
      <c r="Q248" s="22">
        <f t="shared" si="7"/>
        <v>0</v>
      </c>
    </row>
    <row r="249" spans="1:17" x14ac:dyDescent="0.2">
      <c r="A249" s="23">
        <v>126130</v>
      </c>
      <c r="B249" s="17" t="s">
        <v>107</v>
      </c>
      <c r="C249" s="17" t="s">
        <v>7740</v>
      </c>
      <c r="D249" s="17" t="s">
        <v>460</v>
      </c>
      <c r="E249" s="17" t="s">
        <v>7693</v>
      </c>
      <c r="F249" s="17" t="s">
        <v>7694</v>
      </c>
      <c r="G249" s="18">
        <v>28.96</v>
      </c>
      <c r="H249" s="18">
        <v>33.86</v>
      </c>
      <c r="I249" s="19">
        <v>278569.69</v>
      </c>
      <c r="J249" s="20">
        <v>43140</v>
      </c>
      <c r="K249" s="17" t="s">
        <v>8183</v>
      </c>
      <c r="L249" s="17" t="s">
        <v>8034</v>
      </c>
      <c r="M249" s="17" t="s">
        <v>4674</v>
      </c>
      <c r="N249" s="20">
        <v>43372</v>
      </c>
      <c r="O249" s="20">
        <v>43372</v>
      </c>
      <c r="P249" s="21">
        <f t="shared" si="6"/>
        <v>0</v>
      </c>
      <c r="Q249" s="22">
        <f t="shared" si="7"/>
        <v>0</v>
      </c>
    </row>
    <row r="250" spans="1:17" x14ac:dyDescent="0.2">
      <c r="A250" s="23">
        <v>126073</v>
      </c>
      <c r="B250" s="17" t="s">
        <v>83</v>
      </c>
      <c r="C250" s="17" t="s">
        <v>8094</v>
      </c>
      <c r="D250" s="17" t="s">
        <v>647</v>
      </c>
      <c r="E250" s="17" t="s">
        <v>7693</v>
      </c>
      <c r="F250" s="17" t="s">
        <v>7694</v>
      </c>
      <c r="G250" s="18">
        <v>15.8</v>
      </c>
      <c r="H250" s="18">
        <v>16.600000000000001</v>
      </c>
      <c r="I250" s="19">
        <v>421982.02</v>
      </c>
      <c r="J250" s="20">
        <v>43231</v>
      </c>
      <c r="K250" s="17" t="s">
        <v>8184</v>
      </c>
      <c r="L250" s="17" t="s">
        <v>7696</v>
      </c>
      <c r="M250" s="17" t="s">
        <v>3213</v>
      </c>
      <c r="N250" s="20">
        <v>43447</v>
      </c>
      <c r="O250" s="20">
        <v>43447</v>
      </c>
      <c r="P250" s="21">
        <f t="shared" si="6"/>
        <v>0</v>
      </c>
      <c r="Q250" s="22">
        <f t="shared" si="7"/>
        <v>0</v>
      </c>
    </row>
    <row r="251" spans="1:17" x14ac:dyDescent="0.2">
      <c r="A251" s="23">
        <v>82694.009999999995</v>
      </c>
      <c r="B251" s="17" t="s">
        <v>179</v>
      </c>
      <c r="C251" s="17" t="s">
        <v>7717</v>
      </c>
      <c r="D251" s="17" t="s">
        <v>5360</v>
      </c>
      <c r="E251" s="17" t="s">
        <v>7693</v>
      </c>
      <c r="F251" s="17" t="s">
        <v>7694</v>
      </c>
      <c r="G251" s="18">
        <v>5.56</v>
      </c>
      <c r="H251" s="18">
        <v>8.59</v>
      </c>
      <c r="I251" s="19">
        <v>1268407.8799999999</v>
      </c>
      <c r="J251" s="20">
        <v>39619</v>
      </c>
      <c r="K251" s="17" t="s">
        <v>8180</v>
      </c>
      <c r="L251" s="17" t="s">
        <v>8181</v>
      </c>
      <c r="M251" s="17" t="s">
        <v>7998</v>
      </c>
      <c r="N251" s="20">
        <v>39836</v>
      </c>
      <c r="O251" s="20">
        <v>39776</v>
      </c>
      <c r="P251" s="21">
        <f t="shared" si="6"/>
        <v>1</v>
      </c>
      <c r="Q251" s="22">
        <f t="shared" si="7"/>
        <v>-60</v>
      </c>
    </row>
    <row r="252" spans="1:17" x14ac:dyDescent="0.2">
      <c r="A252" s="23">
        <v>123963</v>
      </c>
      <c r="B252" s="17" t="s">
        <v>40</v>
      </c>
      <c r="C252" s="17" t="s">
        <v>7781</v>
      </c>
      <c r="D252" s="17" t="s">
        <v>6525</v>
      </c>
      <c r="E252" s="17" t="s">
        <v>7693</v>
      </c>
      <c r="F252" s="17" t="s">
        <v>7694</v>
      </c>
      <c r="G252" s="18">
        <v>11.6</v>
      </c>
      <c r="H252" s="18">
        <v>15.93</v>
      </c>
      <c r="I252" s="19">
        <v>864389.1</v>
      </c>
      <c r="J252" s="20">
        <v>42825</v>
      </c>
      <c r="K252" s="17" t="s">
        <v>8185</v>
      </c>
      <c r="L252" s="17" t="s">
        <v>7744</v>
      </c>
      <c r="M252" s="17" t="s">
        <v>3213</v>
      </c>
      <c r="N252" s="20">
        <v>42960</v>
      </c>
      <c r="O252" s="20">
        <v>42960</v>
      </c>
      <c r="P252" s="21">
        <f t="shared" si="6"/>
        <v>0</v>
      </c>
      <c r="Q252" s="22">
        <f t="shared" si="7"/>
        <v>0</v>
      </c>
    </row>
    <row r="253" spans="1:17" x14ac:dyDescent="0.2">
      <c r="A253" s="23">
        <v>112105</v>
      </c>
      <c r="B253" s="17" t="s">
        <v>188</v>
      </c>
      <c r="C253" s="17" t="s">
        <v>7704</v>
      </c>
      <c r="D253" s="17" t="s">
        <v>1049</v>
      </c>
      <c r="E253" s="17" t="s">
        <v>7693</v>
      </c>
      <c r="F253" s="17" t="s">
        <v>7710</v>
      </c>
      <c r="G253" s="18">
        <v>4.5999999999999996</v>
      </c>
      <c r="H253" s="18">
        <v>9</v>
      </c>
      <c r="I253" s="19">
        <v>693573.89</v>
      </c>
      <c r="J253" s="20">
        <v>39850</v>
      </c>
      <c r="K253" s="17" t="s">
        <v>8186</v>
      </c>
      <c r="L253" s="17" t="s">
        <v>7728</v>
      </c>
      <c r="M253" s="17" t="s">
        <v>8187</v>
      </c>
      <c r="N253" s="20">
        <v>39925</v>
      </c>
      <c r="O253" s="20">
        <v>39994</v>
      </c>
      <c r="P253" s="21">
        <f t="shared" si="6"/>
        <v>1</v>
      </c>
      <c r="Q253" s="22">
        <f t="shared" si="7"/>
        <v>69</v>
      </c>
    </row>
    <row r="254" spans="1:17" x14ac:dyDescent="0.2">
      <c r="A254" s="23">
        <v>126207</v>
      </c>
      <c r="B254" s="17" t="s">
        <v>54</v>
      </c>
      <c r="C254" s="17" t="s">
        <v>7709</v>
      </c>
      <c r="D254" s="17" t="s">
        <v>4794</v>
      </c>
      <c r="E254" s="17" t="s">
        <v>7693</v>
      </c>
      <c r="F254" s="17" t="s">
        <v>7694</v>
      </c>
      <c r="G254" s="18">
        <v>2.77</v>
      </c>
      <c r="H254" s="18">
        <v>5.44</v>
      </c>
      <c r="I254" s="19">
        <v>791531.75</v>
      </c>
      <c r="J254" s="20">
        <v>43140</v>
      </c>
      <c r="K254" s="17" t="s">
        <v>8188</v>
      </c>
      <c r="L254" s="17" t="s">
        <v>8080</v>
      </c>
      <c r="M254" s="17" t="s">
        <v>3213</v>
      </c>
      <c r="N254" s="20">
        <v>43260</v>
      </c>
      <c r="O254" s="20">
        <v>43260</v>
      </c>
      <c r="P254" s="21">
        <f t="shared" si="6"/>
        <v>0</v>
      </c>
      <c r="Q254" s="22">
        <f t="shared" si="7"/>
        <v>0</v>
      </c>
    </row>
    <row r="255" spans="1:17" x14ac:dyDescent="0.2">
      <c r="A255" s="23">
        <v>122112</v>
      </c>
      <c r="B255" s="17" t="s">
        <v>199</v>
      </c>
      <c r="C255" s="17" t="s">
        <v>7715</v>
      </c>
      <c r="D255" s="17" t="s">
        <v>3693</v>
      </c>
      <c r="E255" s="17" t="s">
        <v>7693</v>
      </c>
      <c r="F255" s="17" t="s">
        <v>7694</v>
      </c>
      <c r="G255" s="18">
        <v>0</v>
      </c>
      <c r="H255" s="18">
        <v>5.23</v>
      </c>
      <c r="I255" s="19">
        <v>195753.15</v>
      </c>
      <c r="J255" s="20">
        <v>42412</v>
      </c>
      <c r="K255" s="17" t="s">
        <v>8189</v>
      </c>
      <c r="L255" s="17" t="s">
        <v>8034</v>
      </c>
      <c r="M255" s="17" t="s">
        <v>8190</v>
      </c>
      <c r="N255" s="20">
        <v>42659</v>
      </c>
      <c r="O255" s="20">
        <v>42659</v>
      </c>
      <c r="P255" s="21">
        <f t="shared" si="6"/>
        <v>0</v>
      </c>
      <c r="Q255" s="22">
        <f t="shared" si="7"/>
        <v>0</v>
      </c>
    </row>
    <row r="256" spans="1:17" x14ac:dyDescent="0.2">
      <c r="A256" s="23">
        <v>122080</v>
      </c>
      <c r="B256" s="17" t="s">
        <v>294</v>
      </c>
      <c r="C256" s="17" t="s">
        <v>8191</v>
      </c>
      <c r="D256" s="17" t="s">
        <v>448</v>
      </c>
      <c r="E256" s="17" t="s">
        <v>7693</v>
      </c>
      <c r="F256" s="17" t="s">
        <v>7694</v>
      </c>
      <c r="G256" s="18">
        <v>4.3499999999999996</v>
      </c>
      <c r="H256" s="18">
        <v>7.6</v>
      </c>
      <c r="I256" s="19">
        <v>1090861.9099999999</v>
      </c>
      <c r="J256" s="20">
        <v>42412</v>
      </c>
      <c r="K256" s="17" t="s">
        <v>8192</v>
      </c>
      <c r="L256" s="17" t="s">
        <v>7927</v>
      </c>
      <c r="M256" s="17" t="s">
        <v>8193</v>
      </c>
      <c r="N256" s="20">
        <v>42571</v>
      </c>
      <c r="O256" s="20">
        <v>42571</v>
      </c>
      <c r="P256" s="21">
        <f t="shared" si="6"/>
        <v>0</v>
      </c>
      <c r="Q256" s="22">
        <f t="shared" si="7"/>
        <v>0</v>
      </c>
    </row>
    <row r="257" spans="1:17" x14ac:dyDescent="0.2">
      <c r="A257" s="23">
        <v>122113</v>
      </c>
      <c r="B257" s="17" t="s">
        <v>366</v>
      </c>
      <c r="C257" s="17" t="s">
        <v>7902</v>
      </c>
      <c r="D257" s="17" t="s">
        <v>1257</v>
      </c>
      <c r="E257" s="17" t="s">
        <v>7693</v>
      </c>
      <c r="F257" s="17" t="s">
        <v>7694</v>
      </c>
      <c r="G257" s="18">
        <v>31.26</v>
      </c>
      <c r="H257" s="18">
        <v>35.08</v>
      </c>
      <c r="I257" s="19">
        <v>230908.57</v>
      </c>
      <c r="J257" s="20">
        <v>42412</v>
      </c>
      <c r="K257" s="17" t="s">
        <v>8194</v>
      </c>
      <c r="L257" s="17" t="s">
        <v>8034</v>
      </c>
      <c r="M257" s="17" t="s">
        <v>8195</v>
      </c>
      <c r="N257" s="20">
        <v>42644</v>
      </c>
      <c r="O257" s="20">
        <v>42644</v>
      </c>
      <c r="P257" s="21">
        <f t="shared" si="6"/>
        <v>0</v>
      </c>
      <c r="Q257" s="22">
        <f t="shared" si="7"/>
        <v>0</v>
      </c>
    </row>
    <row r="258" spans="1:17" x14ac:dyDescent="0.2">
      <c r="A258" s="23">
        <v>123987</v>
      </c>
      <c r="B258" s="17" t="s">
        <v>310</v>
      </c>
      <c r="C258" s="17" t="s">
        <v>7878</v>
      </c>
      <c r="D258" s="17" t="s">
        <v>1514</v>
      </c>
      <c r="E258" s="17" t="s">
        <v>7693</v>
      </c>
      <c r="F258" s="17" t="s">
        <v>7694</v>
      </c>
      <c r="G258" s="18">
        <v>0</v>
      </c>
      <c r="H258" s="18">
        <v>13.26</v>
      </c>
      <c r="I258" s="19">
        <v>1012150.51</v>
      </c>
      <c r="J258" s="20">
        <v>42867</v>
      </c>
      <c r="K258" s="17" t="s">
        <v>8196</v>
      </c>
      <c r="L258" s="17" t="s">
        <v>7874</v>
      </c>
      <c r="M258" s="17" t="s">
        <v>3582</v>
      </c>
      <c r="N258" s="20">
        <v>43052</v>
      </c>
      <c r="O258" s="20">
        <v>43052</v>
      </c>
      <c r="P258" s="21">
        <f t="shared" si="6"/>
        <v>0</v>
      </c>
      <c r="Q258" s="22">
        <f t="shared" si="7"/>
        <v>0</v>
      </c>
    </row>
    <row r="259" spans="1:17" x14ac:dyDescent="0.2">
      <c r="A259" s="23">
        <v>126125</v>
      </c>
      <c r="B259" s="17" t="s">
        <v>204</v>
      </c>
      <c r="C259" s="17" t="s">
        <v>7839</v>
      </c>
      <c r="D259" s="17" t="s">
        <v>4692</v>
      </c>
      <c r="E259" s="17" t="s">
        <v>7693</v>
      </c>
      <c r="F259" s="17" t="s">
        <v>7694</v>
      </c>
      <c r="G259" s="18">
        <v>0</v>
      </c>
      <c r="H259" s="18">
        <v>7.83</v>
      </c>
      <c r="I259" s="19">
        <v>372111.52</v>
      </c>
      <c r="J259" s="20">
        <v>43140</v>
      </c>
      <c r="K259" s="17" t="s">
        <v>8197</v>
      </c>
      <c r="L259" s="17" t="s">
        <v>8034</v>
      </c>
      <c r="M259" s="17" t="s">
        <v>4674</v>
      </c>
      <c r="N259" s="20">
        <v>43373</v>
      </c>
      <c r="O259" s="20">
        <v>43373</v>
      </c>
      <c r="P259" s="21">
        <f t="shared" ref="P259:P322" si="8">IF(N259=O259,0,1)</f>
        <v>0</v>
      </c>
      <c r="Q259" s="22">
        <f t="shared" ref="Q259:Q322" si="9">O259-N259</f>
        <v>0</v>
      </c>
    </row>
    <row r="260" spans="1:17" x14ac:dyDescent="0.2">
      <c r="A260" s="23">
        <v>123946</v>
      </c>
      <c r="B260" s="17" t="s">
        <v>18</v>
      </c>
      <c r="C260" s="17" t="s">
        <v>7700</v>
      </c>
      <c r="D260" s="17" t="s">
        <v>604</v>
      </c>
      <c r="E260" s="17" t="s">
        <v>7693</v>
      </c>
      <c r="F260" s="17" t="s">
        <v>7694</v>
      </c>
      <c r="G260" s="18">
        <v>8.18</v>
      </c>
      <c r="H260" s="18">
        <v>10.75</v>
      </c>
      <c r="I260" s="19">
        <v>1539609</v>
      </c>
      <c r="J260" s="20">
        <v>43140</v>
      </c>
      <c r="K260" s="17" t="s">
        <v>8198</v>
      </c>
      <c r="L260" s="17" t="s">
        <v>7822</v>
      </c>
      <c r="M260" s="17" t="s">
        <v>3213</v>
      </c>
      <c r="N260" s="20">
        <v>43371</v>
      </c>
      <c r="O260" s="20">
        <v>43371</v>
      </c>
      <c r="P260" s="21">
        <f t="shared" si="8"/>
        <v>0</v>
      </c>
      <c r="Q260" s="22">
        <f t="shared" si="9"/>
        <v>0</v>
      </c>
    </row>
    <row r="261" spans="1:17" x14ac:dyDescent="0.2">
      <c r="A261" s="23">
        <v>122123</v>
      </c>
      <c r="B261" s="17" t="s">
        <v>316</v>
      </c>
      <c r="C261" s="17" t="s">
        <v>7800</v>
      </c>
      <c r="D261" s="17" t="s">
        <v>2362</v>
      </c>
      <c r="E261" s="17" t="s">
        <v>7693</v>
      </c>
      <c r="F261" s="17" t="s">
        <v>7694</v>
      </c>
      <c r="G261" s="18">
        <v>0</v>
      </c>
      <c r="H261" s="18">
        <v>5.6</v>
      </c>
      <c r="I261" s="19">
        <v>333368</v>
      </c>
      <c r="J261" s="20">
        <v>42461</v>
      </c>
      <c r="K261" s="17" t="s">
        <v>8199</v>
      </c>
      <c r="L261" s="17" t="s">
        <v>7699</v>
      </c>
      <c r="M261" s="17" t="s">
        <v>8200</v>
      </c>
      <c r="N261" s="20">
        <v>42557</v>
      </c>
      <c r="O261" s="20">
        <v>42557</v>
      </c>
      <c r="P261" s="21">
        <f t="shared" si="8"/>
        <v>0</v>
      </c>
      <c r="Q261" s="22">
        <f t="shared" si="9"/>
        <v>0</v>
      </c>
    </row>
    <row r="262" spans="1:17" x14ac:dyDescent="0.2">
      <c r="A262" s="23">
        <v>122549</v>
      </c>
      <c r="B262" s="17" t="s">
        <v>312</v>
      </c>
      <c r="C262" s="17" t="s">
        <v>7908</v>
      </c>
      <c r="D262" s="17" t="s">
        <v>491</v>
      </c>
      <c r="E262" s="17" t="s">
        <v>7693</v>
      </c>
      <c r="F262" s="17" t="s">
        <v>7694</v>
      </c>
      <c r="G262" s="18">
        <v>2.46</v>
      </c>
      <c r="H262" s="18">
        <v>6.8</v>
      </c>
      <c r="I262" s="19">
        <v>314028.61</v>
      </c>
      <c r="J262" s="20">
        <v>42776</v>
      </c>
      <c r="K262" s="17" t="s">
        <v>8201</v>
      </c>
      <c r="L262" s="17" t="s">
        <v>7763</v>
      </c>
      <c r="M262" s="17" t="s">
        <v>8202</v>
      </c>
      <c r="N262" s="20">
        <v>42956</v>
      </c>
      <c r="O262" s="20">
        <v>42956</v>
      </c>
      <c r="P262" s="21">
        <f t="shared" si="8"/>
        <v>0</v>
      </c>
      <c r="Q262" s="22">
        <f t="shared" si="9"/>
        <v>0</v>
      </c>
    </row>
    <row r="263" spans="1:17" x14ac:dyDescent="0.2">
      <c r="A263" s="23">
        <v>123836</v>
      </c>
      <c r="B263" s="17" t="s">
        <v>312</v>
      </c>
      <c r="C263" s="17" t="s">
        <v>7908</v>
      </c>
      <c r="D263" s="17" t="s">
        <v>503</v>
      </c>
      <c r="E263" s="17" t="s">
        <v>7693</v>
      </c>
      <c r="F263" s="17" t="s">
        <v>7694</v>
      </c>
      <c r="G263" s="18">
        <v>12</v>
      </c>
      <c r="H263" s="18">
        <v>14.47</v>
      </c>
      <c r="I263" s="19">
        <v>685467.92</v>
      </c>
      <c r="J263" s="20">
        <v>42776</v>
      </c>
      <c r="K263" s="17" t="s">
        <v>8201</v>
      </c>
      <c r="L263" s="17" t="s">
        <v>7763</v>
      </c>
      <c r="M263" s="17" t="s">
        <v>3213</v>
      </c>
      <c r="N263" s="20">
        <v>42956</v>
      </c>
      <c r="O263" s="20">
        <v>42956</v>
      </c>
      <c r="P263" s="21">
        <f t="shared" si="8"/>
        <v>0</v>
      </c>
      <c r="Q263" s="22">
        <f t="shared" si="9"/>
        <v>0</v>
      </c>
    </row>
    <row r="264" spans="1:17" x14ac:dyDescent="0.2">
      <c r="A264" s="23">
        <v>123580</v>
      </c>
      <c r="B264" s="17" t="s">
        <v>54</v>
      </c>
      <c r="C264" s="17" t="s">
        <v>7709</v>
      </c>
      <c r="D264" s="17" t="s">
        <v>757</v>
      </c>
      <c r="E264" s="17" t="s">
        <v>7693</v>
      </c>
      <c r="F264" s="17" t="s">
        <v>7694</v>
      </c>
      <c r="G264" s="18">
        <v>0</v>
      </c>
      <c r="H264" s="18">
        <v>4.5</v>
      </c>
      <c r="I264" s="19">
        <v>5068340.78</v>
      </c>
      <c r="J264" s="20">
        <v>42706</v>
      </c>
      <c r="K264" s="17" t="s">
        <v>8203</v>
      </c>
      <c r="L264" s="17" t="s">
        <v>7849</v>
      </c>
      <c r="M264" s="17" t="s">
        <v>4503</v>
      </c>
      <c r="N264" s="20">
        <v>43047</v>
      </c>
      <c r="O264" s="20">
        <v>43047</v>
      </c>
      <c r="P264" s="21">
        <f t="shared" si="8"/>
        <v>0</v>
      </c>
      <c r="Q264" s="22">
        <f t="shared" si="9"/>
        <v>0</v>
      </c>
    </row>
    <row r="265" spans="1:17" x14ac:dyDescent="0.2">
      <c r="A265" s="23">
        <v>80748.009999999995</v>
      </c>
      <c r="B265" s="17" t="s">
        <v>239</v>
      </c>
      <c r="C265" s="17" t="s">
        <v>7976</v>
      </c>
      <c r="D265" s="17" t="s">
        <v>363</v>
      </c>
      <c r="E265" s="17" t="s">
        <v>7693</v>
      </c>
      <c r="F265" s="17" t="s">
        <v>7694</v>
      </c>
      <c r="G265" s="18">
        <v>0.19</v>
      </c>
      <c r="H265" s="18">
        <v>6.68</v>
      </c>
      <c r="I265" s="19">
        <v>1739606.11</v>
      </c>
      <c r="J265" s="20">
        <v>39850</v>
      </c>
      <c r="K265" s="17" t="s">
        <v>8204</v>
      </c>
      <c r="L265" s="17" t="s">
        <v>7728</v>
      </c>
      <c r="M265" s="17" t="s">
        <v>8205</v>
      </c>
      <c r="N265" s="20">
        <v>39940</v>
      </c>
      <c r="O265" s="20">
        <v>39994</v>
      </c>
      <c r="P265" s="21">
        <f t="shared" si="8"/>
        <v>1</v>
      </c>
      <c r="Q265" s="22">
        <f t="shared" si="9"/>
        <v>54</v>
      </c>
    </row>
    <row r="266" spans="1:17" x14ac:dyDescent="0.2">
      <c r="A266" s="23">
        <v>126146</v>
      </c>
      <c r="B266" s="17" t="s">
        <v>179</v>
      </c>
      <c r="C266" s="17" t="s">
        <v>7717</v>
      </c>
      <c r="D266" s="17" t="s">
        <v>2964</v>
      </c>
      <c r="E266" s="17" t="s">
        <v>7693</v>
      </c>
      <c r="F266" s="17" t="s">
        <v>7694</v>
      </c>
      <c r="G266" s="18">
        <v>0</v>
      </c>
      <c r="H266" s="18">
        <v>3.87</v>
      </c>
      <c r="I266" s="19">
        <v>465453</v>
      </c>
      <c r="J266" s="20">
        <v>43504</v>
      </c>
      <c r="K266" s="17" t="s">
        <v>8206</v>
      </c>
      <c r="L266" s="17" t="s">
        <v>8034</v>
      </c>
      <c r="M266" s="17" t="s">
        <v>5383</v>
      </c>
      <c r="N266" s="20">
        <v>43668</v>
      </c>
      <c r="O266" s="20">
        <v>43668</v>
      </c>
      <c r="P266" s="21">
        <f t="shared" si="8"/>
        <v>0</v>
      </c>
      <c r="Q266" s="22">
        <f t="shared" si="9"/>
        <v>0</v>
      </c>
    </row>
    <row r="267" spans="1:17" x14ac:dyDescent="0.2">
      <c r="A267" s="23">
        <v>126161</v>
      </c>
      <c r="B267" s="17" t="s">
        <v>316</v>
      </c>
      <c r="C267" s="17" t="s">
        <v>7800</v>
      </c>
      <c r="D267" s="17" t="s">
        <v>448</v>
      </c>
      <c r="E267" s="17" t="s">
        <v>7693</v>
      </c>
      <c r="F267" s="17" t="s">
        <v>7694</v>
      </c>
      <c r="G267" s="18">
        <v>0</v>
      </c>
      <c r="H267" s="18">
        <v>4.2</v>
      </c>
      <c r="I267" s="19">
        <v>1621603</v>
      </c>
      <c r="J267" s="20">
        <v>43273</v>
      </c>
      <c r="K267" s="17" t="s">
        <v>8207</v>
      </c>
      <c r="L267" s="17" t="s">
        <v>7699</v>
      </c>
      <c r="M267" s="17" t="s">
        <v>3213</v>
      </c>
      <c r="N267" s="20">
        <v>43453</v>
      </c>
      <c r="O267" s="20">
        <v>43453</v>
      </c>
      <c r="P267" s="21">
        <f t="shared" si="8"/>
        <v>0</v>
      </c>
      <c r="Q267" s="22">
        <f t="shared" si="9"/>
        <v>0</v>
      </c>
    </row>
    <row r="268" spans="1:17" x14ac:dyDescent="0.2">
      <c r="A268" s="23">
        <v>123579</v>
      </c>
      <c r="B268" s="17" t="s">
        <v>289</v>
      </c>
      <c r="C268" s="17" t="s">
        <v>7955</v>
      </c>
      <c r="D268" s="17" t="s">
        <v>757</v>
      </c>
      <c r="E268" s="17" t="s">
        <v>7693</v>
      </c>
      <c r="F268" s="17" t="s">
        <v>7694</v>
      </c>
      <c r="G268" s="18">
        <v>0</v>
      </c>
      <c r="H268" s="18">
        <v>7.29</v>
      </c>
      <c r="I268" s="19">
        <v>5032766</v>
      </c>
      <c r="J268" s="20">
        <v>42706</v>
      </c>
      <c r="K268" s="17" t="s">
        <v>8208</v>
      </c>
      <c r="L268" s="17" t="s">
        <v>7706</v>
      </c>
      <c r="M268" s="17" t="s">
        <v>4503</v>
      </c>
      <c r="N268" s="20">
        <v>43077</v>
      </c>
      <c r="O268" s="20">
        <v>43077</v>
      </c>
      <c r="P268" s="21">
        <f t="shared" si="8"/>
        <v>0</v>
      </c>
      <c r="Q268" s="22">
        <f t="shared" si="9"/>
        <v>0</v>
      </c>
    </row>
    <row r="269" spans="1:17" x14ac:dyDescent="0.2">
      <c r="A269" s="23">
        <v>122533</v>
      </c>
      <c r="B269" s="17" t="s">
        <v>254</v>
      </c>
      <c r="C269" s="17" t="s">
        <v>7721</v>
      </c>
      <c r="D269" s="17" t="s">
        <v>7722</v>
      </c>
      <c r="E269" s="17" t="s">
        <v>7693</v>
      </c>
      <c r="F269" s="17" t="s">
        <v>7694</v>
      </c>
      <c r="G269" s="18">
        <v>0</v>
      </c>
      <c r="H269" s="18">
        <v>6</v>
      </c>
      <c r="I269" s="19">
        <v>321838.68</v>
      </c>
      <c r="J269" s="20">
        <v>42412</v>
      </c>
      <c r="K269" s="17" t="s">
        <v>8209</v>
      </c>
      <c r="L269" s="17" t="s">
        <v>8034</v>
      </c>
      <c r="M269" s="17" t="s">
        <v>8210</v>
      </c>
      <c r="N269" s="20">
        <v>42846</v>
      </c>
      <c r="O269" s="20">
        <v>42846</v>
      </c>
      <c r="P269" s="21">
        <f t="shared" si="8"/>
        <v>0</v>
      </c>
      <c r="Q269" s="22">
        <f t="shared" si="9"/>
        <v>0</v>
      </c>
    </row>
    <row r="270" spans="1:17" x14ac:dyDescent="0.2">
      <c r="A270" s="23">
        <v>84101.01</v>
      </c>
      <c r="B270" s="17" t="s">
        <v>18</v>
      </c>
      <c r="C270" s="17" t="s">
        <v>7700</v>
      </c>
      <c r="D270" s="17" t="s">
        <v>516</v>
      </c>
      <c r="E270" s="17" t="s">
        <v>7693</v>
      </c>
      <c r="F270" s="17" t="s">
        <v>7694</v>
      </c>
      <c r="G270" s="18">
        <v>12.71</v>
      </c>
      <c r="H270" s="18">
        <v>14.85</v>
      </c>
      <c r="I270" s="19">
        <v>4125000</v>
      </c>
      <c r="J270" s="20">
        <v>39794</v>
      </c>
      <c r="K270" s="17" t="s">
        <v>8211</v>
      </c>
      <c r="L270" s="17" t="s">
        <v>7702</v>
      </c>
      <c r="M270" s="17" t="s">
        <v>8212</v>
      </c>
      <c r="N270" s="20">
        <v>39965</v>
      </c>
      <c r="O270" s="20">
        <v>39990</v>
      </c>
      <c r="P270" s="21">
        <f t="shared" si="8"/>
        <v>1</v>
      </c>
      <c r="Q270" s="22">
        <f t="shared" si="9"/>
        <v>25</v>
      </c>
    </row>
    <row r="271" spans="1:17" x14ac:dyDescent="0.2">
      <c r="A271" s="23">
        <v>112141</v>
      </c>
      <c r="B271" s="17" t="s">
        <v>94</v>
      </c>
      <c r="C271" s="17" t="s">
        <v>7824</v>
      </c>
      <c r="D271" s="17" t="s">
        <v>8213</v>
      </c>
      <c r="E271" s="17" t="s">
        <v>7693</v>
      </c>
      <c r="F271" s="17" t="s">
        <v>7694</v>
      </c>
      <c r="G271" s="18">
        <v>0</v>
      </c>
      <c r="H271" s="18">
        <v>3.28</v>
      </c>
      <c r="I271" s="19">
        <v>1400000</v>
      </c>
      <c r="J271" s="20">
        <v>39850</v>
      </c>
      <c r="K271" s="17" t="s">
        <v>8214</v>
      </c>
      <c r="L271" s="17" t="s">
        <v>8215</v>
      </c>
      <c r="M271" s="17" t="s">
        <v>7811</v>
      </c>
      <c r="N271" s="20">
        <v>39974</v>
      </c>
      <c r="O271" s="20">
        <v>40608</v>
      </c>
      <c r="P271" s="21">
        <f t="shared" si="8"/>
        <v>1</v>
      </c>
      <c r="Q271" s="22">
        <f t="shared" si="9"/>
        <v>634</v>
      </c>
    </row>
    <row r="272" spans="1:17" x14ac:dyDescent="0.2">
      <c r="A272" s="23">
        <v>110829</v>
      </c>
      <c r="B272" s="17" t="s">
        <v>267</v>
      </c>
      <c r="C272" s="17" t="s">
        <v>7832</v>
      </c>
      <c r="D272" s="17" t="s">
        <v>1124</v>
      </c>
      <c r="E272" s="17" t="s">
        <v>7693</v>
      </c>
      <c r="F272" s="17" t="s">
        <v>7694</v>
      </c>
      <c r="G272" s="18">
        <v>0</v>
      </c>
      <c r="H272" s="18">
        <v>4.7</v>
      </c>
      <c r="I272" s="19">
        <v>482308.13</v>
      </c>
      <c r="J272" s="20">
        <v>39850</v>
      </c>
      <c r="K272" s="17" t="s">
        <v>8216</v>
      </c>
      <c r="L272" s="17" t="s">
        <v>7724</v>
      </c>
      <c r="M272" s="17" t="s">
        <v>8217</v>
      </c>
      <c r="N272" s="20">
        <v>39987</v>
      </c>
      <c r="O272" s="20">
        <v>39994</v>
      </c>
      <c r="P272" s="21">
        <f t="shared" si="8"/>
        <v>1</v>
      </c>
      <c r="Q272" s="22">
        <f t="shared" si="9"/>
        <v>7</v>
      </c>
    </row>
    <row r="273" spans="1:17" x14ac:dyDescent="0.2">
      <c r="A273" s="23">
        <v>81504.009999999995</v>
      </c>
      <c r="B273" s="17" t="s">
        <v>197</v>
      </c>
      <c r="C273" s="17" t="s">
        <v>7759</v>
      </c>
      <c r="D273" s="17" t="s">
        <v>108</v>
      </c>
      <c r="E273" s="17" t="s">
        <v>7693</v>
      </c>
      <c r="F273" s="17" t="s">
        <v>7694</v>
      </c>
      <c r="G273" s="18">
        <v>0</v>
      </c>
      <c r="H273" s="18">
        <v>3.41</v>
      </c>
      <c r="I273" s="19">
        <v>2640000</v>
      </c>
      <c r="J273" s="20">
        <v>39794</v>
      </c>
      <c r="K273" s="17" t="s">
        <v>8218</v>
      </c>
      <c r="L273" s="17" t="s">
        <v>8219</v>
      </c>
      <c r="M273" s="17" t="s">
        <v>8220</v>
      </c>
      <c r="N273" s="20">
        <v>39994</v>
      </c>
      <c r="O273" s="20">
        <v>39948</v>
      </c>
      <c r="P273" s="21">
        <f t="shared" si="8"/>
        <v>1</v>
      </c>
      <c r="Q273" s="22">
        <f t="shared" si="9"/>
        <v>-46</v>
      </c>
    </row>
    <row r="274" spans="1:17" x14ac:dyDescent="0.2">
      <c r="A274" s="23">
        <v>126531</v>
      </c>
      <c r="B274" s="17" t="s">
        <v>204</v>
      </c>
      <c r="C274" s="17" t="s">
        <v>7839</v>
      </c>
      <c r="D274" s="17" t="s">
        <v>4909</v>
      </c>
      <c r="E274" s="17" t="s">
        <v>7693</v>
      </c>
      <c r="F274" s="17" t="s">
        <v>7694</v>
      </c>
      <c r="G274" s="18">
        <v>0</v>
      </c>
      <c r="H274" s="18">
        <v>5.47</v>
      </c>
      <c r="I274" s="19">
        <v>416402</v>
      </c>
      <c r="J274" s="20">
        <v>43595</v>
      </c>
      <c r="K274" s="17" t="s">
        <v>8221</v>
      </c>
      <c r="L274" s="17" t="s">
        <v>7699</v>
      </c>
      <c r="M274" s="17" t="s">
        <v>4911</v>
      </c>
      <c r="N274" s="20">
        <v>43727</v>
      </c>
      <c r="O274" s="20">
        <v>43727</v>
      </c>
      <c r="P274" s="21">
        <f t="shared" si="8"/>
        <v>0</v>
      </c>
      <c r="Q274" s="22">
        <f t="shared" si="9"/>
        <v>0</v>
      </c>
    </row>
    <row r="275" spans="1:17" x14ac:dyDescent="0.2">
      <c r="A275" s="23">
        <v>82447.02</v>
      </c>
      <c r="B275" s="17" t="s">
        <v>107</v>
      </c>
      <c r="C275" s="17" t="s">
        <v>7740</v>
      </c>
      <c r="D275" s="17" t="s">
        <v>460</v>
      </c>
      <c r="E275" s="17" t="s">
        <v>7693</v>
      </c>
      <c r="F275" s="17" t="s">
        <v>7694</v>
      </c>
      <c r="G275" s="18">
        <v>28.96</v>
      </c>
      <c r="H275" s="18">
        <v>33.85</v>
      </c>
      <c r="I275" s="19">
        <v>313642.07</v>
      </c>
      <c r="J275" s="20">
        <v>39892</v>
      </c>
      <c r="K275" s="17" t="s">
        <v>8222</v>
      </c>
      <c r="L275" s="17" t="s">
        <v>8223</v>
      </c>
      <c r="M275" s="17" t="s">
        <v>8224</v>
      </c>
      <c r="N275" s="20">
        <v>39994</v>
      </c>
      <c r="O275" s="20">
        <v>39972</v>
      </c>
      <c r="P275" s="21">
        <f t="shared" si="8"/>
        <v>1</v>
      </c>
      <c r="Q275" s="22">
        <f t="shared" si="9"/>
        <v>-22</v>
      </c>
    </row>
    <row r="276" spans="1:17" x14ac:dyDescent="0.2">
      <c r="A276" s="23">
        <v>127093</v>
      </c>
      <c r="B276" s="17" t="s">
        <v>86</v>
      </c>
      <c r="C276" s="17" t="s">
        <v>7920</v>
      </c>
      <c r="D276" s="17" t="s">
        <v>393</v>
      </c>
      <c r="E276" s="17" t="s">
        <v>7693</v>
      </c>
      <c r="F276" s="17" t="s">
        <v>7694</v>
      </c>
      <c r="G276" s="18">
        <v>9.1</v>
      </c>
      <c r="H276" s="18">
        <v>15.44</v>
      </c>
      <c r="I276" s="19">
        <v>849560</v>
      </c>
      <c r="J276" s="20">
        <v>43504</v>
      </c>
      <c r="K276" s="17" t="s">
        <v>8225</v>
      </c>
      <c r="L276" s="17" t="s">
        <v>7874</v>
      </c>
      <c r="M276" s="17" t="s">
        <v>3582</v>
      </c>
      <c r="N276" s="20">
        <v>43698</v>
      </c>
      <c r="O276" s="20">
        <v>43698</v>
      </c>
      <c r="P276" s="21">
        <f t="shared" si="8"/>
        <v>0</v>
      </c>
      <c r="Q276" s="22">
        <f t="shared" si="9"/>
        <v>0</v>
      </c>
    </row>
    <row r="277" spans="1:17" x14ac:dyDescent="0.2">
      <c r="A277" s="23">
        <v>127189</v>
      </c>
      <c r="B277" s="17" t="s">
        <v>308</v>
      </c>
      <c r="C277" s="17" t="s">
        <v>8226</v>
      </c>
      <c r="D277" s="17" t="s">
        <v>4685</v>
      </c>
      <c r="E277" s="17" t="s">
        <v>7693</v>
      </c>
      <c r="F277" s="17" t="s">
        <v>7710</v>
      </c>
      <c r="G277" s="18">
        <v>1.57</v>
      </c>
      <c r="H277" s="18">
        <v>4.71</v>
      </c>
      <c r="I277" s="19">
        <v>357200</v>
      </c>
      <c r="J277" s="20">
        <v>43595</v>
      </c>
      <c r="K277" s="17" t="s">
        <v>8227</v>
      </c>
      <c r="L277" s="17" t="s">
        <v>7699</v>
      </c>
      <c r="M277" s="17" t="s">
        <v>4916</v>
      </c>
      <c r="N277" s="20">
        <v>43726</v>
      </c>
      <c r="O277" s="20">
        <v>43726</v>
      </c>
      <c r="P277" s="21">
        <f t="shared" si="8"/>
        <v>0</v>
      </c>
      <c r="Q277" s="22">
        <f t="shared" si="9"/>
        <v>0</v>
      </c>
    </row>
    <row r="278" spans="1:17" x14ac:dyDescent="0.2">
      <c r="A278" s="23">
        <v>127178</v>
      </c>
      <c r="B278" s="17" t="s">
        <v>107</v>
      </c>
      <c r="C278" s="17" t="s">
        <v>7740</v>
      </c>
      <c r="D278" s="17" t="s">
        <v>460</v>
      </c>
      <c r="E278" s="17" t="s">
        <v>7693</v>
      </c>
      <c r="F278" s="17" t="s">
        <v>7694</v>
      </c>
      <c r="G278" s="18">
        <v>0</v>
      </c>
      <c r="H278" s="18">
        <v>5.5</v>
      </c>
      <c r="I278" s="19">
        <v>866001</v>
      </c>
      <c r="J278" s="20">
        <v>43553</v>
      </c>
      <c r="K278" s="17" t="s">
        <v>8228</v>
      </c>
      <c r="L278" s="17" t="s">
        <v>7927</v>
      </c>
      <c r="M278" s="17" t="s">
        <v>4135</v>
      </c>
      <c r="N278" s="20">
        <v>43643</v>
      </c>
      <c r="O278" s="20">
        <v>43643</v>
      </c>
      <c r="P278" s="21">
        <f t="shared" si="8"/>
        <v>0</v>
      </c>
      <c r="Q278" s="22">
        <f t="shared" si="9"/>
        <v>0</v>
      </c>
    </row>
    <row r="279" spans="1:17" x14ac:dyDescent="0.2">
      <c r="A279" s="23">
        <v>127104</v>
      </c>
      <c r="B279" s="17" t="s">
        <v>256</v>
      </c>
      <c r="C279" s="17" t="s">
        <v>7972</v>
      </c>
      <c r="D279" s="17" t="s">
        <v>8229</v>
      </c>
      <c r="E279" s="17" t="s">
        <v>7693</v>
      </c>
      <c r="F279" s="17" t="s">
        <v>7694</v>
      </c>
      <c r="G279" s="18">
        <v>0</v>
      </c>
      <c r="H279" s="18">
        <v>2.17</v>
      </c>
      <c r="I279" s="19">
        <v>453400</v>
      </c>
      <c r="J279" s="20">
        <v>43553</v>
      </c>
      <c r="K279" s="17" t="s">
        <v>8230</v>
      </c>
      <c r="L279" s="17" t="s">
        <v>7744</v>
      </c>
      <c r="M279" s="17" t="s">
        <v>4135</v>
      </c>
      <c r="N279" s="20">
        <v>43643</v>
      </c>
      <c r="O279" s="20">
        <v>43643</v>
      </c>
      <c r="P279" s="21">
        <f t="shared" si="8"/>
        <v>0</v>
      </c>
      <c r="Q279" s="22">
        <f t="shared" si="9"/>
        <v>0</v>
      </c>
    </row>
    <row r="280" spans="1:17" x14ac:dyDescent="0.2">
      <c r="A280" s="23">
        <v>127254</v>
      </c>
      <c r="B280" s="17" t="s">
        <v>318</v>
      </c>
      <c r="C280" s="17" t="s">
        <v>7887</v>
      </c>
      <c r="D280" s="17" t="s">
        <v>757</v>
      </c>
      <c r="E280" s="17" t="s">
        <v>7693</v>
      </c>
      <c r="F280" s="17" t="s">
        <v>7694</v>
      </c>
      <c r="G280" s="18">
        <v>13.37</v>
      </c>
      <c r="H280" s="18">
        <v>17.5</v>
      </c>
      <c r="I280" s="19">
        <v>5591521</v>
      </c>
      <c r="J280" s="20">
        <v>43441</v>
      </c>
      <c r="K280" s="17" t="s">
        <v>8231</v>
      </c>
      <c r="L280" s="17" t="s">
        <v>8110</v>
      </c>
      <c r="M280" s="17" t="s">
        <v>4503</v>
      </c>
      <c r="N280" s="20">
        <v>43705</v>
      </c>
      <c r="O280" s="20">
        <v>43705</v>
      </c>
      <c r="P280" s="21">
        <f t="shared" si="8"/>
        <v>0</v>
      </c>
      <c r="Q280" s="22">
        <f t="shared" si="9"/>
        <v>0</v>
      </c>
    </row>
    <row r="281" spans="1:17" x14ac:dyDescent="0.2">
      <c r="A281" s="23">
        <v>127287</v>
      </c>
      <c r="B281" s="17" t="s">
        <v>254</v>
      </c>
      <c r="C281" s="17" t="s">
        <v>7721</v>
      </c>
      <c r="D281" s="17" t="s">
        <v>1124</v>
      </c>
      <c r="E281" s="17" t="s">
        <v>7693</v>
      </c>
      <c r="F281" s="17" t="s">
        <v>7694</v>
      </c>
      <c r="G281" s="18">
        <v>13.45</v>
      </c>
      <c r="H281" s="18">
        <v>21.95</v>
      </c>
      <c r="I281" s="19">
        <v>1388729</v>
      </c>
      <c r="J281" s="20">
        <v>43553</v>
      </c>
      <c r="K281" s="17" t="s">
        <v>8232</v>
      </c>
      <c r="L281" s="17" t="s">
        <v>8144</v>
      </c>
      <c r="M281" s="17" t="s">
        <v>4135</v>
      </c>
      <c r="N281" s="20">
        <v>43740</v>
      </c>
      <c r="O281" s="20">
        <v>43740</v>
      </c>
      <c r="P281" s="21">
        <f t="shared" si="8"/>
        <v>0</v>
      </c>
      <c r="Q281" s="22">
        <f t="shared" si="9"/>
        <v>0</v>
      </c>
    </row>
    <row r="282" spans="1:17" x14ac:dyDescent="0.2">
      <c r="A282" s="23">
        <v>127257</v>
      </c>
      <c r="B282" s="17" t="s">
        <v>54</v>
      </c>
      <c r="C282" s="17" t="s">
        <v>7709</v>
      </c>
      <c r="D282" s="17" t="s">
        <v>108</v>
      </c>
      <c r="E282" s="17" t="s">
        <v>7693</v>
      </c>
      <c r="F282" s="17" t="s">
        <v>7694</v>
      </c>
      <c r="G282" s="18">
        <v>5</v>
      </c>
      <c r="H282" s="18">
        <v>8.65</v>
      </c>
      <c r="I282" s="19">
        <v>2864371</v>
      </c>
      <c r="J282" s="20">
        <v>43441</v>
      </c>
      <c r="K282" s="17" t="s">
        <v>8233</v>
      </c>
      <c r="L282" s="17" t="s">
        <v>7699</v>
      </c>
      <c r="M282" s="17" t="s">
        <v>4503</v>
      </c>
      <c r="N282" s="20">
        <v>43682</v>
      </c>
      <c r="O282" s="20">
        <v>43682</v>
      </c>
      <c r="P282" s="21">
        <f t="shared" si="8"/>
        <v>0</v>
      </c>
      <c r="Q282" s="22">
        <f t="shared" si="9"/>
        <v>0</v>
      </c>
    </row>
    <row r="283" spans="1:17" x14ac:dyDescent="0.2">
      <c r="A283" s="23">
        <v>127278</v>
      </c>
      <c r="B283" s="17" t="s">
        <v>250</v>
      </c>
      <c r="C283" s="17" t="s">
        <v>7790</v>
      </c>
      <c r="D283" s="17" t="s">
        <v>1667</v>
      </c>
      <c r="E283" s="17" t="s">
        <v>7693</v>
      </c>
      <c r="F283" s="17" t="s">
        <v>7710</v>
      </c>
      <c r="G283" s="18">
        <v>4.4000000000000004</v>
      </c>
      <c r="H283" s="18">
        <v>16.21</v>
      </c>
      <c r="I283" s="19">
        <v>1215682</v>
      </c>
      <c r="J283" s="20">
        <v>43504</v>
      </c>
      <c r="K283" s="17" t="s">
        <v>8234</v>
      </c>
      <c r="L283" s="17" t="s">
        <v>7699</v>
      </c>
      <c r="M283" s="17" t="s">
        <v>3582</v>
      </c>
      <c r="N283" s="20">
        <v>43588</v>
      </c>
      <c r="O283" s="20">
        <v>43588</v>
      </c>
      <c r="P283" s="21">
        <f t="shared" si="8"/>
        <v>0</v>
      </c>
      <c r="Q283" s="22">
        <f t="shared" si="9"/>
        <v>0</v>
      </c>
    </row>
    <row r="284" spans="1:17" x14ac:dyDescent="0.2">
      <c r="A284" s="23">
        <v>127284</v>
      </c>
      <c r="B284" s="17" t="s">
        <v>298</v>
      </c>
      <c r="C284" s="17" t="s">
        <v>8135</v>
      </c>
      <c r="D284" s="17" t="s">
        <v>3089</v>
      </c>
      <c r="E284" s="17" t="s">
        <v>7693</v>
      </c>
      <c r="F284" s="17" t="s">
        <v>7694</v>
      </c>
      <c r="G284" s="18">
        <v>11.04</v>
      </c>
      <c r="H284" s="18">
        <v>15.66</v>
      </c>
      <c r="I284" s="19">
        <v>1262822</v>
      </c>
      <c r="J284" s="20">
        <v>43553</v>
      </c>
      <c r="K284" s="17" t="s">
        <v>8235</v>
      </c>
      <c r="L284" s="17" t="s">
        <v>8080</v>
      </c>
      <c r="M284" s="17" t="s">
        <v>4135</v>
      </c>
      <c r="N284" s="20">
        <v>43738</v>
      </c>
      <c r="O284" s="20">
        <v>43738</v>
      </c>
      <c r="P284" s="21">
        <f t="shared" si="8"/>
        <v>0</v>
      </c>
      <c r="Q284" s="22">
        <f t="shared" si="9"/>
        <v>0</v>
      </c>
    </row>
    <row r="285" spans="1:17" x14ac:dyDescent="0.2">
      <c r="A285" s="23">
        <v>81674.009999999995</v>
      </c>
      <c r="B285" s="17" t="s">
        <v>284</v>
      </c>
      <c r="C285" s="17" t="s">
        <v>7865</v>
      </c>
      <c r="D285" s="17" t="s">
        <v>460</v>
      </c>
      <c r="E285" s="17" t="s">
        <v>7693</v>
      </c>
      <c r="F285" s="17" t="s">
        <v>7694</v>
      </c>
      <c r="G285" s="18">
        <v>2.88</v>
      </c>
      <c r="H285" s="18">
        <v>6.05</v>
      </c>
      <c r="I285" s="19">
        <v>480452.15</v>
      </c>
      <c r="J285" s="20">
        <v>39850</v>
      </c>
      <c r="K285" s="17" t="s">
        <v>8236</v>
      </c>
      <c r="L285" s="17" t="s">
        <v>7773</v>
      </c>
      <c r="M285" s="17" t="s">
        <v>8237</v>
      </c>
      <c r="N285" s="20">
        <v>39994</v>
      </c>
      <c r="O285" s="20">
        <v>39976</v>
      </c>
      <c r="P285" s="21">
        <f t="shared" si="8"/>
        <v>1</v>
      </c>
      <c r="Q285" s="22">
        <f t="shared" si="9"/>
        <v>-18</v>
      </c>
    </row>
    <row r="286" spans="1:17" x14ac:dyDescent="0.2">
      <c r="A286" s="23">
        <v>81674.02</v>
      </c>
      <c r="B286" s="17" t="s">
        <v>241</v>
      </c>
      <c r="C286" s="17" t="s">
        <v>7915</v>
      </c>
      <c r="D286" s="17" t="s">
        <v>460</v>
      </c>
      <c r="E286" s="17" t="s">
        <v>7693</v>
      </c>
      <c r="F286" s="17" t="s">
        <v>7694</v>
      </c>
      <c r="G286" s="18">
        <v>0</v>
      </c>
      <c r="H286" s="18">
        <v>2.2599999999999998</v>
      </c>
      <c r="I286" s="19">
        <v>362031.69</v>
      </c>
      <c r="J286" s="20">
        <v>39850</v>
      </c>
      <c r="K286" s="17" t="s">
        <v>8236</v>
      </c>
      <c r="L286" s="17" t="s">
        <v>7773</v>
      </c>
      <c r="M286" s="17" t="s">
        <v>8238</v>
      </c>
      <c r="N286" s="20">
        <v>39994</v>
      </c>
      <c r="O286" s="20">
        <v>39976</v>
      </c>
      <c r="P286" s="21">
        <f t="shared" si="8"/>
        <v>1</v>
      </c>
      <c r="Q286" s="22">
        <f t="shared" si="9"/>
        <v>-18</v>
      </c>
    </row>
    <row r="287" spans="1:17" x14ac:dyDescent="0.2">
      <c r="A287" s="23">
        <v>127327</v>
      </c>
      <c r="B287" s="17" t="s">
        <v>235</v>
      </c>
      <c r="C287" s="17" t="s">
        <v>7861</v>
      </c>
      <c r="D287" s="17" t="s">
        <v>4777</v>
      </c>
      <c r="E287" s="17" t="s">
        <v>7693</v>
      </c>
      <c r="F287" s="17" t="s">
        <v>7694</v>
      </c>
      <c r="G287" s="18">
        <v>0</v>
      </c>
      <c r="H287" s="18">
        <v>7</v>
      </c>
      <c r="I287" s="19">
        <v>663062</v>
      </c>
      <c r="J287" s="20">
        <v>43637</v>
      </c>
      <c r="K287" s="17" t="s">
        <v>8239</v>
      </c>
      <c r="L287" s="17" t="s">
        <v>7728</v>
      </c>
      <c r="M287" s="17" t="s">
        <v>3582</v>
      </c>
      <c r="N287" s="20">
        <v>43704</v>
      </c>
      <c r="O287" s="20">
        <v>43704</v>
      </c>
      <c r="P287" s="21">
        <f t="shared" si="8"/>
        <v>0</v>
      </c>
      <c r="Q287" s="22">
        <f t="shared" si="9"/>
        <v>0</v>
      </c>
    </row>
    <row r="288" spans="1:17" x14ac:dyDescent="0.2">
      <c r="A288" s="23">
        <v>127184</v>
      </c>
      <c r="B288" s="17" t="s">
        <v>197</v>
      </c>
      <c r="C288" s="17" t="s">
        <v>7759</v>
      </c>
      <c r="D288" s="17" t="s">
        <v>369</v>
      </c>
      <c r="E288" s="17" t="s">
        <v>7693</v>
      </c>
      <c r="F288" s="17" t="s">
        <v>7694</v>
      </c>
      <c r="G288" s="18">
        <v>22.4</v>
      </c>
      <c r="H288" s="18">
        <v>29.73</v>
      </c>
      <c r="I288" s="19">
        <v>1664662</v>
      </c>
      <c r="J288" s="20">
        <v>43553</v>
      </c>
      <c r="K288" s="17" t="s">
        <v>8240</v>
      </c>
      <c r="L288" s="17" t="s">
        <v>7699</v>
      </c>
      <c r="M288" s="17" t="s">
        <v>4738</v>
      </c>
      <c r="N288" s="20">
        <v>43762</v>
      </c>
      <c r="O288" s="20">
        <v>43762</v>
      </c>
      <c r="P288" s="21">
        <f t="shared" si="8"/>
        <v>0</v>
      </c>
      <c r="Q288" s="22">
        <f t="shared" si="9"/>
        <v>0</v>
      </c>
    </row>
    <row r="289" spans="1:17" x14ac:dyDescent="0.2">
      <c r="A289" s="23">
        <v>127819</v>
      </c>
      <c r="B289" s="17" t="s">
        <v>397</v>
      </c>
      <c r="C289" s="17" t="s">
        <v>7750</v>
      </c>
      <c r="D289" s="17" t="s">
        <v>5817</v>
      </c>
      <c r="E289" s="17" t="s">
        <v>7693</v>
      </c>
      <c r="F289" s="17" t="s">
        <v>7694</v>
      </c>
      <c r="G289" s="18">
        <v>7.62</v>
      </c>
      <c r="H289" s="18">
        <v>17.87</v>
      </c>
      <c r="I289" s="19">
        <v>1249610</v>
      </c>
      <c r="J289" s="20">
        <v>43595</v>
      </c>
      <c r="K289" s="17" t="s">
        <v>8241</v>
      </c>
      <c r="L289" s="17" t="s">
        <v>7946</v>
      </c>
      <c r="M289" s="17" t="s">
        <v>3197</v>
      </c>
      <c r="N289" s="20">
        <v>43742</v>
      </c>
      <c r="O289" s="20">
        <v>43742</v>
      </c>
      <c r="P289" s="21">
        <f t="shared" si="8"/>
        <v>0</v>
      </c>
      <c r="Q289" s="22">
        <f t="shared" si="9"/>
        <v>0</v>
      </c>
    </row>
    <row r="290" spans="1:17" x14ac:dyDescent="0.2">
      <c r="A290" s="23">
        <v>112110</v>
      </c>
      <c r="B290" s="17" t="s">
        <v>176</v>
      </c>
      <c r="C290" s="17" t="s">
        <v>7868</v>
      </c>
      <c r="D290" s="17" t="s">
        <v>1683</v>
      </c>
      <c r="E290" s="17" t="s">
        <v>7693</v>
      </c>
      <c r="F290" s="17" t="s">
        <v>7694</v>
      </c>
      <c r="G290" s="18">
        <v>0</v>
      </c>
      <c r="H290" s="18">
        <v>3.15</v>
      </c>
      <c r="I290" s="19">
        <v>174664.44</v>
      </c>
      <c r="J290" s="20">
        <v>39892</v>
      </c>
      <c r="K290" s="17" t="s">
        <v>8242</v>
      </c>
      <c r="L290" s="17" t="s">
        <v>8223</v>
      </c>
      <c r="M290" s="17" t="s">
        <v>8243</v>
      </c>
      <c r="N290" s="20">
        <v>39994</v>
      </c>
      <c r="O290" s="20">
        <v>39990</v>
      </c>
      <c r="P290" s="21">
        <f t="shared" si="8"/>
        <v>1</v>
      </c>
      <c r="Q290" s="22">
        <f t="shared" si="9"/>
        <v>-4</v>
      </c>
    </row>
    <row r="291" spans="1:17" x14ac:dyDescent="0.2">
      <c r="A291" s="23">
        <v>112109</v>
      </c>
      <c r="B291" s="17" t="s">
        <v>176</v>
      </c>
      <c r="C291" s="17" t="s">
        <v>7868</v>
      </c>
      <c r="D291" s="17" t="s">
        <v>8244</v>
      </c>
      <c r="E291" s="17" t="s">
        <v>7693</v>
      </c>
      <c r="F291" s="17" t="s">
        <v>7694</v>
      </c>
      <c r="G291" s="18">
        <v>0</v>
      </c>
      <c r="H291" s="18">
        <v>0.9</v>
      </c>
      <c r="I291" s="19">
        <v>118131</v>
      </c>
      <c r="J291" s="20">
        <v>39892</v>
      </c>
      <c r="K291" s="17" t="s">
        <v>8242</v>
      </c>
      <c r="L291" s="17" t="s">
        <v>8223</v>
      </c>
      <c r="M291" s="17" t="s">
        <v>8243</v>
      </c>
      <c r="N291" s="20">
        <v>39994</v>
      </c>
      <c r="O291" s="20">
        <v>39990</v>
      </c>
      <c r="P291" s="21">
        <f t="shared" si="8"/>
        <v>1</v>
      </c>
      <c r="Q291" s="22">
        <f t="shared" si="9"/>
        <v>-4</v>
      </c>
    </row>
    <row r="292" spans="1:17" x14ac:dyDescent="0.2">
      <c r="A292" s="23">
        <v>127929</v>
      </c>
      <c r="B292" s="17" t="s">
        <v>798</v>
      </c>
      <c r="C292" s="17" t="s">
        <v>7726</v>
      </c>
      <c r="D292" s="17" t="s">
        <v>665</v>
      </c>
      <c r="E292" s="17" t="s">
        <v>7693</v>
      </c>
      <c r="F292" s="17" t="s">
        <v>7694</v>
      </c>
      <c r="G292" s="18">
        <v>0</v>
      </c>
      <c r="H292" s="18">
        <v>4.09</v>
      </c>
      <c r="I292" s="19">
        <v>665831</v>
      </c>
      <c r="J292" s="20">
        <v>43595</v>
      </c>
      <c r="K292" s="17" t="s">
        <v>8245</v>
      </c>
      <c r="L292" s="17" t="s">
        <v>7763</v>
      </c>
      <c r="M292" s="17" t="s">
        <v>4135</v>
      </c>
      <c r="N292" s="20">
        <v>43772</v>
      </c>
      <c r="O292" s="20">
        <v>43772</v>
      </c>
      <c r="P292" s="21">
        <f t="shared" si="8"/>
        <v>0</v>
      </c>
      <c r="Q292" s="22">
        <f t="shared" si="9"/>
        <v>0</v>
      </c>
    </row>
    <row r="293" spans="1:17" x14ac:dyDescent="0.2">
      <c r="A293" s="23">
        <v>127928</v>
      </c>
      <c r="B293" s="17" t="s">
        <v>798</v>
      </c>
      <c r="C293" s="17" t="s">
        <v>7726</v>
      </c>
      <c r="D293" s="17" t="s">
        <v>4777</v>
      </c>
      <c r="E293" s="17" t="s">
        <v>7693</v>
      </c>
      <c r="F293" s="17" t="s">
        <v>7694</v>
      </c>
      <c r="G293" s="18">
        <v>6</v>
      </c>
      <c r="H293" s="18">
        <v>14.66</v>
      </c>
      <c r="I293" s="19">
        <v>1168011</v>
      </c>
      <c r="J293" s="20">
        <v>43595</v>
      </c>
      <c r="K293" s="17" t="s">
        <v>8245</v>
      </c>
      <c r="L293" s="17" t="s">
        <v>7763</v>
      </c>
      <c r="M293" s="17" t="s">
        <v>4135</v>
      </c>
      <c r="N293" s="20">
        <v>43772</v>
      </c>
      <c r="O293" s="20">
        <v>43772</v>
      </c>
      <c r="P293" s="21">
        <f t="shared" si="8"/>
        <v>0</v>
      </c>
      <c r="Q293" s="22">
        <f t="shared" si="9"/>
        <v>0</v>
      </c>
    </row>
    <row r="294" spans="1:17" x14ac:dyDescent="0.2">
      <c r="A294" s="23">
        <v>127179</v>
      </c>
      <c r="B294" s="17" t="s">
        <v>98</v>
      </c>
      <c r="C294" s="17" t="s">
        <v>7760</v>
      </c>
      <c r="D294" s="17" t="s">
        <v>1124</v>
      </c>
      <c r="E294" s="17" t="s">
        <v>7693</v>
      </c>
      <c r="F294" s="17" t="s">
        <v>7694</v>
      </c>
      <c r="G294" s="18">
        <v>6.06</v>
      </c>
      <c r="H294" s="18">
        <v>10.26</v>
      </c>
      <c r="I294" s="19">
        <v>866803</v>
      </c>
      <c r="J294" s="20">
        <v>43595</v>
      </c>
      <c r="K294" s="17" t="s">
        <v>8246</v>
      </c>
      <c r="L294" s="17" t="s">
        <v>7927</v>
      </c>
      <c r="M294" s="17" t="s">
        <v>4701</v>
      </c>
      <c r="N294" s="20">
        <v>43698</v>
      </c>
      <c r="O294" s="20">
        <v>43698</v>
      </c>
      <c r="P294" s="21">
        <f t="shared" si="8"/>
        <v>0</v>
      </c>
      <c r="Q294" s="22">
        <f t="shared" si="9"/>
        <v>0</v>
      </c>
    </row>
    <row r="295" spans="1:17" x14ac:dyDescent="0.2">
      <c r="A295" s="23">
        <v>127831</v>
      </c>
      <c r="B295" s="17" t="s">
        <v>169</v>
      </c>
      <c r="C295" s="17" t="s">
        <v>7694</v>
      </c>
      <c r="D295" s="17" t="s">
        <v>3919</v>
      </c>
      <c r="E295" s="17" t="s">
        <v>7693</v>
      </c>
      <c r="F295" s="17" t="s">
        <v>7710</v>
      </c>
      <c r="G295" s="18">
        <v>10.42</v>
      </c>
      <c r="H295" s="18">
        <v>19.420000000000002</v>
      </c>
      <c r="I295" s="19">
        <v>1070020</v>
      </c>
      <c r="J295" s="20">
        <v>43595</v>
      </c>
      <c r="K295" s="17" t="s">
        <v>8247</v>
      </c>
      <c r="L295" s="17" t="s">
        <v>8248</v>
      </c>
      <c r="M295" s="17" t="s">
        <v>3582</v>
      </c>
      <c r="N295" s="20">
        <v>43701</v>
      </c>
      <c r="O295" s="20">
        <v>43701</v>
      </c>
      <c r="P295" s="21">
        <f t="shared" si="8"/>
        <v>0</v>
      </c>
      <c r="Q295" s="22">
        <f t="shared" si="9"/>
        <v>0</v>
      </c>
    </row>
    <row r="296" spans="1:17" x14ac:dyDescent="0.2">
      <c r="A296" s="23">
        <v>127887</v>
      </c>
      <c r="B296" s="17" t="s">
        <v>199</v>
      </c>
      <c r="C296" s="17" t="s">
        <v>7715</v>
      </c>
      <c r="D296" s="17" t="s">
        <v>8249</v>
      </c>
      <c r="E296" s="17" t="s">
        <v>7693</v>
      </c>
      <c r="F296" s="17" t="s">
        <v>7694</v>
      </c>
      <c r="G296" s="18">
        <v>1.9</v>
      </c>
      <c r="H296" s="18">
        <v>2.78</v>
      </c>
      <c r="I296" s="19">
        <v>231390</v>
      </c>
      <c r="J296" s="20">
        <v>43553</v>
      </c>
      <c r="K296" s="17" t="s">
        <v>8250</v>
      </c>
      <c r="L296" s="17" t="s">
        <v>7699</v>
      </c>
      <c r="M296" s="17" t="s">
        <v>3213</v>
      </c>
      <c r="N296" s="20">
        <v>43735</v>
      </c>
      <c r="O296" s="20">
        <v>43735</v>
      </c>
      <c r="P296" s="21">
        <f t="shared" si="8"/>
        <v>0</v>
      </c>
      <c r="Q296" s="22">
        <f t="shared" si="9"/>
        <v>0</v>
      </c>
    </row>
    <row r="297" spans="1:17" x14ac:dyDescent="0.2">
      <c r="A297" s="23">
        <v>81328.009999999995</v>
      </c>
      <c r="B297" s="17" t="s">
        <v>90</v>
      </c>
      <c r="C297" s="17" t="s">
        <v>8116</v>
      </c>
      <c r="D297" s="17" t="s">
        <v>139</v>
      </c>
      <c r="E297" s="17" t="s">
        <v>7693</v>
      </c>
      <c r="F297" s="17" t="s">
        <v>7694</v>
      </c>
      <c r="G297" s="18">
        <v>7.66</v>
      </c>
      <c r="H297" s="18">
        <v>10.37</v>
      </c>
      <c r="I297" s="19">
        <v>448469.19</v>
      </c>
      <c r="J297" s="20">
        <v>38422</v>
      </c>
      <c r="K297" s="17" t="s">
        <v>8251</v>
      </c>
      <c r="L297" s="17" t="s">
        <v>8252</v>
      </c>
      <c r="M297" s="17" t="s">
        <v>8253</v>
      </c>
      <c r="N297" s="20">
        <v>38579</v>
      </c>
      <c r="O297" s="20">
        <v>38579</v>
      </c>
      <c r="P297" s="21">
        <f t="shared" si="8"/>
        <v>0</v>
      </c>
      <c r="Q297" s="22">
        <f t="shared" si="9"/>
        <v>0</v>
      </c>
    </row>
    <row r="298" spans="1:17" x14ac:dyDescent="0.2">
      <c r="A298" s="23">
        <v>84386.01</v>
      </c>
      <c r="B298" s="17" t="s">
        <v>308</v>
      </c>
      <c r="C298" s="17" t="s">
        <v>8226</v>
      </c>
      <c r="D298" s="17" t="s">
        <v>1683</v>
      </c>
      <c r="E298" s="17" t="s">
        <v>7693</v>
      </c>
      <c r="F298" s="17" t="s">
        <v>7694</v>
      </c>
      <c r="G298" s="18">
        <v>7.29</v>
      </c>
      <c r="H298" s="18">
        <v>8.98</v>
      </c>
      <c r="I298" s="19">
        <v>483448.49</v>
      </c>
      <c r="J298" s="20">
        <v>39892</v>
      </c>
      <c r="K298" s="17" t="s">
        <v>8242</v>
      </c>
      <c r="L298" s="17" t="s">
        <v>8223</v>
      </c>
      <c r="M298" s="17" t="s">
        <v>57</v>
      </c>
      <c r="N298" s="20">
        <v>39994</v>
      </c>
      <c r="O298" s="20">
        <v>39990</v>
      </c>
      <c r="P298" s="21">
        <f t="shared" si="8"/>
        <v>1</v>
      </c>
      <c r="Q298" s="22">
        <f t="shared" si="9"/>
        <v>-4</v>
      </c>
    </row>
    <row r="299" spans="1:17" x14ac:dyDescent="0.2">
      <c r="A299" s="23">
        <v>112113</v>
      </c>
      <c r="B299" s="17" t="s">
        <v>803</v>
      </c>
      <c r="C299" s="17" t="s">
        <v>8000</v>
      </c>
      <c r="D299" s="17" t="s">
        <v>2782</v>
      </c>
      <c r="E299" s="17" t="s">
        <v>7693</v>
      </c>
      <c r="F299" s="17" t="s">
        <v>7694</v>
      </c>
      <c r="G299" s="18">
        <v>6.26</v>
      </c>
      <c r="H299" s="18">
        <v>9.2799999999999994</v>
      </c>
      <c r="I299" s="19">
        <v>494087.42</v>
      </c>
      <c r="J299" s="20">
        <v>39941</v>
      </c>
      <c r="K299" s="17" t="s">
        <v>8254</v>
      </c>
      <c r="L299" s="17" t="s">
        <v>7795</v>
      </c>
      <c r="M299" s="17" t="s">
        <v>8255</v>
      </c>
      <c r="N299" s="20">
        <v>40003</v>
      </c>
      <c r="O299" s="20">
        <v>40086</v>
      </c>
      <c r="P299" s="21">
        <f t="shared" si="8"/>
        <v>1</v>
      </c>
      <c r="Q299" s="22">
        <f t="shared" si="9"/>
        <v>83</v>
      </c>
    </row>
    <row r="300" spans="1:17" x14ac:dyDescent="0.2">
      <c r="A300" s="23">
        <v>82363.009999999995</v>
      </c>
      <c r="B300" s="17" t="s">
        <v>217</v>
      </c>
      <c r="C300" s="17" t="s">
        <v>8003</v>
      </c>
      <c r="D300" s="17" t="s">
        <v>339</v>
      </c>
      <c r="E300" s="17" t="s">
        <v>7693</v>
      </c>
      <c r="F300" s="17" t="s">
        <v>7694</v>
      </c>
      <c r="G300" s="18">
        <v>19.079999999999998</v>
      </c>
      <c r="H300" s="18">
        <v>30.37</v>
      </c>
      <c r="I300" s="19">
        <v>1701402.14</v>
      </c>
      <c r="J300" s="20">
        <v>38751</v>
      </c>
      <c r="K300" s="17" t="s">
        <v>8256</v>
      </c>
      <c r="L300" s="17" t="s">
        <v>7785</v>
      </c>
      <c r="M300" s="17" t="s">
        <v>8257</v>
      </c>
      <c r="N300" s="20">
        <v>38928</v>
      </c>
      <c r="O300" s="20">
        <v>38928</v>
      </c>
      <c r="P300" s="21">
        <f t="shared" si="8"/>
        <v>0</v>
      </c>
      <c r="Q300" s="22">
        <f t="shared" si="9"/>
        <v>0</v>
      </c>
    </row>
    <row r="301" spans="1:17" x14ac:dyDescent="0.2">
      <c r="A301" s="23">
        <v>101767.01</v>
      </c>
      <c r="B301" s="17" t="s">
        <v>40</v>
      </c>
      <c r="C301" s="17" t="s">
        <v>7781</v>
      </c>
      <c r="D301" s="17" t="s">
        <v>119</v>
      </c>
      <c r="E301" s="17" t="s">
        <v>7693</v>
      </c>
      <c r="F301" s="17" t="s">
        <v>7694</v>
      </c>
      <c r="G301" s="18">
        <v>11.94</v>
      </c>
      <c r="H301" s="18">
        <v>13.39</v>
      </c>
      <c r="I301" s="19">
        <v>502643.31</v>
      </c>
      <c r="J301" s="20">
        <v>38751</v>
      </c>
      <c r="K301" s="17" t="s">
        <v>8258</v>
      </c>
      <c r="L301" s="17" t="s">
        <v>7719</v>
      </c>
      <c r="M301" s="17" t="s">
        <v>7806</v>
      </c>
      <c r="N301" s="20">
        <v>38849</v>
      </c>
      <c r="O301" s="20">
        <v>38849</v>
      </c>
      <c r="P301" s="21">
        <f t="shared" si="8"/>
        <v>0</v>
      </c>
      <c r="Q301" s="22">
        <f t="shared" si="9"/>
        <v>0</v>
      </c>
    </row>
    <row r="302" spans="1:17" x14ac:dyDescent="0.2">
      <c r="A302" s="23">
        <v>112111</v>
      </c>
      <c r="B302" s="17" t="s">
        <v>803</v>
      </c>
      <c r="C302" s="17" t="s">
        <v>8000</v>
      </c>
      <c r="D302" s="17" t="s">
        <v>999</v>
      </c>
      <c r="E302" s="17" t="s">
        <v>7693</v>
      </c>
      <c r="F302" s="17" t="s">
        <v>7694</v>
      </c>
      <c r="G302" s="18">
        <v>0</v>
      </c>
      <c r="H302" s="18">
        <v>6.66</v>
      </c>
      <c r="I302" s="19">
        <v>317608.34000000003</v>
      </c>
      <c r="J302" s="20">
        <v>39892</v>
      </c>
      <c r="K302" s="17" t="s">
        <v>8259</v>
      </c>
      <c r="L302" s="17" t="s">
        <v>8223</v>
      </c>
      <c r="M302" s="17" t="s">
        <v>8260</v>
      </c>
      <c r="N302" s="20">
        <v>40004</v>
      </c>
      <c r="O302" s="20">
        <v>40040</v>
      </c>
      <c r="P302" s="21">
        <f t="shared" si="8"/>
        <v>1</v>
      </c>
      <c r="Q302" s="22">
        <f t="shared" si="9"/>
        <v>36</v>
      </c>
    </row>
    <row r="303" spans="1:17" x14ac:dyDescent="0.2">
      <c r="A303" s="23">
        <v>106975</v>
      </c>
      <c r="B303" s="17" t="s">
        <v>284</v>
      </c>
      <c r="C303" s="17" t="s">
        <v>7865</v>
      </c>
      <c r="D303" s="17" t="s">
        <v>57</v>
      </c>
      <c r="E303" s="17" t="s">
        <v>7693</v>
      </c>
      <c r="F303" s="17" t="s">
        <v>7694</v>
      </c>
      <c r="G303" s="18">
        <v>11.64</v>
      </c>
      <c r="H303" s="18">
        <v>12.84</v>
      </c>
      <c r="I303" s="19">
        <v>432028.8</v>
      </c>
      <c r="J303" s="20">
        <v>38793</v>
      </c>
      <c r="K303" s="17" t="s">
        <v>8261</v>
      </c>
      <c r="L303" s="17" t="s">
        <v>7773</v>
      </c>
      <c r="M303" s="17" t="s">
        <v>8262</v>
      </c>
      <c r="N303" s="20">
        <v>38870</v>
      </c>
      <c r="O303" s="20">
        <v>38870</v>
      </c>
      <c r="P303" s="21">
        <f t="shared" si="8"/>
        <v>0</v>
      </c>
      <c r="Q303" s="22">
        <f t="shared" si="9"/>
        <v>0</v>
      </c>
    </row>
    <row r="304" spans="1:17" x14ac:dyDescent="0.2">
      <c r="A304" s="23">
        <v>112123</v>
      </c>
      <c r="B304" s="17" t="s">
        <v>320</v>
      </c>
      <c r="C304" s="17" t="s">
        <v>8012</v>
      </c>
      <c r="D304" s="17" t="s">
        <v>474</v>
      </c>
      <c r="E304" s="17" t="s">
        <v>7693</v>
      </c>
      <c r="F304" s="17" t="s">
        <v>7694</v>
      </c>
      <c r="G304" s="18">
        <v>0</v>
      </c>
      <c r="H304" s="18">
        <v>3.94</v>
      </c>
      <c r="I304" s="19">
        <v>264664.67</v>
      </c>
      <c r="J304" s="20">
        <v>39892</v>
      </c>
      <c r="K304" s="17" t="s">
        <v>8263</v>
      </c>
      <c r="L304" s="17" t="s">
        <v>8264</v>
      </c>
      <c r="M304" s="17" t="s">
        <v>8265</v>
      </c>
      <c r="N304" s="20">
        <v>40007</v>
      </c>
      <c r="O304" s="20">
        <v>40040</v>
      </c>
      <c r="P304" s="21">
        <f t="shared" si="8"/>
        <v>1</v>
      </c>
      <c r="Q304" s="22">
        <f t="shared" si="9"/>
        <v>33</v>
      </c>
    </row>
    <row r="305" spans="1:17" x14ac:dyDescent="0.2">
      <c r="A305" s="23">
        <v>81373.009999999995</v>
      </c>
      <c r="B305" s="17" t="s">
        <v>300</v>
      </c>
      <c r="C305" s="17" t="s">
        <v>7729</v>
      </c>
      <c r="D305" s="17" t="s">
        <v>335</v>
      </c>
      <c r="E305" s="17" t="s">
        <v>7693</v>
      </c>
      <c r="F305" s="17" t="s">
        <v>7694</v>
      </c>
      <c r="G305" s="18">
        <v>1.98</v>
      </c>
      <c r="H305" s="18">
        <v>7.04</v>
      </c>
      <c r="I305" s="19">
        <v>254280.36</v>
      </c>
      <c r="J305" s="20">
        <v>39892</v>
      </c>
      <c r="K305" s="17" t="s">
        <v>8263</v>
      </c>
      <c r="L305" s="17" t="s">
        <v>7837</v>
      </c>
      <c r="M305" s="17" t="s">
        <v>7953</v>
      </c>
      <c r="N305" s="20">
        <v>40007</v>
      </c>
      <c r="O305" s="20">
        <v>40040</v>
      </c>
      <c r="P305" s="21">
        <f t="shared" si="8"/>
        <v>1</v>
      </c>
      <c r="Q305" s="22">
        <f t="shared" si="9"/>
        <v>33</v>
      </c>
    </row>
    <row r="306" spans="1:17" x14ac:dyDescent="0.2">
      <c r="A306" s="23">
        <v>83622.009999999995</v>
      </c>
      <c r="B306" s="17" t="s">
        <v>152</v>
      </c>
      <c r="C306" s="17" t="s">
        <v>7994</v>
      </c>
      <c r="D306" s="17" t="s">
        <v>913</v>
      </c>
      <c r="E306" s="17" t="s">
        <v>7693</v>
      </c>
      <c r="F306" s="17" t="s">
        <v>7694</v>
      </c>
      <c r="G306" s="18">
        <v>0</v>
      </c>
      <c r="H306" s="18">
        <v>2.13</v>
      </c>
      <c r="I306" s="19">
        <v>563871.65</v>
      </c>
      <c r="J306" s="20">
        <v>39115</v>
      </c>
      <c r="K306" s="17" t="s">
        <v>8266</v>
      </c>
      <c r="L306" s="17" t="s">
        <v>7699</v>
      </c>
      <c r="M306" s="17" t="s">
        <v>8267</v>
      </c>
      <c r="N306" s="20">
        <v>39294</v>
      </c>
      <c r="O306" s="20">
        <v>39294</v>
      </c>
      <c r="P306" s="21">
        <f t="shared" si="8"/>
        <v>0</v>
      </c>
      <c r="Q306" s="22">
        <f t="shared" si="9"/>
        <v>0</v>
      </c>
    </row>
    <row r="307" spans="1:17" x14ac:dyDescent="0.2">
      <c r="A307" s="23">
        <v>112118</v>
      </c>
      <c r="B307" s="17" t="s">
        <v>188</v>
      </c>
      <c r="C307" s="17" t="s">
        <v>7704</v>
      </c>
      <c r="D307" s="17" t="s">
        <v>2652</v>
      </c>
      <c r="E307" s="17" t="s">
        <v>7693</v>
      </c>
      <c r="F307" s="17" t="s">
        <v>7694</v>
      </c>
      <c r="G307" s="18">
        <v>0</v>
      </c>
      <c r="H307" s="18">
        <v>4.01</v>
      </c>
      <c r="I307" s="19">
        <v>543073.15</v>
      </c>
      <c r="J307" s="20">
        <v>39941</v>
      </c>
      <c r="K307" s="17" t="s">
        <v>8268</v>
      </c>
      <c r="L307" s="17" t="s">
        <v>7728</v>
      </c>
      <c r="M307" s="17" t="s">
        <v>8269</v>
      </c>
      <c r="N307" s="20">
        <v>40007</v>
      </c>
      <c r="O307" s="20">
        <v>40086</v>
      </c>
      <c r="P307" s="21">
        <f t="shared" si="8"/>
        <v>1</v>
      </c>
      <c r="Q307" s="22">
        <f t="shared" si="9"/>
        <v>79</v>
      </c>
    </row>
    <row r="308" spans="1:17" x14ac:dyDescent="0.2">
      <c r="A308" s="23">
        <v>81560.009999999995</v>
      </c>
      <c r="B308" s="17" t="s">
        <v>801</v>
      </c>
      <c r="C308" s="17" t="s">
        <v>8040</v>
      </c>
      <c r="D308" s="17" t="s">
        <v>538</v>
      </c>
      <c r="E308" s="17" t="s">
        <v>7693</v>
      </c>
      <c r="F308" s="17" t="s">
        <v>7694</v>
      </c>
      <c r="G308" s="18">
        <v>8.23</v>
      </c>
      <c r="H308" s="18">
        <v>17.64</v>
      </c>
      <c r="I308" s="19">
        <v>3770745.07</v>
      </c>
      <c r="J308" s="20">
        <v>39535</v>
      </c>
      <c r="K308" s="17" t="s">
        <v>8270</v>
      </c>
      <c r="L308" s="17" t="s">
        <v>7738</v>
      </c>
      <c r="M308" s="17" t="s">
        <v>7826</v>
      </c>
      <c r="N308" s="20">
        <v>39717</v>
      </c>
      <c r="O308" s="20">
        <v>39717</v>
      </c>
      <c r="P308" s="21">
        <f t="shared" si="8"/>
        <v>0</v>
      </c>
      <c r="Q308" s="22">
        <f t="shared" si="9"/>
        <v>0</v>
      </c>
    </row>
    <row r="309" spans="1:17" x14ac:dyDescent="0.2">
      <c r="A309" s="23">
        <v>84713.01</v>
      </c>
      <c r="B309" s="17" t="s">
        <v>289</v>
      </c>
      <c r="C309" s="17" t="s">
        <v>7955</v>
      </c>
      <c r="D309" s="17" t="s">
        <v>2400</v>
      </c>
      <c r="E309" s="17" t="s">
        <v>7693</v>
      </c>
      <c r="F309" s="17" t="s">
        <v>7694</v>
      </c>
      <c r="G309" s="18">
        <v>0</v>
      </c>
      <c r="H309" s="18">
        <v>6</v>
      </c>
      <c r="I309" s="19">
        <v>680158.79</v>
      </c>
      <c r="J309" s="20">
        <v>39941</v>
      </c>
      <c r="K309" s="17" t="s">
        <v>8271</v>
      </c>
      <c r="L309" s="17" t="s">
        <v>7728</v>
      </c>
      <c r="M309" s="17" t="s">
        <v>8187</v>
      </c>
      <c r="N309" s="20">
        <v>40007</v>
      </c>
      <c r="O309" s="20">
        <v>40086</v>
      </c>
      <c r="P309" s="21">
        <f t="shared" si="8"/>
        <v>1</v>
      </c>
      <c r="Q309" s="22">
        <f t="shared" si="9"/>
        <v>79</v>
      </c>
    </row>
    <row r="310" spans="1:17" x14ac:dyDescent="0.2">
      <c r="A310" s="23">
        <v>82069.009999999995</v>
      </c>
      <c r="B310" s="17" t="s">
        <v>102</v>
      </c>
      <c r="C310" s="17" t="s">
        <v>7969</v>
      </c>
      <c r="D310" s="17" t="s">
        <v>1372</v>
      </c>
      <c r="E310" s="17" t="s">
        <v>7693</v>
      </c>
      <c r="F310" s="17" t="s">
        <v>7694</v>
      </c>
      <c r="G310" s="18">
        <v>0</v>
      </c>
      <c r="H310" s="18">
        <v>8.0399999999999991</v>
      </c>
      <c r="I310" s="19">
        <v>351816.52</v>
      </c>
      <c r="K310" s="17" t="s">
        <v>8272</v>
      </c>
      <c r="L310" s="17" t="s">
        <v>7900</v>
      </c>
      <c r="M310" s="17" t="s">
        <v>7953</v>
      </c>
      <c r="N310" s="20">
        <v>39661</v>
      </c>
      <c r="O310" s="20">
        <v>39661</v>
      </c>
      <c r="P310" s="21">
        <f t="shared" si="8"/>
        <v>0</v>
      </c>
      <c r="Q310" s="22">
        <f t="shared" si="9"/>
        <v>0</v>
      </c>
    </row>
    <row r="311" spans="1:17" x14ac:dyDescent="0.2">
      <c r="A311" s="23">
        <v>110548</v>
      </c>
      <c r="B311" s="17" t="s">
        <v>271</v>
      </c>
      <c r="C311" s="17" t="s">
        <v>8123</v>
      </c>
      <c r="D311" s="17" t="s">
        <v>1180</v>
      </c>
      <c r="E311" s="17" t="s">
        <v>7693</v>
      </c>
      <c r="F311" s="17" t="s">
        <v>7694</v>
      </c>
      <c r="G311" s="18">
        <v>0</v>
      </c>
      <c r="H311" s="18">
        <v>22.13</v>
      </c>
      <c r="I311" s="19">
        <v>882534.12</v>
      </c>
      <c r="J311" s="20">
        <v>39535</v>
      </c>
      <c r="K311" s="17" t="s">
        <v>8273</v>
      </c>
      <c r="L311" s="17" t="s">
        <v>7900</v>
      </c>
      <c r="M311" s="17" t="s">
        <v>7953</v>
      </c>
      <c r="N311" s="20">
        <v>39685</v>
      </c>
      <c r="O311" s="20">
        <v>39685</v>
      </c>
      <c r="P311" s="21">
        <f t="shared" si="8"/>
        <v>0</v>
      </c>
      <c r="Q311" s="22">
        <f t="shared" si="9"/>
        <v>0</v>
      </c>
    </row>
    <row r="312" spans="1:17" x14ac:dyDescent="0.2">
      <c r="A312" s="23">
        <v>110338</v>
      </c>
      <c r="B312" s="17" t="s">
        <v>83</v>
      </c>
      <c r="C312" s="17" t="s">
        <v>8094</v>
      </c>
      <c r="D312" s="17" t="s">
        <v>137</v>
      </c>
      <c r="E312" s="17" t="s">
        <v>7693</v>
      </c>
      <c r="F312" s="17" t="s">
        <v>7694</v>
      </c>
      <c r="G312" s="18">
        <v>14.74</v>
      </c>
      <c r="H312" s="18">
        <v>17.64</v>
      </c>
      <c r="I312" s="19">
        <v>1359994.58</v>
      </c>
      <c r="J312" s="20">
        <v>39493</v>
      </c>
      <c r="K312" s="17" t="s">
        <v>8274</v>
      </c>
      <c r="L312" s="17" t="s">
        <v>7696</v>
      </c>
      <c r="M312" s="17" t="s">
        <v>7938</v>
      </c>
      <c r="N312" s="20">
        <v>39674</v>
      </c>
      <c r="O312" s="20">
        <v>39674</v>
      </c>
      <c r="P312" s="21">
        <f t="shared" si="8"/>
        <v>0</v>
      </c>
      <c r="Q312" s="22">
        <f t="shared" si="9"/>
        <v>0</v>
      </c>
    </row>
    <row r="313" spans="1:17" x14ac:dyDescent="0.2">
      <c r="A313" s="23">
        <v>84651.01</v>
      </c>
      <c r="B313" s="17" t="s">
        <v>128</v>
      </c>
      <c r="C313" s="17" t="s">
        <v>7950</v>
      </c>
      <c r="D313" s="17" t="s">
        <v>2771</v>
      </c>
      <c r="E313" s="17" t="s">
        <v>7693</v>
      </c>
      <c r="F313" s="17" t="s">
        <v>7694</v>
      </c>
      <c r="G313" s="18">
        <v>0</v>
      </c>
      <c r="H313" s="18">
        <v>8.91</v>
      </c>
      <c r="I313" s="19">
        <v>411282.54</v>
      </c>
      <c r="J313" s="20">
        <v>39892</v>
      </c>
      <c r="K313" s="17" t="s">
        <v>8275</v>
      </c>
      <c r="L313" s="17" t="s">
        <v>7837</v>
      </c>
      <c r="M313" s="17" t="s">
        <v>8243</v>
      </c>
      <c r="N313" s="20">
        <v>40011</v>
      </c>
      <c r="O313" s="20">
        <v>39988</v>
      </c>
      <c r="P313" s="21">
        <f t="shared" si="8"/>
        <v>1</v>
      </c>
      <c r="Q313" s="22">
        <f t="shared" si="9"/>
        <v>-23</v>
      </c>
    </row>
    <row r="314" spans="1:17" x14ac:dyDescent="0.2">
      <c r="A314" s="23">
        <v>110567</v>
      </c>
      <c r="B314" s="17" t="s">
        <v>54</v>
      </c>
      <c r="C314" s="17" t="s">
        <v>7709</v>
      </c>
      <c r="D314" s="17" t="s">
        <v>796</v>
      </c>
      <c r="E314" s="17" t="s">
        <v>7693</v>
      </c>
      <c r="F314" s="17" t="s">
        <v>7694</v>
      </c>
      <c r="G314" s="18">
        <v>27.68</v>
      </c>
      <c r="H314" s="18">
        <v>29.69</v>
      </c>
      <c r="I314" s="19">
        <v>846245.62</v>
      </c>
      <c r="J314" s="20">
        <v>39535</v>
      </c>
      <c r="K314" s="17" t="s">
        <v>8276</v>
      </c>
      <c r="L314" s="17" t="s">
        <v>7706</v>
      </c>
      <c r="M314" s="17" t="s">
        <v>8005</v>
      </c>
      <c r="N314" s="20">
        <v>39721</v>
      </c>
      <c r="O314" s="20">
        <v>39721</v>
      </c>
      <c r="P314" s="21">
        <f t="shared" si="8"/>
        <v>0</v>
      </c>
      <c r="Q314" s="22">
        <f t="shared" si="9"/>
        <v>0</v>
      </c>
    </row>
    <row r="315" spans="1:17" x14ac:dyDescent="0.2">
      <c r="A315" s="23">
        <v>80594.009999999995</v>
      </c>
      <c r="B315" s="17" t="s">
        <v>803</v>
      </c>
      <c r="C315" s="17" t="s">
        <v>8000</v>
      </c>
      <c r="D315" s="17" t="s">
        <v>352</v>
      </c>
      <c r="E315" s="17" t="s">
        <v>7693</v>
      </c>
      <c r="F315" s="17" t="s">
        <v>7694</v>
      </c>
      <c r="G315" s="18">
        <v>0</v>
      </c>
      <c r="H315" s="18">
        <v>6.05</v>
      </c>
      <c r="I315" s="19">
        <v>271264.73</v>
      </c>
      <c r="J315" s="20">
        <v>39542</v>
      </c>
      <c r="K315" s="17" t="s">
        <v>8056</v>
      </c>
      <c r="L315" s="17" t="s">
        <v>7952</v>
      </c>
      <c r="M315" s="17" t="s">
        <v>7953</v>
      </c>
      <c r="N315" s="20">
        <v>39642</v>
      </c>
      <c r="O315" s="20">
        <v>39642</v>
      </c>
      <c r="P315" s="21">
        <f t="shared" si="8"/>
        <v>0</v>
      </c>
      <c r="Q315" s="22">
        <f t="shared" si="9"/>
        <v>0</v>
      </c>
    </row>
    <row r="316" spans="1:17" x14ac:dyDescent="0.2">
      <c r="A316" s="23">
        <v>82345.009999999995</v>
      </c>
      <c r="B316" s="17" t="s">
        <v>107</v>
      </c>
      <c r="C316" s="17" t="s">
        <v>7740</v>
      </c>
      <c r="D316" s="17" t="s">
        <v>352</v>
      </c>
      <c r="E316" s="17" t="s">
        <v>7693</v>
      </c>
      <c r="F316" s="17" t="s">
        <v>7694</v>
      </c>
      <c r="G316" s="18">
        <v>12.02</v>
      </c>
      <c r="H316" s="18">
        <v>17.809999999999999</v>
      </c>
      <c r="I316" s="19">
        <v>241209.78</v>
      </c>
      <c r="J316" s="20">
        <v>39542</v>
      </c>
      <c r="K316" s="17" t="s">
        <v>8056</v>
      </c>
      <c r="L316" s="17" t="s">
        <v>7952</v>
      </c>
      <c r="M316" s="17" t="s">
        <v>7953</v>
      </c>
      <c r="N316" s="20">
        <v>39642</v>
      </c>
      <c r="O316" s="20">
        <v>39642</v>
      </c>
      <c r="P316" s="21">
        <f t="shared" si="8"/>
        <v>0</v>
      </c>
      <c r="Q316" s="22">
        <f t="shared" si="9"/>
        <v>0</v>
      </c>
    </row>
    <row r="317" spans="1:17" x14ac:dyDescent="0.2">
      <c r="A317" s="23">
        <v>81942.009999999995</v>
      </c>
      <c r="B317" s="17" t="s">
        <v>169</v>
      </c>
      <c r="C317" s="17" t="s">
        <v>7694</v>
      </c>
      <c r="D317" s="17" t="s">
        <v>647</v>
      </c>
      <c r="E317" s="17" t="s">
        <v>7693</v>
      </c>
      <c r="F317" s="17" t="s">
        <v>7694</v>
      </c>
      <c r="G317" s="18">
        <v>0</v>
      </c>
      <c r="H317" s="18">
        <v>0.26</v>
      </c>
      <c r="I317" s="19">
        <v>773021.48</v>
      </c>
      <c r="J317" s="20">
        <v>39619</v>
      </c>
      <c r="K317" s="17" t="s">
        <v>7777</v>
      </c>
      <c r="L317" s="17" t="s">
        <v>7778</v>
      </c>
      <c r="M317" s="17" t="s">
        <v>7779</v>
      </c>
      <c r="N317" s="20">
        <v>39721</v>
      </c>
      <c r="O317" s="20">
        <v>39721</v>
      </c>
      <c r="P317" s="21">
        <f t="shared" si="8"/>
        <v>0</v>
      </c>
      <c r="Q317" s="22">
        <f t="shared" si="9"/>
        <v>0</v>
      </c>
    </row>
    <row r="318" spans="1:17" x14ac:dyDescent="0.2">
      <c r="A318" s="23">
        <v>83433.02</v>
      </c>
      <c r="B318" s="17" t="s">
        <v>366</v>
      </c>
      <c r="C318" s="17" t="s">
        <v>7902</v>
      </c>
      <c r="D318" s="17" t="s">
        <v>367</v>
      </c>
      <c r="E318" s="17" t="s">
        <v>7693</v>
      </c>
      <c r="F318" s="17" t="s">
        <v>7694</v>
      </c>
      <c r="G318" s="18">
        <v>0</v>
      </c>
      <c r="H318" s="18">
        <v>8.74</v>
      </c>
      <c r="I318" s="19">
        <v>577332</v>
      </c>
      <c r="J318" s="20">
        <v>39892</v>
      </c>
      <c r="K318" s="17" t="s">
        <v>8275</v>
      </c>
      <c r="L318" s="17" t="s">
        <v>7837</v>
      </c>
      <c r="M318" s="17" t="s">
        <v>8243</v>
      </c>
      <c r="N318" s="20">
        <v>40011</v>
      </c>
      <c r="O318" s="20">
        <v>39988</v>
      </c>
      <c r="P318" s="21">
        <f t="shared" si="8"/>
        <v>1</v>
      </c>
      <c r="Q318" s="22">
        <f t="shared" si="9"/>
        <v>-23</v>
      </c>
    </row>
    <row r="319" spans="1:17" x14ac:dyDescent="0.2">
      <c r="A319" s="23">
        <v>80531.009999999995</v>
      </c>
      <c r="B319" s="17" t="s">
        <v>264</v>
      </c>
      <c r="C319" s="17" t="s">
        <v>7858</v>
      </c>
      <c r="D319" s="17" t="s">
        <v>363</v>
      </c>
      <c r="E319" s="17" t="s">
        <v>7693</v>
      </c>
      <c r="F319" s="17" t="s">
        <v>7694</v>
      </c>
      <c r="G319" s="18">
        <v>22.21</v>
      </c>
      <c r="H319" s="18">
        <v>32.049999999999997</v>
      </c>
      <c r="I319" s="19">
        <v>1181711.02</v>
      </c>
      <c r="J319" s="20">
        <v>39892</v>
      </c>
      <c r="K319" s="17" t="s">
        <v>8277</v>
      </c>
      <c r="L319" s="17" t="s">
        <v>8278</v>
      </c>
      <c r="M319" s="17" t="s">
        <v>8279</v>
      </c>
      <c r="N319" s="20">
        <v>40024</v>
      </c>
      <c r="O319" s="20">
        <v>40040</v>
      </c>
      <c r="P319" s="21">
        <f t="shared" si="8"/>
        <v>1</v>
      </c>
      <c r="Q319" s="22">
        <f t="shared" si="9"/>
        <v>16</v>
      </c>
    </row>
    <row r="320" spans="1:17" x14ac:dyDescent="0.2">
      <c r="A320" s="23">
        <v>112092</v>
      </c>
      <c r="B320" s="17" t="s">
        <v>179</v>
      </c>
      <c r="C320" s="17" t="s">
        <v>7717</v>
      </c>
      <c r="D320" s="17" t="s">
        <v>752</v>
      </c>
      <c r="E320" s="17" t="s">
        <v>7693</v>
      </c>
      <c r="F320" s="17" t="s">
        <v>7694</v>
      </c>
      <c r="G320" s="18">
        <v>6.2</v>
      </c>
      <c r="H320" s="18">
        <v>9.68</v>
      </c>
      <c r="I320" s="19">
        <v>1189726.1299999999</v>
      </c>
      <c r="J320" s="20">
        <v>39850</v>
      </c>
      <c r="K320" s="17" t="s">
        <v>8280</v>
      </c>
      <c r="L320" s="17" t="s">
        <v>8281</v>
      </c>
      <c r="M320" s="17" t="s">
        <v>8282</v>
      </c>
      <c r="N320" s="20">
        <v>39994</v>
      </c>
      <c r="O320" s="20">
        <v>39994</v>
      </c>
      <c r="P320" s="21">
        <f t="shared" si="8"/>
        <v>0</v>
      </c>
      <c r="Q320" s="22">
        <f t="shared" si="9"/>
        <v>0</v>
      </c>
    </row>
    <row r="321" spans="1:17" x14ac:dyDescent="0.2">
      <c r="A321" s="23">
        <v>112087</v>
      </c>
      <c r="B321" s="17" t="s">
        <v>86</v>
      </c>
      <c r="C321" s="17" t="s">
        <v>7920</v>
      </c>
      <c r="D321" s="17" t="s">
        <v>1372</v>
      </c>
      <c r="E321" s="17" t="s">
        <v>7693</v>
      </c>
      <c r="F321" s="17" t="s">
        <v>7694</v>
      </c>
      <c r="G321" s="18">
        <v>5.08</v>
      </c>
      <c r="H321" s="18">
        <v>6.22</v>
      </c>
      <c r="I321" s="19">
        <v>225795.13</v>
      </c>
      <c r="J321" s="20">
        <v>39892</v>
      </c>
      <c r="K321" s="17" t="s">
        <v>8283</v>
      </c>
      <c r="L321" s="17" t="s">
        <v>8284</v>
      </c>
      <c r="M321" s="17" t="s">
        <v>7752</v>
      </c>
      <c r="N321" s="20">
        <v>39983</v>
      </c>
      <c r="O321" s="20">
        <v>39983</v>
      </c>
      <c r="P321" s="21">
        <f t="shared" si="8"/>
        <v>0</v>
      </c>
      <c r="Q321" s="22">
        <f t="shared" si="9"/>
        <v>0</v>
      </c>
    </row>
    <row r="322" spans="1:17" x14ac:dyDescent="0.2">
      <c r="A322" s="23">
        <v>102175.01</v>
      </c>
      <c r="B322" s="17" t="s">
        <v>278</v>
      </c>
      <c r="C322" s="17" t="s">
        <v>7968</v>
      </c>
      <c r="D322" s="17" t="s">
        <v>448</v>
      </c>
      <c r="E322" s="17" t="s">
        <v>7693</v>
      </c>
      <c r="F322" s="17" t="s">
        <v>7694</v>
      </c>
      <c r="G322" s="18">
        <v>15.95</v>
      </c>
      <c r="H322" s="18">
        <v>20.07</v>
      </c>
      <c r="I322" s="19">
        <v>376118.46</v>
      </c>
      <c r="J322" s="20">
        <v>39892</v>
      </c>
      <c r="K322" s="17" t="s">
        <v>8285</v>
      </c>
      <c r="L322" s="17" t="s">
        <v>8068</v>
      </c>
      <c r="M322" s="17" t="s">
        <v>8224</v>
      </c>
      <c r="N322" s="20">
        <v>40029</v>
      </c>
      <c r="O322" s="20">
        <v>40040</v>
      </c>
      <c r="P322" s="21">
        <f t="shared" si="8"/>
        <v>1</v>
      </c>
      <c r="Q322" s="22">
        <f t="shared" si="9"/>
        <v>11</v>
      </c>
    </row>
    <row r="323" spans="1:17" x14ac:dyDescent="0.2">
      <c r="A323" s="23">
        <v>113358</v>
      </c>
      <c r="B323" s="17" t="s">
        <v>40</v>
      </c>
      <c r="C323" s="17" t="s">
        <v>7781</v>
      </c>
      <c r="D323" s="17" t="s">
        <v>644</v>
      </c>
      <c r="E323" s="17" t="s">
        <v>7693</v>
      </c>
      <c r="F323" s="17" t="s">
        <v>7694</v>
      </c>
      <c r="G323" s="18">
        <v>0.06</v>
      </c>
      <c r="H323" s="18">
        <v>3.43</v>
      </c>
      <c r="I323" s="19">
        <v>1358396.63</v>
      </c>
      <c r="J323" s="20">
        <v>40256</v>
      </c>
      <c r="K323" s="17" t="s">
        <v>8286</v>
      </c>
      <c r="L323" s="17" t="s">
        <v>7744</v>
      </c>
      <c r="M323" s="17" t="s">
        <v>8287</v>
      </c>
      <c r="N323" s="20">
        <v>40353</v>
      </c>
      <c r="O323" s="20">
        <v>40353</v>
      </c>
      <c r="P323" s="21">
        <f t="shared" ref="P323:P386" si="10">IF(N323=O323,0,1)</f>
        <v>0</v>
      </c>
      <c r="Q323" s="22">
        <f t="shared" ref="Q323:Q386" si="11">O323-N323</f>
        <v>0</v>
      </c>
    </row>
    <row r="324" spans="1:17" x14ac:dyDescent="0.2">
      <c r="A324" s="23">
        <v>41138.01</v>
      </c>
      <c r="B324" s="17" t="s">
        <v>250</v>
      </c>
      <c r="C324" s="17" t="s">
        <v>7790</v>
      </c>
      <c r="D324" s="17" t="s">
        <v>913</v>
      </c>
      <c r="E324" s="17" t="s">
        <v>7693</v>
      </c>
      <c r="F324" s="17" t="s">
        <v>7694</v>
      </c>
      <c r="G324" s="18">
        <v>9.5</v>
      </c>
      <c r="H324" s="18">
        <v>14.5</v>
      </c>
      <c r="I324" s="19">
        <v>1851309.86</v>
      </c>
      <c r="J324" s="20">
        <v>39941</v>
      </c>
      <c r="K324" s="17" t="s">
        <v>8288</v>
      </c>
      <c r="L324" s="17" t="s">
        <v>7699</v>
      </c>
      <c r="M324" s="17" t="s">
        <v>8289</v>
      </c>
      <c r="N324" s="20">
        <v>40031</v>
      </c>
      <c r="O324" s="20">
        <v>40086</v>
      </c>
      <c r="P324" s="21">
        <f t="shared" si="10"/>
        <v>1</v>
      </c>
      <c r="Q324" s="22">
        <f t="shared" si="11"/>
        <v>55</v>
      </c>
    </row>
    <row r="325" spans="1:17" x14ac:dyDescent="0.2">
      <c r="A325" s="23">
        <v>112204</v>
      </c>
      <c r="B325" s="17" t="s">
        <v>239</v>
      </c>
      <c r="C325" s="17" t="s">
        <v>7976</v>
      </c>
      <c r="D325" s="17" t="s">
        <v>907</v>
      </c>
      <c r="E325" s="17" t="s">
        <v>7693</v>
      </c>
      <c r="F325" s="17" t="s">
        <v>7694</v>
      </c>
      <c r="G325" s="18">
        <v>8.3000000000000007</v>
      </c>
      <c r="H325" s="18">
        <v>15.1</v>
      </c>
      <c r="I325" s="19">
        <v>953545.52</v>
      </c>
      <c r="J325" s="20">
        <v>39976</v>
      </c>
      <c r="K325" s="17" t="s">
        <v>8290</v>
      </c>
      <c r="L325" s="17" t="s">
        <v>7728</v>
      </c>
      <c r="M325" s="17" t="s">
        <v>8291</v>
      </c>
      <c r="N325" s="20">
        <v>40032</v>
      </c>
      <c r="O325" s="20">
        <v>40132</v>
      </c>
      <c r="P325" s="21">
        <f t="shared" si="10"/>
        <v>1</v>
      </c>
      <c r="Q325" s="22">
        <f t="shared" si="11"/>
        <v>100</v>
      </c>
    </row>
    <row r="326" spans="1:17" x14ac:dyDescent="0.2">
      <c r="A326" s="23">
        <v>83579.009999999995</v>
      </c>
      <c r="B326" s="17" t="s">
        <v>607</v>
      </c>
      <c r="C326" s="17" t="s">
        <v>7807</v>
      </c>
      <c r="D326" s="17" t="s">
        <v>348</v>
      </c>
      <c r="E326" s="17" t="s">
        <v>7693</v>
      </c>
      <c r="F326" s="17" t="s">
        <v>7694</v>
      </c>
      <c r="G326" s="18">
        <v>0</v>
      </c>
      <c r="H326" s="18">
        <v>3.95</v>
      </c>
      <c r="I326" s="19">
        <v>1667260.33</v>
      </c>
      <c r="J326" s="20">
        <v>40277</v>
      </c>
      <c r="K326" s="17" t="s">
        <v>8292</v>
      </c>
      <c r="L326" s="17" t="s">
        <v>7738</v>
      </c>
      <c r="M326" s="17" t="s">
        <v>7932</v>
      </c>
      <c r="N326" s="20">
        <v>40403</v>
      </c>
      <c r="O326" s="20">
        <v>40403</v>
      </c>
      <c r="P326" s="21">
        <f t="shared" si="10"/>
        <v>0</v>
      </c>
      <c r="Q326" s="22">
        <f t="shared" si="11"/>
        <v>0</v>
      </c>
    </row>
    <row r="327" spans="1:17" x14ac:dyDescent="0.2">
      <c r="A327" s="23">
        <v>82885.009999999995</v>
      </c>
      <c r="B327" s="17" t="s">
        <v>199</v>
      </c>
      <c r="C327" s="17" t="s">
        <v>7715</v>
      </c>
      <c r="D327" s="17" t="s">
        <v>450</v>
      </c>
      <c r="E327" s="17" t="s">
        <v>7693</v>
      </c>
      <c r="F327" s="17" t="s">
        <v>7694</v>
      </c>
      <c r="G327" s="18">
        <v>5.1100000000000003</v>
      </c>
      <c r="H327" s="18">
        <v>10.11</v>
      </c>
      <c r="I327" s="19">
        <v>551565.06000000006</v>
      </c>
      <c r="J327" s="20">
        <v>39941</v>
      </c>
      <c r="K327" s="17" t="s">
        <v>8293</v>
      </c>
      <c r="L327" s="17" t="s">
        <v>7986</v>
      </c>
      <c r="M327" s="17" t="s">
        <v>8294</v>
      </c>
      <c r="N327" s="20">
        <v>40036</v>
      </c>
      <c r="O327" s="20">
        <v>40086</v>
      </c>
      <c r="P327" s="21">
        <f t="shared" si="10"/>
        <v>1</v>
      </c>
      <c r="Q327" s="22">
        <f t="shared" si="11"/>
        <v>50</v>
      </c>
    </row>
    <row r="328" spans="1:17" x14ac:dyDescent="0.2">
      <c r="A328" s="23">
        <v>84169.01</v>
      </c>
      <c r="B328" s="17" t="s">
        <v>121</v>
      </c>
      <c r="C328" s="17" t="s">
        <v>7720</v>
      </c>
      <c r="D328" s="17" t="s">
        <v>122</v>
      </c>
      <c r="E328" s="17" t="s">
        <v>7693</v>
      </c>
      <c r="F328" s="17" t="s">
        <v>7694</v>
      </c>
      <c r="G328" s="18">
        <v>17.5</v>
      </c>
      <c r="H328" s="18">
        <v>24.99</v>
      </c>
      <c r="I328" s="19">
        <v>2142294.9900000002</v>
      </c>
      <c r="J328" s="20">
        <v>39423</v>
      </c>
      <c r="K328" s="17" t="s">
        <v>7743</v>
      </c>
      <c r="L328" s="17" t="s">
        <v>7744</v>
      </c>
      <c r="M328" s="17" t="s">
        <v>8295</v>
      </c>
      <c r="N328" s="20">
        <v>40040</v>
      </c>
      <c r="O328" s="20">
        <v>39675</v>
      </c>
      <c r="P328" s="21">
        <f t="shared" si="10"/>
        <v>1</v>
      </c>
      <c r="Q328" s="22">
        <f t="shared" si="11"/>
        <v>-365</v>
      </c>
    </row>
    <row r="329" spans="1:17" x14ac:dyDescent="0.2">
      <c r="A329" s="23">
        <v>85166.01</v>
      </c>
      <c r="B329" s="17" t="s">
        <v>174</v>
      </c>
      <c r="C329" s="17" t="s">
        <v>7780</v>
      </c>
      <c r="D329" s="17" t="s">
        <v>356</v>
      </c>
      <c r="E329" s="17" t="s">
        <v>7693</v>
      </c>
      <c r="F329" s="17" t="s">
        <v>7694</v>
      </c>
      <c r="G329" s="18">
        <v>13.3</v>
      </c>
      <c r="H329" s="18">
        <v>14.8</v>
      </c>
      <c r="I329" s="19">
        <v>517345.19</v>
      </c>
      <c r="J329" s="20">
        <v>39941</v>
      </c>
      <c r="K329" s="17" t="s">
        <v>8296</v>
      </c>
      <c r="L329" s="17" t="s">
        <v>7788</v>
      </c>
      <c r="M329" s="17" t="s">
        <v>8297</v>
      </c>
      <c r="N329" s="20">
        <v>40036</v>
      </c>
      <c r="O329" s="20">
        <v>40036</v>
      </c>
      <c r="P329" s="21">
        <f t="shared" si="10"/>
        <v>0</v>
      </c>
      <c r="Q329" s="22">
        <f t="shared" si="11"/>
        <v>0</v>
      </c>
    </row>
    <row r="330" spans="1:17" x14ac:dyDescent="0.2">
      <c r="A330" s="23">
        <v>84750.01</v>
      </c>
      <c r="B330" s="17" t="s">
        <v>179</v>
      </c>
      <c r="C330" s="17" t="s">
        <v>7717</v>
      </c>
      <c r="D330" s="17" t="s">
        <v>369</v>
      </c>
      <c r="E330" s="17" t="s">
        <v>7693</v>
      </c>
      <c r="F330" s="17" t="s">
        <v>7694</v>
      </c>
      <c r="G330" s="18">
        <v>6.29</v>
      </c>
      <c r="H330" s="18">
        <v>8.89</v>
      </c>
      <c r="I330" s="19">
        <v>630246.93000000005</v>
      </c>
      <c r="J330" s="20">
        <v>39941</v>
      </c>
      <c r="K330" s="17" t="s">
        <v>8298</v>
      </c>
      <c r="L330" s="17" t="s">
        <v>8181</v>
      </c>
      <c r="M330" s="17" t="s">
        <v>8299</v>
      </c>
      <c r="N330" s="20">
        <v>40023</v>
      </c>
      <c r="O330" s="20">
        <v>40023</v>
      </c>
      <c r="P330" s="21">
        <f t="shared" si="10"/>
        <v>0</v>
      </c>
      <c r="Q330" s="22">
        <f t="shared" si="11"/>
        <v>0</v>
      </c>
    </row>
    <row r="331" spans="1:17" x14ac:dyDescent="0.2">
      <c r="A331" s="23">
        <v>112122</v>
      </c>
      <c r="B331" s="17" t="s">
        <v>217</v>
      </c>
      <c r="C331" s="17" t="s">
        <v>8003</v>
      </c>
      <c r="D331" s="17" t="s">
        <v>498</v>
      </c>
      <c r="E331" s="17" t="s">
        <v>7693</v>
      </c>
      <c r="F331" s="17" t="s">
        <v>7694</v>
      </c>
      <c r="G331" s="18">
        <v>16.399999999999999</v>
      </c>
      <c r="H331" s="18">
        <v>23</v>
      </c>
      <c r="I331" s="19">
        <v>401118.9</v>
      </c>
      <c r="J331" s="20">
        <v>39892</v>
      </c>
      <c r="K331" s="17" t="s">
        <v>8300</v>
      </c>
      <c r="L331" s="17" t="s">
        <v>8301</v>
      </c>
      <c r="M331" s="17" t="s">
        <v>8302</v>
      </c>
      <c r="N331" s="20">
        <v>40040</v>
      </c>
      <c r="O331" s="20">
        <v>39767</v>
      </c>
      <c r="P331" s="21">
        <f t="shared" si="10"/>
        <v>1</v>
      </c>
      <c r="Q331" s="22">
        <f t="shared" si="11"/>
        <v>-273</v>
      </c>
    </row>
    <row r="332" spans="1:17" x14ac:dyDescent="0.2">
      <c r="A332" s="23">
        <v>84413.01</v>
      </c>
      <c r="B332" s="17" t="s">
        <v>284</v>
      </c>
      <c r="C332" s="17" t="s">
        <v>7865</v>
      </c>
      <c r="D332" s="17" t="s">
        <v>114</v>
      </c>
      <c r="E332" s="17" t="s">
        <v>7693</v>
      </c>
      <c r="F332" s="17" t="s">
        <v>7694</v>
      </c>
      <c r="G332" s="18">
        <v>0</v>
      </c>
      <c r="H332" s="18">
        <v>6.5</v>
      </c>
      <c r="I332" s="19">
        <v>1832527.46</v>
      </c>
      <c r="J332" s="20">
        <v>39941</v>
      </c>
      <c r="K332" s="17" t="s">
        <v>8303</v>
      </c>
      <c r="L332" s="17" t="s">
        <v>8068</v>
      </c>
      <c r="M332" s="17" t="s">
        <v>8304</v>
      </c>
      <c r="N332" s="20">
        <v>40086</v>
      </c>
      <c r="O332" s="20">
        <v>40086</v>
      </c>
      <c r="P332" s="21">
        <f t="shared" si="10"/>
        <v>0</v>
      </c>
      <c r="Q332" s="22">
        <f t="shared" si="11"/>
        <v>0</v>
      </c>
    </row>
    <row r="333" spans="1:17" x14ac:dyDescent="0.2">
      <c r="A333" s="23">
        <v>102109.05</v>
      </c>
      <c r="B333" s="17" t="s">
        <v>124</v>
      </c>
      <c r="C333" s="17" t="s">
        <v>7894</v>
      </c>
      <c r="D333" s="17" t="s">
        <v>1334</v>
      </c>
      <c r="E333" s="17" t="s">
        <v>7693</v>
      </c>
      <c r="F333" s="17" t="s">
        <v>7710</v>
      </c>
      <c r="G333" s="18">
        <v>3.03</v>
      </c>
      <c r="H333" s="18">
        <v>9.44</v>
      </c>
      <c r="I333" s="19">
        <v>401587.84</v>
      </c>
      <c r="J333" s="20">
        <v>39941</v>
      </c>
      <c r="K333" s="17" t="s">
        <v>8305</v>
      </c>
      <c r="L333" s="17" t="s">
        <v>7927</v>
      </c>
      <c r="M333" s="17" t="s">
        <v>8306</v>
      </c>
      <c r="N333" s="20">
        <v>40050</v>
      </c>
      <c r="O333" s="20">
        <v>40086</v>
      </c>
      <c r="P333" s="21">
        <f t="shared" si="10"/>
        <v>1</v>
      </c>
      <c r="Q333" s="22">
        <f t="shared" si="11"/>
        <v>36</v>
      </c>
    </row>
    <row r="334" spans="1:17" x14ac:dyDescent="0.2">
      <c r="A334" s="23">
        <v>83291.009999999995</v>
      </c>
      <c r="B334" s="17" t="s">
        <v>237</v>
      </c>
      <c r="C334" s="17" t="s">
        <v>8090</v>
      </c>
      <c r="D334" s="17" t="s">
        <v>1049</v>
      </c>
      <c r="E334" s="17" t="s">
        <v>7693</v>
      </c>
      <c r="F334" s="17" t="s">
        <v>7694</v>
      </c>
      <c r="G334" s="18">
        <v>1</v>
      </c>
      <c r="H334" s="18">
        <v>6</v>
      </c>
      <c r="I334" s="19">
        <v>748264.6</v>
      </c>
      <c r="J334" s="20">
        <v>39976</v>
      </c>
      <c r="K334" s="17" t="s">
        <v>8307</v>
      </c>
      <c r="L334" s="17" t="s">
        <v>7728</v>
      </c>
      <c r="M334" s="17" t="s">
        <v>8308</v>
      </c>
      <c r="N334" s="20">
        <v>40057</v>
      </c>
      <c r="O334" s="20">
        <v>40132</v>
      </c>
      <c r="P334" s="21">
        <f t="shared" si="10"/>
        <v>1</v>
      </c>
      <c r="Q334" s="22">
        <f t="shared" si="11"/>
        <v>75</v>
      </c>
    </row>
    <row r="335" spans="1:17" x14ac:dyDescent="0.2">
      <c r="A335" s="23">
        <v>106967.01</v>
      </c>
      <c r="B335" s="17" t="s">
        <v>65</v>
      </c>
      <c r="C335" s="17" t="s">
        <v>7771</v>
      </c>
      <c r="D335" s="17" t="s">
        <v>369</v>
      </c>
      <c r="E335" s="17" t="s">
        <v>7693</v>
      </c>
      <c r="F335" s="17" t="s">
        <v>7694</v>
      </c>
      <c r="G335" s="18">
        <v>8.59</v>
      </c>
      <c r="H335" s="18">
        <v>10.1</v>
      </c>
      <c r="I335" s="19">
        <v>359185.65</v>
      </c>
      <c r="J335" s="20">
        <v>39892</v>
      </c>
      <c r="K335" s="17" t="s">
        <v>8309</v>
      </c>
      <c r="L335" s="17" t="s">
        <v>8068</v>
      </c>
      <c r="M335" s="17" t="s">
        <v>8310</v>
      </c>
      <c r="N335" s="20">
        <v>40040</v>
      </c>
      <c r="O335" s="20">
        <v>40040</v>
      </c>
      <c r="P335" s="21">
        <f t="shared" si="10"/>
        <v>0</v>
      </c>
      <c r="Q335" s="22">
        <f t="shared" si="11"/>
        <v>0</v>
      </c>
    </row>
    <row r="336" spans="1:17" x14ac:dyDescent="0.2">
      <c r="A336" s="23">
        <v>102369.01</v>
      </c>
      <c r="B336" s="17" t="s">
        <v>803</v>
      </c>
      <c r="C336" s="17" t="s">
        <v>8000</v>
      </c>
      <c r="D336" s="17" t="s">
        <v>363</v>
      </c>
      <c r="E336" s="17" t="s">
        <v>7693</v>
      </c>
      <c r="F336" s="17" t="s">
        <v>7694</v>
      </c>
      <c r="G336" s="18">
        <v>23.23</v>
      </c>
      <c r="H336" s="18">
        <v>24.44</v>
      </c>
      <c r="I336" s="19">
        <v>132123.28</v>
      </c>
      <c r="J336" s="20">
        <v>39976</v>
      </c>
      <c r="K336" s="17" t="s">
        <v>8311</v>
      </c>
      <c r="L336" s="17" t="s">
        <v>7773</v>
      </c>
      <c r="M336" s="17" t="s">
        <v>8312</v>
      </c>
      <c r="N336" s="20">
        <v>40086</v>
      </c>
      <c r="O336" s="20">
        <v>40086</v>
      </c>
      <c r="P336" s="21">
        <f t="shared" si="10"/>
        <v>0</v>
      </c>
      <c r="Q336" s="22">
        <f t="shared" si="11"/>
        <v>0</v>
      </c>
    </row>
    <row r="337" spans="1:17" x14ac:dyDescent="0.2">
      <c r="A337" s="23">
        <v>112146</v>
      </c>
      <c r="B337" s="17" t="s">
        <v>233</v>
      </c>
      <c r="C337" s="17" t="s">
        <v>8313</v>
      </c>
      <c r="D337" s="17" t="s">
        <v>8314</v>
      </c>
      <c r="E337" s="17" t="s">
        <v>7693</v>
      </c>
      <c r="F337" s="17" t="s">
        <v>7694</v>
      </c>
      <c r="G337" s="18">
        <v>0</v>
      </c>
      <c r="H337" s="18">
        <v>0.95</v>
      </c>
      <c r="I337" s="19">
        <v>414186.21</v>
      </c>
      <c r="J337" s="20">
        <v>39941</v>
      </c>
      <c r="K337" s="17" t="s">
        <v>8315</v>
      </c>
      <c r="L337" s="17" t="s">
        <v>7763</v>
      </c>
      <c r="M337" s="17" t="s">
        <v>7811</v>
      </c>
      <c r="N337" s="20">
        <v>40053</v>
      </c>
      <c r="O337" s="20">
        <v>40053</v>
      </c>
      <c r="P337" s="21">
        <f t="shared" si="10"/>
        <v>0</v>
      </c>
      <c r="Q337" s="22">
        <f t="shared" si="11"/>
        <v>0</v>
      </c>
    </row>
    <row r="338" spans="1:17" x14ac:dyDescent="0.2">
      <c r="A338" s="23">
        <v>84280.01</v>
      </c>
      <c r="B338" s="17" t="s">
        <v>298</v>
      </c>
      <c r="C338" s="17" t="s">
        <v>8135</v>
      </c>
      <c r="D338" s="17" t="s">
        <v>114</v>
      </c>
      <c r="E338" s="17" t="s">
        <v>7693</v>
      </c>
      <c r="F338" s="17" t="s">
        <v>7694</v>
      </c>
      <c r="G338" s="18">
        <v>8.6</v>
      </c>
      <c r="H338" s="18">
        <v>17.170000000000002</v>
      </c>
      <c r="I338" s="19">
        <v>2074075.66</v>
      </c>
      <c r="J338" s="20">
        <v>39941</v>
      </c>
      <c r="K338" s="17" t="s">
        <v>8316</v>
      </c>
      <c r="L338" s="17" t="s">
        <v>7706</v>
      </c>
      <c r="M338" s="17" t="s">
        <v>8317</v>
      </c>
      <c r="N338" s="20">
        <v>40086</v>
      </c>
      <c r="O338" s="20">
        <v>40086</v>
      </c>
      <c r="P338" s="21">
        <f t="shared" si="10"/>
        <v>0</v>
      </c>
      <c r="Q338" s="22">
        <f t="shared" si="11"/>
        <v>0</v>
      </c>
    </row>
    <row r="339" spans="1:17" x14ac:dyDescent="0.2">
      <c r="A339" s="23">
        <v>82030.009999999995</v>
      </c>
      <c r="B339" s="17" t="s">
        <v>254</v>
      </c>
      <c r="C339" s="17" t="s">
        <v>7721</v>
      </c>
      <c r="D339" s="17" t="s">
        <v>1298</v>
      </c>
      <c r="E339" s="17" t="s">
        <v>7693</v>
      </c>
      <c r="F339" s="17" t="s">
        <v>7694</v>
      </c>
      <c r="G339" s="18">
        <v>7.2</v>
      </c>
      <c r="H339" s="18">
        <v>14.2</v>
      </c>
      <c r="I339" s="19">
        <v>263249.27</v>
      </c>
      <c r="J339" s="20">
        <v>39976</v>
      </c>
      <c r="K339" s="17" t="s">
        <v>8318</v>
      </c>
      <c r="L339" s="17" t="s">
        <v>7755</v>
      </c>
      <c r="M339" s="17" t="s">
        <v>8319</v>
      </c>
      <c r="N339" s="20">
        <v>40072</v>
      </c>
      <c r="O339" s="20">
        <v>40132</v>
      </c>
      <c r="P339" s="21">
        <f t="shared" si="10"/>
        <v>1</v>
      </c>
      <c r="Q339" s="22">
        <f t="shared" si="11"/>
        <v>60</v>
      </c>
    </row>
    <row r="340" spans="1:17" x14ac:dyDescent="0.2">
      <c r="A340" s="23">
        <v>101416.03</v>
      </c>
      <c r="B340" s="17" t="s">
        <v>306</v>
      </c>
      <c r="C340" s="17" t="s">
        <v>8320</v>
      </c>
      <c r="D340" s="17" t="s">
        <v>545</v>
      </c>
      <c r="E340" s="17" t="s">
        <v>7693</v>
      </c>
      <c r="F340" s="17" t="s">
        <v>7694</v>
      </c>
      <c r="G340" s="18">
        <v>0</v>
      </c>
      <c r="H340" s="18">
        <v>7.57</v>
      </c>
      <c r="I340" s="19">
        <v>550518.31000000006</v>
      </c>
      <c r="J340" s="20">
        <v>39976</v>
      </c>
      <c r="K340" s="17" t="s">
        <v>8321</v>
      </c>
      <c r="L340" s="17" t="s">
        <v>8322</v>
      </c>
      <c r="M340" s="17" t="s">
        <v>7749</v>
      </c>
      <c r="N340" s="20">
        <v>40096</v>
      </c>
      <c r="O340" s="20">
        <v>40096</v>
      </c>
      <c r="P340" s="21">
        <f t="shared" si="10"/>
        <v>0</v>
      </c>
      <c r="Q340" s="22">
        <f t="shared" si="11"/>
        <v>0</v>
      </c>
    </row>
    <row r="341" spans="1:17" x14ac:dyDescent="0.2">
      <c r="A341" s="23">
        <v>82412.02</v>
      </c>
      <c r="B341" s="17" t="s">
        <v>121</v>
      </c>
      <c r="C341" s="17" t="s">
        <v>7720</v>
      </c>
      <c r="D341" s="17" t="s">
        <v>369</v>
      </c>
      <c r="E341" s="17" t="s">
        <v>7693</v>
      </c>
      <c r="F341" s="17" t="s">
        <v>7694</v>
      </c>
      <c r="G341" s="18">
        <v>21.93</v>
      </c>
      <c r="H341" s="18">
        <v>24.38</v>
      </c>
      <c r="I341" s="19">
        <v>365223.18</v>
      </c>
      <c r="J341" s="20">
        <v>39976</v>
      </c>
      <c r="K341" s="17" t="s">
        <v>8323</v>
      </c>
      <c r="L341" s="17" t="s">
        <v>7744</v>
      </c>
      <c r="M341" s="17" t="s">
        <v>8324</v>
      </c>
      <c r="N341" s="20">
        <v>40079</v>
      </c>
      <c r="O341" s="20">
        <v>40132</v>
      </c>
      <c r="P341" s="21">
        <f t="shared" si="10"/>
        <v>1</v>
      </c>
      <c r="Q341" s="22">
        <f t="shared" si="11"/>
        <v>53</v>
      </c>
    </row>
    <row r="342" spans="1:17" x14ac:dyDescent="0.2">
      <c r="A342" s="23">
        <v>83450.02</v>
      </c>
      <c r="B342" s="17" t="s">
        <v>294</v>
      </c>
      <c r="C342" s="17" t="s">
        <v>8191</v>
      </c>
      <c r="D342" s="17" t="s">
        <v>1351</v>
      </c>
      <c r="E342" s="17" t="s">
        <v>7693</v>
      </c>
      <c r="F342" s="17" t="s">
        <v>7694</v>
      </c>
      <c r="G342" s="18">
        <v>0</v>
      </c>
      <c r="H342" s="18">
        <v>5.54</v>
      </c>
      <c r="I342" s="19">
        <v>548051.67000000004</v>
      </c>
      <c r="J342" s="20">
        <v>39976</v>
      </c>
      <c r="K342" s="17" t="s">
        <v>8325</v>
      </c>
      <c r="L342" s="17" t="s">
        <v>8326</v>
      </c>
      <c r="M342" s="17" t="s">
        <v>8327</v>
      </c>
      <c r="N342" s="20">
        <v>40123</v>
      </c>
      <c r="O342" s="20">
        <v>40123</v>
      </c>
      <c r="P342" s="21">
        <f t="shared" si="10"/>
        <v>0</v>
      </c>
      <c r="Q342" s="22">
        <f t="shared" si="11"/>
        <v>0</v>
      </c>
    </row>
    <row r="343" spans="1:17" x14ac:dyDescent="0.2">
      <c r="A343" s="23">
        <v>84300.01</v>
      </c>
      <c r="B343" s="17" t="s">
        <v>124</v>
      </c>
      <c r="C343" s="17" t="s">
        <v>7894</v>
      </c>
      <c r="D343" s="17" t="s">
        <v>108</v>
      </c>
      <c r="E343" s="17" t="s">
        <v>7693</v>
      </c>
      <c r="F343" s="17" t="s">
        <v>7694</v>
      </c>
      <c r="G343" s="18">
        <v>17.61</v>
      </c>
      <c r="H343" s="18">
        <v>25.84</v>
      </c>
      <c r="I343" s="19">
        <v>2473858.4</v>
      </c>
      <c r="J343" s="20">
        <v>39976</v>
      </c>
      <c r="K343" s="17" t="s">
        <v>8328</v>
      </c>
      <c r="L343" s="17" t="s">
        <v>7773</v>
      </c>
      <c r="M343" s="17" t="s">
        <v>8329</v>
      </c>
      <c r="N343" s="20">
        <v>40130</v>
      </c>
      <c r="O343" s="20">
        <v>40130</v>
      </c>
      <c r="P343" s="21">
        <f t="shared" si="10"/>
        <v>0</v>
      </c>
      <c r="Q343" s="22">
        <f t="shared" si="11"/>
        <v>0</v>
      </c>
    </row>
    <row r="344" spans="1:17" x14ac:dyDescent="0.2">
      <c r="A344" s="23">
        <v>82595.009999999995</v>
      </c>
      <c r="B344" s="17" t="s">
        <v>343</v>
      </c>
      <c r="C344" s="17" t="s">
        <v>8330</v>
      </c>
      <c r="D344" s="17" t="s">
        <v>2349</v>
      </c>
      <c r="E344" s="17" t="s">
        <v>7693</v>
      </c>
      <c r="F344" s="17" t="s">
        <v>7694</v>
      </c>
      <c r="G344" s="18">
        <v>1.17</v>
      </c>
      <c r="H344" s="18">
        <v>3.63</v>
      </c>
      <c r="I344" s="19">
        <v>304839.44</v>
      </c>
      <c r="J344" s="20">
        <v>39892</v>
      </c>
      <c r="K344" s="17" t="s">
        <v>8331</v>
      </c>
      <c r="L344" s="17" t="s">
        <v>7706</v>
      </c>
      <c r="M344" s="17" t="s">
        <v>8332</v>
      </c>
      <c r="N344" s="20">
        <v>40040</v>
      </c>
      <c r="O344" s="20">
        <v>40040</v>
      </c>
      <c r="P344" s="21">
        <f t="shared" si="10"/>
        <v>0</v>
      </c>
      <c r="Q344" s="22">
        <f t="shared" si="11"/>
        <v>0</v>
      </c>
    </row>
    <row r="345" spans="1:17" x14ac:dyDescent="0.2">
      <c r="A345" s="23">
        <v>101752.01</v>
      </c>
      <c r="B345" s="17" t="s">
        <v>278</v>
      </c>
      <c r="C345" s="17" t="s">
        <v>7968</v>
      </c>
      <c r="D345" s="17" t="s">
        <v>5178</v>
      </c>
      <c r="E345" s="17" t="s">
        <v>7693</v>
      </c>
      <c r="F345" s="17" t="s">
        <v>7694</v>
      </c>
      <c r="G345" s="18">
        <v>0.57999999999999996</v>
      </c>
      <c r="H345" s="18">
        <v>6.77</v>
      </c>
      <c r="I345" s="19">
        <v>528899.94999999995</v>
      </c>
      <c r="J345" s="20">
        <v>39941</v>
      </c>
      <c r="K345" s="17" t="s">
        <v>8333</v>
      </c>
      <c r="L345" s="17" t="s">
        <v>7773</v>
      </c>
      <c r="M345" s="17" t="s">
        <v>8334</v>
      </c>
      <c r="N345" s="20">
        <v>40080</v>
      </c>
      <c r="O345" s="20">
        <v>40068</v>
      </c>
      <c r="P345" s="21">
        <f t="shared" si="10"/>
        <v>1</v>
      </c>
      <c r="Q345" s="22">
        <f t="shared" si="11"/>
        <v>-12</v>
      </c>
    </row>
    <row r="346" spans="1:17" x14ac:dyDescent="0.2">
      <c r="A346" s="23">
        <v>112706.02</v>
      </c>
      <c r="B346" s="17" t="s">
        <v>86</v>
      </c>
      <c r="C346" s="17" t="s">
        <v>7920</v>
      </c>
      <c r="D346" s="17" t="s">
        <v>103</v>
      </c>
      <c r="E346" s="17" t="s">
        <v>7693</v>
      </c>
      <c r="F346" s="17" t="s">
        <v>7694</v>
      </c>
      <c r="G346" s="18">
        <v>16.47</v>
      </c>
      <c r="H346" s="18">
        <v>20.62</v>
      </c>
      <c r="I346" s="19">
        <v>3630106.88</v>
      </c>
      <c r="J346" s="20">
        <v>40074</v>
      </c>
      <c r="K346" s="17" t="s">
        <v>8335</v>
      </c>
      <c r="L346" s="17" t="s">
        <v>7874</v>
      </c>
      <c r="M346" s="17" t="s">
        <v>7965</v>
      </c>
      <c r="N346" s="20">
        <v>40353</v>
      </c>
      <c r="O346" s="20">
        <v>40353</v>
      </c>
      <c r="P346" s="21">
        <f t="shared" si="10"/>
        <v>0</v>
      </c>
      <c r="Q346" s="22">
        <f t="shared" si="11"/>
        <v>0</v>
      </c>
    </row>
    <row r="347" spans="1:17" x14ac:dyDescent="0.2">
      <c r="A347" s="23">
        <v>83091.009999999995</v>
      </c>
      <c r="B347" s="17" t="s">
        <v>194</v>
      </c>
      <c r="C347" s="17" t="s">
        <v>8336</v>
      </c>
      <c r="D347" s="17" t="s">
        <v>442</v>
      </c>
      <c r="E347" s="17" t="s">
        <v>7693</v>
      </c>
      <c r="F347" s="17" t="s">
        <v>7694</v>
      </c>
      <c r="G347" s="18">
        <v>19.5</v>
      </c>
      <c r="H347" s="18">
        <v>20.57</v>
      </c>
      <c r="I347" s="19">
        <v>264782.96000000002</v>
      </c>
      <c r="J347" s="20">
        <v>39941</v>
      </c>
      <c r="K347" s="17" t="s">
        <v>8337</v>
      </c>
      <c r="L347" s="17" t="s">
        <v>8068</v>
      </c>
      <c r="M347" s="17" t="s">
        <v>8338</v>
      </c>
      <c r="N347" s="20">
        <v>40080</v>
      </c>
      <c r="O347" s="20">
        <v>40079</v>
      </c>
      <c r="P347" s="21">
        <f t="shared" si="10"/>
        <v>1</v>
      </c>
      <c r="Q347" s="22">
        <f t="shared" si="11"/>
        <v>-1</v>
      </c>
    </row>
    <row r="348" spans="1:17" x14ac:dyDescent="0.2">
      <c r="A348" s="23">
        <v>110831</v>
      </c>
      <c r="B348" s="17" t="s">
        <v>202</v>
      </c>
      <c r="C348" s="17" t="s">
        <v>8070</v>
      </c>
      <c r="D348" s="17" t="s">
        <v>665</v>
      </c>
      <c r="E348" s="17" t="s">
        <v>7693</v>
      </c>
      <c r="F348" s="17" t="s">
        <v>7694</v>
      </c>
      <c r="G348" s="18">
        <v>7.28</v>
      </c>
      <c r="H348" s="18">
        <v>9.6300000000000008</v>
      </c>
      <c r="I348" s="19">
        <v>440213.53</v>
      </c>
      <c r="J348" s="20">
        <v>39941</v>
      </c>
      <c r="K348" s="17" t="s">
        <v>8339</v>
      </c>
      <c r="L348" s="17" t="s">
        <v>7788</v>
      </c>
      <c r="M348" s="17" t="s">
        <v>7860</v>
      </c>
      <c r="N348" s="20">
        <v>40080</v>
      </c>
      <c r="O348" s="20">
        <v>40086</v>
      </c>
      <c r="P348" s="21">
        <f t="shared" si="10"/>
        <v>1</v>
      </c>
      <c r="Q348" s="22">
        <f t="shared" si="11"/>
        <v>6</v>
      </c>
    </row>
    <row r="349" spans="1:17" x14ac:dyDescent="0.2">
      <c r="A349" s="23">
        <v>83961.01</v>
      </c>
      <c r="B349" s="17" t="s">
        <v>202</v>
      </c>
      <c r="C349" s="17" t="s">
        <v>8070</v>
      </c>
      <c r="D349" s="17" t="s">
        <v>8340</v>
      </c>
      <c r="E349" s="17" t="s">
        <v>7693</v>
      </c>
      <c r="F349" s="17" t="s">
        <v>7694</v>
      </c>
      <c r="G349" s="18">
        <v>4.88</v>
      </c>
      <c r="H349" s="18">
        <v>10.1</v>
      </c>
      <c r="I349" s="19">
        <v>707782.58</v>
      </c>
      <c r="J349" s="20">
        <v>39941</v>
      </c>
      <c r="K349" s="17" t="s">
        <v>8339</v>
      </c>
      <c r="L349" s="17" t="s">
        <v>8341</v>
      </c>
      <c r="M349" s="17" t="s">
        <v>7853</v>
      </c>
      <c r="N349" s="20">
        <v>40080</v>
      </c>
      <c r="O349" s="20">
        <v>40086</v>
      </c>
      <c r="P349" s="21">
        <f t="shared" si="10"/>
        <v>1</v>
      </c>
      <c r="Q349" s="22">
        <f t="shared" si="11"/>
        <v>6</v>
      </c>
    </row>
    <row r="350" spans="1:17" x14ac:dyDescent="0.2">
      <c r="A350" s="23">
        <v>113960</v>
      </c>
      <c r="B350" s="17" t="s">
        <v>40</v>
      </c>
      <c r="C350" s="17" t="s">
        <v>7781</v>
      </c>
      <c r="D350" s="17" t="s">
        <v>122</v>
      </c>
      <c r="E350" s="17" t="s">
        <v>7693</v>
      </c>
      <c r="F350" s="17" t="s">
        <v>7694</v>
      </c>
      <c r="G350" s="18">
        <v>8.67</v>
      </c>
      <c r="H350" s="18">
        <v>13.67</v>
      </c>
      <c r="I350" s="19">
        <v>4419401.6399999997</v>
      </c>
      <c r="J350" s="20">
        <v>40438</v>
      </c>
      <c r="K350" s="17" t="s">
        <v>8342</v>
      </c>
      <c r="L350" s="17" t="s">
        <v>7699</v>
      </c>
      <c r="M350" s="17" t="s">
        <v>7965</v>
      </c>
      <c r="N350" s="20">
        <v>40724</v>
      </c>
      <c r="O350" s="20">
        <v>40724</v>
      </c>
      <c r="P350" s="21">
        <f t="shared" si="10"/>
        <v>0</v>
      </c>
      <c r="Q350" s="22">
        <f t="shared" si="11"/>
        <v>0</v>
      </c>
    </row>
    <row r="351" spans="1:17" x14ac:dyDescent="0.2">
      <c r="A351" s="23">
        <v>46208.01</v>
      </c>
      <c r="B351" s="17" t="s">
        <v>284</v>
      </c>
      <c r="C351" s="17" t="s">
        <v>7865</v>
      </c>
      <c r="D351" s="17" t="s">
        <v>5603</v>
      </c>
      <c r="E351" s="17" t="s">
        <v>7693</v>
      </c>
      <c r="F351" s="17" t="s">
        <v>7694</v>
      </c>
      <c r="G351" s="18">
        <v>0.34</v>
      </c>
      <c r="H351" s="18">
        <v>3.09</v>
      </c>
      <c r="I351" s="19">
        <v>278583.40999999997</v>
      </c>
      <c r="J351" s="20">
        <v>40396</v>
      </c>
      <c r="K351" s="17" t="s">
        <v>8343</v>
      </c>
      <c r="L351" s="17" t="s">
        <v>7706</v>
      </c>
      <c r="M351" s="17" t="s">
        <v>8344</v>
      </c>
      <c r="N351" s="20">
        <v>40513</v>
      </c>
      <c r="O351" s="20">
        <v>40513</v>
      </c>
      <c r="P351" s="21">
        <f t="shared" si="10"/>
        <v>0</v>
      </c>
      <c r="Q351" s="22">
        <f t="shared" si="11"/>
        <v>0</v>
      </c>
    </row>
    <row r="352" spans="1:17" x14ac:dyDescent="0.2">
      <c r="A352" s="23">
        <v>109833</v>
      </c>
      <c r="B352" s="17" t="s">
        <v>65</v>
      </c>
      <c r="C352" s="17" t="s">
        <v>7771</v>
      </c>
      <c r="D352" s="17" t="s">
        <v>108</v>
      </c>
      <c r="E352" s="17" t="s">
        <v>7693</v>
      </c>
      <c r="F352" s="17" t="s">
        <v>7710</v>
      </c>
      <c r="G352" s="18">
        <v>6.18</v>
      </c>
      <c r="H352" s="18">
        <v>11.35</v>
      </c>
      <c r="I352" s="19">
        <v>7716657.1900000004</v>
      </c>
      <c r="J352" s="20">
        <v>40438</v>
      </c>
      <c r="K352" s="17" t="s">
        <v>8345</v>
      </c>
      <c r="L352" s="17" t="s">
        <v>7773</v>
      </c>
      <c r="M352" s="17" t="s">
        <v>8346</v>
      </c>
      <c r="N352" s="20">
        <v>40786</v>
      </c>
      <c r="O352" s="20">
        <v>40786</v>
      </c>
      <c r="P352" s="21">
        <f t="shared" si="10"/>
        <v>0</v>
      </c>
      <c r="Q352" s="22">
        <f t="shared" si="11"/>
        <v>0</v>
      </c>
    </row>
    <row r="353" spans="1:17" x14ac:dyDescent="0.2">
      <c r="A353" s="23">
        <v>84319.01</v>
      </c>
      <c r="B353" s="17" t="s">
        <v>98</v>
      </c>
      <c r="C353" s="17" t="s">
        <v>7760</v>
      </c>
      <c r="D353" s="17" t="s">
        <v>8347</v>
      </c>
      <c r="E353" s="17" t="s">
        <v>7693</v>
      </c>
      <c r="F353" s="17" t="s">
        <v>7694</v>
      </c>
      <c r="G353" s="18">
        <v>0.02</v>
      </c>
      <c r="H353" s="18">
        <v>5.34</v>
      </c>
      <c r="I353" s="19">
        <v>270198.69</v>
      </c>
      <c r="J353" s="20">
        <v>40634</v>
      </c>
      <c r="K353" s="17" t="s">
        <v>8348</v>
      </c>
      <c r="L353" s="17" t="s">
        <v>7930</v>
      </c>
      <c r="M353" s="17" t="s">
        <v>8349</v>
      </c>
      <c r="N353" s="20">
        <v>40743</v>
      </c>
      <c r="O353" s="20">
        <v>40743</v>
      </c>
      <c r="P353" s="21">
        <f t="shared" si="10"/>
        <v>0</v>
      </c>
      <c r="Q353" s="22">
        <f t="shared" si="11"/>
        <v>0</v>
      </c>
    </row>
    <row r="354" spans="1:17" x14ac:dyDescent="0.2">
      <c r="A354" s="23">
        <v>82166.009999999995</v>
      </c>
      <c r="B354" s="17" t="s">
        <v>98</v>
      </c>
      <c r="C354" s="17" t="s">
        <v>7760</v>
      </c>
      <c r="D354" s="17" t="s">
        <v>503</v>
      </c>
      <c r="E354" s="17" t="s">
        <v>7693</v>
      </c>
      <c r="F354" s="17" t="s">
        <v>7694</v>
      </c>
      <c r="G354" s="18">
        <v>27.32</v>
      </c>
      <c r="H354" s="18">
        <v>30.78</v>
      </c>
      <c r="I354" s="19">
        <v>572340.61</v>
      </c>
      <c r="J354" s="20">
        <v>39941</v>
      </c>
      <c r="K354" s="17" t="s">
        <v>8350</v>
      </c>
      <c r="L354" s="17" t="s">
        <v>7927</v>
      </c>
      <c r="M354" s="17" t="s">
        <v>8351</v>
      </c>
      <c r="N354" s="20">
        <v>40081</v>
      </c>
      <c r="O354" s="20">
        <v>40086</v>
      </c>
      <c r="P354" s="21">
        <f t="shared" si="10"/>
        <v>1</v>
      </c>
      <c r="Q354" s="22">
        <f t="shared" si="11"/>
        <v>5</v>
      </c>
    </row>
    <row r="355" spans="1:17" x14ac:dyDescent="0.2">
      <c r="A355" s="23">
        <v>81053.009999999995</v>
      </c>
      <c r="B355" s="17" t="s">
        <v>43</v>
      </c>
      <c r="C355" s="17" t="s">
        <v>7816</v>
      </c>
      <c r="D355" s="17" t="s">
        <v>8352</v>
      </c>
      <c r="E355" s="17" t="s">
        <v>7693</v>
      </c>
      <c r="F355" s="17" t="s">
        <v>7694</v>
      </c>
      <c r="G355" s="18">
        <v>0</v>
      </c>
      <c r="H355" s="18">
        <v>8.25</v>
      </c>
      <c r="I355" s="19">
        <v>569017.06999999995</v>
      </c>
      <c r="J355" s="20">
        <v>39976</v>
      </c>
      <c r="K355" s="17" t="s">
        <v>8353</v>
      </c>
      <c r="L355" s="17" t="s">
        <v>7728</v>
      </c>
      <c r="M355" s="17" t="s">
        <v>7853</v>
      </c>
      <c r="N355" s="20">
        <v>40084</v>
      </c>
      <c r="O355" s="20">
        <v>40132</v>
      </c>
      <c r="P355" s="21">
        <f t="shared" si="10"/>
        <v>1</v>
      </c>
      <c r="Q355" s="22">
        <f t="shared" si="11"/>
        <v>48</v>
      </c>
    </row>
    <row r="356" spans="1:17" x14ac:dyDescent="0.2">
      <c r="A356" s="23">
        <v>83755.009999999995</v>
      </c>
      <c r="B356" s="17" t="s">
        <v>248</v>
      </c>
      <c r="C356" s="17" t="s">
        <v>8036</v>
      </c>
      <c r="D356" s="17" t="s">
        <v>348</v>
      </c>
      <c r="E356" s="17" t="s">
        <v>7693</v>
      </c>
      <c r="F356" s="17" t="s">
        <v>7694</v>
      </c>
      <c r="G356" s="18">
        <v>0</v>
      </c>
      <c r="H356" s="18">
        <v>5</v>
      </c>
      <c r="I356" s="19">
        <v>1470293.93</v>
      </c>
      <c r="J356" s="20">
        <v>39941</v>
      </c>
      <c r="K356" s="17" t="s">
        <v>8354</v>
      </c>
      <c r="L356" s="17" t="s">
        <v>7738</v>
      </c>
      <c r="M356" s="17" t="s">
        <v>7811</v>
      </c>
      <c r="N356" s="20">
        <v>40085</v>
      </c>
      <c r="O356" s="20">
        <v>40086</v>
      </c>
      <c r="P356" s="21">
        <f t="shared" si="10"/>
        <v>1</v>
      </c>
      <c r="Q356" s="22">
        <f t="shared" si="11"/>
        <v>1</v>
      </c>
    </row>
    <row r="357" spans="1:17" x14ac:dyDescent="0.2">
      <c r="A357" s="23">
        <v>82107.009999999995</v>
      </c>
      <c r="B357" s="17" t="s">
        <v>18</v>
      </c>
      <c r="C357" s="17" t="s">
        <v>7700</v>
      </c>
      <c r="D357" s="17" t="s">
        <v>363</v>
      </c>
      <c r="E357" s="17" t="s">
        <v>7693</v>
      </c>
      <c r="F357" s="17" t="s">
        <v>7694</v>
      </c>
      <c r="G357" s="18">
        <v>9.34</v>
      </c>
      <c r="H357" s="18">
        <v>12.04</v>
      </c>
      <c r="I357" s="19">
        <v>1148302.3600000001</v>
      </c>
      <c r="J357" s="20">
        <v>39941</v>
      </c>
      <c r="K357" s="17" t="s">
        <v>8355</v>
      </c>
      <c r="L357" s="17" t="s">
        <v>7822</v>
      </c>
      <c r="M357" s="17" t="s">
        <v>7811</v>
      </c>
      <c r="N357" s="20">
        <v>40086</v>
      </c>
      <c r="O357" s="20">
        <v>40065</v>
      </c>
      <c r="P357" s="21">
        <f t="shared" si="10"/>
        <v>1</v>
      </c>
      <c r="Q357" s="22">
        <f t="shared" si="11"/>
        <v>-21</v>
      </c>
    </row>
    <row r="358" spans="1:17" x14ac:dyDescent="0.2">
      <c r="A358" s="23">
        <v>80707.009999999995</v>
      </c>
      <c r="B358" s="17" t="s">
        <v>217</v>
      </c>
      <c r="C358" s="17" t="s">
        <v>8003</v>
      </c>
      <c r="D358" s="17" t="s">
        <v>2533</v>
      </c>
      <c r="E358" s="17" t="s">
        <v>7693</v>
      </c>
      <c r="F358" s="17" t="s">
        <v>7694</v>
      </c>
      <c r="G358" s="18">
        <v>13</v>
      </c>
      <c r="H358" s="18">
        <v>17.5</v>
      </c>
      <c r="I358" s="19">
        <v>846252.27</v>
      </c>
      <c r="J358" s="20">
        <v>39941</v>
      </c>
      <c r="K358" s="17" t="s">
        <v>8356</v>
      </c>
      <c r="L358" s="17" t="s">
        <v>7699</v>
      </c>
      <c r="M358" s="17" t="s">
        <v>7826</v>
      </c>
      <c r="N358" s="20">
        <v>40100</v>
      </c>
      <c r="O358" s="20">
        <v>40086</v>
      </c>
      <c r="P358" s="21">
        <f t="shared" si="10"/>
        <v>1</v>
      </c>
      <c r="Q358" s="22">
        <f t="shared" si="11"/>
        <v>-14</v>
      </c>
    </row>
    <row r="359" spans="1:17" x14ac:dyDescent="0.2">
      <c r="A359" s="23">
        <v>114878</v>
      </c>
      <c r="B359" s="17" t="s">
        <v>801</v>
      </c>
      <c r="C359" s="17" t="s">
        <v>8040</v>
      </c>
      <c r="D359" s="17" t="s">
        <v>722</v>
      </c>
      <c r="E359" s="17" t="s">
        <v>7693</v>
      </c>
      <c r="F359" s="17" t="s">
        <v>7694</v>
      </c>
      <c r="G359" s="18">
        <v>0</v>
      </c>
      <c r="H359" s="18">
        <v>4.4000000000000004</v>
      </c>
      <c r="I359" s="19">
        <v>219965.47</v>
      </c>
      <c r="J359" s="20">
        <v>40634</v>
      </c>
      <c r="K359" s="17" t="s">
        <v>8357</v>
      </c>
      <c r="L359" s="17" t="s">
        <v>8030</v>
      </c>
      <c r="M359" s="17" t="s">
        <v>8358</v>
      </c>
      <c r="N359" s="20">
        <v>40815</v>
      </c>
      <c r="O359" s="20">
        <v>40815</v>
      </c>
      <c r="P359" s="21">
        <f t="shared" si="10"/>
        <v>0</v>
      </c>
      <c r="Q359" s="22">
        <f t="shared" si="11"/>
        <v>0</v>
      </c>
    </row>
    <row r="360" spans="1:17" x14ac:dyDescent="0.2">
      <c r="A360" s="23">
        <v>81160.02</v>
      </c>
      <c r="B360" s="17" t="s">
        <v>179</v>
      </c>
      <c r="C360" s="17" t="s">
        <v>7717</v>
      </c>
      <c r="D360" s="17" t="s">
        <v>752</v>
      </c>
      <c r="E360" s="17" t="s">
        <v>7693</v>
      </c>
      <c r="F360" s="17" t="s">
        <v>7694</v>
      </c>
      <c r="G360" s="18">
        <v>0.68</v>
      </c>
      <c r="H360" s="18">
        <v>1.98</v>
      </c>
      <c r="I360" s="19">
        <v>267900.83</v>
      </c>
      <c r="J360" s="20">
        <v>40634</v>
      </c>
      <c r="K360" s="17" t="s">
        <v>8359</v>
      </c>
      <c r="L360" s="17" t="s">
        <v>7957</v>
      </c>
      <c r="M360" s="17" t="s">
        <v>8360</v>
      </c>
      <c r="N360" s="20">
        <v>40816</v>
      </c>
      <c r="O360" s="20">
        <v>40816</v>
      </c>
      <c r="P360" s="21">
        <f t="shared" si="10"/>
        <v>0</v>
      </c>
      <c r="Q360" s="22">
        <f t="shared" si="11"/>
        <v>0</v>
      </c>
    </row>
    <row r="361" spans="1:17" x14ac:dyDescent="0.2">
      <c r="A361" s="23">
        <v>114065</v>
      </c>
      <c r="B361" s="17" t="s">
        <v>40</v>
      </c>
      <c r="C361" s="17" t="s">
        <v>7781</v>
      </c>
      <c r="D361" s="17" t="s">
        <v>647</v>
      </c>
      <c r="E361" s="17" t="s">
        <v>7693</v>
      </c>
      <c r="F361" s="17" t="s">
        <v>7694</v>
      </c>
      <c r="G361" s="18">
        <v>0</v>
      </c>
      <c r="H361" s="18">
        <v>3.93</v>
      </c>
      <c r="I361" s="19">
        <v>1218703.05</v>
      </c>
      <c r="J361" s="20">
        <v>40634</v>
      </c>
      <c r="K361" s="17" t="s">
        <v>8361</v>
      </c>
      <c r="L361" s="17" t="s">
        <v>7744</v>
      </c>
      <c r="M361" s="17" t="s">
        <v>8362</v>
      </c>
      <c r="N361" s="20">
        <v>40857</v>
      </c>
      <c r="O361" s="20">
        <v>40857</v>
      </c>
      <c r="P361" s="21">
        <f t="shared" si="10"/>
        <v>0</v>
      </c>
      <c r="Q361" s="22">
        <f t="shared" si="11"/>
        <v>0</v>
      </c>
    </row>
    <row r="362" spans="1:17" x14ac:dyDescent="0.2">
      <c r="A362" s="23">
        <v>114676</v>
      </c>
      <c r="B362" s="17" t="s">
        <v>40</v>
      </c>
      <c r="C362" s="17" t="s">
        <v>7781</v>
      </c>
      <c r="D362" s="17" t="s">
        <v>647</v>
      </c>
      <c r="E362" s="17" t="s">
        <v>7693</v>
      </c>
      <c r="F362" s="17" t="s">
        <v>7694</v>
      </c>
      <c r="G362" s="18">
        <v>5</v>
      </c>
      <c r="H362" s="18">
        <v>8.1300000000000008</v>
      </c>
      <c r="I362" s="19">
        <v>1038293.78</v>
      </c>
      <c r="J362" s="20">
        <v>40634</v>
      </c>
      <c r="K362" s="17" t="s">
        <v>8363</v>
      </c>
      <c r="L362" s="17" t="s">
        <v>7744</v>
      </c>
      <c r="M362" s="17" t="s">
        <v>8364</v>
      </c>
      <c r="N362" s="20">
        <v>40865</v>
      </c>
      <c r="O362" s="20">
        <v>40865</v>
      </c>
      <c r="P362" s="21">
        <f t="shared" si="10"/>
        <v>0</v>
      </c>
      <c r="Q362" s="22">
        <f t="shared" si="11"/>
        <v>0</v>
      </c>
    </row>
    <row r="363" spans="1:17" x14ac:dyDescent="0.2">
      <c r="A363" s="23">
        <v>114651</v>
      </c>
      <c r="B363" s="17" t="s">
        <v>284</v>
      </c>
      <c r="C363" s="17" t="s">
        <v>7865</v>
      </c>
      <c r="D363" s="17" t="s">
        <v>1816</v>
      </c>
      <c r="E363" s="17" t="s">
        <v>7693</v>
      </c>
      <c r="F363" s="17" t="s">
        <v>7694</v>
      </c>
      <c r="G363" s="18">
        <v>9.36</v>
      </c>
      <c r="H363" s="18">
        <v>9.75</v>
      </c>
      <c r="I363" s="19">
        <v>90506.9</v>
      </c>
      <c r="J363" s="20">
        <v>40634</v>
      </c>
      <c r="K363" s="17" t="s">
        <v>8365</v>
      </c>
      <c r="L363" s="17" t="s">
        <v>7706</v>
      </c>
      <c r="M363" s="17" t="s">
        <v>8366</v>
      </c>
      <c r="N363" s="20">
        <v>40780</v>
      </c>
      <c r="O363" s="20">
        <v>40780</v>
      </c>
      <c r="P363" s="21">
        <f t="shared" si="10"/>
        <v>0</v>
      </c>
      <c r="Q363" s="22">
        <f t="shared" si="11"/>
        <v>0</v>
      </c>
    </row>
    <row r="364" spans="1:17" x14ac:dyDescent="0.2">
      <c r="A364" s="23">
        <v>110327.02</v>
      </c>
      <c r="B364" s="17" t="s">
        <v>206</v>
      </c>
      <c r="C364" s="17" t="s">
        <v>8367</v>
      </c>
      <c r="D364" s="17" t="s">
        <v>335</v>
      </c>
      <c r="E364" s="17" t="s">
        <v>7693</v>
      </c>
      <c r="F364" s="17" t="s">
        <v>7694</v>
      </c>
      <c r="G364" s="18">
        <v>4.2300000000000004</v>
      </c>
      <c r="H364" s="18">
        <v>8.4600000000000009</v>
      </c>
      <c r="I364" s="19">
        <v>1625263.4</v>
      </c>
      <c r="J364" s="20">
        <v>39941</v>
      </c>
      <c r="K364" s="17" t="s">
        <v>8368</v>
      </c>
      <c r="L364" s="17" t="s">
        <v>7728</v>
      </c>
      <c r="M364" s="17" t="s">
        <v>8369</v>
      </c>
      <c r="N364" s="20">
        <v>40100</v>
      </c>
      <c r="O364" s="20">
        <v>40086</v>
      </c>
      <c r="P364" s="21">
        <f t="shared" si="10"/>
        <v>1</v>
      </c>
      <c r="Q364" s="22">
        <f t="shared" si="11"/>
        <v>-14</v>
      </c>
    </row>
    <row r="365" spans="1:17" x14ac:dyDescent="0.2">
      <c r="A365" s="23">
        <v>41001.01</v>
      </c>
      <c r="B365" s="17" t="s">
        <v>223</v>
      </c>
      <c r="C365" s="17" t="s">
        <v>7917</v>
      </c>
      <c r="D365" s="17" t="s">
        <v>103</v>
      </c>
      <c r="E365" s="17" t="s">
        <v>7693</v>
      </c>
      <c r="F365" s="17" t="s">
        <v>7694</v>
      </c>
      <c r="G365" s="18">
        <v>0</v>
      </c>
      <c r="H365" s="18">
        <v>9.92</v>
      </c>
      <c r="I365" s="19">
        <v>9775808.1099999994</v>
      </c>
      <c r="J365" s="20">
        <v>40886</v>
      </c>
      <c r="K365" s="17" t="s">
        <v>8370</v>
      </c>
      <c r="L365" s="17" t="s">
        <v>7744</v>
      </c>
      <c r="M365" s="17" t="s">
        <v>7965</v>
      </c>
      <c r="N365" s="20">
        <v>41152</v>
      </c>
      <c r="O365" s="20">
        <v>41152</v>
      </c>
      <c r="P365" s="21">
        <f t="shared" si="10"/>
        <v>0</v>
      </c>
      <c r="Q365" s="22">
        <f t="shared" si="11"/>
        <v>0</v>
      </c>
    </row>
    <row r="366" spans="1:17" x14ac:dyDescent="0.2">
      <c r="A366" s="23">
        <v>82458.009999999995</v>
      </c>
      <c r="B366" s="17" t="s">
        <v>254</v>
      </c>
      <c r="C366" s="17" t="s">
        <v>7721</v>
      </c>
      <c r="D366" s="17" t="s">
        <v>3169</v>
      </c>
      <c r="E366" s="17" t="s">
        <v>7693</v>
      </c>
      <c r="F366" s="17" t="s">
        <v>7694</v>
      </c>
      <c r="G366" s="18">
        <v>8.4</v>
      </c>
      <c r="H366" s="18">
        <v>22.16</v>
      </c>
      <c r="I366" s="19">
        <v>662822.87</v>
      </c>
      <c r="J366" s="20">
        <v>39892</v>
      </c>
      <c r="K366" s="17" t="s">
        <v>8371</v>
      </c>
      <c r="L366" s="17" t="s">
        <v>8144</v>
      </c>
      <c r="M366" s="17" t="s">
        <v>8372</v>
      </c>
      <c r="N366" s="20">
        <v>40112</v>
      </c>
      <c r="O366" s="20">
        <v>40132</v>
      </c>
      <c r="P366" s="21">
        <f t="shared" si="10"/>
        <v>1</v>
      </c>
      <c r="Q366" s="22">
        <f t="shared" si="11"/>
        <v>20</v>
      </c>
    </row>
    <row r="367" spans="1:17" x14ac:dyDescent="0.2">
      <c r="A367" s="23">
        <v>115612</v>
      </c>
      <c r="B367" s="17" t="s">
        <v>18</v>
      </c>
      <c r="C367" s="17" t="s">
        <v>7700</v>
      </c>
      <c r="D367" s="17" t="s">
        <v>114</v>
      </c>
      <c r="E367" s="17" t="s">
        <v>7693</v>
      </c>
      <c r="F367" s="17" t="s">
        <v>7694</v>
      </c>
      <c r="G367" s="18">
        <v>1.1000000000000001</v>
      </c>
      <c r="H367" s="18">
        <v>2.44</v>
      </c>
      <c r="I367" s="19">
        <v>961501.8</v>
      </c>
      <c r="J367" s="20">
        <v>40802</v>
      </c>
      <c r="K367" s="17" t="s">
        <v>8373</v>
      </c>
      <c r="L367" s="17" t="s">
        <v>7937</v>
      </c>
      <c r="M367" s="17" t="s">
        <v>7764</v>
      </c>
      <c r="N367" s="20">
        <v>41789</v>
      </c>
      <c r="O367" s="20">
        <v>41789</v>
      </c>
      <c r="P367" s="21">
        <f t="shared" si="10"/>
        <v>0</v>
      </c>
      <c r="Q367" s="22">
        <f t="shared" si="11"/>
        <v>0</v>
      </c>
    </row>
    <row r="368" spans="1:17" x14ac:dyDescent="0.2">
      <c r="A368" s="23">
        <v>81270.009999999995</v>
      </c>
      <c r="B368" s="17" t="s">
        <v>212</v>
      </c>
      <c r="C368" s="17" t="s">
        <v>8097</v>
      </c>
      <c r="D368" s="17" t="s">
        <v>442</v>
      </c>
      <c r="E368" s="17" t="s">
        <v>7693</v>
      </c>
      <c r="F368" s="17" t="s">
        <v>7694</v>
      </c>
      <c r="G368" s="18">
        <v>13.61</v>
      </c>
      <c r="H368" s="18">
        <v>17.600000000000001</v>
      </c>
      <c r="I368" s="19">
        <v>806441.39</v>
      </c>
      <c r="J368" s="20">
        <v>39976</v>
      </c>
      <c r="K368" s="17" t="s">
        <v>8374</v>
      </c>
      <c r="L368" s="17" t="s">
        <v>8175</v>
      </c>
      <c r="M368" s="17" t="s">
        <v>8375</v>
      </c>
      <c r="N368" s="20">
        <v>40115</v>
      </c>
      <c r="O368" s="20">
        <v>40132</v>
      </c>
      <c r="P368" s="21">
        <f t="shared" si="10"/>
        <v>1</v>
      </c>
      <c r="Q368" s="22">
        <f t="shared" si="11"/>
        <v>17</v>
      </c>
    </row>
    <row r="369" spans="1:17" x14ac:dyDescent="0.2">
      <c r="A369" s="23">
        <v>112116</v>
      </c>
      <c r="B369" s="17" t="s">
        <v>212</v>
      </c>
      <c r="C369" s="17" t="s">
        <v>8097</v>
      </c>
      <c r="D369" s="17" t="s">
        <v>8376</v>
      </c>
      <c r="E369" s="17" t="s">
        <v>7693</v>
      </c>
      <c r="F369" s="17" t="s">
        <v>7694</v>
      </c>
      <c r="G369" s="18">
        <v>0</v>
      </c>
      <c r="H369" s="18">
        <v>2.5299999999999998</v>
      </c>
      <c r="I369" s="19">
        <v>241483.77</v>
      </c>
      <c r="J369" s="20">
        <v>39976</v>
      </c>
      <c r="K369" s="17" t="s">
        <v>8374</v>
      </c>
      <c r="L369" s="17" t="s">
        <v>7699</v>
      </c>
      <c r="M369" s="17" t="s">
        <v>8377</v>
      </c>
      <c r="N369" s="20">
        <v>40115</v>
      </c>
      <c r="O369" s="20">
        <v>40132</v>
      </c>
      <c r="P369" s="21">
        <f t="shared" si="10"/>
        <v>1</v>
      </c>
      <c r="Q369" s="22">
        <f t="shared" si="11"/>
        <v>17</v>
      </c>
    </row>
    <row r="370" spans="1:17" x14ac:dyDescent="0.2">
      <c r="A370" s="23">
        <v>83321.009999999995</v>
      </c>
      <c r="B370" s="17" t="s">
        <v>280</v>
      </c>
      <c r="C370" s="17" t="s">
        <v>8118</v>
      </c>
      <c r="D370" s="17" t="s">
        <v>8376</v>
      </c>
      <c r="E370" s="17" t="s">
        <v>7693</v>
      </c>
      <c r="F370" s="17" t="s">
        <v>7694</v>
      </c>
      <c r="G370" s="18">
        <v>8.08</v>
      </c>
      <c r="H370" s="18">
        <v>12.61</v>
      </c>
      <c r="I370" s="19">
        <v>380694.76</v>
      </c>
      <c r="J370" s="20">
        <v>39976</v>
      </c>
      <c r="K370" s="17" t="s">
        <v>8374</v>
      </c>
      <c r="L370" s="17" t="s">
        <v>8175</v>
      </c>
      <c r="M370" s="17" t="s">
        <v>7886</v>
      </c>
      <c r="N370" s="20">
        <v>40115</v>
      </c>
      <c r="O370" s="20">
        <v>40132</v>
      </c>
      <c r="P370" s="21">
        <f t="shared" si="10"/>
        <v>1</v>
      </c>
      <c r="Q370" s="22">
        <f t="shared" si="11"/>
        <v>17</v>
      </c>
    </row>
    <row r="371" spans="1:17" x14ac:dyDescent="0.2">
      <c r="A371" s="23">
        <v>115552</v>
      </c>
      <c r="B371" s="17" t="s">
        <v>131</v>
      </c>
      <c r="C371" s="17" t="s">
        <v>7753</v>
      </c>
      <c r="D371" s="17" t="s">
        <v>363</v>
      </c>
      <c r="E371" s="17" t="s">
        <v>7693</v>
      </c>
      <c r="F371" s="17" t="s">
        <v>7694</v>
      </c>
      <c r="G371" s="18">
        <v>14.1</v>
      </c>
      <c r="H371" s="18">
        <v>17.63</v>
      </c>
      <c r="I371" s="19">
        <v>1191576.98</v>
      </c>
      <c r="J371" s="20">
        <v>40949</v>
      </c>
      <c r="K371" s="17" t="s">
        <v>8378</v>
      </c>
      <c r="L371" s="17" t="s">
        <v>7706</v>
      </c>
      <c r="M371" s="17" t="s">
        <v>8379</v>
      </c>
      <c r="N371" s="20">
        <v>41075</v>
      </c>
      <c r="O371" s="20">
        <v>41075</v>
      </c>
      <c r="P371" s="21">
        <f t="shared" si="10"/>
        <v>0</v>
      </c>
      <c r="Q371" s="22">
        <f t="shared" si="11"/>
        <v>0</v>
      </c>
    </row>
    <row r="372" spans="1:17" x14ac:dyDescent="0.2">
      <c r="A372" s="23">
        <v>84405.01</v>
      </c>
      <c r="B372" s="17" t="s">
        <v>318</v>
      </c>
      <c r="C372" s="17" t="s">
        <v>7887</v>
      </c>
      <c r="D372" s="17" t="s">
        <v>339</v>
      </c>
      <c r="E372" s="17" t="s">
        <v>7693</v>
      </c>
      <c r="F372" s="17" t="s">
        <v>7710</v>
      </c>
      <c r="G372" s="18">
        <v>0</v>
      </c>
      <c r="H372" s="18">
        <v>7.4</v>
      </c>
      <c r="I372" s="19">
        <v>440671.93</v>
      </c>
      <c r="J372" s="20">
        <v>40991</v>
      </c>
      <c r="K372" s="17" t="s">
        <v>8380</v>
      </c>
      <c r="L372" s="17" t="s">
        <v>8030</v>
      </c>
      <c r="M372" s="17" t="s">
        <v>8381</v>
      </c>
      <c r="N372" s="20">
        <v>41121</v>
      </c>
      <c r="O372" s="20">
        <v>41121</v>
      </c>
      <c r="P372" s="21">
        <f t="shared" si="10"/>
        <v>0</v>
      </c>
      <c r="Q372" s="22">
        <f t="shared" si="11"/>
        <v>0</v>
      </c>
    </row>
    <row r="373" spans="1:17" x14ac:dyDescent="0.2">
      <c r="A373" s="23">
        <v>112116</v>
      </c>
      <c r="B373" s="17" t="s">
        <v>280</v>
      </c>
      <c r="C373" s="17" t="s">
        <v>8118</v>
      </c>
      <c r="D373" s="17" t="s">
        <v>8376</v>
      </c>
      <c r="E373" s="17" t="s">
        <v>7693</v>
      </c>
      <c r="F373" s="17" t="s">
        <v>7710</v>
      </c>
      <c r="G373" s="18">
        <v>0</v>
      </c>
      <c r="H373" s="18">
        <v>0.37</v>
      </c>
      <c r="I373" s="19">
        <v>241483.77</v>
      </c>
      <c r="J373" s="20">
        <v>39976</v>
      </c>
      <c r="K373" s="17" t="s">
        <v>8374</v>
      </c>
      <c r="L373" s="17" t="s">
        <v>7699</v>
      </c>
      <c r="M373" s="17" t="s">
        <v>8377</v>
      </c>
      <c r="N373" s="20">
        <v>40115</v>
      </c>
      <c r="O373" s="20">
        <v>40132</v>
      </c>
      <c r="P373" s="21">
        <f t="shared" si="10"/>
        <v>1</v>
      </c>
      <c r="Q373" s="22">
        <f t="shared" si="11"/>
        <v>17</v>
      </c>
    </row>
    <row r="374" spans="1:17" x14ac:dyDescent="0.2">
      <c r="A374" s="23">
        <v>81468.009999999995</v>
      </c>
      <c r="B374" s="17" t="s">
        <v>316</v>
      </c>
      <c r="C374" s="17" t="s">
        <v>7800</v>
      </c>
      <c r="D374" s="17" t="s">
        <v>457</v>
      </c>
      <c r="E374" s="17" t="s">
        <v>7693</v>
      </c>
      <c r="F374" s="17" t="s">
        <v>7694</v>
      </c>
      <c r="G374" s="18">
        <v>5.35</v>
      </c>
      <c r="H374" s="18">
        <v>9.82</v>
      </c>
      <c r="I374" s="19">
        <v>645472.61</v>
      </c>
      <c r="J374" s="20">
        <v>39976</v>
      </c>
      <c r="K374" s="17" t="s">
        <v>8382</v>
      </c>
      <c r="L374" s="17" t="s">
        <v>7773</v>
      </c>
      <c r="M374" s="17" t="s">
        <v>8255</v>
      </c>
      <c r="N374" s="20">
        <v>40124</v>
      </c>
      <c r="O374" s="20">
        <v>40132</v>
      </c>
      <c r="P374" s="21">
        <f t="shared" si="10"/>
        <v>1</v>
      </c>
      <c r="Q374" s="22">
        <f t="shared" si="11"/>
        <v>8</v>
      </c>
    </row>
    <row r="375" spans="1:17" x14ac:dyDescent="0.2">
      <c r="A375" s="23">
        <v>117223</v>
      </c>
      <c r="B375" s="17" t="s">
        <v>298</v>
      </c>
      <c r="C375" s="17" t="s">
        <v>8135</v>
      </c>
      <c r="D375" s="17" t="s">
        <v>114</v>
      </c>
      <c r="E375" s="17" t="s">
        <v>7693</v>
      </c>
      <c r="F375" s="17" t="s">
        <v>7694</v>
      </c>
      <c r="G375" s="18">
        <v>0</v>
      </c>
      <c r="H375" s="18">
        <v>8.6</v>
      </c>
      <c r="I375" s="19">
        <v>4770177.3099999996</v>
      </c>
      <c r="J375" s="20">
        <v>41208</v>
      </c>
      <c r="K375" s="17" t="s">
        <v>8383</v>
      </c>
      <c r="L375" s="17" t="s">
        <v>7706</v>
      </c>
      <c r="M375" s="17" t="s">
        <v>8384</v>
      </c>
      <c r="N375" s="20">
        <v>41490</v>
      </c>
      <c r="O375" s="20">
        <v>41490</v>
      </c>
      <c r="P375" s="21">
        <f t="shared" si="10"/>
        <v>0</v>
      </c>
      <c r="Q375" s="22">
        <f t="shared" si="11"/>
        <v>0</v>
      </c>
    </row>
    <row r="376" spans="1:17" x14ac:dyDescent="0.2">
      <c r="A376" s="23">
        <v>109176.01</v>
      </c>
      <c r="B376" s="17" t="s">
        <v>190</v>
      </c>
      <c r="C376" s="17" t="s">
        <v>7903</v>
      </c>
      <c r="D376" s="17" t="s">
        <v>8385</v>
      </c>
      <c r="E376" s="17" t="s">
        <v>7693</v>
      </c>
      <c r="F376" s="17" t="s">
        <v>7694</v>
      </c>
      <c r="G376" s="18">
        <v>7.12</v>
      </c>
      <c r="H376" s="18">
        <v>12.42</v>
      </c>
      <c r="I376" s="19">
        <v>534235.6</v>
      </c>
      <c r="J376" s="20">
        <v>39976</v>
      </c>
      <c r="K376" s="17" t="s">
        <v>8386</v>
      </c>
      <c r="L376" s="17" t="s">
        <v>7763</v>
      </c>
      <c r="M376" s="17" t="s">
        <v>7853</v>
      </c>
      <c r="N376" s="20">
        <v>40129</v>
      </c>
      <c r="O376" s="20">
        <v>40132</v>
      </c>
      <c r="P376" s="21">
        <f t="shared" si="10"/>
        <v>1</v>
      </c>
      <c r="Q376" s="22">
        <f t="shared" si="11"/>
        <v>3</v>
      </c>
    </row>
    <row r="377" spans="1:17" x14ac:dyDescent="0.2">
      <c r="A377" s="23">
        <v>101752.02</v>
      </c>
      <c r="B377" s="17" t="s">
        <v>194</v>
      </c>
      <c r="C377" s="17" t="s">
        <v>8336</v>
      </c>
      <c r="D377" s="17" t="s">
        <v>5178</v>
      </c>
      <c r="E377" s="17" t="s">
        <v>7693</v>
      </c>
      <c r="F377" s="17" t="s">
        <v>7694</v>
      </c>
      <c r="G377" s="18">
        <v>0</v>
      </c>
      <c r="H377" s="18">
        <v>7.55</v>
      </c>
      <c r="I377" s="19">
        <v>342030.99</v>
      </c>
      <c r="J377" s="20">
        <v>41369</v>
      </c>
      <c r="K377" s="17" t="s">
        <v>8387</v>
      </c>
      <c r="L377" s="17" t="s">
        <v>8034</v>
      </c>
      <c r="M377" s="17" t="s">
        <v>8388</v>
      </c>
      <c r="N377" s="20">
        <v>41465</v>
      </c>
      <c r="O377" s="20">
        <v>41465</v>
      </c>
      <c r="P377" s="21">
        <f t="shared" si="10"/>
        <v>0</v>
      </c>
      <c r="Q377" s="22">
        <f t="shared" si="11"/>
        <v>0</v>
      </c>
    </row>
    <row r="378" spans="1:17" x14ac:dyDescent="0.2">
      <c r="A378" s="23">
        <v>83359.009999999995</v>
      </c>
      <c r="B378" s="17" t="s">
        <v>102</v>
      </c>
      <c r="C378" s="17" t="s">
        <v>7969</v>
      </c>
      <c r="D378" s="17" t="s">
        <v>4544</v>
      </c>
      <c r="E378" s="17" t="s">
        <v>7693</v>
      </c>
      <c r="F378" s="17" t="s">
        <v>7694</v>
      </c>
      <c r="G378" s="18">
        <v>26.54</v>
      </c>
      <c r="H378" s="18">
        <v>31.92</v>
      </c>
      <c r="I378" s="19">
        <v>833011.54</v>
      </c>
      <c r="J378" s="20">
        <v>39976</v>
      </c>
      <c r="K378" s="17" t="s">
        <v>8389</v>
      </c>
      <c r="L378" s="17" t="s">
        <v>7874</v>
      </c>
      <c r="M378" s="17" t="s">
        <v>8287</v>
      </c>
      <c r="N378" s="20">
        <v>40161</v>
      </c>
      <c r="O378" s="20">
        <v>40131</v>
      </c>
      <c r="P378" s="21">
        <f t="shared" si="10"/>
        <v>1</v>
      </c>
      <c r="Q378" s="22">
        <f t="shared" si="11"/>
        <v>-30</v>
      </c>
    </row>
    <row r="379" spans="1:17" x14ac:dyDescent="0.2">
      <c r="A379" s="23">
        <v>82677.009999999995</v>
      </c>
      <c r="B379" s="17" t="s">
        <v>310</v>
      </c>
      <c r="C379" s="17" t="s">
        <v>7878</v>
      </c>
      <c r="D379" s="17" t="s">
        <v>730</v>
      </c>
      <c r="E379" s="17" t="s">
        <v>7693</v>
      </c>
      <c r="F379" s="17" t="s">
        <v>7694</v>
      </c>
      <c r="G379" s="18">
        <v>0</v>
      </c>
      <c r="H379" s="18">
        <v>11.34</v>
      </c>
      <c r="I379" s="19">
        <v>2291975.5499999998</v>
      </c>
      <c r="J379" s="20">
        <v>39976</v>
      </c>
      <c r="K379" s="17" t="s">
        <v>8389</v>
      </c>
      <c r="L379" s="17" t="s">
        <v>7874</v>
      </c>
      <c r="M379" s="17" t="s">
        <v>7875</v>
      </c>
      <c r="N379" s="20">
        <v>40161</v>
      </c>
      <c r="O379" s="20">
        <v>40131</v>
      </c>
      <c r="P379" s="21">
        <f t="shared" si="10"/>
        <v>1</v>
      </c>
      <c r="Q379" s="22">
        <f t="shared" si="11"/>
        <v>-30</v>
      </c>
    </row>
    <row r="380" spans="1:17" x14ac:dyDescent="0.2">
      <c r="A380" s="23">
        <v>111071</v>
      </c>
      <c r="B380" s="17" t="s">
        <v>310</v>
      </c>
      <c r="C380" s="17" t="s">
        <v>7878</v>
      </c>
      <c r="D380" s="17" t="s">
        <v>1329</v>
      </c>
      <c r="E380" s="17" t="s">
        <v>7693</v>
      </c>
      <c r="F380" s="17" t="s">
        <v>7694</v>
      </c>
      <c r="G380" s="18">
        <v>10.97</v>
      </c>
      <c r="H380" s="18">
        <v>13.44</v>
      </c>
      <c r="I380" s="19">
        <v>533117.43000000005</v>
      </c>
      <c r="J380" s="20">
        <v>39976</v>
      </c>
      <c r="K380" s="17" t="s">
        <v>8389</v>
      </c>
      <c r="L380" s="17" t="s">
        <v>7874</v>
      </c>
      <c r="M380" s="17" t="s">
        <v>8390</v>
      </c>
      <c r="N380" s="20">
        <v>40161</v>
      </c>
      <c r="O380" s="20">
        <v>40131</v>
      </c>
      <c r="P380" s="21">
        <f t="shared" si="10"/>
        <v>1</v>
      </c>
      <c r="Q380" s="22">
        <f t="shared" si="11"/>
        <v>-30</v>
      </c>
    </row>
    <row r="381" spans="1:17" x14ac:dyDescent="0.2">
      <c r="A381" s="23">
        <v>116282</v>
      </c>
      <c r="B381" s="17" t="s">
        <v>233</v>
      </c>
      <c r="C381" s="17" t="s">
        <v>8313</v>
      </c>
      <c r="D381" s="17" t="s">
        <v>356</v>
      </c>
      <c r="E381" s="17" t="s">
        <v>7693</v>
      </c>
      <c r="F381" s="17" t="s">
        <v>7694</v>
      </c>
      <c r="G381" s="18">
        <v>6.09</v>
      </c>
      <c r="H381" s="18">
        <v>10.63</v>
      </c>
      <c r="I381" s="19">
        <v>1124125.1100000001</v>
      </c>
      <c r="J381" s="20">
        <v>41075</v>
      </c>
      <c r="K381" s="17" t="s">
        <v>8391</v>
      </c>
      <c r="L381" s="17" t="s">
        <v>7763</v>
      </c>
      <c r="M381" s="17" t="s">
        <v>7998</v>
      </c>
      <c r="N381" s="20">
        <v>41228</v>
      </c>
      <c r="O381" s="20">
        <v>41228</v>
      </c>
      <c r="P381" s="21">
        <f t="shared" si="10"/>
        <v>0</v>
      </c>
      <c r="Q381" s="22">
        <f t="shared" si="11"/>
        <v>0</v>
      </c>
    </row>
    <row r="382" spans="1:17" x14ac:dyDescent="0.2">
      <c r="A382" s="23">
        <v>112088</v>
      </c>
      <c r="B382" s="17" t="s">
        <v>310</v>
      </c>
      <c r="C382" s="17" t="s">
        <v>7878</v>
      </c>
      <c r="D382" s="17" t="s">
        <v>2188</v>
      </c>
      <c r="E382" s="17" t="s">
        <v>7693</v>
      </c>
      <c r="F382" s="17" t="s">
        <v>7694</v>
      </c>
      <c r="G382" s="18">
        <v>14.17</v>
      </c>
      <c r="H382" s="18">
        <v>15.62</v>
      </c>
      <c r="I382" s="19">
        <v>481848.38</v>
      </c>
      <c r="J382" s="20">
        <v>39976</v>
      </c>
      <c r="K382" s="17" t="s">
        <v>8389</v>
      </c>
      <c r="L382" s="17" t="s">
        <v>7874</v>
      </c>
      <c r="M382" s="17" t="s">
        <v>7875</v>
      </c>
      <c r="N382" s="20">
        <v>40161</v>
      </c>
      <c r="O382" s="20">
        <v>40131</v>
      </c>
      <c r="P382" s="21">
        <f t="shared" si="10"/>
        <v>1</v>
      </c>
      <c r="Q382" s="22">
        <f t="shared" si="11"/>
        <v>-30</v>
      </c>
    </row>
    <row r="383" spans="1:17" x14ac:dyDescent="0.2">
      <c r="A383" s="23">
        <v>82077.009999999995</v>
      </c>
      <c r="B383" s="17" t="s">
        <v>124</v>
      </c>
      <c r="C383" s="17" t="s">
        <v>7894</v>
      </c>
      <c r="D383" s="17" t="s">
        <v>5352</v>
      </c>
      <c r="E383" s="17" t="s">
        <v>7693</v>
      </c>
      <c r="F383" s="17" t="s">
        <v>7694</v>
      </c>
      <c r="G383" s="18">
        <v>5.71</v>
      </c>
      <c r="H383" s="18">
        <v>9.81</v>
      </c>
      <c r="I383" s="19">
        <v>378260.4</v>
      </c>
      <c r="J383" s="20">
        <v>41075</v>
      </c>
      <c r="K383" s="17" t="s">
        <v>8392</v>
      </c>
      <c r="L383" s="17" t="s">
        <v>7927</v>
      </c>
      <c r="M383" s="17" t="s">
        <v>8393</v>
      </c>
      <c r="N383" s="20">
        <v>41223</v>
      </c>
      <c r="O383" s="20">
        <v>41223</v>
      </c>
      <c r="P383" s="21">
        <f t="shared" si="10"/>
        <v>0</v>
      </c>
      <c r="Q383" s="22">
        <f t="shared" si="11"/>
        <v>0</v>
      </c>
    </row>
    <row r="384" spans="1:17" x14ac:dyDescent="0.2">
      <c r="A384" s="23">
        <v>112147</v>
      </c>
      <c r="B384" s="17" t="s">
        <v>314</v>
      </c>
      <c r="C384" s="17" t="s">
        <v>7736</v>
      </c>
      <c r="D384" s="17" t="s">
        <v>7101</v>
      </c>
      <c r="E384" s="17" t="s">
        <v>7693</v>
      </c>
      <c r="F384" s="17" t="s">
        <v>7694</v>
      </c>
      <c r="G384" s="18">
        <v>3.07</v>
      </c>
      <c r="H384" s="18">
        <v>5.26</v>
      </c>
      <c r="I384" s="19">
        <v>1416450.93</v>
      </c>
      <c r="J384" s="20">
        <v>39976</v>
      </c>
      <c r="K384" s="17" t="s">
        <v>8394</v>
      </c>
      <c r="L384" s="17" t="s">
        <v>7738</v>
      </c>
      <c r="M384" s="17" t="s">
        <v>8395</v>
      </c>
      <c r="N384" s="20">
        <v>40253</v>
      </c>
      <c r="O384" s="20">
        <v>40132</v>
      </c>
      <c r="P384" s="21">
        <f t="shared" si="10"/>
        <v>1</v>
      </c>
      <c r="Q384" s="22">
        <f t="shared" si="11"/>
        <v>-121</v>
      </c>
    </row>
    <row r="385" spans="1:17" x14ac:dyDescent="0.2">
      <c r="A385" s="23">
        <v>115443</v>
      </c>
      <c r="B385" s="17" t="s">
        <v>314</v>
      </c>
      <c r="C385" s="17" t="s">
        <v>7736</v>
      </c>
      <c r="D385" s="17" t="s">
        <v>722</v>
      </c>
      <c r="E385" s="17" t="s">
        <v>7693</v>
      </c>
      <c r="F385" s="17" t="s">
        <v>7694</v>
      </c>
      <c r="G385" s="18">
        <v>0</v>
      </c>
      <c r="H385" s="18">
        <v>6.21</v>
      </c>
      <c r="I385" s="19">
        <v>1010351.25</v>
      </c>
      <c r="J385" s="20">
        <v>41075</v>
      </c>
      <c r="K385" s="17" t="s">
        <v>8396</v>
      </c>
      <c r="L385" s="17" t="s">
        <v>7738</v>
      </c>
      <c r="M385" s="17" t="s">
        <v>8397</v>
      </c>
      <c r="N385" s="20">
        <v>41197</v>
      </c>
      <c r="O385" s="20">
        <v>41197</v>
      </c>
      <c r="P385" s="21">
        <f t="shared" si="10"/>
        <v>0</v>
      </c>
      <c r="Q385" s="22">
        <f t="shared" si="11"/>
        <v>0</v>
      </c>
    </row>
    <row r="386" spans="1:17" x14ac:dyDescent="0.2">
      <c r="A386" s="23">
        <v>45100.01</v>
      </c>
      <c r="B386" s="17" t="s">
        <v>231</v>
      </c>
      <c r="C386" s="17" t="s">
        <v>7761</v>
      </c>
      <c r="D386" s="17" t="s">
        <v>846</v>
      </c>
      <c r="E386" s="17" t="s">
        <v>7693</v>
      </c>
      <c r="F386" s="17" t="s">
        <v>7694</v>
      </c>
      <c r="G386" s="18">
        <v>29.45</v>
      </c>
      <c r="H386" s="18">
        <v>37.380000000000003</v>
      </c>
      <c r="I386" s="19">
        <v>570777.14</v>
      </c>
      <c r="J386" s="20">
        <v>41075</v>
      </c>
      <c r="K386" s="17" t="s">
        <v>8398</v>
      </c>
      <c r="L386" s="17" t="s">
        <v>7763</v>
      </c>
      <c r="M386" s="17" t="s">
        <v>8399</v>
      </c>
      <c r="N386" s="20">
        <v>41178</v>
      </c>
      <c r="O386" s="20">
        <v>41178</v>
      </c>
      <c r="P386" s="21">
        <f t="shared" si="10"/>
        <v>0</v>
      </c>
      <c r="Q386" s="22">
        <f t="shared" si="11"/>
        <v>0</v>
      </c>
    </row>
    <row r="387" spans="1:17" x14ac:dyDescent="0.2">
      <c r="A387" s="23">
        <v>112085</v>
      </c>
      <c r="B387" s="17" t="s">
        <v>276</v>
      </c>
      <c r="C387" s="17" t="s">
        <v>8400</v>
      </c>
      <c r="D387" s="17" t="s">
        <v>442</v>
      </c>
      <c r="E387" s="17" t="s">
        <v>7693</v>
      </c>
      <c r="F387" s="17" t="s">
        <v>7694</v>
      </c>
      <c r="G387" s="18">
        <v>0</v>
      </c>
      <c r="H387" s="18">
        <v>3.85</v>
      </c>
      <c r="I387" s="19">
        <v>725453.2</v>
      </c>
      <c r="J387" s="20">
        <v>39941</v>
      </c>
      <c r="K387" s="17" t="s">
        <v>8401</v>
      </c>
      <c r="L387" s="17" t="s">
        <v>8175</v>
      </c>
      <c r="M387" s="17" t="s">
        <v>8402</v>
      </c>
      <c r="N387" s="20">
        <v>40309</v>
      </c>
      <c r="O387" s="20">
        <v>40086</v>
      </c>
      <c r="P387" s="21">
        <f t="shared" ref="P387:P450" si="12">IF(N387=O387,0,1)</f>
        <v>1</v>
      </c>
      <c r="Q387" s="22">
        <f t="shared" ref="Q387:Q450" si="13">O387-N387</f>
        <v>-223</v>
      </c>
    </row>
    <row r="388" spans="1:17" x14ac:dyDescent="0.2">
      <c r="A388" s="23">
        <v>112239</v>
      </c>
      <c r="B388" s="17" t="s">
        <v>292</v>
      </c>
      <c r="C388" s="17" t="s">
        <v>8052</v>
      </c>
      <c r="D388" s="17" t="s">
        <v>129</v>
      </c>
      <c r="E388" s="17" t="s">
        <v>7693</v>
      </c>
      <c r="F388" s="17" t="s">
        <v>7694</v>
      </c>
      <c r="G388" s="18">
        <v>2.72</v>
      </c>
      <c r="H388" s="18">
        <v>9.58</v>
      </c>
      <c r="I388" s="19">
        <v>443943.46</v>
      </c>
      <c r="J388" s="20">
        <v>39941</v>
      </c>
      <c r="K388" s="17" t="s">
        <v>8401</v>
      </c>
      <c r="L388" s="17" t="s">
        <v>8175</v>
      </c>
      <c r="M388" s="17" t="s">
        <v>8403</v>
      </c>
      <c r="N388" s="20">
        <v>40309</v>
      </c>
      <c r="O388" s="20">
        <v>40086</v>
      </c>
      <c r="P388" s="21">
        <f t="shared" si="12"/>
        <v>1</v>
      </c>
      <c r="Q388" s="22">
        <f t="shared" si="13"/>
        <v>-223</v>
      </c>
    </row>
    <row r="389" spans="1:17" x14ac:dyDescent="0.2">
      <c r="A389" s="23">
        <v>40976.01</v>
      </c>
      <c r="B389" s="17" t="s">
        <v>284</v>
      </c>
      <c r="C389" s="17" t="s">
        <v>7865</v>
      </c>
      <c r="D389" s="17" t="s">
        <v>114</v>
      </c>
      <c r="E389" s="17" t="s">
        <v>7693</v>
      </c>
      <c r="F389" s="17" t="s">
        <v>7694</v>
      </c>
      <c r="G389" s="18">
        <v>6.78</v>
      </c>
      <c r="H389" s="18">
        <v>14.05</v>
      </c>
      <c r="I389" s="19">
        <v>5716814.9800000004</v>
      </c>
      <c r="J389" s="20">
        <v>41166</v>
      </c>
      <c r="K389" s="17" t="s">
        <v>8404</v>
      </c>
      <c r="L389" s="17" t="s">
        <v>7773</v>
      </c>
      <c r="M389" s="17" t="s">
        <v>8405</v>
      </c>
      <c r="N389" s="20">
        <v>41512</v>
      </c>
      <c r="O389" s="20">
        <v>41512</v>
      </c>
      <c r="P389" s="21">
        <f t="shared" si="12"/>
        <v>0</v>
      </c>
      <c r="Q389" s="22">
        <f t="shared" si="13"/>
        <v>0</v>
      </c>
    </row>
    <row r="390" spans="1:17" x14ac:dyDescent="0.2">
      <c r="A390" s="23">
        <v>110832</v>
      </c>
      <c r="B390" s="17" t="s">
        <v>210</v>
      </c>
      <c r="C390" s="17" t="s">
        <v>7827</v>
      </c>
      <c r="D390" s="17" t="s">
        <v>4922</v>
      </c>
      <c r="E390" s="17" t="s">
        <v>7693</v>
      </c>
      <c r="F390" s="17" t="s">
        <v>7694</v>
      </c>
      <c r="G390" s="18">
        <v>15.09</v>
      </c>
      <c r="H390" s="18">
        <v>23.06</v>
      </c>
      <c r="I390" s="19">
        <v>588120.99</v>
      </c>
      <c r="J390" s="20">
        <v>39976</v>
      </c>
      <c r="K390" s="17" t="s">
        <v>8406</v>
      </c>
      <c r="L390" s="17" t="s">
        <v>7822</v>
      </c>
      <c r="M390" s="17" t="s">
        <v>8407</v>
      </c>
      <c r="N390" s="20">
        <v>40379</v>
      </c>
      <c r="O390" s="20">
        <v>40132</v>
      </c>
      <c r="P390" s="21">
        <f t="shared" si="12"/>
        <v>1</v>
      </c>
      <c r="Q390" s="22">
        <f t="shared" si="13"/>
        <v>-247</v>
      </c>
    </row>
    <row r="391" spans="1:17" x14ac:dyDescent="0.2">
      <c r="A391" s="23">
        <v>117761</v>
      </c>
      <c r="B391" s="17" t="s">
        <v>215</v>
      </c>
      <c r="C391" s="17" t="s">
        <v>7844</v>
      </c>
      <c r="D391" s="17" t="s">
        <v>846</v>
      </c>
      <c r="E391" s="17" t="s">
        <v>7693</v>
      </c>
      <c r="F391" s="17" t="s">
        <v>7694</v>
      </c>
      <c r="G391" s="18">
        <v>7.64</v>
      </c>
      <c r="H391" s="18">
        <v>12.4</v>
      </c>
      <c r="I391" s="19">
        <v>525532.85</v>
      </c>
      <c r="J391" s="20">
        <v>41369</v>
      </c>
      <c r="K391" s="17" t="s">
        <v>8408</v>
      </c>
      <c r="L391" s="17" t="s">
        <v>7930</v>
      </c>
      <c r="M391" s="17" t="s">
        <v>8409</v>
      </c>
      <c r="N391" s="20">
        <v>41478</v>
      </c>
      <c r="O391" s="20">
        <v>41478</v>
      </c>
      <c r="P391" s="21">
        <f t="shared" si="12"/>
        <v>0</v>
      </c>
      <c r="Q391" s="22">
        <f t="shared" si="13"/>
        <v>0</v>
      </c>
    </row>
    <row r="392" spans="1:17" x14ac:dyDescent="0.2">
      <c r="A392" s="23">
        <v>104521.01</v>
      </c>
      <c r="B392" s="17" t="s">
        <v>54</v>
      </c>
      <c r="C392" s="17" t="s">
        <v>7709</v>
      </c>
      <c r="D392" s="17" t="s">
        <v>114</v>
      </c>
      <c r="E392" s="17" t="s">
        <v>7693</v>
      </c>
      <c r="F392" s="17" t="s">
        <v>7694</v>
      </c>
      <c r="G392" s="18">
        <v>29.35</v>
      </c>
      <c r="H392" s="18">
        <v>31.17</v>
      </c>
      <c r="I392" s="19">
        <v>1184055.43</v>
      </c>
      <c r="J392" s="20">
        <v>40074</v>
      </c>
      <c r="K392" s="17" t="s">
        <v>8410</v>
      </c>
      <c r="L392" s="17" t="s">
        <v>8411</v>
      </c>
      <c r="M392" s="17" t="s">
        <v>8412</v>
      </c>
      <c r="N392" s="20">
        <v>40394</v>
      </c>
      <c r="O392" s="20">
        <v>40390</v>
      </c>
      <c r="P392" s="21">
        <f t="shared" si="12"/>
        <v>1</v>
      </c>
      <c r="Q392" s="22">
        <f t="shared" si="13"/>
        <v>-4</v>
      </c>
    </row>
    <row r="393" spans="1:17" x14ac:dyDescent="0.2">
      <c r="A393" s="23">
        <v>104521.02</v>
      </c>
      <c r="B393" s="17" t="s">
        <v>320</v>
      </c>
      <c r="C393" s="17" t="s">
        <v>8012</v>
      </c>
      <c r="D393" s="17" t="s">
        <v>114</v>
      </c>
      <c r="E393" s="17" t="s">
        <v>7693</v>
      </c>
      <c r="F393" s="17" t="s">
        <v>7694</v>
      </c>
      <c r="G393" s="18">
        <v>0</v>
      </c>
      <c r="H393" s="18">
        <v>4.87</v>
      </c>
      <c r="I393" s="19">
        <v>1506342.18</v>
      </c>
      <c r="J393" s="20">
        <v>40074</v>
      </c>
      <c r="K393" s="17" t="s">
        <v>8410</v>
      </c>
      <c r="L393" s="17" t="s">
        <v>8411</v>
      </c>
      <c r="M393" s="17" t="s">
        <v>8413</v>
      </c>
      <c r="N393" s="20">
        <v>40394</v>
      </c>
      <c r="O393" s="20">
        <v>40390</v>
      </c>
      <c r="P393" s="21">
        <f t="shared" si="12"/>
        <v>1</v>
      </c>
      <c r="Q393" s="22">
        <f t="shared" si="13"/>
        <v>-4</v>
      </c>
    </row>
    <row r="394" spans="1:17" x14ac:dyDescent="0.2">
      <c r="A394" s="23">
        <v>83757.03</v>
      </c>
      <c r="B394" s="17" t="s">
        <v>289</v>
      </c>
      <c r="C394" s="17" t="s">
        <v>7955</v>
      </c>
      <c r="D394" s="17" t="s">
        <v>108</v>
      </c>
      <c r="E394" s="17" t="s">
        <v>7693</v>
      </c>
      <c r="F394" s="17" t="s">
        <v>7694</v>
      </c>
      <c r="G394" s="18">
        <v>0</v>
      </c>
      <c r="H394" s="18">
        <v>8.18</v>
      </c>
      <c r="I394" s="19">
        <v>2833763.7</v>
      </c>
      <c r="J394" s="20">
        <v>40074</v>
      </c>
      <c r="K394" s="17" t="s">
        <v>8414</v>
      </c>
      <c r="L394" s="17" t="s">
        <v>8411</v>
      </c>
      <c r="M394" s="17" t="s">
        <v>8415</v>
      </c>
      <c r="N394" s="20">
        <v>40401</v>
      </c>
      <c r="O394" s="20">
        <v>40390</v>
      </c>
      <c r="P394" s="21">
        <f t="shared" si="12"/>
        <v>1</v>
      </c>
      <c r="Q394" s="22">
        <f t="shared" si="13"/>
        <v>-11</v>
      </c>
    </row>
    <row r="395" spans="1:17" x14ac:dyDescent="0.2">
      <c r="A395" s="23">
        <v>83757.03</v>
      </c>
      <c r="B395" s="17" t="s">
        <v>289</v>
      </c>
      <c r="C395" s="17" t="s">
        <v>7955</v>
      </c>
      <c r="D395" s="17" t="s">
        <v>108</v>
      </c>
      <c r="E395" s="17" t="s">
        <v>7693</v>
      </c>
      <c r="F395" s="17" t="s">
        <v>7710</v>
      </c>
      <c r="G395" s="18">
        <v>0</v>
      </c>
      <c r="H395" s="18">
        <v>2.36</v>
      </c>
      <c r="I395" s="19">
        <v>2833763.7</v>
      </c>
      <c r="J395" s="20">
        <v>40074</v>
      </c>
      <c r="K395" s="17" t="s">
        <v>8414</v>
      </c>
      <c r="L395" s="17" t="s">
        <v>8411</v>
      </c>
      <c r="M395" s="17" t="s">
        <v>8415</v>
      </c>
      <c r="N395" s="20">
        <v>40401</v>
      </c>
      <c r="O395" s="20">
        <v>40390</v>
      </c>
      <c r="P395" s="21">
        <f t="shared" si="12"/>
        <v>1</v>
      </c>
      <c r="Q395" s="22">
        <f t="shared" si="13"/>
        <v>-11</v>
      </c>
    </row>
    <row r="396" spans="1:17" x14ac:dyDescent="0.2">
      <c r="A396" s="23">
        <v>113494</v>
      </c>
      <c r="B396" s="17" t="s">
        <v>206</v>
      </c>
      <c r="C396" s="17" t="s">
        <v>8367</v>
      </c>
      <c r="D396" s="17" t="s">
        <v>1049</v>
      </c>
      <c r="E396" s="17" t="s">
        <v>7693</v>
      </c>
      <c r="F396" s="17" t="s">
        <v>7694</v>
      </c>
      <c r="G396" s="18">
        <v>14.3</v>
      </c>
      <c r="H396" s="18">
        <v>21.7</v>
      </c>
      <c r="I396" s="19">
        <v>272175.90000000002</v>
      </c>
      <c r="J396" s="20">
        <v>40214</v>
      </c>
      <c r="K396" s="17" t="s">
        <v>8416</v>
      </c>
      <c r="L396" s="17" t="s">
        <v>7728</v>
      </c>
      <c r="M396" s="17" t="s">
        <v>8417</v>
      </c>
      <c r="N396" s="20">
        <v>40401</v>
      </c>
      <c r="O396" s="20">
        <v>40390</v>
      </c>
      <c r="P396" s="21">
        <f t="shared" si="12"/>
        <v>1</v>
      </c>
      <c r="Q396" s="22">
        <f t="shared" si="13"/>
        <v>-11</v>
      </c>
    </row>
    <row r="397" spans="1:17" x14ac:dyDescent="0.2">
      <c r="A397" s="23">
        <v>117801</v>
      </c>
      <c r="B397" s="17" t="s">
        <v>94</v>
      </c>
      <c r="C397" s="17" t="s">
        <v>7824</v>
      </c>
      <c r="D397" s="17" t="s">
        <v>1011</v>
      </c>
      <c r="E397" s="17" t="s">
        <v>7693</v>
      </c>
      <c r="F397" s="17" t="s">
        <v>7694</v>
      </c>
      <c r="G397" s="18">
        <v>0</v>
      </c>
      <c r="H397" s="18">
        <v>4.42</v>
      </c>
      <c r="I397" s="19">
        <v>2465598.36</v>
      </c>
      <c r="J397" s="20">
        <v>41369</v>
      </c>
      <c r="K397" s="17" t="s">
        <v>8418</v>
      </c>
      <c r="L397" s="17" t="s">
        <v>7763</v>
      </c>
      <c r="M397" s="17" t="s">
        <v>8419</v>
      </c>
      <c r="N397" s="20">
        <v>41547</v>
      </c>
      <c r="O397" s="20">
        <v>41547</v>
      </c>
      <c r="P397" s="21">
        <f t="shared" si="12"/>
        <v>0</v>
      </c>
      <c r="Q397" s="22">
        <f t="shared" si="13"/>
        <v>0</v>
      </c>
    </row>
    <row r="398" spans="1:17" x14ac:dyDescent="0.2">
      <c r="A398" s="23">
        <v>83757.02</v>
      </c>
      <c r="B398" s="17" t="s">
        <v>188</v>
      </c>
      <c r="C398" s="17" t="s">
        <v>7704</v>
      </c>
      <c r="D398" s="17" t="s">
        <v>108</v>
      </c>
      <c r="E398" s="17" t="s">
        <v>7693</v>
      </c>
      <c r="F398" s="17" t="s">
        <v>7694</v>
      </c>
      <c r="G398" s="18">
        <v>0</v>
      </c>
      <c r="H398" s="18">
        <v>2.37</v>
      </c>
      <c r="I398" s="19">
        <v>615375.31000000006</v>
      </c>
      <c r="J398" s="20">
        <v>40074</v>
      </c>
      <c r="K398" s="17" t="s">
        <v>8414</v>
      </c>
      <c r="L398" s="17" t="s">
        <v>8411</v>
      </c>
      <c r="M398" s="17" t="s">
        <v>8420</v>
      </c>
      <c r="N398" s="20">
        <v>40401</v>
      </c>
      <c r="O398" s="20">
        <v>40390</v>
      </c>
      <c r="P398" s="21">
        <f t="shared" si="12"/>
        <v>1</v>
      </c>
      <c r="Q398" s="22">
        <f t="shared" si="13"/>
        <v>-11</v>
      </c>
    </row>
    <row r="399" spans="1:17" x14ac:dyDescent="0.2">
      <c r="A399" s="23">
        <v>117588</v>
      </c>
      <c r="B399" s="17" t="s">
        <v>310</v>
      </c>
      <c r="C399" s="17" t="s">
        <v>7878</v>
      </c>
      <c r="D399" s="17" t="s">
        <v>3021</v>
      </c>
      <c r="E399" s="17" t="s">
        <v>7693</v>
      </c>
      <c r="F399" s="17" t="s">
        <v>7694</v>
      </c>
      <c r="G399" s="18">
        <v>0</v>
      </c>
      <c r="H399" s="18">
        <v>5.93</v>
      </c>
      <c r="I399" s="19">
        <v>707734.04</v>
      </c>
      <c r="J399" s="20">
        <v>41418</v>
      </c>
      <c r="K399" s="17" t="s">
        <v>8421</v>
      </c>
      <c r="L399" s="17" t="s">
        <v>7874</v>
      </c>
      <c r="M399" s="17" t="s">
        <v>8422</v>
      </c>
      <c r="N399" s="20">
        <v>41525</v>
      </c>
      <c r="O399" s="20">
        <v>41525</v>
      </c>
      <c r="P399" s="21">
        <f t="shared" si="12"/>
        <v>0</v>
      </c>
      <c r="Q399" s="22">
        <f t="shared" si="13"/>
        <v>0</v>
      </c>
    </row>
    <row r="400" spans="1:17" x14ac:dyDescent="0.2">
      <c r="A400" s="23">
        <v>83757.03</v>
      </c>
      <c r="B400" s="17" t="s">
        <v>188</v>
      </c>
      <c r="C400" s="17" t="s">
        <v>7704</v>
      </c>
      <c r="D400" s="17" t="s">
        <v>108</v>
      </c>
      <c r="E400" s="17" t="s">
        <v>7693</v>
      </c>
      <c r="F400" s="17" t="s">
        <v>7694</v>
      </c>
      <c r="G400" s="18">
        <v>0</v>
      </c>
      <c r="H400" s="18">
        <v>0.67</v>
      </c>
      <c r="I400" s="19">
        <v>2833763.7</v>
      </c>
      <c r="J400" s="20">
        <v>40074</v>
      </c>
      <c r="K400" s="17" t="s">
        <v>8414</v>
      </c>
      <c r="L400" s="17" t="s">
        <v>8411</v>
      </c>
      <c r="M400" s="17" t="s">
        <v>8415</v>
      </c>
      <c r="N400" s="20">
        <v>40401</v>
      </c>
      <c r="O400" s="20">
        <v>40390</v>
      </c>
      <c r="P400" s="21">
        <f t="shared" si="12"/>
        <v>1</v>
      </c>
      <c r="Q400" s="22">
        <f t="shared" si="13"/>
        <v>-11</v>
      </c>
    </row>
    <row r="401" spans="1:17" x14ac:dyDescent="0.2">
      <c r="A401" s="23">
        <v>111391</v>
      </c>
      <c r="B401" s="17" t="s">
        <v>54</v>
      </c>
      <c r="C401" s="17" t="s">
        <v>7709</v>
      </c>
      <c r="D401" s="17" t="s">
        <v>108</v>
      </c>
      <c r="E401" s="17" t="s">
        <v>7693</v>
      </c>
      <c r="F401" s="17" t="s">
        <v>7694</v>
      </c>
      <c r="G401" s="18">
        <v>16.579999999999998</v>
      </c>
      <c r="H401" s="18">
        <v>17.37</v>
      </c>
      <c r="I401" s="19">
        <v>505758</v>
      </c>
      <c r="J401" s="20">
        <v>39850</v>
      </c>
      <c r="K401" s="17" t="s">
        <v>8423</v>
      </c>
      <c r="L401" s="17" t="s">
        <v>7706</v>
      </c>
      <c r="M401" s="17" t="s">
        <v>7813</v>
      </c>
      <c r="N401" s="20">
        <v>40405</v>
      </c>
      <c r="O401" s="20">
        <v>40040</v>
      </c>
      <c r="P401" s="21">
        <f t="shared" si="12"/>
        <v>1</v>
      </c>
      <c r="Q401" s="22">
        <f t="shared" si="13"/>
        <v>-365</v>
      </c>
    </row>
    <row r="402" spans="1:17" x14ac:dyDescent="0.2">
      <c r="A402" s="23">
        <v>111390</v>
      </c>
      <c r="B402" s="17" t="s">
        <v>54</v>
      </c>
      <c r="C402" s="17" t="s">
        <v>7709</v>
      </c>
      <c r="D402" s="17" t="s">
        <v>114</v>
      </c>
      <c r="E402" s="17" t="s">
        <v>7693</v>
      </c>
      <c r="F402" s="17" t="s">
        <v>7694</v>
      </c>
      <c r="G402" s="18">
        <v>16.420000000000002</v>
      </c>
      <c r="H402" s="18">
        <v>21.62</v>
      </c>
      <c r="I402" s="19">
        <v>4071780.66</v>
      </c>
      <c r="J402" s="20">
        <v>39850</v>
      </c>
      <c r="K402" s="17" t="s">
        <v>8423</v>
      </c>
      <c r="L402" s="17" t="s">
        <v>8424</v>
      </c>
      <c r="M402" s="17" t="s">
        <v>8425</v>
      </c>
      <c r="N402" s="20">
        <v>40405</v>
      </c>
      <c r="O402" s="20">
        <v>40040</v>
      </c>
      <c r="P402" s="21">
        <f t="shared" si="12"/>
        <v>1</v>
      </c>
      <c r="Q402" s="22">
        <f t="shared" si="13"/>
        <v>-365</v>
      </c>
    </row>
    <row r="403" spans="1:17" x14ac:dyDescent="0.2">
      <c r="A403" s="23">
        <v>117732</v>
      </c>
      <c r="B403" s="17" t="s">
        <v>235</v>
      </c>
      <c r="C403" s="17" t="s">
        <v>7861</v>
      </c>
      <c r="D403" s="17" t="s">
        <v>660</v>
      </c>
      <c r="E403" s="17" t="s">
        <v>7693</v>
      </c>
      <c r="F403" s="17" t="s">
        <v>7694</v>
      </c>
      <c r="G403" s="18">
        <v>6.5</v>
      </c>
      <c r="H403" s="18">
        <v>12.93</v>
      </c>
      <c r="I403" s="19">
        <v>700228.31</v>
      </c>
      <c r="J403" s="20">
        <v>41418</v>
      </c>
      <c r="K403" s="17" t="s">
        <v>8426</v>
      </c>
      <c r="L403" s="17" t="s">
        <v>7728</v>
      </c>
      <c r="M403" s="17" t="s">
        <v>8427</v>
      </c>
      <c r="N403" s="20">
        <v>41521</v>
      </c>
      <c r="O403" s="20">
        <v>41521</v>
      </c>
      <c r="P403" s="21">
        <f t="shared" si="12"/>
        <v>0</v>
      </c>
      <c r="Q403" s="22">
        <f t="shared" si="13"/>
        <v>0</v>
      </c>
    </row>
    <row r="404" spans="1:17" x14ac:dyDescent="0.2">
      <c r="A404" s="23">
        <v>111390</v>
      </c>
      <c r="B404" s="17" t="s">
        <v>54</v>
      </c>
      <c r="C404" s="17" t="s">
        <v>7709</v>
      </c>
      <c r="D404" s="17" t="s">
        <v>114</v>
      </c>
      <c r="E404" s="17" t="s">
        <v>7693</v>
      </c>
      <c r="F404" s="17" t="s">
        <v>7694</v>
      </c>
      <c r="G404" s="18">
        <v>16.420000000000002</v>
      </c>
      <c r="H404" s="18">
        <v>21.62</v>
      </c>
      <c r="I404" s="19">
        <v>4071780.66</v>
      </c>
      <c r="J404" s="20">
        <v>39850</v>
      </c>
      <c r="K404" s="17" t="s">
        <v>8423</v>
      </c>
      <c r="L404" s="17" t="s">
        <v>7706</v>
      </c>
      <c r="M404" s="17" t="s">
        <v>8425</v>
      </c>
      <c r="N404" s="20">
        <v>40405</v>
      </c>
      <c r="O404" s="20">
        <v>40040</v>
      </c>
      <c r="P404" s="21">
        <f t="shared" si="12"/>
        <v>1</v>
      </c>
      <c r="Q404" s="22">
        <f t="shared" si="13"/>
        <v>-365</v>
      </c>
    </row>
    <row r="405" spans="1:17" x14ac:dyDescent="0.2">
      <c r="A405" s="23">
        <v>84430.01</v>
      </c>
      <c r="B405" s="17" t="s">
        <v>152</v>
      </c>
      <c r="C405" s="17" t="s">
        <v>7994</v>
      </c>
      <c r="D405" s="17" t="s">
        <v>913</v>
      </c>
      <c r="E405" s="17" t="s">
        <v>7693</v>
      </c>
      <c r="F405" s="17" t="s">
        <v>7694</v>
      </c>
      <c r="G405" s="18">
        <v>9.1300000000000008</v>
      </c>
      <c r="H405" s="18">
        <v>12.93</v>
      </c>
      <c r="I405" s="19">
        <v>900978.82</v>
      </c>
      <c r="J405" s="20">
        <v>39850</v>
      </c>
      <c r="K405" s="17" t="s">
        <v>8428</v>
      </c>
      <c r="L405" s="17" t="s">
        <v>7699</v>
      </c>
      <c r="M405" s="17" t="s">
        <v>8429</v>
      </c>
      <c r="N405" s="20">
        <v>40407</v>
      </c>
      <c r="O405" s="20">
        <v>39994</v>
      </c>
      <c r="P405" s="21">
        <f t="shared" si="12"/>
        <v>1</v>
      </c>
      <c r="Q405" s="22">
        <f t="shared" si="13"/>
        <v>-413</v>
      </c>
    </row>
    <row r="406" spans="1:17" x14ac:dyDescent="0.2">
      <c r="A406" s="23">
        <v>113357</v>
      </c>
      <c r="B406" s="17" t="s">
        <v>40</v>
      </c>
      <c r="C406" s="17" t="s">
        <v>7781</v>
      </c>
      <c r="D406" s="17" t="s">
        <v>363</v>
      </c>
      <c r="E406" s="17" t="s">
        <v>7693</v>
      </c>
      <c r="F406" s="17" t="s">
        <v>7694</v>
      </c>
      <c r="G406" s="18">
        <v>3.65</v>
      </c>
      <c r="H406" s="18">
        <v>4.57</v>
      </c>
      <c r="I406" s="19">
        <v>351482.42</v>
      </c>
      <c r="J406" s="20">
        <v>40277</v>
      </c>
      <c r="K406" s="17" t="s">
        <v>8430</v>
      </c>
      <c r="L406" s="17" t="s">
        <v>7699</v>
      </c>
      <c r="M406" s="17" t="s">
        <v>7881</v>
      </c>
      <c r="N406" s="20">
        <v>40417</v>
      </c>
      <c r="O406" s="20">
        <v>40466</v>
      </c>
      <c r="P406" s="21">
        <f t="shared" si="12"/>
        <v>1</v>
      </c>
      <c r="Q406" s="22">
        <f t="shared" si="13"/>
        <v>49</v>
      </c>
    </row>
    <row r="407" spans="1:17" x14ac:dyDescent="0.2">
      <c r="A407" s="23">
        <v>84988.01</v>
      </c>
      <c r="B407" s="17" t="s">
        <v>169</v>
      </c>
      <c r="C407" s="17" t="s">
        <v>7694</v>
      </c>
      <c r="D407" s="17" t="s">
        <v>385</v>
      </c>
      <c r="E407" s="17" t="s">
        <v>7693</v>
      </c>
      <c r="F407" s="17" t="s">
        <v>7694</v>
      </c>
      <c r="G407" s="18">
        <v>22.65</v>
      </c>
      <c r="H407" s="18">
        <v>28.27</v>
      </c>
      <c r="I407" s="19">
        <v>229222.19</v>
      </c>
      <c r="J407" s="20">
        <v>41684</v>
      </c>
      <c r="K407" s="17" t="s">
        <v>8033</v>
      </c>
      <c r="L407" s="17" t="s">
        <v>8034</v>
      </c>
      <c r="M407" s="17" t="s">
        <v>8035</v>
      </c>
      <c r="N407" s="20">
        <v>41829</v>
      </c>
      <c r="O407" s="20">
        <v>41829</v>
      </c>
      <c r="P407" s="21">
        <f t="shared" si="12"/>
        <v>0</v>
      </c>
      <c r="Q407" s="22">
        <f t="shared" si="13"/>
        <v>0</v>
      </c>
    </row>
    <row r="408" spans="1:17" x14ac:dyDescent="0.2">
      <c r="A408" s="23">
        <v>113404</v>
      </c>
      <c r="B408" s="17" t="s">
        <v>86</v>
      </c>
      <c r="C408" s="17" t="s">
        <v>7920</v>
      </c>
      <c r="D408" s="17" t="s">
        <v>363</v>
      </c>
      <c r="E408" s="17" t="s">
        <v>7693</v>
      </c>
      <c r="F408" s="17" t="s">
        <v>7694</v>
      </c>
      <c r="G408" s="18">
        <v>7.0000000000000007E-2</v>
      </c>
      <c r="H408" s="18">
        <v>2.5</v>
      </c>
      <c r="I408" s="19">
        <v>929905</v>
      </c>
      <c r="J408" s="20">
        <v>40277</v>
      </c>
      <c r="K408" s="17" t="s">
        <v>8431</v>
      </c>
      <c r="L408" s="17" t="s">
        <v>7946</v>
      </c>
      <c r="M408" s="17" t="s">
        <v>8432</v>
      </c>
      <c r="N408" s="20">
        <v>40441</v>
      </c>
      <c r="O408" s="20">
        <v>40431</v>
      </c>
      <c r="P408" s="21">
        <f t="shared" si="12"/>
        <v>1</v>
      </c>
      <c r="Q408" s="22">
        <f t="shared" si="13"/>
        <v>-10</v>
      </c>
    </row>
    <row r="409" spans="1:17" x14ac:dyDescent="0.2">
      <c r="A409" s="23">
        <v>113408</v>
      </c>
      <c r="B409" s="17" t="s">
        <v>86</v>
      </c>
      <c r="C409" s="17" t="s">
        <v>7920</v>
      </c>
      <c r="D409" s="17" t="s">
        <v>8433</v>
      </c>
      <c r="E409" s="17" t="s">
        <v>7693</v>
      </c>
      <c r="F409" s="17" t="s">
        <v>7694</v>
      </c>
      <c r="G409" s="18">
        <v>2.2599999999999998</v>
      </c>
      <c r="H409" s="18">
        <v>2.58</v>
      </c>
      <c r="I409" s="19">
        <v>102936.86</v>
      </c>
      <c r="J409" s="20">
        <v>40277</v>
      </c>
      <c r="K409" s="17" t="s">
        <v>8431</v>
      </c>
      <c r="L409" s="17" t="s">
        <v>7946</v>
      </c>
      <c r="M409" s="17" t="s">
        <v>7881</v>
      </c>
      <c r="N409" s="20">
        <v>40441</v>
      </c>
      <c r="O409" s="20">
        <v>40431</v>
      </c>
      <c r="P409" s="21">
        <f t="shared" si="12"/>
        <v>1</v>
      </c>
      <c r="Q409" s="22">
        <f t="shared" si="13"/>
        <v>-10</v>
      </c>
    </row>
    <row r="410" spans="1:17" x14ac:dyDescent="0.2">
      <c r="A410" s="23">
        <v>113411</v>
      </c>
      <c r="B410" s="17" t="s">
        <v>86</v>
      </c>
      <c r="C410" s="17" t="s">
        <v>7920</v>
      </c>
      <c r="D410" s="17" t="s">
        <v>404</v>
      </c>
      <c r="E410" s="17" t="s">
        <v>7693</v>
      </c>
      <c r="F410" s="17" t="s">
        <v>7694</v>
      </c>
      <c r="G410" s="18">
        <v>10.54</v>
      </c>
      <c r="H410" s="18">
        <v>11</v>
      </c>
      <c r="I410" s="19">
        <v>155302.48000000001</v>
      </c>
      <c r="J410" s="20">
        <v>40277</v>
      </c>
      <c r="K410" s="17" t="s">
        <v>8431</v>
      </c>
      <c r="L410" s="17" t="s">
        <v>7946</v>
      </c>
      <c r="M410" s="17" t="s">
        <v>7881</v>
      </c>
      <c r="N410" s="20">
        <v>40441</v>
      </c>
      <c r="O410" s="20">
        <v>40431</v>
      </c>
      <c r="P410" s="21">
        <f t="shared" si="12"/>
        <v>1</v>
      </c>
      <c r="Q410" s="22">
        <f t="shared" si="13"/>
        <v>-10</v>
      </c>
    </row>
    <row r="411" spans="1:17" x14ac:dyDescent="0.2">
      <c r="A411" s="23">
        <v>102761.01</v>
      </c>
      <c r="B411" s="17" t="s">
        <v>199</v>
      </c>
      <c r="C411" s="17" t="s">
        <v>7715</v>
      </c>
      <c r="D411" s="17" t="s">
        <v>114</v>
      </c>
      <c r="E411" s="17" t="s">
        <v>7693</v>
      </c>
      <c r="F411" s="17" t="s">
        <v>7694</v>
      </c>
      <c r="G411" s="18">
        <v>13.54</v>
      </c>
      <c r="H411" s="18">
        <v>17.95</v>
      </c>
      <c r="I411" s="19">
        <v>3979385.41</v>
      </c>
      <c r="J411" s="20">
        <v>42342</v>
      </c>
      <c r="K411" s="17" t="s">
        <v>8434</v>
      </c>
      <c r="L411" s="17" t="s">
        <v>7699</v>
      </c>
      <c r="M411" s="17" t="s">
        <v>8435</v>
      </c>
      <c r="N411" s="20">
        <v>42552</v>
      </c>
      <c r="O411" s="20">
        <v>42552</v>
      </c>
      <c r="P411" s="21">
        <f t="shared" si="12"/>
        <v>0</v>
      </c>
      <c r="Q411" s="22">
        <f t="shared" si="13"/>
        <v>0</v>
      </c>
    </row>
    <row r="412" spans="1:17" x14ac:dyDescent="0.2">
      <c r="A412" s="23">
        <v>113499</v>
      </c>
      <c r="B412" s="17" t="s">
        <v>312</v>
      </c>
      <c r="C412" s="17" t="s">
        <v>7908</v>
      </c>
      <c r="D412" s="17" t="s">
        <v>503</v>
      </c>
      <c r="E412" s="17" t="s">
        <v>7693</v>
      </c>
      <c r="F412" s="17" t="s">
        <v>7694</v>
      </c>
      <c r="G412" s="18">
        <v>11.8</v>
      </c>
      <c r="H412" s="18">
        <v>14.8</v>
      </c>
      <c r="I412" s="19">
        <v>436366.79</v>
      </c>
      <c r="J412" s="20">
        <v>40214</v>
      </c>
      <c r="K412" s="17" t="s">
        <v>8436</v>
      </c>
      <c r="L412" s="17" t="s">
        <v>8437</v>
      </c>
      <c r="M412" s="17" t="s">
        <v>8438</v>
      </c>
      <c r="N412" s="20">
        <v>40442</v>
      </c>
      <c r="O412" s="20">
        <v>40390</v>
      </c>
      <c r="P412" s="21">
        <f t="shared" si="12"/>
        <v>1</v>
      </c>
      <c r="Q412" s="22">
        <f t="shared" si="13"/>
        <v>-52</v>
      </c>
    </row>
    <row r="413" spans="1:17" x14ac:dyDescent="0.2">
      <c r="A413" s="23">
        <v>113496</v>
      </c>
      <c r="B413" s="17" t="s">
        <v>235</v>
      </c>
      <c r="C413" s="17" t="s">
        <v>7861</v>
      </c>
      <c r="D413" s="17" t="s">
        <v>1592</v>
      </c>
      <c r="E413" s="17" t="s">
        <v>7693</v>
      </c>
      <c r="F413" s="17" t="s">
        <v>7694</v>
      </c>
      <c r="G413" s="18">
        <v>15.7</v>
      </c>
      <c r="H413" s="18">
        <v>22.97</v>
      </c>
      <c r="I413" s="19">
        <v>401942.4</v>
      </c>
      <c r="J413" s="20">
        <v>40214</v>
      </c>
      <c r="K413" s="17" t="s">
        <v>8436</v>
      </c>
      <c r="L413" s="17" t="s">
        <v>8437</v>
      </c>
      <c r="M413" s="17" t="s">
        <v>8439</v>
      </c>
      <c r="N413" s="20">
        <v>40442</v>
      </c>
      <c r="O413" s="20">
        <v>40390</v>
      </c>
      <c r="P413" s="21">
        <f t="shared" si="12"/>
        <v>1</v>
      </c>
      <c r="Q413" s="22">
        <f t="shared" si="13"/>
        <v>-52</v>
      </c>
    </row>
    <row r="414" spans="1:17" x14ac:dyDescent="0.2">
      <c r="A414" s="23">
        <v>82013.009999999995</v>
      </c>
      <c r="B414" s="17" t="s">
        <v>235</v>
      </c>
      <c r="C414" s="17" t="s">
        <v>7861</v>
      </c>
      <c r="D414" s="17" t="s">
        <v>1592</v>
      </c>
      <c r="E414" s="17" t="s">
        <v>7693</v>
      </c>
      <c r="F414" s="17" t="s">
        <v>7694</v>
      </c>
      <c r="G414" s="18">
        <v>0</v>
      </c>
      <c r="H414" s="18">
        <v>9.32</v>
      </c>
      <c r="I414" s="19">
        <v>386604.94</v>
      </c>
      <c r="J414" s="20">
        <v>40214</v>
      </c>
      <c r="K414" s="17" t="s">
        <v>8436</v>
      </c>
      <c r="L414" s="17" t="s">
        <v>8437</v>
      </c>
      <c r="M414" s="17" t="s">
        <v>8439</v>
      </c>
      <c r="N414" s="20">
        <v>40442</v>
      </c>
      <c r="O414" s="20">
        <v>40390</v>
      </c>
      <c r="P414" s="21">
        <f t="shared" si="12"/>
        <v>1</v>
      </c>
      <c r="Q414" s="22">
        <f t="shared" si="13"/>
        <v>-52</v>
      </c>
    </row>
    <row r="415" spans="1:17" x14ac:dyDescent="0.2">
      <c r="A415" s="23">
        <v>113963</v>
      </c>
      <c r="B415" s="17" t="s">
        <v>98</v>
      </c>
      <c r="C415" s="17" t="s">
        <v>7760</v>
      </c>
      <c r="D415" s="17" t="s">
        <v>7925</v>
      </c>
      <c r="E415" s="17" t="s">
        <v>7693</v>
      </c>
      <c r="F415" s="17" t="s">
        <v>7694</v>
      </c>
      <c r="G415" s="18">
        <v>5.0199999999999996</v>
      </c>
      <c r="H415" s="18">
        <v>8.2899999999999991</v>
      </c>
      <c r="I415" s="19">
        <v>637111.64</v>
      </c>
      <c r="J415" s="20">
        <v>40277</v>
      </c>
      <c r="K415" s="17" t="s">
        <v>8440</v>
      </c>
      <c r="L415" s="17" t="s">
        <v>7699</v>
      </c>
      <c r="M415" s="17" t="s">
        <v>8441</v>
      </c>
      <c r="N415" s="20">
        <v>40442</v>
      </c>
      <c r="O415" s="20">
        <v>40482</v>
      </c>
      <c r="P415" s="21">
        <f t="shared" si="12"/>
        <v>1</v>
      </c>
      <c r="Q415" s="22">
        <f t="shared" si="13"/>
        <v>40</v>
      </c>
    </row>
    <row r="416" spans="1:17" x14ac:dyDescent="0.2">
      <c r="A416" s="23">
        <v>111375.02</v>
      </c>
      <c r="B416" s="17" t="s">
        <v>199</v>
      </c>
      <c r="C416" s="17" t="s">
        <v>7715</v>
      </c>
      <c r="D416" s="17" t="s">
        <v>114</v>
      </c>
      <c r="E416" s="17" t="s">
        <v>7693</v>
      </c>
      <c r="F416" s="17" t="s">
        <v>7694</v>
      </c>
      <c r="G416" s="18">
        <v>0</v>
      </c>
      <c r="H416" s="18">
        <v>1.98</v>
      </c>
      <c r="I416" s="19">
        <v>490556.49</v>
      </c>
      <c r="J416" s="20">
        <v>40074</v>
      </c>
      <c r="K416" s="17" t="s">
        <v>8442</v>
      </c>
      <c r="L416" s="17" t="s">
        <v>7773</v>
      </c>
      <c r="M416" s="17" t="s">
        <v>8443</v>
      </c>
      <c r="N416" s="20">
        <v>40443</v>
      </c>
      <c r="O416" s="20">
        <v>40374</v>
      </c>
      <c r="P416" s="21">
        <f t="shared" si="12"/>
        <v>1</v>
      </c>
      <c r="Q416" s="22">
        <f t="shared" si="13"/>
        <v>-69</v>
      </c>
    </row>
    <row r="417" spans="1:17" x14ac:dyDescent="0.2">
      <c r="A417" s="23">
        <v>119340</v>
      </c>
      <c r="B417" s="17" t="s">
        <v>40</v>
      </c>
      <c r="C417" s="17" t="s">
        <v>7781</v>
      </c>
      <c r="D417" s="17" t="s">
        <v>1046</v>
      </c>
      <c r="E417" s="17" t="s">
        <v>7693</v>
      </c>
      <c r="F417" s="17" t="s">
        <v>7694</v>
      </c>
      <c r="G417" s="18">
        <v>7.43</v>
      </c>
      <c r="H417" s="18">
        <v>12.93</v>
      </c>
      <c r="I417" s="19">
        <v>732109.26</v>
      </c>
      <c r="J417" s="20">
        <v>42090</v>
      </c>
      <c r="K417" s="17" t="s">
        <v>8445</v>
      </c>
      <c r="L417" s="17" t="s">
        <v>7699</v>
      </c>
      <c r="M417" s="17" t="s">
        <v>3213</v>
      </c>
      <c r="N417" s="20">
        <v>42216</v>
      </c>
      <c r="O417" s="20">
        <v>42216</v>
      </c>
      <c r="P417" s="21">
        <f t="shared" si="12"/>
        <v>0</v>
      </c>
      <c r="Q417" s="22">
        <f t="shared" si="13"/>
        <v>0</v>
      </c>
    </row>
    <row r="418" spans="1:17" x14ac:dyDescent="0.2">
      <c r="A418" s="23">
        <v>82952.009999999995</v>
      </c>
      <c r="B418" s="17" t="s">
        <v>102</v>
      </c>
      <c r="C418" s="17" t="s">
        <v>7969</v>
      </c>
      <c r="D418" s="17" t="s">
        <v>730</v>
      </c>
      <c r="E418" s="17" t="s">
        <v>7693</v>
      </c>
      <c r="F418" s="17" t="s">
        <v>7694</v>
      </c>
      <c r="G418" s="18">
        <v>0</v>
      </c>
      <c r="H418" s="18">
        <v>7.87</v>
      </c>
      <c r="I418" s="19">
        <v>377578.57</v>
      </c>
      <c r="J418" s="20">
        <v>41684</v>
      </c>
      <c r="K418" s="17" t="s">
        <v>8446</v>
      </c>
      <c r="L418" s="17" t="s">
        <v>8034</v>
      </c>
      <c r="M418" s="17" t="s">
        <v>8447</v>
      </c>
      <c r="N418" s="20">
        <v>41839</v>
      </c>
      <c r="O418" s="20">
        <v>41839</v>
      </c>
      <c r="P418" s="21">
        <f t="shared" si="12"/>
        <v>0</v>
      </c>
      <c r="Q418" s="22">
        <f t="shared" si="13"/>
        <v>0</v>
      </c>
    </row>
    <row r="419" spans="1:17" x14ac:dyDescent="0.2">
      <c r="A419" s="23">
        <v>111375.01</v>
      </c>
      <c r="B419" s="17" t="s">
        <v>284</v>
      </c>
      <c r="C419" s="17" t="s">
        <v>7865</v>
      </c>
      <c r="D419" s="17" t="s">
        <v>114</v>
      </c>
      <c r="E419" s="17" t="s">
        <v>7693</v>
      </c>
      <c r="F419" s="17" t="s">
        <v>7694</v>
      </c>
      <c r="G419" s="18">
        <v>32.96</v>
      </c>
      <c r="H419" s="18">
        <v>37.06</v>
      </c>
      <c r="I419" s="19">
        <v>1197355.26</v>
      </c>
      <c r="J419" s="20">
        <v>40074</v>
      </c>
      <c r="K419" s="17" t="s">
        <v>8442</v>
      </c>
      <c r="L419" s="17" t="s">
        <v>7773</v>
      </c>
      <c r="M419" s="17" t="s">
        <v>8443</v>
      </c>
      <c r="N419" s="20">
        <v>40443</v>
      </c>
      <c r="O419" s="20">
        <v>40374</v>
      </c>
      <c r="P419" s="21">
        <f t="shared" si="12"/>
        <v>1</v>
      </c>
      <c r="Q419" s="22">
        <f t="shared" si="13"/>
        <v>-69</v>
      </c>
    </row>
    <row r="420" spans="1:17" x14ac:dyDescent="0.2">
      <c r="A420" s="23">
        <v>113498</v>
      </c>
      <c r="B420" s="17" t="s">
        <v>798</v>
      </c>
      <c r="C420" s="17" t="s">
        <v>7726</v>
      </c>
      <c r="D420" s="17" t="s">
        <v>665</v>
      </c>
      <c r="E420" s="17" t="s">
        <v>7693</v>
      </c>
      <c r="F420" s="17" t="s">
        <v>7694</v>
      </c>
      <c r="G420" s="18">
        <v>0</v>
      </c>
      <c r="H420" s="18">
        <v>4.0999999999999996</v>
      </c>
      <c r="I420" s="19">
        <v>347462.17</v>
      </c>
      <c r="J420" s="20">
        <v>40214</v>
      </c>
      <c r="K420" s="17" t="s">
        <v>8448</v>
      </c>
      <c r="L420" s="17" t="s">
        <v>8437</v>
      </c>
      <c r="M420" s="17" t="s">
        <v>8449</v>
      </c>
      <c r="N420" s="20">
        <v>40446</v>
      </c>
      <c r="O420" s="20">
        <v>40390</v>
      </c>
      <c r="P420" s="21">
        <f t="shared" si="12"/>
        <v>1</v>
      </c>
      <c r="Q420" s="22">
        <f t="shared" si="13"/>
        <v>-56</v>
      </c>
    </row>
    <row r="421" spans="1:17" x14ac:dyDescent="0.2">
      <c r="A421" s="23">
        <v>115601</v>
      </c>
      <c r="B421" s="17" t="s">
        <v>729</v>
      </c>
      <c r="C421" s="17" t="s">
        <v>8022</v>
      </c>
      <c r="D421" s="17" t="s">
        <v>1234</v>
      </c>
      <c r="E421" s="17" t="s">
        <v>7693</v>
      </c>
      <c r="F421" s="17" t="s">
        <v>7694</v>
      </c>
      <c r="G421" s="18">
        <v>0</v>
      </c>
      <c r="H421" s="18">
        <v>7.59</v>
      </c>
      <c r="I421" s="19">
        <v>3503683.36</v>
      </c>
      <c r="J421" s="20">
        <v>41978</v>
      </c>
      <c r="K421" s="17" t="s">
        <v>8451</v>
      </c>
      <c r="L421" s="17" t="s">
        <v>7874</v>
      </c>
      <c r="M421" s="17" t="s">
        <v>8086</v>
      </c>
      <c r="N421" s="20">
        <v>42223</v>
      </c>
      <c r="O421" s="20">
        <v>42223</v>
      </c>
      <c r="P421" s="21">
        <f t="shared" si="12"/>
        <v>0</v>
      </c>
      <c r="Q421" s="22">
        <f t="shared" si="13"/>
        <v>0</v>
      </c>
    </row>
    <row r="422" spans="1:17" x14ac:dyDescent="0.2">
      <c r="A422" s="23">
        <v>102760</v>
      </c>
      <c r="B422" s="17" t="s">
        <v>318</v>
      </c>
      <c r="C422" s="17" t="s">
        <v>7887</v>
      </c>
      <c r="D422" s="17" t="s">
        <v>757</v>
      </c>
      <c r="E422" s="17" t="s">
        <v>7693</v>
      </c>
      <c r="F422" s="17" t="s">
        <v>7694</v>
      </c>
      <c r="G422" s="18">
        <v>0</v>
      </c>
      <c r="H422" s="18">
        <v>7.27</v>
      </c>
      <c r="I422" s="19">
        <v>5433166.0300000003</v>
      </c>
      <c r="J422" s="20">
        <v>42048</v>
      </c>
      <c r="K422" s="17" t="s">
        <v>8453</v>
      </c>
      <c r="L422" s="17" t="s">
        <v>7706</v>
      </c>
      <c r="M422" s="17" t="s">
        <v>8454</v>
      </c>
      <c r="N422" s="20">
        <v>42247</v>
      </c>
      <c r="O422" s="20">
        <v>42247</v>
      </c>
      <c r="P422" s="21">
        <f t="shared" si="12"/>
        <v>0</v>
      </c>
      <c r="Q422" s="22">
        <f t="shared" si="13"/>
        <v>0</v>
      </c>
    </row>
    <row r="423" spans="1:17" x14ac:dyDescent="0.2">
      <c r="A423" s="23">
        <v>113390</v>
      </c>
      <c r="B423" s="17" t="s">
        <v>131</v>
      </c>
      <c r="C423" s="17" t="s">
        <v>7753</v>
      </c>
      <c r="D423" s="17" t="s">
        <v>4399</v>
      </c>
      <c r="E423" s="17" t="s">
        <v>7693</v>
      </c>
      <c r="F423" s="17" t="s">
        <v>7694</v>
      </c>
      <c r="G423" s="18">
        <v>7.7</v>
      </c>
      <c r="H423" s="18">
        <v>13.1</v>
      </c>
      <c r="I423" s="19">
        <v>1639888.94</v>
      </c>
      <c r="J423" s="20">
        <v>40214</v>
      </c>
      <c r="K423" s="17" t="s">
        <v>8455</v>
      </c>
      <c r="L423" s="17" t="s">
        <v>7706</v>
      </c>
      <c r="M423" s="17" t="s">
        <v>8011</v>
      </c>
      <c r="N423" s="20">
        <v>40456</v>
      </c>
      <c r="O423" s="20">
        <v>40390</v>
      </c>
      <c r="P423" s="21">
        <f t="shared" si="12"/>
        <v>1</v>
      </c>
      <c r="Q423" s="22">
        <f t="shared" si="13"/>
        <v>-66</v>
      </c>
    </row>
    <row r="424" spans="1:17" x14ac:dyDescent="0.2">
      <c r="A424" s="23">
        <v>113492</v>
      </c>
      <c r="B424" s="17" t="s">
        <v>267</v>
      </c>
      <c r="C424" s="17" t="s">
        <v>7832</v>
      </c>
      <c r="D424" s="17" t="s">
        <v>7615</v>
      </c>
      <c r="E424" s="17" t="s">
        <v>7693</v>
      </c>
      <c r="F424" s="17" t="s">
        <v>7694</v>
      </c>
      <c r="G424" s="18">
        <v>12</v>
      </c>
      <c r="H424" s="18">
        <v>19.2</v>
      </c>
      <c r="I424" s="19">
        <v>264147.92</v>
      </c>
      <c r="J424" s="20">
        <v>40256</v>
      </c>
      <c r="K424" s="17" t="s">
        <v>8456</v>
      </c>
      <c r="L424" s="17" t="s">
        <v>7930</v>
      </c>
      <c r="M424" s="17" t="s">
        <v>8457</v>
      </c>
      <c r="N424" s="20">
        <v>40458</v>
      </c>
      <c r="O424" s="20">
        <v>40405</v>
      </c>
      <c r="P424" s="21">
        <f t="shared" si="12"/>
        <v>1</v>
      </c>
      <c r="Q424" s="22">
        <f t="shared" si="13"/>
        <v>-53</v>
      </c>
    </row>
    <row r="425" spans="1:17" x14ac:dyDescent="0.2">
      <c r="A425" s="23">
        <v>113493</v>
      </c>
      <c r="B425" s="17" t="s">
        <v>172</v>
      </c>
      <c r="C425" s="17" t="s">
        <v>7710</v>
      </c>
      <c r="D425" s="17" t="s">
        <v>8458</v>
      </c>
      <c r="E425" s="17" t="s">
        <v>7693</v>
      </c>
      <c r="F425" s="17" t="s">
        <v>7694</v>
      </c>
      <c r="G425" s="18">
        <v>0</v>
      </c>
      <c r="H425" s="18">
        <v>6.4</v>
      </c>
      <c r="I425" s="19">
        <v>325821.28999999998</v>
      </c>
      <c r="J425" s="20">
        <v>40256</v>
      </c>
      <c r="K425" s="17" t="s">
        <v>8456</v>
      </c>
      <c r="L425" s="17" t="s">
        <v>7930</v>
      </c>
      <c r="M425" s="17" t="s">
        <v>8459</v>
      </c>
      <c r="N425" s="20">
        <v>40458</v>
      </c>
      <c r="O425" s="20">
        <v>40405</v>
      </c>
      <c r="P425" s="21">
        <f t="shared" si="12"/>
        <v>1</v>
      </c>
      <c r="Q425" s="22">
        <f t="shared" si="13"/>
        <v>-53</v>
      </c>
    </row>
    <row r="426" spans="1:17" x14ac:dyDescent="0.2">
      <c r="A426" s="23">
        <v>117593</v>
      </c>
      <c r="B426" s="17" t="s">
        <v>292</v>
      </c>
      <c r="C426" s="17" t="s">
        <v>8052</v>
      </c>
      <c r="D426" s="17" t="s">
        <v>401</v>
      </c>
      <c r="E426" s="17" t="s">
        <v>7693</v>
      </c>
      <c r="F426" s="17" t="s">
        <v>7694</v>
      </c>
      <c r="G426" s="18">
        <v>2.58</v>
      </c>
      <c r="H426" s="18">
        <v>13.68</v>
      </c>
      <c r="I426" s="19">
        <v>1564231.53</v>
      </c>
      <c r="J426" s="20">
        <v>41733</v>
      </c>
      <c r="K426" s="17" t="s">
        <v>8460</v>
      </c>
      <c r="L426" s="17" t="s">
        <v>7699</v>
      </c>
      <c r="M426" s="17" t="s">
        <v>8055</v>
      </c>
      <c r="N426" s="20">
        <v>41937</v>
      </c>
      <c r="O426" s="20">
        <v>41937</v>
      </c>
      <c r="P426" s="21">
        <f t="shared" si="12"/>
        <v>0</v>
      </c>
      <c r="Q426" s="22">
        <f t="shared" si="13"/>
        <v>0</v>
      </c>
    </row>
    <row r="427" spans="1:17" x14ac:dyDescent="0.2">
      <c r="A427" s="23">
        <v>112200</v>
      </c>
      <c r="B427" s="17" t="s">
        <v>298</v>
      </c>
      <c r="C427" s="17" t="s">
        <v>8135</v>
      </c>
      <c r="D427" s="17" t="s">
        <v>2349</v>
      </c>
      <c r="E427" s="17" t="s">
        <v>7693</v>
      </c>
      <c r="F427" s="17" t="s">
        <v>7694</v>
      </c>
      <c r="G427" s="18">
        <v>10.19</v>
      </c>
      <c r="H427" s="18">
        <v>13.23</v>
      </c>
      <c r="I427" s="19">
        <v>608863.42000000004</v>
      </c>
      <c r="J427" s="20">
        <v>40347</v>
      </c>
      <c r="K427" s="17" t="s">
        <v>8461</v>
      </c>
      <c r="L427" s="17" t="s">
        <v>7706</v>
      </c>
      <c r="M427" s="17" t="s">
        <v>8462</v>
      </c>
      <c r="N427" s="20">
        <v>40458</v>
      </c>
      <c r="O427" s="20">
        <v>40482</v>
      </c>
      <c r="P427" s="21">
        <f t="shared" si="12"/>
        <v>1</v>
      </c>
      <c r="Q427" s="22">
        <f t="shared" si="13"/>
        <v>24</v>
      </c>
    </row>
    <row r="428" spans="1:17" x14ac:dyDescent="0.2">
      <c r="A428" s="23">
        <v>82826.03</v>
      </c>
      <c r="B428" s="17" t="s">
        <v>194</v>
      </c>
      <c r="C428" s="17" t="s">
        <v>8336</v>
      </c>
      <c r="D428" s="17" t="s">
        <v>8463</v>
      </c>
      <c r="E428" s="17" t="s">
        <v>7693</v>
      </c>
      <c r="F428" s="17" t="s">
        <v>7694</v>
      </c>
      <c r="G428" s="18">
        <v>0</v>
      </c>
      <c r="H428" s="18">
        <v>6.48</v>
      </c>
      <c r="I428" s="19">
        <v>269490.48</v>
      </c>
      <c r="J428" s="20">
        <v>42048</v>
      </c>
      <c r="K428" s="17" t="s">
        <v>8464</v>
      </c>
      <c r="L428" s="17" t="s">
        <v>8034</v>
      </c>
      <c r="M428" s="17" t="s">
        <v>8465</v>
      </c>
      <c r="N428" s="20">
        <v>42180</v>
      </c>
      <c r="O428" s="20">
        <v>42180</v>
      </c>
      <c r="P428" s="21">
        <f t="shared" si="12"/>
        <v>0</v>
      </c>
      <c r="Q428" s="22">
        <f t="shared" si="13"/>
        <v>0</v>
      </c>
    </row>
    <row r="429" spans="1:17" x14ac:dyDescent="0.2">
      <c r="A429" s="23">
        <v>120925</v>
      </c>
      <c r="B429" s="17" t="s">
        <v>54</v>
      </c>
      <c r="C429" s="17" t="s">
        <v>7709</v>
      </c>
      <c r="D429" s="17" t="s">
        <v>363</v>
      </c>
      <c r="E429" s="17" t="s">
        <v>7693</v>
      </c>
      <c r="F429" s="17" t="s">
        <v>7694</v>
      </c>
      <c r="G429" s="18">
        <v>20.420000000000002</v>
      </c>
      <c r="H429" s="18">
        <v>25</v>
      </c>
      <c r="I429" s="19">
        <v>1644481.78</v>
      </c>
      <c r="J429" s="20">
        <v>42090</v>
      </c>
      <c r="K429" s="17" t="s">
        <v>8467</v>
      </c>
      <c r="L429" s="17" t="s">
        <v>8080</v>
      </c>
      <c r="M429" s="17" t="s">
        <v>3213</v>
      </c>
      <c r="N429" s="20">
        <v>42277</v>
      </c>
      <c r="O429" s="20">
        <v>42277</v>
      </c>
      <c r="P429" s="21">
        <f t="shared" si="12"/>
        <v>0</v>
      </c>
      <c r="Q429" s="22">
        <f t="shared" si="13"/>
        <v>0</v>
      </c>
    </row>
    <row r="430" spans="1:17" x14ac:dyDescent="0.2">
      <c r="A430" s="23">
        <v>82247.02</v>
      </c>
      <c r="B430" s="17" t="s">
        <v>121</v>
      </c>
      <c r="C430" s="17" t="s">
        <v>7720</v>
      </c>
      <c r="D430" s="17" t="s">
        <v>999</v>
      </c>
      <c r="E430" s="17" t="s">
        <v>7693</v>
      </c>
      <c r="F430" s="17" t="s">
        <v>7694</v>
      </c>
      <c r="G430" s="18">
        <v>0</v>
      </c>
      <c r="H430" s="18">
        <v>1.75</v>
      </c>
      <c r="I430" s="19">
        <v>343001.58</v>
      </c>
      <c r="J430" s="20">
        <v>42048</v>
      </c>
      <c r="K430" s="17" t="s">
        <v>8468</v>
      </c>
      <c r="L430" s="17" t="s">
        <v>8034</v>
      </c>
      <c r="M430" s="17" t="s">
        <v>8469</v>
      </c>
      <c r="N430" s="20">
        <v>42255</v>
      </c>
      <c r="O430" s="20">
        <v>42255</v>
      </c>
      <c r="P430" s="21">
        <f t="shared" si="12"/>
        <v>0</v>
      </c>
      <c r="Q430" s="22">
        <f t="shared" si="13"/>
        <v>0</v>
      </c>
    </row>
    <row r="431" spans="1:17" x14ac:dyDescent="0.2">
      <c r="A431" s="23">
        <v>113423</v>
      </c>
      <c r="B431" s="17" t="s">
        <v>237</v>
      </c>
      <c r="C431" s="17" t="s">
        <v>8090</v>
      </c>
      <c r="D431" s="17" t="s">
        <v>907</v>
      </c>
      <c r="E431" s="17" t="s">
        <v>7693</v>
      </c>
      <c r="F431" s="17" t="s">
        <v>7694</v>
      </c>
      <c r="G431" s="18">
        <v>0</v>
      </c>
      <c r="H431" s="18">
        <v>6.85</v>
      </c>
      <c r="I431" s="19">
        <v>491213.75</v>
      </c>
      <c r="J431" s="20">
        <v>40214</v>
      </c>
      <c r="K431" s="17" t="s">
        <v>8448</v>
      </c>
      <c r="L431" s="17" t="s">
        <v>8437</v>
      </c>
      <c r="M431" s="17" t="s">
        <v>8470</v>
      </c>
      <c r="N431" s="20">
        <v>40462</v>
      </c>
      <c r="O431" s="20">
        <v>40390</v>
      </c>
      <c r="P431" s="21">
        <f t="shared" si="12"/>
        <v>1</v>
      </c>
      <c r="Q431" s="22">
        <f t="shared" si="13"/>
        <v>-72</v>
      </c>
    </row>
    <row r="432" spans="1:17" x14ac:dyDescent="0.2">
      <c r="A432" s="23">
        <v>113497</v>
      </c>
      <c r="B432" s="17" t="s">
        <v>798</v>
      </c>
      <c r="C432" s="17" t="s">
        <v>7726</v>
      </c>
      <c r="D432" s="17" t="s">
        <v>907</v>
      </c>
      <c r="E432" s="17" t="s">
        <v>7693</v>
      </c>
      <c r="F432" s="17" t="s">
        <v>7694</v>
      </c>
      <c r="G432" s="18">
        <v>0</v>
      </c>
      <c r="H432" s="18">
        <v>6.7</v>
      </c>
      <c r="I432" s="19">
        <v>524671.35</v>
      </c>
      <c r="J432" s="20">
        <v>40214</v>
      </c>
      <c r="K432" s="17" t="s">
        <v>8448</v>
      </c>
      <c r="L432" s="17" t="s">
        <v>8437</v>
      </c>
      <c r="M432" s="17" t="s">
        <v>8471</v>
      </c>
      <c r="N432" s="20">
        <v>40462</v>
      </c>
      <c r="O432" s="20">
        <v>40390</v>
      </c>
      <c r="P432" s="21">
        <f t="shared" si="12"/>
        <v>1</v>
      </c>
      <c r="Q432" s="22">
        <f t="shared" si="13"/>
        <v>-72</v>
      </c>
    </row>
    <row r="433" spans="1:17" x14ac:dyDescent="0.2">
      <c r="A433" s="23">
        <v>82649.02</v>
      </c>
      <c r="B433" s="17" t="s">
        <v>276</v>
      </c>
      <c r="C433" s="17" t="s">
        <v>8400</v>
      </c>
      <c r="D433" s="17" t="s">
        <v>129</v>
      </c>
      <c r="E433" s="17" t="s">
        <v>7693</v>
      </c>
      <c r="F433" s="17" t="s">
        <v>7694</v>
      </c>
      <c r="G433" s="18">
        <v>7.36</v>
      </c>
      <c r="H433" s="18">
        <v>10.97</v>
      </c>
      <c r="I433" s="19">
        <v>351823.46</v>
      </c>
      <c r="J433" s="20">
        <v>42090</v>
      </c>
      <c r="K433" s="17" t="s">
        <v>8473</v>
      </c>
      <c r="L433" s="17" t="s">
        <v>7744</v>
      </c>
      <c r="M433" s="17" t="s">
        <v>8474</v>
      </c>
      <c r="N433" s="20">
        <v>42257</v>
      </c>
      <c r="O433" s="20">
        <v>42257</v>
      </c>
      <c r="P433" s="21">
        <f t="shared" si="12"/>
        <v>0</v>
      </c>
      <c r="Q433" s="22">
        <f t="shared" si="13"/>
        <v>0</v>
      </c>
    </row>
    <row r="434" spans="1:17" x14ac:dyDescent="0.2">
      <c r="A434" s="23">
        <v>82185.009999999995</v>
      </c>
      <c r="B434" s="17" t="s">
        <v>256</v>
      </c>
      <c r="C434" s="17" t="s">
        <v>7972</v>
      </c>
      <c r="D434" s="17" t="s">
        <v>122</v>
      </c>
      <c r="E434" s="17" t="s">
        <v>7693</v>
      </c>
      <c r="F434" s="17" t="s">
        <v>7694</v>
      </c>
      <c r="G434" s="18">
        <v>0</v>
      </c>
      <c r="H434" s="18">
        <v>7.55</v>
      </c>
      <c r="I434" s="19">
        <v>3635595.41</v>
      </c>
      <c r="J434" s="20">
        <v>41614</v>
      </c>
      <c r="K434" s="17" t="s">
        <v>8475</v>
      </c>
      <c r="L434" s="17" t="s">
        <v>7744</v>
      </c>
      <c r="M434" s="17" t="s">
        <v>8086</v>
      </c>
      <c r="N434" s="20">
        <v>42092</v>
      </c>
      <c r="O434" s="20">
        <v>42092</v>
      </c>
      <c r="P434" s="21">
        <f t="shared" si="12"/>
        <v>0</v>
      </c>
      <c r="Q434" s="22">
        <f t="shared" si="13"/>
        <v>0</v>
      </c>
    </row>
    <row r="435" spans="1:17" x14ac:dyDescent="0.2">
      <c r="A435" s="23">
        <v>82834.009999999995</v>
      </c>
      <c r="B435" s="17" t="s">
        <v>102</v>
      </c>
      <c r="C435" s="17" t="s">
        <v>7969</v>
      </c>
      <c r="D435" s="17" t="s">
        <v>4615</v>
      </c>
      <c r="E435" s="17" t="s">
        <v>7693</v>
      </c>
      <c r="F435" s="17" t="s">
        <v>7694</v>
      </c>
      <c r="G435" s="18">
        <v>0</v>
      </c>
      <c r="H435" s="18">
        <v>6.82</v>
      </c>
      <c r="I435" s="19">
        <v>947260.87</v>
      </c>
      <c r="J435" s="20">
        <v>41782</v>
      </c>
      <c r="K435" s="17" t="s">
        <v>8054</v>
      </c>
      <c r="L435" s="17" t="s">
        <v>7874</v>
      </c>
      <c r="M435" s="17" t="s">
        <v>8047</v>
      </c>
      <c r="N435" s="20">
        <v>41901</v>
      </c>
      <c r="O435" s="20">
        <v>41901</v>
      </c>
      <c r="P435" s="21">
        <f t="shared" si="12"/>
        <v>0</v>
      </c>
      <c r="Q435" s="22">
        <f t="shared" si="13"/>
        <v>0</v>
      </c>
    </row>
    <row r="436" spans="1:17" x14ac:dyDescent="0.2">
      <c r="A436" s="23">
        <v>102093.02</v>
      </c>
      <c r="B436" s="17" t="s">
        <v>241</v>
      </c>
      <c r="C436" s="17" t="s">
        <v>7915</v>
      </c>
      <c r="D436" s="17" t="s">
        <v>460</v>
      </c>
      <c r="E436" s="17" t="s">
        <v>7693</v>
      </c>
      <c r="F436" s="17" t="s">
        <v>7694</v>
      </c>
      <c r="G436" s="18">
        <v>2.2599999999999998</v>
      </c>
      <c r="H436" s="18">
        <v>6.88</v>
      </c>
      <c r="I436" s="19">
        <v>548429.41</v>
      </c>
      <c r="J436" s="20">
        <v>40277</v>
      </c>
      <c r="K436" s="17" t="s">
        <v>8477</v>
      </c>
      <c r="L436" s="17" t="s">
        <v>7773</v>
      </c>
      <c r="M436" s="17" t="s">
        <v>8478</v>
      </c>
      <c r="N436" s="20">
        <v>40463</v>
      </c>
      <c r="O436" s="20">
        <v>40413</v>
      </c>
      <c r="P436" s="21">
        <f t="shared" si="12"/>
        <v>1</v>
      </c>
      <c r="Q436" s="22">
        <f t="shared" si="13"/>
        <v>-50</v>
      </c>
    </row>
    <row r="437" spans="1:17" x14ac:dyDescent="0.2">
      <c r="A437" s="23">
        <v>84063.01</v>
      </c>
      <c r="B437" s="17" t="s">
        <v>729</v>
      </c>
      <c r="C437" s="17" t="s">
        <v>8022</v>
      </c>
      <c r="D437" s="17" t="s">
        <v>730</v>
      </c>
      <c r="E437" s="17" t="s">
        <v>7693</v>
      </c>
      <c r="F437" s="17" t="s">
        <v>7694</v>
      </c>
      <c r="G437" s="18">
        <v>5.45</v>
      </c>
      <c r="H437" s="18">
        <v>8.74</v>
      </c>
      <c r="I437" s="19">
        <v>186488.45</v>
      </c>
      <c r="J437" s="20">
        <v>41684</v>
      </c>
      <c r="K437" s="17" t="s">
        <v>8446</v>
      </c>
      <c r="L437" s="17" t="s">
        <v>8034</v>
      </c>
      <c r="M437" s="17" t="s">
        <v>8447</v>
      </c>
      <c r="N437" s="20">
        <v>41839</v>
      </c>
      <c r="O437" s="20">
        <v>41839</v>
      </c>
      <c r="P437" s="21">
        <f t="shared" si="12"/>
        <v>0</v>
      </c>
      <c r="Q437" s="22">
        <f t="shared" si="13"/>
        <v>0</v>
      </c>
    </row>
    <row r="438" spans="1:17" x14ac:dyDescent="0.2">
      <c r="A438" s="23">
        <v>113951</v>
      </c>
      <c r="B438" s="17" t="s">
        <v>152</v>
      </c>
      <c r="C438" s="17" t="s">
        <v>7994</v>
      </c>
      <c r="D438" s="17" t="s">
        <v>442</v>
      </c>
      <c r="E438" s="17" t="s">
        <v>7693</v>
      </c>
      <c r="F438" s="17" t="s">
        <v>7694</v>
      </c>
      <c r="G438" s="18">
        <v>13.67</v>
      </c>
      <c r="H438" s="18">
        <v>20.47</v>
      </c>
      <c r="I438" s="19">
        <v>649509.67000000004</v>
      </c>
      <c r="J438" s="20">
        <v>40347</v>
      </c>
      <c r="K438" s="17" t="s">
        <v>8479</v>
      </c>
      <c r="L438" s="17" t="s">
        <v>7699</v>
      </c>
      <c r="M438" s="17" t="s">
        <v>57</v>
      </c>
      <c r="N438" s="20">
        <v>40473</v>
      </c>
      <c r="O438" s="20">
        <v>40482</v>
      </c>
      <c r="P438" s="21">
        <f t="shared" si="12"/>
        <v>1</v>
      </c>
      <c r="Q438" s="22">
        <f t="shared" si="13"/>
        <v>9</v>
      </c>
    </row>
    <row r="439" spans="1:17" x14ac:dyDescent="0.2">
      <c r="A439" s="23">
        <v>40942.019999999997</v>
      </c>
      <c r="B439" s="17" t="s">
        <v>264</v>
      </c>
      <c r="C439" s="17" t="s">
        <v>7858</v>
      </c>
      <c r="D439" s="17" t="s">
        <v>114</v>
      </c>
      <c r="E439" s="17" t="s">
        <v>7693</v>
      </c>
      <c r="F439" s="17" t="s">
        <v>7694</v>
      </c>
      <c r="G439" s="18">
        <v>7.15</v>
      </c>
      <c r="H439" s="18">
        <v>11.75</v>
      </c>
      <c r="I439" s="19">
        <v>3328788.36</v>
      </c>
      <c r="J439" s="20">
        <v>41978</v>
      </c>
      <c r="K439" s="17" t="s">
        <v>8481</v>
      </c>
      <c r="L439" s="17" t="s">
        <v>7738</v>
      </c>
      <c r="M439" s="17" t="s">
        <v>8482</v>
      </c>
      <c r="N439" s="20">
        <v>42257</v>
      </c>
      <c r="O439" s="20">
        <v>42257</v>
      </c>
      <c r="P439" s="21">
        <f t="shared" si="12"/>
        <v>0</v>
      </c>
      <c r="Q439" s="22">
        <f t="shared" si="13"/>
        <v>0</v>
      </c>
    </row>
    <row r="440" spans="1:17" x14ac:dyDescent="0.2">
      <c r="A440" s="23">
        <v>121039</v>
      </c>
      <c r="B440" s="17" t="s">
        <v>86</v>
      </c>
      <c r="C440" s="17" t="s">
        <v>7920</v>
      </c>
      <c r="D440" s="17" t="s">
        <v>5616</v>
      </c>
      <c r="E440" s="17" t="s">
        <v>7693</v>
      </c>
      <c r="F440" s="17" t="s">
        <v>7694</v>
      </c>
      <c r="G440" s="18">
        <v>0</v>
      </c>
      <c r="H440" s="18">
        <v>10.6</v>
      </c>
      <c r="I440" s="19">
        <v>987447.73</v>
      </c>
      <c r="J440" s="20">
        <v>42090</v>
      </c>
      <c r="K440" s="17" t="s">
        <v>8484</v>
      </c>
      <c r="L440" s="17" t="s">
        <v>7946</v>
      </c>
      <c r="M440" s="17" t="s">
        <v>8485</v>
      </c>
      <c r="N440" s="20">
        <v>42094</v>
      </c>
      <c r="O440" s="20">
        <v>42094</v>
      </c>
      <c r="P440" s="21">
        <f t="shared" si="12"/>
        <v>0</v>
      </c>
      <c r="Q440" s="22">
        <f t="shared" si="13"/>
        <v>0</v>
      </c>
    </row>
    <row r="441" spans="1:17" x14ac:dyDescent="0.2">
      <c r="A441" s="23">
        <v>114226</v>
      </c>
      <c r="B441" s="17" t="s">
        <v>94</v>
      </c>
      <c r="C441" s="17" t="s">
        <v>7824</v>
      </c>
      <c r="D441" s="17" t="s">
        <v>114</v>
      </c>
      <c r="E441" s="17" t="s">
        <v>7693</v>
      </c>
      <c r="F441" s="17" t="s">
        <v>7694</v>
      </c>
      <c r="G441" s="18">
        <v>0</v>
      </c>
      <c r="H441" s="18">
        <v>0.66</v>
      </c>
      <c r="I441" s="19">
        <v>4733467.78</v>
      </c>
      <c r="J441" s="20">
        <v>40347</v>
      </c>
      <c r="K441" s="17" t="s">
        <v>8486</v>
      </c>
      <c r="L441" s="17" t="s">
        <v>7763</v>
      </c>
      <c r="M441" s="17" t="s">
        <v>7912</v>
      </c>
      <c r="N441" s="20">
        <v>40476</v>
      </c>
      <c r="O441" s="20">
        <v>40482</v>
      </c>
      <c r="P441" s="21">
        <f t="shared" si="12"/>
        <v>1</v>
      </c>
      <c r="Q441" s="22">
        <f t="shared" si="13"/>
        <v>6</v>
      </c>
    </row>
    <row r="442" spans="1:17" x14ac:dyDescent="0.2">
      <c r="A442" s="23">
        <v>121078</v>
      </c>
      <c r="B442" s="17" t="s">
        <v>231</v>
      </c>
      <c r="C442" s="17" t="s">
        <v>7761</v>
      </c>
      <c r="D442" s="17" t="s">
        <v>1011</v>
      </c>
      <c r="E442" s="17" t="s">
        <v>7693</v>
      </c>
      <c r="F442" s="17" t="s">
        <v>7694</v>
      </c>
      <c r="G442" s="18">
        <v>0</v>
      </c>
      <c r="H442" s="18">
        <v>9.06</v>
      </c>
      <c r="I442" s="19">
        <v>933769.37</v>
      </c>
      <c r="J442" s="20">
        <v>42090</v>
      </c>
      <c r="K442" s="17" t="s">
        <v>8487</v>
      </c>
      <c r="L442" s="17" t="s">
        <v>8034</v>
      </c>
      <c r="M442" s="17" t="s">
        <v>8488</v>
      </c>
      <c r="N442" s="20">
        <v>42230</v>
      </c>
      <c r="O442" s="20">
        <v>42230</v>
      </c>
      <c r="P442" s="21">
        <f t="shared" si="12"/>
        <v>0</v>
      </c>
      <c r="Q442" s="22">
        <f t="shared" si="13"/>
        <v>0</v>
      </c>
    </row>
    <row r="443" spans="1:17" x14ac:dyDescent="0.2">
      <c r="A443" s="23">
        <v>102345.01</v>
      </c>
      <c r="B443" s="17" t="s">
        <v>239</v>
      </c>
      <c r="C443" s="17" t="s">
        <v>7976</v>
      </c>
      <c r="D443" s="17" t="s">
        <v>1592</v>
      </c>
      <c r="E443" s="17" t="s">
        <v>7693</v>
      </c>
      <c r="F443" s="17" t="s">
        <v>7694</v>
      </c>
      <c r="G443" s="18">
        <v>0</v>
      </c>
      <c r="H443" s="18">
        <v>5.98</v>
      </c>
      <c r="I443" s="19">
        <v>300781.44</v>
      </c>
      <c r="J443" s="20">
        <v>42048</v>
      </c>
      <c r="K443" s="17" t="s">
        <v>8490</v>
      </c>
      <c r="L443" s="17" t="s">
        <v>8491</v>
      </c>
      <c r="M443" s="17" t="s">
        <v>8492</v>
      </c>
      <c r="N443" s="20">
        <v>42255</v>
      </c>
      <c r="O443" s="20">
        <v>42255</v>
      </c>
      <c r="P443" s="21">
        <f t="shared" si="12"/>
        <v>0</v>
      </c>
      <c r="Q443" s="22">
        <f t="shared" si="13"/>
        <v>0</v>
      </c>
    </row>
    <row r="444" spans="1:17" x14ac:dyDescent="0.2">
      <c r="A444" s="23">
        <v>107001.01</v>
      </c>
      <c r="B444" s="17" t="s">
        <v>254</v>
      </c>
      <c r="C444" s="17" t="s">
        <v>7721</v>
      </c>
      <c r="D444" s="17" t="s">
        <v>7722</v>
      </c>
      <c r="E444" s="17" t="s">
        <v>7693</v>
      </c>
      <c r="F444" s="17" t="s">
        <v>7694</v>
      </c>
      <c r="G444" s="18">
        <v>6</v>
      </c>
      <c r="H444" s="18">
        <v>13.09</v>
      </c>
      <c r="I444" s="19">
        <v>390940.5</v>
      </c>
      <c r="J444" s="20">
        <v>42048</v>
      </c>
      <c r="K444" s="17" t="s">
        <v>8494</v>
      </c>
      <c r="L444" s="17" t="s">
        <v>8034</v>
      </c>
      <c r="M444" s="17" t="s">
        <v>8039</v>
      </c>
      <c r="N444" s="20">
        <v>42298</v>
      </c>
      <c r="O444" s="20">
        <v>42298</v>
      </c>
      <c r="P444" s="21">
        <f t="shared" si="12"/>
        <v>0</v>
      </c>
      <c r="Q444" s="22">
        <f t="shared" si="13"/>
        <v>0</v>
      </c>
    </row>
    <row r="445" spans="1:17" x14ac:dyDescent="0.2">
      <c r="A445" s="23">
        <v>120292.01</v>
      </c>
      <c r="B445" s="17" t="s">
        <v>40</v>
      </c>
      <c r="C445" s="17" t="s">
        <v>7781</v>
      </c>
      <c r="D445" s="17" t="s">
        <v>114</v>
      </c>
      <c r="E445" s="17" t="s">
        <v>7693</v>
      </c>
      <c r="F445" s="17" t="s">
        <v>7694</v>
      </c>
      <c r="G445" s="18">
        <v>14.22</v>
      </c>
      <c r="H445" s="18">
        <v>16.100000000000001</v>
      </c>
      <c r="I445" s="19">
        <v>2872915.45</v>
      </c>
      <c r="J445" s="20">
        <v>42342</v>
      </c>
      <c r="K445" s="17" t="s">
        <v>8495</v>
      </c>
      <c r="L445" s="17" t="s">
        <v>7699</v>
      </c>
      <c r="M445" s="17" t="s">
        <v>8496</v>
      </c>
      <c r="N445" s="20">
        <v>42586</v>
      </c>
      <c r="O445" s="20">
        <v>42586</v>
      </c>
      <c r="P445" s="21">
        <f t="shared" si="12"/>
        <v>0</v>
      </c>
      <c r="Q445" s="22">
        <f t="shared" si="13"/>
        <v>0</v>
      </c>
    </row>
    <row r="446" spans="1:17" x14ac:dyDescent="0.2">
      <c r="A446" s="23">
        <v>104532.01</v>
      </c>
      <c r="B446" s="17" t="s">
        <v>121</v>
      </c>
      <c r="C446" s="17" t="s">
        <v>7720</v>
      </c>
      <c r="D446" s="17" t="s">
        <v>122</v>
      </c>
      <c r="E446" s="17" t="s">
        <v>7693</v>
      </c>
      <c r="F446" s="17" t="s">
        <v>7694</v>
      </c>
      <c r="G446" s="18">
        <v>0</v>
      </c>
      <c r="H446" s="18">
        <v>4.03</v>
      </c>
      <c r="I446" s="19">
        <v>4156966.14</v>
      </c>
      <c r="J446" s="20">
        <v>42342</v>
      </c>
      <c r="K446" s="17" t="s">
        <v>8497</v>
      </c>
      <c r="L446" s="17" t="s">
        <v>7699</v>
      </c>
      <c r="M446" s="17" t="s">
        <v>8498</v>
      </c>
      <c r="N446" s="20">
        <v>42613</v>
      </c>
      <c r="O446" s="20">
        <v>42613</v>
      </c>
      <c r="P446" s="21">
        <f t="shared" si="12"/>
        <v>0</v>
      </c>
      <c r="Q446" s="22">
        <f t="shared" si="13"/>
        <v>0</v>
      </c>
    </row>
    <row r="447" spans="1:17" x14ac:dyDescent="0.2">
      <c r="A447" s="23">
        <v>106940.01</v>
      </c>
      <c r="B447" s="17" t="s">
        <v>54</v>
      </c>
      <c r="C447" s="17" t="s">
        <v>7709</v>
      </c>
      <c r="D447" s="17" t="s">
        <v>757</v>
      </c>
      <c r="E447" s="17" t="s">
        <v>7693</v>
      </c>
      <c r="F447" s="17" t="s">
        <v>7694</v>
      </c>
      <c r="G447" s="18">
        <v>10.45</v>
      </c>
      <c r="H447" s="18">
        <v>11.74</v>
      </c>
      <c r="I447" s="19">
        <v>2185684</v>
      </c>
      <c r="J447" s="20">
        <v>42342</v>
      </c>
      <c r="K447" s="17" t="s">
        <v>8499</v>
      </c>
      <c r="L447" s="17" t="s">
        <v>8080</v>
      </c>
      <c r="M447" s="17" t="s">
        <v>8105</v>
      </c>
      <c r="N447" s="20">
        <v>42667</v>
      </c>
      <c r="O447" s="20">
        <v>42667</v>
      </c>
      <c r="P447" s="21">
        <f t="shared" si="12"/>
        <v>0</v>
      </c>
      <c r="Q447" s="22">
        <f t="shared" si="13"/>
        <v>0</v>
      </c>
    </row>
    <row r="448" spans="1:17" x14ac:dyDescent="0.2">
      <c r="A448" s="23">
        <v>123320</v>
      </c>
      <c r="B448" s="17" t="s">
        <v>280</v>
      </c>
      <c r="C448" s="17" t="s">
        <v>8118</v>
      </c>
      <c r="D448" s="17" t="s">
        <v>450</v>
      </c>
      <c r="E448" s="17" t="s">
        <v>7693</v>
      </c>
      <c r="F448" s="17" t="s">
        <v>7694</v>
      </c>
      <c r="G448" s="18">
        <v>1.45</v>
      </c>
      <c r="H448" s="18">
        <v>7.04</v>
      </c>
      <c r="I448" s="19">
        <v>555575.37</v>
      </c>
      <c r="J448" s="20">
        <v>42825</v>
      </c>
      <c r="K448" s="17" t="s">
        <v>8500</v>
      </c>
      <c r="L448" s="17" t="s">
        <v>7699</v>
      </c>
      <c r="M448" s="17" t="s">
        <v>8120</v>
      </c>
      <c r="N448" s="20">
        <v>43021</v>
      </c>
      <c r="O448" s="20">
        <v>43021</v>
      </c>
      <c r="P448" s="21">
        <f t="shared" si="12"/>
        <v>0</v>
      </c>
      <c r="Q448" s="22">
        <f t="shared" si="13"/>
        <v>0</v>
      </c>
    </row>
    <row r="449" spans="1:17" x14ac:dyDescent="0.2">
      <c r="A449" s="23">
        <v>85076.01</v>
      </c>
      <c r="B449" s="17" t="s">
        <v>310</v>
      </c>
      <c r="C449" s="17" t="s">
        <v>7878</v>
      </c>
      <c r="D449" s="17" t="s">
        <v>644</v>
      </c>
      <c r="E449" s="17" t="s">
        <v>7693</v>
      </c>
      <c r="F449" s="17" t="s">
        <v>7694</v>
      </c>
      <c r="G449" s="18">
        <v>1.72</v>
      </c>
      <c r="H449" s="18">
        <v>1.72</v>
      </c>
      <c r="I449" s="19">
        <v>3455256.06</v>
      </c>
      <c r="J449" s="20">
        <v>42503</v>
      </c>
      <c r="K449" s="17" t="s">
        <v>8501</v>
      </c>
      <c r="L449" s="17" t="s">
        <v>7874</v>
      </c>
      <c r="M449" s="17" t="s">
        <v>8062</v>
      </c>
      <c r="N449" s="20">
        <v>42671</v>
      </c>
      <c r="O449" s="20">
        <v>42671</v>
      </c>
      <c r="P449" s="21">
        <f t="shared" si="12"/>
        <v>0</v>
      </c>
      <c r="Q449" s="22">
        <f t="shared" si="13"/>
        <v>0</v>
      </c>
    </row>
    <row r="450" spans="1:17" x14ac:dyDescent="0.2">
      <c r="A450" s="23">
        <v>114226</v>
      </c>
      <c r="B450" s="17" t="s">
        <v>231</v>
      </c>
      <c r="C450" s="17" t="s">
        <v>7761</v>
      </c>
      <c r="D450" s="17" t="s">
        <v>114</v>
      </c>
      <c r="E450" s="17" t="s">
        <v>7693</v>
      </c>
      <c r="F450" s="17" t="s">
        <v>7694</v>
      </c>
      <c r="G450" s="18">
        <v>20.3</v>
      </c>
      <c r="H450" s="18">
        <v>24.64</v>
      </c>
      <c r="I450" s="19">
        <v>4733467.78</v>
      </c>
      <c r="J450" s="20">
        <v>40347</v>
      </c>
      <c r="K450" s="17" t="s">
        <v>8486</v>
      </c>
      <c r="L450" s="17" t="s">
        <v>7763</v>
      </c>
      <c r="M450" s="17" t="s">
        <v>7912</v>
      </c>
      <c r="N450" s="20">
        <v>40476</v>
      </c>
      <c r="O450" s="20">
        <v>40482</v>
      </c>
      <c r="P450" s="21">
        <f t="shared" si="12"/>
        <v>1</v>
      </c>
      <c r="Q450" s="22">
        <f t="shared" si="13"/>
        <v>6</v>
      </c>
    </row>
    <row r="451" spans="1:17" x14ac:dyDescent="0.2">
      <c r="A451" s="23">
        <v>124002</v>
      </c>
      <c r="B451" s="17" t="s">
        <v>169</v>
      </c>
      <c r="C451" s="17" t="s">
        <v>7694</v>
      </c>
      <c r="D451" s="17" t="s">
        <v>385</v>
      </c>
      <c r="E451" s="17" t="s">
        <v>7693</v>
      </c>
      <c r="F451" s="17" t="s">
        <v>7694</v>
      </c>
      <c r="G451" s="18">
        <v>10.14</v>
      </c>
      <c r="H451" s="18">
        <v>13.72</v>
      </c>
      <c r="I451" s="19">
        <v>888932.14</v>
      </c>
      <c r="J451" s="20">
        <v>42909</v>
      </c>
      <c r="K451" s="17" t="s">
        <v>8502</v>
      </c>
      <c r="L451" s="17" t="s">
        <v>7699</v>
      </c>
      <c r="M451" s="17" t="s">
        <v>3213</v>
      </c>
      <c r="N451" s="20">
        <v>43066</v>
      </c>
      <c r="O451" s="20">
        <v>43066</v>
      </c>
      <c r="P451" s="21">
        <f t="shared" ref="P451:P514" si="14">IF(N451=O451,0,1)</f>
        <v>0</v>
      </c>
      <c r="Q451" s="22">
        <f t="shared" ref="Q451:Q514" si="15">O451-N451</f>
        <v>0</v>
      </c>
    </row>
    <row r="452" spans="1:17" x14ac:dyDescent="0.2">
      <c r="A452" s="23">
        <v>122476</v>
      </c>
      <c r="B452" s="17" t="s">
        <v>188</v>
      </c>
      <c r="C452" s="17" t="s">
        <v>7704</v>
      </c>
      <c r="D452" s="17" t="s">
        <v>126</v>
      </c>
      <c r="E452" s="17" t="s">
        <v>7693</v>
      </c>
      <c r="F452" s="17" t="s">
        <v>7694</v>
      </c>
      <c r="G452" s="18">
        <v>5.85</v>
      </c>
      <c r="H452" s="18">
        <v>12.5</v>
      </c>
      <c r="I452" s="19">
        <v>897807.6</v>
      </c>
      <c r="J452" s="20">
        <v>42545</v>
      </c>
      <c r="K452" s="17" t="s">
        <v>8503</v>
      </c>
      <c r="L452" s="17" t="s">
        <v>7728</v>
      </c>
      <c r="M452" s="17" t="s">
        <v>8504</v>
      </c>
      <c r="N452" s="20">
        <v>42657</v>
      </c>
      <c r="O452" s="20">
        <v>42657</v>
      </c>
      <c r="P452" s="21">
        <f t="shared" si="14"/>
        <v>0</v>
      </c>
      <c r="Q452" s="22">
        <f t="shared" si="15"/>
        <v>0</v>
      </c>
    </row>
    <row r="453" spans="1:17" x14ac:dyDescent="0.2">
      <c r="A453" s="23">
        <v>122564</v>
      </c>
      <c r="B453" s="17" t="s">
        <v>308</v>
      </c>
      <c r="C453" s="17" t="s">
        <v>8226</v>
      </c>
      <c r="D453" s="17" t="s">
        <v>2718</v>
      </c>
      <c r="E453" s="17" t="s">
        <v>7693</v>
      </c>
      <c r="F453" s="17" t="s">
        <v>7694</v>
      </c>
      <c r="G453" s="18">
        <v>0</v>
      </c>
      <c r="H453" s="18">
        <v>4.17</v>
      </c>
      <c r="I453" s="19">
        <v>877094.19</v>
      </c>
      <c r="J453" s="20">
        <v>42867</v>
      </c>
      <c r="K453" s="17" t="s">
        <v>8505</v>
      </c>
      <c r="L453" s="17" t="s">
        <v>7927</v>
      </c>
      <c r="M453" s="17" t="s">
        <v>3213</v>
      </c>
      <c r="N453" s="20">
        <v>43039</v>
      </c>
      <c r="O453" s="20">
        <v>43039</v>
      </c>
      <c r="P453" s="21">
        <f t="shared" si="14"/>
        <v>0</v>
      </c>
      <c r="Q453" s="22">
        <f t="shared" si="15"/>
        <v>0</v>
      </c>
    </row>
    <row r="454" spans="1:17" x14ac:dyDescent="0.2">
      <c r="A454" s="23">
        <v>114721</v>
      </c>
      <c r="B454" s="17" t="s">
        <v>397</v>
      </c>
      <c r="C454" s="17" t="s">
        <v>7750</v>
      </c>
      <c r="D454" s="17" t="s">
        <v>363</v>
      </c>
      <c r="E454" s="17" t="s">
        <v>7693</v>
      </c>
      <c r="F454" s="17" t="s">
        <v>7694</v>
      </c>
      <c r="G454" s="18">
        <v>18</v>
      </c>
      <c r="H454" s="18">
        <v>23.5</v>
      </c>
      <c r="I454" s="19">
        <v>2109101.23</v>
      </c>
      <c r="J454" s="20">
        <v>42195</v>
      </c>
      <c r="K454" s="17" t="s">
        <v>8507</v>
      </c>
      <c r="L454" s="17" t="s">
        <v>7946</v>
      </c>
      <c r="M454" s="17" t="s">
        <v>8508</v>
      </c>
      <c r="N454" s="20">
        <v>42309</v>
      </c>
      <c r="O454" s="20">
        <v>42309</v>
      </c>
      <c r="P454" s="21">
        <f t="shared" si="14"/>
        <v>0</v>
      </c>
      <c r="Q454" s="22">
        <f t="shared" si="15"/>
        <v>0</v>
      </c>
    </row>
    <row r="455" spans="1:17" x14ac:dyDescent="0.2">
      <c r="A455" s="23">
        <v>82461.009999999995</v>
      </c>
      <c r="B455" s="17" t="s">
        <v>280</v>
      </c>
      <c r="C455" s="17" t="s">
        <v>8118</v>
      </c>
      <c r="D455" s="17" t="s">
        <v>8376</v>
      </c>
      <c r="E455" s="17" t="s">
        <v>7693</v>
      </c>
      <c r="F455" s="17" t="s">
        <v>7694</v>
      </c>
      <c r="G455" s="18">
        <v>0</v>
      </c>
      <c r="H455" s="18">
        <v>4.17</v>
      </c>
      <c r="I455" s="19">
        <v>554139.59</v>
      </c>
      <c r="J455" s="20">
        <v>42195</v>
      </c>
      <c r="K455" s="17" t="s">
        <v>8509</v>
      </c>
      <c r="L455" s="17" t="s">
        <v>7699</v>
      </c>
      <c r="M455" s="17" t="s">
        <v>8510</v>
      </c>
      <c r="N455" s="20">
        <v>42312</v>
      </c>
      <c r="O455" s="20">
        <v>42312</v>
      </c>
      <c r="P455" s="21">
        <f t="shared" si="14"/>
        <v>0</v>
      </c>
      <c r="Q455" s="22">
        <f t="shared" si="15"/>
        <v>0</v>
      </c>
    </row>
    <row r="456" spans="1:17" x14ac:dyDescent="0.2">
      <c r="A456" s="23">
        <v>102370.01</v>
      </c>
      <c r="B456" s="17" t="s">
        <v>310</v>
      </c>
      <c r="C456" s="17" t="s">
        <v>7878</v>
      </c>
      <c r="D456" s="17" t="s">
        <v>2188</v>
      </c>
      <c r="E456" s="17" t="s">
        <v>7693</v>
      </c>
      <c r="F456" s="17" t="s">
        <v>7694</v>
      </c>
      <c r="G456" s="18">
        <v>0</v>
      </c>
      <c r="H456" s="18">
        <v>13.05</v>
      </c>
      <c r="I456" s="19">
        <v>1480917.16</v>
      </c>
      <c r="J456" s="20">
        <v>42244</v>
      </c>
      <c r="K456" s="17" t="s">
        <v>8511</v>
      </c>
      <c r="L456" s="17" t="s">
        <v>7874</v>
      </c>
      <c r="M456" s="17" t="s">
        <v>8512</v>
      </c>
      <c r="N456" s="20">
        <v>42306</v>
      </c>
      <c r="O456" s="20">
        <v>42306</v>
      </c>
      <c r="P456" s="21">
        <f t="shared" si="14"/>
        <v>0</v>
      </c>
      <c r="Q456" s="22">
        <f t="shared" si="15"/>
        <v>0</v>
      </c>
    </row>
    <row r="457" spans="1:17" x14ac:dyDescent="0.2">
      <c r="A457" s="23">
        <v>123941</v>
      </c>
      <c r="B457" s="17" t="s">
        <v>18</v>
      </c>
      <c r="C457" s="17" t="s">
        <v>7700</v>
      </c>
      <c r="D457" s="17" t="s">
        <v>1089</v>
      </c>
      <c r="E457" s="17" t="s">
        <v>7693</v>
      </c>
      <c r="F457" s="17" t="s">
        <v>7694</v>
      </c>
      <c r="G457" s="18">
        <v>4.67</v>
      </c>
      <c r="H457" s="18">
        <v>8.24</v>
      </c>
      <c r="I457" s="19">
        <v>2803825</v>
      </c>
      <c r="J457" s="20">
        <v>42867</v>
      </c>
      <c r="K457" s="17" t="s">
        <v>8513</v>
      </c>
      <c r="L457" s="17" t="s">
        <v>7937</v>
      </c>
      <c r="M457" s="17" t="s">
        <v>3213</v>
      </c>
      <c r="N457" s="20">
        <v>43039</v>
      </c>
      <c r="O457" s="20">
        <v>43039</v>
      </c>
      <c r="P457" s="21">
        <f t="shared" si="14"/>
        <v>0</v>
      </c>
      <c r="Q457" s="22">
        <f t="shared" si="15"/>
        <v>0</v>
      </c>
    </row>
    <row r="458" spans="1:17" x14ac:dyDescent="0.2">
      <c r="A458" s="23">
        <v>122499</v>
      </c>
      <c r="B458" s="17" t="s">
        <v>318</v>
      </c>
      <c r="C458" s="17" t="s">
        <v>7887</v>
      </c>
      <c r="D458" s="17" t="s">
        <v>3043</v>
      </c>
      <c r="E458" s="17" t="s">
        <v>7693</v>
      </c>
      <c r="F458" s="17" t="s">
        <v>7694</v>
      </c>
      <c r="G458" s="18">
        <v>9.67</v>
      </c>
      <c r="H458" s="18">
        <v>12.97</v>
      </c>
      <c r="I458" s="19">
        <v>388420.27</v>
      </c>
      <c r="J458" s="20">
        <v>42545</v>
      </c>
      <c r="K458" s="17" t="s">
        <v>8514</v>
      </c>
      <c r="L458" s="17" t="s">
        <v>7706</v>
      </c>
      <c r="M458" s="17" t="s">
        <v>8515</v>
      </c>
      <c r="N458" s="20">
        <v>42674</v>
      </c>
      <c r="O458" s="20">
        <v>42674</v>
      </c>
      <c r="P458" s="21">
        <f t="shared" si="14"/>
        <v>0</v>
      </c>
      <c r="Q458" s="22">
        <f t="shared" si="15"/>
        <v>0</v>
      </c>
    </row>
    <row r="459" spans="1:17" x14ac:dyDescent="0.2">
      <c r="A459" s="23">
        <v>122460</v>
      </c>
      <c r="B459" s="17" t="s">
        <v>276</v>
      </c>
      <c r="C459" s="17" t="s">
        <v>8400</v>
      </c>
      <c r="D459" s="17" t="s">
        <v>129</v>
      </c>
      <c r="E459" s="17" t="s">
        <v>7693</v>
      </c>
      <c r="F459" s="17" t="s">
        <v>7694</v>
      </c>
      <c r="G459" s="18">
        <v>11.45</v>
      </c>
      <c r="H459" s="18">
        <v>14.69</v>
      </c>
      <c r="I459" s="19">
        <v>540520.81000000006</v>
      </c>
      <c r="J459" s="20">
        <v>42461</v>
      </c>
      <c r="K459" s="17" t="s">
        <v>8516</v>
      </c>
      <c r="L459" s="17" t="s">
        <v>7699</v>
      </c>
      <c r="M459" s="17" t="s">
        <v>8517</v>
      </c>
      <c r="N459" s="20">
        <v>42580</v>
      </c>
      <c r="O459" s="20">
        <v>42580</v>
      </c>
      <c r="P459" s="21">
        <f t="shared" si="14"/>
        <v>0</v>
      </c>
      <c r="Q459" s="22">
        <f t="shared" si="15"/>
        <v>0</v>
      </c>
    </row>
    <row r="460" spans="1:17" x14ac:dyDescent="0.2">
      <c r="A460" s="23">
        <v>117780</v>
      </c>
      <c r="B460" s="17" t="s">
        <v>233</v>
      </c>
      <c r="C460" s="17" t="s">
        <v>8313</v>
      </c>
      <c r="D460" s="17" t="s">
        <v>8518</v>
      </c>
      <c r="E460" s="17" t="s">
        <v>8519</v>
      </c>
      <c r="F460" s="17" t="s">
        <v>7694</v>
      </c>
      <c r="G460" s="18">
        <v>0</v>
      </c>
      <c r="H460" s="18">
        <v>6.21</v>
      </c>
      <c r="I460" s="19">
        <v>736193.95</v>
      </c>
      <c r="J460" s="20">
        <v>42139</v>
      </c>
      <c r="K460" s="17" t="s">
        <v>8520</v>
      </c>
      <c r="L460" s="17" t="s">
        <v>7763</v>
      </c>
      <c r="M460" s="17" t="s">
        <v>8521</v>
      </c>
      <c r="N460" s="20">
        <v>42307</v>
      </c>
      <c r="O460" s="20">
        <v>42307</v>
      </c>
      <c r="P460" s="21">
        <f t="shared" si="14"/>
        <v>0</v>
      </c>
      <c r="Q460" s="22">
        <f t="shared" si="15"/>
        <v>0</v>
      </c>
    </row>
    <row r="461" spans="1:17" x14ac:dyDescent="0.2">
      <c r="A461" s="23">
        <v>107546.01</v>
      </c>
      <c r="B461" s="17" t="s">
        <v>233</v>
      </c>
      <c r="C461" s="17" t="s">
        <v>8313</v>
      </c>
      <c r="D461" s="17" t="s">
        <v>360</v>
      </c>
      <c r="E461" s="17" t="s">
        <v>7693</v>
      </c>
      <c r="F461" s="17" t="s">
        <v>7694</v>
      </c>
      <c r="G461" s="18">
        <v>18.600000000000001</v>
      </c>
      <c r="H461" s="18">
        <v>25.45</v>
      </c>
      <c r="I461" s="19">
        <v>3769106.75</v>
      </c>
      <c r="J461" s="20">
        <v>42139</v>
      </c>
      <c r="K461" s="17" t="s">
        <v>8520</v>
      </c>
      <c r="L461" s="17" t="s">
        <v>7763</v>
      </c>
      <c r="M461" s="17" t="s">
        <v>8523</v>
      </c>
      <c r="N461" s="20">
        <v>42307</v>
      </c>
      <c r="O461" s="20">
        <v>42307</v>
      </c>
      <c r="P461" s="21">
        <f t="shared" si="14"/>
        <v>0</v>
      </c>
      <c r="Q461" s="22">
        <f t="shared" si="15"/>
        <v>0</v>
      </c>
    </row>
    <row r="462" spans="1:17" x14ac:dyDescent="0.2">
      <c r="A462" s="23">
        <v>123998</v>
      </c>
      <c r="B462" s="17" t="s">
        <v>32</v>
      </c>
      <c r="C462" s="17" t="s">
        <v>8524</v>
      </c>
      <c r="D462" s="17" t="s">
        <v>390</v>
      </c>
      <c r="E462" s="17" t="s">
        <v>7693</v>
      </c>
      <c r="F462" s="17" t="s">
        <v>7694</v>
      </c>
      <c r="G462" s="18">
        <v>11.04</v>
      </c>
      <c r="H462" s="18">
        <v>17.850000000000001</v>
      </c>
      <c r="I462" s="19">
        <v>695591</v>
      </c>
      <c r="J462" s="20">
        <v>42867</v>
      </c>
      <c r="K462" s="17" t="s">
        <v>8525</v>
      </c>
      <c r="L462" s="17" t="s">
        <v>8526</v>
      </c>
      <c r="M462" s="17" t="s">
        <v>3582</v>
      </c>
      <c r="N462" s="20">
        <v>43021</v>
      </c>
      <c r="O462" s="20">
        <v>43021</v>
      </c>
      <c r="P462" s="21">
        <f t="shared" si="14"/>
        <v>0</v>
      </c>
      <c r="Q462" s="22">
        <f t="shared" si="15"/>
        <v>0</v>
      </c>
    </row>
    <row r="463" spans="1:17" x14ac:dyDescent="0.2">
      <c r="A463" s="23">
        <v>123992</v>
      </c>
      <c r="B463" s="17" t="s">
        <v>271</v>
      </c>
      <c r="C463" s="17" t="s">
        <v>8123</v>
      </c>
      <c r="D463" s="17" t="s">
        <v>545</v>
      </c>
      <c r="E463" s="17" t="s">
        <v>7693</v>
      </c>
      <c r="F463" s="17" t="s">
        <v>7694</v>
      </c>
      <c r="G463" s="18">
        <v>8.8800000000000008</v>
      </c>
      <c r="H463" s="18">
        <v>11.1</v>
      </c>
      <c r="I463" s="19">
        <v>768933.28</v>
      </c>
      <c r="J463" s="20">
        <v>42867</v>
      </c>
      <c r="K463" s="17" t="s">
        <v>8527</v>
      </c>
      <c r="L463" s="17" t="s">
        <v>7974</v>
      </c>
      <c r="M463" s="17" t="s">
        <v>3213</v>
      </c>
      <c r="N463" s="20">
        <v>43020</v>
      </c>
      <c r="O463" s="20">
        <v>43020</v>
      </c>
      <c r="P463" s="21">
        <f t="shared" si="14"/>
        <v>0</v>
      </c>
      <c r="Q463" s="22">
        <f t="shared" si="15"/>
        <v>0</v>
      </c>
    </row>
    <row r="464" spans="1:17" x14ac:dyDescent="0.2">
      <c r="A464" s="23">
        <v>126147</v>
      </c>
      <c r="B464" s="17" t="s">
        <v>179</v>
      </c>
      <c r="C464" s="17" t="s">
        <v>7717</v>
      </c>
      <c r="D464" s="17" t="s">
        <v>4090</v>
      </c>
      <c r="E464" s="17" t="s">
        <v>7693</v>
      </c>
      <c r="F464" s="17" t="s">
        <v>7694</v>
      </c>
      <c r="G464" s="18">
        <v>3.08</v>
      </c>
      <c r="H464" s="18">
        <v>5</v>
      </c>
      <c r="I464" s="19">
        <v>1444561</v>
      </c>
      <c r="J464" s="20">
        <v>43329</v>
      </c>
      <c r="K464" s="17" t="s">
        <v>8528</v>
      </c>
      <c r="L464" s="17" t="s">
        <v>7957</v>
      </c>
      <c r="M464" s="17" t="s">
        <v>3213</v>
      </c>
      <c r="N464" s="20">
        <v>43616</v>
      </c>
      <c r="O464" s="20">
        <v>43616</v>
      </c>
      <c r="P464" s="21">
        <f t="shared" si="14"/>
        <v>0</v>
      </c>
      <c r="Q464" s="22">
        <f t="shared" si="15"/>
        <v>0</v>
      </c>
    </row>
    <row r="465" spans="1:17" x14ac:dyDescent="0.2">
      <c r="A465" s="23">
        <v>84422.01</v>
      </c>
      <c r="B465" s="17" t="s">
        <v>179</v>
      </c>
      <c r="C465" s="17" t="s">
        <v>7717</v>
      </c>
      <c r="D465" s="17" t="s">
        <v>653</v>
      </c>
      <c r="E465" s="17" t="s">
        <v>7693</v>
      </c>
      <c r="F465" s="17" t="s">
        <v>7694</v>
      </c>
      <c r="G465" s="18">
        <v>14.67</v>
      </c>
      <c r="H465" s="18">
        <v>17.63</v>
      </c>
      <c r="I465" s="19">
        <v>1667774</v>
      </c>
      <c r="J465" s="20">
        <v>42139</v>
      </c>
      <c r="K465" s="17" t="s">
        <v>8530</v>
      </c>
      <c r="L465" s="17" t="s">
        <v>7957</v>
      </c>
      <c r="M465" s="17" t="s">
        <v>8531</v>
      </c>
      <c r="N465" s="20">
        <v>42308</v>
      </c>
      <c r="O465" s="20">
        <v>42308</v>
      </c>
      <c r="P465" s="21">
        <f t="shared" si="14"/>
        <v>0</v>
      </c>
      <c r="Q465" s="22">
        <f t="shared" si="15"/>
        <v>0</v>
      </c>
    </row>
    <row r="466" spans="1:17" x14ac:dyDescent="0.2">
      <c r="A466" s="23">
        <v>123877</v>
      </c>
      <c r="B466" s="17" t="s">
        <v>217</v>
      </c>
      <c r="C466" s="17" t="s">
        <v>8003</v>
      </c>
      <c r="D466" s="17" t="s">
        <v>7615</v>
      </c>
      <c r="E466" s="17" t="s">
        <v>7693</v>
      </c>
      <c r="F466" s="17" t="s">
        <v>7694</v>
      </c>
      <c r="G466" s="18">
        <v>0</v>
      </c>
      <c r="H466" s="18">
        <v>6.65</v>
      </c>
      <c r="I466" s="19">
        <v>509160.82</v>
      </c>
      <c r="J466" s="20">
        <v>42825</v>
      </c>
      <c r="K466" s="17" t="s">
        <v>8532</v>
      </c>
      <c r="L466" s="17" t="s">
        <v>7699</v>
      </c>
      <c r="M466" s="17" t="s">
        <v>3582</v>
      </c>
      <c r="N466" s="20">
        <v>42963</v>
      </c>
      <c r="O466" s="20">
        <v>42963</v>
      </c>
      <c r="P466" s="21">
        <f t="shared" si="14"/>
        <v>0</v>
      </c>
      <c r="Q466" s="22">
        <f t="shared" si="15"/>
        <v>0</v>
      </c>
    </row>
    <row r="467" spans="1:17" x14ac:dyDescent="0.2">
      <c r="A467" s="23">
        <v>126206</v>
      </c>
      <c r="B467" s="17" t="s">
        <v>131</v>
      </c>
      <c r="C467" s="17" t="s">
        <v>7753</v>
      </c>
      <c r="D467" s="17" t="s">
        <v>363</v>
      </c>
      <c r="E467" s="17" t="s">
        <v>7693</v>
      </c>
      <c r="F467" s="17" t="s">
        <v>7694</v>
      </c>
      <c r="G467" s="18">
        <v>0</v>
      </c>
      <c r="H467" s="18">
        <v>6.42</v>
      </c>
      <c r="I467" s="19">
        <v>2981299.28</v>
      </c>
      <c r="J467" s="20">
        <v>43140</v>
      </c>
      <c r="K467" s="17" t="s">
        <v>8533</v>
      </c>
      <c r="L467" s="17" t="s">
        <v>7849</v>
      </c>
      <c r="M467" s="17" t="s">
        <v>3213</v>
      </c>
      <c r="N467" s="20">
        <v>43396</v>
      </c>
      <c r="O467" s="20">
        <v>43396</v>
      </c>
      <c r="P467" s="21">
        <f t="shared" si="14"/>
        <v>0</v>
      </c>
      <c r="Q467" s="22">
        <f t="shared" si="15"/>
        <v>0</v>
      </c>
    </row>
    <row r="468" spans="1:17" x14ac:dyDescent="0.2">
      <c r="A468" s="23">
        <v>126498</v>
      </c>
      <c r="B468" s="17" t="s">
        <v>271</v>
      </c>
      <c r="C468" s="17" t="s">
        <v>8123</v>
      </c>
      <c r="D468" s="17" t="s">
        <v>4316</v>
      </c>
      <c r="E468" s="17" t="s">
        <v>7693</v>
      </c>
      <c r="F468" s="17" t="s">
        <v>7710</v>
      </c>
      <c r="G468" s="18">
        <v>6.4</v>
      </c>
      <c r="H468" s="18">
        <v>15.34</v>
      </c>
      <c r="I468" s="19">
        <v>433538.66</v>
      </c>
      <c r="J468" s="20">
        <v>43140</v>
      </c>
      <c r="K468" s="17" t="s">
        <v>8534</v>
      </c>
      <c r="L468" s="17" t="s">
        <v>8034</v>
      </c>
      <c r="M468" s="17" t="s">
        <v>4674</v>
      </c>
      <c r="N468" s="20">
        <v>43441</v>
      </c>
      <c r="O468" s="20">
        <v>43441</v>
      </c>
      <c r="P468" s="21">
        <f t="shared" si="14"/>
        <v>0</v>
      </c>
      <c r="Q468" s="22">
        <f t="shared" si="15"/>
        <v>0</v>
      </c>
    </row>
    <row r="469" spans="1:17" x14ac:dyDescent="0.2">
      <c r="A469" s="23">
        <v>126304</v>
      </c>
      <c r="B469" s="17" t="s">
        <v>210</v>
      </c>
      <c r="C469" s="17" t="s">
        <v>7827</v>
      </c>
      <c r="D469" s="17" t="s">
        <v>4922</v>
      </c>
      <c r="E469" s="17" t="s">
        <v>7693</v>
      </c>
      <c r="F469" s="17" t="s">
        <v>7694</v>
      </c>
      <c r="G469" s="18">
        <v>0</v>
      </c>
      <c r="H469" s="18">
        <v>9.02</v>
      </c>
      <c r="I469" s="19">
        <v>1272259</v>
      </c>
      <c r="J469" s="20">
        <v>43182</v>
      </c>
      <c r="K469" s="17" t="s">
        <v>8535</v>
      </c>
      <c r="L469" s="17" t="s">
        <v>7822</v>
      </c>
      <c r="M469" s="17" t="s">
        <v>4718</v>
      </c>
      <c r="N469" s="20">
        <v>43376</v>
      </c>
      <c r="O469" s="20">
        <v>43376</v>
      </c>
      <c r="P469" s="21">
        <f t="shared" si="14"/>
        <v>0</v>
      </c>
      <c r="Q469" s="22">
        <f t="shared" si="15"/>
        <v>0</v>
      </c>
    </row>
    <row r="470" spans="1:17" x14ac:dyDescent="0.2">
      <c r="A470" s="23">
        <v>126152</v>
      </c>
      <c r="B470" s="17" t="s">
        <v>212</v>
      </c>
      <c r="C470" s="17" t="s">
        <v>8097</v>
      </c>
      <c r="D470" s="17" t="s">
        <v>1772</v>
      </c>
      <c r="E470" s="17" t="s">
        <v>7693</v>
      </c>
      <c r="F470" s="17" t="s">
        <v>7694</v>
      </c>
      <c r="G470" s="18">
        <v>0</v>
      </c>
      <c r="H470" s="18">
        <v>8.7899999999999991</v>
      </c>
      <c r="I470" s="19">
        <v>833593</v>
      </c>
      <c r="J470" s="20">
        <v>43182</v>
      </c>
      <c r="K470" s="17" t="s">
        <v>8536</v>
      </c>
      <c r="L470" s="17" t="s">
        <v>8034</v>
      </c>
      <c r="M470" s="17" t="s">
        <v>5383</v>
      </c>
      <c r="N470" s="20">
        <v>43637</v>
      </c>
      <c r="O470" s="20">
        <v>43637</v>
      </c>
      <c r="P470" s="21">
        <f t="shared" si="14"/>
        <v>0</v>
      </c>
      <c r="Q470" s="22">
        <f t="shared" si="15"/>
        <v>0</v>
      </c>
    </row>
    <row r="471" spans="1:17" x14ac:dyDescent="0.2">
      <c r="A471" s="23">
        <v>126234</v>
      </c>
      <c r="B471" s="17" t="s">
        <v>262</v>
      </c>
      <c r="C471" s="17" t="s">
        <v>7996</v>
      </c>
      <c r="D471" s="17" t="s">
        <v>4771</v>
      </c>
      <c r="E471" s="17" t="s">
        <v>7693</v>
      </c>
      <c r="F471" s="17" t="s">
        <v>7694</v>
      </c>
      <c r="G471" s="18">
        <v>0.24</v>
      </c>
      <c r="H471" s="18">
        <v>6.88</v>
      </c>
      <c r="I471" s="19">
        <v>991665.57</v>
      </c>
      <c r="J471" s="20">
        <v>43182</v>
      </c>
      <c r="K471" s="17" t="s">
        <v>8154</v>
      </c>
      <c r="L471" s="17" t="s">
        <v>8110</v>
      </c>
      <c r="M471" s="17" t="s">
        <v>3213</v>
      </c>
      <c r="N471" s="20">
        <v>43357</v>
      </c>
      <c r="O471" s="20">
        <v>43357</v>
      </c>
      <c r="P471" s="21">
        <f t="shared" si="14"/>
        <v>0</v>
      </c>
      <c r="Q471" s="22">
        <f t="shared" si="15"/>
        <v>0</v>
      </c>
    </row>
    <row r="472" spans="1:17" x14ac:dyDescent="0.2">
      <c r="A472" s="23">
        <v>126226</v>
      </c>
      <c r="B472" s="17" t="s">
        <v>206</v>
      </c>
      <c r="C472" s="17" t="s">
        <v>8367</v>
      </c>
      <c r="D472" s="17" t="s">
        <v>363</v>
      </c>
      <c r="E472" s="17" t="s">
        <v>7693</v>
      </c>
      <c r="F472" s="17" t="s">
        <v>7694</v>
      </c>
      <c r="G472" s="18">
        <v>0</v>
      </c>
      <c r="H472" s="18">
        <v>6.7</v>
      </c>
      <c r="I472" s="19">
        <v>858230.71</v>
      </c>
      <c r="J472" s="20">
        <v>43182</v>
      </c>
      <c r="K472" s="17" t="s">
        <v>8537</v>
      </c>
      <c r="L472" s="17" t="s">
        <v>7728</v>
      </c>
      <c r="M472" s="17" t="s">
        <v>3213</v>
      </c>
      <c r="N472" s="20">
        <v>43277</v>
      </c>
      <c r="O472" s="20">
        <v>43277</v>
      </c>
      <c r="P472" s="21">
        <f t="shared" si="14"/>
        <v>0</v>
      </c>
      <c r="Q472" s="22">
        <f t="shared" si="15"/>
        <v>0</v>
      </c>
    </row>
    <row r="473" spans="1:17" x14ac:dyDescent="0.2">
      <c r="A473" s="23">
        <v>122841</v>
      </c>
      <c r="B473" s="17" t="s">
        <v>212</v>
      </c>
      <c r="C473" s="17" t="s">
        <v>8097</v>
      </c>
      <c r="D473" s="17" t="s">
        <v>450</v>
      </c>
      <c r="E473" s="17" t="s">
        <v>7693</v>
      </c>
      <c r="F473" s="17" t="s">
        <v>7694</v>
      </c>
      <c r="G473" s="18">
        <v>23.1</v>
      </c>
      <c r="H473" s="18">
        <v>24.56</v>
      </c>
      <c r="I473" s="19">
        <v>393746.87</v>
      </c>
      <c r="J473" s="20">
        <v>42825</v>
      </c>
      <c r="K473" s="17" t="s">
        <v>8500</v>
      </c>
      <c r="L473" s="17" t="s">
        <v>7699</v>
      </c>
      <c r="M473" s="17" t="s">
        <v>8120</v>
      </c>
      <c r="N473" s="20">
        <v>43021</v>
      </c>
      <c r="O473" s="20">
        <v>43021</v>
      </c>
      <c r="P473" s="21">
        <f t="shared" si="14"/>
        <v>0</v>
      </c>
      <c r="Q473" s="22">
        <f t="shared" si="15"/>
        <v>0</v>
      </c>
    </row>
    <row r="474" spans="1:17" x14ac:dyDescent="0.2">
      <c r="A474" s="23">
        <v>122477</v>
      </c>
      <c r="B474" s="17" t="s">
        <v>131</v>
      </c>
      <c r="C474" s="17" t="s">
        <v>7753</v>
      </c>
      <c r="D474" s="17" t="s">
        <v>3185</v>
      </c>
      <c r="E474" s="17" t="s">
        <v>7693</v>
      </c>
      <c r="F474" s="17" t="s">
        <v>7694</v>
      </c>
      <c r="G474" s="18">
        <v>4.29</v>
      </c>
      <c r="H474" s="18">
        <v>4.29</v>
      </c>
      <c r="I474" s="19">
        <v>461000.31</v>
      </c>
      <c r="J474" s="20">
        <v>42545</v>
      </c>
      <c r="K474" s="17" t="s">
        <v>8162</v>
      </c>
      <c r="L474" s="17" t="s">
        <v>7849</v>
      </c>
      <c r="M474" s="17" t="s">
        <v>3213</v>
      </c>
      <c r="N474" s="20">
        <v>42667</v>
      </c>
      <c r="O474" s="20">
        <v>42667</v>
      </c>
      <c r="P474" s="21">
        <f t="shared" si="14"/>
        <v>0</v>
      </c>
      <c r="Q474" s="22">
        <f t="shared" si="15"/>
        <v>0</v>
      </c>
    </row>
    <row r="475" spans="1:17" x14ac:dyDescent="0.2">
      <c r="A475" s="23">
        <v>123977</v>
      </c>
      <c r="B475" s="17" t="s">
        <v>276</v>
      </c>
      <c r="C475" s="17" t="s">
        <v>8400</v>
      </c>
      <c r="D475" s="17" t="s">
        <v>8538</v>
      </c>
      <c r="E475" s="17" t="s">
        <v>7693</v>
      </c>
      <c r="F475" s="17" t="s">
        <v>7694</v>
      </c>
      <c r="G475" s="18">
        <v>0</v>
      </c>
      <c r="H475" s="18">
        <v>10.14</v>
      </c>
      <c r="I475" s="19">
        <v>534974.81000000006</v>
      </c>
      <c r="J475" s="20">
        <v>42825</v>
      </c>
      <c r="K475" s="17" t="s">
        <v>8539</v>
      </c>
      <c r="L475" s="17" t="s">
        <v>8034</v>
      </c>
      <c r="M475" s="17" t="s">
        <v>4674</v>
      </c>
      <c r="N475" s="20">
        <v>43050</v>
      </c>
      <c r="O475" s="20">
        <v>43050</v>
      </c>
      <c r="P475" s="21">
        <f t="shared" si="14"/>
        <v>0</v>
      </c>
      <c r="Q475" s="22">
        <f t="shared" si="15"/>
        <v>0</v>
      </c>
    </row>
    <row r="476" spans="1:17" x14ac:dyDescent="0.2">
      <c r="A476" s="23">
        <v>123852</v>
      </c>
      <c r="B476" s="17" t="s">
        <v>798</v>
      </c>
      <c r="C476" s="17" t="s">
        <v>7726</v>
      </c>
      <c r="D476" s="17" t="s">
        <v>513</v>
      </c>
      <c r="E476" s="17" t="s">
        <v>7693</v>
      </c>
      <c r="F476" s="17" t="s">
        <v>7694</v>
      </c>
      <c r="G476" s="18">
        <v>6.05</v>
      </c>
      <c r="H476" s="18">
        <v>12.13</v>
      </c>
      <c r="I476" s="19">
        <v>756892.72</v>
      </c>
      <c r="J476" s="20">
        <v>42867</v>
      </c>
      <c r="K476" s="17" t="s">
        <v>8540</v>
      </c>
      <c r="L476" s="17" t="s">
        <v>7763</v>
      </c>
      <c r="M476" s="17" t="s">
        <v>4135</v>
      </c>
      <c r="N476" s="20">
        <v>43028</v>
      </c>
      <c r="O476" s="20">
        <v>43028</v>
      </c>
      <c r="P476" s="21">
        <f t="shared" si="14"/>
        <v>0</v>
      </c>
      <c r="Q476" s="22">
        <f t="shared" si="15"/>
        <v>0</v>
      </c>
    </row>
    <row r="477" spans="1:17" x14ac:dyDescent="0.2">
      <c r="A477" s="23">
        <v>123859</v>
      </c>
      <c r="B477" s="17" t="s">
        <v>289</v>
      </c>
      <c r="C477" s="17" t="s">
        <v>7955</v>
      </c>
      <c r="D477" s="17" t="s">
        <v>360</v>
      </c>
      <c r="E477" s="17" t="s">
        <v>7693</v>
      </c>
      <c r="F477" s="17" t="s">
        <v>7694</v>
      </c>
      <c r="G477" s="18">
        <v>4.9000000000000004</v>
      </c>
      <c r="H477" s="18">
        <v>11</v>
      </c>
      <c r="I477" s="19">
        <v>586970.61</v>
      </c>
      <c r="J477" s="20">
        <v>42867</v>
      </c>
      <c r="K477" s="17" t="s">
        <v>8541</v>
      </c>
      <c r="L477" s="17" t="s">
        <v>8110</v>
      </c>
      <c r="M477" s="17" t="s">
        <v>3213</v>
      </c>
      <c r="N477" s="20">
        <v>43039</v>
      </c>
      <c r="O477" s="20">
        <v>43039</v>
      </c>
      <c r="P477" s="21">
        <f t="shared" si="14"/>
        <v>0</v>
      </c>
      <c r="Q477" s="22">
        <f t="shared" si="15"/>
        <v>0</v>
      </c>
    </row>
    <row r="478" spans="1:17" x14ac:dyDescent="0.2">
      <c r="A478" s="23">
        <v>123923</v>
      </c>
      <c r="B478" s="17" t="s">
        <v>231</v>
      </c>
      <c r="C478" s="17" t="s">
        <v>7761</v>
      </c>
      <c r="D478" s="17" t="s">
        <v>846</v>
      </c>
      <c r="E478" s="17" t="s">
        <v>7693</v>
      </c>
      <c r="F478" s="17" t="s">
        <v>7694</v>
      </c>
      <c r="G478" s="18">
        <v>0</v>
      </c>
      <c r="H478" s="18">
        <v>7.5</v>
      </c>
      <c r="I478" s="19">
        <v>1347373</v>
      </c>
      <c r="J478" s="20">
        <v>43140</v>
      </c>
      <c r="K478" s="17" t="s">
        <v>8542</v>
      </c>
      <c r="L478" s="17" t="s">
        <v>7763</v>
      </c>
      <c r="M478" s="17" t="s">
        <v>8543</v>
      </c>
      <c r="N478" s="20">
        <v>43311</v>
      </c>
      <c r="O478" s="20">
        <v>43311</v>
      </c>
      <c r="P478" s="21">
        <f t="shared" si="14"/>
        <v>0</v>
      </c>
      <c r="Q478" s="22">
        <f t="shared" si="15"/>
        <v>0</v>
      </c>
    </row>
    <row r="479" spans="1:17" x14ac:dyDescent="0.2">
      <c r="A479" s="23">
        <v>127256</v>
      </c>
      <c r="B479" s="17" t="s">
        <v>320</v>
      </c>
      <c r="C479" s="17" t="s">
        <v>8012</v>
      </c>
      <c r="D479" s="17" t="s">
        <v>2944</v>
      </c>
      <c r="E479" s="17" t="s">
        <v>7693</v>
      </c>
      <c r="F479" s="17" t="s">
        <v>7694</v>
      </c>
      <c r="G479" s="18">
        <v>0.34</v>
      </c>
      <c r="H479" s="18">
        <v>4.8600000000000003</v>
      </c>
      <c r="I479" s="19">
        <v>3120856</v>
      </c>
      <c r="J479" s="20">
        <v>43441</v>
      </c>
      <c r="K479" s="17" t="s">
        <v>8544</v>
      </c>
      <c r="L479" s="17" t="s">
        <v>8110</v>
      </c>
      <c r="M479" s="17" t="s">
        <v>4503</v>
      </c>
      <c r="N479" s="20">
        <v>43708</v>
      </c>
      <c r="O479" s="20">
        <v>43708</v>
      </c>
      <c r="P479" s="21">
        <f t="shared" si="14"/>
        <v>0</v>
      </c>
      <c r="Q479" s="22">
        <f t="shared" si="15"/>
        <v>0</v>
      </c>
    </row>
    <row r="480" spans="1:17" x14ac:dyDescent="0.2">
      <c r="A480" s="23">
        <v>117629</v>
      </c>
      <c r="B480" s="17" t="s">
        <v>397</v>
      </c>
      <c r="C480" s="17" t="s">
        <v>7750</v>
      </c>
      <c r="D480" s="17" t="s">
        <v>644</v>
      </c>
      <c r="E480" s="17" t="s">
        <v>7693</v>
      </c>
      <c r="F480" s="17" t="s">
        <v>7694</v>
      </c>
      <c r="G480" s="18">
        <v>0</v>
      </c>
      <c r="H480" s="18">
        <v>2.16</v>
      </c>
      <c r="I480" s="19">
        <v>451916.78</v>
      </c>
      <c r="J480" s="20">
        <v>42139</v>
      </c>
      <c r="K480" s="17" t="s">
        <v>8546</v>
      </c>
      <c r="L480" s="17" t="s">
        <v>7744</v>
      </c>
      <c r="M480" s="17" t="s">
        <v>8547</v>
      </c>
      <c r="N480" s="20">
        <v>42262</v>
      </c>
      <c r="O480" s="20">
        <v>42262</v>
      </c>
      <c r="P480" s="21">
        <f t="shared" si="14"/>
        <v>0</v>
      </c>
      <c r="Q480" s="22">
        <f t="shared" si="15"/>
        <v>0</v>
      </c>
    </row>
    <row r="481" spans="1:17" x14ac:dyDescent="0.2">
      <c r="A481" s="23">
        <v>123874</v>
      </c>
      <c r="B481" s="17" t="s">
        <v>172</v>
      </c>
      <c r="C481" s="17" t="s">
        <v>7710</v>
      </c>
      <c r="D481" s="17" t="s">
        <v>8458</v>
      </c>
      <c r="E481" s="17" t="s">
        <v>7693</v>
      </c>
      <c r="F481" s="17" t="s">
        <v>7694</v>
      </c>
      <c r="G481" s="18">
        <v>0</v>
      </c>
      <c r="H481" s="18">
        <v>6.4</v>
      </c>
      <c r="I481" s="19">
        <v>701880.9</v>
      </c>
      <c r="J481" s="20">
        <v>42825</v>
      </c>
      <c r="K481" s="17" t="s">
        <v>8548</v>
      </c>
      <c r="L481" s="17" t="s">
        <v>7755</v>
      </c>
      <c r="M481" s="17" t="s">
        <v>4135</v>
      </c>
      <c r="N481" s="20">
        <v>43008</v>
      </c>
      <c r="O481" s="20">
        <v>43008</v>
      </c>
      <c r="P481" s="21">
        <f t="shared" si="14"/>
        <v>0</v>
      </c>
      <c r="Q481" s="22">
        <f t="shared" si="15"/>
        <v>0</v>
      </c>
    </row>
    <row r="482" spans="1:17" x14ac:dyDescent="0.2">
      <c r="A482" s="23">
        <v>122501</v>
      </c>
      <c r="B482" s="17" t="s">
        <v>172</v>
      </c>
      <c r="C482" s="17" t="s">
        <v>7710</v>
      </c>
      <c r="D482" s="17" t="s">
        <v>3710</v>
      </c>
      <c r="E482" s="17" t="s">
        <v>7693</v>
      </c>
      <c r="F482" s="17" t="s">
        <v>7694</v>
      </c>
      <c r="G482" s="18">
        <v>6.07</v>
      </c>
      <c r="H482" s="18">
        <v>12.11</v>
      </c>
      <c r="I482" s="19">
        <v>524161.11</v>
      </c>
      <c r="J482" s="20">
        <v>42825</v>
      </c>
      <c r="K482" s="17" t="s">
        <v>8549</v>
      </c>
      <c r="L482" s="17" t="s">
        <v>7755</v>
      </c>
      <c r="M482" s="17" t="s">
        <v>3582</v>
      </c>
      <c r="N482" s="20">
        <v>42999</v>
      </c>
      <c r="O482" s="20">
        <v>42999</v>
      </c>
      <c r="P482" s="21">
        <f t="shared" si="14"/>
        <v>0</v>
      </c>
      <c r="Q482" s="22">
        <f t="shared" si="15"/>
        <v>0</v>
      </c>
    </row>
    <row r="483" spans="1:17" x14ac:dyDescent="0.2">
      <c r="A483" s="23">
        <v>123878</v>
      </c>
      <c r="B483" s="17" t="s">
        <v>267</v>
      </c>
      <c r="C483" s="17" t="s">
        <v>7832</v>
      </c>
      <c r="D483" s="17" t="s">
        <v>339</v>
      </c>
      <c r="E483" s="17" t="s">
        <v>7693</v>
      </c>
      <c r="F483" s="17" t="s">
        <v>7694</v>
      </c>
      <c r="G483" s="18">
        <v>5.49</v>
      </c>
      <c r="H483" s="18">
        <v>12.66</v>
      </c>
      <c r="I483" s="19">
        <v>737855.44</v>
      </c>
      <c r="J483" s="20">
        <v>42825</v>
      </c>
      <c r="K483" s="17" t="s">
        <v>8550</v>
      </c>
      <c r="L483" s="17" t="s">
        <v>8144</v>
      </c>
      <c r="M483" s="17" t="s">
        <v>3197</v>
      </c>
      <c r="N483" s="20">
        <v>43007</v>
      </c>
      <c r="O483" s="20">
        <v>43007</v>
      </c>
      <c r="P483" s="21">
        <f t="shared" si="14"/>
        <v>0</v>
      </c>
      <c r="Q483" s="22">
        <f t="shared" si="15"/>
        <v>0</v>
      </c>
    </row>
    <row r="484" spans="1:17" x14ac:dyDescent="0.2">
      <c r="A484" s="23">
        <v>122500.02</v>
      </c>
      <c r="B484" s="17" t="s">
        <v>188</v>
      </c>
      <c r="C484" s="17" t="s">
        <v>7704</v>
      </c>
      <c r="D484" s="17" t="s">
        <v>595</v>
      </c>
      <c r="E484" s="17" t="s">
        <v>7693</v>
      </c>
      <c r="F484" s="17" t="s">
        <v>7780</v>
      </c>
      <c r="G484" s="18">
        <v>0</v>
      </c>
      <c r="H484" s="18">
        <v>2.13</v>
      </c>
      <c r="I484" s="19">
        <v>386483.47</v>
      </c>
      <c r="J484" s="20">
        <v>42825</v>
      </c>
      <c r="K484" s="17" t="s">
        <v>8551</v>
      </c>
      <c r="L484" s="17" t="s">
        <v>7728</v>
      </c>
      <c r="M484" s="17" t="s">
        <v>8552</v>
      </c>
      <c r="N484" s="20">
        <v>43017</v>
      </c>
      <c r="O484" s="20">
        <v>43017</v>
      </c>
      <c r="P484" s="21">
        <f t="shared" si="14"/>
        <v>0</v>
      </c>
      <c r="Q484" s="22">
        <f t="shared" si="15"/>
        <v>0</v>
      </c>
    </row>
    <row r="485" spans="1:17" x14ac:dyDescent="0.2">
      <c r="A485" s="23">
        <v>122500</v>
      </c>
      <c r="B485" s="17" t="s">
        <v>188</v>
      </c>
      <c r="C485" s="17" t="s">
        <v>7704</v>
      </c>
      <c r="D485" s="17" t="s">
        <v>595</v>
      </c>
      <c r="E485" s="17" t="s">
        <v>7693</v>
      </c>
      <c r="F485" s="17" t="s">
        <v>7710</v>
      </c>
      <c r="G485" s="18">
        <v>2.84</v>
      </c>
      <c r="H485" s="18">
        <v>5.96</v>
      </c>
      <c r="I485" s="19">
        <v>275114.48</v>
      </c>
      <c r="J485" s="20">
        <v>42825</v>
      </c>
      <c r="K485" s="17" t="s">
        <v>8551</v>
      </c>
      <c r="L485" s="17" t="s">
        <v>7728</v>
      </c>
      <c r="M485" s="17" t="s">
        <v>8552</v>
      </c>
      <c r="N485" s="20">
        <v>43017</v>
      </c>
      <c r="O485" s="20">
        <v>43017</v>
      </c>
      <c r="P485" s="21">
        <f t="shared" si="14"/>
        <v>0</v>
      </c>
      <c r="Q485" s="22">
        <f t="shared" si="15"/>
        <v>0</v>
      </c>
    </row>
    <row r="486" spans="1:17" x14ac:dyDescent="0.2">
      <c r="A486" s="23">
        <v>124889</v>
      </c>
      <c r="B486" s="17" t="s">
        <v>204</v>
      </c>
      <c r="C486" s="17" t="s">
        <v>7839</v>
      </c>
      <c r="D486" s="17" t="s">
        <v>474</v>
      </c>
      <c r="E486" s="17" t="s">
        <v>7693</v>
      </c>
      <c r="F486" s="17" t="s">
        <v>7694</v>
      </c>
      <c r="G486" s="18">
        <v>0</v>
      </c>
      <c r="H486" s="18">
        <v>12.66</v>
      </c>
      <c r="I486" s="19">
        <v>540001.53</v>
      </c>
      <c r="J486" s="20">
        <v>42825</v>
      </c>
      <c r="K486" s="17" t="s">
        <v>8553</v>
      </c>
      <c r="L486" s="17" t="s">
        <v>7927</v>
      </c>
      <c r="M486" s="17" t="s">
        <v>5344</v>
      </c>
      <c r="N486" s="20">
        <v>43005</v>
      </c>
      <c r="O486" s="20">
        <v>43005</v>
      </c>
      <c r="P486" s="21">
        <f t="shared" si="14"/>
        <v>0</v>
      </c>
      <c r="Q486" s="22">
        <f t="shared" si="15"/>
        <v>0</v>
      </c>
    </row>
    <row r="487" spans="1:17" x14ac:dyDescent="0.2">
      <c r="A487" s="23">
        <v>124906</v>
      </c>
      <c r="B487" s="17" t="s">
        <v>98</v>
      </c>
      <c r="C487" s="17" t="s">
        <v>7760</v>
      </c>
      <c r="D487" s="17" t="s">
        <v>503</v>
      </c>
      <c r="E487" s="17" t="s">
        <v>7693</v>
      </c>
      <c r="F487" s="17" t="s">
        <v>7694</v>
      </c>
      <c r="G487" s="18">
        <v>0</v>
      </c>
      <c r="H487" s="18">
        <v>8.65</v>
      </c>
      <c r="I487" s="19">
        <v>817889.86</v>
      </c>
      <c r="J487" s="20">
        <v>42825</v>
      </c>
      <c r="K487" s="17" t="s">
        <v>8554</v>
      </c>
      <c r="L487" s="17" t="s">
        <v>7927</v>
      </c>
      <c r="M487" s="17" t="s">
        <v>5344</v>
      </c>
      <c r="N487" s="20">
        <v>42926</v>
      </c>
      <c r="O487" s="20">
        <v>42926</v>
      </c>
      <c r="P487" s="21">
        <f t="shared" si="14"/>
        <v>0</v>
      </c>
      <c r="Q487" s="22">
        <f t="shared" si="15"/>
        <v>0</v>
      </c>
    </row>
    <row r="488" spans="1:17" x14ac:dyDescent="0.2">
      <c r="A488" s="23">
        <v>125299</v>
      </c>
      <c r="B488" s="17" t="s">
        <v>54</v>
      </c>
      <c r="C488" s="17" t="s">
        <v>7709</v>
      </c>
      <c r="D488" s="17" t="s">
        <v>913</v>
      </c>
      <c r="E488" s="17" t="s">
        <v>7693</v>
      </c>
      <c r="F488" s="17" t="s">
        <v>7694</v>
      </c>
      <c r="G488" s="18">
        <v>16.489999999999998</v>
      </c>
      <c r="H488" s="18">
        <v>18.57</v>
      </c>
      <c r="I488" s="19">
        <v>835107</v>
      </c>
      <c r="J488" s="20">
        <v>42867</v>
      </c>
      <c r="K488" s="17" t="s">
        <v>8555</v>
      </c>
      <c r="L488" s="17" t="s">
        <v>8110</v>
      </c>
      <c r="M488" s="17" t="s">
        <v>3213</v>
      </c>
      <c r="N488" s="20">
        <v>43131</v>
      </c>
      <c r="O488" s="20">
        <v>43131</v>
      </c>
      <c r="P488" s="21">
        <f t="shared" si="14"/>
        <v>0</v>
      </c>
      <c r="Q488" s="22">
        <f t="shared" si="15"/>
        <v>0</v>
      </c>
    </row>
    <row r="489" spans="1:17" x14ac:dyDescent="0.2">
      <c r="A489" s="23">
        <v>123884</v>
      </c>
      <c r="B489" s="17" t="s">
        <v>174</v>
      </c>
      <c r="C489" s="17" t="s">
        <v>7780</v>
      </c>
      <c r="D489" s="17" t="s">
        <v>356</v>
      </c>
      <c r="E489" s="17" t="s">
        <v>7693</v>
      </c>
      <c r="F489" s="17" t="s">
        <v>7694</v>
      </c>
      <c r="G489" s="18">
        <v>0</v>
      </c>
      <c r="H489" s="18">
        <v>10.92</v>
      </c>
      <c r="I489" s="19">
        <v>2756385.66</v>
      </c>
      <c r="J489" s="20">
        <v>42776</v>
      </c>
      <c r="K489" s="17" t="s">
        <v>8556</v>
      </c>
      <c r="L489" s="17" t="s">
        <v>7763</v>
      </c>
      <c r="M489" s="17" t="s">
        <v>8557</v>
      </c>
      <c r="N489" s="20">
        <v>42891</v>
      </c>
      <c r="O489" s="20">
        <v>42891</v>
      </c>
      <c r="P489" s="21">
        <f t="shared" si="14"/>
        <v>0</v>
      </c>
      <c r="Q489" s="22">
        <f t="shared" si="15"/>
        <v>0</v>
      </c>
    </row>
    <row r="490" spans="1:17" x14ac:dyDescent="0.2">
      <c r="A490" s="23">
        <v>123986</v>
      </c>
      <c r="B490" s="17" t="s">
        <v>287</v>
      </c>
      <c r="C490" s="17" t="s">
        <v>8160</v>
      </c>
      <c r="D490" s="17" t="s">
        <v>8558</v>
      </c>
      <c r="E490" s="17" t="s">
        <v>7693</v>
      </c>
      <c r="F490" s="17" t="s">
        <v>7694</v>
      </c>
      <c r="G490" s="18">
        <v>0</v>
      </c>
      <c r="H490" s="18">
        <v>1.24</v>
      </c>
      <c r="I490" s="19">
        <v>185732.51</v>
      </c>
      <c r="J490" s="20">
        <v>42776</v>
      </c>
      <c r="K490" s="17" t="s">
        <v>8176</v>
      </c>
      <c r="L490" s="17" t="s">
        <v>7699</v>
      </c>
      <c r="M490" s="17" t="s">
        <v>4696</v>
      </c>
      <c r="N490" s="20">
        <v>42942</v>
      </c>
      <c r="O490" s="20">
        <v>42942</v>
      </c>
      <c r="P490" s="21">
        <f t="shared" si="14"/>
        <v>0</v>
      </c>
      <c r="Q490" s="22">
        <f t="shared" si="15"/>
        <v>0</v>
      </c>
    </row>
    <row r="491" spans="1:17" x14ac:dyDescent="0.2">
      <c r="A491" s="23">
        <v>122497</v>
      </c>
      <c r="B491" s="17" t="s">
        <v>235</v>
      </c>
      <c r="C491" s="17" t="s">
        <v>7861</v>
      </c>
      <c r="D491" s="17" t="s">
        <v>1124</v>
      </c>
      <c r="E491" s="17" t="s">
        <v>7693</v>
      </c>
      <c r="F491" s="17" t="s">
        <v>7694</v>
      </c>
      <c r="G491" s="18">
        <v>11.6</v>
      </c>
      <c r="H491" s="18">
        <v>17.68</v>
      </c>
      <c r="I491" s="19">
        <v>699860.55</v>
      </c>
      <c r="J491" s="20">
        <v>42461</v>
      </c>
      <c r="K491" s="17" t="s">
        <v>8559</v>
      </c>
      <c r="L491" s="17" t="s">
        <v>7699</v>
      </c>
      <c r="M491" s="17" t="s">
        <v>8560</v>
      </c>
      <c r="N491" s="20">
        <v>42648</v>
      </c>
      <c r="O491" s="20">
        <v>42648</v>
      </c>
      <c r="P491" s="21">
        <f t="shared" si="14"/>
        <v>0</v>
      </c>
      <c r="Q491" s="22">
        <f t="shared" si="15"/>
        <v>0</v>
      </c>
    </row>
    <row r="492" spans="1:17" x14ac:dyDescent="0.2">
      <c r="A492" s="23">
        <v>123871</v>
      </c>
      <c r="B492" s="17" t="s">
        <v>250</v>
      </c>
      <c r="C492" s="17" t="s">
        <v>7790</v>
      </c>
      <c r="D492" s="17" t="s">
        <v>8561</v>
      </c>
      <c r="E492" s="17" t="s">
        <v>7693</v>
      </c>
      <c r="F492" s="17" t="s">
        <v>7694</v>
      </c>
      <c r="G492" s="18">
        <v>0</v>
      </c>
      <c r="H492" s="18">
        <v>5.67</v>
      </c>
      <c r="I492" s="19">
        <v>403741.14</v>
      </c>
      <c r="J492" s="20">
        <v>42776</v>
      </c>
      <c r="K492" s="17" t="s">
        <v>8562</v>
      </c>
      <c r="L492" s="17" t="s">
        <v>7699</v>
      </c>
      <c r="M492" s="17" t="s">
        <v>3582</v>
      </c>
      <c r="N492" s="20">
        <v>42871</v>
      </c>
      <c r="O492" s="20">
        <v>42871</v>
      </c>
      <c r="P492" s="21">
        <f t="shared" si="14"/>
        <v>0</v>
      </c>
      <c r="Q492" s="22">
        <f t="shared" si="15"/>
        <v>0</v>
      </c>
    </row>
    <row r="493" spans="1:17" x14ac:dyDescent="0.2">
      <c r="A493" s="23">
        <v>126227</v>
      </c>
      <c r="B493" s="17" t="s">
        <v>131</v>
      </c>
      <c r="C493" s="17" t="s">
        <v>7753</v>
      </c>
      <c r="D493" s="17" t="s">
        <v>977</v>
      </c>
      <c r="E493" s="17" t="s">
        <v>7693</v>
      </c>
      <c r="F493" s="17" t="s">
        <v>7694</v>
      </c>
      <c r="G493" s="18">
        <v>17.899999999999999</v>
      </c>
      <c r="H493" s="18">
        <v>24.97</v>
      </c>
      <c r="I493" s="19">
        <v>1626220.62</v>
      </c>
      <c r="J493" s="20">
        <v>43231</v>
      </c>
      <c r="K493" s="17" t="s">
        <v>8563</v>
      </c>
      <c r="L493" s="17" t="s">
        <v>7849</v>
      </c>
      <c r="M493" s="17" t="s">
        <v>3197</v>
      </c>
      <c r="N493" s="20">
        <v>43404</v>
      </c>
      <c r="O493" s="20">
        <v>43404</v>
      </c>
      <c r="P493" s="21">
        <f t="shared" si="14"/>
        <v>0</v>
      </c>
      <c r="Q493" s="22">
        <f t="shared" si="15"/>
        <v>0</v>
      </c>
    </row>
    <row r="494" spans="1:17" x14ac:dyDescent="0.2">
      <c r="A494" s="23">
        <v>82878.009999999995</v>
      </c>
      <c r="B494" s="17" t="s">
        <v>172</v>
      </c>
      <c r="C494" s="17" t="s">
        <v>7710</v>
      </c>
      <c r="D494" s="17" t="s">
        <v>5901</v>
      </c>
      <c r="E494" s="17" t="s">
        <v>7693</v>
      </c>
      <c r="F494" s="17" t="s">
        <v>7694</v>
      </c>
      <c r="G494" s="18">
        <v>15.6</v>
      </c>
      <c r="H494" s="18">
        <v>20.5</v>
      </c>
      <c r="I494" s="19">
        <v>567016.81999999995</v>
      </c>
      <c r="J494" s="20">
        <v>42139</v>
      </c>
      <c r="K494" s="17" t="s">
        <v>8564</v>
      </c>
      <c r="L494" s="17" t="s">
        <v>7755</v>
      </c>
      <c r="M494" s="17" t="s">
        <v>3213</v>
      </c>
      <c r="N494" s="20">
        <v>42297</v>
      </c>
      <c r="O494" s="20">
        <v>42297</v>
      </c>
      <c r="P494" s="21">
        <f t="shared" si="14"/>
        <v>0</v>
      </c>
      <c r="Q494" s="22">
        <f t="shared" si="15"/>
        <v>0</v>
      </c>
    </row>
    <row r="495" spans="1:17" x14ac:dyDescent="0.2">
      <c r="A495" s="23">
        <v>84242.01</v>
      </c>
      <c r="B495" s="17" t="s">
        <v>199</v>
      </c>
      <c r="C495" s="17" t="s">
        <v>7715</v>
      </c>
      <c r="D495" s="17" t="s">
        <v>363</v>
      </c>
      <c r="E495" s="17" t="s">
        <v>7693</v>
      </c>
      <c r="F495" s="17" t="s">
        <v>7694</v>
      </c>
      <c r="G495" s="18">
        <v>28.02</v>
      </c>
      <c r="H495" s="18">
        <v>34.15</v>
      </c>
      <c r="I495" s="19">
        <v>792588.11</v>
      </c>
      <c r="J495" s="20">
        <v>42244</v>
      </c>
      <c r="K495" s="17" t="s">
        <v>8566</v>
      </c>
      <c r="L495" s="17" t="s">
        <v>7699</v>
      </c>
      <c r="M495" s="17" t="s">
        <v>8567</v>
      </c>
      <c r="N495" s="20">
        <v>42338</v>
      </c>
      <c r="O495" s="20">
        <v>42338</v>
      </c>
      <c r="P495" s="21">
        <f t="shared" si="14"/>
        <v>0</v>
      </c>
      <c r="Q495" s="22">
        <f t="shared" si="15"/>
        <v>0</v>
      </c>
    </row>
    <row r="496" spans="1:17" x14ac:dyDescent="0.2">
      <c r="A496" s="23">
        <v>85005.01</v>
      </c>
      <c r="B496" s="17" t="s">
        <v>54</v>
      </c>
      <c r="C496" s="17" t="s">
        <v>7709</v>
      </c>
      <c r="D496" s="17" t="s">
        <v>665</v>
      </c>
      <c r="E496" s="17" t="s">
        <v>7693</v>
      </c>
      <c r="F496" s="17" t="s">
        <v>7694</v>
      </c>
      <c r="G496" s="18">
        <v>0</v>
      </c>
      <c r="H496" s="18">
        <v>6.05</v>
      </c>
      <c r="I496" s="19">
        <v>695732.98</v>
      </c>
      <c r="J496" s="20">
        <v>42139</v>
      </c>
      <c r="K496" s="17" t="s">
        <v>8568</v>
      </c>
      <c r="L496" s="17" t="s">
        <v>7728</v>
      </c>
      <c r="M496" s="17" t="s">
        <v>8569</v>
      </c>
      <c r="N496" s="20">
        <v>42308</v>
      </c>
      <c r="O496" s="20">
        <v>42308</v>
      </c>
      <c r="P496" s="21">
        <f t="shared" si="14"/>
        <v>0</v>
      </c>
      <c r="Q496" s="22">
        <f t="shared" si="15"/>
        <v>0</v>
      </c>
    </row>
    <row r="497" spans="1:17" x14ac:dyDescent="0.2">
      <c r="A497" s="23">
        <v>85001.01</v>
      </c>
      <c r="B497" s="17" t="s">
        <v>250</v>
      </c>
      <c r="C497" s="17" t="s">
        <v>7790</v>
      </c>
      <c r="D497" s="17" t="s">
        <v>8561</v>
      </c>
      <c r="E497" s="17" t="s">
        <v>7693</v>
      </c>
      <c r="F497" s="17" t="s">
        <v>7694</v>
      </c>
      <c r="G497" s="18">
        <v>5.9</v>
      </c>
      <c r="H497" s="18">
        <v>12</v>
      </c>
      <c r="I497" s="19">
        <v>648821.66</v>
      </c>
      <c r="J497" s="20">
        <v>40347</v>
      </c>
      <c r="K497" s="17" t="s">
        <v>8570</v>
      </c>
      <c r="L497" s="17" t="s">
        <v>7699</v>
      </c>
      <c r="M497" s="17" t="s">
        <v>8571</v>
      </c>
      <c r="N497" s="20">
        <v>40477</v>
      </c>
      <c r="O497" s="20">
        <v>40482</v>
      </c>
      <c r="P497" s="21">
        <f t="shared" si="14"/>
        <v>1</v>
      </c>
      <c r="Q497" s="22">
        <f t="shared" si="15"/>
        <v>5</v>
      </c>
    </row>
    <row r="498" spans="1:17" x14ac:dyDescent="0.2">
      <c r="A498" s="23">
        <v>122582</v>
      </c>
      <c r="B498" s="17" t="s">
        <v>83</v>
      </c>
      <c r="C498" s="17" t="s">
        <v>8094</v>
      </c>
      <c r="D498" s="17" t="s">
        <v>4612</v>
      </c>
      <c r="E498" s="17" t="s">
        <v>7693</v>
      </c>
      <c r="F498" s="17" t="s">
        <v>7694</v>
      </c>
      <c r="G498" s="18">
        <v>0</v>
      </c>
      <c r="H498" s="18">
        <v>10.029999999999999</v>
      </c>
      <c r="I498" s="19">
        <v>1219473.2</v>
      </c>
      <c r="J498" s="20">
        <v>42461</v>
      </c>
      <c r="K498" s="17" t="s">
        <v>8572</v>
      </c>
      <c r="L498" s="17" t="s">
        <v>7696</v>
      </c>
      <c r="M498" s="17" t="s">
        <v>8517</v>
      </c>
      <c r="N498" s="20">
        <v>42594</v>
      </c>
      <c r="O498" s="20">
        <v>42594</v>
      </c>
      <c r="P498" s="21">
        <f t="shared" si="14"/>
        <v>0</v>
      </c>
      <c r="Q498" s="22">
        <f t="shared" si="15"/>
        <v>0</v>
      </c>
    </row>
    <row r="499" spans="1:17" x14ac:dyDescent="0.2">
      <c r="A499" s="23">
        <v>122614</v>
      </c>
      <c r="B499" s="17" t="s">
        <v>355</v>
      </c>
      <c r="C499" s="17" t="s">
        <v>7896</v>
      </c>
      <c r="D499" s="17" t="s">
        <v>737</v>
      </c>
      <c r="E499" s="17" t="s">
        <v>7693</v>
      </c>
      <c r="F499" s="17" t="s">
        <v>7694</v>
      </c>
      <c r="G499" s="18">
        <v>0.81</v>
      </c>
      <c r="H499" s="18">
        <v>3.65</v>
      </c>
      <c r="I499" s="19">
        <v>647818.06000000006</v>
      </c>
      <c r="J499" s="20">
        <v>42825</v>
      </c>
      <c r="K499" s="17" t="s">
        <v>8573</v>
      </c>
      <c r="L499" s="17" t="s">
        <v>7763</v>
      </c>
      <c r="M499" s="17" t="s">
        <v>4135</v>
      </c>
      <c r="N499" s="20">
        <v>43052</v>
      </c>
      <c r="O499" s="20">
        <v>43052</v>
      </c>
      <c r="P499" s="21">
        <f t="shared" si="14"/>
        <v>0</v>
      </c>
      <c r="Q499" s="22">
        <f t="shared" si="15"/>
        <v>0</v>
      </c>
    </row>
    <row r="500" spans="1:17" x14ac:dyDescent="0.2">
      <c r="A500" s="23">
        <v>123973</v>
      </c>
      <c r="B500" s="17" t="s">
        <v>181</v>
      </c>
      <c r="C500" s="17" t="s">
        <v>7746</v>
      </c>
      <c r="D500" s="17" t="s">
        <v>1772</v>
      </c>
      <c r="E500" s="17" t="s">
        <v>7693</v>
      </c>
      <c r="F500" s="17" t="s">
        <v>7694</v>
      </c>
      <c r="G500" s="18">
        <v>11.54</v>
      </c>
      <c r="H500" s="18">
        <v>16.559999999999999</v>
      </c>
      <c r="I500" s="19">
        <v>635697.68999999994</v>
      </c>
      <c r="J500" s="20">
        <v>42825</v>
      </c>
      <c r="K500" s="17" t="s">
        <v>8574</v>
      </c>
      <c r="L500" s="17" t="s">
        <v>8248</v>
      </c>
      <c r="M500" s="17" t="s">
        <v>3213</v>
      </c>
      <c r="N500" s="20">
        <v>43144</v>
      </c>
      <c r="O500" s="20">
        <v>43144</v>
      </c>
      <c r="P500" s="21">
        <f t="shared" si="14"/>
        <v>0</v>
      </c>
      <c r="Q500" s="22">
        <f t="shared" si="15"/>
        <v>0</v>
      </c>
    </row>
    <row r="501" spans="1:17" x14ac:dyDescent="0.2">
      <c r="A501" s="23">
        <v>126209</v>
      </c>
      <c r="B501" s="17" t="s">
        <v>267</v>
      </c>
      <c r="C501" s="17" t="s">
        <v>7832</v>
      </c>
      <c r="D501" s="17" t="s">
        <v>339</v>
      </c>
      <c r="E501" s="17" t="s">
        <v>7693</v>
      </c>
      <c r="F501" s="17" t="s">
        <v>7694</v>
      </c>
      <c r="G501" s="18">
        <v>0</v>
      </c>
      <c r="H501" s="18">
        <v>5.49</v>
      </c>
      <c r="I501" s="19">
        <v>697316.48</v>
      </c>
      <c r="J501" s="20">
        <v>43140</v>
      </c>
      <c r="K501" s="17" t="s">
        <v>8575</v>
      </c>
      <c r="L501" s="17" t="s">
        <v>8144</v>
      </c>
      <c r="M501" s="17" t="s">
        <v>3197</v>
      </c>
      <c r="N501" s="20">
        <v>43309</v>
      </c>
      <c r="O501" s="20">
        <v>43309</v>
      </c>
      <c r="P501" s="21">
        <f t="shared" si="14"/>
        <v>0</v>
      </c>
      <c r="Q501" s="22">
        <f t="shared" si="15"/>
        <v>0</v>
      </c>
    </row>
    <row r="502" spans="1:17" x14ac:dyDescent="0.2">
      <c r="A502" s="23">
        <v>123993</v>
      </c>
      <c r="B502" s="17" t="s">
        <v>102</v>
      </c>
      <c r="C502" s="17" t="s">
        <v>7969</v>
      </c>
      <c r="D502" s="17" t="s">
        <v>1372</v>
      </c>
      <c r="E502" s="17" t="s">
        <v>7693</v>
      </c>
      <c r="F502" s="17" t="s">
        <v>7694</v>
      </c>
      <c r="G502" s="18">
        <v>0</v>
      </c>
      <c r="H502" s="18">
        <v>8.0399999999999991</v>
      </c>
      <c r="I502" s="19">
        <v>639804.44999999995</v>
      </c>
      <c r="J502" s="20">
        <v>42867</v>
      </c>
      <c r="K502" s="17" t="s">
        <v>8196</v>
      </c>
      <c r="L502" s="17" t="s">
        <v>7874</v>
      </c>
      <c r="M502" s="17" t="s">
        <v>3582</v>
      </c>
      <c r="N502" s="20">
        <v>43052</v>
      </c>
      <c r="O502" s="20">
        <v>43052</v>
      </c>
      <c r="P502" s="21">
        <f t="shared" si="14"/>
        <v>0</v>
      </c>
      <c r="Q502" s="22">
        <f t="shared" si="15"/>
        <v>0</v>
      </c>
    </row>
    <row r="503" spans="1:17" x14ac:dyDescent="0.2">
      <c r="A503" s="23">
        <v>125645</v>
      </c>
      <c r="B503" s="17" t="s">
        <v>320</v>
      </c>
      <c r="C503" s="17" t="s">
        <v>8012</v>
      </c>
      <c r="D503" s="17" t="s">
        <v>2944</v>
      </c>
      <c r="E503" s="17" t="s">
        <v>7693</v>
      </c>
      <c r="F503" s="17" t="s">
        <v>7694</v>
      </c>
      <c r="G503" s="18">
        <v>0</v>
      </c>
      <c r="H503" s="18">
        <v>0.34</v>
      </c>
      <c r="I503" s="19">
        <v>3615882</v>
      </c>
      <c r="J503" s="20">
        <v>43077</v>
      </c>
      <c r="K503" s="17" t="s">
        <v>8576</v>
      </c>
      <c r="L503" s="17" t="s">
        <v>8110</v>
      </c>
      <c r="M503" s="17" t="s">
        <v>4503</v>
      </c>
      <c r="N503" s="20">
        <v>43326</v>
      </c>
      <c r="O503" s="20">
        <v>43326</v>
      </c>
      <c r="P503" s="21">
        <f t="shared" si="14"/>
        <v>0</v>
      </c>
      <c r="Q503" s="22">
        <f t="shared" si="15"/>
        <v>0</v>
      </c>
    </row>
    <row r="504" spans="1:17" x14ac:dyDescent="0.2">
      <c r="A504" s="23">
        <v>122834</v>
      </c>
      <c r="B504" s="17" t="s">
        <v>278</v>
      </c>
      <c r="C504" s="17" t="s">
        <v>7968</v>
      </c>
      <c r="D504" s="17" t="s">
        <v>322</v>
      </c>
      <c r="E504" s="17" t="s">
        <v>7693</v>
      </c>
      <c r="F504" s="17" t="s">
        <v>7694</v>
      </c>
      <c r="G504" s="18">
        <v>5.63</v>
      </c>
      <c r="H504" s="18">
        <v>11.18</v>
      </c>
      <c r="I504" s="19">
        <v>165890.53</v>
      </c>
      <c r="J504" s="20">
        <v>42412</v>
      </c>
      <c r="K504" s="17" t="s">
        <v>8577</v>
      </c>
      <c r="L504" s="17" t="s">
        <v>8034</v>
      </c>
      <c r="M504" s="17" t="s">
        <v>8578</v>
      </c>
      <c r="N504" s="20">
        <v>42654</v>
      </c>
      <c r="O504" s="20">
        <v>42654</v>
      </c>
      <c r="P504" s="21">
        <f t="shared" si="14"/>
        <v>0</v>
      </c>
      <c r="Q504" s="22">
        <f t="shared" si="15"/>
        <v>0</v>
      </c>
    </row>
    <row r="505" spans="1:17" x14ac:dyDescent="0.2">
      <c r="A505" s="23">
        <v>127523</v>
      </c>
      <c r="B505" s="17" t="s">
        <v>284</v>
      </c>
      <c r="C505" s="17" t="s">
        <v>7865</v>
      </c>
      <c r="D505" s="17" t="s">
        <v>114</v>
      </c>
      <c r="E505" s="17" t="s">
        <v>7693</v>
      </c>
      <c r="F505" s="17" t="s">
        <v>7694</v>
      </c>
      <c r="G505" s="18">
        <v>23.96</v>
      </c>
      <c r="H505" s="18">
        <v>33.33</v>
      </c>
      <c r="I505" s="19">
        <v>2646367</v>
      </c>
      <c r="J505" s="20">
        <v>43441</v>
      </c>
      <c r="K505" s="17" t="s">
        <v>8579</v>
      </c>
      <c r="L505" s="17" t="s">
        <v>7699</v>
      </c>
      <c r="M505" s="17" t="s">
        <v>3213</v>
      </c>
      <c r="N505" s="20">
        <v>43706</v>
      </c>
      <c r="O505" s="20">
        <v>43706</v>
      </c>
      <c r="P505" s="21">
        <f t="shared" si="14"/>
        <v>0</v>
      </c>
      <c r="Q505" s="22">
        <f t="shared" si="15"/>
        <v>0</v>
      </c>
    </row>
    <row r="506" spans="1:17" x14ac:dyDescent="0.2">
      <c r="A506" s="23">
        <v>84278.01</v>
      </c>
      <c r="B506" s="17" t="s">
        <v>289</v>
      </c>
      <c r="C506" s="17" t="s">
        <v>7955</v>
      </c>
      <c r="D506" s="17" t="s">
        <v>6596</v>
      </c>
      <c r="E506" s="17" t="s">
        <v>7693</v>
      </c>
      <c r="F506" s="17" t="s">
        <v>7694</v>
      </c>
      <c r="G506" s="18">
        <v>0</v>
      </c>
      <c r="H506" s="18">
        <v>6.8</v>
      </c>
      <c r="I506" s="19">
        <v>598644.31000000006</v>
      </c>
      <c r="J506" s="20">
        <v>42139</v>
      </c>
      <c r="K506" s="17" t="s">
        <v>8580</v>
      </c>
      <c r="L506" s="17" t="s">
        <v>7728</v>
      </c>
      <c r="M506" s="17" t="s">
        <v>8173</v>
      </c>
      <c r="N506" s="20">
        <v>42280</v>
      </c>
      <c r="O506" s="20">
        <v>42280</v>
      </c>
      <c r="P506" s="21">
        <f t="shared" si="14"/>
        <v>0</v>
      </c>
      <c r="Q506" s="22">
        <f t="shared" si="15"/>
        <v>0</v>
      </c>
    </row>
    <row r="507" spans="1:17" x14ac:dyDescent="0.2">
      <c r="A507" s="23">
        <v>83381.02</v>
      </c>
      <c r="B507" s="17" t="s">
        <v>320</v>
      </c>
      <c r="C507" s="17" t="s">
        <v>8012</v>
      </c>
      <c r="D507" s="17" t="s">
        <v>1303</v>
      </c>
      <c r="E507" s="17" t="s">
        <v>7693</v>
      </c>
      <c r="F507" s="17" t="s">
        <v>7694</v>
      </c>
      <c r="G507" s="18">
        <v>3.57</v>
      </c>
      <c r="H507" s="18">
        <v>10.47</v>
      </c>
      <c r="I507" s="19">
        <v>491331.19</v>
      </c>
      <c r="J507" s="20">
        <v>42139</v>
      </c>
      <c r="K507" s="17" t="s">
        <v>8581</v>
      </c>
      <c r="L507" s="17" t="s">
        <v>7706</v>
      </c>
      <c r="M507" s="17" t="s">
        <v>8582</v>
      </c>
      <c r="N507" s="20">
        <v>42304</v>
      </c>
      <c r="O507" s="20">
        <v>42304</v>
      </c>
      <c r="P507" s="21">
        <f t="shared" si="14"/>
        <v>0</v>
      </c>
      <c r="Q507" s="22">
        <f t="shared" si="15"/>
        <v>0</v>
      </c>
    </row>
    <row r="508" spans="1:17" x14ac:dyDescent="0.2">
      <c r="A508" s="23">
        <v>122072</v>
      </c>
      <c r="B508" s="17" t="s">
        <v>183</v>
      </c>
      <c r="C508" s="17" t="s">
        <v>7835</v>
      </c>
      <c r="D508" s="17" t="s">
        <v>363</v>
      </c>
      <c r="E508" s="17" t="s">
        <v>7693</v>
      </c>
      <c r="F508" s="17" t="s">
        <v>7694</v>
      </c>
      <c r="G508" s="18">
        <v>3.47</v>
      </c>
      <c r="H508" s="18">
        <v>6.07</v>
      </c>
      <c r="I508" s="19">
        <v>568487.25</v>
      </c>
      <c r="J508" s="20">
        <v>42461</v>
      </c>
      <c r="K508" s="17" t="s">
        <v>8583</v>
      </c>
      <c r="L508" s="17" t="s">
        <v>7927</v>
      </c>
      <c r="M508" s="17" t="s">
        <v>8584</v>
      </c>
      <c r="N508" s="20">
        <v>42627</v>
      </c>
      <c r="O508" s="20">
        <v>42627</v>
      </c>
      <c r="P508" s="21">
        <f t="shared" si="14"/>
        <v>0</v>
      </c>
      <c r="Q508" s="22">
        <f t="shared" si="15"/>
        <v>0</v>
      </c>
    </row>
    <row r="509" spans="1:17" x14ac:dyDescent="0.2">
      <c r="A509" s="23">
        <v>126150</v>
      </c>
      <c r="B509" s="17" t="s">
        <v>176</v>
      </c>
      <c r="C509" s="17" t="s">
        <v>7868</v>
      </c>
      <c r="D509" s="17" t="s">
        <v>999</v>
      </c>
      <c r="E509" s="17" t="s">
        <v>7693</v>
      </c>
      <c r="F509" s="17" t="s">
        <v>7694</v>
      </c>
      <c r="G509" s="18">
        <v>16.43</v>
      </c>
      <c r="H509" s="18">
        <v>18.43</v>
      </c>
      <c r="I509" s="19">
        <v>333774.15000000002</v>
      </c>
      <c r="J509" s="20">
        <v>43182</v>
      </c>
      <c r="K509" s="17" t="s">
        <v>8127</v>
      </c>
      <c r="L509" s="17" t="s">
        <v>7699</v>
      </c>
      <c r="M509" s="17" t="s">
        <v>4710</v>
      </c>
      <c r="N509" s="20">
        <v>43378</v>
      </c>
      <c r="O509" s="20">
        <v>43378</v>
      </c>
      <c r="P509" s="21">
        <f t="shared" si="14"/>
        <v>0</v>
      </c>
      <c r="Q509" s="22">
        <f t="shared" si="15"/>
        <v>0</v>
      </c>
    </row>
    <row r="510" spans="1:17" x14ac:dyDescent="0.2">
      <c r="A510" s="23">
        <v>126151</v>
      </c>
      <c r="B510" s="17" t="s">
        <v>212</v>
      </c>
      <c r="C510" s="17" t="s">
        <v>8097</v>
      </c>
      <c r="D510" s="17" t="s">
        <v>8585</v>
      </c>
      <c r="E510" s="17" t="s">
        <v>7693</v>
      </c>
      <c r="F510" s="17" t="s">
        <v>7694</v>
      </c>
      <c r="G510" s="18">
        <v>6.25</v>
      </c>
      <c r="H510" s="18">
        <v>13.48</v>
      </c>
      <c r="I510" s="19">
        <v>689008</v>
      </c>
      <c r="J510" s="20">
        <v>43182</v>
      </c>
      <c r="K510" s="17" t="s">
        <v>8536</v>
      </c>
      <c r="L510" s="17" t="s">
        <v>8034</v>
      </c>
      <c r="M510" s="17" t="s">
        <v>5383</v>
      </c>
      <c r="N510" s="20">
        <v>43637</v>
      </c>
      <c r="O510" s="20">
        <v>43637</v>
      </c>
      <c r="P510" s="21">
        <f t="shared" si="14"/>
        <v>0</v>
      </c>
      <c r="Q510" s="22">
        <f t="shared" si="15"/>
        <v>0</v>
      </c>
    </row>
    <row r="511" spans="1:17" x14ac:dyDescent="0.2">
      <c r="A511" s="23">
        <v>123578</v>
      </c>
      <c r="B511" s="17" t="s">
        <v>131</v>
      </c>
      <c r="C511" s="17" t="s">
        <v>7753</v>
      </c>
      <c r="D511" s="17" t="s">
        <v>108</v>
      </c>
      <c r="E511" s="17" t="s">
        <v>7693</v>
      </c>
      <c r="F511" s="17" t="s">
        <v>7694</v>
      </c>
      <c r="G511" s="18">
        <v>19.07</v>
      </c>
      <c r="H511" s="18">
        <v>26.55</v>
      </c>
      <c r="I511" s="19">
        <v>4244039.75</v>
      </c>
      <c r="J511" s="20">
        <v>42706</v>
      </c>
      <c r="K511" s="17" t="s">
        <v>8586</v>
      </c>
      <c r="L511" s="17" t="s">
        <v>7849</v>
      </c>
      <c r="M511" s="17" t="s">
        <v>4503</v>
      </c>
      <c r="N511" s="20">
        <v>42978</v>
      </c>
      <c r="O511" s="20">
        <v>42978</v>
      </c>
      <c r="P511" s="21">
        <f t="shared" si="14"/>
        <v>0</v>
      </c>
      <c r="Q511" s="22">
        <f t="shared" si="15"/>
        <v>0</v>
      </c>
    </row>
    <row r="512" spans="1:17" x14ac:dyDescent="0.2">
      <c r="A512" s="23">
        <v>113871</v>
      </c>
      <c r="B512" s="17" t="s">
        <v>312</v>
      </c>
      <c r="C512" s="17" t="s">
        <v>7908</v>
      </c>
      <c r="D512" s="17" t="s">
        <v>513</v>
      </c>
      <c r="E512" s="17" t="s">
        <v>7693</v>
      </c>
      <c r="F512" s="17" t="s">
        <v>7694</v>
      </c>
      <c r="G512" s="18">
        <v>2.6</v>
      </c>
      <c r="H512" s="18">
        <v>8.35</v>
      </c>
      <c r="I512" s="19">
        <v>652286.18999999994</v>
      </c>
      <c r="J512" s="20">
        <v>40347</v>
      </c>
      <c r="K512" s="17" t="s">
        <v>8587</v>
      </c>
      <c r="L512" s="17" t="s">
        <v>7763</v>
      </c>
      <c r="M512" s="17" t="s">
        <v>8588</v>
      </c>
      <c r="N512" s="20">
        <v>40477</v>
      </c>
      <c r="O512" s="20">
        <v>40482</v>
      </c>
      <c r="P512" s="21">
        <f t="shared" si="14"/>
        <v>1</v>
      </c>
      <c r="Q512" s="22">
        <f t="shared" si="15"/>
        <v>5</v>
      </c>
    </row>
    <row r="513" spans="1:17" x14ac:dyDescent="0.2">
      <c r="A513" s="23">
        <v>102160.01</v>
      </c>
      <c r="B513" s="17" t="s">
        <v>54</v>
      </c>
      <c r="C513" s="17" t="s">
        <v>7709</v>
      </c>
      <c r="D513" s="17" t="s">
        <v>4794</v>
      </c>
      <c r="E513" s="17" t="s">
        <v>7693</v>
      </c>
      <c r="F513" s="17" t="s">
        <v>7694</v>
      </c>
      <c r="G513" s="18">
        <v>0</v>
      </c>
      <c r="H513" s="18">
        <v>2.77</v>
      </c>
      <c r="I513" s="19">
        <v>396855.75</v>
      </c>
      <c r="J513" s="20">
        <v>42461</v>
      </c>
      <c r="K513" s="17" t="s">
        <v>8589</v>
      </c>
      <c r="L513" s="17" t="s">
        <v>7706</v>
      </c>
      <c r="M513" s="17" t="s">
        <v>8147</v>
      </c>
      <c r="N513" s="20">
        <v>42643</v>
      </c>
      <c r="O513" s="20">
        <v>42643</v>
      </c>
      <c r="P513" s="21">
        <f t="shared" si="14"/>
        <v>0</v>
      </c>
      <c r="Q513" s="22">
        <f t="shared" si="15"/>
        <v>0</v>
      </c>
    </row>
    <row r="514" spans="1:17" x14ac:dyDescent="0.2">
      <c r="A514" s="23">
        <v>123512</v>
      </c>
      <c r="B514" s="17" t="s">
        <v>231</v>
      </c>
      <c r="C514" s="17" t="s">
        <v>7761</v>
      </c>
      <c r="D514" s="17" t="s">
        <v>114</v>
      </c>
      <c r="E514" s="17" t="s">
        <v>7693</v>
      </c>
      <c r="F514" s="17" t="s">
        <v>7694</v>
      </c>
      <c r="G514" s="18">
        <v>0</v>
      </c>
      <c r="H514" s="18">
        <v>6</v>
      </c>
      <c r="I514" s="19">
        <v>3987094</v>
      </c>
      <c r="J514" s="20">
        <v>42706</v>
      </c>
      <c r="K514" s="17" t="s">
        <v>8590</v>
      </c>
      <c r="L514" s="17" t="s">
        <v>7763</v>
      </c>
      <c r="M514" s="17" t="s">
        <v>8591</v>
      </c>
      <c r="N514" s="20">
        <v>42970</v>
      </c>
      <c r="O514" s="20">
        <v>42970</v>
      </c>
      <c r="P514" s="21">
        <f t="shared" si="14"/>
        <v>0</v>
      </c>
      <c r="Q514" s="22">
        <f t="shared" si="15"/>
        <v>0</v>
      </c>
    </row>
    <row r="515" spans="1:17" x14ac:dyDescent="0.2">
      <c r="A515" s="23">
        <v>125735</v>
      </c>
      <c r="B515" s="17" t="s">
        <v>32</v>
      </c>
      <c r="C515" s="17" t="s">
        <v>8524</v>
      </c>
      <c r="D515" s="17" t="s">
        <v>114</v>
      </c>
      <c r="E515" s="17" t="s">
        <v>7693</v>
      </c>
      <c r="F515" s="17" t="s">
        <v>7694</v>
      </c>
      <c r="G515" s="18">
        <v>5.94</v>
      </c>
      <c r="H515" s="18">
        <v>13.67</v>
      </c>
      <c r="I515" s="19">
        <v>9172284.4499999993</v>
      </c>
      <c r="J515" s="20">
        <v>43077</v>
      </c>
      <c r="K515" s="17" t="s">
        <v>8592</v>
      </c>
      <c r="L515" s="17" t="s">
        <v>7696</v>
      </c>
      <c r="M515" s="17" t="s">
        <v>4547</v>
      </c>
      <c r="N515" s="20">
        <v>43374</v>
      </c>
      <c r="O515" s="20">
        <v>43374</v>
      </c>
      <c r="P515" s="21">
        <f t="shared" ref="P515:P578" si="16">IF(N515=O515,0,1)</f>
        <v>0</v>
      </c>
      <c r="Q515" s="22">
        <f t="shared" ref="Q515:Q578" si="17">O515-N515</f>
        <v>0</v>
      </c>
    </row>
    <row r="516" spans="1:17" x14ac:dyDescent="0.2">
      <c r="A516" s="23">
        <v>125648</v>
      </c>
      <c r="B516" s="17" t="s">
        <v>54</v>
      </c>
      <c r="C516" s="17" t="s">
        <v>7709</v>
      </c>
      <c r="D516" s="17" t="s">
        <v>114</v>
      </c>
      <c r="E516" s="17" t="s">
        <v>7693</v>
      </c>
      <c r="F516" s="17" t="s">
        <v>7694</v>
      </c>
      <c r="G516" s="18">
        <v>0</v>
      </c>
      <c r="H516" s="18">
        <v>4.8</v>
      </c>
      <c r="I516" s="19">
        <v>3607579.97</v>
      </c>
      <c r="J516" s="20">
        <v>43077</v>
      </c>
      <c r="K516" s="17" t="s">
        <v>8593</v>
      </c>
      <c r="L516" s="17" t="s">
        <v>8110</v>
      </c>
      <c r="M516" s="17" t="s">
        <v>4503</v>
      </c>
      <c r="N516" s="20">
        <v>43310</v>
      </c>
      <c r="O516" s="20">
        <v>43310</v>
      </c>
      <c r="P516" s="21">
        <f t="shared" si="16"/>
        <v>0</v>
      </c>
      <c r="Q516" s="22">
        <f t="shared" si="17"/>
        <v>0</v>
      </c>
    </row>
    <row r="517" spans="1:17" x14ac:dyDescent="0.2">
      <c r="A517" s="23">
        <v>126218</v>
      </c>
      <c r="B517" s="17" t="s">
        <v>318</v>
      </c>
      <c r="C517" s="17" t="s">
        <v>7887</v>
      </c>
      <c r="D517" s="17" t="s">
        <v>474</v>
      </c>
      <c r="E517" s="17" t="s">
        <v>7693</v>
      </c>
      <c r="F517" s="17" t="s">
        <v>7710</v>
      </c>
      <c r="G517" s="18">
        <v>5.2</v>
      </c>
      <c r="H517" s="18">
        <v>7.86</v>
      </c>
      <c r="I517" s="19">
        <v>713029.49</v>
      </c>
      <c r="J517" s="20">
        <v>43182</v>
      </c>
      <c r="K517" s="17" t="s">
        <v>8594</v>
      </c>
      <c r="L517" s="17" t="s">
        <v>7728</v>
      </c>
      <c r="M517" s="17" t="s">
        <v>3213</v>
      </c>
      <c r="N517" s="20">
        <v>43335</v>
      </c>
      <c r="O517" s="20">
        <v>43335</v>
      </c>
      <c r="P517" s="21">
        <f t="shared" si="16"/>
        <v>0</v>
      </c>
      <c r="Q517" s="22">
        <f t="shared" si="17"/>
        <v>0</v>
      </c>
    </row>
    <row r="518" spans="1:17" x14ac:dyDescent="0.2">
      <c r="A518" s="23">
        <v>122637</v>
      </c>
      <c r="B518" s="17" t="s">
        <v>304</v>
      </c>
      <c r="C518" s="17" t="s">
        <v>8128</v>
      </c>
      <c r="D518" s="17" t="s">
        <v>348</v>
      </c>
      <c r="E518" s="17" t="s">
        <v>7693</v>
      </c>
      <c r="F518" s="17" t="s">
        <v>7694</v>
      </c>
      <c r="G518" s="18">
        <v>0</v>
      </c>
      <c r="H518" s="18">
        <v>9.6</v>
      </c>
      <c r="I518" s="19">
        <v>5379042.71</v>
      </c>
      <c r="J518" s="20">
        <v>42412</v>
      </c>
      <c r="K518" s="17" t="s">
        <v>8595</v>
      </c>
      <c r="L518" s="17" t="s">
        <v>7702</v>
      </c>
      <c r="M518" s="17" t="s">
        <v>3231</v>
      </c>
      <c r="N518" s="20">
        <v>42679</v>
      </c>
      <c r="O518" s="20">
        <v>42679</v>
      </c>
      <c r="P518" s="21">
        <f t="shared" si="16"/>
        <v>0</v>
      </c>
      <c r="Q518" s="22">
        <f t="shared" si="17"/>
        <v>0</v>
      </c>
    </row>
    <row r="519" spans="1:17" x14ac:dyDescent="0.2">
      <c r="A519" s="23">
        <v>127349</v>
      </c>
      <c r="B519" s="17" t="s">
        <v>314</v>
      </c>
      <c r="C519" s="17" t="s">
        <v>7736</v>
      </c>
      <c r="D519" s="17" t="s">
        <v>7851</v>
      </c>
      <c r="E519" s="17" t="s">
        <v>7693</v>
      </c>
      <c r="F519" s="17" t="s">
        <v>7694</v>
      </c>
      <c r="G519" s="18">
        <v>18.579999999999998</v>
      </c>
      <c r="H519" s="18">
        <v>28.91</v>
      </c>
      <c r="I519" s="19">
        <v>2260000</v>
      </c>
      <c r="J519" s="20">
        <v>43595</v>
      </c>
      <c r="K519" s="17" t="s">
        <v>8596</v>
      </c>
      <c r="L519" s="17" t="s">
        <v>7738</v>
      </c>
      <c r="M519" s="17" t="s">
        <v>8597</v>
      </c>
      <c r="N519" s="20">
        <v>43787</v>
      </c>
      <c r="O519" s="20">
        <v>43787</v>
      </c>
      <c r="P519" s="21">
        <f t="shared" si="16"/>
        <v>0</v>
      </c>
      <c r="Q519" s="22">
        <f t="shared" si="17"/>
        <v>0</v>
      </c>
    </row>
    <row r="520" spans="1:17" x14ac:dyDescent="0.2">
      <c r="A520" s="23">
        <v>127885</v>
      </c>
      <c r="B520" s="17" t="s">
        <v>199</v>
      </c>
      <c r="C520" s="17" t="s">
        <v>7715</v>
      </c>
      <c r="D520" s="17" t="s">
        <v>363</v>
      </c>
      <c r="E520" s="17" t="s">
        <v>7693</v>
      </c>
      <c r="F520" s="17" t="s">
        <v>7694</v>
      </c>
      <c r="G520" s="18">
        <v>8.89</v>
      </c>
      <c r="H520" s="18">
        <v>13</v>
      </c>
      <c r="I520" s="19">
        <v>922721</v>
      </c>
      <c r="J520" s="20">
        <v>43553</v>
      </c>
      <c r="K520" s="17" t="s">
        <v>8250</v>
      </c>
      <c r="L520" s="17" t="s">
        <v>7699</v>
      </c>
      <c r="M520" s="17" t="s">
        <v>4696</v>
      </c>
      <c r="N520" s="20">
        <v>43735</v>
      </c>
      <c r="O520" s="20">
        <v>43735</v>
      </c>
      <c r="P520" s="21">
        <f t="shared" si="16"/>
        <v>0</v>
      </c>
      <c r="Q520" s="22">
        <f t="shared" si="17"/>
        <v>0</v>
      </c>
    </row>
    <row r="521" spans="1:17" x14ac:dyDescent="0.2">
      <c r="A521" s="23">
        <v>113855</v>
      </c>
      <c r="B521" s="17" t="s">
        <v>250</v>
      </c>
      <c r="C521" s="17" t="s">
        <v>7790</v>
      </c>
      <c r="D521" s="17" t="s">
        <v>6617</v>
      </c>
      <c r="E521" s="17" t="s">
        <v>7693</v>
      </c>
      <c r="F521" s="17" t="s">
        <v>7694</v>
      </c>
      <c r="G521" s="18">
        <v>5.0199999999999996</v>
      </c>
      <c r="H521" s="18">
        <v>10.42</v>
      </c>
      <c r="I521" s="19">
        <v>248258.37</v>
      </c>
      <c r="J521" s="20">
        <v>40347</v>
      </c>
      <c r="K521" s="17" t="s">
        <v>8598</v>
      </c>
      <c r="L521" s="17" t="s">
        <v>8599</v>
      </c>
      <c r="M521" s="17" t="s">
        <v>8600</v>
      </c>
      <c r="N521" s="20">
        <v>40477</v>
      </c>
      <c r="O521" s="20">
        <v>40482</v>
      </c>
      <c r="P521" s="21">
        <f t="shared" si="16"/>
        <v>1</v>
      </c>
      <c r="Q521" s="22">
        <f t="shared" si="17"/>
        <v>5</v>
      </c>
    </row>
    <row r="522" spans="1:17" x14ac:dyDescent="0.2">
      <c r="A522" s="23">
        <v>127197</v>
      </c>
      <c r="B522" s="17" t="s">
        <v>282</v>
      </c>
      <c r="C522" s="17" t="s">
        <v>8099</v>
      </c>
      <c r="D522" s="17" t="s">
        <v>752</v>
      </c>
      <c r="E522" s="17" t="s">
        <v>7693</v>
      </c>
      <c r="F522" s="17" t="s">
        <v>7694</v>
      </c>
      <c r="G522" s="18">
        <v>9.7799999999999994</v>
      </c>
      <c r="H522" s="18">
        <v>13</v>
      </c>
      <c r="I522" s="19">
        <v>1025358</v>
      </c>
      <c r="J522" s="20">
        <v>43553</v>
      </c>
      <c r="K522" s="17" t="s">
        <v>8601</v>
      </c>
      <c r="L522" s="17" t="s">
        <v>7957</v>
      </c>
      <c r="M522" s="17" t="s">
        <v>3213</v>
      </c>
      <c r="N522" s="20">
        <v>43636</v>
      </c>
      <c r="O522" s="20">
        <v>43636</v>
      </c>
      <c r="P522" s="21">
        <f t="shared" si="16"/>
        <v>0</v>
      </c>
      <c r="Q522" s="22">
        <f t="shared" si="17"/>
        <v>0</v>
      </c>
    </row>
    <row r="523" spans="1:17" x14ac:dyDescent="0.2">
      <c r="A523" s="23">
        <v>113855</v>
      </c>
      <c r="B523" s="17" t="s">
        <v>252</v>
      </c>
      <c r="C523" s="17" t="s">
        <v>8602</v>
      </c>
      <c r="D523" s="17" t="s">
        <v>6617</v>
      </c>
      <c r="E523" s="17" t="s">
        <v>7693</v>
      </c>
      <c r="F523" s="17" t="s">
        <v>7694</v>
      </c>
      <c r="G523" s="18">
        <v>0</v>
      </c>
      <c r="H523" s="18">
        <v>1.2</v>
      </c>
      <c r="I523" s="19">
        <v>248258.37</v>
      </c>
      <c r="J523" s="20">
        <v>40347</v>
      </c>
      <c r="K523" s="17" t="s">
        <v>8598</v>
      </c>
      <c r="L523" s="17" t="s">
        <v>8599</v>
      </c>
      <c r="M523" s="17" t="s">
        <v>8600</v>
      </c>
      <c r="N523" s="20">
        <v>40477</v>
      </c>
      <c r="O523" s="20">
        <v>40482</v>
      </c>
      <c r="P523" s="21">
        <f t="shared" si="16"/>
        <v>1</v>
      </c>
      <c r="Q523" s="22">
        <f t="shared" si="17"/>
        <v>5</v>
      </c>
    </row>
    <row r="524" spans="1:17" x14ac:dyDescent="0.2">
      <c r="A524" s="23">
        <v>127522</v>
      </c>
      <c r="B524" s="17" t="s">
        <v>121</v>
      </c>
      <c r="C524" s="17" t="s">
        <v>7720</v>
      </c>
      <c r="D524" s="17" t="s">
        <v>122</v>
      </c>
      <c r="E524" s="17" t="s">
        <v>7693</v>
      </c>
      <c r="F524" s="17" t="s">
        <v>7694</v>
      </c>
      <c r="G524" s="18">
        <v>20.5</v>
      </c>
      <c r="H524" s="18">
        <v>25</v>
      </c>
      <c r="I524" s="19">
        <v>4647967</v>
      </c>
      <c r="J524" s="20">
        <v>43441</v>
      </c>
      <c r="K524" s="17" t="s">
        <v>8603</v>
      </c>
      <c r="L524" s="17" t="s">
        <v>7699</v>
      </c>
      <c r="M524" s="17" t="s">
        <v>4503</v>
      </c>
      <c r="N524" s="20">
        <v>43683</v>
      </c>
      <c r="O524" s="20">
        <v>43683</v>
      </c>
      <c r="P524" s="21">
        <f t="shared" si="16"/>
        <v>0</v>
      </c>
      <c r="Q524" s="22">
        <f t="shared" si="17"/>
        <v>0</v>
      </c>
    </row>
    <row r="525" spans="1:17" x14ac:dyDescent="0.2">
      <c r="A525" s="23">
        <v>126532</v>
      </c>
      <c r="B525" s="17" t="s">
        <v>121</v>
      </c>
      <c r="C525" s="17" t="s">
        <v>7720</v>
      </c>
      <c r="D525" s="17" t="s">
        <v>369</v>
      </c>
      <c r="E525" s="17" t="s">
        <v>7693</v>
      </c>
      <c r="F525" s="17" t="s">
        <v>7694</v>
      </c>
      <c r="G525" s="18">
        <v>12.18</v>
      </c>
      <c r="H525" s="18">
        <v>14.8</v>
      </c>
      <c r="I525" s="19">
        <v>1733834</v>
      </c>
      <c r="J525" s="20">
        <v>43504</v>
      </c>
      <c r="K525" s="17" t="s">
        <v>8604</v>
      </c>
      <c r="L525" s="17" t="s">
        <v>8605</v>
      </c>
      <c r="M525" s="17" t="s">
        <v>3213</v>
      </c>
      <c r="N525" s="20">
        <v>43676</v>
      </c>
      <c r="O525" s="20">
        <v>43676</v>
      </c>
      <c r="P525" s="21">
        <f t="shared" si="16"/>
        <v>0</v>
      </c>
      <c r="Q525" s="22">
        <f t="shared" si="17"/>
        <v>0</v>
      </c>
    </row>
    <row r="526" spans="1:17" x14ac:dyDescent="0.2">
      <c r="A526" s="23">
        <v>127190</v>
      </c>
      <c r="B526" s="17" t="s">
        <v>282</v>
      </c>
      <c r="C526" s="17" t="s">
        <v>8099</v>
      </c>
      <c r="D526" s="17" t="s">
        <v>57</v>
      </c>
      <c r="E526" s="17" t="s">
        <v>7693</v>
      </c>
      <c r="F526" s="17" t="s">
        <v>7694</v>
      </c>
      <c r="G526" s="18">
        <v>0</v>
      </c>
      <c r="H526" s="18">
        <v>6.08</v>
      </c>
      <c r="I526" s="19">
        <v>236570</v>
      </c>
      <c r="J526" s="20">
        <v>43686</v>
      </c>
      <c r="K526" s="17" t="s">
        <v>8606</v>
      </c>
      <c r="L526" s="17" t="s">
        <v>8607</v>
      </c>
      <c r="M526" s="17" t="s">
        <v>5358</v>
      </c>
      <c r="N526" s="20">
        <v>43819</v>
      </c>
      <c r="O526" s="20">
        <v>43819</v>
      </c>
      <c r="P526" s="21">
        <f t="shared" si="16"/>
        <v>0</v>
      </c>
      <c r="Q526" s="22">
        <f t="shared" si="17"/>
        <v>0</v>
      </c>
    </row>
    <row r="527" spans="1:17" x14ac:dyDescent="0.2">
      <c r="A527" s="23">
        <v>113389</v>
      </c>
      <c r="B527" s="17" t="s">
        <v>43</v>
      </c>
      <c r="C527" s="17" t="s">
        <v>7816</v>
      </c>
      <c r="D527" s="17" t="s">
        <v>126</v>
      </c>
      <c r="E527" s="17" t="s">
        <v>7693</v>
      </c>
      <c r="F527" s="17" t="s">
        <v>7694</v>
      </c>
      <c r="G527" s="18">
        <v>15.46</v>
      </c>
      <c r="H527" s="18">
        <v>19.46</v>
      </c>
      <c r="I527" s="19">
        <v>1169605.4099999999</v>
      </c>
      <c r="J527" s="20">
        <v>40277</v>
      </c>
      <c r="K527" s="17" t="s">
        <v>8608</v>
      </c>
      <c r="L527" s="17" t="s">
        <v>8411</v>
      </c>
      <c r="M527" s="17" t="s">
        <v>8609</v>
      </c>
      <c r="N527" s="20">
        <v>40478</v>
      </c>
      <c r="O527" s="20">
        <v>40466</v>
      </c>
      <c r="P527" s="21">
        <f t="shared" si="16"/>
        <v>1</v>
      </c>
      <c r="Q527" s="22">
        <f t="shared" si="17"/>
        <v>-12</v>
      </c>
    </row>
    <row r="528" spans="1:17" x14ac:dyDescent="0.2">
      <c r="A528" s="23">
        <v>127200</v>
      </c>
      <c r="B528" s="17" t="s">
        <v>128</v>
      </c>
      <c r="C528" s="17" t="s">
        <v>7950</v>
      </c>
      <c r="D528" s="17" t="s">
        <v>129</v>
      </c>
      <c r="E528" s="17" t="s">
        <v>7693</v>
      </c>
      <c r="F528" s="17" t="s">
        <v>7694</v>
      </c>
      <c r="G528" s="18">
        <v>4.9000000000000004</v>
      </c>
      <c r="H528" s="18">
        <v>6.53</v>
      </c>
      <c r="I528" s="19">
        <v>963319</v>
      </c>
      <c r="J528" s="20">
        <v>43595</v>
      </c>
      <c r="K528" s="17" t="s">
        <v>8610</v>
      </c>
      <c r="L528" s="17" t="s">
        <v>7699</v>
      </c>
      <c r="M528" s="17" t="s">
        <v>3213</v>
      </c>
      <c r="N528" s="20">
        <v>43784</v>
      </c>
      <c r="O528" s="20">
        <v>43784</v>
      </c>
      <c r="P528" s="21">
        <f t="shared" si="16"/>
        <v>0</v>
      </c>
      <c r="Q528" s="22">
        <f t="shared" si="17"/>
        <v>0</v>
      </c>
    </row>
    <row r="529" spans="1:17" x14ac:dyDescent="0.2">
      <c r="A529" s="23">
        <v>127886</v>
      </c>
      <c r="B529" s="17" t="s">
        <v>199</v>
      </c>
      <c r="C529" s="17" t="s">
        <v>7715</v>
      </c>
      <c r="D529" s="17" t="s">
        <v>450</v>
      </c>
      <c r="E529" s="17" t="s">
        <v>7693</v>
      </c>
      <c r="F529" s="17" t="s">
        <v>7694</v>
      </c>
      <c r="G529" s="18">
        <v>8.9</v>
      </c>
      <c r="H529" s="18">
        <v>12.61</v>
      </c>
      <c r="I529" s="19">
        <v>1134686</v>
      </c>
      <c r="J529" s="20">
        <v>43553</v>
      </c>
      <c r="K529" s="17" t="s">
        <v>8250</v>
      </c>
      <c r="L529" s="17" t="s">
        <v>8611</v>
      </c>
      <c r="M529" s="17" t="s">
        <v>3213</v>
      </c>
      <c r="N529" s="20">
        <v>43735</v>
      </c>
      <c r="O529" s="20">
        <v>43735</v>
      </c>
      <c r="P529" s="21">
        <f t="shared" si="16"/>
        <v>0</v>
      </c>
      <c r="Q529" s="22">
        <f t="shared" si="17"/>
        <v>0</v>
      </c>
    </row>
    <row r="530" spans="1:17" x14ac:dyDescent="0.2">
      <c r="A530" s="23">
        <v>113421</v>
      </c>
      <c r="B530" s="17" t="s">
        <v>300</v>
      </c>
      <c r="C530" s="17" t="s">
        <v>7729</v>
      </c>
      <c r="D530" s="17" t="s">
        <v>4858</v>
      </c>
      <c r="E530" s="17" t="s">
        <v>7693</v>
      </c>
      <c r="F530" s="17" t="s">
        <v>7694</v>
      </c>
      <c r="G530" s="18">
        <v>3.8</v>
      </c>
      <c r="H530" s="18">
        <v>10.4</v>
      </c>
      <c r="I530" s="19">
        <v>678522.33</v>
      </c>
      <c r="J530" s="20">
        <v>40347</v>
      </c>
      <c r="K530" s="17" t="s">
        <v>8612</v>
      </c>
      <c r="L530" s="17" t="s">
        <v>7728</v>
      </c>
      <c r="M530" s="17" t="s">
        <v>8613</v>
      </c>
      <c r="N530" s="20">
        <v>40478</v>
      </c>
      <c r="O530" s="20">
        <v>40482</v>
      </c>
      <c r="P530" s="21">
        <f t="shared" si="16"/>
        <v>1</v>
      </c>
      <c r="Q530" s="22">
        <f t="shared" si="17"/>
        <v>4</v>
      </c>
    </row>
    <row r="531" spans="1:17" x14ac:dyDescent="0.2">
      <c r="A531" s="23">
        <v>127881</v>
      </c>
      <c r="B531" s="17" t="s">
        <v>278</v>
      </c>
      <c r="C531" s="17" t="s">
        <v>7968</v>
      </c>
      <c r="D531" s="17" t="s">
        <v>442</v>
      </c>
      <c r="E531" s="17" t="s">
        <v>7693</v>
      </c>
      <c r="F531" s="17" t="s">
        <v>7694</v>
      </c>
      <c r="G531" s="18">
        <v>0</v>
      </c>
      <c r="H531" s="18">
        <v>0.33</v>
      </c>
      <c r="I531" s="19">
        <v>535512</v>
      </c>
      <c r="J531" s="20">
        <v>43504</v>
      </c>
      <c r="K531" s="17" t="s">
        <v>8614</v>
      </c>
      <c r="L531" s="17" t="s">
        <v>8034</v>
      </c>
      <c r="M531" s="17" t="s">
        <v>4674</v>
      </c>
      <c r="N531" s="20">
        <v>43725</v>
      </c>
      <c r="O531" s="20">
        <v>43725</v>
      </c>
      <c r="P531" s="21">
        <f t="shared" si="16"/>
        <v>0</v>
      </c>
      <c r="Q531" s="22">
        <f t="shared" si="17"/>
        <v>0</v>
      </c>
    </row>
    <row r="532" spans="1:17" x14ac:dyDescent="0.2">
      <c r="A532" s="23">
        <v>127294</v>
      </c>
      <c r="B532" s="17" t="s">
        <v>269</v>
      </c>
      <c r="C532" s="17" t="s">
        <v>7841</v>
      </c>
      <c r="D532" s="17" t="s">
        <v>491</v>
      </c>
      <c r="E532" s="17" t="s">
        <v>7693</v>
      </c>
      <c r="F532" s="17" t="s">
        <v>7694</v>
      </c>
      <c r="G532" s="18">
        <v>11.92</v>
      </c>
      <c r="H532" s="18">
        <v>16.399999999999999</v>
      </c>
      <c r="I532" s="19">
        <v>1071987</v>
      </c>
      <c r="J532" s="20">
        <v>43595</v>
      </c>
      <c r="K532" s="17" t="s">
        <v>8615</v>
      </c>
      <c r="L532" s="17" t="s">
        <v>7699</v>
      </c>
      <c r="M532" s="17" t="s">
        <v>5416</v>
      </c>
      <c r="N532" s="20">
        <v>43784</v>
      </c>
      <c r="O532" s="20">
        <v>43784</v>
      </c>
      <c r="P532" s="21">
        <f t="shared" si="16"/>
        <v>0</v>
      </c>
      <c r="Q532" s="22">
        <f t="shared" si="17"/>
        <v>0</v>
      </c>
    </row>
    <row r="533" spans="1:17" x14ac:dyDescent="0.2">
      <c r="A533" s="23">
        <v>127088</v>
      </c>
      <c r="B533" s="17" t="s">
        <v>102</v>
      </c>
      <c r="C533" s="17" t="s">
        <v>7969</v>
      </c>
      <c r="D533" s="17" t="s">
        <v>644</v>
      </c>
      <c r="E533" s="17" t="s">
        <v>7693</v>
      </c>
      <c r="F533" s="17" t="s">
        <v>7694</v>
      </c>
      <c r="G533" s="18">
        <v>2.31</v>
      </c>
      <c r="H533" s="18">
        <v>6.8</v>
      </c>
      <c r="I533" s="19">
        <v>1985680</v>
      </c>
      <c r="J533" s="20">
        <v>43595</v>
      </c>
      <c r="K533" s="17" t="s">
        <v>8616</v>
      </c>
      <c r="L533" s="17" t="s">
        <v>7874</v>
      </c>
      <c r="M533" s="17" t="s">
        <v>4135</v>
      </c>
      <c r="N533" s="20">
        <v>43776</v>
      </c>
      <c r="O533" s="20">
        <v>43776</v>
      </c>
      <c r="P533" s="21">
        <f t="shared" si="16"/>
        <v>0</v>
      </c>
      <c r="Q533" s="22">
        <f t="shared" si="17"/>
        <v>0</v>
      </c>
    </row>
    <row r="534" spans="1:17" x14ac:dyDescent="0.2">
      <c r="A534" s="23">
        <v>127298</v>
      </c>
      <c r="B534" s="17" t="s">
        <v>172</v>
      </c>
      <c r="C534" s="17" t="s">
        <v>7710</v>
      </c>
      <c r="D534" s="17" t="s">
        <v>3710</v>
      </c>
      <c r="E534" s="17" t="s">
        <v>7693</v>
      </c>
      <c r="F534" s="17" t="s">
        <v>7694</v>
      </c>
      <c r="G534" s="18">
        <v>12.44</v>
      </c>
      <c r="H534" s="18">
        <v>13.33</v>
      </c>
      <c r="I534" s="19">
        <v>306353</v>
      </c>
      <c r="J534" s="20">
        <v>43553</v>
      </c>
      <c r="K534" s="17" t="s">
        <v>8617</v>
      </c>
      <c r="L534" s="17" t="s">
        <v>7755</v>
      </c>
      <c r="M534" s="17" t="s">
        <v>3213</v>
      </c>
      <c r="N534" s="20">
        <v>43770</v>
      </c>
      <c r="O534" s="20">
        <v>43770</v>
      </c>
      <c r="P534" s="21">
        <f t="shared" si="16"/>
        <v>0</v>
      </c>
      <c r="Q534" s="22">
        <f t="shared" si="17"/>
        <v>0</v>
      </c>
    </row>
    <row r="535" spans="1:17" x14ac:dyDescent="0.2">
      <c r="A535" s="23">
        <v>127304</v>
      </c>
      <c r="B535" s="17" t="s">
        <v>188</v>
      </c>
      <c r="C535" s="17" t="s">
        <v>7704</v>
      </c>
      <c r="D535" s="17" t="s">
        <v>126</v>
      </c>
      <c r="E535" s="17" t="s">
        <v>7693</v>
      </c>
      <c r="F535" s="17" t="s">
        <v>7694</v>
      </c>
      <c r="G535" s="18">
        <v>0</v>
      </c>
      <c r="H535" s="18">
        <v>5.85</v>
      </c>
      <c r="I535" s="19">
        <v>2813709</v>
      </c>
      <c r="J535" s="20">
        <v>43595</v>
      </c>
      <c r="K535" s="17" t="s">
        <v>8618</v>
      </c>
      <c r="L535" s="17" t="s">
        <v>7728</v>
      </c>
      <c r="M535" s="17" t="s">
        <v>3213</v>
      </c>
      <c r="N535" s="20">
        <v>43775</v>
      </c>
      <c r="O535" s="20">
        <v>43775</v>
      </c>
      <c r="P535" s="21">
        <f t="shared" si="16"/>
        <v>0</v>
      </c>
      <c r="Q535" s="22">
        <f t="shared" si="17"/>
        <v>0</v>
      </c>
    </row>
    <row r="536" spans="1:17" x14ac:dyDescent="0.2">
      <c r="A536" s="23">
        <v>127196</v>
      </c>
      <c r="B536" s="17" t="s">
        <v>121</v>
      </c>
      <c r="C536" s="17" t="s">
        <v>7720</v>
      </c>
      <c r="D536" s="17" t="s">
        <v>1002</v>
      </c>
      <c r="E536" s="17" t="s">
        <v>7693</v>
      </c>
      <c r="F536" s="17" t="s">
        <v>7694</v>
      </c>
      <c r="G536" s="18">
        <v>5</v>
      </c>
      <c r="H536" s="18">
        <v>12.47</v>
      </c>
      <c r="I536" s="19">
        <v>775036</v>
      </c>
      <c r="J536" s="20">
        <v>43504</v>
      </c>
      <c r="K536" s="17" t="s">
        <v>8206</v>
      </c>
      <c r="L536" s="17" t="s">
        <v>8034</v>
      </c>
      <c r="M536" s="17" t="s">
        <v>5383</v>
      </c>
      <c r="N536" s="20">
        <v>43668</v>
      </c>
      <c r="O536" s="20">
        <v>43668</v>
      </c>
      <c r="P536" s="21">
        <f t="shared" si="16"/>
        <v>0</v>
      </c>
      <c r="Q536" s="22">
        <f t="shared" si="17"/>
        <v>0</v>
      </c>
    </row>
    <row r="537" spans="1:17" x14ac:dyDescent="0.2">
      <c r="A537" s="23">
        <v>127193</v>
      </c>
      <c r="B537" s="17" t="s">
        <v>366</v>
      </c>
      <c r="C537" s="17" t="s">
        <v>7902</v>
      </c>
      <c r="D537" s="17" t="s">
        <v>5360</v>
      </c>
      <c r="E537" s="17" t="s">
        <v>7693</v>
      </c>
      <c r="F537" s="17" t="s">
        <v>7694</v>
      </c>
      <c r="G537" s="18">
        <v>0</v>
      </c>
      <c r="H537" s="18">
        <v>2.5</v>
      </c>
      <c r="I537" s="19">
        <v>283173</v>
      </c>
      <c r="J537" s="20">
        <v>43504</v>
      </c>
      <c r="K537" s="17" t="s">
        <v>8206</v>
      </c>
      <c r="L537" s="17" t="s">
        <v>8034</v>
      </c>
      <c r="M537" s="17" t="s">
        <v>5362</v>
      </c>
      <c r="N537" s="20">
        <v>43668</v>
      </c>
      <c r="O537" s="20">
        <v>43668</v>
      </c>
      <c r="P537" s="21">
        <f t="shared" si="16"/>
        <v>0</v>
      </c>
      <c r="Q537" s="22">
        <f t="shared" si="17"/>
        <v>0</v>
      </c>
    </row>
    <row r="538" spans="1:17" x14ac:dyDescent="0.2">
      <c r="A538" s="23">
        <v>40983</v>
      </c>
      <c r="B538" s="17" t="s">
        <v>40</v>
      </c>
      <c r="C538" s="17" t="s">
        <v>7781</v>
      </c>
      <c r="D538" s="17" t="s">
        <v>114</v>
      </c>
      <c r="E538" s="17" t="s">
        <v>7693</v>
      </c>
      <c r="F538" s="17" t="s">
        <v>7694</v>
      </c>
      <c r="G538" s="18">
        <v>26.14</v>
      </c>
      <c r="H538" s="18">
        <v>36.14</v>
      </c>
      <c r="I538" s="19">
        <v>7625142.9000000004</v>
      </c>
      <c r="J538" s="20">
        <v>38324</v>
      </c>
      <c r="K538" s="17" t="s">
        <v>8619</v>
      </c>
      <c r="L538" s="17" t="s">
        <v>7719</v>
      </c>
      <c r="M538" s="17" t="s">
        <v>7978</v>
      </c>
      <c r="N538" s="20">
        <v>38580</v>
      </c>
      <c r="O538" s="20">
        <v>38580</v>
      </c>
      <c r="P538" s="21">
        <f t="shared" si="16"/>
        <v>0</v>
      </c>
      <c r="Q538" s="22">
        <f t="shared" si="17"/>
        <v>0</v>
      </c>
    </row>
    <row r="539" spans="1:17" x14ac:dyDescent="0.2">
      <c r="A539" s="23">
        <v>113862</v>
      </c>
      <c r="B539" s="17" t="s">
        <v>188</v>
      </c>
      <c r="C539" s="17" t="s">
        <v>7704</v>
      </c>
      <c r="D539" s="17" t="s">
        <v>1049</v>
      </c>
      <c r="E539" s="17" t="s">
        <v>7693</v>
      </c>
      <c r="F539" s="17" t="s">
        <v>7710</v>
      </c>
      <c r="G539" s="18">
        <v>9.5</v>
      </c>
      <c r="H539" s="18">
        <v>15.3</v>
      </c>
      <c r="I539" s="19">
        <v>491090.36</v>
      </c>
      <c r="J539" s="20">
        <v>40347</v>
      </c>
      <c r="K539" s="17" t="s">
        <v>8620</v>
      </c>
      <c r="L539" s="17" t="s">
        <v>8411</v>
      </c>
      <c r="M539" s="17" t="s">
        <v>3213</v>
      </c>
      <c r="N539" s="20">
        <v>40478</v>
      </c>
      <c r="O539" s="20">
        <v>40482</v>
      </c>
      <c r="P539" s="21">
        <f t="shared" si="16"/>
        <v>1</v>
      </c>
      <c r="Q539" s="22">
        <f t="shared" si="17"/>
        <v>4</v>
      </c>
    </row>
    <row r="540" spans="1:17" x14ac:dyDescent="0.2">
      <c r="A540" s="23">
        <v>113420</v>
      </c>
      <c r="B540" s="17" t="s">
        <v>298</v>
      </c>
      <c r="C540" s="17" t="s">
        <v>8135</v>
      </c>
      <c r="D540" s="17" t="s">
        <v>2592</v>
      </c>
      <c r="E540" s="17" t="s">
        <v>7693</v>
      </c>
      <c r="F540" s="17" t="s">
        <v>7694</v>
      </c>
      <c r="G540" s="18">
        <v>0</v>
      </c>
      <c r="H540" s="18">
        <v>2.56</v>
      </c>
      <c r="I540" s="19">
        <v>203792.27</v>
      </c>
      <c r="J540" s="20">
        <v>40214</v>
      </c>
      <c r="K540" s="17" t="s">
        <v>8621</v>
      </c>
      <c r="L540" s="17" t="s">
        <v>8264</v>
      </c>
      <c r="M540" s="17" t="s">
        <v>8622</v>
      </c>
      <c r="N540" s="20">
        <v>40480</v>
      </c>
      <c r="O540" s="20">
        <v>40390</v>
      </c>
      <c r="P540" s="21">
        <f t="shared" si="16"/>
        <v>1</v>
      </c>
      <c r="Q540" s="22">
        <f t="shared" si="17"/>
        <v>-90</v>
      </c>
    </row>
    <row r="541" spans="1:17" x14ac:dyDescent="0.2">
      <c r="A541" s="23">
        <v>83354.009999999995</v>
      </c>
      <c r="B541" s="17" t="s">
        <v>110</v>
      </c>
      <c r="C541" s="17" t="s">
        <v>8623</v>
      </c>
      <c r="D541" s="17" t="s">
        <v>379</v>
      </c>
      <c r="E541" s="17" t="s">
        <v>7693</v>
      </c>
      <c r="F541" s="17" t="s">
        <v>7694</v>
      </c>
      <c r="G541" s="18">
        <v>0</v>
      </c>
      <c r="H541" s="18">
        <v>5.27</v>
      </c>
      <c r="I541" s="19">
        <v>612850.91</v>
      </c>
      <c r="J541" s="20">
        <v>39199</v>
      </c>
      <c r="K541" s="17" t="s">
        <v>8624</v>
      </c>
      <c r="L541" s="17" t="s">
        <v>8017</v>
      </c>
      <c r="M541" s="17" t="s">
        <v>8625</v>
      </c>
      <c r="N541" s="20">
        <v>39377</v>
      </c>
      <c r="O541" s="20">
        <v>39377</v>
      </c>
      <c r="P541" s="21">
        <f t="shared" si="16"/>
        <v>0</v>
      </c>
      <c r="Q541" s="22">
        <f t="shared" si="17"/>
        <v>0</v>
      </c>
    </row>
    <row r="542" spans="1:17" x14ac:dyDescent="0.2">
      <c r="A542" s="23">
        <v>82064.009999999995</v>
      </c>
      <c r="B542" s="17" t="s">
        <v>128</v>
      </c>
      <c r="C542" s="17" t="s">
        <v>7950</v>
      </c>
      <c r="D542" s="17" t="s">
        <v>3693</v>
      </c>
      <c r="E542" s="17" t="s">
        <v>7693</v>
      </c>
      <c r="F542" s="17" t="s">
        <v>7694</v>
      </c>
      <c r="G542" s="18">
        <v>0</v>
      </c>
      <c r="H542" s="18">
        <v>3.41</v>
      </c>
      <c r="I542" s="19">
        <v>0</v>
      </c>
      <c r="J542" s="20">
        <v>38751</v>
      </c>
      <c r="K542" s="17" t="s">
        <v>7716</v>
      </c>
      <c r="L542" s="17" t="s">
        <v>7699</v>
      </c>
      <c r="M542" s="17" t="s">
        <v>57</v>
      </c>
      <c r="N542" s="20">
        <v>38882</v>
      </c>
      <c r="O542" s="20">
        <v>38882</v>
      </c>
      <c r="P542" s="21">
        <f t="shared" si="16"/>
        <v>0</v>
      </c>
      <c r="Q542" s="22">
        <f t="shared" si="17"/>
        <v>0</v>
      </c>
    </row>
    <row r="543" spans="1:17" x14ac:dyDescent="0.2">
      <c r="A543" s="23">
        <v>107283</v>
      </c>
      <c r="B543" s="17" t="s">
        <v>131</v>
      </c>
      <c r="C543" s="17" t="s">
        <v>7753</v>
      </c>
      <c r="D543" s="17" t="s">
        <v>363</v>
      </c>
      <c r="E543" s="17" t="s">
        <v>7693</v>
      </c>
      <c r="F543" s="17" t="s">
        <v>7694</v>
      </c>
      <c r="G543" s="18">
        <v>18.3</v>
      </c>
      <c r="H543" s="18">
        <v>27.88</v>
      </c>
      <c r="I543" s="19">
        <v>2621182.27</v>
      </c>
      <c r="J543" s="20">
        <v>38793</v>
      </c>
      <c r="K543" s="17" t="s">
        <v>8626</v>
      </c>
      <c r="L543" s="17" t="s">
        <v>7849</v>
      </c>
      <c r="M543" s="17" t="s">
        <v>8627</v>
      </c>
      <c r="N543" s="20">
        <v>38916</v>
      </c>
      <c r="O543" s="20">
        <v>38916</v>
      </c>
      <c r="P543" s="21">
        <f t="shared" si="16"/>
        <v>0</v>
      </c>
      <c r="Q543" s="22">
        <f t="shared" si="17"/>
        <v>0</v>
      </c>
    </row>
    <row r="544" spans="1:17" x14ac:dyDescent="0.2">
      <c r="A544" s="23">
        <v>113420</v>
      </c>
      <c r="B544" s="17" t="s">
        <v>298</v>
      </c>
      <c r="C544" s="17" t="s">
        <v>8135</v>
      </c>
      <c r="D544" s="17" t="s">
        <v>2592</v>
      </c>
      <c r="E544" s="17" t="s">
        <v>7693</v>
      </c>
      <c r="F544" s="17" t="s">
        <v>7694</v>
      </c>
      <c r="G544" s="18">
        <v>0</v>
      </c>
      <c r="H544" s="18">
        <v>2.56</v>
      </c>
      <c r="I544" s="19">
        <v>203792.27</v>
      </c>
      <c r="J544" s="20">
        <v>40214</v>
      </c>
      <c r="K544" s="17" t="s">
        <v>8621</v>
      </c>
      <c r="L544" s="17" t="s">
        <v>8264</v>
      </c>
      <c r="M544" s="17" t="s">
        <v>8622</v>
      </c>
      <c r="N544" s="20">
        <v>40480</v>
      </c>
      <c r="O544" s="20">
        <v>40390</v>
      </c>
      <c r="P544" s="21">
        <f t="shared" si="16"/>
        <v>1</v>
      </c>
      <c r="Q544" s="22">
        <f t="shared" si="17"/>
        <v>-90</v>
      </c>
    </row>
    <row r="545" spans="1:17" x14ac:dyDescent="0.2">
      <c r="A545" s="23">
        <v>106975</v>
      </c>
      <c r="B545" s="17" t="s">
        <v>284</v>
      </c>
      <c r="C545" s="17" t="s">
        <v>7865</v>
      </c>
      <c r="D545" s="17" t="s">
        <v>57</v>
      </c>
      <c r="E545" s="17" t="s">
        <v>7693</v>
      </c>
      <c r="F545" s="17" t="s">
        <v>7694</v>
      </c>
      <c r="G545" s="18">
        <v>5.82</v>
      </c>
      <c r="H545" s="18">
        <v>6.39</v>
      </c>
      <c r="I545" s="19">
        <v>432028.8</v>
      </c>
      <c r="J545" s="20">
        <v>38793</v>
      </c>
      <c r="K545" s="17" t="s">
        <v>8261</v>
      </c>
      <c r="L545" s="17" t="s">
        <v>7773</v>
      </c>
      <c r="M545" s="17" t="s">
        <v>8262</v>
      </c>
      <c r="N545" s="20">
        <v>38870</v>
      </c>
      <c r="O545" s="20">
        <v>38870</v>
      </c>
      <c r="P545" s="21">
        <f t="shared" si="16"/>
        <v>0</v>
      </c>
      <c r="Q545" s="22">
        <f t="shared" si="17"/>
        <v>0</v>
      </c>
    </row>
    <row r="546" spans="1:17" x14ac:dyDescent="0.2">
      <c r="A546" s="23">
        <v>113418</v>
      </c>
      <c r="B546" s="17" t="s">
        <v>152</v>
      </c>
      <c r="C546" s="17" t="s">
        <v>7994</v>
      </c>
      <c r="D546" s="17" t="s">
        <v>1454</v>
      </c>
      <c r="E546" s="17" t="s">
        <v>7693</v>
      </c>
      <c r="F546" s="17" t="s">
        <v>7694</v>
      </c>
      <c r="G546" s="18">
        <v>16.27</v>
      </c>
      <c r="H546" s="18">
        <v>21.96</v>
      </c>
      <c r="I546" s="19">
        <v>318424.62</v>
      </c>
      <c r="J546" s="20">
        <v>40214</v>
      </c>
      <c r="K546" s="17" t="s">
        <v>8621</v>
      </c>
      <c r="L546" s="17" t="s">
        <v>8264</v>
      </c>
      <c r="M546" s="17" t="s">
        <v>8622</v>
      </c>
      <c r="N546" s="20">
        <v>40480</v>
      </c>
      <c r="O546" s="20">
        <v>40390</v>
      </c>
      <c r="P546" s="21">
        <f t="shared" si="16"/>
        <v>1</v>
      </c>
      <c r="Q546" s="22">
        <f t="shared" si="17"/>
        <v>-90</v>
      </c>
    </row>
    <row r="547" spans="1:17" x14ac:dyDescent="0.2">
      <c r="A547" s="23">
        <v>110337</v>
      </c>
      <c r="B547" s="17" t="s">
        <v>40</v>
      </c>
      <c r="C547" s="17" t="s">
        <v>7781</v>
      </c>
      <c r="D547" s="17" t="s">
        <v>545</v>
      </c>
      <c r="E547" s="17" t="s">
        <v>7693</v>
      </c>
      <c r="F547" s="17" t="s">
        <v>7694</v>
      </c>
      <c r="G547" s="18">
        <v>11.07</v>
      </c>
      <c r="H547" s="18">
        <v>15.75</v>
      </c>
      <c r="I547" s="19">
        <v>2114713.64</v>
      </c>
      <c r="J547" s="20">
        <v>39619</v>
      </c>
      <c r="K547" s="17" t="s">
        <v>7782</v>
      </c>
      <c r="L547" s="17" t="s">
        <v>7744</v>
      </c>
      <c r="M547" s="17" t="s">
        <v>7703</v>
      </c>
      <c r="N547" s="20">
        <v>39994</v>
      </c>
      <c r="O547" s="20">
        <v>39994</v>
      </c>
      <c r="P547" s="21">
        <f t="shared" si="16"/>
        <v>0</v>
      </c>
      <c r="Q547" s="22">
        <f t="shared" si="17"/>
        <v>0</v>
      </c>
    </row>
    <row r="548" spans="1:17" x14ac:dyDescent="0.2">
      <c r="A548" s="23">
        <v>83216.02</v>
      </c>
      <c r="B548" s="17" t="s">
        <v>284</v>
      </c>
      <c r="C548" s="17" t="s">
        <v>7865</v>
      </c>
      <c r="D548" s="17" t="s">
        <v>2362</v>
      </c>
      <c r="E548" s="17" t="s">
        <v>7693</v>
      </c>
      <c r="F548" s="17" t="s">
        <v>7694</v>
      </c>
      <c r="G548" s="18">
        <v>8.5299999999999994</v>
      </c>
      <c r="H548" s="18">
        <v>10.16</v>
      </c>
      <c r="I548" s="19">
        <v>656992</v>
      </c>
      <c r="J548" s="20">
        <v>39493</v>
      </c>
      <c r="K548" s="17" t="s">
        <v>8628</v>
      </c>
      <c r="L548" s="17" t="s">
        <v>8629</v>
      </c>
      <c r="M548" s="17" t="s">
        <v>7774</v>
      </c>
      <c r="N548" s="20">
        <v>39611</v>
      </c>
      <c r="O548" s="20">
        <v>39611</v>
      </c>
      <c r="P548" s="21">
        <f t="shared" si="16"/>
        <v>0</v>
      </c>
      <c r="Q548" s="22">
        <f t="shared" si="17"/>
        <v>0</v>
      </c>
    </row>
    <row r="549" spans="1:17" x14ac:dyDescent="0.2">
      <c r="A549" s="23">
        <v>113347</v>
      </c>
      <c r="B549" s="17" t="s">
        <v>316</v>
      </c>
      <c r="C549" s="17" t="s">
        <v>7800</v>
      </c>
      <c r="D549" s="17" t="s">
        <v>448</v>
      </c>
      <c r="E549" s="17" t="s">
        <v>7693</v>
      </c>
      <c r="F549" s="17" t="s">
        <v>7694</v>
      </c>
      <c r="G549" s="18">
        <v>0</v>
      </c>
      <c r="H549" s="18">
        <v>4.3099999999999996</v>
      </c>
      <c r="I549" s="19">
        <v>532204.03</v>
      </c>
      <c r="J549" s="20">
        <v>40214</v>
      </c>
      <c r="K549" s="17" t="s">
        <v>8630</v>
      </c>
      <c r="L549" s="17" t="s">
        <v>7900</v>
      </c>
      <c r="M549" s="17" t="s">
        <v>7901</v>
      </c>
      <c r="N549" s="20">
        <v>40483</v>
      </c>
      <c r="O549" s="20">
        <v>40374</v>
      </c>
      <c r="P549" s="21">
        <f t="shared" si="16"/>
        <v>1</v>
      </c>
      <c r="Q549" s="22">
        <f t="shared" si="17"/>
        <v>-109</v>
      </c>
    </row>
    <row r="550" spans="1:17" x14ac:dyDescent="0.2">
      <c r="A550" s="23">
        <v>113346</v>
      </c>
      <c r="B550" s="17" t="s">
        <v>316</v>
      </c>
      <c r="C550" s="17" t="s">
        <v>7800</v>
      </c>
      <c r="D550" s="17" t="s">
        <v>363</v>
      </c>
      <c r="E550" s="17" t="s">
        <v>7693</v>
      </c>
      <c r="F550" s="17" t="s">
        <v>7694</v>
      </c>
      <c r="G550" s="18">
        <v>1.89</v>
      </c>
      <c r="H550" s="18">
        <v>7.7</v>
      </c>
      <c r="I550" s="19">
        <v>490987.55</v>
      </c>
      <c r="J550" s="20">
        <v>40214</v>
      </c>
      <c r="K550" s="17" t="s">
        <v>8630</v>
      </c>
      <c r="L550" s="17" t="s">
        <v>7900</v>
      </c>
      <c r="M550" s="17" t="s">
        <v>7901</v>
      </c>
      <c r="N550" s="20">
        <v>40483</v>
      </c>
      <c r="O550" s="20">
        <v>40374</v>
      </c>
      <c r="P550" s="21">
        <f t="shared" si="16"/>
        <v>1</v>
      </c>
      <c r="Q550" s="22">
        <f t="shared" si="17"/>
        <v>-109</v>
      </c>
    </row>
    <row r="551" spans="1:17" x14ac:dyDescent="0.2">
      <c r="A551" s="23">
        <v>113347</v>
      </c>
      <c r="B551" s="17" t="s">
        <v>308</v>
      </c>
      <c r="C551" s="17" t="s">
        <v>8226</v>
      </c>
      <c r="D551" s="17" t="s">
        <v>448</v>
      </c>
      <c r="E551" s="17" t="s">
        <v>7693</v>
      </c>
      <c r="F551" s="17" t="s">
        <v>7694</v>
      </c>
      <c r="G551" s="18">
        <v>17.600000000000001</v>
      </c>
      <c r="H551" s="18">
        <v>19.54</v>
      </c>
      <c r="I551" s="19">
        <v>532204.03</v>
      </c>
      <c r="J551" s="20">
        <v>40214</v>
      </c>
      <c r="K551" s="17" t="s">
        <v>8630</v>
      </c>
      <c r="L551" s="17" t="s">
        <v>7900</v>
      </c>
      <c r="M551" s="17" t="s">
        <v>7901</v>
      </c>
      <c r="N551" s="20">
        <v>40483</v>
      </c>
      <c r="O551" s="20">
        <v>40374</v>
      </c>
      <c r="P551" s="21">
        <f t="shared" si="16"/>
        <v>1</v>
      </c>
      <c r="Q551" s="22">
        <f t="shared" si="17"/>
        <v>-109</v>
      </c>
    </row>
    <row r="552" spans="1:17" x14ac:dyDescent="0.2">
      <c r="A552" s="23">
        <v>81805.02</v>
      </c>
      <c r="B552" s="17" t="s">
        <v>94</v>
      </c>
      <c r="C552" s="17" t="s">
        <v>7824</v>
      </c>
      <c r="D552" s="17" t="s">
        <v>1206</v>
      </c>
      <c r="E552" s="17" t="s">
        <v>7693</v>
      </c>
      <c r="F552" s="17" t="s">
        <v>7694</v>
      </c>
      <c r="G552" s="18">
        <v>13.9</v>
      </c>
      <c r="H552" s="18">
        <v>15.8</v>
      </c>
      <c r="I552" s="19">
        <v>744669.6</v>
      </c>
      <c r="J552" s="20">
        <v>39493</v>
      </c>
      <c r="K552" s="17" t="s">
        <v>8631</v>
      </c>
      <c r="L552" s="17" t="s">
        <v>7763</v>
      </c>
      <c r="M552" s="17" t="s">
        <v>7826</v>
      </c>
      <c r="N552" s="20">
        <v>39597</v>
      </c>
      <c r="O552" s="20">
        <v>39597</v>
      </c>
      <c r="P552" s="21">
        <f t="shared" si="16"/>
        <v>0</v>
      </c>
      <c r="Q552" s="22">
        <f t="shared" si="17"/>
        <v>0</v>
      </c>
    </row>
    <row r="553" spans="1:17" x14ac:dyDescent="0.2">
      <c r="A553" s="23">
        <v>110904</v>
      </c>
      <c r="B553" s="17" t="s">
        <v>202</v>
      </c>
      <c r="C553" s="17" t="s">
        <v>8070</v>
      </c>
      <c r="D553" s="17" t="s">
        <v>538</v>
      </c>
      <c r="E553" s="17" t="s">
        <v>7693</v>
      </c>
      <c r="F553" s="17" t="s">
        <v>7694</v>
      </c>
      <c r="G553" s="18">
        <v>4.26</v>
      </c>
      <c r="H553" s="18">
        <v>9.16</v>
      </c>
      <c r="I553" s="19">
        <v>1612583.84</v>
      </c>
      <c r="J553" s="20">
        <v>39619</v>
      </c>
      <c r="K553" s="17" t="s">
        <v>8632</v>
      </c>
      <c r="L553" s="17" t="s">
        <v>7763</v>
      </c>
      <c r="M553" s="17" t="s">
        <v>7826</v>
      </c>
      <c r="N553" s="20">
        <v>39723</v>
      </c>
      <c r="O553" s="20">
        <v>39723</v>
      </c>
      <c r="P553" s="21">
        <f t="shared" si="16"/>
        <v>0</v>
      </c>
      <c r="Q553" s="22">
        <f t="shared" si="17"/>
        <v>0</v>
      </c>
    </row>
    <row r="554" spans="1:17" x14ac:dyDescent="0.2">
      <c r="A554" s="23">
        <v>83018.009999999995</v>
      </c>
      <c r="B554" s="17" t="s">
        <v>65</v>
      </c>
      <c r="C554" s="17" t="s">
        <v>7771</v>
      </c>
      <c r="D554" s="17" t="s">
        <v>369</v>
      </c>
      <c r="E554" s="17" t="s">
        <v>7693</v>
      </c>
      <c r="F554" s="17" t="s">
        <v>7694</v>
      </c>
      <c r="G554" s="18">
        <v>0</v>
      </c>
      <c r="H554" s="18">
        <v>2.3199999999999998</v>
      </c>
      <c r="I554" s="19">
        <v>470977.91</v>
      </c>
      <c r="J554" s="20">
        <v>40277</v>
      </c>
      <c r="K554" s="17" t="s">
        <v>8633</v>
      </c>
      <c r="L554" s="17" t="s">
        <v>7957</v>
      </c>
      <c r="M554" s="17" t="s">
        <v>8634</v>
      </c>
      <c r="N554" s="20">
        <v>40483</v>
      </c>
      <c r="O554" s="20">
        <v>40417</v>
      </c>
      <c r="P554" s="21">
        <f t="shared" si="16"/>
        <v>1</v>
      </c>
      <c r="Q554" s="22">
        <f t="shared" si="17"/>
        <v>-66</v>
      </c>
    </row>
    <row r="555" spans="1:17" x14ac:dyDescent="0.2">
      <c r="A555" s="23">
        <v>81313.009999999995</v>
      </c>
      <c r="B555" s="17" t="s">
        <v>304</v>
      </c>
      <c r="C555" s="17" t="s">
        <v>8128</v>
      </c>
      <c r="D555" s="17" t="s">
        <v>348</v>
      </c>
      <c r="E555" s="17" t="s">
        <v>7693</v>
      </c>
      <c r="F555" s="17" t="s">
        <v>7694</v>
      </c>
      <c r="G555" s="18">
        <v>15.36</v>
      </c>
      <c r="H555" s="18">
        <v>17.010000000000002</v>
      </c>
      <c r="I555" s="19">
        <v>1151736</v>
      </c>
      <c r="J555" s="20">
        <v>39619</v>
      </c>
      <c r="K555" s="17" t="s">
        <v>8635</v>
      </c>
      <c r="L555" s="17" t="s">
        <v>7702</v>
      </c>
      <c r="M555" s="17" t="s">
        <v>8064</v>
      </c>
      <c r="N555" s="20">
        <v>39756</v>
      </c>
      <c r="O555" s="20">
        <v>39756</v>
      </c>
      <c r="P555" s="21">
        <f t="shared" si="16"/>
        <v>0</v>
      </c>
      <c r="Q555" s="22">
        <f t="shared" si="17"/>
        <v>0</v>
      </c>
    </row>
    <row r="556" spans="1:17" x14ac:dyDescent="0.2">
      <c r="A556" s="23">
        <v>102093.01</v>
      </c>
      <c r="B556" s="17" t="s">
        <v>194</v>
      </c>
      <c r="C556" s="17" t="s">
        <v>8336</v>
      </c>
      <c r="D556" s="17" t="s">
        <v>3089</v>
      </c>
      <c r="E556" s="17" t="s">
        <v>7693</v>
      </c>
      <c r="F556" s="17" t="s">
        <v>7694</v>
      </c>
      <c r="G556" s="18">
        <v>12.91</v>
      </c>
      <c r="H556" s="18">
        <v>15.64</v>
      </c>
      <c r="I556" s="19">
        <v>448342.27</v>
      </c>
      <c r="J556" s="20">
        <v>40277</v>
      </c>
      <c r="K556" s="17" t="s">
        <v>8636</v>
      </c>
      <c r="L556" s="17" t="s">
        <v>7773</v>
      </c>
      <c r="M556" s="17" t="s">
        <v>8637</v>
      </c>
      <c r="N556" s="20">
        <v>40483</v>
      </c>
      <c r="O556" s="20">
        <v>40434</v>
      </c>
      <c r="P556" s="21">
        <f t="shared" si="16"/>
        <v>1</v>
      </c>
      <c r="Q556" s="22">
        <f t="shared" si="17"/>
        <v>-49</v>
      </c>
    </row>
    <row r="557" spans="1:17" x14ac:dyDescent="0.2">
      <c r="A557" s="23">
        <v>112191</v>
      </c>
      <c r="B557" s="17" t="s">
        <v>278</v>
      </c>
      <c r="C557" s="17" t="s">
        <v>7968</v>
      </c>
      <c r="D557" s="17" t="s">
        <v>448</v>
      </c>
      <c r="E557" s="17" t="s">
        <v>7693</v>
      </c>
      <c r="F557" s="17" t="s">
        <v>7694</v>
      </c>
      <c r="G557" s="18">
        <v>10.7</v>
      </c>
      <c r="H557" s="18">
        <v>13.96</v>
      </c>
      <c r="I557" s="19">
        <v>826531.26</v>
      </c>
      <c r="J557" s="20">
        <v>40277</v>
      </c>
      <c r="K557" s="17" t="s">
        <v>8638</v>
      </c>
      <c r="L557" s="17" t="s">
        <v>7773</v>
      </c>
      <c r="M557" s="17" t="s">
        <v>8639</v>
      </c>
      <c r="N557" s="20">
        <v>40483</v>
      </c>
      <c r="O557" s="20">
        <v>40449</v>
      </c>
      <c r="P557" s="21">
        <f t="shared" si="16"/>
        <v>1</v>
      </c>
      <c r="Q557" s="22">
        <f t="shared" si="17"/>
        <v>-34</v>
      </c>
    </row>
    <row r="558" spans="1:17" x14ac:dyDescent="0.2">
      <c r="A558" s="23">
        <v>82464.009999999995</v>
      </c>
      <c r="B558" s="17" t="s">
        <v>267</v>
      </c>
      <c r="C558" s="17" t="s">
        <v>7832</v>
      </c>
      <c r="D558" s="17" t="s">
        <v>491</v>
      </c>
      <c r="E558" s="17" t="s">
        <v>7693</v>
      </c>
      <c r="F558" s="17" t="s">
        <v>7694</v>
      </c>
      <c r="G558" s="18">
        <v>7.28</v>
      </c>
      <c r="H558" s="18">
        <v>11.43</v>
      </c>
      <c r="I558" s="19">
        <v>589834</v>
      </c>
      <c r="J558" s="20">
        <v>39535</v>
      </c>
      <c r="K558" s="17" t="s">
        <v>7754</v>
      </c>
      <c r="L558" s="17" t="s">
        <v>7755</v>
      </c>
      <c r="M558" s="17" t="s">
        <v>7756</v>
      </c>
      <c r="N558" s="20">
        <v>39668</v>
      </c>
      <c r="O558" s="20">
        <v>39668</v>
      </c>
      <c r="P558" s="21">
        <f t="shared" si="16"/>
        <v>0</v>
      </c>
      <c r="Q558" s="22">
        <f t="shared" si="17"/>
        <v>0</v>
      </c>
    </row>
    <row r="559" spans="1:17" x14ac:dyDescent="0.2">
      <c r="A559" s="23">
        <v>83831.009999999995</v>
      </c>
      <c r="B559" s="17" t="s">
        <v>278</v>
      </c>
      <c r="C559" s="17" t="s">
        <v>7968</v>
      </c>
      <c r="D559" s="17" t="s">
        <v>322</v>
      </c>
      <c r="E559" s="17" t="s">
        <v>7693</v>
      </c>
      <c r="F559" s="17" t="s">
        <v>7694</v>
      </c>
      <c r="G559" s="18">
        <v>11.18</v>
      </c>
      <c r="H559" s="18">
        <v>11.51</v>
      </c>
      <c r="I559" s="19">
        <v>92812.36</v>
      </c>
      <c r="J559" s="20">
        <v>40277</v>
      </c>
      <c r="K559" s="17" t="s">
        <v>8638</v>
      </c>
      <c r="L559" s="17" t="s">
        <v>7773</v>
      </c>
      <c r="M559" s="17" t="s">
        <v>8640</v>
      </c>
      <c r="N559" s="20">
        <v>40483</v>
      </c>
      <c r="O559" s="20">
        <v>40449</v>
      </c>
      <c r="P559" s="21">
        <f t="shared" si="16"/>
        <v>1</v>
      </c>
      <c r="Q559" s="22">
        <f t="shared" si="17"/>
        <v>-34</v>
      </c>
    </row>
    <row r="560" spans="1:17" x14ac:dyDescent="0.2">
      <c r="A560" s="23">
        <v>110830</v>
      </c>
      <c r="B560" s="17" t="s">
        <v>174</v>
      </c>
      <c r="C560" s="17" t="s">
        <v>7780</v>
      </c>
      <c r="D560" s="17" t="s">
        <v>71</v>
      </c>
      <c r="E560" s="17" t="s">
        <v>7693</v>
      </c>
      <c r="F560" s="17" t="s">
        <v>7694</v>
      </c>
      <c r="G560" s="18">
        <v>5.36</v>
      </c>
      <c r="H560" s="18">
        <v>10.58</v>
      </c>
      <c r="I560" s="19">
        <v>787703.86</v>
      </c>
      <c r="J560" s="20">
        <v>39661</v>
      </c>
      <c r="K560" s="17" t="s">
        <v>7787</v>
      </c>
      <c r="L560" s="17" t="s">
        <v>8641</v>
      </c>
      <c r="M560" s="17" t="s">
        <v>7789</v>
      </c>
      <c r="N560" s="20">
        <v>39772</v>
      </c>
      <c r="O560" s="20">
        <v>39772</v>
      </c>
      <c r="P560" s="21">
        <f t="shared" si="16"/>
        <v>0</v>
      </c>
      <c r="Q560" s="22">
        <f t="shared" si="17"/>
        <v>0</v>
      </c>
    </row>
    <row r="561" spans="1:17" x14ac:dyDescent="0.2">
      <c r="A561" s="23">
        <v>113399</v>
      </c>
      <c r="B561" s="17" t="s">
        <v>54</v>
      </c>
      <c r="C561" s="17" t="s">
        <v>7709</v>
      </c>
      <c r="D561" s="17" t="s">
        <v>2652</v>
      </c>
      <c r="E561" s="17" t="s">
        <v>7693</v>
      </c>
      <c r="F561" s="17" t="s">
        <v>7694</v>
      </c>
      <c r="G561" s="18">
        <v>0</v>
      </c>
      <c r="H561" s="18">
        <v>8.25</v>
      </c>
      <c r="I561" s="19">
        <v>809973.64</v>
      </c>
      <c r="J561" s="20">
        <v>40277</v>
      </c>
      <c r="K561" s="17" t="s">
        <v>8642</v>
      </c>
      <c r="L561" s="17" t="s">
        <v>8411</v>
      </c>
      <c r="M561" s="17" t="s">
        <v>8643</v>
      </c>
      <c r="N561" s="20">
        <v>40499</v>
      </c>
      <c r="O561" s="20">
        <v>40466</v>
      </c>
      <c r="P561" s="21">
        <f t="shared" si="16"/>
        <v>1</v>
      </c>
      <c r="Q561" s="22">
        <f t="shared" si="17"/>
        <v>-33</v>
      </c>
    </row>
    <row r="562" spans="1:17" x14ac:dyDescent="0.2">
      <c r="A562" s="23">
        <v>113490</v>
      </c>
      <c r="B562" s="17" t="s">
        <v>287</v>
      </c>
      <c r="C562" s="17" t="s">
        <v>8160</v>
      </c>
      <c r="D562" s="17" t="s">
        <v>363</v>
      </c>
      <c r="E562" s="17" t="s">
        <v>7693</v>
      </c>
      <c r="F562" s="17" t="s">
        <v>7694</v>
      </c>
      <c r="G562" s="18">
        <v>0</v>
      </c>
      <c r="H562" s="18">
        <v>2.7</v>
      </c>
      <c r="I562" s="19">
        <v>102418.01</v>
      </c>
      <c r="J562" s="20">
        <v>40256</v>
      </c>
      <c r="K562" s="17" t="s">
        <v>8644</v>
      </c>
      <c r="L562" s="17" t="s">
        <v>7900</v>
      </c>
      <c r="M562" s="17" t="s">
        <v>8459</v>
      </c>
      <c r="N562" s="20">
        <v>40404</v>
      </c>
      <c r="O562" s="20">
        <v>40404</v>
      </c>
      <c r="P562" s="21">
        <f t="shared" si="16"/>
        <v>0</v>
      </c>
      <c r="Q562" s="22">
        <f t="shared" si="17"/>
        <v>0</v>
      </c>
    </row>
    <row r="563" spans="1:17" x14ac:dyDescent="0.2">
      <c r="A563" s="23">
        <v>82108.02</v>
      </c>
      <c r="B563" s="17" t="s">
        <v>318</v>
      </c>
      <c r="C563" s="17" t="s">
        <v>7887</v>
      </c>
      <c r="D563" s="17" t="s">
        <v>913</v>
      </c>
      <c r="E563" s="17" t="s">
        <v>7693</v>
      </c>
      <c r="F563" s="17" t="s">
        <v>7694</v>
      </c>
      <c r="G563" s="18">
        <v>12.65</v>
      </c>
      <c r="H563" s="18">
        <v>16.2</v>
      </c>
      <c r="I563" s="19">
        <v>422141.33</v>
      </c>
      <c r="J563" s="20">
        <v>40347</v>
      </c>
      <c r="K563" s="17" t="s">
        <v>8645</v>
      </c>
      <c r="L563" s="17" t="s">
        <v>8411</v>
      </c>
      <c r="M563" s="17" t="s">
        <v>8646</v>
      </c>
      <c r="N563" s="20">
        <v>40499</v>
      </c>
      <c r="O563" s="20">
        <v>40482</v>
      </c>
      <c r="P563" s="21">
        <f t="shared" si="16"/>
        <v>1</v>
      </c>
      <c r="Q563" s="22">
        <f t="shared" si="17"/>
        <v>-17</v>
      </c>
    </row>
    <row r="564" spans="1:17" x14ac:dyDescent="0.2">
      <c r="A564" s="23">
        <v>113856</v>
      </c>
      <c r="B564" s="17" t="s">
        <v>54</v>
      </c>
      <c r="C564" s="17" t="s">
        <v>7709</v>
      </c>
      <c r="D564" s="17" t="s">
        <v>555</v>
      </c>
      <c r="E564" s="17" t="s">
        <v>7693</v>
      </c>
      <c r="F564" s="17" t="s">
        <v>7694</v>
      </c>
      <c r="G564" s="18">
        <v>23.8</v>
      </c>
      <c r="H564" s="18">
        <v>24.63</v>
      </c>
      <c r="I564" s="19">
        <v>287701.09999999998</v>
      </c>
      <c r="J564" s="20">
        <v>40347</v>
      </c>
      <c r="K564" s="17" t="s">
        <v>8647</v>
      </c>
      <c r="L564" s="17" t="s">
        <v>7706</v>
      </c>
      <c r="M564" s="17" t="s">
        <v>8011</v>
      </c>
      <c r="N564" s="20">
        <v>40499</v>
      </c>
      <c r="O564" s="20">
        <v>40482</v>
      </c>
      <c r="P564" s="21">
        <f t="shared" si="16"/>
        <v>1</v>
      </c>
      <c r="Q564" s="22">
        <f t="shared" si="17"/>
        <v>-17</v>
      </c>
    </row>
    <row r="565" spans="1:17" x14ac:dyDescent="0.2">
      <c r="A565" s="23">
        <v>113388</v>
      </c>
      <c r="B565" s="17" t="s">
        <v>54</v>
      </c>
      <c r="C565" s="17" t="s">
        <v>7709</v>
      </c>
      <c r="D565" s="17" t="s">
        <v>3006</v>
      </c>
      <c r="E565" s="17" t="s">
        <v>7693</v>
      </c>
      <c r="F565" s="17" t="s">
        <v>7694</v>
      </c>
      <c r="G565" s="18">
        <v>0</v>
      </c>
      <c r="H565" s="18">
        <v>3.25</v>
      </c>
      <c r="I565" s="19">
        <v>790928.24</v>
      </c>
      <c r="J565" s="20">
        <v>40277</v>
      </c>
      <c r="K565" s="17" t="s">
        <v>8648</v>
      </c>
      <c r="L565" s="17" t="s">
        <v>7706</v>
      </c>
      <c r="M565" s="17" t="s">
        <v>8011</v>
      </c>
      <c r="N565" s="20">
        <v>40499</v>
      </c>
      <c r="O565" s="20">
        <v>40482</v>
      </c>
      <c r="P565" s="21">
        <f t="shared" si="16"/>
        <v>1</v>
      </c>
      <c r="Q565" s="22">
        <f t="shared" si="17"/>
        <v>-17</v>
      </c>
    </row>
    <row r="566" spans="1:17" x14ac:dyDescent="0.2">
      <c r="A566" s="23">
        <v>113878</v>
      </c>
      <c r="B566" s="17" t="s">
        <v>169</v>
      </c>
      <c r="C566" s="17" t="s">
        <v>7694</v>
      </c>
      <c r="D566" s="17" t="s">
        <v>50</v>
      </c>
      <c r="E566" s="17" t="s">
        <v>7693</v>
      </c>
      <c r="F566" s="17" t="s">
        <v>7694</v>
      </c>
      <c r="G566" s="18">
        <v>4</v>
      </c>
      <c r="H566" s="18">
        <v>10.63</v>
      </c>
      <c r="I566" s="19">
        <v>734392.36</v>
      </c>
      <c r="J566" s="20">
        <v>40347</v>
      </c>
      <c r="K566" s="17" t="s">
        <v>8649</v>
      </c>
      <c r="L566" s="17" t="s">
        <v>7699</v>
      </c>
      <c r="M566" s="17" t="s">
        <v>8650</v>
      </c>
      <c r="N566" s="20">
        <v>40482</v>
      </c>
      <c r="O566" s="20">
        <v>40482</v>
      </c>
      <c r="P566" s="21">
        <f t="shared" si="16"/>
        <v>0</v>
      </c>
      <c r="Q566" s="22">
        <f t="shared" si="17"/>
        <v>0</v>
      </c>
    </row>
    <row r="567" spans="1:17" x14ac:dyDescent="0.2">
      <c r="A567" s="23">
        <v>102641.02</v>
      </c>
      <c r="B567" s="17" t="s">
        <v>284</v>
      </c>
      <c r="C567" s="17" t="s">
        <v>7865</v>
      </c>
      <c r="D567" s="17" t="s">
        <v>114</v>
      </c>
      <c r="E567" s="17" t="s">
        <v>7693</v>
      </c>
      <c r="F567" s="17" t="s">
        <v>7694</v>
      </c>
      <c r="G567" s="18">
        <v>19.649999999999999</v>
      </c>
      <c r="H567" s="18">
        <v>24.16</v>
      </c>
      <c r="I567" s="19">
        <v>2680308.13</v>
      </c>
      <c r="J567" s="20">
        <v>40347</v>
      </c>
      <c r="K567" s="17" t="s">
        <v>8651</v>
      </c>
      <c r="L567" s="17" t="s">
        <v>7706</v>
      </c>
      <c r="M567" s="17" t="s">
        <v>8652</v>
      </c>
      <c r="N567" s="20">
        <v>40494</v>
      </c>
      <c r="O567" s="20">
        <v>40494</v>
      </c>
      <c r="P567" s="21">
        <f t="shared" si="16"/>
        <v>0</v>
      </c>
      <c r="Q567" s="22">
        <f t="shared" si="17"/>
        <v>0</v>
      </c>
    </row>
    <row r="568" spans="1:17" x14ac:dyDescent="0.2">
      <c r="A568" s="23">
        <v>113857</v>
      </c>
      <c r="B568" s="17" t="s">
        <v>54</v>
      </c>
      <c r="C568" s="17" t="s">
        <v>7709</v>
      </c>
      <c r="D568" s="17" t="s">
        <v>1303</v>
      </c>
      <c r="E568" s="17" t="s">
        <v>7693</v>
      </c>
      <c r="F568" s="17" t="s">
        <v>7694</v>
      </c>
      <c r="G568" s="18">
        <v>0</v>
      </c>
      <c r="H568" s="18">
        <v>1.85</v>
      </c>
      <c r="I568" s="19">
        <v>235853.32</v>
      </c>
      <c r="J568" s="20">
        <v>40347</v>
      </c>
      <c r="K568" s="17" t="s">
        <v>8647</v>
      </c>
      <c r="L568" s="17" t="s">
        <v>7706</v>
      </c>
      <c r="M568" s="17" t="s">
        <v>8653</v>
      </c>
      <c r="N568" s="20">
        <v>40499</v>
      </c>
      <c r="O568" s="20">
        <v>40482</v>
      </c>
      <c r="P568" s="21">
        <f t="shared" si="16"/>
        <v>1</v>
      </c>
      <c r="Q568" s="22">
        <f t="shared" si="17"/>
        <v>-17</v>
      </c>
    </row>
    <row r="569" spans="1:17" x14ac:dyDescent="0.2">
      <c r="A569" s="23">
        <v>83250.009999999995</v>
      </c>
      <c r="B569" s="17" t="s">
        <v>174</v>
      </c>
      <c r="C569" s="17" t="s">
        <v>7780</v>
      </c>
      <c r="D569" s="17" t="s">
        <v>8654</v>
      </c>
      <c r="E569" s="17" t="s">
        <v>7693</v>
      </c>
      <c r="F569" s="17" t="s">
        <v>7694</v>
      </c>
      <c r="G569" s="18">
        <v>15.17</v>
      </c>
      <c r="H569" s="18">
        <v>15.37</v>
      </c>
      <c r="I569" s="19">
        <v>79915</v>
      </c>
      <c r="J569" s="20">
        <v>39941</v>
      </c>
      <c r="K569" s="17" t="s">
        <v>8296</v>
      </c>
      <c r="L569" s="17" t="s">
        <v>7788</v>
      </c>
      <c r="M569" s="17" t="s">
        <v>8655</v>
      </c>
      <c r="N569" s="20">
        <v>40036</v>
      </c>
      <c r="O569" s="20">
        <v>40036</v>
      </c>
      <c r="P569" s="21">
        <f t="shared" si="16"/>
        <v>0</v>
      </c>
      <c r="Q569" s="22">
        <f t="shared" si="17"/>
        <v>0</v>
      </c>
    </row>
    <row r="570" spans="1:17" x14ac:dyDescent="0.2">
      <c r="A570" s="23">
        <v>113861</v>
      </c>
      <c r="B570" s="17" t="s">
        <v>54</v>
      </c>
      <c r="C570" s="17" t="s">
        <v>7709</v>
      </c>
      <c r="D570" s="17" t="s">
        <v>2629</v>
      </c>
      <c r="E570" s="17" t="s">
        <v>7693</v>
      </c>
      <c r="F570" s="17" t="s">
        <v>7694</v>
      </c>
      <c r="G570" s="18">
        <v>17.440000000000001</v>
      </c>
      <c r="H570" s="18">
        <v>17.920000000000002</v>
      </c>
      <c r="I570" s="19">
        <v>155368.15</v>
      </c>
      <c r="J570" s="20">
        <v>40347</v>
      </c>
      <c r="K570" s="17" t="s">
        <v>8647</v>
      </c>
      <c r="L570" s="17" t="s">
        <v>7706</v>
      </c>
      <c r="M570" s="17" t="s">
        <v>8656</v>
      </c>
      <c r="N570" s="20">
        <v>40499</v>
      </c>
      <c r="O570" s="20">
        <v>40482</v>
      </c>
      <c r="P570" s="21">
        <f t="shared" si="16"/>
        <v>1</v>
      </c>
      <c r="Q570" s="22">
        <f t="shared" si="17"/>
        <v>-17</v>
      </c>
    </row>
    <row r="571" spans="1:17" x14ac:dyDescent="0.2">
      <c r="A571" s="23">
        <v>112119</v>
      </c>
      <c r="B571" s="17" t="s">
        <v>131</v>
      </c>
      <c r="C571" s="17" t="s">
        <v>7753</v>
      </c>
      <c r="D571" s="17" t="s">
        <v>339</v>
      </c>
      <c r="E571" s="17" t="s">
        <v>7693</v>
      </c>
      <c r="F571" s="17" t="s">
        <v>7694</v>
      </c>
      <c r="G571" s="18">
        <v>0</v>
      </c>
      <c r="H571" s="18">
        <v>2.6</v>
      </c>
      <c r="I571" s="19">
        <v>323707.74</v>
      </c>
      <c r="J571" s="20">
        <v>39941</v>
      </c>
      <c r="K571" s="17" t="s">
        <v>8657</v>
      </c>
      <c r="L571" s="17" t="s">
        <v>7755</v>
      </c>
      <c r="M571" s="17" t="s">
        <v>8291</v>
      </c>
      <c r="N571" s="20">
        <v>40086</v>
      </c>
      <c r="O571" s="20">
        <v>40086</v>
      </c>
      <c r="P571" s="21">
        <f t="shared" si="16"/>
        <v>0</v>
      </c>
      <c r="Q571" s="22">
        <f t="shared" si="17"/>
        <v>0</v>
      </c>
    </row>
    <row r="572" spans="1:17" x14ac:dyDescent="0.2">
      <c r="A572" s="23">
        <v>114134</v>
      </c>
      <c r="B572" s="17" t="s">
        <v>318</v>
      </c>
      <c r="C572" s="17" t="s">
        <v>7887</v>
      </c>
      <c r="D572" s="17" t="s">
        <v>757</v>
      </c>
      <c r="E572" s="17" t="s">
        <v>7693</v>
      </c>
      <c r="F572" s="17" t="s">
        <v>7694</v>
      </c>
      <c r="G572" s="18">
        <v>0</v>
      </c>
      <c r="H572" s="18">
        <v>0.3</v>
      </c>
      <c r="I572" s="19">
        <v>53593.78</v>
      </c>
      <c r="J572" s="20">
        <v>40347</v>
      </c>
      <c r="K572" s="17" t="s">
        <v>8645</v>
      </c>
      <c r="L572" s="17" t="s">
        <v>8411</v>
      </c>
      <c r="M572" s="17" t="s">
        <v>8658</v>
      </c>
      <c r="N572" s="20">
        <v>40499</v>
      </c>
      <c r="O572" s="20">
        <v>40482</v>
      </c>
      <c r="P572" s="21">
        <f t="shared" si="16"/>
        <v>1</v>
      </c>
      <c r="Q572" s="22">
        <f t="shared" si="17"/>
        <v>-17</v>
      </c>
    </row>
    <row r="573" spans="1:17" x14ac:dyDescent="0.2">
      <c r="A573" s="23">
        <v>81931.009999999995</v>
      </c>
      <c r="B573" s="17" t="s">
        <v>310</v>
      </c>
      <c r="C573" s="17" t="s">
        <v>7878</v>
      </c>
      <c r="D573" s="17" t="s">
        <v>4660</v>
      </c>
      <c r="E573" s="17" t="s">
        <v>8659</v>
      </c>
      <c r="F573" s="17" t="s">
        <v>7694</v>
      </c>
      <c r="G573" s="18">
        <v>0</v>
      </c>
      <c r="H573" s="18">
        <v>1.63</v>
      </c>
      <c r="I573" s="19">
        <v>912409.8</v>
      </c>
      <c r="J573" s="20">
        <v>39976</v>
      </c>
      <c r="K573" s="17" t="s">
        <v>7880</v>
      </c>
      <c r="L573" s="17" t="s">
        <v>7874</v>
      </c>
      <c r="M573" s="17" t="s">
        <v>7881</v>
      </c>
      <c r="N573" s="20">
        <v>40130</v>
      </c>
      <c r="O573" s="20">
        <v>40130</v>
      </c>
      <c r="P573" s="21">
        <f t="shared" si="16"/>
        <v>0</v>
      </c>
      <c r="Q573" s="22">
        <f t="shared" si="17"/>
        <v>0</v>
      </c>
    </row>
    <row r="574" spans="1:17" x14ac:dyDescent="0.2">
      <c r="A574" s="23">
        <v>81931.009999999995</v>
      </c>
      <c r="B574" s="17" t="s">
        <v>310</v>
      </c>
      <c r="C574" s="17" t="s">
        <v>7878</v>
      </c>
      <c r="D574" s="17" t="s">
        <v>4660</v>
      </c>
      <c r="E574" s="17" t="s">
        <v>7879</v>
      </c>
      <c r="F574" s="17" t="s">
        <v>7694</v>
      </c>
      <c r="G574" s="18">
        <v>0</v>
      </c>
      <c r="H574" s="18">
        <v>1.54</v>
      </c>
      <c r="I574" s="19">
        <v>912409.8</v>
      </c>
      <c r="J574" s="20">
        <v>39976</v>
      </c>
      <c r="K574" s="17" t="s">
        <v>7880</v>
      </c>
      <c r="L574" s="17" t="s">
        <v>7874</v>
      </c>
      <c r="M574" s="17" t="s">
        <v>7881</v>
      </c>
      <c r="N574" s="20">
        <v>40130</v>
      </c>
      <c r="O574" s="20">
        <v>40130</v>
      </c>
      <c r="P574" s="21">
        <f t="shared" si="16"/>
        <v>0</v>
      </c>
      <c r="Q574" s="22">
        <f t="shared" si="17"/>
        <v>0</v>
      </c>
    </row>
    <row r="575" spans="1:17" x14ac:dyDescent="0.2">
      <c r="A575" s="23">
        <v>101409.02</v>
      </c>
      <c r="B575" s="17" t="s">
        <v>192</v>
      </c>
      <c r="C575" s="17" t="s">
        <v>7804</v>
      </c>
      <c r="D575" s="17" t="s">
        <v>401</v>
      </c>
      <c r="E575" s="17" t="s">
        <v>7693</v>
      </c>
      <c r="F575" s="17" t="s">
        <v>7694</v>
      </c>
      <c r="G575" s="18">
        <v>0</v>
      </c>
      <c r="H575" s="18">
        <v>4.4000000000000004</v>
      </c>
      <c r="I575" s="19">
        <v>223457.43</v>
      </c>
      <c r="J575" s="20">
        <v>39892</v>
      </c>
      <c r="K575" s="17" t="s">
        <v>8660</v>
      </c>
      <c r="L575" s="17" t="s">
        <v>7699</v>
      </c>
      <c r="M575" s="17" t="s">
        <v>8661</v>
      </c>
      <c r="N575" s="20">
        <v>39990</v>
      </c>
      <c r="O575" s="20">
        <v>39990</v>
      </c>
      <c r="P575" s="21">
        <f t="shared" si="16"/>
        <v>0</v>
      </c>
      <c r="Q575" s="22">
        <f t="shared" si="17"/>
        <v>0</v>
      </c>
    </row>
    <row r="576" spans="1:17" x14ac:dyDescent="0.2">
      <c r="A576" s="23">
        <v>112190</v>
      </c>
      <c r="B576" s="17" t="s">
        <v>316</v>
      </c>
      <c r="C576" s="17" t="s">
        <v>7800</v>
      </c>
      <c r="D576" s="17" t="s">
        <v>363</v>
      </c>
      <c r="E576" s="17" t="s">
        <v>7693</v>
      </c>
      <c r="F576" s="17" t="s">
        <v>7694</v>
      </c>
      <c r="G576" s="18">
        <v>0</v>
      </c>
      <c r="H576" s="18">
        <v>1.89</v>
      </c>
      <c r="I576" s="19">
        <v>186971.96</v>
      </c>
      <c r="J576" s="20">
        <v>39976</v>
      </c>
      <c r="K576" s="17" t="s">
        <v>8311</v>
      </c>
      <c r="L576" s="17" t="s">
        <v>7773</v>
      </c>
      <c r="M576" s="17" t="s">
        <v>8312</v>
      </c>
      <c r="N576" s="20">
        <v>40086</v>
      </c>
      <c r="O576" s="20">
        <v>40086</v>
      </c>
      <c r="P576" s="21">
        <f t="shared" si="16"/>
        <v>0</v>
      </c>
      <c r="Q576" s="22">
        <f t="shared" si="17"/>
        <v>0</v>
      </c>
    </row>
    <row r="577" spans="1:17" x14ac:dyDescent="0.2">
      <c r="A577" s="23">
        <v>81429.009999999995</v>
      </c>
      <c r="B577" s="17" t="s">
        <v>355</v>
      </c>
      <c r="C577" s="17" t="s">
        <v>7896</v>
      </c>
      <c r="D577" s="17" t="s">
        <v>356</v>
      </c>
      <c r="E577" s="17" t="s">
        <v>7693</v>
      </c>
      <c r="F577" s="17" t="s">
        <v>7694</v>
      </c>
      <c r="G577" s="18">
        <v>10.57</v>
      </c>
      <c r="H577" s="18">
        <v>17.84</v>
      </c>
      <c r="I577" s="19">
        <v>1114952.79</v>
      </c>
      <c r="J577" s="20">
        <v>39976</v>
      </c>
      <c r="K577" s="17" t="s">
        <v>8662</v>
      </c>
      <c r="L577" s="17" t="s">
        <v>7763</v>
      </c>
      <c r="M577" s="17" t="s">
        <v>7998</v>
      </c>
      <c r="N577" s="20">
        <v>40087</v>
      </c>
      <c r="O577" s="20">
        <v>40087</v>
      </c>
      <c r="P577" s="21">
        <f t="shared" si="16"/>
        <v>0</v>
      </c>
      <c r="Q577" s="22">
        <f t="shared" si="17"/>
        <v>0</v>
      </c>
    </row>
    <row r="578" spans="1:17" x14ac:dyDescent="0.2">
      <c r="A578" s="23">
        <v>82921.009999999995</v>
      </c>
      <c r="B578" s="17" t="s">
        <v>292</v>
      </c>
      <c r="C578" s="17" t="s">
        <v>8052</v>
      </c>
      <c r="D578" s="17" t="s">
        <v>442</v>
      </c>
      <c r="E578" s="17" t="s">
        <v>7693</v>
      </c>
      <c r="F578" s="17" t="s">
        <v>7694</v>
      </c>
      <c r="G578" s="18">
        <v>0</v>
      </c>
      <c r="H578" s="18">
        <v>5.07</v>
      </c>
      <c r="I578" s="19">
        <v>758926.27</v>
      </c>
      <c r="J578" s="20">
        <v>39941</v>
      </c>
      <c r="K578" s="17" t="s">
        <v>8401</v>
      </c>
      <c r="L578" s="17" t="s">
        <v>8175</v>
      </c>
      <c r="M578" s="17" t="s">
        <v>8287</v>
      </c>
      <c r="N578" s="20">
        <v>40086</v>
      </c>
      <c r="O578" s="20">
        <v>40086</v>
      </c>
      <c r="P578" s="21">
        <f t="shared" si="16"/>
        <v>0</v>
      </c>
      <c r="Q578" s="22">
        <f t="shared" si="17"/>
        <v>0</v>
      </c>
    </row>
    <row r="579" spans="1:17" x14ac:dyDescent="0.2">
      <c r="A579" s="23">
        <v>82990.009999999995</v>
      </c>
      <c r="B579" s="17" t="s">
        <v>86</v>
      </c>
      <c r="C579" s="17" t="s">
        <v>7920</v>
      </c>
      <c r="D579" s="17" t="s">
        <v>1080</v>
      </c>
      <c r="E579" s="17" t="s">
        <v>7693</v>
      </c>
      <c r="F579" s="17" t="s">
        <v>7694</v>
      </c>
      <c r="G579" s="18">
        <v>12.6</v>
      </c>
      <c r="H579" s="18">
        <v>14.62</v>
      </c>
      <c r="I579" s="19">
        <v>194209.92000000001</v>
      </c>
      <c r="J579" s="20">
        <v>39941</v>
      </c>
      <c r="K579" s="17" t="s">
        <v>8663</v>
      </c>
      <c r="L579" s="17" t="s">
        <v>7874</v>
      </c>
      <c r="M579" s="17" t="s">
        <v>7752</v>
      </c>
      <c r="N579" s="20">
        <v>40022</v>
      </c>
      <c r="O579" s="20">
        <v>40022</v>
      </c>
      <c r="P579" s="21">
        <f t="shared" ref="P579:P642" si="18">IF(N579=O579,0,1)</f>
        <v>0</v>
      </c>
      <c r="Q579" s="22">
        <f t="shared" ref="Q579:Q642" si="19">O579-N579</f>
        <v>0</v>
      </c>
    </row>
    <row r="580" spans="1:17" x14ac:dyDescent="0.2">
      <c r="A580" s="23">
        <v>81763.009999999995</v>
      </c>
      <c r="B580" s="17" t="s">
        <v>181</v>
      </c>
      <c r="C580" s="17" t="s">
        <v>7746</v>
      </c>
      <c r="D580" s="17" t="s">
        <v>1772</v>
      </c>
      <c r="E580" s="17" t="s">
        <v>7693</v>
      </c>
      <c r="F580" s="17" t="s">
        <v>7694</v>
      </c>
      <c r="G580" s="18">
        <v>5.4</v>
      </c>
      <c r="H580" s="18">
        <v>11.48</v>
      </c>
      <c r="I580" s="19">
        <v>921605.3</v>
      </c>
      <c r="J580" s="20">
        <v>39976</v>
      </c>
      <c r="K580" s="17" t="s">
        <v>8664</v>
      </c>
      <c r="L580" s="17" t="s">
        <v>7699</v>
      </c>
      <c r="M580" s="17" t="s">
        <v>8287</v>
      </c>
      <c r="N580" s="20">
        <v>40130</v>
      </c>
      <c r="O580" s="20">
        <v>40130</v>
      </c>
      <c r="P580" s="21">
        <f t="shared" si="18"/>
        <v>0</v>
      </c>
      <c r="Q580" s="22">
        <f t="shared" si="19"/>
        <v>0</v>
      </c>
    </row>
    <row r="581" spans="1:17" x14ac:dyDescent="0.2">
      <c r="A581" s="23">
        <v>114133</v>
      </c>
      <c r="B581" s="17" t="s">
        <v>318</v>
      </c>
      <c r="C581" s="17" t="s">
        <v>7887</v>
      </c>
      <c r="D581" s="17" t="s">
        <v>474</v>
      </c>
      <c r="E581" s="17" t="s">
        <v>7693</v>
      </c>
      <c r="F581" s="17" t="s">
        <v>7710</v>
      </c>
      <c r="G581" s="18">
        <v>12.88</v>
      </c>
      <c r="H581" s="18">
        <v>13.29</v>
      </c>
      <c r="I581" s="19">
        <v>145032.01</v>
      </c>
      <c r="J581" s="20">
        <v>40347</v>
      </c>
      <c r="K581" s="17" t="s">
        <v>8645</v>
      </c>
      <c r="L581" s="17" t="s">
        <v>8411</v>
      </c>
      <c r="M581" s="17" t="s">
        <v>8665</v>
      </c>
      <c r="N581" s="20">
        <v>40499</v>
      </c>
      <c r="O581" s="20">
        <v>40482</v>
      </c>
      <c r="P581" s="21">
        <f t="shared" si="18"/>
        <v>1</v>
      </c>
      <c r="Q581" s="22">
        <f t="shared" si="19"/>
        <v>-17</v>
      </c>
    </row>
    <row r="582" spans="1:17" x14ac:dyDescent="0.2">
      <c r="A582" s="23">
        <v>84763.02</v>
      </c>
      <c r="B582" s="17" t="s">
        <v>25</v>
      </c>
      <c r="C582" s="17" t="s">
        <v>8043</v>
      </c>
      <c r="D582" s="17" t="s">
        <v>644</v>
      </c>
      <c r="E582" s="17" t="s">
        <v>7693</v>
      </c>
      <c r="F582" s="17" t="s">
        <v>7694</v>
      </c>
      <c r="G582" s="18">
        <v>17.600000000000001</v>
      </c>
      <c r="H582" s="18">
        <v>24.83</v>
      </c>
      <c r="I582" s="19">
        <v>691143.89</v>
      </c>
      <c r="J582" s="20">
        <v>40011</v>
      </c>
      <c r="K582" s="17" t="s">
        <v>8666</v>
      </c>
      <c r="L582" s="17" t="s">
        <v>8046</v>
      </c>
      <c r="M582" s="17" t="s">
        <v>8358</v>
      </c>
      <c r="N582" s="20">
        <v>40148</v>
      </c>
      <c r="O582" s="20">
        <v>40148</v>
      </c>
      <c r="P582" s="21">
        <f t="shared" si="18"/>
        <v>0</v>
      </c>
      <c r="Q582" s="22">
        <f t="shared" si="19"/>
        <v>0</v>
      </c>
    </row>
    <row r="583" spans="1:17" x14ac:dyDescent="0.2">
      <c r="A583" s="23">
        <v>114131</v>
      </c>
      <c r="B583" s="17" t="s">
        <v>188</v>
      </c>
      <c r="C583" s="17" t="s">
        <v>7704</v>
      </c>
      <c r="D583" s="17" t="s">
        <v>126</v>
      </c>
      <c r="E583" s="17" t="s">
        <v>7693</v>
      </c>
      <c r="F583" s="17" t="s">
        <v>7694</v>
      </c>
      <c r="G583" s="18">
        <v>0</v>
      </c>
      <c r="H583" s="18">
        <v>5.85</v>
      </c>
      <c r="I583" s="19">
        <v>1081648.1299999999</v>
      </c>
      <c r="J583" s="20">
        <v>40347</v>
      </c>
      <c r="K583" s="17" t="s">
        <v>8667</v>
      </c>
      <c r="L583" s="17" t="s">
        <v>8411</v>
      </c>
      <c r="M583" s="17" t="s">
        <v>8289</v>
      </c>
      <c r="N583" s="20">
        <v>40504</v>
      </c>
      <c r="O583" s="20">
        <v>40347</v>
      </c>
      <c r="P583" s="21">
        <f t="shared" si="18"/>
        <v>1</v>
      </c>
      <c r="Q583" s="22">
        <f t="shared" si="19"/>
        <v>-157</v>
      </c>
    </row>
    <row r="584" spans="1:17" x14ac:dyDescent="0.2">
      <c r="A584" s="23">
        <v>113954</v>
      </c>
      <c r="B584" s="17" t="s">
        <v>188</v>
      </c>
      <c r="C584" s="17" t="s">
        <v>7704</v>
      </c>
      <c r="D584" s="17" t="s">
        <v>3237</v>
      </c>
      <c r="E584" s="17" t="s">
        <v>7693</v>
      </c>
      <c r="F584" s="17" t="s">
        <v>7694</v>
      </c>
      <c r="G584" s="18">
        <v>0</v>
      </c>
      <c r="H584" s="18">
        <v>1.1599999999999999</v>
      </c>
      <c r="I584" s="19">
        <v>73452.160000000003</v>
      </c>
      <c r="J584" s="20">
        <v>40347</v>
      </c>
      <c r="K584" s="17" t="s">
        <v>8667</v>
      </c>
      <c r="L584" s="17" t="s">
        <v>8411</v>
      </c>
      <c r="M584" s="17" t="s">
        <v>8668</v>
      </c>
      <c r="N584" s="20">
        <v>40504</v>
      </c>
      <c r="O584" s="20">
        <v>40484</v>
      </c>
      <c r="P584" s="21">
        <f t="shared" si="18"/>
        <v>1</v>
      </c>
      <c r="Q584" s="22">
        <f t="shared" si="19"/>
        <v>-20</v>
      </c>
    </row>
    <row r="585" spans="1:17" x14ac:dyDescent="0.2">
      <c r="A585" s="23">
        <v>113468</v>
      </c>
      <c r="B585" s="17" t="s">
        <v>233</v>
      </c>
      <c r="C585" s="17" t="s">
        <v>8313</v>
      </c>
      <c r="D585" s="17" t="s">
        <v>1011</v>
      </c>
      <c r="E585" s="17" t="s">
        <v>7693</v>
      </c>
      <c r="F585" s="17" t="s">
        <v>7694</v>
      </c>
      <c r="G585" s="18">
        <v>0</v>
      </c>
      <c r="H585" s="18">
        <v>1.97</v>
      </c>
      <c r="I585" s="19">
        <v>843074.28</v>
      </c>
      <c r="J585" s="20">
        <v>40347</v>
      </c>
      <c r="K585" s="17" t="s">
        <v>8669</v>
      </c>
      <c r="L585" s="17" t="s">
        <v>7763</v>
      </c>
      <c r="M585" s="17" t="s">
        <v>7811</v>
      </c>
      <c r="N585" s="20">
        <v>40513</v>
      </c>
      <c r="O585" s="20">
        <v>40482</v>
      </c>
      <c r="P585" s="21">
        <f t="shared" si="18"/>
        <v>1</v>
      </c>
      <c r="Q585" s="22">
        <f t="shared" si="19"/>
        <v>-31</v>
      </c>
    </row>
    <row r="586" spans="1:17" x14ac:dyDescent="0.2">
      <c r="A586" s="23">
        <v>113467</v>
      </c>
      <c r="B586" s="17" t="s">
        <v>94</v>
      </c>
      <c r="C586" s="17" t="s">
        <v>7824</v>
      </c>
      <c r="D586" s="17" t="s">
        <v>1011</v>
      </c>
      <c r="E586" s="17" t="s">
        <v>7693</v>
      </c>
      <c r="F586" s="17" t="s">
        <v>7694</v>
      </c>
      <c r="G586" s="18">
        <v>23</v>
      </c>
      <c r="H586" s="18">
        <v>25.09</v>
      </c>
      <c r="I586" s="19">
        <v>1112430.82</v>
      </c>
      <c r="J586" s="20">
        <v>40347</v>
      </c>
      <c r="K586" s="17" t="s">
        <v>8669</v>
      </c>
      <c r="L586" s="17" t="s">
        <v>7763</v>
      </c>
      <c r="M586" s="17" t="s">
        <v>7811</v>
      </c>
      <c r="N586" s="20">
        <v>40513</v>
      </c>
      <c r="O586" s="20">
        <v>40482</v>
      </c>
      <c r="P586" s="21">
        <f t="shared" si="18"/>
        <v>1</v>
      </c>
      <c r="Q586" s="22">
        <f t="shared" si="19"/>
        <v>-31</v>
      </c>
    </row>
    <row r="587" spans="1:17" x14ac:dyDescent="0.2">
      <c r="A587" s="23">
        <v>113854</v>
      </c>
      <c r="B587" s="17" t="s">
        <v>254</v>
      </c>
      <c r="C587" s="17" t="s">
        <v>7721</v>
      </c>
      <c r="D587" s="17" t="s">
        <v>6589</v>
      </c>
      <c r="E587" s="17" t="s">
        <v>7693</v>
      </c>
      <c r="F587" s="17" t="s">
        <v>7694</v>
      </c>
      <c r="G587" s="18">
        <v>0</v>
      </c>
      <c r="H587" s="18">
        <v>7.1</v>
      </c>
      <c r="I587" s="19">
        <v>237551.84</v>
      </c>
      <c r="J587" s="20">
        <v>40347</v>
      </c>
      <c r="K587" s="17" t="s">
        <v>8670</v>
      </c>
      <c r="L587" s="17" t="s">
        <v>8144</v>
      </c>
      <c r="M587" s="17" t="s">
        <v>57</v>
      </c>
      <c r="N587" s="20">
        <v>40519</v>
      </c>
      <c r="O587" s="20">
        <v>40482</v>
      </c>
      <c r="P587" s="21">
        <f t="shared" si="18"/>
        <v>1</v>
      </c>
      <c r="Q587" s="22">
        <f t="shared" si="19"/>
        <v>-37</v>
      </c>
    </row>
    <row r="588" spans="1:17" x14ac:dyDescent="0.2">
      <c r="A588" s="23">
        <v>80448.009999999995</v>
      </c>
      <c r="B588" s="17" t="s">
        <v>267</v>
      </c>
      <c r="C588" s="17" t="s">
        <v>7832</v>
      </c>
      <c r="D588" s="17" t="s">
        <v>1830</v>
      </c>
      <c r="E588" s="17" t="s">
        <v>7693</v>
      </c>
      <c r="F588" s="17" t="s">
        <v>7694</v>
      </c>
      <c r="G588" s="18">
        <v>0</v>
      </c>
      <c r="H588" s="18">
        <v>9.68</v>
      </c>
      <c r="I588" s="19">
        <v>604810.32999999996</v>
      </c>
      <c r="J588" s="20">
        <v>40347</v>
      </c>
      <c r="K588" s="17" t="s">
        <v>8671</v>
      </c>
      <c r="L588" s="17" t="s">
        <v>8144</v>
      </c>
      <c r="M588" s="17" t="s">
        <v>8672</v>
      </c>
      <c r="N588" s="20">
        <v>40519</v>
      </c>
      <c r="O588" s="20">
        <v>40482</v>
      </c>
      <c r="P588" s="21">
        <f t="shared" si="18"/>
        <v>1</v>
      </c>
      <c r="Q588" s="22">
        <f t="shared" si="19"/>
        <v>-37</v>
      </c>
    </row>
    <row r="589" spans="1:17" x14ac:dyDescent="0.2">
      <c r="A589" s="23">
        <v>85000.01</v>
      </c>
      <c r="B589" s="17" t="s">
        <v>102</v>
      </c>
      <c r="C589" s="17" t="s">
        <v>7969</v>
      </c>
      <c r="D589" s="17" t="s">
        <v>103</v>
      </c>
      <c r="E589" s="17" t="s">
        <v>7693</v>
      </c>
      <c r="F589" s="17" t="s">
        <v>7694</v>
      </c>
      <c r="G589" s="18">
        <v>18.649999999999999</v>
      </c>
      <c r="H589" s="18">
        <v>26.95</v>
      </c>
      <c r="I589" s="19">
        <v>8854329.2599999998</v>
      </c>
      <c r="J589" s="20">
        <v>40438</v>
      </c>
      <c r="K589" s="17" t="s">
        <v>8673</v>
      </c>
      <c r="L589" s="17" t="s">
        <v>7874</v>
      </c>
      <c r="M589" s="17" t="s">
        <v>8674</v>
      </c>
      <c r="N589" s="20">
        <v>40718</v>
      </c>
      <c r="O589" s="20">
        <v>40718</v>
      </c>
      <c r="P589" s="21">
        <f t="shared" si="18"/>
        <v>0</v>
      </c>
      <c r="Q589" s="22">
        <f t="shared" si="19"/>
        <v>0</v>
      </c>
    </row>
    <row r="590" spans="1:17" x14ac:dyDescent="0.2">
      <c r="A590" s="23">
        <v>114863</v>
      </c>
      <c r="B590" s="17" t="s">
        <v>94</v>
      </c>
      <c r="C590" s="17" t="s">
        <v>7824</v>
      </c>
      <c r="D590" s="17" t="s">
        <v>360</v>
      </c>
      <c r="E590" s="17" t="s">
        <v>7693</v>
      </c>
      <c r="F590" s="17" t="s">
        <v>7694</v>
      </c>
      <c r="G590" s="18">
        <v>0</v>
      </c>
      <c r="H590" s="18">
        <v>11.94</v>
      </c>
      <c r="I590" s="19">
        <v>660305.61</v>
      </c>
      <c r="J590" s="20">
        <v>40711</v>
      </c>
      <c r="K590" s="17" t="s">
        <v>8675</v>
      </c>
      <c r="L590" s="17" t="s">
        <v>8676</v>
      </c>
      <c r="M590" s="17" t="s">
        <v>8358</v>
      </c>
      <c r="N590" s="20">
        <v>40833</v>
      </c>
      <c r="O590" s="20">
        <v>40833</v>
      </c>
      <c r="P590" s="21">
        <f t="shared" si="18"/>
        <v>0</v>
      </c>
      <c r="Q590" s="22">
        <f t="shared" si="19"/>
        <v>0</v>
      </c>
    </row>
    <row r="591" spans="1:17" x14ac:dyDescent="0.2">
      <c r="A591" s="23">
        <v>82460.009999999995</v>
      </c>
      <c r="B591" s="17" t="s">
        <v>246</v>
      </c>
      <c r="C591" s="17" t="s">
        <v>8133</v>
      </c>
      <c r="D591" s="17" t="s">
        <v>5151</v>
      </c>
      <c r="E591" s="17" t="s">
        <v>7693</v>
      </c>
      <c r="F591" s="17" t="s">
        <v>7694</v>
      </c>
      <c r="G591" s="18">
        <v>15.59</v>
      </c>
      <c r="H591" s="18">
        <v>21.25</v>
      </c>
      <c r="I591" s="19">
        <v>344103.23</v>
      </c>
      <c r="J591" s="20">
        <v>40634</v>
      </c>
      <c r="K591" s="17" t="s">
        <v>8357</v>
      </c>
      <c r="L591" s="17" t="s">
        <v>8030</v>
      </c>
      <c r="M591" s="17" t="s">
        <v>8358</v>
      </c>
      <c r="N591" s="20">
        <v>40815</v>
      </c>
      <c r="O591" s="20">
        <v>40815</v>
      </c>
      <c r="P591" s="21">
        <f t="shared" si="18"/>
        <v>0</v>
      </c>
      <c r="Q591" s="22">
        <f t="shared" si="19"/>
        <v>0</v>
      </c>
    </row>
    <row r="592" spans="1:17" x14ac:dyDescent="0.2">
      <c r="A592" s="23">
        <v>114033</v>
      </c>
      <c r="B592" s="17" t="s">
        <v>248</v>
      </c>
      <c r="C592" s="17" t="s">
        <v>8036</v>
      </c>
      <c r="D592" s="17" t="s">
        <v>329</v>
      </c>
      <c r="E592" s="17" t="s">
        <v>7693</v>
      </c>
      <c r="F592" s="17" t="s">
        <v>7694</v>
      </c>
      <c r="G592" s="18">
        <v>16.25</v>
      </c>
      <c r="H592" s="18">
        <v>19.04</v>
      </c>
      <c r="I592" s="19">
        <v>416976.45</v>
      </c>
      <c r="J592" s="20">
        <v>40711</v>
      </c>
      <c r="K592" s="17" t="s">
        <v>7923</v>
      </c>
      <c r="L592" s="17" t="s">
        <v>7738</v>
      </c>
      <c r="M592" s="17" t="s">
        <v>7924</v>
      </c>
      <c r="N592" s="20">
        <v>40841</v>
      </c>
      <c r="O592" s="20">
        <v>40841</v>
      </c>
      <c r="P592" s="21">
        <f t="shared" si="18"/>
        <v>0</v>
      </c>
      <c r="Q592" s="22">
        <f t="shared" si="19"/>
        <v>0</v>
      </c>
    </row>
    <row r="593" spans="1:17" x14ac:dyDescent="0.2">
      <c r="A593" s="23">
        <v>82151.009999999995</v>
      </c>
      <c r="B593" s="17" t="s">
        <v>172</v>
      </c>
      <c r="C593" s="17" t="s">
        <v>7710</v>
      </c>
      <c r="D593" s="17" t="s">
        <v>99</v>
      </c>
      <c r="E593" s="17" t="s">
        <v>7693</v>
      </c>
      <c r="F593" s="17" t="s">
        <v>7694</v>
      </c>
      <c r="G593" s="18">
        <v>0</v>
      </c>
      <c r="H593" s="18">
        <v>10.41</v>
      </c>
      <c r="I593" s="19">
        <v>1188843.51</v>
      </c>
      <c r="J593" s="20">
        <v>40347</v>
      </c>
      <c r="K593" s="17" t="s">
        <v>8677</v>
      </c>
      <c r="L593" s="17" t="s">
        <v>7699</v>
      </c>
      <c r="M593" s="17" t="s">
        <v>8678</v>
      </c>
      <c r="N593" s="20">
        <v>40519</v>
      </c>
      <c r="O593" s="20">
        <v>40482</v>
      </c>
      <c r="P593" s="21">
        <f t="shared" si="18"/>
        <v>1</v>
      </c>
      <c r="Q593" s="22">
        <f t="shared" si="19"/>
        <v>-37</v>
      </c>
    </row>
    <row r="594" spans="1:17" x14ac:dyDescent="0.2">
      <c r="A594" s="23">
        <v>110327.03</v>
      </c>
      <c r="B594" s="17" t="s">
        <v>235</v>
      </c>
      <c r="C594" s="17" t="s">
        <v>7861</v>
      </c>
      <c r="D594" s="17" t="s">
        <v>335</v>
      </c>
      <c r="E594" s="17" t="s">
        <v>7693</v>
      </c>
      <c r="F594" s="17" t="s">
        <v>7694</v>
      </c>
      <c r="G594" s="18">
        <v>0</v>
      </c>
      <c r="H594" s="18">
        <v>2.76</v>
      </c>
      <c r="I594" s="19">
        <v>636782.65</v>
      </c>
      <c r="J594" s="20">
        <v>40347</v>
      </c>
      <c r="K594" s="17" t="s">
        <v>8679</v>
      </c>
      <c r="L594" s="17" t="s">
        <v>7728</v>
      </c>
      <c r="M594" s="17" t="s">
        <v>8680</v>
      </c>
      <c r="N594" s="20">
        <v>40520</v>
      </c>
      <c r="O594" s="20">
        <v>40482</v>
      </c>
      <c r="P594" s="21">
        <f t="shared" si="18"/>
        <v>1</v>
      </c>
      <c r="Q594" s="22">
        <f t="shared" si="19"/>
        <v>-38</v>
      </c>
    </row>
    <row r="595" spans="1:17" x14ac:dyDescent="0.2">
      <c r="A595" s="23">
        <v>83019.009999999995</v>
      </c>
      <c r="B595" s="17" t="s">
        <v>197</v>
      </c>
      <c r="C595" s="17" t="s">
        <v>7759</v>
      </c>
      <c r="D595" s="17" t="s">
        <v>2782</v>
      </c>
      <c r="E595" s="17" t="s">
        <v>7693</v>
      </c>
      <c r="F595" s="17" t="s">
        <v>7694</v>
      </c>
      <c r="G595" s="18">
        <v>5.89</v>
      </c>
      <c r="H595" s="18">
        <v>15.63</v>
      </c>
      <c r="I595" s="19">
        <v>473542.34</v>
      </c>
      <c r="J595" s="20">
        <v>40711</v>
      </c>
      <c r="K595" s="17" t="s">
        <v>8681</v>
      </c>
      <c r="L595" s="17" t="s">
        <v>7927</v>
      </c>
      <c r="M595" s="17" t="s">
        <v>8682</v>
      </c>
      <c r="N595" s="20">
        <v>40941</v>
      </c>
      <c r="O595" s="20">
        <v>40941</v>
      </c>
      <c r="P595" s="21">
        <f t="shared" si="18"/>
        <v>0</v>
      </c>
      <c r="Q595" s="22">
        <f t="shared" si="19"/>
        <v>0</v>
      </c>
    </row>
    <row r="596" spans="1:17" x14ac:dyDescent="0.2">
      <c r="A596" s="23">
        <v>114835</v>
      </c>
      <c r="B596" s="17" t="s">
        <v>43</v>
      </c>
      <c r="C596" s="17" t="s">
        <v>7816</v>
      </c>
      <c r="D596" s="17" t="s">
        <v>360</v>
      </c>
      <c r="E596" s="17" t="s">
        <v>7693</v>
      </c>
      <c r="F596" s="17" t="s">
        <v>7694</v>
      </c>
      <c r="G596" s="18">
        <v>17.96</v>
      </c>
      <c r="H596" s="18">
        <v>24.06</v>
      </c>
      <c r="I596" s="19">
        <v>450309.66</v>
      </c>
      <c r="J596" s="20">
        <v>40711</v>
      </c>
      <c r="K596" s="17" t="s">
        <v>8683</v>
      </c>
      <c r="L596" s="17" t="s">
        <v>7728</v>
      </c>
      <c r="M596" s="17" t="s">
        <v>8684</v>
      </c>
      <c r="N596" s="20">
        <v>40766</v>
      </c>
      <c r="O596" s="20">
        <v>40766</v>
      </c>
      <c r="P596" s="21">
        <f t="shared" si="18"/>
        <v>0</v>
      </c>
      <c r="Q596" s="22">
        <f t="shared" si="19"/>
        <v>0</v>
      </c>
    </row>
    <row r="597" spans="1:17" x14ac:dyDescent="0.2">
      <c r="A597" s="23">
        <v>113401</v>
      </c>
      <c r="B597" s="17" t="s">
        <v>206</v>
      </c>
      <c r="C597" s="17" t="s">
        <v>8367</v>
      </c>
      <c r="D597" s="17" t="s">
        <v>660</v>
      </c>
      <c r="E597" s="17" t="s">
        <v>7693</v>
      </c>
      <c r="F597" s="17" t="s">
        <v>7694</v>
      </c>
      <c r="G597" s="18">
        <v>0</v>
      </c>
      <c r="H597" s="18">
        <v>9.75</v>
      </c>
      <c r="I597" s="19">
        <v>1140043.17</v>
      </c>
      <c r="J597" s="20">
        <v>40347</v>
      </c>
      <c r="K597" s="17" t="s">
        <v>8679</v>
      </c>
      <c r="L597" s="17" t="s">
        <v>7728</v>
      </c>
      <c r="M597" s="17" t="s">
        <v>8685</v>
      </c>
      <c r="N597" s="20">
        <v>40520</v>
      </c>
      <c r="O597" s="20">
        <v>40482</v>
      </c>
      <c r="P597" s="21">
        <f t="shared" si="18"/>
        <v>1</v>
      </c>
      <c r="Q597" s="22">
        <f t="shared" si="19"/>
        <v>-38</v>
      </c>
    </row>
    <row r="598" spans="1:17" x14ac:dyDescent="0.2">
      <c r="A598" s="23">
        <v>114223</v>
      </c>
      <c r="B598" s="17" t="s">
        <v>233</v>
      </c>
      <c r="C598" s="17" t="s">
        <v>8313</v>
      </c>
      <c r="D598" s="17" t="s">
        <v>360</v>
      </c>
      <c r="E598" s="17" t="s">
        <v>7693</v>
      </c>
      <c r="F598" s="17" t="s">
        <v>7694</v>
      </c>
      <c r="G598" s="18">
        <v>31.35</v>
      </c>
      <c r="H598" s="18">
        <v>31.72</v>
      </c>
      <c r="I598" s="19">
        <v>571340.03</v>
      </c>
      <c r="J598" s="20">
        <v>40634</v>
      </c>
      <c r="K598" s="17" t="s">
        <v>8686</v>
      </c>
      <c r="L598" s="17" t="s">
        <v>8687</v>
      </c>
      <c r="M598" s="17" t="s">
        <v>8688</v>
      </c>
      <c r="N598" s="20">
        <v>41029</v>
      </c>
      <c r="O598" s="20">
        <v>41029</v>
      </c>
      <c r="P598" s="21">
        <f t="shared" si="18"/>
        <v>0</v>
      </c>
      <c r="Q598" s="22">
        <f t="shared" si="19"/>
        <v>0</v>
      </c>
    </row>
    <row r="599" spans="1:17" x14ac:dyDescent="0.2">
      <c r="A599" s="23">
        <v>113417</v>
      </c>
      <c r="B599" s="17" t="s">
        <v>54</v>
      </c>
      <c r="C599" s="17" t="s">
        <v>7709</v>
      </c>
      <c r="D599" s="17" t="s">
        <v>679</v>
      </c>
      <c r="E599" s="17" t="s">
        <v>7693</v>
      </c>
      <c r="F599" s="17" t="s">
        <v>7694</v>
      </c>
      <c r="G599" s="18">
        <v>0</v>
      </c>
      <c r="H599" s="18">
        <v>3.81</v>
      </c>
      <c r="I599" s="19">
        <v>425856.44</v>
      </c>
      <c r="J599" s="20">
        <v>40347</v>
      </c>
      <c r="K599" s="17" t="s">
        <v>8689</v>
      </c>
      <c r="L599" s="17" t="s">
        <v>7706</v>
      </c>
      <c r="M599" s="17" t="s">
        <v>8653</v>
      </c>
      <c r="N599" s="20">
        <v>40527</v>
      </c>
      <c r="O599" s="20">
        <v>40482</v>
      </c>
      <c r="P599" s="21">
        <f t="shared" si="18"/>
        <v>1</v>
      </c>
      <c r="Q599" s="22">
        <f t="shared" si="19"/>
        <v>-45</v>
      </c>
    </row>
    <row r="600" spans="1:17" x14ac:dyDescent="0.2">
      <c r="A600" s="23">
        <v>102156.01</v>
      </c>
      <c r="B600" s="17" t="s">
        <v>98</v>
      </c>
      <c r="C600" s="17" t="s">
        <v>7760</v>
      </c>
      <c r="D600" s="17" t="s">
        <v>2782</v>
      </c>
      <c r="E600" s="17" t="s">
        <v>7693</v>
      </c>
      <c r="F600" s="17" t="s">
        <v>7694</v>
      </c>
      <c r="G600" s="18">
        <v>0</v>
      </c>
      <c r="H600" s="18">
        <v>5.21</v>
      </c>
      <c r="I600" s="19">
        <v>432368.85</v>
      </c>
      <c r="J600" s="20">
        <v>40347</v>
      </c>
      <c r="K600" s="17" t="s">
        <v>8690</v>
      </c>
      <c r="L600" s="17" t="s">
        <v>7927</v>
      </c>
      <c r="M600" s="17" t="s">
        <v>8691</v>
      </c>
      <c r="N600" s="20">
        <v>40529</v>
      </c>
      <c r="O600" s="20">
        <v>40482</v>
      </c>
      <c r="P600" s="21">
        <f t="shared" si="18"/>
        <v>1</v>
      </c>
      <c r="Q600" s="22">
        <f t="shared" si="19"/>
        <v>-47</v>
      </c>
    </row>
    <row r="601" spans="1:17" x14ac:dyDescent="0.2">
      <c r="A601" s="23">
        <v>82175.009999999995</v>
      </c>
      <c r="B601" s="17" t="s">
        <v>284</v>
      </c>
      <c r="C601" s="17" t="s">
        <v>7865</v>
      </c>
      <c r="D601" s="17" t="s">
        <v>1816</v>
      </c>
      <c r="E601" s="17" t="s">
        <v>7693</v>
      </c>
      <c r="F601" s="17" t="s">
        <v>7694</v>
      </c>
      <c r="G601" s="18">
        <v>9.75</v>
      </c>
      <c r="H601" s="18">
        <v>13.38</v>
      </c>
      <c r="I601" s="19">
        <v>494995.8</v>
      </c>
      <c r="J601" s="20">
        <v>40396</v>
      </c>
      <c r="K601" s="17" t="s">
        <v>8343</v>
      </c>
      <c r="L601" s="17" t="s">
        <v>7706</v>
      </c>
      <c r="M601" s="17" t="s">
        <v>8692</v>
      </c>
      <c r="N601" s="20">
        <v>40513</v>
      </c>
      <c r="O601" s="20">
        <v>40513</v>
      </c>
      <c r="P601" s="21">
        <f t="shared" si="18"/>
        <v>0</v>
      </c>
      <c r="Q601" s="22">
        <f t="shared" si="19"/>
        <v>0</v>
      </c>
    </row>
    <row r="602" spans="1:17" x14ac:dyDescent="0.2">
      <c r="A602" s="23">
        <v>40959.03</v>
      </c>
      <c r="B602" s="17" t="s">
        <v>197</v>
      </c>
      <c r="C602" s="17" t="s">
        <v>7759</v>
      </c>
      <c r="D602" s="17" t="s">
        <v>108</v>
      </c>
      <c r="E602" s="17" t="s">
        <v>7693</v>
      </c>
      <c r="F602" s="17" t="s">
        <v>7694</v>
      </c>
      <c r="G602" s="18">
        <v>8.77</v>
      </c>
      <c r="H602" s="18">
        <v>14.72</v>
      </c>
      <c r="I602" s="19">
        <v>3940282.44</v>
      </c>
      <c r="J602" s="20">
        <v>40347</v>
      </c>
      <c r="K602" s="17" t="s">
        <v>8693</v>
      </c>
      <c r="L602" s="17" t="s">
        <v>7699</v>
      </c>
      <c r="M602" s="17" t="s">
        <v>8694</v>
      </c>
      <c r="N602" s="20">
        <v>40529</v>
      </c>
      <c r="O602" s="20">
        <v>40482</v>
      </c>
      <c r="P602" s="21">
        <f t="shared" si="18"/>
        <v>1</v>
      </c>
      <c r="Q602" s="22">
        <f t="shared" si="19"/>
        <v>-47</v>
      </c>
    </row>
    <row r="603" spans="1:17" x14ac:dyDescent="0.2">
      <c r="A603" s="23">
        <v>114026</v>
      </c>
      <c r="B603" s="17" t="s">
        <v>65</v>
      </c>
      <c r="C603" s="17" t="s">
        <v>7771</v>
      </c>
      <c r="D603" s="17" t="s">
        <v>8695</v>
      </c>
      <c r="E603" s="17" t="s">
        <v>7693</v>
      </c>
      <c r="F603" s="17" t="s">
        <v>7694</v>
      </c>
      <c r="G603" s="18">
        <v>0</v>
      </c>
      <c r="H603" s="18">
        <v>14.26</v>
      </c>
      <c r="I603" s="19">
        <v>521351.82</v>
      </c>
      <c r="J603" s="20">
        <v>40634</v>
      </c>
      <c r="K603" s="17" t="s">
        <v>8696</v>
      </c>
      <c r="L603" s="17" t="s">
        <v>7957</v>
      </c>
      <c r="M603" s="17" t="s">
        <v>8697</v>
      </c>
      <c r="N603" s="20">
        <v>40719</v>
      </c>
      <c r="O603" s="20">
        <v>40719</v>
      </c>
      <c r="P603" s="21">
        <f t="shared" si="18"/>
        <v>0</v>
      </c>
      <c r="Q603" s="22">
        <f t="shared" si="19"/>
        <v>0</v>
      </c>
    </row>
    <row r="604" spans="1:17" x14ac:dyDescent="0.2">
      <c r="A604" s="23">
        <v>114880</v>
      </c>
      <c r="B604" s="17" t="s">
        <v>183</v>
      </c>
      <c r="C604" s="17" t="s">
        <v>7835</v>
      </c>
      <c r="D604" s="17" t="s">
        <v>363</v>
      </c>
      <c r="E604" s="17" t="s">
        <v>7693</v>
      </c>
      <c r="F604" s="17" t="s">
        <v>7694</v>
      </c>
      <c r="G604" s="18">
        <v>6.07</v>
      </c>
      <c r="H604" s="18">
        <v>9.56</v>
      </c>
      <c r="I604" s="19">
        <v>403168.9</v>
      </c>
      <c r="J604" s="20">
        <v>40634</v>
      </c>
      <c r="K604" s="17" t="s">
        <v>8698</v>
      </c>
      <c r="L604" s="17" t="s">
        <v>7927</v>
      </c>
      <c r="M604" s="17" t="s">
        <v>8699</v>
      </c>
      <c r="N604" s="20">
        <v>40774</v>
      </c>
      <c r="O604" s="20">
        <v>40774</v>
      </c>
      <c r="P604" s="21">
        <f t="shared" si="18"/>
        <v>0</v>
      </c>
      <c r="Q604" s="22">
        <f t="shared" si="19"/>
        <v>0</v>
      </c>
    </row>
    <row r="605" spans="1:17" x14ac:dyDescent="0.2">
      <c r="A605" s="23">
        <v>114862</v>
      </c>
      <c r="B605" s="17" t="s">
        <v>227</v>
      </c>
      <c r="C605" s="17" t="s">
        <v>7882</v>
      </c>
      <c r="D605" s="17" t="s">
        <v>1204</v>
      </c>
      <c r="E605" s="17" t="s">
        <v>7693</v>
      </c>
      <c r="F605" s="17" t="s">
        <v>7694</v>
      </c>
      <c r="G605" s="18">
        <v>0</v>
      </c>
      <c r="H605" s="18">
        <v>3.21</v>
      </c>
      <c r="I605" s="19">
        <v>476424.12</v>
      </c>
      <c r="J605" s="20">
        <v>40760</v>
      </c>
      <c r="K605" s="17" t="s">
        <v>8700</v>
      </c>
      <c r="L605" s="17" t="s">
        <v>7822</v>
      </c>
      <c r="M605" s="17" t="s">
        <v>8701</v>
      </c>
      <c r="N605" s="20">
        <v>40862</v>
      </c>
      <c r="O605" s="20">
        <v>40862</v>
      </c>
      <c r="P605" s="21">
        <f t="shared" si="18"/>
        <v>0</v>
      </c>
      <c r="Q605" s="22">
        <f t="shared" si="19"/>
        <v>0</v>
      </c>
    </row>
    <row r="606" spans="1:17" x14ac:dyDescent="0.2">
      <c r="A606" s="23">
        <v>113400</v>
      </c>
      <c r="B606" s="17" t="s">
        <v>320</v>
      </c>
      <c r="C606" s="17" t="s">
        <v>8012</v>
      </c>
      <c r="D606" s="17" t="s">
        <v>457</v>
      </c>
      <c r="E606" s="17" t="s">
        <v>7693</v>
      </c>
      <c r="F606" s="17" t="s">
        <v>7694</v>
      </c>
      <c r="G606" s="18">
        <v>12.98</v>
      </c>
      <c r="H606" s="18">
        <v>20.309999999999999</v>
      </c>
      <c r="I606" s="19">
        <v>543200.12</v>
      </c>
      <c r="J606" s="20">
        <v>40277</v>
      </c>
      <c r="K606" s="17" t="s">
        <v>8702</v>
      </c>
      <c r="L606" s="17" t="s">
        <v>8411</v>
      </c>
      <c r="M606" s="17" t="s">
        <v>8703</v>
      </c>
      <c r="N606" s="20">
        <v>40550</v>
      </c>
      <c r="O606" s="20">
        <v>40482</v>
      </c>
      <c r="P606" s="21">
        <f t="shared" si="18"/>
        <v>1</v>
      </c>
      <c r="Q606" s="22">
        <f t="shared" si="19"/>
        <v>-68</v>
      </c>
    </row>
    <row r="607" spans="1:17" x14ac:dyDescent="0.2">
      <c r="A607" s="23">
        <v>115195</v>
      </c>
      <c r="B607" s="17" t="s">
        <v>271</v>
      </c>
      <c r="C607" s="17" t="s">
        <v>8123</v>
      </c>
      <c r="D607" s="17" t="s">
        <v>8704</v>
      </c>
      <c r="E607" s="17" t="s">
        <v>7693</v>
      </c>
      <c r="F607" s="17" t="s">
        <v>7694</v>
      </c>
      <c r="G607" s="18">
        <v>1.44</v>
      </c>
      <c r="H607" s="18">
        <v>23.81</v>
      </c>
      <c r="I607" s="19">
        <v>1313660.42</v>
      </c>
      <c r="J607" s="20">
        <v>40669</v>
      </c>
      <c r="K607" s="17" t="s">
        <v>7929</v>
      </c>
      <c r="L607" s="17" t="s">
        <v>7930</v>
      </c>
      <c r="M607" s="17" t="s">
        <v>381</v>
      </c>
      <c r="N607" s="20">
        <v>40880</v>
      </c>
      <c r="O607" s="20">
        <v>40880</v>
      </c>
      <c r="P607" s="21">
        <f t="shared" si="18"/>
        <v>0</v>
      </c>
      <c r="Q607" s="22">
        <f t="shared" si="19"/>
        <v>0</v>
      </c>
    </row>
    <row r="608" spans="1:17" x14ac:dyDescent="0.2">
      <c r="A608" s="23">
        <v>115430</v>
      </c>
      <c r="B608" s="17" t="s">
        <v>284</v>
      </c>
      <c r="C608" s="17" t="s">
        <v>7865</v>
      </c>
      <c r="D608" s="17" t="s">
        <v>448</v>
      </c>
      <c r="E608" s="17" t="s">
        <v>7693</v>
      </c>
      <c r="F608" s="17" t="s">
        <v>7694</v>
      </c>
      <c r="G608" s="18">
        <v>12.52</v>
      </c>
      <c r="H608" s="18">
        <v>12.96</v>
      </c>
      <c r="I608" s="19">
        <v>831823.28</v>
      </c>
      <c r="J608" s="20">
        <v>40949</v>
      </c>
      <c r="K608" s="17" t="s">
        <v>8705</v>
      </c>
      <c r="L608" s="17" t="s">
        <v>7773</v>
      </c>
      <c r="M608" s="17" t="s">
        <v>8706</v>
      </c>
      <c r="N608" s="20">
        <v>41053</v>
      </c>
      <c r="O608" s="20">
        <v>41053</v>
      </c>
      <c r="P608" s="21">
        <f t="shared" si="18"/>
        <v>0</v>
      </c>
      <c r="Q608" s="22">
        <f t="shared" si="19"/>
        <v>0</v>
      </c>
    </row>
    <row r="609" spans="1:17" x14ac:dyDescent="0.2">
      <c r="A609" s="23">
        <v>115558</v>
      </c>
      <c r="B609" s="17" t="s">
        <v>289</v>
      </c>
      <c r="C609" s="17" t="s">
        <v>7955</v>
      </c>
      <c r="D609" s="17" t="s">
        <v>360</v>
      </c>
      <c r="E609" s="17" t="s">
        <v>7693</v>
      </c>
      <c r="F609" s="17" t="s">
        <v>7694</v>
      </c>
      <c r="G609" s="18">
        <v>11</v>
      </c>
      <c r="H609" s="18">
        <v>17.510000000000002</v>
      </c>
      <c r="I609" s="19">
        <v>527555.81000000006</v>
      </c>
      <c r="J609" s="20">
        <v>40991</v>
      </c>
      <c r="K609" s="17" t="s">
        <v>8707</v>
      </c>
      <c r="L609" s="17" t="s">
        <v>8676</v>
      </c>
      <c r="M609" s="17" t="s">
        <v>8708</v>
      </c>
      <c r="N609" s="20">
        <v>41149</v>
      </c>
      <c r="O609" s="20">
        <v>41149</v>
      </c>
      <c r="P609" s="21">
        <f t="shared" si="18"/>
        <v>0</v>
      </c>
      <c r="Q609" s="22">
        <f t="shared" si="19"/>
        <v>0</v>
      </c>
    </row>
    <row r="610" spans="1:17" x14ac:dyDescent="0.2">
      <c r="A610" s="23">
        <v>83036.009999999995</v>
      </c>
      <c r="B610" s="17" t="s">
        <v>121</v>
      </c>
      <c r="C610" s="17" t="s">
        <v>7720</v>
      </c>
      <c r="D610" s="17" t="s">
        <v>3687</v>
      </c>
      <c r="E610" s="17" t="s">
        <v>7693</v>
      </c>
      <c r="F610" s="17" t="s">
        <v>7694</v>
      </c>
      <c r="G610" s="18">
        <v>0</v>
      </c>
      <c r="H610" s="18">
        <v>1.66</v>
      </c>
      <c r="I610" s="19">
        <v>313351.38</v>
      </c>
      <c r="J610" s="20">
        <v>40277</v>
      </c>
      <c r="K610" s="17" t="s">
        <v>8709</v>
      </c>
      <c r="L610" s="17" t="s">
        <v>7699</v>
      </c>
      <c r="M610" s="17" t="s">
        <v>8710</v>
      </c>
      <c r="N610" s="20">
        <v>40555</v>
      </c>
      <c r="O610" s="20">
        <v>40450</v>
      </c>
      <c r="P610" s="21">
        <f t="shared" si="18"/>
        <v>1</v>
      </c>
      <c r="Q610" s="22">
        <f t="shared" si="19"/>
        <v>-105</v>
      </c>
    </row>
    <row r="611" spans="1:17" x14ac:dyDescent="0.2">
      <c r="A611" s="23">
        <v>82856.009999999995</v>
      </c>
      <c r="B611" s="17" t="s">
        <v>121</v>
      </c>
      <c r="C611" s="17" t="s">
        <v>7720</v>
      </c>
      <c r="D611" s="17" t="s">
        <v>8711</v>
      </c>
      <c r="E611" s="17" t="s">
        <v>7693</v>
      </c>
      <c r="F611" s="17" t="s">
        <v>7694</v>
      </c>
      <c r="G611" s="18">
        <v>0</v>
      </c>
      <c r="H611" s="18">
        <v>2.42</v>
      </c>
      <c r="I611" s="19">
        <v>413173.58</v>
      </c>
      <c r="J611" s="20">
        <v>40277</v>
      </c>
      <c r="K611" s="17" t="s">
        <v>8712</v>
      </c>
      <c r="L611" s="17" t="s">
        <v>7699</v>
      </c>
      <c r="M611" s="17" t="s">
        <v>8710</v>
      </c>
      <c r="N611" s="20">
        <v>40555</v>
      </c>
      <c r="O611" s="20">
        <v>40450</v>
      </c>
      <c r="P611" s="21">
        <f t="shared" si="18"/>
        <v>1</v>
      </c>
      <c r="Q611" s="22">
        <f t="shared" si="19"/>
        <v>-105</v>
      </c>
    </row>
    <row r="612" spans="1:17" x14ac:dyDescent="0.2">
      <c r="A612" s="23">
        <v>113700</v>
      </c>
      <c r="B612" s="17" t="s">
        <v>65</v>
      </c>
      <c r="C612" s="17" t="s">
        <v>7771</v>
      </c>
      <c r="D612" s="17" t="s">
        <v>3671</v>
      </c>
      <c r="E612" s="17" t="s">
        <v>7693</v>
      </c>
      <c r="F612" s="17" t="s">
        <v>7694</v>
      </c>
      <c r="G612" s="18">
        <v>0</v>
      </c>
      <c r="H612" s="18">
        <v>5.41</v>
      </c>
      <c r="I612" s="19">
        <v>707534.77</v>
      </c>
      <c r="J612" s="20">
        <v>40347</v>
      </c>
      <c r="K612" s="17" t="s">
        <v>8713</v>
      </c>
      <c r="L612" s="17" t="s">
        <v>7773</v>
      </c>
      <c r="M612" s="17" t="s">
        <v>57</v>
      </c>
      <c r="N612" s="20">
        <v>40555</v>
      </c>
      <c r="O612" s="20">
        <v>40482</v>
      </c>
      <c r="P612" s="21">
        <f t="shared" si="18"/>
        <v>1</v>
      </c>
      <c r="Q612" s="22">
        <f t="shared" si="19"/>
        <v>-73</v>
      </c>
    </row>
    <row r="613" spans="1:17" x14ac:dyDescent="0.2">
      <c r="A613" s="23">
        <v>116157</v>
      </c>
      <c r="B613" s="17" t="s">
        <v>32</v>
      </c>
      <c r="C613" s="17" t="s">
        <v>8524</v>
      </c>
      <c r="D613" s="17" t="s">
        <v>730</v>
      </c>
      <c r="E613" s="17" t="s">
        <v>7693</v>
      </c>
      <c r="F613" s="17" t="s">
        <v>7694</v>
      </c>
      <c r="G613" s="18">
        <v>0</v>
      </c>
      <c r="H613" s="18">
        <v>11.62</v>
      </c>
      <c r="I613" s="19">
        <v>2082271.49</v>
      </c>
      <c r="J613" s="20">
        <v>41418</v>
      </c>
      <c r="K613" s="17" t="s">
        <v>8714</v>
      </c>
      <c r="L613" s="17" t="s">
        <v>8526</v>
      </c>
      <c r="M613" s="17" t="s">
        <v>8009</v>
      </c>
      <c r="N613" s="20">
        <v>41554</v>
      </c>
      <c r="O613" s="20">
        <v>41554</v>
      </c>
      <c r="P613" s="21">
        <f t="shared" si="18"/>
        <v>0</v>
      </c>
      <c r="Q613" s="22">
        <f t="shared" si="19"/>
        <v>0</v>
      </c>
    </row>
    <row r="614" spans="1:17" x14ac:dyDescent="0.2">
      <c r="A614" s="23">
        <v>115563</v>
      </c>
      <c r="B614" s="17" t="s">
        <v>54</v>
      </c>
      <c r="C614" s="17" t="s">
        <v>7709</v>
      </c>
      <c r="D614" s="17" t="s">
        <v>363</v>
      </c>
      <c r="E614" s="17" t="s">
        <v>7693</v>
      </c>
      <c r="F614" s="17" t="s">
        <v>7694</v>
      </c>
      <c r="G614" s="18">
        <v>5.2</v>
      </c>
      <c r="H614" s="18">
        <v>10.9</v>
      </c>
      <c r="I614" s="19">
        <v>1761621.05</v>
      </c>
      <c r="J614" s="20">
        <v>41075</v>
      </c>
      <c r="K614" s="17" t="s">
        <v>8715</v>
      </c>
      <c r="L614" s="17" t="s">
        <v>7706</v>
      </c>
      <c r="M614" s="17" t="s">
        <v>8716</v>
      </c>
      <c r="N614" s="20">
        <v>41243</v>
      </c>
      <c r="O614" s="20">
        <v>41243</v>
      </c>
      <c r="P614" s="21">
        <f t="shared" si="18"/>
        <v>0</v>
      </c>
      <c r="Q614" s="22">
        <f t="shared" si="19"/>
        <v>0</v>
      </c>
    </row>
    <row r="615" spans="1:17" x14ac:dyDescent="0.2">
      <c r="A615" s="23">
        <v>117236</v>
      </c>
      <c r="B615" s="17" t="s">
        <v>229</v>
      </c>
      <c r="C615" s="17" t="s">
        <v>7854</v>
      </c>
      <c r="D615" s="17" t="s">
        <v>114</v>
      </c>
      <c r="E615" s="17" t="s">
        <v>7693</v>
      </c>
      <c r="F615" s="17" t="s">
        <v>7694</v>
      </c>
      <c r="G615" s="18">
        <v>16.739999999999998</v>
      </c>
      <c r="H615" s="18">
        <v>23.89</v>
      </c>
      <c r="I615" s="19">
        <v>4808157.74</v>
      </c>
      <c r="J615" s="20">
        <v>41166</v>
      </c>
      <c r="K615" s="17" t="s">
        <v>8717</v>
      </c>
      <c r="L615" s="17" t="s">
        <v>7738</v>
      </c>
      <c r="M615" s="17" t="s">
        <v>8718</v>
      </c>
      <c r="N615" s="20">
        <v>41486</v>
      </c>
      <c r="O615" s="20">
        <v>41486</v>
      </c>
      <c r="P615" s="21">
        <f t="shared" si="18"/>
        <v>0</v>
      </c>
      <c r="Q615" s="22">
        <f t="shared" si="19"/>
        <v>0</v>
      </c>
    </row>
    <row r="616" spans="1:17" x14ac:dyDescent="0.2">
      <c r="A616" s="23">
        <v>117793</v>
      </c>
      <c r="B616" s="17" t="s">
        <v>215</v>
      </c>
      <c r="C616" s="17" t="s">
        <v>7844</v>
      </c>
      <c r="D616" s="17" t="s">
        <v>360</v>
      </c>
      <c r="E616" s="17" t="s">
        <v>7693</v>
      </c>
      <c r="F616" s="17" t="s">
        <v>7694</v>
      </c>
      <c r="G616" s="18">
        <v>0</v>
      </c>
      <c r="H616" s="18">
        <v>1.06</v>
      </c>
      <c r="I616" s="19">
        <v>278214.71000000002</v>
      </c>
      <c r="J616" s="20">
        <v>41320</v>
      </c>
      <c r="K616" s="17" t="s">
        <v>8719</v>
      </c>
      <c r="L616" s="17" t="s">
        <v>7763</v>
      </c>
      <c r="M616" s="17" t="s">
        <v>8419</v>
      </c>
      <c r="N616" s="20">
        <v>41444</v>
      </c>
      <c r="O616" s="20">
        <v>41444</v>
      </c>
      <c r="P616" s="21">
        <f t="shared" si="18"/>
        <v>0</v>
      </c>
      <c r="Q616" s="22">
        <f t="shared" si="19"/>
        <v>0</v>
      </c>
    </row>
    <row r="617" spans="1:17" x14ac:dyDescent="0.2">
      <c r="A617" s="23">
        <v>80615.009999999995</v>
      </c>
      <c r="B617" s="17" t="s">
        <v>199</v>
      </c>
      <c r="C617" s="17" t="s">
        <v>7715</v>
      </c>
      <c r="D617" s="17" t="s">
        <v>4675</v>
      </c>
      <c r="E617" s="17" t="s">
        <v>7693</v>
      </c>
      <c r="F617" s="17" t="s">
        <v>7694</v>
      </c>
      <c r="G617" s="18">
        <v>2.72</v>
      </c>
      <c r="H617" s="18">
        <v>6.79</v>
      </c>
      <c r="I617" s="19">
        <v>393168.82</v>
      </c>
      <c r="J617" s="20">
        <v>40347</v>
      </c>
      <c r="K617" s="17" t="s">
        <v>8720</v>
      </c>
      <c r="L617" s="17" t="s">
        <v>7699</v>
      </c>
      <c r="M617" s="17" t="s">
        <v>8721</v>
      </c>
      <c r="N617" s="20">
        <v>40561</v>
      </c>
      <c r="O617" s="20">
        <v>40482</v>
      </c>
      <c r="P617" s="21">
        <f t="shared" si="18"/>
        <v>1</v>
      </c>
      <c r="Q617" s="22">
        <f t="shared" si="19"/>
        <v>-79</v>
      </c>
    </row>
    <row r="618" spans="1:17" x14ac:dyDescent="0.2">
      <c r="A618" s="23">
        <v>113419</v>
      </c>
      <c r="B618" s="17" t="s">
        <v>343</v>
      </c>
      <c r="C618" s="17" t="s">
        <v>8330</v>
      </c>
      <c r="D618" s="17" t="s">
        <v>8722</v>
      </c>
      <c r="E618" s="17" t="s">
        <v>7693</v>
      </c>
      <c r="F618" s="17" t="s">
        <v>7694</v>
      </c>
      <c r="G618" s="18">
        <v>0</v>
      </c>
      <c r="H618" s="18">
        <v>5.62</v>
      </c>
      <c r="I618" s="19">
        <v>297013.28000000003</v>
      </c>
      <c r="J618" s="20">
        <v>40396</v>
      </c>
      <c r="K618" s="17" t="s">
        <v>8723</v>
      </c>
      <c r="L618" s="17" t="s">
        <v>7699</v>
      </c>
      <c r="M618" s="17" t="s">
        <v>8724</v>
      </c>
      <c r="N618" s="20">
        <v>40563</v>
      </c>
      <c r="O618" s="20">
        <v>40512</v>
      </c>
      <c r="P618" s="21">
        <f t="shared" si="18"/>
        <v>1</v>
      </c>
      <c r="Q618" s="22">
        <f t="shared" si="19"/>
        <v>-51</v>
      </c>
    </row>
    <row r="619" spans="1:17" x14ac:dyDescent="0.2">
      <c r="A619" s="23">
        <v>113387</v>
      </c>
      <c r="B619" s="17" t="s">
        <v>152</v>
      </c>
      <c r="C619" s="17" t="s">
        <v>7994</v>
      </c>
      <c r="D619" s="17" t="s">
        <v>913</v>
      </c>
      <c r="E619" s="17" t="s">
        <v>7693</v>
      </c>
      <c r="F619" s="17" t="s">
        <v>7694</v>
      </c>
      <c r="G619" s="18">
        <v>12.82</v>
      </c>
      <c r="H619" s="18">
        <v>14.88</v>
      </c>
      <c r="I619" s="19">
        <v>517030.21</v>
      </c>
      <c r="J619" s="20">
        <v>40256</v>
      </c>
      <c r="K619" s="17" t="s">
        <v>8725</v>
      </c>
      <c r="L619" s="17" t="s">
        <v>7699</v>
      </c>
      <c r="M619" s="17" t="s">
        <v>8726</v>
      </c>
      <c r="N619" s="20">
        <v>40564</v>
      </c>
      <c r="O619" s="20">
        <v>40421</v>
      </c>
      <c r="P619" s="21">
        <f t="shared" si="18"/>
        <v>1</v>
      </c>
      <c r="Q619" s="22">
        <f t="shared" si="19"/>
        <v>-143</v>
      </c>
    </row>
    <row r="620" spans="1:17" x14ac:dyDescent="0.2">
      <c r="A620" s="23">
        <v>40020.01</v>
      </c>
      <c r="B620" s="17" t="s">
        <v>284</v>
      </c>
      <c r="C620" s="17" t="s">
        <v>7865</v>
      </c>
      <c r="D620" s="17" t="s">
        <v>448</v>
      </c>
      <c r="E620" s="17" t="s">
        <v>7693</v>
      </c>
      <c r="F620" s="17" t="s">
        <v>7694</v>
      </c>
      <c r="G620" s="18">
        <v>5.25</v>
      </c>
      <c r="H620" s="18">
        <v>7.54</v>
      </c>
      <c r="I620" s="19">
        <v>558701.81999999995</v>
      </c>
      <c r="J620" s="20">
        <v>41075</v>
      </c>
      <c r="K620" s="17" t="s">
        <v>8727</v>
      </c>
      <c r="L620" s="17" t="s">
        <v>7773</v>
      </c>
      <c r="M620" s="17" t="s">
        <v>8728</v>
      </c>
      <c r="N620" s="20">
        <v>41228</v>
      </c>
      <c r="O620" s="20">
        <v>41228</v>
      </c>
      <c r="P620" s="21">
        <f t="shared" si="18"/>
        <v>0</v>
      </c>
      <c r="Q620" s="22">
        <f t="shared" si="19"/>
        <v>0</v>
      </c>
    </row>
    <row r="621" spans="1:17" x14ac:dyDescent="0.2">
      <c r="A621" s="23">
        <v>113652</v>
      </c>
      <c r="B621" s="17" t="s">
        <v>152</v>
      </c>
      <c r="C621" s="17" t="s">
        <v>7994</v>
      </c>
      <c r="D621" s="17" t="s">
        <v>1454</v>
      </c>
      <c r="E621" s="17" t="s">
        <v>7693</v>
      </c>
      <c r="F621" s="17" t="s">
        <v>7694</v>
      </c>
      <c r="G621" s="18">
        <v>15.47</v>
      </c>
      <c r="H621" s="18">
        <v>16.27</v>
      </c>
      <c r="I621" s="19">
        <v>156853.39000000001</v>
      </c>
      <c r="J621" s="20">
        <v>40256</v>
      </c>
      <c r="K621" s="17" t="s">
        <v>8725</v>
      </c>
      <c r="L621" s="17" t="s">
        <v>7699</v>
      </c>
      <c r="M621" s="17" t="s">
        <v>57</v>
      </c>
      <c r="N621" s="20">
        <v>40564</v>
      </c>
      <c r="O621" s="20">
        <v>40421</v>
      </c>
      <c r="P621" s="21">
        <f t="shared" si="18"/>
        <v>1</v>
      </c>
      <c r="Q621" s="22">
        <f t="shared" si="19"/>
        <v>-143</v>
      </c>
    </row>
    <row r="622" spans="1:17" x14ac:dyDescent="0.2">
      <c r="A622" s="23">
        <v>84128.01</v>
      </c>
      <c r="B622" s="17" t="s">
        <v>128</v>
      </c>
      <c r="C622" s="17" t="s">
        <v>7950</v>
      </c>
      <c r="D622" s="17" t="s">
        <v>999</v>
      </c>
      <c r="E622" s="17" t="s">
        <v>7693</v>
      </c>
      <c r="F622" s="17" t="s">
        <v>7694</v>
      </c>
      <c r="G622" s="18">
        <v>4.46</v>
      </c>
      <c r="H622" s="18">
        <v>8.74</v>
      </c>
      <c r="I622" s="19">
        <v>969471.34</v>
      </c>
      <c r="J622" s="20">
        <v>41075</v>
      </c>
      <c r="K622" s="17" t="s">
        <v>8729</v>
      </c>
      <c r="L622" s="17" t="s">
        <v>7699</v>
      </c>
      <c r="M622" s="17" t="s">
        <v>8730</v>
      </c>
      <c r="N622" s="20">
        <v>41228</v>
      </c>
      <c r="O622" s="20">
        <v>41228</v>
      </c>
      <c r="P622" s="21">
        <f t="shared" si="18"/>
        <v>0</v>
      </c>
      <c r="Q622" s="22">
        <f t="shared" si="19"/>
        <v>0</v>
      </c>
    </row>
    <row r="623" spans="1:17" x14ac:dyDescent="0.2">
      <c r="A623" s="23">
        <v>84939.02</v>
      </c>
      <c r="B623" s="17" t="s">
        <v>239</v>
      </c>
      <c r="C623" s="17" t="s">
        <v>7976</v>
      </c>
      <c r="D623" s="17" t="s">
        <v>907</v>
      </c>
      <c r="E623" s="17" t="s">
        <v>7693</v>
      </c>
      <c r="F623" s="17" t="s">
        <v>7694</v>
      </c>
      <c r="G623" s="18">
        <v>19.18</v>
      </c>
      <c r="H623" s="18">
        <v>19.329999999999998</v>
      </c>
      <c r="I623" s="19">
        <v>34369.949999999997</v>
      </c>
      <c r="J623" s="20">
        <v>41418</v>
      </c>
      <c r="K623" s="17" t="s">
        <v>8731</v>
      </c>
      <c r="L623" s="17" t="s">
        <v>7728</v>
      </c>
      <c r="M623" s="17" t="s">
        <v>8011</v>
      </c>
      <c r="N623" s="20">
        <v>41488</v>
      </c>
      <c r="O623" s="20">
        <v>41488</v>
      </c>
      <c r="P623" s="21">
        <f t="shared" si="18"/>
        <v>0</v>
      </c>
      <c r="Q623" s="22">
        <f t="shared" si="19"/>
        <v>0</v>
      </c>
    </row>
    <row r="624" spans="1:17" x14ac:dyDescent="0.2">
      <c r="A624" s="23">
        <v>117795</v>
      </c>
      <c r="B624" s="17" t="s">
        <v>314</v>
      </c>
      <c r="C624" s="17" t="s">
        <v>7736</v>
      </c>
      <c r="D624" s="17" t="s">
        <v>1011</v>
      </c>
      <c r="E624" s="17" t="s">
        <v>7693</v>
      </c>
      <c r="F624" s="17" t="s">
        <v>7694</v>
      </c>
      <c r="G624" s="18">
        <v>24.9</v>
      </c>
      <c r="H624" s="18">
        <v>29.64</v>
      </c>
      <c r="I624" s="19">
        <v>1913620.45</v>
      </c>
      <c r="J624" s="20">
        <v>41320</v>
      </c>
      <c r="K624" s="17" t="s">
        <v>8732</v>
      </c>
      <c r="L624" s="17" t="s">
        <v>7738</v>
      </c>
      <c r="M624" s="17" t="s">
        <v>8419</v>
      </c>
      <c r="N624" s="20">
        <v>41450</v>
      </c>
      <c r="O624" s="20">
        <v>41450</v>
      </c>
      <c r="P624" s="21">
        <f t="shared" si="18"/>
        <v>0</v>
      </c>
      <c r="Q624" s="22">
        <f t="shared" si="19"/>
        <v>0</v>
      </c>
    </row>
    <row r="625" spans="1:17" x14ac:dyDescent="0.2">
      <c r="A625" s="23">
        <v>117613</v>
      </c>
      <c r="B625" s="17" t="s">
        <v>192</v>
      </c>
      <c r="C625" s="17" t="s">
        <v>7804</v>
      </c>
      <c r="D625" s="17" t="s">
        <v>1769</v>
      </c>
      <c r="E625" s="17" t="s">
        <v>7693</v>
      </c>
      <c r="F625" s="17" t="s">
        <v>7694</v>
      </c>
      <c r="G625" s="18">
        <v>0</v>
      </c>
      <c r="H625" s="18">
        <v>8.51</v>
      </c>
      <c r="I625" s="19">
        <v>294646.32</v>
      </c>
      <c r="J625" s="20">
        <v>41369</v>
      </c>
      <c r="K625" s="17" t="s">
        <v>8733</v>
      </c>
      <c r="L625" s="17" t="s">
        <v>8034</v>
      </c>
      <c r="M625" s="17" t="s">
        <v>8734</v>
      </c>
      <c r="N625" s="20">
        <v>41484</v>
      </c>
      <c r="O625" s="20">
        <v>41484</v>
      </c>
      <c r="P625" s="21">
        <f t="shared" si="18"/>
        <v>0</v>
      </c>
      <c r="Q625" s="22">
        <f t="shared" si="19"/>
        <v>0</v>
      </c>
    </row>
    <row r="626" spans="1:17" x14ac:dyDescent="0.2">
      <c r="A626" s="23">
        <v>113950</v>
      </c>
      <c r="B626" s="17" t="s">
        <v>54</v>
      </c>
      <c r="C626" s="17" t="s">
        <v>7709</v>
      </c>
      <c r="D626" s="17" t="s">
        <v>108</v>
      </c>
      <c r="E626" s="17" t="s">
        <v>7693</v>
      </c>
      <c r="F626" s="17" t="s">
        <v>7694</v>
      </c>
      <c r="G626" s="18">
        <v>8.2899999999999991</v>
      </c>
      <c r="H626" s="18">
        <v>12.5</v>
      </c>
      <c r="I626" s="19">
        <v>1889031.92</v>
      </c>
      <c r="J626" s="20">
        <v>40347</v>
      </c>
      <c r="K626" s="17" t="s">
        <v>8735</v>
      </c>
      <c r="L626" s="17" t="s">
        <v>8411</v>
      </c>
      <c r="M626" s="17" t="s">
        <v>8736</v>
      </c>
      <c r="N626" s="20">
        <v>40573</v>
      </c>
      <c r="O626" s="20">
        <v>40497</v>
      </c>
      <c r="P626" s="21">
        <f t="shared" si="18"/>
        <v>1</v>
      </c>
      <c r="Q626" s="22">
        <f t="shared" si="19"/>
        <v>-76</v>
      </c>
    </row>
    <row r="627" spans="1:17" x14ac:dyDescent="0.2">
      <c r="A627" s="23">
        <v>111392</v>
      </c>
      <c r="B627" s="17" t="s">
        <v>54</v>
      </c>
      <c r="C627" s="17" t="s">
        <v>7709</v>
      </c>
      <c r="D627" s="17" t="s">
        <v>108</v>
      </c>
      <c r="E627" s="17" t="s">
        <v>7693</v>
      </c>
      <c r="F627" s="17" t="s">
        <v>7694</v>
      </c>
      <c r="G627" s="18">
        <v>14</v>
      </c>
      <c r="H627" s="18">
        <v>15.4</v>
      </c>
      <c r="I627" s="19">
        <v>1098508.46</v>
      </c>
      <c r="J627" s="20">
        <v>40396</v>
      </c>
      <c r="K627" s="17" t="s">
        <v>8737</v>
      </c>
      <c r="L627" s="17" t="s">
        <v>7706</v>
      </c>
      <c r="M627" s="17" t="s">
        <v>7813</v>
      </c>
      <c r="N627" s="20">
        <v>40573</v>
      </c>
      <c r="O627" s="20">
        <v>40512</v>
      </c>
      <c r="P627" s="21">
        <f t="shared" si="18"/>
        <v>1</v>
      </c>
      <c r="Q627" s="22">
        <f t="shared" si="19"/>
        <v>-61</v>
      </c>
    </row>
    <row r="628" spans="1:17" x14ac:dyDescent="0.2">
      <c r="A628" s="23">
        <v>112094</v>
      </c>
      <c r="B628" s="17" t="s">
        <v>241</v>
      </c>
      <c r="C628" s="17" t="s">
        <v>7915</v>
      </c>
      <c r="D628" s="17" t="s">
        <v>4704</v>
      </c>
      <c r="E628" s="17" t="s">
        <v>7693</v>
      </c>
      <c r="F628" s="17" t="s">
        <v>7694</v>
      </c>
      <c r="G628" s="18">
        <v>10.58</v>
      </c>
      <c r="H628" s="18">
        <v>12.55</v>
      </c>
      <c r="I628" s="19">
        <v>126055.9</v>
      </c>
      <c r="J628" s="20">
        <v>39892</v>
      </c>
      <c r="K628" s="17" t="s">
        <v>8738</v>
      </c>
      <c r="L628" s="17" t="s">
        <v>8223</v>
      </c>
      <c r="M628" s="17" t="s">
        <v>8739</v>
      </c>
      <c r="N628" s="20">
        <v>40577</v>
      </c>
      <c r="O628" s="20">
        <v>40039</v>
      </c>
      <c r="P628" s="21">
        <f t="shared" si="18"/>
        <v>1</v>
      </c>
      <c r="Q628" s="22">
        <f t="shared" si="19"/>
        <v>-538</v>
      </c>
    </row>
    <row r="629" spans="1:17" x14ac:dyDescent="0.2">
      <c r="A629" s="23">
        <v>112095</v>
      </c>
      <c r="B629" s="17" t="s">
        <v>284</v>
      </c>
      <c r="C629" s="17" t="s">
        <v>7865</v>
      </c>
      <c r="D629" s="17" t="s">
        <v>448</v>
      </c>
      <c r="E629" s="17" t="s">
        <v>7693</v>
      </c>
      <c r="F629" s="17" t="s">
        <v>7694</v>
      </c>
      <c r="G629" s="18">
        <v>0</v>
      </c>
      <c r="H629" s="18">
        <v>2</v>
      </c>
      <c r="I629" s="19">
        <v>281078.67</v>
      </c>
      <c r="J629" s="20">
        <v>39892</v>
      </c>
      <c r="K629" s="17" t="s">
        <v>8738</v>
      </c>
      <c r="L629" s="17" t="s">
        <v>8223</v>
      </c>
      <c r="M629" s="17" t="s">
        <v>8739</v>
      </c>
      <c r="N629" s="20">
        <v>40577</v>
      </c>
      <c r="O629" s="20">
        <v>40040</v>
      </c>
      <c r="P629" s="21">
        <f t="shared" si="18"/>
        <v>1</v>
      </c>
      <c r="Q629" s="22">
        <f t="shared" si="19"/>
        <v>-537</v>
      </c>
    </row>
    <row r="630" spans="1:17" x14ac:dyDescent="0.2">
      <c r="A630" s="23">
        <v>112093</v>
      </c>
      <c r="B630" s="17" t="s">
        <v>284</v>
      </c>
      <c r="C630" s="17" t="s">
        <v>7865</v>
      </c>
      <c r="D630" s="17" t="s">
        <v>4704</v>
      </c>
      <c r="E630" s="17" t="s">
        <v>7693</v>
      </c>
      <c r="F630" s="17" t="s">
        <v>7694</v>
      </c>
      <c r="G630" s="18">
        <v>0</v>
      </c>
      <c r="H630" s="18">
        <v>1.58</v>
      </c>
      <c r="I630" s="19">
        <v>102852.32</v>
      </c>
      <c r="J630" s="20">
        <v>39892</v>
      </c>
      <c r="K630" s="17" t="s">
        <v>8738</v>
      </c>
      <c r="L630" s="17" t="s">
        <v>8223</v>
      </c>
      <c r="M630" s="17" t="s">
        <v>8739</v>
      </c>
      <c r="N630" s="20">
        <v>40577</v>
      </c>
      <c r="O630" s="20">
        <v>40040</v>
      </c>
      <c r="P630" s="21">
        <f t="shared" si="18"/>
        <v>1</v>
      </c>
      <c r="Q630" s="22">
        <f t="shared" si="19"/>
        <v>-537</v>
      </c>
    </row>
    <row r="631" spans="1:17" x14ac:dyDescent="0.2">
      <c r="A631" s="23">
        <v>85164.01</v>
      </c>
      <c r="B631" s="17" t="s">
        <v>316</v>
      </c>
      <c r="C631" s="17" t="s">
        <v>7800</v>
      </c>
      <c r="D631" s="17" t="s">
        <v>448</v>
      </c>
      <c r="E631" s="17" t="s">
        <v>7693</v>
      </c>
      <c r="F631" s="17" t="s">
        <v>7694</v>
      </c>
      <c r="G631" s="18">
        <v>16.899999999999999</v>
      </c>
      <c r="H631" s="18">
        <v>18.72</v>
      </c>
      <c r="I631" s="19">
        <v>194797.87</v>
      </c>
      <c r="J631" s="20">
        <v>39892</v>
      </c>
      <c r="K631" s="17" t="s">
        <v>8738</v>
      </c>
      <c r="L631" s="17" t="s">
        <v>8223</v>
      </c>
      <c r="M631" s="17" t="s">
        <v>8739</v>
      </c>
      <c r="N631" s="20">
        <v>40577</v>
      </c>
      <c r="O631" s="20">
        <v>40040</v>
      </c>
      <c r="P631" s="21">
        <f t="shared" si="18"/>
        <v>1</v>
      </c>
      <c r="Q631" s="22">
        <f t="shared" si="19"/>
        <v>-537</v>
      </c>
    </row>
    <row r="632" spans="1:17" x14ac:dyDescent="0.2">
      <c r="A632" s="23">
        <v>101699.01</v>
      </c>
      <c r="B632" s="17" t="s">
        <v>107</v>
      </c>
      <c r="C632" s="17" t="s">
        <v>7740</v>
      </c>
      <c r="D632" s="17" t="s">
        <v>460</v>
      </c>
      <c r="E632" s="17" t="s">
        <v>7693</v>
      </c>
      <c r="F632" s="17" t="s">
        <v>7694</v>
      </c>
      <c r="G632" s="18">
        <v>5.5</v>
      </c>
      <c r="H632" s="18">
        <v>7.81</v>
      </c>
      <c r="I632" s="19">
        <v>155855.07</v>
      </c>
      <c r="J632" s="20">
        <v>40347</v>
      </c>
      <c r="K632" s="17" t="s">
        <v>8740</v>
      </c>
      <c r="L632" s="17" t="s">
        <v>7699</v>
      </c>
      <c r="M632" s="17" t="s">
        <v>8741</v>
      </c>
      <c r="N632" s="20">
        <v>40577</v>
      </c>
      <c r="O632" s="20">
        <v>40491</v>
      </c>
      <c r="P632" s="21">
        <f t="shared" si="18"/>
        <v>1</v>
      </c>
      <c r="Q632" s="22">
        <f t="shared" si="19"/>
        <v>-86</v>
      </c>
    </row>
    <row r="633" spans="1:17" x14ac:dyDescent="0.2">
      <c r="A633" s="23">
        <v>102641.01</v>
      </c>
      <c r="B633" s="17" t="s">
        <v>284</v>
      </c>
      <c r="C633" s="17" t="s">
        <v>7865</v>
      </c>
      <c r="D633" s="17" t="s">
        <v>114</v>
      </c>
      <c r="E633" s="17" t="s">
        <v>7693</v>
      </c>
      <c r="F633" s="17" t="s">
        <v>7694</v>
      </c>
      <c r="G633" s="18">
        <v>24.2</v>
      </c>
      <c r="H633" s="18">
        <v>32.96</v>
      </c>
      <c r="I633" s="19">
        <v>2476449.6</v>
      </c>
      <c r="J633" s="20">
        <v>40074</v>
      </c>
      <c r="K633" s="17" t="s">
        <v>8742</v>
      </c>
      <c r="L633" s="17" t="s">
        <v>7773</v>
      </c>
      <c r="M633" s="17" t="s">
        <v>8443</v>
      </c>
      <c r="N633" s="20">
        <v>40592</v>
      </c>
      <c r="O633" s="20">
        <v>40497</v>
      </c>
      <c r="P633" s="21">
        <f t="shared" si="18"/>
        <v>1</v>
      </c>
      <c r="Q633" s="22">
        <f t="shared" si="19"/>
        <v>-95</v>
      </c>
    </row>
    <row r="634" spans="1:17" x14ac:dyDescent="0.2">
      <c r="A634" s="23">
        <v>117587</v>
      </c>
      <c r="B634" s="17" t="s">
        <v>102</v>
      </c>
      <c r="C634" s="17" t="s">
        <v>7969</v>
      </c>
      <c r="D634" s="17" t="s">
        <v>4544</v>
      </c>
      <c r="E634" s="17" t="s">
        <v>7693</v>
      </c>
      <c r="F634" s="17" t="s">
        <v>7694</v>
      </c>
      <c r="G634" s="18">
        <v>9.98</v>
      </c>
      <c r="H634" s="18">
        <v>15.09</v>
      </c>
      <c r="I634" s="19">
        <v>725636.53</v>
      </c>
      <c r="J634" s="20">
        <v>41516</v>
      </c>
      <c r="K634" s="17" t="s">
        <v>8743</v>
      </c>
      <c r="L634" s="17" t="s">
        <v>7874</v>
      </c>
      <c r="M634" s="17" t="s">
        <v>8055</v>
      </c>
      <c r="N634" s="20">
        <v>41608</v>
      </c>
      <c r="O634" s="20">
        <v>41608</v>
      </c>
      <c r="P634" s="21">
        <f t="shared" si="18"/>
        <v>0</v>
      </c>
      <c r="Q634" s="22">
        <f t="shared" si="19"/>
        <v>0</v>
      </c>
    </row>
    <row r="635" spans="1:17" x14ac:dyDescent="0.2">
      <c r="A635" s="23">
        <v>83988.01</v>
      </c>
      <c r="B635" s="17" t="s">
        <v>107</v>
      </c>
      <c r="C635" s="17" t="s">
        <v>7740</v>
      </c>
      <c r="D635" s="17" t="s">
        <v>369</v>
      </c>
      <c r="E635" s="17" t="s">
        <v>7693</v>
      </c>
      <c r="F635" s="17" t="s">
        <v>7710</v>
      </c>
      <c r="G635" s="18">
        <v>4.75</v>
      </c>
      <c r="H635" s="18">
        <v>8.25</v>
      </c>
      <c r="I635" s="19">
        <v>242160.14</v>
      </c>
      <c r="J635" s="20">
        <v>41418</v>
      </c>
      <c r="K635" s="17" t="s">
        <v>8744</v>
      </c>
      <c r="L635" s="17" t="s">
        <v>7699</v>
      </c>
      <c r="M635" s="17" t="s">
        <v>8745</v>
      </c>
      <c r="N635" s="20">
        <v>41542</v>
      </c>
      <c r="O635" s="20">
        <v>41542</v>
      </c>
      <c r="P635" s="21">
        <f t="shared" si="18"/>
        <v>0</v>
      </c>
      <c r="Q635" s="22">
        <f t="shared" si="19"/>
        <v>0</v>
      </c>
    </row>
    <row r="636" spans="1:17" x14ac:dyDescent="0.2">
      <c r="A636" s="23">
        <v>83413.009999999995</v>
      </c>
      <c r="B636" s="17" t="s">
        <v>241</v>
      </c>
      <c r="C636" s="17" t="s">
        <v>7915</v>
      </c>
      <c r="D636" s="17" t="s">
        <v>2362</v>
      </c>
      <c r="E636" s="17" t="s">
        <v>7693</v>
      </c>
      <c r="F636" s="17" t="s">
        <v>7694</v>
      </c>
      <c r="G636" s="18">
        <v>0</v>
      </c>
      <c r="H636" s="18">
        <v>7.69</v>
      </c>
      <c r="I636" s="19">
        <v>595660.1</v>
      </c>
      <c r="J636" s="20">
        <v>41418</v>
      </c>
      <c r="K636" s="17" t="s">
        <v>8746</v>
      </c>
      <c r="L636" s="17" t="s">
        <v>7706</v>
      </c>
      <c r="M636" s="17" t="s">
        <v>8747</v>
      </c>
      <c r="N636" s="20">
        <v>41541</v>
      </c>
      <c r="O636" s="20">
        <v>41541</v>
      </c>
      <c r="P636" s="21">
        <f t="shared" si="18"/>
        <v>0</v>
      </c>
      <c r="Q636" s="22">
        <f t="shared" si="19"/>
        <v>0</v>
      </c>
    </row>
    <row r="637" spans="1:17" x14ac:dyDescent="0.2">
      <c r="A637" s="23">
        <v>82583.02</v>
      </c>
      <c r="B637" s="17" t="s">
        <v>121</v>
      </c>
      <c r="C637" s="17" t="s">
        <v>7720</v>
      </c>
      <c r="D637" s="17" t="s">
        <v>5381</v>
      </c>
      <c r="E637" s="17" t="s">
        <v>7693</v>
      </c>
      <c r="F637" s="17" t="s">
        <v>7694</v>
      </c>
      <c r="G637" s="18">
        <v>0</v>
      </c>
      <c r="H637" s="18">
        <v>3.61</v>
      </c>
      <c r="I637" s="19">
        <v>511320.93</v>
      </c>
      <c r="J637" s="20">
        <v>39850</v>
      </c>
      <c r="K637" s="17" t="s">
        <v>8748</v>
      </c>
      <c r="L637" s="17" t="s">
        <v>7699</v>
      </c>
      <c r="M637" s="17" t="s">
        <v>8749</v>
      </c>
      <c r="N637" s="20">
        <v>40599</v>
      </c>
      <c r="O637" s="20">
        <v>39994</v>
      </c>
      <c r="P637" s="21">
        <f t="shared" si="18"/>
        <v>1</v>
      </c>
      <c r="Q637" s="22">
        <f t="shared" si="19"/>
        <v>-605</v>
      </c>
    </row>
    <row r="638" spans="1:17" x14ac:dyDescent="0.2">
      <c r="A638" s="23">
        <v>111391.01</v>
      </c>
      <c r="B638" s="17" t="s">
        <v>54</v>
      </c>
      <c r="C638" s="17" t="s">
        <v>7709</v>
      </c>
      <c r="D638" s="17" t="s">
        <v>108</v>
      </c>
      <c r="E638" s="17" t="s">
        <v>7693</v>
      </c>
      <c r="F638" s="17" t="s">
        <v>7694</v>
      </c>
      <c r="G638" s="18">
        <v>21.56</v>
      </c>
      <c r="H638" s="18">
        <v>27.84</v>
      </c>
      <c r="I638" s="19">
        <v>3847869.15</v>
      </c>
      <c r="J638" s="20">
        <v>40074</v>
      </c>
      <c r="K638" s="17" t="s">
        <v>8750</v>
      </c>
      <c r="L638" s="17" t="s">
        <v>7706</v>
      </c>
      <c r="M638" s="17" t="s">
        <v>8412</v>
      </c>
      <c r="N638" s="20">
        <v>40660</v>
      </c>
      <c r="O638" s="20">
        <v>40390</v>
      </c>
      <c r="P638" s="21">
        <f t="shared" si="18"/>
        <v>1</v>
      </c>
      <c r="Q638" s="22">
        <f t="shared" si="19"/>
        <v>-270</v>
      </c>
    </row>
    <row r="639" spans="1:17" x14ac:dyDescent="0.2">
      <c r="A639" s="23">
        <v>40990.01</v>
      </c>
      <c r="B639" s="17" t="s">
        <v>217</v>
      </c>
      <c r="C639" s="17" t="s">
        <v>8003</v>
      </c>
      <c r="D639" s="17" t="s">
        <v>757</v>
      </c>
      <c r="E639" s="17" t="s">
        <v>7693</v>
      </c>
      <c r="F639" s="17" t="s">
        <v>7694</v>
      </c>
      <c r="G639" s="18">
        <v>14.11</v>
      </c>
      <c r="H639" s="18">
        <v>22.42</v>
      </c>
      <c r="I639" s="19">
        <v>2081600.54</v>
      </c>
      <c r="J639" s="20">
        <v>40438</v>
      </c>
      <c r="K639" s="17" t="s">
        <v>8751</v>
      </c>
      <c r="L639" s="17" t="s">
        <v>7699</v>
      </c>
      <c r="M639" s="17" t="s">
        <v>8752</v>
      </c>
      <c r="N639" s="20">
        <v>40706</v>
      </c>
      <c r="O639" s="20">
        <v>40700</v>
      </c>
      <c r="P639" s="21">
        <f t="shared" si="18"/>
        <v>1</v>
      </c>
      <c r="Q639" s="22">
        <f t="shared" si="19"/>
        <v>-6</v>
      </c>
    </row>
    <row r="640" spans="1:17" x14ac:dyDescent="0.2">
      <c r="A640" s="23">
        <v>80781.009999999995</v>
      </c>
      <c r="B640" s="17" t="s">
        <v>197</v>
      </c>
      <c r="C640" s="17" t="s">
        <v>7759</v>
      </c>
      <c r="D640" s="17" t="s">
        <v>108</v>
      </c>
      <c r="E640" s="17" t="s">
        <v>7693</v>
      </c>
      <c r="F640" s="17" t="s">
        <v>7694</v>
      </c>
      <c r="G640" s="18">
        <v>28.98</v>
      </c>
      <c r="H640" s="18">
        <v>30.12</v>
      </c>
      <c r="I640" s="19">
        <v>712068</v>
      </c>
      <c r="J640" s="20">
        <v>40074</v>
      </c>
      <c r="K640" s="17" t="s">
        <v>8753</v>
      </c>
      <c r="L640" s="17" t="s">
        <v>7699</v>
      </c>
      <c r="M640" s="17" t="s">
        <v>8754</v>
      </c>
      <c r="N640" s="20">
        <v>40711</v>
      </c>
      <c r="O640" s="20">
        <v>40374</v>
      </c>
      <c r="P640" s="21">
        <f t="shared" si="18"/>
        <v>1</v>
      </c>
      <c r="Q640" s="22">
        <f t="shared" si="19"/>
        <v>-337</v>
      </c>
    </row>
    <row r="641" spans="1:17" x14ac:dyDescent="0.2">
      <c r="A641" s="23">
        <v>83014.009999999995</v>
      </c>
      <c r="B641" s="17" t="s">
        <v>181</v>
      </c>
      <c r="C641" s="17" t="s">
        <v>7746</v>
      </c>
      <c r="D641" s="17" t="s">
        <v>122</v>
      </c>
      <c r="E641" s="17" t="s">
        <v>7693</v>
      </c>
      <c r="F641" s="17" t="s">
        <v>7694</v>
      </c>
      <c r="G641" s="18">
        <v>4.96</v>
      </c>
      <c r="H641" s="18">
        <v>11.39</v>
      </c>
      <c r="I641" s="19">
        <v>4120266.87</v>
      </c>
      <c r="J641" s="20">
        <v>41614</v>
      </c>
      <c r="K641" s="17" t="s">
        <v>8085</v>
      </c>
      <c r="L641" s="17" t="s">
        <v>7744</v>
      </c>
      <c r="M641" s="17" t="s">
        <v>8086</v>
      </c>
      <c r="N641" s="20">
        <v>41919</v>
      </c>
      <c r="O641" s="20">
        <v>41919</v>
      </c>
      <c r="P641" s="21">
        <f t="shared" si="18"/>
        <v>0</v>
      </c>
      <c r="Q641" s="22">
        <f t="shared" si="19"/>
        <v>0</v>
      </c>
    </row>
    <row r="642" spans="1:17" x14ac:dyDescent="0.2">
      <c r="A642" s="23">
        <v>102637.01</v>
      </c>
      <c r="B642" s="17" t="s">
        <v>107</v>
      </c>
      <c r="C642" s="17" t="s">
        <v>7740</v>
      </c>
      <c r="D642" s="17" t="s">
        <v>108</v>
      </c>
      <c r="E642" s="17" t="s">
        <v>7693</v>
      </c>
      <c r="F642" s="17" t="s">
        <v>7694</v>
      </c>
      <c r="G642" s="18">
        <v>0</v>
      </c>
      <c r="H642" s="18">
        <v>4.54</v>
      </c>
      <c r="I642" s="19">
        <v>2288149.9</v>
      </c>
      <c r="J642" s="20">
        <v>40074</v>
      </c>
      <c r="K642" s="17" t="s">
        <v>8753</v>
      </c>
      <c r="L642" s="17" t="s">
        <v>7699</v>
      </c>
      <c r="M642" s="17" t="s">
        <v>8443</v>
      </c>
      <c r="N642" s="20">
        <v>40711</v>
      </c>
      <c r="O642" s="20">
        <v>40374</v>
      </c>
      <c r="P642" s="21">
        <f t="shared" si="18"/>
        <v>1</v>
      </c>
      <c r="Q642" s="22">
        <f t="shared" si="19"/>
        <v>-337</v>
      </c>
    </row>
    <row r="643" spans="1:17" x14ac:dyDescent="0.2">
      <c r="A643" s="23">
        <v>83670.009999999995</v>
      </c>
      <c r="B643" s="17" t="s">
        <v>128</v>
      </c>
      <c r="C643" s="17" t="s">
        <v>7950</v>
      </c>
      <c r="D643" s="17" t="s">
        <v>999</v>
      </c>
      <c r="E643" s="17" t="s">
        <v>7693</v>
      </c>
      <c r="F643" s="17" t="s">
        <v>7694</v>
      </c>
      <c r="G643" s="18">
        <v>9.18</v>
      </c>
      <c r="H643" s="18">
        <v>13.09</v>
      </c>
      <c r="I643" s="19">
        <v>412035.84000000003</v>
      </c>
      <c r="J643" s="20">
        <v>40396</v>
      </c>
      <c r="K643" s="17" t="s">
        <v>8755</v>
      </c>
      <c r="L643" s="17" t="s">
        <v>7699</v>
      </c>
      <c r="M643" s="17" t="s">
        <v>8756</v>
      </c>
      <c r="N643" s="20">
        <v>40711</v>
      </c>
      <c r="O643" s="20">
        <v>40512</v>
      </c>
      <c r="P643" s="21">
        <f t="shared" ref="P643:P706" si="20">IF(N643=O643,0,1)</f>
        <v>1</v>
      </c>
      <c r="Q643" s="22">
        <f t="shared" ref="Q643:Q706" si="21">O643-N643</f>
        <v>-199</v>
      </c>
    </row>
    <row r="644" spans="1:17" x14ac:dyDescent="0.2">
      <c r="A644" s="23">
        <v>83950.02</v>
      </c>
      <c r="B644" s="17" t="s">
        <v>174</v>
      </c>
      <c r="C644" s="17" t="s">
        <v>7780</v>
      </c>
      <c r="D644" s="17" t="s">
        <v>114</v>
      </c>
      <c r="E644" s="17" t="s">
        <v>7693</v>
      </c>
      <c r="F644" s="17" t="s">
        <v>7694</v>
      </c>
      <c r="G644" s="18">
        <v>0</v>
      </c>
      <c r="H644" s="18">
        <v>6.51</v>
      </c>
      <c r="I644" s="19">
        <v>6261617.7599999998</v>
      </c>
      <c r="J644" s="20">
        <v>41978</v>
      </c>
      <c r="K644" s="17" t="s">
        <v>8758</v>
      </c>
      <c r="L644" s="17" t="s">
        <v>7763</v>
      </c>
      <c r="M644" s="17" t="s">
        <v>8482</v>
      </c>
      <c r="N644" s="20">
        <v>42256</v>
      </c>
      <c r="O644" s="20">
        <v>42256</v>
      </c>
      <c r="P644" s="21">
        <f t="shared" si="20"/>
        <v>0</v>
      </c>
      <c r="Q644" s="22">
        <f t="shared" si="21"/>
        <v>0</v>
      </c>
    </row>
    <row r="645" spans="1:17" x14ac:dyDescent="0.2">
      <c r="A645" s="23">
        <v>114728</v>
      </c>
      <c r="B645" s="17" t="s">
        <v>40</v>
      </c>
      <c r="C645" s="17" t="s">
        <v>7781</v>
      </c>
      <c r="D645" s="17" t="s">
        <v>50</v>
      </c>
      <c r="E645" s="17" t="s">
        <v>7693</v>
      </c>
      <c r="F645" s="17" t="s">
        <v>7694</v>
      </c>
      <c r="G645" s="18">
        <v>3.5</v>
      </c>
      <c r="H645" s="18">
        <v>6.74</v>
      </c>
      <c r="I645" s="19">
        <v>1246412.79</v>
      </c>
      <c r="J645" s="20">
        <v>41733</v>
      </c>
      <c r="K645" s="17" t="s">
        <v>8759</v>
      </c>
      <c r="L645" s="17" t="s">
        <v>7699</v>
      </c>
      <c r="M645" s="17" t="s">
        <v>8062</v>
      </c>
      <c r="N645" s="20">
        <v>41911</v>
      </c>
      <c r="O645" s="20">
        <v>41911</v>
      </c>
      <c r="P645" s="21">
        <f t="shared" si="20"/>
        <v>0</v>
      </c>
      <c r="Q645" s="22">
        <f t="shared" si="21"/>
        <v>0</v>
      </c>
    </row>
    <row r="646" spans="1:17" x14ac:dyDescent="0.2">
      <c r="A646" s="23">
        <v>84629.02</v>
      </c>
      <c r="B646" s="17" t="s">
        <v>223</v>
      </c>
      <c r="C646" s="17" t="s">
        <v>7917</v>
      </c>
      <c r="D646" s="17" t="s">
        <v>1437</v>
      </c>
      <c r="E646" s="17" t="s">
        <v>7693</v>
      </c>
      <c r="F646" s="17" t="s">
        <v>7694</v>
      </c>
      <c r="G646" s="18">
        <v>0</v>
      </c>
      <c r="H646" s="18">
        <v>2.63</v>
      </c>
      <c r="I646" s="19">
        <v>99004.12</v>
      </c>
      <c r="J646" s="20">
        <v>41684</v>
      </c>
      <c r="K646" s="17" t="s">
        <v>8760</v>
      </c>
      <c r="L646" s="17" t="s">
        <v>8034</v>
      </c>
      <c r="M646" s="17" t="s">
        <v>8035</v>
      </c>
      <c r="N646" s="20">
        <v>41900</v>
      </c>
      <c r="O646" s="20">
        <v>41900</v>
      </c>
      <c r="P646" s="21">
        <f t="shared" si="20"/>
        <v>0</v>
      </c>
      <c r="Q646" s="22">
        <f t="shared" si="21"/>
        <v>0</v>
      </c>
    </row>
    <row r="647" spans="1:17" x14ac:dyDescent="0.2">
      <c r="A647" s="23">
        <v>113959</v>
      </c>
      <c r="B647" s="17" t="s">
        <v>206</v>
      </c>
      <c r="C647" s="17" t="s">
        <v>8367</v>
      </c>
      <c r="D647" s="17" t="s">
        <v>5547</v>
      </c>
      <c r="E647" s="17" t="s">
        <v>7693</v>
      </c>
      <c r="F647" s="17" t="s">
        <v>7694</v>
      </c>
      <c r="G647" s="18">
        <v>0</v>
      </c>
      <c r="H647" s="18">
        <v>2.06</v>
      </c>
      <c r="I647" s="19">
        <v>605356.32999999996</v>
      </c>
      <c r="J647" s="20">
        <v>40669</v>
      </c>
      <c r="K647" s="17" t="s">
        <v>8761</v>
      </c>
      <c r="L647" s="17" t="s">
        <v>7728</v>
      </c>
      <c r="M647" s="17" t="s">
        <v>8762</v>
      </c>
      <c r="N647" s="20">
        <v>40714</v>
      </c>
      <c r="O647" s="20">
        <v>40739</v>
      </c>
      <c r="P647" s="21">
        <f t="shared" si="20"/>
        <v>1</v>
      </c>
      <c r="Q647" s="22">
        <f t="shared" si="21"/>
        <v>25</v>
      </c>
    </row>
    <row r="648" spans="1:17" x14ac:dyDescent="0.2">
      <c r="A648" s="23">
        <v>84323.01</v>
      </c>
      <c r="B648" s="17" t="s">
        <v>40</v>
      </c>
      <c r="C648" s="17" t="s">
        <v>7781</v>
      </c>
      <c r="D648" s="17" t="s">
        <v>3859</v>
      </c>
      <c r="E648" s="17" t="s">
        <v>7693</v>
      </c>
      <c r="F648" s="17" t="s">
        <v>7694</v>
      </c>
      <c r="G648" s="18">
        <v>0.18</v>
      </c>
      <c r="H648" s="18">
        <v>0.18</v>
      </c>
      <c r="I648" s="19">
        <v>1965974.7</v>
      </c>
      <c r="J648" s="20">
        <v>41978</v>
      </c>
      <c r="K648" s="17" t="s">
        <v>8058</v>
      </c>
      <c r="L648" s="17" t="s">
        <v>7744</v>
      </c>
      <c r="M648" s="17" t="s">
        <v>8059</v>
      </c>
      <c r="N648" s="20">
        <v>42247</v>
      </c>
      <c r="O648" s="20">
        <v>42247</v>
      </c>
      <c r="P648" s="21">
        <f t="shared" si="20"/>
        <v>0</v>
      </c>
      <c r="Q648" s="22">
        <f t="shared" si="21"/>
        <v>0</v>
      </c>
    </row>
    <row r="649" spans="1:17" x14ac:dyDescent="0.2">
      <c r="A649" s="23">
        <v>84323.01</v>
      </c>
      <c r="B649" s="17" t="s">
        <v>40</v>
      </c>
      <c r="C649" s="17" t="s">
        <v>7781</v>
      </c>
      <c r="D649" s="17" t="s">
        <v>3859</v>
      </c>
      <c r="E649" s="17" t="s">
        <v>7693</v>
      </c>
      <c r="F649" s="17" t="s">
        <v>7694</v>
      </c>
      <c r="G649" s="18">
        <v>0.39</v>
      </c>
      <c r="H649" s="18">
        <v>0.39</v>
      </c>
      <c r="I649" s="19">
        <v>1965974.7</v>
      </c>
      <c r="J649" s="20">
        <v>41978</v>
      </c>
      <c r="K649" s="17" t="s">
        <v>8058</v>
      </c>
      <c r="L649" s="17" t="s">
        <v>7744</v>
      </c>
      <c r="M649" s="17" t="s">
        <v>8059</v>
      </c>
      <c r="N649" s="20">
        <v>42247</v>
      </c>
      <c r="O649" s="20">
        <v>42247</v>
      </c>
      <c r="P649" s="21">
        <f t="shared" si="20"/>
        <v>0</v>
      </c>
      <c r="Q649" s="22">
        <f t="shared" si="21"/>
        <v>0</v>
      </c>
    </row>
    <row r="650" spans="1:17" x14ac:dyDescent="0.2">
      <c r="A650" s="23">
        <v>84323.01</v>
      </c>
      <c r="B650" s="17" t="s">
        <v>40</v>
      </c>
      <c r="C650" s="17" t="s">
        <v>7781</v>
      </c>
      <c r="D650" s="17" t="s">
        <v>3859</v>
      </c>
      <c r="E650" s="17" t="s">
        <v>7693</v>
      </c>
      <c r="F650" s="17" t="s">
        <v>7694</v>
      </c>
      <c r="G650" s="18">
        <v>1.67</v>
      </c>
      <c r="H650" s="18">
        <v>1.67</v>
      </c>
      <c r="I650" s="19">
        <v>1965974.7</v>
      </c>
      <c r="J650" s="20">
        <v>41978</v>
      </c>
      <c r="K650" s="17" t="s">
        <v>8058</v>
      </c>
      <c r="L650" s="17" t="s">
        <v>7744</v>
      </c>
      <c r="M650" s="17" t="s">
        <v>8059</v>
      </c>
      <c r="N650" s="20">
        <v>42247</v>
      </c>
      <c r="O650" s="20">
        <v>42247</v>
      </c>
      <c r="P650" s="21">
        <f t="shared" si="20"/>
        <v>0</v>
      </c>
      <c r="Q650" s="22">
        <f t="shared" si="21"/>
        <v>0</v>
      </c>
    </row>
    <row r="651" spans="1:17" x14ac:dyDescent="0.2">
      <c r="A651" s="23">
        <v>118749</v>
      </c>
      <c r="B651" s="17" t="s">
        <v>197</v>
      </c>
      <c r="C651" s="17" t="s">
        <v>7759</v>
      </c>
      <c r="D651" s="17" t="s">
        <v>676</v>
      </c>
      <c r="E651" s="17" t="s">
        <v>7693</v>
      </c>
      <c r="F651" s="17" t="s">
        <v>7694</v>
      </c>
      <c r="G651" s="18">
        <v>2.59</v>
      </c>
      <c r="H651" s="18">
        <v>3.45</v>
      </c>
      <c r="I651" s="19">
        <v>192118</v>
      </c>
      <c r="J651" s="20">
        <v>41782</v>
      </c>
      <c r="K651" s="17" t="s">
        <v>8763</v>
      </c>
      <c r="L651" s="17" t="s">
        <v>7699</v>
      </c>
      <c r="M651" s="17" t="s">
        <v>8764</v>
      </c>
      <c r="N651" s="20">
        <v>41943</v>
      </c>
      <c r="O651" s="20">
        <v>41943</v>
      </c>
      <c r="P651" s="21">
        <f t="shared" si="20"/>
        <v>0</v>
      </c>
      <c r="Q651" s="22">
        <f t="shared" si="21"/>
        <v>0</v>
      </c>
    </row>
    <row r="652" spans="1:17" x14ac:dyDescent="0.2">
      <c r="A652" s="23">
        <v>102760</v>
      </c>
      <c r="B652" s="17" t="s">
        <v>318</v>
      </c>
      <c r="C652" s="17" t="s">
        <v>7887</v>
      </c>
      <c r="D652" s="17" t="s">
        <v>757</v>
      </c>
      <c r="E652" s="17" t="s">
        <v>7693</v>
      </c>
      <c r="F652" s="17" t="s">
        <v>7694</v>
      </c>
      <c r="G652" s="18">
        <v>4.79</v>
      </c>
      <c r="H652" s="18">
        <v>4.79</v>
      </c>
      <c r="I652" s="19">
        <v>5433166.0300000003</v>
      </c>
      <c r="J652" s="20">
        <v>42048</v>
      </c>
      <c r="K652" s="17" t="s">
        <v>8453</v>
      </c>
      <c r="L652" s="17" t="s">
        <v>7706</v>
      </c>
      <c r="M652" s="17" t="s">
        <v>8454</v>
      </c>
      <c r="N652" s="20">
        <v>42247</v>
      </c>
      <c r="O652" s="20">
        <v>42247</v>
      </c>
      <c r="P652" s="21">
        <f t="shared" si="20"/>
        <v>0</v>
      </c>
      <c r="Q652" s="22">
        <f t="shared" si="21"/>
        <v>0</v>
      </c>
    </row>
    <row r="653" spans="1:17" x14ac:dyDescent="0.2">
      <c r="A653" s="23">
        <v>114845</v>
      </c>
      <c r="B653" s="17" t="s">
        <v>250</v>
      </c>
      <c r="C653" s="17" t="s">
        <v>7790</v>
      </c>
      <c r="D653" s="17" t="s">
        <v>1667</v>
      </c>
      <c r="E653" s="17" t="s">
        <v>7693</v>
      </c>
      <c r="F653" s="17" t="s">
        <v>7710</v>
      </c>
      <c r="G653" s="18">
        <v>16</v>
      </c>
      <c r="H653" s="18">
        <v>22.91</v>
      </c>
      <c r="I653" s="19">
        <v>413803.31</v>
      </c>
      <c r="J653" s="20">
        <v>40634</v>
      </c>
      <c r="K653" s="17" t="s">
        <v>8765</v>
      </c>
      <c r="L653" s="17" t="s">
        <v>8030</v>
      </c>
      <c r="M653" s="17" t="s">
        <v>8766</v>
      </c>
      <c r="N653" s="20">
        <v>40724</v>
      </c>
      <c r="O653" s="20">
        <v>40816</v>
      </c>
      <c r="P653" s="21">
        <f t="shared" si="20"/>
        <v>1</v>
      </c>
      <c r="Q653" s="22">
        <f t="shared" si="21"/>
        <v>92</v>
      </c>
    </row>
    <row r="654" spans="1:17" x14ac:dyDescent="0.2">
      <c r="A654" s="23">
        <v>118699</v>
      </c>
      <c r="B654" s="17" t="s">
        <v>40</v>
      </c>
      <c r="C654" s="17" t="s">
        <v>7781</v>
      </c>
      <c r="D654" s="17" t="s">
        <v>6986</v>
      </c>
      <c r="E654" s="17" t="s">
        <v>7693</v>
      </c>
      <c r="F654" s="17" t="s">
        <v>7694</v>
      </c>
      <c r="G654" s="18">
        <v>0</v>
      </c>
      <c r="H654" s="18">
        <v>2.11</v>
      </c>
      <c r="I654" s="19">
        <v>1716473.64</v>
      </c>
      <c r="J654" s="20">
        <v>41614</v>
      </c>
      <c r="K654" s="17" t="s">
        <v>8767</v>
      </c>
      <c r="L654" s="17" t="s">
        <v>7699</v>
      </c>
      <c r="M654" s="17" t="s">
        <v>8086</v>
      </c>
      <c r="N654" s="20">
        <v>41877</v>
      </c>
      <c r="O654" s="20">
        <v>41877</v>
      </c>
      <c r="P654" s="21">
        <f t="shared" si="20"/>
        <v>0</v>
      </c>
      <c r="Q654" s="22">
        <f t="shared" si="21"/>
        <v>0</v>
      </c>
    </row>
    <row r="655" spans="1:17" x14ac:dyDescent="0.2">
      <c r="A655" s="23">
        <v>81839.009999999995</v>
      </c>
      <c r="B655" s="17" t="s">
        <v>254</v>
      </c>
      <c r="C655" s="17" t="s">
        <v>7721</v>
      </c>
      <c r="D655" s="17" t="s">
        <v>977</v>
      </c>
      <c r="E655" s="17" t="s">
        <v>7693</v>
      </c>
      <c r="F655" s="17" t="s">
        <v>7694</v>
      </c>
      <c r="G655" s="18">
        <v>0</v>
      </c>
      <c r="H655" s="18">
        <v>2.33</v>
      </c>
      <c r="I655" s="19">
        <v>770711.23</v>
      </c>
      <c r="J655" s="20">
        <v>41733</v>
      </c>
      <c r="K655" s="17" t="s">
        <v>8768</v>
      </c>
      <c r="L655" s="17" t="s">
        <v>8144</v>
      </c>
      <c r="M655" s="17" t="s">
        <v>8769</v>
      </c>
      <c r="N655" s="20">
        <v>41911</v>
      </c>
      <c r="O655" s="20">
        <v>41911</v>
      </c>
      <c r="P655" s="21">
        <f t="shared" si="20"/>
        <v>0</v>
      </c>
      <c r="Q655" s="22">
        <f t="shared" si="21"/>
        <v>0</v>
      </c>
    </row>
    <row r="656" spans="1:17" x14ac:dyDescent="0.2">
      <c r="A656" s="23">
        <v>114087</v>
      </c>
      <c r="B656" s="17" t="s">
        <v>282</v>
      </c>
      <c r="C656" s="17" t="s">
        <v>8099</v>
      </c>
      <c r="D656" s="17" t="s">
        <v>448</v>
      </c>
      <c r="E656" s="17" t="s">
        <v>7693</v>
      </c>
      <c r="F656" s="17" t="s">
        <v>7694</v>
      </c>
      <c r="G656" s="18">
        <v>10.32</v>
      </c>
      <c r="H656" s="18">
        <v>12.52</v>
      </c>
      <c r="I656" s="19">
        <v>517720.58</v>
      </c>
      <c r="J656" s="20">
        <v>40585</v>
      </c>
      <c r="K656" s="17" t="s">
        <v>8770</v>
      </c>
      <c r="L656" s="17" t="s">
        <v>7773</v>
      </c>
      <c r="M656" s="17" t="s">
        <v>8771</v>
      </c>
      <c r="N656" s="20">
        <v>40737</v>
      </c>
      <c r="O656" s="20">
        <v>40755</v>
      </c>
      <c r="P656" s="21">
        <f t="shared" si="20"/>
        <v>1</v>
      </c>
      <c r="Q656" s="22">
        <f t="shared" si="21"/>
        <v>18</v>
      </c>
    </row>
    <row r="657" spans="1:17" x14ac:dyDescent="0.2">
      <c r="A657" s="23">
        <v>117600</v>
      </c>
      <c r="B657" s="17" t="s">
        <v>102</v>
      </c>
      <c r="C657" s="17" t="s">
        <v>7969</v>
      </c>
      <c r="D657" s="17" t="s">
        <v>730</v>
      </c>
      <c r="E657" s="17" t="s">
        <v>7693</v>
      </c>
      <c r="F657" s="17" t="s">
        <v>7694</v>
      </c>
      <c r="G657" s="18">
        <v>7.87</v>
      </c>
      <c r="H657" s="18">
        <v>10.5</v>
      </c>
      <c r="I657" s="19">
        <v>698987.64</v>
      </c>
      <c r="J657" s="20">
        <v>42601</v>
      </c>
      <c r="K657" s="17" t="s">
        <v>8772</v>
      </c>
      <c r="L657" s="17" t="s">
        <v>7874</v>
      </c>
      <c r="M657" s="17" t="s">
        <v>3213</v>
      </c>
      <c r="N657" s="20">
        <v>42704</v>
      </c>
      <c r="O657" s="20">
        <v>42704</v>
      </c>
      <c r="P657" s="21">
        <f t="shared" si="20"/>
        <v>0</v>
      </c>
      <c r="Q657" s="22">
        <f t="shared" si="21"/>
        <v>0</v>
      </c>
    </row>
    <row r="658" spans="1:17" x14ac:dyDescent="0.2">
      <c r="A658" s="23">
        <v>82211.009999999995</v>
      </c>
      <c r="B658" s="17" t="s">
        <v>318</v>
      </c>
      <c r="C658" s="17" t="s">
        <v>7887</v>
      </c>
      <c r="D658" s="17" t="s">
        <v>474</v>
      </c>
      <c r="E658" s="17" t="s">
        <v>7693</v>
      </c>
      <c r="F658" s="17" t="s">
        <v>7710</v>
      </c>
      <c r="G658" s="18">
        <v>7.2</v>
      </c>
      <c r="H658" s="18">
        <v>14.2</v>
      </c>
      <c r="I658" s="19">
        <v>673724.87</v>
      </c>
      <c r="J658" s="20">
        <v>40585</v>
      </c>
      <c r="K658" s="17" t="s">
        <v>8773</v>
      </c>
      <c r="L658" s="17" t="s">
        <v>7728</v>
      </c>
      <c r="M658" s="17" t="s">
        <v>8653</v>
      </c>
      <c r="N658" s="20">
        <v>40738</v>
      </c>
      <c r="O658" s="20">
        <v>40786</v>
      </c>
      <c r="P658" s="21">
        <f t="shared" si="20"/>
        <v>1</v>
      </c>
      <c r="Q658" s="22">
        <f t="shared" si="21"/>
        <v>48</v>
      </c>
    </row>
    <row r="659" spans="1:17" x14ac:dyDescent="0.2">
      <c r="A659" s="23">
        <v>80920.009999999995</v>
      </c>
      <c r="B659" s="17" t="s">
        <v>83</v>
      </c>
      <c r="C659" s="17" t="s">
        <v>8094</v>
      </c>
      <c r="D659" s="17" t="s">
        <v>647</v>
      </c>
      <c r="E659" s="17" t="s">
        <v>7693</v>
      </c>
      <c r="F659" s="17" t="s">
        <v>7694</v>
      </c>
      <c r="G659" s="18">
        <v>15.19</v>
      </c>
      <c r="H659" s="18">
        <v>15.79</v>
      </c>
      <c r="I659" s="19">
        <v>244866.52</v>
      </c>
      <c r="J659" s="20">
        <v>42090</v>
      </c>
      <c r="K659" s="17" t="s">
        <v>8775</v>
      </c>
      <c r="L659" s="17" t="s">
        <v>7696</v>
      </c>
      <c r="M659" s="17" t="s">
        <v>8776</v>
      </c>
      <c r="N659" s="20">
        <v>42285</v>
      </c>
      <c r="O659" s="20">
        <v>42285</v>
      </c>
      <c r="P659" s="21">
        <f t="shared" si="20"/>
        <v>0</v>
      </c>
      <c r="Q659" s="22">
        <f t="shared" si="21"/>
        <v>0</v>
      </c>
    </row>
    <row r="660" spans="1:17" x14ac:dyDescent="0.2">
      <c r="A660" s="23">
        <v>118132</v>
      </c>
      <c r="B660" s="17" t="s">
        <v>94</v>
      </c>
      <c r="C660" s="17" t="s">
        <v>7824</v>
      </c>
      <c r="D660" s="17" t="s">
        <v>737</v>
      </c>
      <c r="E660" s="17" t="s">
        <v>7693</v>
      </c>
      <c r="F660" s="17" t="s">
        <v>7694</v>
      </c>
      <c r="G660" s="18">
        <v>0</v>
      </c>
      <c r="H660" s="18">
        <v>6.59</v>
      </c>
      <c r="I660" s="19">
        <v>313416.7</v>
      </c>
      <c r="J660" s="20">
        <v>41369</v>
      </c>
      <c r="K660" s="17" t="s">
        <v>8777</v>
      </c>
      <c r="L660" s="17" t="s">
        <v>8491</v>
      </c>
      <c r="M660" s="17" t="s">
        <v>8409</v>
      </c>
      <c r="N660" s="20">
        <v>41539</v>
      </c>
      <c r="O660" s="20">
        <v>41539</v>
      </c>
      <c r="P660" s="21">
        <f t="shared" si="20"/>
        <v>0</v>
      </c>
      <c r="Q660" s="22">
        <f t="shared" si="21"/>
        <v>0</v>
      </c>
    </row>
    <row r="661" spans="1:17" x14ac:dyDescent="0.2">
      <c r="A661" s="23">
        <v>115248</v>
      </c>
      <c r="B661" s="17" t="s">
        <v>219</v>
      </c>
      <c r="C661" s="17" t="s">
        <v>7797</v>
      </c>
      <c r="D661" s="17" t="s">
        <v>1113</v>
      </c>
      <c r="E661" s="17" t="s">
        <v>7693</v>
      </c>
      <c r="F661" s="17" t="s">
        <v>7694</v>
      </c>
      <c r="G661" s="18">
        <v>10.1</v>
      </c>
      <c r="H661" s="18">
        <v>11.35</v>
      </c>
      <c r="I661" s="19">
        <v>134761.57999999999</v>
      </c>
      <c r="J661" s="20">
        <v>41467</v>
      </c>
      <c r="K661" s="17" t="s">
        <v>8778</v>
      </c>
      <c r="L661" s="17" t="s">
        <v>7744</v>
      </c>
      <c r="M661" s="17" t="s">
        <v>8779</v>
      </c>
      <c r="N661" s="20">
        <v>41577</v>
      </c>
      <c r="O661" s="20">
        <v>41577</v>
      </c>
      <c r="P661" s="21">
        <f t="shared" si="20"/>
        <v>0</v>
      </c>
      <c r="Q661" s="22">
        <f t="shared" si="21"/>
        <v>0</v>
      </c>
    </row>
    <row r="662" spans="1:17" x14ac:dyDescent="0.2">
      <c r="A662" s="23">
        <v>114810</v>
      </c>
      <c r="B662" s="17" t="s">
        <v>188</v>
      </c>
      <c r="C662" s="17" t="s">
        <v>7704</v>
      </c>
      <c r="D662" s="17" t="s">
        <v>363</v>
      </c>
      <c r="E662" s="17" t="s">
        <v>7693</v>
      </c>
      <c r="F662" s="17" t="s">
        <v>7694</v>
      </c>
      <c r="G662" s="18">
        <v>0</v>
      </c>
      <c r="H662" s="18">
        <v>9.35</v>
      </c>
      <c r="I662" s="19">
        <v>1246400.29</v>
      </c>
      <c r="J662" s="20">
        <v>40669</v>
      </c>
      <c r="K662" s="17" t="s">
        <v>8780</v>
      </c>
      <c r="L662" s="17" t="s">
        <v>7728</v>
      </c>
      <c r="M662" s="17" t="s">
        <v>8781</v>
      </c>
      <c r="N662" s="20">
        <v>40746</v>
      </c>
      <c r="O662" s="20">
        <v>40755</v>
      </c>
      <c r="P662" s="21">
        <f t="shared" si="20"/>
        <v>1</v>
      </c>
      <c r="Q662" s="22">
        <f t="shared" si="21"/>
        <v>9</v>
      </c>
    </row>
    <row r="663" spans="1:17" x14ac:dyDescent="0.2">
      <c r="A663" s="23">
        <v>102634.01</v>
      </c>
      <c r="B663" s="17" t="s">
        <v>208</v>
      </c>
      <c r="C663" s="17" t="s">
        <v>7809</v>
      </c>
      <c r="D663" s="17" t="s">
        <v>992</v>
      </c>
      <c r="E663" s="17" t="s">
        <v>7693</v>
      </c>
      <c r="F663" s="17" t="s">
        <v>7694</v>
      </c>
      <c r="G663" s="18">
        <v>0.76</v>
      </c>
      <c r="H663" s="18">
        <v>9</v>
      </c>
      <c r="I663" s="19">
        <v>5817074.5199999996</v>
      </c>
      <c r="J663" s="20">
        <v>40438</v>
      </c>
      <c r="K663" s="17" t="s">
        <v>8782</v>
      </c>
      <c r="L663" s="17" t="s">
        <v>7738</v>
      </c>
      <c r="M663" s="17" t="s">
        <v>8783</v>
      </c>
      <c r="N663" s="20">
        <v>40764</v>
      </c>
      <c r="O663" s="20">
        <v>40765</v>
      </c>
      <c r="P663" s="21">
        <f t="shared" si="20"/>
        <v>1</v>
      </c>
      <c r="Q663" s="22">
        <f t="shared" si="21"/>
        <v>1</v>
      </c>
    </row>
    <row r="664" spans="1:17" x14ac:dyDescent="0.2">
      <c r="A664" s="23">
        <v>84435.01</v>
      </c>
      <c r="B664" s="17" t="s">
        <v>276</v>
      </c>
      <c r="C664" s="17" t="s">
        <v>8400</v>
      </c>
      <c r="D664" s="17" t="s">
        <v>8784</v>
      </c>
      <c r="E664" s="17" t="s">
        <v>7693</v>
      </c>
      <c r="F664" s="17" t="s">
        <v>7694</v>
      </c>
      <c r="G664" s="18">
        <v>0</v>
      </c>
      <c r="H664" s="18">
        <v>9.7100000000000009</v>
      </c>
      <c r="I664" s="19">
        <v>355817.53</v>
      </c>
      <c r="J664" s="20">
        <v>41684</v>
      </c>
      <c r="K664" s="17" t="s">
        <v>8785</v>
      </c>
      <c r="L664" s="17" t="s">
        <v>8034</v>
      </c>
      <c r="M664" s="17" t="s">
        <v>8035</v>
      </c>
      <c r="N664" s="20">
        <v>41912</v>
      </c>
      <c r="O664" s="20">
        <v>41912</v>
      </c>
      <c r="P664" s="21">
        <f t="shared" si="20"/>
        <v>0</v>
      </c>
      <c r="Q664" s="22">
        <f t="shared" si="21"/>
        <v>0</v>
      </c>
    </row>
    <row r="665" spans="1:17" x14ac:dyDescent="0.2">
      <c r="A665" s="23">
        <v>114674</v>
      </c>
      <c r="B665" s="17" t="s">
        <v>40</v>
      </c>
      <c r="C665" s="17" t="s">
        <v>7781</v>
      </c>
      <c r="D665" s="17" t="s">
        <v>647</v>
      </c>
      <c r="E665" s="17" t="s">
        <v>7693</v>
      </c>
      <c r="F665" s="17" t="s">
        <v>7694</v>
      </c>
      <c r="G665" s="18">
        <v>9.06</v>
      </c>
      <c r="H665" s="18">
        <v>14.55</v>
      </c>
      <c r="I665" s="19">
        <v>825938.01</v>
      </c>
      <c r="J665" s="20">
        <v>40634</v>
      </c>
      <c r="K665" s="17" t="s">
        <v>8786</v>
      </c>
      <c r="L665" s="17" t="s">
        <v>7744</v>
      </c>
      <c r="M665" s="17" t="s">
        <v>7947</v>
      </c>
      <c r="N665" s="20">
        <v>40764</v>
      </c>
      <c r="O665" s="20">
        <v>40847</v>
      </c>
      <c r="P665" s="21">
        <f t="shared" si="20"/>
        <v>1</v>
      </c>
      <c r="Q665" s="22">
        <f t="shared" si="21"/>
        <v>83</v>
      </c>
    </row>
    <row r="666" spans="1:17" x14ac:dyDescent="0.2">
      <c r="A666" s="23">
        <v>114826</v>
      </c>
      <c r="B666" s="17" t="s">
        <v>300</v>
      </c>
      <c r="C666" s="17" t="s">
        <v>7729</v>
      </c>
      <c r="D666" s="17" t="s">
        <v>335</v>
      </c>
      <c r="E666" s="17" t="s">
        <v>7693</v>
      </c>
      <c r="F666" s="17" t="s">
        <v>7694</v>
      </c>
      <c r="G666" s="18">
        <v>7.1</v>
      </c>
      <c r="H666" s="18">
        <v>16.18</v>
      </c>
      <c r="I666" s="19">
        <v>449793.62</v>
      </c>
      <c r="J666" s="20">
        <v>40711</v>
      </c>
      <c r="K666" s="17" t="s">
        <v>8787</v>
      </c>
      <c r="L666" s="17" t="s">
        <v>7728</v>
      </c>
      <c r="M666" s="17" t="s">
        <v>8788</v>
      </c>
      <c r="N666" s="20">
        <v>40767</v>
      </c>
      <c r="O666" s="20">
        <v>40766</v>
      </c>
      <c r="P666" s="21">
        <f t="shared" si="20"/>
        <v>1</v>
      </c>
      <c r="Q666" s="22">
        <f t="shared" si="21"/>
        <v>-1</v>
      </c>
    </row>
    <row r="667" spans="1:17" x14ac:dyDescent="0.2">
      <c r="A667" s="23">
        <v>119611</v>
      </c>
      <c r="B667" s="17" t="s">
        <v>314</v>
      </c>
      <c r="C667" s="17" t="s">
        <v>7736</v>
      </c>
      <c r="D667" s="17" t="s">
        <v>1011</v>
      </c>
      <c r="E667" s="17" t="s">
        <v>7693</v>
      </c>
      <c r="F667" s="17" t="s">
        <v>7694</v>
      </c>
      <c r="G667" s="18">
        <v>10.3</v>
      </c>
      <c r="H667" s="18">
        <v>19.149999999999999</v>
      </c>
      <c r="I667" s="19">
        <v>5028103.42</v>
      </c>
      <c r="J667" s="20">
        <v>42048</v>
      </c>
      <c r="K667" s="17" t="s">
        <v>8790</v>
      </c>
      <c r="L667" s="17" t="s">
        <v>7738</v>
      </c>
      <c r="M667" s="17" t="s">
        <v>8791</v>
      </c>
      <c r="N667" s="20">
        <v>42237</v>
      </c>
      <c r="O667" s="20">
        <v>42237</v>
      </c>
      <c r="P667" s="21">
        <f t="shared" si="20"/>
        <v>0</v>
      </c>
      <c r="Q667" s="22">
        <f t="shared" si="21"/>
        <v>0</v>
      </c>
    </row>
    <row r="668" spans="1:17" x14ac:dyDescent="0.2">
      <c r="A668" s="23">
        <v>84446.01</v>
      </c>
      <c r="B668" s="17" t="s">
        <v>199</v>
      </c>
      <c r="C668" s="17" t="s">
        <v>7715</v>
      </c>
      <c r="D668" s="17" t="s">
        <v>363</v>
      </c>
      <c r="E668" s="17" t="s">
        <v>7693</v>
      </c>
      <c r="F668" s="17" t="s">
        <v>7694</v>
      </c>
      <c r="G668" s="18">
        <v>0</v>
      </c>
      <c r="H668" s="18">
        <v>2.02</v>
      </c>
      <c r="I668" s="19">
        <v>455178.1</v>
      </c>
      <c r="J668" s="20">
        <v>42048</v>
      </c>
      <c r="K668" s="17" t="s">
        <v>8793</v>
      </c>
      <c r="L668" s="17" t="s">
        <v>7773</v>
      </c>
      <c r="M668" s="17" t="s">
        <v>8794</v>
      </c>
      <c r="N668" s="20">
        <v>42216</v>
      </c>
      <c r="O668" s="20">
        <v>42216</v>
      </c>
      <c r="P668" s="21">
        <f t="shared" si="20"/>
        <v>0</v>
      </c>
      <c r="Q668" s="22">
        <f t="shared" si="21"/>
        <v>0</v>
      </c>
    </row>
    <row r="669" spans="1:17" x14ac:dyDescent="0.2">
      <c r="A669" s="23">
        <v>83354.02</v>
      </c>
      <c r="B669" s="17" t="s">
        <v>110</v>
      </c>
      <c r="C669" s="17" t="s">
        <v>8623</v>
      </c>
      <c r="D669" s="17" t="s">
        <v>379</v>
      </c>
      <c r="E669" s="17" t="s">
        <v>7693</v>
      </c>
      <c r="F669" s="17" t="s">
        <v>7694</v>
      </c>
      <c r="G669" s="18">
        <v>0</v>
      </c>
      <c r="H669" s="18">
        <v>5.27</v>
      </c>
      <c r="I669" s="19">
        <v>209700</v>
      </c>
      <c r="J669" s="20">
        <v>42048</v>
      </c>
      <c r="K669" s="17" t="s">
        <v>8795</v>
      </c>
      <c r="L669" s="17" t="s">
        <v>8491</v>
      </c>
      <c r="M669" s="17" t="s">
        <v>8035</v>
      </c>
      <c r="N669" s="20">
        <v>42560</v>
      </c>
      <c r="O669" s="20">
        <v>42560</v>
      </c>
      <c r="P669" s="21">
        <f t="shared" si="20"/>
        <v>0</v>
      </c>
      <c r="Q669" s="22">
        <f t="shared" si="21"/>
        <v>0</v>
      </c>
    </row>
    <row r="670" spans="1:17" x14ac:dyDescent="0.2">
      <c r="A670" s="23">
        <v>102283.01</v>
      </c>
      <c r="B670" s="17" t="s">
        <v>235</v>
      </c>
      <c r="C670" s="17" t="s">
        <v>7861</v>
      </c>
      <c r="D670" s="17" t="s">
        <v>665</v>
      </c>
      <c r="E670" s="17" t="s">
        <v>7693</v>
      </c>
      <c r="F670" s="17" t="s">
        <v>7694</v>
      </c>
      <c r="G670" s="18">
        <v>0</v>
      </c>
      <c r="H670" s="18">
        <v>7.8</v>
      </c>
      <c r="I670" s="19">
        <v>380907.33</v>
      </c>
      <c r="J670" s="20">
        <v>42048</v>
      </c>
      <c r="K670" s="17" t="s">
        <v>8797</v>
      </c>
      <c r="L670" s="17" t="s">
        <v>8491</v>
      </c>
      <c r="M670" s="17" t="s">
        <v>8492</v>
      </c>
      <c r="N670" s="20">
        <v>42258</v>
      </c>
      <c r="O670" s="20">
        <v>42258</v>
      </c>
      <c r="P670" s="21">
        <f t="shared" si="20"/>
        <v>0</v>
      </c>
      <c r="Q670" s="22">
        <f t="shared" si="21"/>
        <v>0</v>
      </c>
    </row>
    <row r="671" spans="1:17" x14ac:dyDescent="0.2">
      <c r="A671" s="23">
        <v>122084</v>
      </c>
      <c r="B671" s="17" t="s">
        <v>98</v>
      </c>
      <c r="C671" s="17" t="s">
        <v>7760</v>
      </c>
      <c r="D671" s="17" t="s">
        <v>99</v>
      </c>
      <c r="E671" s="17" t="s">
        <v>7693</v>
      </c>
      <c r="F671" s="17" t="s">
        <v>7694</v>
      </c>
      <c r="G671" s="18">
        <v>4.33</v>
      </c>
      <c r="H671" s="18">
        <v>7.98</v>
      </c>
      <c r="I671" s="19">
        <v>1206041.3</v>
      </c>
      <c r="J671" s="20">
        <v>42545</v>
      </c>
      <c r="K671" s="17" t="s">
        <v>8798</v>
      </c>
      <c r="L671" s="17" t="s">
        <v>7927</v>
      </c>
      <c r="M671" s="17" t="s">
        <v>8799</v>
      </c>
      <c r="N671" s="20">
        <v>42685</v>
      </c>
      <c r="O671" s="20">
        <v>42685</v>
      </c>
      <c r="P671" s="21">
        <f t="shared" si="20"/>
        <v>0</v>
      </c>
      <c r="Q671" s="22">
        <f t="shared" si="21"/>
        <v>0</v>
      </c>
    </row>
    <row r="672" spans="1:17" x14ac:dyDescent="0.2">
      <c r="A672" s="23">
        <v>114825</v>
      </c>
      <c r="B672" s="17" t="s">
        <v>188</v>
      </c>
      <c r="C672" s="17" t="s">
        <v>7704</v>
      </c>
      <c r="D672" s="17" t="s">
        <v>8800</v>
      </c>
      <c r="E672" s="17" t="s">
        <v>7693</v>
      </c>
      <c r="F672" s="17" t="s">
        <v>7694</v>
      </c>
      <c r="G672" s="18">
        <v>0</v>
      </c>
      <c r="H672" s="18">
        <v>3.5</v>
      </c>
      <c r="I672" s="19">
        <v>162304.87</v>
      </c>
      <c r="J672" s="20">
        <v>40711</v>
      </c>
      <c r="K672" s="17" t="s">
        <v>8787</v>
      </c>
      <c r="L672" s="17" t="s">
        <v>7728</v>
      </c>
      <c r="M672" s="17" t="s">
        <v>8788</v>
      </c>
      <c r="N672" s="20">
        <v>40767</v>
      </c>
      <c r="O672" s="20">
        <v>40766</v>
      </c>
      <c r="P672" s="21">
        <f t="shared" si="20"/>
        <v>1</v>
      </c>
      <c r="Q672" s="22">
        <f t="shared" si="21"/>
        <v>-1</v>
      </c>
    </row>
    <row r="673" spans="1:17" x14ac:dyDescent="0.2">
      <c r="A673" s="23">
        <v>122540</v>
      </c>
      <c r="B673" s="17" t="s">
        <v>43</v>
      </c>
      <c r="C673" s="17" t="s">
        <v>7816</v>
      </c>
      <c r="D673" s="17" t="s">
        <v>660</v>
      </c>
      <c r="E673" s="17" t="s">
        <v>7693</v>
      </c>
      <c r="F673" s="17" t="s">
        <v>7694</v>
      </c>
      <c r="G673" s="18">
        <v>0</v>
      </c>
      <c r="H673" s="18">
        <v>5.18</v>
      </c>
      <c r="I673" s="19">
        <v>435571.5</v>
      </c>
      <c r="J673" s="20">
        <v>42461</v>
      </c>
      <c r="K673" s="17" t="s">
        <v>8801</v>
      </c>
      <c r="L673" s="17" t="s">
        <v>7728</v>
      </c>
      <c r="M673" s="17" t="s">
        <v>8504</v>
      </c>
      <c r="N673" s="20">
        <v>42551</v>
      </c>
      <c r="O673" s="20">
        <v>42551</v>
      </c>
      <c r="P673" s="21">
        <f t="shared" si="20"/>
        <v>0</v>
      </c>
      <c r="Q673" s="22">
        <f t="shared" si="21"/>
        <v>0</v>
      </c>
    </row>
    <row r="674" spans="1:17" x14ac:dyDescent="0.2">
      <c r="A674" s="23">
        <v>124892</v>
      </c>
      <c r="B674" s="17" t="s">
        <v>65</v>
      </c>
      <c r="C674" s="17" t="s">
        <v>7771</v>
      </c>
      <c r="D674" s="17" t="s">
        <v>369</v>
      </c>
      <c r="E674" s="17" t="s">
        <v>7693</v>
      </c>
      <c r="F674" s="17" t="s">
        <v>7694</v>
      </c>
      <c r="G674" s="18">
        <v>11.83</v>
      </c>
      <c r="H674" s="18">
        <v>13.85</v>
      </c>
      <c r="I674" s="19">
        <v>1367679</v>
      </c>
      <c r="J674" s="20">
        <v>42909</v>
      </c>
      <c r="K674" s="17" t="s">
        <v>8802</v>
      </c>
      <c r="L674" s="17" t="s">
        <v>7957</v>
      </c>
      <c r="M674" s="17" t="s">
        <v>3213</v>
      </c>
      <c r="N674" s="20">
        <v>43054</v>
      </c>
      <c r="O674" s="20">
        <v>43054</v>
      </c>
      <c r="P674" s="21">
        <f t="shared" si="20"/>
        <v>0</v>
      </c>
      <c r="Q674" s="22">
        <f t="shared" si="21"/>
        <v>0</v>
      </c>
    </row>
    <row r="675" spans="1:17" x14ac:dyDescent="0.2">
      <c r="A675" s="23">
        <v>122556</v>
      </c>
      <c r="B675" s="17" t="s">
        <v>289</v>
      </c>
      <c r="C675" s="17" t="s">
        <v>7955</v>
      </c>
      <c r="D675" s="17" t="s">
        <v>8803</v>
      </c>
      <c r="E675" s="17" t="s">
        <v>7693</v>
      </c>
      <c r="F675" s="17" t="s">
        <v>7694</v>
      </c>
      <c r="G675" s="18">
        <v>0</v>
      </c>
      <c r="H675" s="18">
        <v>5.22</v>
      </c>
      <c r="I675" s="19">
        <v>479405.44</v>
      </c>
      <c r="J675" s="20">
        <v>42867</v>
      </c>
      <c r="K675" s="17" t="s">
        <v>8804</v>
      </c>
      <c r="L675" s="17" t="s">
        <v>8110</v>
      </c>
      <c r="M675" s="17" t="s">
        <v>3213</v>
      </c>
      <c r="N675" s="20">
        <v>43039</v>
      </c>
      <c r="O675" s="20">
        <v>43039</v>
      </c>
      <c r="P675" s="21">
        <f t="shared" si="20"/>
        <v>0</v>
      </c>
      <c r="Q675" s="22">
        <f t="shared" si="21"/>
        <v>0</v>
      </c>
    </row>
    <row r="676" spans="1:17" x14ac:dyDescent="0.2">
      <c r="A676" s="23">
        <v>126098</v>
      </c>
      <c r="B676" s="17" t="s">
        <v>110</v>
      </c>
      <c r="C676" s="17" t="s">
        <v>8623</v>
      </c>
      <c r="D676" s="17" t="s">
        <v>111</v>
      </c>
      <c r="E676" s="17" t="s">
        <v>7693</v>
      </c>
      <c r="F676" s="17" t="s">
        <v>7694</v>
      </c>
      <c r="G676" s="18">
        <v>0</v>
      </c>
      <c r="H676" s="18">
        <v>1.62</v>
      </c>
      <c r="I676" s="19">
        <v>305000</v>
      </c>
      <c r="J676" s="20">
        <v>43231</v>
      </c>
      <c r="K676" s="17" t="s">
        <v>8805</v>
      </c>
      <c r="L676" s="17" t="s">
        <v>7744</v>
      </c>
      <c r="M676" s="17" t="s">
        <v>4135</v>
      </c>
      <c r="N676" s="20">
        <v>43427</v>
      </c>
      <c r="O676" s="20">
        <v>43427</v>
      </c>
      <c r="P676" s="21">
        <f t="shared" si="20"/>
        <v>0</v>
      </c>
      <c r="Q676" s="22">
        <f t="shared" si="21"/>
        <v>0</v>
      </c>
    </row>
    <row r="677" spans="1:17" x14ac:dyDescent="0.2">
      <c r="A677" s="23">
        <v>84236.01</v>
      </c>
      <c r="B677" s="17" t="s">
        <v>798</v>
      </c>
      <c r="C677" s="17" t="s">
        <v>7726</v>
      </c>
      <c r="D677" s="17" t="s">
        <v>513</v>
      </c>
      <c r="E677" s="17" t="s">
        <v>7693</v>
      </c>
      <c r="F677" s="17" t="s">
        <v>7694</v>
      </c>
      <c r="G677" s="18">
        <v>0</v>
      </c>
      <c r="H677" s="18">
        <v>6.05</v>
      </c>
      <c r="I677" s="19">
        <v>859736.04</v>
      </c>
      <c r="J677" s="20">
        <v>42461</v>
      </c>
      <c r="K677" s="17" t="s">
        <v>8806</v>
      </c>
      <c r="L677" s="17" t="s">
        <v>7763</v>
      </c>
      <c r="M677" s="17" t="s">
        <v>8807</v>
      </c>
      <c r="N677" s="20">
        <v>42562</v>
      </c>
      <c r="O677" s="20">
        <v>42562</v>
      </c>
      <c r="P677" s="21">
        <f t="shared" si="20"/>
        <v>0</v>
      </c>
      <c r="Q677" s="22">
        <f t="shared" si="21"/>
        <v>0</v>
      </c>
    </row>
    <row r="678" spans="1:17" x14ac:dyDescent="0.2">
      <c r="A678" s="23">
        <v>114031</v>
      </c>
      <c r="B678" s="17" t="s">
        <v>248</v>
      </c>
      <c r="C678" s="17" t="s">
        <v>8036</v>
      </c>
      <c r="D678" s="17" t="s">
        <v>348</v>
      </c>
      <c r="E678" s="17" t="s">
        <v>7693</v>
      </c>
      <c r="F678" s="17" t="s">
        <v>7694</v>
      </c>
      <c r="G678" s="18">
        <v>5</v>
      </c>
      <c r="H678" s="18">
        <v>9.18</v>
      </c>
      <c r="I678" s="19">
        <v>1126894.3799999999</v>
      </c>
      <c r="J678" s="20">
        <v>40585</v>
      </c>
      <c r="K678" s="17" t="s">
        <v>8808</v>
      </c>
      <c r="L678" s="17" t="s">
        <v>7738</v>
      </c>
      <c r="M678" s="17" t="s">
        <v>7924</v>
      </c>
      <c r="N678" s="20">
        <v>40767</v>
      </c>
      <c r="O678" s="20">
        <v>40798</v>
      </c>
      <c r="P678" s="21">
        <f t="shared" si="20"/>
        <v>1</v>
      </c>
      <c r="Q678" s="22">
        <f t="shared" si="21"/>
        <v>31</v>
      </c>
    </row>
    <row r="679" spans="1:17" x14ac:dyDescent="0.2">
      <c r="A679" s="23">
        <v>126252</v>
      </c>
      <c r="B679" s="17" t="s">
        <v>131</v>
      </c>
      <c r="C679" s="17" t="s">
        <v>7753</v>
      </c>
      <c r="D679" s="17" t="s">
        <v>491</v>
      </c>
      <c r="E679" s="17" t="s">
        <v>7693</v>
      </c>
      <c r="F679" s="17" t="s">
        <v>7694</v>
      </c>
      <c r="G679" s="18">
        <v>21.61</v>
      </c>
      <c r="H679" s="18">
        <v>24.52</v>
      </c>
      <c r="I679" s="19">
        <v>408232.73</v>
      </c>
      <c r="J679" s="20">
        <v>43231</v>
      </c>
      <c r="K679" s="17" t="s">
        <v>8809</v>
      </c>
      <c r="L679" s="17" t="s">
        <v>8080</v>
      </c>
      <c r="M679" s="17" t="s">
        <v>4135</v>
      </c>
      <c r="N679" s="20">
        <v>43403</v>
      </c>
      <c r="O679" s="20">
        <v>43403</v>
      </c>
      <c r="P679" s="21">
        <f t="shared" si="20"/>
        <v>0</v>
      </c>
      <c r="Q679" s="22">
        <f t="shared" si="21"/>
        <v>0</v>
      </c>
    </row>
    <row r="680" spans="1:17" x14ac:dyDescent="0.2">
      <c r="A680" s="23">
        <v>84909.01</v>
      </c>
      <c r="B680" s="17" t="s">
        <v>124</v>
      </c>
      <c r="C680" s="17" t="s">
        <v>7894</v>
      </c>
      <c r="D680" s="17" t="s">
        <v>352</v>
      </c>
      <c r="E680" s="17" t="s">
        <v>7693</v>
      </c>
      <c r="F680" s="17" t="s">
        <v>7694</v>
      </c>
      <c r="G680" s="18">
        <v>4.3499999999999996</v>
      </c>
      <c r="H680" s="18">
        <v>7.62</v>
      </c>
      <c r="I680" s="19">
        <v>472158.83</v>
      </c>
      <c r="J680" s="20">
        <v>42139</v>
      </c>
      <c r="K680" s="17" t="s">
        <v>8810</v>
      </c>
      <c r="L680" s="17" t="s">
        <v>7927</v>
      </c>
      <c r="M680" s="17" t="s">
        <v>8531</v>
      </c>
      <c r="N680" s="20">
        <v>42319</v>
      </c>
      <c r="O680" s="20">
        <v>42319</v>
      </c>
      <c r="P680" s="21">
        <f t="shared" si="20"/>
        <v>0</v>
      </c>
      <c r="Q680" s="22">
        <f t="shared" si="21"/>
        <v>0</v>
      </c>
    </row>
    <row r="681" spans="1:17" x14ac:dyDescent="0.2">
      <c r="A681" s="23">
        <v>83384.009999999995</v>
      </c>
      <c r="B681" s="17" t="s">
        <v>131</v>
      </c>
      <c r="C681" s="17" t="s">
        <v>7753</v>
      </c>
      <c r="D681" s="17" t="s">
        <v>474</v>
      </c>
      <c r="E681" s="17" t="s">
        <v>7693</v>
      </c>
      <c r="F681" s="17" t="s">
        <v>7694</v>
      </c>
      <c r="G681" s="18">
        <v>0</v>
      </c>
      <c r="H681" s="18">
        <v>6.09</v>
      </c>
      <c r="I681" s="19">
        <v>574385.78</v>
      </c>
      <c r="J681" s="20">
        <v>42139</v>
      </c>
      <c r="K681" s="17" t="s">
        <v>8812</v>
      </c>
      <c r="L681" s="17" t="s">
        <v>7706</v>
      </c>
      <c r="M681" s="17" t="s">
        <v>6784</v>
      </c>
      <c r="N681" s="20">
        <v>42291</v>
      </c>
      <c r="O681" s="20">
        <v>42291</v>
      </c>
      <c r="P681" s="21">
        <f t="shared" si="20"/>
        <v>0</v>
      </c>
      <c r="Q681" s="22">
        <f t="shared" si="21"/>
        <v>0</v>
      </c>
    </row>
    <row r="682" spans="1:17" x14ac:dyDescent="0.2">
      <c r="A682" s="23">
        <v>123999</v>
      </c>
      <c r="B682" s="17" t="s">
        <v>32</v>
      </c>
      <c r="C682" s="17" t="s">
        <v>8524</v>
      </c>
      <c r="D682" s="17" t="s">
        <v>849</v>
      </c>
      <c r="E682" s="17" t="s">
        <v>7693</v>
      </c>
      <c r="F682" s="17" t="s">
        <v>7694</v>
      </c>
      <c r="G682" s="18">
        <v>0</v>
      </c>
      <c r="H682" s="18">
        <v>1.03</v>
      </c>
      <c r="I682" s="19">
        <v>92327.25</v>
      </c>
      <c r="J682" s="20">
        <v>42867</v>
      </c>
      <c r="K682" s="17" t="s">
        <v>8525</v>
      </c>
      <c r="L682" s="17" t="s">
        <v>8526</v>
      </c>
      <c r="M682" s="17" t="s">
        <v>3582</v>
      </c>
      <c r="N682" s="20">
        <v>43021</v>
      </c>
      <c r="O682" s="20">
        <v>43021</v>
      </c>
      <c r="P682" s="21">
        <f t="shared" si="20"/>
        <v>0</v>
      </c>
      <c r="Q682" s="22">
        <f t="shared" si="21"/>
        <v>0</v>
      </c>
    </row>
    <row r="683" spans="1:17" x14ac:dyDescent="0.2">
      <c r="A683" s="23">
        <v>123982</v>
      </c>
      <c r="B683" s="17" t="s">
        <v>32</v>
      </c>
      <c r="C683" s="17" t="s">
        <v>8524</v>
      </c>
      <c r="D683" s="17" t="s">
        <v>2290</v>
      </c>
      <c r="E683" s="17" t="s">
        <v>7693</v>
      </c>
      <c r="F683" s="17" t="s">
        <v>7694</v>
      </c>
      <c r="G683" s="18">
        <v>5.22</v>
      </c>
      <c r="H683" s="18">
        <v>11.86</v>
      </c>
      <c r="I683" s="19">
        <v>654153.30000000005</v>
      </c>
      <c r="J683" s="20">
        <v>42825</v>
      </c>
      <c r="K683" s="17" t="s">
        <v>8813</v>
      </c>
      <c r="L683" s="17" t="s">
        <v>8526</v>
      </c>
      <c r="M683" s="17" t="s">
        <v>3582</v>
      </c>
      <c r="N683" s="20">
        <v>42958</v>
      </c>
      <c r="O683" s="20">
        <v>42958</v>
      </c>
      <c r="P683" s="21">
        <f t="shared" si="20"/>
        <v>0</v>
      </c>
      <c r="Q683" s="22">
        <f t="shared" si="21"/>
        <v>0</v>
      </c>
    </row>
    <row r="684" spans="1:17" x14ac:dyDescent="0.2">
      <c r="A684" s="23">
        <v>122073</v>
      </c>
      <c r="B684" s="17" t="s">
        <v>65</v>
      </c>
      <c r="C684" s="17" t="s">
        <v>7771</v>
      </c>
      <c r="D684" s="17" t="s">
        <v>129</v>
      </c>
      <c r="E684" s="17" t="s">
        <v>7693</v>
      </c>
      <c r="F684" s="17" t="s">
        <v>7694</v>
      </c>
      <c r="G684" s="18">
        <v>3.02</v>
      </c>
      <c r="H684" s="18">
        <v>6.07</v>
      </c>
      <c r="I684" s="19">
        <v>1490536.91</v>
      </c>
      <c r="J684" s="20">
        <v>42650</v>
      </c>
      <c r="K684" s="17" t="s">
        <v>8814</v>
      </c>
      <c r="L684" s="17" t="s">
        <v>8605</v>
      </c>
      <c r="M684" s="17" t="s">
        <v>342</v>
      </c>
      <c r="N684" s="20">
        <v>42914</v>
      </c>
      <c r="O684" s="20">
        <v>42914</v>
      </c>
      <c r="P684" s="21">
        <f t="shared" si="20"/>
        <v>0</v>
      </c>
      <c r="Q684" s="22">
        <f t="shared" si="21"/>
        <v>0</v>
      </c>
    </row>
    <row r="685" spans="1:17" x14ac:dyDescent="0.2">
      <c r="A685" s="23">
        <v>114088</v>
      </c>
      <c r="B685" s="17" t="s">
        <v>278</v>
      </c>
      <c r="C685" s="17" t="s">
        <v>7968</v>
      </c>
      <c r="D685" s="17" t="s">
        <v>448</v>
      </c>
      <c r="E685" s="17" t="s">
        <v>7693</v>
      </c>
      <c r="F685" s="17" t="s">
        <v>7694</v>
      </c>
      <c r="G685" s="18">
        <v>6.65</v>
      </c>
      <c r="H685" s="18">
        <v>9.76</v>
      </c>
      <c r="I685" s="19">
        <v>559499.07999999996</v>
      </c>
      <c r="J685" s="20">
        <v>40585</v>
      </c>
      <c r="K685" s="17" t="s">
        <v>8815</v>
      </c>
      <c r="L685" s="17" t="s">
        <v>7773</v>
      </c>
      <c r="M685" s="17" t="s">
        <v>8816</v>
      </c>
      <c r="N685" s="20">
        <v>40770</v>
      </c>
      <c r="O685" s="20">
        <v>40755</v>
      </c>
      <c r="P685" s="21">
        <f t="shared" si="20"/>
        <v>1</v>
      </c>
      <c r="Q685" s="22">
        <f t="shared" si="21"/>
        <v>-15</v>
      </c>
    </row>
    <row r="686" spans="1:17" x14ac:dyDescent="0.2">
      <c r="A686" s="23">
        <v>126320</v>
      </c>
      <c r="B686" s="17" t="s">
        <v>264</v>
      </c>
      <c r="C686" s="17" t="s">
        <v>7858</v>
      </c>
      <c r="D686" s="17" t="s">
        <v>3233</v>
      </c>
      <c r="E686" s="17" t="s">
        <v>7693</v>
      </c>
      <c r="F686" s="17" t="s">
        <v>7694</v>
      </c>
      <c r="G686" s="18">
        <v>0</v>
      </c>
      <c r="H686" s="18">
        <v>3.86</v>
      </c>
      <c r="I686" s="19">
        <v>1790000</v>
      </c>
      <c r="J686" s="20">
        <v>43231</v>
      </c>
      <c r="K686" s="17" t="s">
        <v>8817</v>
      </c>
      <c r="L686" s="17" t="s">
        <v>7763</v>
      </c>
      <c r="M686" s="17" t="s">
        <v>4809</v>
      </c>
      <c r="N686" s="20">
        <v>43390</v>
      </c>
      <c r="O686" s="20">
        <v>43390</v>
      </c>
      <c r="P686" s="21">
        <f t="shared" si="20"/>
        <v>0</v>
      </c>
      <c r="Q686" s="22">
        <f t="shared" si="21"/>
        <v>0</v>
      </c>
    </row>
    <row r="687" spans="1:17" x14ac:dyDescent="0.2">
      <c r="A687" s="23">
        <v>126068</v>
      </c>
      <c r="B687" s="17" t="s">
        <v>223</v>
      </c>
      <c r="C687" s="17" t="s">
        <v>7917</v>
      </c>
      <c r="D687" s="17" t="s">
        <v>2290</v>
      </c>
      <c r="E687" s="17" t="s">
        <v>7693</v>
      </c>
      <c r="F687" s="17" t="s">
        <v>7694</v>
      </c>
      <c r="G687" s="18">
        <v>3.76</v>
      </c>
      <c r="H687" s="18">
        <v>7.12</v>
      </c>
      <c r="I687" s="19">
        <v>1363524.22</v>
      </c>
      <c r="J687" s="20">
        <v>43182</v>
      </c>
      <c r="K687" s="17" t="s">
        <v>8818</v>
      </c>
      <c r="L687" s="17" t="s">
        <v>7744</v>
      </c>
      <c r="M687" s="17" t="s">
        <v>4135</v>
      </c>
      <c r="N687" s="20">
        <v>43276</v>
      </c>
      <c r="O687" s="20">
        <v>43276</v>
      </c>
      <c r="P687" s="21">
        <f t="shared" si="20"/>
        <v>0</v>
      </c>
      <c r="Q687" s="22">
        <f t="shared" si="21"/>
        <v>0</v>
      </c>
    </row>
    <row r="688" spans="1:17" x14ac:dyDescent="0.2">
      <c r="A688" s="23">
        <v>126037</v>
      </c>
      <c r="B688" s="17" t="s">
        <v>192</v>
      </c>
      <c r="C688" s="17" t="s">
        <v>7804</v>
      </c>
      <c r="D688" s="17" t="s">
        <v>401</v>
      </c>
      <c r="E688" s="17" t="s">
        <v>7693</v>
      </c>
      <c r="F688" s="17" t="s">
        <v>7694</v>
      </c>
      <c r="G688" s="18">
        <v>0</v>
      </c>
      <c r="H688" s="18">
        <v>4.4000000000000004</v>
      </c>
      <c r="I688" s="19">
        <v>473863.94</v>
      </c>
      <c r="J688" s="20">
        <v>43140</v>
      </c>
      <c r="K688" s="17" t="s">
        <v>8819</v>
      </c>
      <c r="L688" s="17" t="s">
        <v>7699</v>
      </c>
      <c r="M688" s="17" t="s">
        <v>3582</v>
      </c>
      <c r="N688" s="20">
        <v>43262</v>
      </c>
      <c r="O688" s="20">
        <v>43262</v>
      </c>
      <c r="P688" s="21">
        <f t="shared" si="20"/>
        <v>0</v>
      </c>
      <c r="Q688" s="22">
        <f t="shared" si="21"/>
        <v>0</v>
      </c>
    </row>
    <row r="689" spans="1:17" x14ac:dyDescent="0.2">
      <c r="A689" s="23">
        <v>126061</v>
      </c>
      <c r="B689" s="17" t="s">
        <v>287</v>
      </c>
      <c r="C689" s="17" t="s">
        <v>8160</v>
      </c>
      <c r="D689" s="17" t="s">
        <v>129</v>
      </c>
      <c r="E689" s="17" t="s">
        <v>7693</v>
      </c>
      <c r="F689" s="17" t="s">
        <v>7694</v>
      </c>
      <c r="G689" s="18">
        <v>8.6999999999999993</v>
      </c>
      <c r="H689" s="18">
        <v>11.98</v>
      </c>
      <c r="I689" s="19">
        <v>1514546.53</v>
      </c>
      <c r="J689" s="20">
        <v>43140</v>
      </c>
      <c r="K689" s="17" t="s">
        <v>8820</v>
      </c>
      <c r="L689" s="17" t="s">
        <v>7699</v>
      </c>
      <c r="M689" s="17" t="s">
        <v>3213</v>
      </c>
      <c r="N689" s="20">
        <v>43382</v>
      </c>
      <c r="O689" s="20">
        <v>43382</v>
      </c>
      <c r="P689" s="21">
        <f t="shared" si="20"/>
        <v>0</v>
      </c>
      <c r="Q689" s="22">
        <f t="shared" si="21"/>
        <v>0</v>
      </c>
    </row>
    <row r="690" spans="1:17" x14ac:dyDescent="0.2">
      <c r="A690" s="23">
        <v>121036</v>
      </c>
      <c r="B690" s="17" t="s">
        <v>186</v>
      </c>
      <c r="C690" s="17" t="s">
        <v>7872</v>
      </c>
      <c r="D690" s="17" t="s">
        <v>116</v>
      </c>
      <c r="E690" s="17" t="s">
        <v>7693</v>
      </c>
      <c r="F690" s="17" t="s">
        <v>7694</v>
      </c>
      <c r="G690" s="18">
        <v>12.82</v>
      </c>
      <c r="H690" s="18">
        <v>17.05</v>
      </c>
      <c r="I690" s="19">
        <v>385999.94</v>
      </c>
      <c r="J690" s="20">
        <v>42139</v>
      </c>
      <c r="K690" s="17" t="s">
        <v>8821</v>
      </c>
      <c r="L690" s="17" t="s">
        <v>7874</v>
      </c>
      <c r="M690" s="17" t="s">
        <v>8474</v>
      </c>
      <c r="N690" s="20">
        <v>42244</v>
      </c>
      <c r="O690" s="20">
        <v>42244</v>
      </c>
      <c r="P690" s="21">
        <f t="shared" si="20"/>
        <v>0</v>
      </c>
      <c r="Q690" s="22">
        <f t="shared" si="21"/>
        <v>0</v>
      </c>
    </row>
    <row r="691" spans="1:17" x14ac:dyDescent="0.2">
      <c r="A691" s="23">
        <v>126056</v>
      </c>
      <c r="B691" s="17" t="s">
        <v>287</v>
      </c>
      <c r="C691" s="17" t="s">
        <v>8160</v>
      </c>
      <c r="D691" s="17" t="s">
        <v>8822</v>
      </c>
      <c r="E691" s="17" t="s">
        <v>7693</v>
      </c>
      <c r="F691" s="17" t="s">
        <v>7694</v>
      </c>
      <c r="G691" s="18">
        <v>0</v>
      </c>
      <c r="H691" s="18">
        <v>1.76</v>
      </c>
      <c r="I691" s="19">
        <v>225300</v>
      </c>
      <c r="J691" s="20">
        <v>43140</v>
      </c>
      <c r="K691" s="17" t="s">
        <v>8820</v>
      </c>
      <c r="L691" s="17" t="s">
        <v>7699</v>
      </c>
      <c r="M691" s="17" t="s">
        <v>3582</v>
      </c>
      <c r="N691" s="20">
        <v>43382</v>
      </c>
      <c r="O691" s="20">
        <v>43382</v>
      </c>
      <c r="P691" s="21">
        <f t="shared" si="20"/>
        <v>0</v>
      </c>
      <c r="Q691" s="22">
        <f t="shared" si="21"/>
        <v>0</v>
      </c>
    </row>
    <row r="692" spans="1:17" x14ac:dyDescent="0.2">
      <c r="A692" s="23">
        <v>126230</v>
      </c>
      <c r="B692" s="17" t="s">
        <v>269</v>
      </c>
      <c r="C692" s="17" t="s">
        <v>7841</v>
      </c>
      <c r="D692" s="17" t="s">
        <v>2861</v>
      </c>
      <c r="E692" s="17" t="s">
        <v>7693</v>
      </c>
      <c r="F692" s="17" t="s">
        <v>7694</v>
      </c>
      <c r="G692" s="18">
        <v>15.04</v>
      </c>
      <c r="H692" s="18">
        <v>17.239999999999998</v>
      </c>
      <c r="I692" s="19">
        <v>296105.58</v>
      </c>
      <c r="J692" s="20">
        <v>43182</v>
      </c>
      <c r="K692" s="17" t="s">
        <v>8823</v>
      </c>
      <c r="L692" s="17" t="s">
        <v>7755</v>
      </c>
      <c r="M692" s="17" t="s">
        <v>3213</v>
      </c>
      <c r="N692" s="20">
        <v>43373</v>
      </c>
      <c r="O692" s="20">
        <v>43373</v>
      </c>
      <c r="P692" s="21">
        <f t="shared" si="20"/>
        <v>0</v>
      </c>
      <c r="Q692" s="22">
        <f t="shared" si="21"/>
        <v>0</v>
      </c>
    </row>
    <row r="693" spans="1:17" x14ac:dyDescent="0.2">
      <c r="A693" s="23">
        <v>122489</v>
      </c>
      <c r="B693" s="17" t="s">
        <v>217</v>
      </c>
      <c r="C693" s="17" t="s">
        <v>8003</v>
      </c>
      <c r="D693" s="17" t="s">
        <v>2533</v>
      </c>
      <c r="E693" s="17" t="s">
        <v>7693</v>
      </c>
      <c r="F693" s="17" t="s">
        <v>7694</v>
      </c>
      <c r="G693" s="18">
        <v>21.202999999999999</v>
      </c>
      <c r="H693" s="18">
        <v>23.1</v>
      </c>
      <c r="I693" s="19">
        <v>289100.32</v>
      </c>
      <c r="J693" s="20">
        <v>42825</v>
      </c>
      <c r="K693" s="17" t="s">
        <v>8824</v>
      </c>
      <c r="L693" s="17" t="s">
        <v>7699</v>
      </c>
      <c r="M693" s="17" t="s">
        <v>3213</v>
      </c>
      <c r="N693" s="20">
        <v>43019</v>
      </c>
      <c r="O693" s="20">
        <v>43019</v>
      </c>
      <c r="P693" s="21">
        <f t="shared" si="20"/>
        <v>0</v>
      </c>
      <c r="Q693" s="22">
        <f t="shared" si="21"/>
        <v>0</v>
      </c>
    </row>
    <row r="694" spans="1:17" x14ac:dyDescent="0.2">
      <c r="A694" s="23">
        <v>122505</v>
      </c>
      <c r="B694" s="17" t="s">
        <v>254</v>
      </c>
      <c r="C694" s="17" t="s">
        <v>7721</v>
      </c>
      <c r="D694" s="17" t="s">
        <v>503</v>
      </c>
      <c r="E694" s="17" t="s">
        <v>7693</v>
      </c>
      <c r="F694" s="17" t="s">
        <v>7694</v>
      </c>
      <c r="G694" s="18">
        <v>6.56</v>
      </c>
      <c r="H694" s="18">
        <v>10.3</v>
      </c>
      <c r="I694" s="19">
        <v>936780.78</v>
      </c>
      <c r="J694" s="20">
        <v>42545</v>
      </c>
      <c r="K694" s="17" t="s">
        <v>8825</v>
      </c>
      <c r="L694" s="17" t="s">
        <v>8144</v>
      </c>
      <c r="M694" s="17" t="s">
        <v>8826</v>
      </c>
      <c r="N694" s="20">
        <v>42653</v>
      </c>
      <c r="O694" s="20">
        <v>42653</v>
      </c>
      <c r="P694" s="21">
        <f t="shared" si="20"/>
        <v>0</v>
      </c>
      <c r="Q694" s="22">
        <f t="shared" si="21"/>
        <v>0</v>
      </c>
    </row>
    <row r="695" spans="1:17" x14ac:dyDescent="0.2">
      <c r="A695" s="23">
        <v>122537</v>
      </c>
      <c r="B695" s="17" t="s">
        <v>289</v>
      </c>
      <c r="C695" s="17" t="s">
        <v>7955</v>
      </c>
      <c r="D695" s="17" t="s">
        <v>8803</v>
      </c>
      <c r="E695" s="17" t="s">
        <v>7693</v>
      </c>
      <c r="F695" s="17" t="s">
        <v>7694</v>
      </c>
      <c r="G695" s="18">
        <v>5.22</v>
      </c>
      <c r="H695" s="18">
        <v>9.92</v>
      </c>
      <c r="I695" s="19">
        <v>455099.98</v>
      </c>
      <c r="J695" s="20">
        <v>42545</v>
      </c>
      <c r="K695" s="17" t="s">
        <v>8827</v>
      </c>
      <c r="L695" s="17" t="s">
        <v>7728</v>
      </c>
      <c r="M695" s="17" t="s">
        <v>3213</v>
      </c>
      <c r="N695" s="20">
        <v>42642</v>
      </c>
      <c r="O695" s="20">
        <v>42642</v>
      </c>
      <c r="P695" s="21">
        <f t="shared" si="20"/>
        <v>0</v>
      </c>
      <c r="Q695" s="22">
        <f t="shared" si="21"/>
        <v>0</v>
      </c>
    </row>
    <row r="696" spans="1:17" x14ac:dyDescent="0.2">
      <c r="A696" s="23">
        <v>112205</v>
      </c>
      <c r="B696" s="17" t="s">
        <v>269</v>
      </c>
      <c r="C696" s="17" t="s">
        <v>7841</v>
      </c>
      <c r="D696" s="17" t="s">
        <v>1124</v>
      </c>
      <c r="E696" s="17" t="s">
        <v>7693</v>
      </c>
      <c r="F696" s="17" t="s">
        <v>7694</v>
      </c>
      <c r="G696" s="18">
        <v>17.600000000000001</v>
      </c>
      <c r="H696" s="18">
        <v>24.02</v>
      </c>
      <c r="I696" s="19">
        <v>1016640.38</v>
      </c>
      <c r="J696" s="20">
        <v>40634</v>
      </c>
      <c r="K696" s="17" t="s">
        <v>8828</v>
      </c>
      <c r="L696" s="17" t="s">
        <v>7699</v>
      </c>
      <c r="M696" s="17" t="s">
        <v>8289</v>
      </c>
      <c r="N696" s="20">
        <v>40771</v>
      </c>
      <c r="O696" s="20">
        <v>40766</v>
      </c>
      <c r="P696" s="21">
        <f t="shared" si="20"/>
        <v>1</v>
      </c>
      <c r="Q696" s="22">
        <f t="shared" si="21"/>
        <v>-5</v>
      </c>
    </row>
    <row r="697" spans="1:17" x14ac:dyDescent="0.2">
      <c r="A697" s="23">
        <v>81858.009999999995</v>
      </c>
      <c r="B697" s="17" t="s">
        <v>318</v>
      </c>
      <c r="C697" s="17" t="s">
        <v>7887</v>
      </c>
      <c r="D697" s="17" t="s">
        <v>913</v>
      </c>
      <c r="E697" s="17" t="s">
        <v>7693</v>
      </c>
      <c r="F697" s="17" t="s">
        <v>7694</v>
      </c>
      <c r="G697" s="18">
        <v>0</v>
      </c>
      <c r="H697" s="18">
        <v>2.4790000000000001</v>
      </c>
      <c r="I697" s="19">
        <v>636668.74</v>
      </c>
      <c r="J697" s="20">
        <v>42545</v>
      </c>
      <c r="K697" s="17" t="s">
        <v>8829</v>
      </c>
      <c r="L697" s="17" t="s">
        <v>7706</v>
      </c>
      <c r="M697" s="17" t="s">
        <v>8830</v>
      </c>
      <c r="N697" s="20">
        <v>42886</v>
      </c>
      <c r="O697" s="20">
        <v>42886</v>
      </c>
      <c r="P697" s="21">
        <f t="shared" si="20"/>
        <v>0</v>
      </c>
      <c r="Q697" s="22">
        <f t="shared" si="21"/>
        <v>0</v>
      </c>
    </row>
    <row r="698" spans="1:17" x14ac:dyDescent="0.2">
      <c r="A698" s="23">
        <v>122496</v>
      </c>
      <c r="B698" s="17" t="s">
        <v>318</v>
      </c>
      <c r="C698" s="17" t="s">
        <v>7887</v>
      </c>
      <c r="D698" s="17" t="s">
        <v>662</v>
      </c>
      <c r="E698" s="17" t="s">
        <v>7693</v>
      </c>
      <c r="F698" s="17" t="s">
        <v>7694</v>
      </c>
      <c r="G698" s="18">
        <v>0</v>
      </c>
      <c r="H698" s="18">
        <v>3.2</v>
      </c>
      <c r="I698" s="19">
        <v>542329.72</v>
      </c>
      <c r="J698" s="20">
        <v>42545</v>
      </c>
      <c r="K698" s="17" t="s">
        <v>8831</v>
      </c>
      <c r="L698" s="17" t="s">
        <v>7706</v>
      </c>
      <c r="M698" s="17" t="s">
        <v>8832</v>
      </c>
      <c r="N698" s="20">
        <v>42685</v>
      </c>
      <c r="O698" s="20">
        <v>42685</v>
      </c>
      <c r="P698" s="21">
        <f t="shared" si="20"/>
        <v>0</v>
      </c>
      <c r="Q698" s="22">
        <f t="shared" si="21"/>
        <v>0</v>
      </c>
    </row>
    <row r="699" spans="1:17" x14ac:dyDescent="0.2">
      <c r="A699" s="23">
        <v>123881</v>
      </c>
      <c r="B699" s="17" t="s">
        <v>607</v>
      </c>
      <c r="C699" s="17" t="s">
        <v>7807</v>
      </c>
      <c r="D699" s="17" t="s">
        <v>3595</v>
      </c>
      <c r="E699" s="17" t="s">
        <v>7693</v>
      </c>
      <c r="F699" s="17" t="s">
        <v>7694</v>
      </c>
      <c r="G699" s="18">
        <v>8.86</v>
      </c>
      <c r="H699" s="18">
        <v>9.74</v>
      </c>
      <c r="I699" s="19">
        <v>393272.21</v>
      </c>
      <c r="J699" s="20">
        <v>42867</v>
      </c>
      <c r="K699" s="17" t="s">
        <v>8833</v>
      </c>
      <c r="L699" s="17" t="s">
        <v>7738</v>
      </c>
      <c r="M699" s="17" t="s">
        <v>3213</v>
      </c>
      <c r="N699" s="20">
        <v>43073</v>
      </c>
      <c r="O699" s="20">
        <v>43073</v>
      </c>
      <c r="P699" s="21">
        <f t="shared" si="20"/>
        <v>0</v>
      </c>
      <c r="Q699" s="22">
        <f t="shared" si="21"/>
        <v>0</v>
      </c>
    </row>
    <row r="700" spans="1:17" x14ac:dyDescent="0.2">
      <c r="A700" s="23">
        <v>114830</v>
      </c>
      <c r="B700" s="17" t="s">
        <v>206</v>
      </c>
      <c r="C700" s="17" t="s">
        <v>8367</v>
      </c>
      <c r="D700" s="17" t="s">
        <v>474</v>
      </c>
      <c r="E700" s="17" t="s">
        <v>7693</v>
      </c>
      <c r="F700" s="17" t="s">
        <v>7694</v>
      </c>
      <c r="G700" s="18">
        <v>5</v>
      </c>
      <c r="H700" s="18">
        <v>10.210000000000001</v>
      </c>
      <c r="I700" s="19">
        <v>424617.86</v>
      </c>
      <c r="J700" s="20">
        <v>40711</v>
      </c>
      <c r="K700" s="17" t="s">
        <v>8834</v>
      </c>
      <c r="L700" s="17" t="s">
        <v>7728</v>
      </c>
      <c r="M700" s="17" t="s">
        <v>8835</v>
      </c>
      <c r="N700" s="20">
        <v>40773</v>
      </c>
      <c r="O700" s="20">
        <v>40847</v>
      </c>
      <c r="P700" s="21">
        <f t="shared" si="20"/>
        <v>1</v>
      </c>
      <c r="Q700" s="22">
        <f t="shared" si="21"/>
        <v>74</v>
      </c>
    </row>
    <row r="701" spans="1:17" x14ac:dyDescent="0.2">
      <c r="A701" s="23">
        <v>123842</v>
      </c>
      <c r="B701" s="17" t="s">
        <v>235</v>
      </c>
      <c r="C701" s="17" t="s">
        <v>7861</v>
      </c>
      <c r="D701" s="17" t="s">
        <v>335</v>
      </c>
      <c r="E701" s="17" t="s">
        <v>7693</v>
      </c>
      <c r="F701" s="17" t="s">
        <v>7694</v>
      </c>
      <c r="G701" s="18">
        <v>0</v>
      </c>
      <c r="H701" s="18">
        <v>2.76</v>
      </c>
      <c r="I701" s="19">
        <v>574659.68999999994</v>
      </c>
      <c r="J701" s="20">
        <v>42825</v>
      </c>
      <c r="K701" s="17" t="s">
        <v>8169</v>
      </c>
      <c r="L701" s="17" t="s">
        <v>7728</v>
      </c>
      <c r="M701" s="17" t="s">
        <v>3213</v>
      </c>
      <c r="N701" s="20">
        <v>42972</v>
      </c>
      <c r="O701" s="20">
        <v>42972</v>
      </c>
      <c r="P701" s="21">
        <f t="shared" si="20"/>
        <v>0</v>
      </c>
      <c r="Q701" s="22">
        <f t="shared" si="21"/>
        <v>0</v>
      </c>
    </row>
    <row r="702" spans="1:17" x14ac:dyDescent="0.2">
      <c r="A702" s="23">
        <v>123875</v>
      </c>
      <c r="B702" s="17" t="s">
        <v>237</v>
      </c>
      <c r="C702" s="17" t="s">
        <v>8090</v>
      </c>
      <c r="D702" s="17" t="s">
        <v>1049</v>
      </c>
      <c r="E702" s="17" t="s">
        <v>7693</v>
      </c>
      <c r="F702" s="17" t="s">
        <v>7694</v>
      </c>
      <c r="G702" s="18">
        <v>5.98</v>
      </c>
      <c r="H702" s="18">
        <v>13.56</v>
      </c>
      <c r="I702" s="19">
        <v>434890.4</v>
      </c>
      <c r="J702" s="20">
        <v>42825</v>
      </c>
      <c r="K702" s="17" t="s">
        <v>8836</v>
      </c>
      <c r="L702" s="17" t="s">
        <v>7728</v>
      </c>
      <c r="M702" s="17" t="s">
        <v>3197</v>
      </c>
      <c r="N702" s="20">
        <v>43001</v>
      </c>
      <c r="O702" s="20">
        <v>43001</v>
      </c>
      <c r="P702" s="21">
        <f t="shared" si="20"/>
        <v>0</v>
      </c>
      <c r="Q702" s="22">
        <f t="shared" si="21"/>
        <v>0</v>
      </c>
    </row>
    <row r="703" spans="1:17" x14ac:dyDescent="0.2">
      <c r="A703" s="23">
        <v>123863</v>
      </c>
      <c r="B703" s="17" t="s">
        <v>237</v>
      </c>
      <c r="C703" s="17" t="s">
        <v>8090</v>
      </c>
      <c r="D703" s="17" t="s">
        <v>907</v>
      </c>
      <c r="E703" s="17" t="s">
        <v>7693</v>
      </c>
      <c r="F703" s="17" t="s">
        <v>7694</v>
      </c>
      <c r="G703" s="18">
        <v>0</v>
      </c>
      <c r="H703" s="18">
        <v>6.85</v>
      </c>
      <c r="I703" s="19">
        <v>469932.1</v>
      </c>
      <c r="J703" s="20">
        <v>42825</v>
      </c>
      <c r="K703" s="17" t="s">
        <v>8836</v>
      </c>
      <c r="L703" s="17" t="s">
        <v>7728</v>
      </c>
      <c r="M703" s="17" t="s">
        <v>3197</v>
      </c>
      <c r="N703" s="20">
        <v>43001</v>
      </c>
      <c r="O703" s="20">
        <v>43001</v>
      </c>
      <c r="P703" s="21">
        <f t="shared" si="20"/>
        <v>0</v>
      </c>
      <c r="Q703" s="22">
        <f t="shared" si="21"/>
        <v>0</v>
      </c>
    </row>
    <row r="704" spans="1:17" x14ac:dyDescent="0.2">
      <c r="A704" s="23">
        <v>123858</v>
      </c>
      <c r="B704" s="17" t="s">
        <v>172</v>
      </c>
      <c r="C704" s="17" t="s">
        <v>7710</v>
      </c>
      <c r="D704" s="17" t="s">
        <v>1834</v>
      </c>
      <c r="E704" s="17" t="s">
        <v>7693</v>
      </c>
      <c r="F704" s="17" t="s">
        <v>7694</v>
      </c>
      <c r="G704" s="18">
        <v>0</v>
      </c>
      <c r="H704" s="18">
        <v>3.89</v>
      </c>
      <c r="I704" s="19">
        <v>244711.64</v>
      </c>
      <c r="J704" s="20">
        <v>42825</v>
      </c>
      <c r="K704" s="17" t="s">
        <v>8837</v>
      </c>
      <c r="L704" s="17" t="s">
        <v>8144</v>
      </c>
      <c r="M704" s="17" t="s">
        <v>3582</v>
      </c>
      <c r="N704" s="20">
        <v>43008</v>
      </c>
      <c r="O704" s="20">
        <v>43008</v>
      </c>
      <c r="P704" s="21">
        <f t="shared" si="20"/>
        <v>0</v>
      </c>
      <c r="Q704" s="22">
        <f t="shared" si="21"/>
        <v>0</v>
      </c>
    </row>
    <row r="705" spans="1:17" x14ac:dyDescent="0.2">
      <c r="A705" s="23">
        <v>124896</v>
      </c>
      <c r="B705" s="17" t="s">
        <v>107</v>
      </c>
      <c r="C705" s="17" t="s">
        <v>7740</v>
      </c>
      <c r="D705" s="17" t="s">
        <v>460</v>
      </c>
      <c r="E705" s="17" t="s">
        <v>7693</v>
      </c>
      <c r="F705" s="17" t="s">
        <v>7694</v>
      </c>
      <c r="G705" s="18">
        <v>7.81</v>
      </c>
      <c r="H705" s="18">
        <v>14.05</v>
      </c>
      <c r="I705" s="19">
        <v>422960.79</v>
      </c>
      <c r="J705" s="20">
        <v>42825</v>
      </c>
      <c r="K705" s="17" t="s">
        <v>8838</v>
      </c>
      <c r="L705" s="17" t="s">
        <v>7927</v>
      </c>
      <c r="M705" s="17" t="s">
        <v>8839</v>
      </c>
      <c r="N705" s="20">
        <v>43007</v>
      </c>
      <c r="O705" s="20">
        <v>43007</v>
      </c>
      <c r="P705" s="21">
        <f t="shared" si="20"/>
        <v>0</v>
      </c>
      <c r="Q705" s="22">
        <f t="shared" si="21"/>
        <v>0</v>
      </c>
    </row>
    <row r="706" spans="1:17" x14ac:dyDescent="0.2">
      <c r="A706" s="23">
        <v>124913</v>
      </c>
      <c r="B706" s="17" t="s">
        <v>128</v>
      </c>
      <c r="C706" s="17" t="s">
        <v>7950</v>
      </c>
      <c r="D706" s="17" t="s">
        <v>129</v>
      </c>
      <c r="E706" s="17" t="s">
        <v>7693</v>
      </c>
      <c r="F706" s="17" t="s">
        <v>7694</v>
      </c>
      <c r="G706" s="18">
        <v>28.16</v>
      </c>
      <c r="H706" s="18">
        <v>31.91</v>
      </c>
      <c r="I706" s="19">
        <v>666236.72</v>
      </c>
      <c r="J706" s="20">
        <v>42825</v>
      </c>
      <c r="K706" s="17" t="s">
        <v>8840</v>
      </c>
      <c r="L706" s="17" t="s">
        <v>8034</v>
      </c>
      <c r="M706" s="17" t="s">
        <v>8841</v>
      </c>
      <c r="N706" s="20">
        <v>43012</v>
      </c>
      <c r="O706" s="20">
        <v>43012</v>
      </c>
      <c r="P706" s="21">
        <f t="shared" si="20"/>
        <v>0</v>
      </c>
      <c r="Q706" s="22">
        <f t="shared" si="21"/>
        <v>0</v>
      </c>
    </row>
    <row r="707" spans="1:17" x14ac:dyDescent="0.2">
      <c r="A707" s="23">
        <v>123991</v>
      </c>
      <c r="B707" s="17" t="s">
        <v>219</v>
      </c>
      <c r="C707" s="17" t="s">
        <v>7797</v>
      </c>
      <c r="D707" s="17" t="s">
        <v>379</v>
      </c>
      <c r="E707" s="17" t="s">
        <v>7693</v>
      </c>
      <c r="F707" s="17" t="s">
        <v>7694</v>
      </c>
      <c r="G707" s="18">
        <v>17.079999999999998</v>
      </c>
      <c r="H707" s="18">
        <v>24.61</v>
      </c>
      <c r="I707" s="19">
        <v>618054.75</v>
      </c>
      <c r="J707" s="20">
        <v>42867</v>
      </c>
      <c r="K707" s="17" t="s">
        <v>8842</v>
      </c>
      <c r="L707" s="17" t="s">
        <v>8322</v>
      </c>
      <c r="M707" s="17" t="s">
        <v>3582</v>
      </c>
      <c r="N707" s="20">
        <v>43013</v>
      </c>
      <c r="O707" s="20">
        <v>43013</v>
      </c>
      <c r="P707" s="21">
        <f t="shared" ref="P707:P770" si="22">IF(N707=O707,0,1)</f>
        <v>0</v>
      </c>
      <c r="Q707" s="22">
        <f t="shared" ref="Q707:Q770" si="23">O707-N707</f>
        <v>0</v>
      </c>
    </row>
    <row r="708" spans="1:17" x14ac:dyDescent="0.2">
      <c r="A708" s="23">
        <v>123849</v>
      </c>
      <c r="B708" s="17" t="s">
        <v>54</v>
      </c>
      <c r="C708" s="17" t="s">
        <v>7709</v>
      </c>
      <c r="D708" s="17" t="s">
        <v>796</v>
      </c>
      <c r="E708" s="17" t="s">
        <v>7693</v>
      </c>
      <c r="F708" s="17" t="s">
        <v>7694</v>
      </c>
      <c r="G708" s="18">
        <v>10.08</v>
      </c>
      <c r="H708" s="18">
        <v>12.183</v>
      </c>
      <c r="I708" s="19">
        <v>1777759.9</v>
      </c>
      <c r="J708" s="20">
        <v>42867</v>
      </c>
      <c r="K708" s="17" t="s">
        <v>8843</v>
      </c>
      <c r="L708" s="17" t="s">
        <v>8110</v>
      </c>
      <c r="M708" s="17" t="s">
        <v>4503</v>
      </c>
      <c r="N708" s="20">
        <v>43069</v>
      </c>
      <c r="O708" s="20">
        <v>43069</v>
      </c>
      <c r="P708" s="21">
        <f t="shared" si="22"/>
        <v>0</v>
      </c>
      <c r="Q708" s="22">
        <f t="shared" si="23"/>
        <v>0</v>
      </c>
    </row>
    <row r="709" spans="1:17" x14ac:dyDescent="0.2">
      <c r="A709" s="23">
        <v>122513</v>
      </c>
      <c r="B709" s="17" t="s">
        <v>152</v>
      </c>
      <c r="C709" s="17" t="s">
        <v>7994</v>
      </c>
      <c r="D709" s="17" t="s">
        <v>150</v>
      </c>
      <c r="E709" s="17" t="s">
        <v>7693</v>
      </c>
      <c r="F709" s="17" t="s">
        <v>7694</v>
      </c>
      <c r="G709" s="18">
        <v>14.41</v>
      </c>
      <c r="H709" s="18">
        <v>22.85</v>
      </c>
      <c r="I709" s="19">
        <v>654818.81999999995</v>
      </c>
      <c r="J709" s="20">
        <v>42867</v>
      </c>
      <c r="K709" s="17" t="s">
        <v>8844</v>
      </c>
      <c r="L709" s="17" t="s">
        <v>7699</v>
      </c>
      <c r="M709" s="17" t="s">
        <v>3213</v>
      </c>
      <c r="N709" s="20">
        <v>43077</v>
      </c>
      <c r="O709" s="20">
        <v>43077</v>
      </c>
      <c r="P709" s="21">
        <f t="shared" si="22"/>
        <v>0</v>
      </c>
      <c r="Q709" s="22">
        <f t="shared" si="23"/>
        <v>0</v>
      </c>
    </row>
    <row r="710" spans="1:17" x14ac:dyDescent="0.2">
      <c r="A710" s="23">
        <v>123910</v>
      </c>
      <c r="B710" s="17" t="s">
        <v>264</v>
      </c>
      <c r="C710" s="17" t="s">
        <v>7858</v>
      </c>
      <c r="D710" s="17" t="s">
        <v>538</v>
      </c>
      <c r="E710" s="17" t="s">
        <v>7693</v>
      </c>
      <c r="F710" s="17" t="s">
        <v>7694</v>
      </c>
      <c r="G710" s="18">
        <v>0</v>
      </c>
      <c r="H710" s="18">
        <v>7.34</v>
      </c>
      <c r="I710" s="19">
        <v>2391406.87</v>
      </c>
      <c r="J710" s="20">
        <v>42867</v>
      </c>
      <c r="K710" s="17" t="s">
        <v>8845</v>
      </c>
      <c r="L710" s="17" t="s">
        <v>7738</v>
      </c>
      <c r="M710" s="17" t="s">
        <v>3213</v>
      </c>
      <c r="N710" s="20">
        <v>43039</v>
      </c>
      <c r="O710" s="20">
        <v>43039</v>
      </c>
      <c r="P710" s="21">
        <f t="shared" si="22"/>
        <v>0</v>
      </c>
      <c r="Q710" s="22">
        <f t="shared" si="23"/>
        <v>0</v>
      </c>
    </row>
    <row r="711" spans="1:17" x14ac:dyDescent="0.2">
      <c r="A711" s="23">
        <v>123970</v>
      </c>
      <c r="B711" s="17" t="s">
        <v>90</v>
      </c>
      <c r="C711" s="17" t="s">
        <v>8116</v>
      </c>
      <c r="D711" s="17" t="s">
        <v>647</v>
      </c>
      <c r="E711" s="17" t="s">
        <v>7693</v>
      </c>
      <c r="F711" s="17" t="s">
        <v>7694</v>
      </c>
      <c r="G711" s="18">
        <v>0</v>
      </c>
      <c r="H711" s="18">
        <v>0.22</v>
      </c>
      <c r="I711" s="19">
        <v>346999.94</v>
      </c>
      <c r="J711" s="20">
        <v>42776</v>
      </c>
      <c r="K711" s="17" t="s">
        <v>8846</v>
      </c>
      <c r="L711" s="17" t="s">
        <v>7696</v>
      </c>
      <c r="M711" s="17" t="s">
        <v>3582</v>
      </c>
      <c r="N711" s="20">
        <v>42858</v>
      </c>
      <c r="O711" s="20">
        <v>42858</v>
      </c>
      <c r="P711" s="21">
        <f t="shared" si="22"/>
        <v>0</v>
      </c>
      <c r="Q711" s="22">
        <f t="shared" si="23"/>
        <v>0</v>
      </c>
    </row>
    <row r="712" spans="1:17" x14ac:dyDescent="0.2">
      <c r="A712" s="23">
        <v>123970</v>
      </c>
      <c r="B712" s="17" t="s">
        <v>83</v>
      </c>
      <c r="C712" s="17" t="s">
        <v>8094</v>
      </c>
      <c r="D712" s="17" t="s">
        <v>647</v>
      </c>
      <c r="E712" s="17" t="s">
        <v>7693</v>
      </c>
      <c r="F712" s="17" t="s">
        <v>7694</v>
      </c>
      <c r="G712" s="18">
        <v>29.82</v>
      </c>
      <c r="H712" s="18">
        <v>30.74</v>
      </c>
      <c r="I712" s="19">
        <v>346999.94</v>
      </c>
      <c r="J712" s="20">
        <v>42776</v>
      </c>
      <c r="K712" s="17" t="s">
        <v>8846</v>
      </c>
      <c r="L712" s="17" t="s">
        <v>7696</v>
      </c>
      <c r="M712" s="17" t="s">
        <v>3582</v>
      </c>
      <c r="N712" s="20">
        <v>42858</v>
      </c>
      <c r="O712" s="20">
        <v>42858</v>
      </c>
      <c r="P712" s="21">
        <f t="shared" si="22"/>
        <v>0</v>
      </c>
      <c r="Q712" s="22">
        <f t="shared" si="23"/>
        <v>0</v>
      </c>
    </row>
    <row r="713" spans="1:17" x14ac:dyDescent="0.2">
      <c r="A713" s="23">
        <v>126117</v>
      </c>
      <c r="B713" s="17" t="s">
        <v>176</v>
      </c>
      <c r="C713" s="17" t="s">
        <v>7868</v>
      </c>
      <c r="D713" s="17" t="s">
        <v>999</v>
      </c>
      <c r="E713" s="17" t="s">
        <v>7693</v>
      </c>
      <c r="F713" s="17" t="s">
        <v>7694</v>
      </c>
      <c r="G713" s="18">
        <v>0</v>
      </c>
      <c r="H713" s="18">
        <v>5.58</v>
      </c>
      <c r="I713" s="19">
        <v>307829.82</v>
      </c>
      <c r="J713" s="20">
        <v>43140</v>
      </c>
      <c r="K713" s="17" t="s">
        <v>8847</v>
      </c>
      <c r="L713" s="17" t="s">
        <v>8034</v>
      </c>
      <c r="M713" s="17" t="s">
        <v>4674</v>
      </c>
      <c r="N713" s="20">
        <v>43341</v>
      </c>
      <c r="O713" s="20">
        <v>43341</v>
      </c>
      <c r="P713" s="21">
        <f t="shared" si="22"/>
        <v>0</v>
      </c>
      <c r="Q713" s="22">
        <f t="shared" si="23"/>
        <v>0</v>
      </c>
    </row>
    <row r="714" spans="1:17" x14ac:dyDescent="0.2">
      <c r="A714" s="23">
        <v>126121</v>
      </c>
      <c r="B714" s="17" t="s">
        <v>176</v>
      </c>
      <c r="C714" s="17" t="s">
        <v>7868</v>
      </c>
      <c r="D714" s="17" t="s">
        <v>4685</v>
      </c>
      <c r="E714" s="17" t="s">
        <v>7693</v>
      </c>
      <c r="F714" s="17" t="s">
        <v>7694</v>
      </c>
      <c r="G714" s="18">
        <v>0</v>
      </c>
      <c r="H714" s="18">
        <v>1.89</v>
      </c>
      <c r="I714" s="19">
        <v>167218.81</v>
      </c>
      <c r="J714" s="20">
        <v>43140</v>
      </c>
      <c r="K714" s="17" t="s">
        <v>8848</v>
      </c>
      <c r="L714" s="17" t="s">
        <v>7927</v>
      </c>
      <c r="M714" s="17" t="s">
        <v>8839</v>
      </c>
      <c r="N714" s="20">
        <v>43356</v>
      </c>
      <c r="O714" s="20">
        <v>43356</v>
      </c>
      <c r="P714" s="21">
        <f t="shared" si="22"/>
        <v>0</v>
      </c>
      <c r="Q714" s="22">
        <f t="shared" si="23"/>
        <v>0</v>
      </c>
    </row>
    <row r="715" spans="1:17" x14ac:dyDescent="0.2">
      <c r="A715" s="23">
        <v>122581</v>
      </c>
      <c r="B715" s="17" t="s">
        <v>397</v>
      </c>
      <c r="C715" s="17" t="s">
        <v>7750</v>
      </c>
      <c r="D715" s="17" t="s">
        <v>111</v>
      </c>
      <c r="E715" s="17" t="s">
        <v>7693</v>
      </c>
      <c r="F715" s="17" t="s">
        <v>7694</v>
      </c>
      <c r="G715" s="18">
        <v>2.33</v>
      </c>
      <c r="H715" s="18">
        <v>2.35</v>
      </c>
      <c r="I715" s="19">
        <v>385866.04</v>
      </c>
      <c r="J715" s="20">
        <v>42461</v>
      </c>
      <c r="K715" s="17" t="s">
        <v>8849</v>
      </c>
      <c r="L715" s="17" t="s">
        <v>7744</v>
      </c>
      <c r="M715" s="17" t="s">
        <v>3174</v>
      </c>
      <c r="N715" s="20">
        <v>42581</v>
      </c>
      <c r="O715" s="20">
        <v>42581</v>
      </c>
      <c r="P715" s="21">
        <f t="shared" si="22"/>
        <v>0</v>
      </c>
      <c r="Q715" s="22">
        <f t="shared" si="23"/>
        <v>0</v>
      </c>
    </row>
    <row r="716" spans="1:17" x14ac:dyDescent="0.2">
      <c r="A716" s="23">
        <v>126039</v>
      </c>
      <c r="B716" s="17" t="s">
        <v>186</v>
      </c>
      <c r="C716" s="17" t="s">
        <v>7872</v>
      </c>
      <c r="D716" s="17" t="s">
        <v>1222</v>
      </c>
      <c r="E716" s="17" t="s">
        <v>7693</v>
      </c>
      <c r="F716" s="17" t="s">
        <v>7694</v>
      </c>
      <c r="G716" s="18">
        <v>0</v>
      </c>
      <c r="H716" s="18">
        <v>2.79</v>
      </c>
      <c r="I716" s="19">
        <v>1249289.99</v>
      </c>
      <c r="J716" s="20">
        <v>43140</v>
      </c>
      <c r="K716" s="17" t="s">
        <v>8850</v>
      </c>
      <c r="L716" s="17" t="s">
        <v>7874</v>
      </c>
      <c r="M716" s="17" t="s">
        <v>4135</v>
      </c>
      <c r="N716" s="20">
        <v>43310</v>
      </c>
      <c r="O716" s="20">
        <v>43310</v>
      </c>
      <c r="P716" s="21">
        <f t="shared" si="22"/>
        <v>0</v>
      </c>
      <c r="Q716" s="22">
        <f t="shared" si="23"/>
        <v>0</v>
      </c>
    </row>
    <row r="717" spans="1:17" x14ac:dyDescent="0.2">
      <c r="A717" s="23">
        <v>126542</v>
      </c>
      <c r="B717" s="17" t="s">
        <v>264</v>
      </c>
      <c r="C717" s="17" t="s">
        <v>7858</v>
      </c>
      <c r="D717" s="17" t="s">
        <v>8851</v>
      </c>
      <c r="E717" s="17" t="s">
        <v>7693</v>
      </c>
      <c r="F717" s="17" t="s">
        <v>7694</v>
      </c>
      <c r="G717" s="18">
        <v>0</v>
      </c>
      <c r="H717" s="18">
        <v>10.29</v>
      </c>
      <c r="I717" s="19">
        <v>1552166</v>
      </c>
      <c r="J717" s="20">
        <v>43182</v>
      </c>
      <c r="K717" s="17" t="s">
        <v>8852</v>
      </c>
      <c r="L717" s="17" t="s">
        <v>7738</v>
      </c>
      <c r="M717" s="17" t="s">
        <v>4718</v>
      </c>
      <c r="N717" s="20">
        <v>43373</v>
      </c>
      <c r="O717" s="20">
        <v>43373</v>
      </c>
      <c r="P717" s="21">
        <f t="shared" si="22"/>
        <v>0</v>
      </c>
      <c r="Q717" s="22">
        <f t="shared" si="23"/>
        <v>0</v>
      </c>
    </row>
    <row r="718" spans="1:17" x14ac:dyDescent="0.2">
      <c r="A718" s="23">
        <v>126082</v>
      </c>
      <c r="B718" s="17" t="s">
        <v>86</v>
      </c>
      <c r="C718" s="17" t="s">
        <v>7920</v>
      </c>
      <c r="D718" s="17" t="s">
        <v>644</v>
      </c>
      <c r="E718" s="17" t="s">
        <v>7693</v>
      </c>
      <c r="F718" s="17" t="s">
        <v>7694</v>
      </c>
      <c r="G718" s="18">
        <v>28.28</v>
      </c>
      <c r="H718" s="18">
        <v>35.6</v>
      </c>
      <c r="I718" s="19">
        <v>1377542.1</v>
      </c>
      <c r="J718" s="20">
        <v>43231</v>
      </c>
      <c r="K718" s="17" t="s">
        <v>8853</v>
      </c>
      <c r="L718" s="17" t="s">
        <v>7874</v>
      </c>
      <c r="M718" s="17" t="s">
        <v>4135</v>
      </c>
      <c r="N718" s="20">
        <v>43380</v>
      </c>
      <c r="O718" s="20">
        <v>43380</v>
      </c>
      <c r="P718" s="21">
        <f t="shared" si="22"/>
        <v>0</v>
      </c>
      <c r="Q718" s="22">
        <f t="shared" si="23"/>
        <v>0</v>
      </c>
    </row>
    <row r="719" spans="1:17" x14ac:dyDescent="0.2">
      <c r="A719" s="23">
        <v>84431.01</v>
      </c>
      <c r="B719" s="17" t="s">
        <v>278</v>
      </c>
      <c r="C719" s="17" t="s">
        <v>7968</v>
      </c>
      <c r="D719" s="17" t="s">
        <v>442</v>
      </c>
      <c r="E719" s="17" t="s">
        <v>7693</v>
      </c>
      <c r="F719" s="17" t="s">
        <v>7694</v>
      </c>
      <c r="G719" s="18">
        <v>0.32</v>
      </c>
      <c r="H719" s="18">
        <v>3.37</v>
      </c>
      <c r="I719" s="19">
        <v>465331.62</v>
      </c>
      <c r="J719" s="20">
        <v>42139</v>
      </c>
      <c r="K719" s="17" t="s">
        <v>8854</v>
      </c>
      <c r="L719" s="17" t="s">
        <v>7699</v>
      </c>
      <c r="M719" s="17" t="s">
        <v>8855</v>
      </c>
      <c r="N719" s="20">
        <v>42240</v>
      </c>
      <c r="O719" s="20">
        <v>42240</v>
      </c>
      <c r="P719" s="21">
        <f t="shared" si="22"/>
        <v>0</v>
      </c>
      <c r="Q719" s="22">
        <f t="shared" si="23"/>
        <v>0</v>
      </c>
    </row>
    <row r="720" spans="1:17" x14ac:dyDescent="0.2">
      <c r="A720" s="23">
        <v>114782</v>
      </c>
      <c r="B720" s="17" t="s">
        <v>54</v>
      </c>
      <c r="C720" s="17" t="s">
        <v>7709</v>
      </c>
      <c r="D720" s="17" t="s">
        <v>339</v>
      </c>
      <c r="E720" s="17" t="s">
        <v>7693</v>
      </c>
      <c r="F720" s="17" t="s">
        <v>7694</v>
      </c>
      <c r="G720" s="18">
        <v>11.37</v>
      </c>
      <c r="H720" s="18">
        <v>12.49</v>
      </c>
      <c r="I720" s="19">
        <v>431085.12</v>
      </c>
      <c r="J720" s="20">
        <v>40585</v>
      </c>
      <c r="K720" s="17" t="s">
        <v>8856</v>
      </c>
      <c r="L720" s="17" t="s">
        <v>7706</v>
      </c>
      <c r="M720" s="17" t="s">
        <v>8857</v>
      </c>
      <c r="N720" s="20">
        <v>40786</v>
      </c>
      <c r="O720" s="20">
        <v>40755</v>
      </c>
      <c r="P720" s="21">
        <f t="shared" si="22"/>
        <v>1</v>
      </c>
      <c r="Q720" s="22">
        <f t="shared" si="23"/>
        <v>-31</v>
      </c>
    </row>
    <row r="721" spans="1:17" x14ac:dyDescent="0.2">
      <c r="A721" s="23">
        <v>81753.009999999995</v>
      </c>
      <c r="B721" s="17" t="s">
        <v>152</v>
      </c>
      <c r="C721" s="17" t="s">
        <v>7994</v>
      </c>
      <c r="D721" s="17" t="s">
        <v>442</v>
      </c>
      <c r="E721" s="17" t="s">
        <v>7693</v>
      </c>
      <c r="F721" s="17" t="s">
        <v>7694</v>
      </c>
      <c r="G721" s="18">
        <v>4.45</v>
      </c>
      <c r="H721" s="18">
        <v>7.5</v>
      </c>
      <c r="I721" s="19">
        <v>782652.86</v>
      </c>
      <c r="J721" s="20">
        <v>42195</v>
      </c>
      <c r="K721" s="17" t="s">
        <v>8859</v>
      </c>
      <c r="L721" s="17" t="s">
        <v>7699</v>
      </c>
      <c r="M721" s="17" t="s">
        <v>8860</v>
      </c>
      <c r="N721" s="20">
        <v>42305</v>
      </c>
      <c r="O721" s="20">
        <v>42305</v>
      </c>
      <c r="P721" s="21">
        <f t="shared" si="22"/>
        <v>0</v>
      </c>
      <c r="Q721" s="22">
        <f t="shared" si="23"/>
        <v>0</v>
      </c>
    </row>
    <row r="722" spans="1:17" x14ac:dyDescent="0.2">
      <c r="A722" s="23">
        <v>122538</v>
      </c>
      <c r="B722" s="17" t="s">
        <v>131</v>
      </c>
      <c r="C722" s="17" t="s">
        <v>7753</v>
      </c>
      <c r="D722" s="17" t="s">
        <v>5901</v>
      </c>
      <c r="E722" s="17" t="s">
        <v>7693</v>
      </c>
      <c r="F722" s="17" t="s">
        <v>7694</v>
      </c>
      <c r="G722" s="18">
        <v>0</v>
      </c>
      <c r="H722" s="18">
        <v>4.99</v>
      </c>
      <c r="I722" s="19">
        <v>355795.44</v>
      </c>
      <c r="J722" s="20">
        <v>42461</v>
      </c>
      <c r="K722" s="17" t="s">
        <v>8861</v>
      </c>
      <c r="L722" s="17" t="s">
        <v>7699</v>
      </c>
      <c r="M722" s="17" t="s">
        <v>8107</v>
      </c>
      <c r="N722" s="20">
        <v>42641</v>
      </c>
      <c r="O722" s="20">
        <v>42641</v>
      </c>
      <c r="P722" s="21">
        <f t="shared" si="22"/>
        <v>0</v>
      </c>
      <c r="Q722" s="22">
        <f t="shared" si="23"/>
        <v>0</v>
      </c>
    </row>
    <row r="723" spans="1:17" x14ac:dyDescent="0.2">
      <c r="A723" s="23">
        <v>122110</v>
      </c>
      <c r="B723" s="17" t="s">
        <v>204</v>
      </c>
      <c r="C723" s="17" t="s">
        <v>7839</v>
      </c>
      <c r="D723" s="17" t="s">
        <v>457</v>
      </c>
      <c r="E723" s="17" t="s">
        <v>7693</v>
      </c>
      <c r="F723" s="17" t="s">
        <v>7694</v>
      </c>
      <c r="G723" s="18">
        <v>10.88</v>
      </c>
      <c r="H723" s="18">
        <v>15.92</v>
      </c>
      <c r="I723" s="19">
        <v>418170.27</v>
      </c>
      <c r="J723" s="20">
        <v>42412</v>
      </c>
      <c r="K723" s="17" t="s">
        <v>8862</v>
      </c>
      <c r="L723" s="17" t="s">
        <v>8034</v>
      </c>
      <c r="M723" s="17" t="s">
        <v>8863</v>
      </c>
      <c r="N723" s="20">
        <v>42668</v>
      </c>
      <c r="O723" s="20">
        <v>42668</v>
      </c>
      <c r="P723" s="21">
        <f t="shared" si="22"/>
        <v>0</v>
      </c>
      <c r="Q723" s="22">
        <f t="shared" si="23"/>
        <v>0</v>
      </c>
    </row>
    <row r="724" spans="1:17" x14ac:dyDescent="0.2">
      <c r="A724" s="23">
        <v>125610</v>
      </c>
      <c r="B724" s="17" t="s">
        <v>212</v>
      </c>
      <c r="C724" s="17" t="s">
        <v>8097</v>
      </c>
      <c r="D724" s="17" t="s">
        <v>119</v>
      </c>
      <c r="E724" s="17" t="s">
        <v>7693</v>
      </c>
      <c r="F724" s="17" t="s">
        <v>7694</v>
      </c>
      <c r="G724" s="18">
        <v>0</v>
      </c>
      <c r="H724" s="18">
        <v>5.8</v>
      </c>
      <c r="I724" s="19">
        <v>1130360</v>
      </c>
      <c r="J724" s="20">
        <v>42965</v>
      </c>
      <c r="K724" s="17" t="s">
        <v>8864</v>
      </c>
      <c r="L724" s="17" t="s">
        <v>7699</v>
      </c>
      <c r="M724" s="17" t="s">
        <v>3213</v>
      </c>
      <c r="N724" s="20">
        <v>43088</v>
      </c>
      <c r="O724" s="20">
        <v>43088</v>
      </c>
      <c r="P724" s="21">
        <f t="shared" si="22"/>
        <v>0</v>
      </c>
      <c r="Q724" s="22">
        <f t="shared" si="23"/>
        <v>0</v>
      </c>
    </row>
    <row r="725" spans="1:17" x14ac:dyDescent="0.2">
      <c r="A725" s="23">
        <v>122486</v>
      </c>
      <c r="B725" s="17" t="s">
        <v>289</v>
      </c>
      <c r="C725" s="17" t="s">
        <v>7955</v>
      </c>
      <c r="D725" s="17" t="s">
        <v>1049</v>
      </c>
      <c r="E725" s="17" t="s">
        <v>7693</v>
      </c>
      <c r="F725" s="17" t="s">
        <v>7694</v>
      </c>
      <c r="G725" s="18">
        <v>23.51</v>
      </c>
      <c r="H725" s="18">
        <v>27.16</v>
      </c>
      <c r="I725" s="19">
        <v>375168.76</v>
      </c>
      <c r="J725" s="20">
        <v>42461</v>
      </c>
      <c r="K725" s="17" t="s">
        <v>8865</v>
      </c>
      <c r="L725" s="17" t="s">
        <v>7706</v>
      </c>
      <c r="M725" s="17" t="s">
        <v>8504</v>
      </c>
      <c r="N725" s="20">
        <v>42607</v>
      </c>
      <c r="O725" s="20">
        <v>42607</v>
      </c>
      <c r="P725" s="21">
        <f t="shared" si="22"/>
        <v>0</v>
      </c>
      <c r="Q725" s="22">
        <f t="shared" si="23"/>
        <v>0</v>
      </c>
    </row>
    <row r="726" spans="1:17" x14ac:dyDescent="0.2">
      <c r="A726" s="23">
        <v>122647</v>
      </c>
      <c r="B726" s="17" t="s">
        <v>314</v>
      </c>
      <c r="C726" s="17" t="s">
        <v>7736</v>
      </c>
      <c r="D726" s="17" t="s">
        <v>3233</v>
      </c>
      <c r="E726" s="17" t="s">
        <v>7693</v>
      </c>
      <c r="F726" s="17" t="s">
        <v>7694</v>
      </c>
      <c r="G726" s="18">
        <v>0</v>
      </c>
      <c r="H726" s="18">
        <v>7.01</v>
      </c>
      <c r="I726" s="19">
        <v>3877842.73</v>
      </c>
      <c r="J726" s="20">
        <v>42867</v>
      </c>
      <c r="K726" s="17" t="s">
        <v>8866</v>
      </c>
      <c r="L726" s="17" t="s">
        <v>7738</v>
      </c>
      <c r="M726" s="17" t="s">
        <v>3213</v>
      </c>
      <c r="N726" s="20">
        <v>43069</v>
      </c>
      <c r="O726" s="20">
        <v>43069</v>
      </c>
      <c r="P726" s="21">
        <f t="shared" si="22"/>
        <v>0</v>
      </c>
      <c r="Q726" s="22">
        <f t="shared" si="23"/>
        <v>0</v>
      </c>
    </row>
    <row r="727" spans="1:17" x14ac:dyDescent="0.2">
      <c r="A727" s="23">
        <v>114784</v>
      </c>
      <c r="B727" s="17" t="s">
        <v>54</v>
      </c>
      <c r="C727" s="17" t="s">
        <v>7709</v>
      </c>
      <c r="D727" s="17" t="s">
        <v>555</v>
      </c>
      <c r="E727" s="17" t="s">
        <v>7693</v>
      </c>
      <c r="F727" s="17" t="s">
        <v>7694</v>
      </c>
      <c r="G727" s="18">
        <v>10.62</v>
      </c>
      <c r="H727" s="18">
        <v>12.23</v>
      </c>
      <c r="I727" s="19">
        <v>703016.01</v>
      </c>
      <c r="J727" s="20">
        <v>40585</v>
      </c>
      <c r="K727" s="17" t="s">
        <v>8856</v>
      </c>
      <c r="L727" s="17" t="s">
        <v>7706</v>
      </c>
      <c r="M727" s="17" t="s">
        <v>8867</v>
      </c>
      <c r="N727" s="20">
        <v>40786</v>
      </c>
      <c r="O727" s="20">
        <v>40766</v>
      </c>
      <c r="P727" s="21">
        <f t="shared" si="22"/>
        <v>1</v>
      </c>
      <c r="Q727" s="22">
        <f t="shared" si="23"/>
        <v>-20</v>
      </c>
    </row>
    <row r="728" spans="1:17" x14ac:dyDescent="0.2">
      <c r="A728" s="23">
        <v>120434</v>
      </c>
      <c r="B728" s="17" t="s">
        <v>212</v>
      </c>
      <c r="C728" s="17" t="s">
        <v>8097</v>
      </c>
      <c r="D728" s="17" t="s">
        <v>442</v>
      </c>
      <c r="E728" s="17" t="s">
        <v>7693</v>
      </c>
      <c r="F728" s="17" t="s">
        <v>7694</v>
      </c>
      <c r="G728" s="18">
        <v>22.4</v>
      </c>
      <c r="H728" s="18">
        <v>27.83</v>
      </c>
      <c r="I728" s="19">
        <v>940182.54</v>
      </c>
      <c r="J728" s="20">
        <v>42139</v>
      </c>
      <c r="K728" s="17" t="s">
        <v>8868</v>
      </c>
      <c r="L728" s="17" t="s">
        <v>7699</v>
      </c>
      <c r="M728" s="17" t="s">
        <v>8869</v>
      </c>
      <c r="N728" s="20">
        <v>42292</v>
      </c>
      <c r="O728" s="20">
        <v>42292</v>
      </c>
      <c r="P728" s="21">
        <f t="shared" si="22"/>
        <v>0</v>
      </c>
      <c r="Q728" s="22">
        <f t="shared" si="23"/>
        <v>0</v>
      </c>
    </row>
    <row r="729" spans="1:17" x14ac:dyDescent="0.2">
      <c r="A729" s="23">
        <v>126545</v>
      </c>
      <c r="B729" s="17" t="s">
        <v>210</v>
      </c>
      <c r="C729" s="17" t="s">
        <v>7827</v>
      </c>
      <c r="D729" s="17" t="s">
        <v>4922</v>
      </c>
      <c r="E729" s="17" t="s">
        <v>7693</v>
      </c>
      <c r="F729" s="17" t="s">
        <v>7694</v>
      </c>
      <c r="G729" s="18">
        <v>0</v>
      </c>
      <c r="H729" s="18">
        <v>9.02</v>
      </c>
      <c r="I729" s="19">
        <v>1005308.06</v>
      </c>
      <c r="J729" s="20">
        <v>43182</v>
      </c>
      <c r="K729" s="17" t="s">
        <v>8535</v>
      </c>
      <c r="L729" s="17" t="s">
        <v>7822</v>
      </c>
      <c r="M729" s="17" t="s">
        <v>4718</v>
      </c>
      <c r="N729" s="20">
        <v>43376</v>
      </c>
      <c r="O729" s="20">
        <v>43376</v>
      </c>
      <c r="P729" s="21">
        <f t="shared" si="22"/>
        <v>0</v>
      </c>
      <c r="Q729" s="22">
        <f t="shared" si="23"/>
        <v>0</v>
      </c>
    </row>
    <row r="730" spans="1:17" x14ac:dyDescent="0.2">
      <c r="A730" s="23">
        <v>122111</v>
      </c>
      <c r="B730" s="17" t="s">
        <v>199</v>
      </c>
      <c r="C730" s="17" t="s">
        <v>7715</v>
      </c>
      <c r="D730" s="17" t="s">
        <v>555</v>
      </c>
      <c r="E730" s="17" t="s">
        <v>7693</v>
      </c>
      <c r="F730" s="17" t="s">
        <v>7694</v>
      </c>
      <c r="G730" s="18">
        <v>0</v>
      </c>
      <c r="H730" s="18">
        <v>16.440000000000001</v>
      </c>
      <c r="I730" s="19">
        <v>531843.43999999994</v>
      </c>
      <c r="J730" s="20">
        <v>42412</v>
      </c>
      <c r="K730" s="17" t="s">
        <v>8189</v>
      </c>
      <c r="L730" s="17" t="s">
        <v>8034</v>
      </c>
      <c r="M730" s="17" t="s">
        <v>8190</v>
      </c>
      <c r="N730" s="20">
        <v>42659</v>
      </c>
      <c r="O730" s="20">
        <v>42659</v>
      </c>
      <c r="P730" s="21">
        <f t="shared" si="22"/>
        <v>0</v>
      </c>
      <c r="Q730" s="22">
        <f t="shared" si="23"/>
        <v>0</v>
      </c>
    </row>
    <row r="731" spans="1:17" x14ac:dyDescent="0.2">
      <c r="A731" s="23">
        <v>123985</v>
      </c>
      <c r="B731" s="17" t="s">
        <v>40</v>
      </c>
      <c r="C731" s="17" t="s">
        <v>7781</v>
      </c>
      <c r="D731" s="17" t="s">
        <v>1046</v>
      </c>
      <c r="E731" s="17" t="s">
        <v>7693</v>
      </c>
      <c r="F731" s="17" t="s">
        <v>7694</v>
      </c>
      <c r="G731" s="18">
        <v>1.7</v>
      </c>
      <c r="H731" s="18">
        <v>7.25</v>
      </c>
      <c r="I731" s="19">
        <v>728717.06</v>
      </c>
      <c r="J731" s="20">
        <v>42825</v>
      </c>
      <c r="K731" s="17" t="s">
        <v>8870</v>
      </c>
      <c r="L731" s="17" t="s">
        <v>7699</v>
      </c>
      <c r="M731" s="17" t="s">
        <v>3582</v>
      </c>
      <c r="N731" s="20">
        <v>42971</v>
      </c>
      <c r="O731" s="20">
        <v>42971</v>
      </c>
      <c r="P731" s="21">
        <f t="shared" si="22"/>
        <v>0</v>
      </c>
      <c r="Q731" s="22">
        <f t="shared" si="23"/>
        <v>0</v>
      </c>
    </row>
    <row r="732" spans="1:17" x14ac:dyDescent="0.2">
      <c r="A732" s="23">
        <v>125645</v>
      </c>
      <c r="B732" s="17" t="s">
        <v>131</v>
      </c>
      <c r="C732" s="17" t="s">
        <v>7753</v>
      </c>
      <c r="D732" s="17" t="s">
        <v>2944</v>
      </c>
      <c r="E732" s="17" t="s">
        <v>7693</v>
      </c>
      <c r="F732" s="17" t="s">
        <v>7694</v>
      </c>
      <c r="G732" s="18">
        <v>15.6</v>
      </c>
      <c r="H732" s="18">
        <v>20.54</v>
      </c>
      <c r="I732" s="19">
        <v>3615882</v>
      </c>
      <c r="J732" s="20">
        <v>43077</v>
      </c>
      <c r="K732" s="17" t="s">
        <v>8576</v>
      </c>
      <c r="L732" s="17" t="s">
        <v>8110</v>
      </c>
      <c r="M732" s="17" t="s">
        <v>4503</v>
      </c>
      <c r="N732" s="20">
        <v>43326</v>
      </c>
      <c r="O732" s="20">
        <v>43326</v>
      </c>
      <c r="P732" s="21">
        <f t="shared" si="22"/>
        <v>0</v>
      </c>
      <c r="Q732" s="22">
        <f t="shared" si="23"/>
        <v>0</v>
      </c>
    </row>
    <row r="733" spans="1:17" x14ac:dyDescent="0.2">
      <c r="A733" s="23">
        <v>114803</v>
      </c>
      <c r="B733" s="17" t="s">
        <v>320</v>
      </c>
      <c r="C733" s="17" t="s">
        <v>8012</v>
      </c>
      <c r="D733" s="17" t="s">
        <v>555</v>
      </c>
      <c r="E733" s="17" t="s">
        <v>7693</v>
      </c>
      <c r="F733" s="17" t="s">
        <v>7694</v>
      </c>
      <c r="G733" s="18">
        <v>0</v>
      </c>
      <c r="H733" s="18">
        <v>4.96</v>
      </c>
      <c r="I733" s="19">
        <v>1214627.28</v>
      </c>
      <c r="J733" s="20">
        <v>40634</v>
      </c>
      <c r="K733" s="17" t="s">
        <v>8871</v>
      </c>
      <c r="L733" s="17" t="s">
        <v>7706</v>
      </c>
      <c r="M733" s="17" t="s">
        <v>8872</v>
      </c>
      <c r="N733" s="20">
        <v>40786</v>
      </c>
      <c r="O733" s="20">
        <v>40784</v>
      </c>
      <c r="P733" s="21">
        <f t="shared" si="22"/>
        <v>1</v>
      </c>
      <c r="Q733" s="22">
        <f t="shared" si="23"/>
        <v>-2</v>
      </c>
    </row>
    <row r="734" spans="1:17" x14ac:dyDescent="0.2">
      <c r="A734" s="23">
        <v>114800</v>
      </c>
      <c r="B734" s="17" t="s">
        <v>131</v>
      </c>
      <c r="C734" s="17" t="s">
        <v>7753</v>
      </c>
      <c r="D734" s="17" t="s">
        <v>363</v>
      </c>
      <c r="E734" s="17" t="s">
        <v>7693</v>
      </c>
      <c r="F734" s="17" t="s">
        <v>7694</v>
      </c>
      <c r="G734" s="18">
        <v>9.8000000000000007</v>
      </c>
      <c r="H734" s="18">
        <v>14.1</v>
      </c>
      <c r="I734" s="19">
        <v>1183848.19</v>
      </c>
      <c r="J734" s="20">
        <v>40585</v>
      </c>
      <c r="K734" s="17" t="s">
        <v>8873</v>
      </c>
      <c r="L734" s="17" t="s">
        <v>7706</v>
      </c>
      <c r="M734" s="17" t="s">
        <v>8874</v>
      </c>
      <c r="N734" s="20">
        <v>40787</v>
      </c>
      <c r="O734" s="20">
        <v>40755</v>
      </c>
      <c r="P734" s="21">
        <f t="shared" si="22"/>
        <v>1</v>
      </c>
      <c r="Q734" s="22">
        <f t="shared" si="23"/>
        <v>-32</v>
      </c>
    </row>
    <row r="735" spans="1:17" x14ac:dyDescent="0.2">
      <c r="A735" s="23">
        <v>126243</v>
      </c>
      <c r="B735" s="17" t="s">
        <v>43</v>
      </c>
      <c r="C735" s="17" t="s">
        <v>7816</v>
      </c>
      <c r="D735" s="17" t="s">
        <v>660</v>
      </c>
      <c r="E735" s="17" t="s">
        <v>7693</v>
      </c>
      <c r="F735" s="17" t="s">
        <v>7694</v>
      </c>
      <c r="G735" s="18">
        <v>8.3699999999999992</v>
      </c>
      <c r="H735" s="18">
        <v>11.07</v>
      </c>
      <c r="I735" s="19">
        <v>590153.6</v>
      </c>
      <c r="J735" s="20">
        <v>43231</v>
      </c>
      <c r="K735" s="17" t="s">
        <v>8875</v>
      </c>
      <c r="L735" s="17" t="s">
        <v>7728</v>
      </c>
      <c r="M735" s="17" t="s">
        <v>3197</v>
      </c>
      <c r="N735" s="20">
        <v>43378</v>
      </c>
      <c r="O735" s="20">
        <v>43378</v>
      </c>
      <c r="P735" s="21">
        <f t="shared" si="22"/>
        <v>0</v>
      </c>
      <c r="Q735" s="22">
        <f t="shared" si="23"/>
        <v>0</v>
      </c>
    </row>
    <row r="736" spans="1:17" x14ac:dyDescent="0.2">
      <c r="A736" s="23">
        <v>126079</v>
      </c>
      <c r="B736" s="17" t="s">
        <v>181</v>
      </c>
      <c r="C736" s="17" t="s">
        <v>7746</v>
      </c>
      <c r="D736" s="17" t="s">
        <v>50</v>
      </c>
      <c r="E736" s="17" t="s">
        <v>7693</v>
      </c>
      <c r="F736" s="17" t="s">
        <v>7694</v>
      </c>
      <c r="G736" s="18">
        <v>24.08</v>
      </c>
      <c r="H736" s="18">
        <v>28.7</v>
      </c>
      <c r="I736" s="19">
        <v>2708350</v>
      </c>
      <c r="J736" s="20">
        <v>43231</v>
      </c>
      <c r="K736" s="17" t="s">
        <v>8876</v>
      </c>
      <c r="L736" s="17" t="s">
        <v>7699</v>
      </c>
      <c r="M736" s="17" t="s">
        <v>3213</v>
      </c>
      <c r="N736" s="20">
        <v>43612</v>
      </c>
      <c r="O736" s="20">
        <v>43612</v>
      </c>
      <c r="P736" s="21">
        <f t="shared" si="22"/>
        <v>0</v>
      </c>
      <c r="Q736" s="22">
        <f t="shared" si="23"/>
        <v>0</v>
      </c>
    </row>
    <row r="737" spans="1:17" x14ac:dyDescent="0.2">
      <c r="A737" s="23">
        <v>123496</v>
      </c>
      <c r="B737" s="17" t="s">
        <v>40</v>
      </c>
      <c r="C737" s="17" t="s">
        <v>7781</v>
      </c>
      <c r="D737" s="17" t="s">
        <v>114</v>
      </c>
      <c r="E737" s="17" t="s">
        <v>7693</v>
      </c>
      <c r="F737" s="17" t="s">
        <v>7694</v>
      </c>
      <c r="G737" s="18">
        <v>26.13</v>
      </c>
      <c r="H737" s="18">
        <v>36.119999999999997</v>
      </c>
      <c r="I737" s="19">
        <v>8296009.4400000004</v>
      </c>
      <c r="J737" s="20">
        <v>42706</v>
      </c>
      <c r="K737" s="17" t="s">
        <v>8877</v>
      </c>
      <c r="L737" s="17" t="s">
        <v>7744</v>
      </c>
      <c r="M737" s="17" t="s">
        <v>4547</v>
      </c>
      <c r="N737" s="20">
        <v>43013</v>
      </c>
      <c r="O737" s="20">
        <v>43013</v>
      </c>
      <c r="P737" s="21">
        <f t="shared" si="22"/>
        <v>0</v>
      </c>
      <c r="Q737" s="22">
        <f t="shared" si="23"/>
        <v>0</v>
      </c>
    </row>
    <row r="738" spans="1:17" x14ac:dyDescent="0.2">
      <c r="A738" s="23">
        <v>123510</v>
      </c>
      <c r="B738" s="17" t="s">
        <v>210</v>
      </c>
      <c r="C738" s="17" t="s">
        <v>7827</v>
      </c>
      <c r="D738" s="17" t="s">
        <v>114</v>
      </c>
      <c r="E738" s="17" t="s">
        <v>7693</v>
      </c>
      <c r="F738" s="17" t="s">
        <v>7694</v>
      </c>
      <c r="G738" s="18">
        <v>0</v>
      </c>
      <c r="H738" s="18">
        <v>16.100000000000001</v>
      </c>
      <c r="I738" s="19">
        <v>660742.31999999995</v>
      </c>
      <c r="J738" s="20">
        <v>42706</v>
      </c>
      <c r="K738" s="17" t="s">
        <v>8878</v>
      </c>
      <c r="L738" s="17" t="s">
        <v>8879</v>
      </c>
      <c r="M738" s="17" t="s">
        <v>8880</v>
      </c>
      <c r="N738" s="20">
        <v>42992</v>
      </c>
      <c r="O738" s="20">
        <v>42992</v>
      </c>
      <c r="P738" s="21">
        <f t="shared" si="22"/>
        <v>0</v>
      </c>
      <c r="Q738" s="22">
        <f t="shared" si="23"/>
        <v>0</v>
      </c>
    </row>
    <row r="739" spans="1:17" x14ac:dyDescent="0.2">
      <c r="A739" s="23">
        <v>114089</v>
      </c>
      <c r="B739" s="17" t="s">
        <v>199</v>
      </c>
      <c r="C739" s="17" t="s">
        <v>7715</v>
      </c>
      <c r="D739" s="17" t="s">
        <v>450</v>
      </c>
      <c r="E739" s="17" t="s">
        <v>7693</v>
      </c>
      <c r="F739" s="17" t="s">
        <v>7694</v>
      </c>
      <c r="G739" s="18">
        <v>0</v>
      </c>
      <c r="H739" s="18">
        <v>5.1100000000000003</v>
      </c>
      <c r="I739" s="19">
        <v>540464.06999999995</v>
      </c>
      <c r="J739" s="20">
        <v>40585</v>
      </c>
      <c r="K739" s="17" t="s">
        <v>8881</v>
      </c>
      <c r="L739" s="17" t="s">
        <v>7773</v>
      </c>
      <c r="M739" s="17" t="s">
        <v>8882</v>
      </c>
      <c r="N739" s="20">
        <v>40794</v>
      </c>
      <c r="O739" s="20">
        <v>40755</v>
      </c>
      <c r="P739" s="21">
        <f t="shared" si="22"/>
        <v>1</v>
      </c>
      <c r="Q739" s="22">
        <f t="shared" si="23"/>
        <v>-39</v>
      </c>
    </row>
    <row r="740" spans="1:17" x14ac:dyDescent="0.2">
      <c r="A740" s="23">
        <v>126464</v>
      </c>
      <c r="B740" s="17" t="s">
        <v>798</v>
      </c>
      <c r="C740" s="17" t="s">
        <v>7726</v>
      </c>
      <c r="D740" s="17" t="s">
        <v>907</v>
      </c>
      <c r="E740" s="17" t="s">
        <v>7693</v>
      </c>
      <c r="F740" s="17" t="s">
        <v>7694</v>
      </c>
      <c r="G740" s="18">
        <v>6.74</v>
      </c>
      <c r="H740" s="18">
        <v>12.51</v>
      </c>
      <c r="I740" s="19">
        <v>737253</v>
      </c>
      <c r="J740" s="20">
        <v>43595</v>
      </c>
      <c r="K740" s="17" t="s">
        <v>8245</v>
      </c>
      <c r="L740" s="17" t="s">
        <v>7763</v>
      </c>
      <c r="M740" s="17" t="s">
        <v>3582</v>
      </c>
      <c r="N740" s="20">
        <v>43772</v>
      </c>
      <c r="O740" s="20">
        <v>43772</v>
      </c>
      <c r="P740" s="21">
        <f t="shared" si="22"/>
        <v>0</v>
      </c>
      <c r="Q740" s="22">
        <f t="shared" si="23"/>
        <v>0</v>
      </c>
    </row>
    <row r="741" spans="1:17" x14ac:dyDescent="0.2">
      <c r="A741" s="23">
        <v>127295</v>
      </c>
      <c r="B741" s="17" t="s">
        <v>131</v>
      </c>
      <c r="C741" s="17" t="s">
        <v>7753</v>
      </c>
      <c r="D741" s="17" t="s">
        <v>977</v>
      </c>
      <c r="E741" s="17" t="s">
        <v>7693</v>
      </c>
      <c r="F741" s="17" t="s">
        <v>7694</v>
      </c>
      <c r="G741" s="18">
        <v>8.67</v>
      </c>
      <c r="H741" s="18">
        <v>12.08</v>
      </c>
      <c r="I741" s="19">
        <v>2133291</v>
      </c>
      <c r="J741" s="20">
        <v>43553</v>
      </c>
      <c r="K741" s="17" t="s">
        <v>8883</v>
      </c>
      <c r="L741" s="17" t="s">
        <v>8884</v>
      </c>
      <c r="M741" s="17" t="s">
        <v>3213</v>
      </c>
      <c r="N741" s="20">
        <v>43760</v>
      </c>
      <c r="O741" s="20">
        <v>43760</v>
      </c>
      <c r="P741" s="21">
        <f t="shared" si="22"/>
        <v>0</v>
      </c>
      <c r="Q741" s="22">
        <f t="shared" si="23"/>
        <v>0</v>
      </c>
    </row>
    <row r="742" spans="1:17" x14ac:dyDescent="0.2">
      <c r="A742" s="23">
        <v>127303</v>
      </c>
      <c r="B742" s="17" t="s">
        <v>152</v>
      </c>
      <c r="C742" s="17" t="s">
        <v>7994</v>
      </c>
      <c r="D742" s="17" t="s">
        <v>2234</v>
      </c>
      <c r="E742" s="17" t="s">
        <v>7693</v>
      </c>
      <c r="F742" s="17" t="s">
        <v>7694</v>
      </c>
      <c r="G742" s="18">
        <v>7.63</v>
      </c>
      <c r="H742" s="18">
        <v>12.07</v>
      </c>
      <c r="I742" s="19">
        <v>1968434</v>
      </c>
      <c r="J742" s="20">
        <v>43595</v>
      </c>
      <c r="K742" s="17" t="s">
        <v>8885</v>
      </c>
      <c r="L742" s="17" t="s">
        <v>7699</v>
      </c>
      <c r="M742" s="17" t="s">
        <v>3213</v>
      </c>
      <c r="N742" s="20">
        <v>43782</v>
      </c>
      <c r="O742" s="20">
        <v>43782</v>
      </c>
      <c r="P742" s="21">
        <f t="shared" si="22"/>
        <v>0</v>
      </c>
      <c r="Q742" s="22">
        <f t="shared" si="23"/>
        <v>0</v>
      </c>
    </row>
    <row r="743" spans="1:17" x14ac:dyDescent="0.2">
      <c r="A743" s="23">
        <v>127134</v>
      </c>
      <c r="B743" s="17" t="s">
        <v>310</v>
      </c>
      <c r="C743" s="17" t="s">
        <v>7878</v>
      </c>
      <c r="D743" s="17" t="s">
        <v>644</v>
      </c>
      <c r="E743" s="17" t="s">
        <v>7693</v>
      </c>
      <c r="F743" s="17" t="s">
        <v>7694</v>
      </c>
      <c r="G743" s="18">
        <v>9.0500000000000007</v>
      </c>
      <c r="H743" s="18">
        <v>15.9</v>
      </c>
      <c r="I743" s="19">
        <v>2672040</v>
      </c>
      <c r="J743" s="20">
        <v>43595</v>
      </c>
      <c r="K743" s="17" t="s">
        <v>8886</v>
      </c>
      <c r="L743" s="17" t="s">
        <v>7874</v>
      </c>
      <c r="M743" s="17" t="s">
        <v>3213</v>
      </c>
      <c r="N743" s="20">
        <v>43783</v>
      </c>
      <c r="O743" s="20">
        <v>43783</v>
      </c>
      <c r="P743" s="21">
        <f t="shared" si="22"/>
        <v>0</v>
      </c>
      <c r="Q743" s="22">
        <f t="shared" si="23"/>
        <v>0</v>
      </c>
    </row>
    <row r="744" spans="1:17" x14ac:dyDescent="0.2">
      <c r="A744" s="23">
        <v>82577.009999999995</v>
      </c>
      <c r="B744" s="17" t="s">
        <v>287</v>
      </c>
      <c r="C744" s="17" t="s">
        <v>8160</v>
      </c>
      <c r="D744" s="17" t="s">
        <v>4316</v>
      </c>
      <c r="E744" s="17" t="s">
        <v>7693</v>
      </c>
      <c r="F744" s="17" t="s">
        <v>7710</v>
      </c>
      <c r="G744" s="18">
        <v>0</v>
      </c>
      <c r="H744" s="18">
        <v>5.62</v>
      </c>
      <c r="I744" s="19">
        <v>310390.03999999998</v>
      </c>
      <c r="J744" s="20">
        <v>40669</v>
      </c>
      <c r="K744" s="17" t="s">
        <v>8887</v>
      </c>
      <c r="L744" s="17" t="s">
        <v>7699</v>
      </c>
      <c r="M744" s="17" t="s">
        <v>8888</v>
      </c>
      <c r="N744" s="20">
        <v>40795</v>
      </c>
      <c r="O744" s="20">
        <v>40847</v>
      </c>
      <c r="P744" s="21">
        <f t="shared" si="22"/>
        <v>1</v>
      </c>
      <c r="Q744" s="22">
        <f t="shared" si="23"/>
        <v>52</v>
      </c>
    </row>
    <row r="745" spans="1:17" x14ac:dyDescent="0.2">
      <c r="A745" s="23">
        <v>127071</v>
      </c>
      <c r="B745" s="17" t="s">
        <v>397</v>
      </c>
      <c r="C745" s="17" t="s">
        <v>7750</v>
      </c>
      <c r="D745" s="17" t="s">
        <v>398</v>
      </c>
      <c r="E745" s="17" t="s">
        <v>7693</v>
      </c>
      <c r="F745" s="17" t="s">
        <v>7694</v>
      </c>
      <c r="G745" s="18">
        <v>5.3</v>
      </c>
      <c r="H745" s="18">
        <v>12.66</v>
      </c>
      <c r="I745" s="19">
        <v>1225420</v>
      </c>
      <c r="J745" s="20">
        <v>43595</v>
      </c>
      <c r="K745" s="17" t="s">
        <v>8889</v>
      </c>
      <c r="L745" s="17" t="s">
        <v>7744</v>
      </c>
      <c r="M745" s="17" t="s">
        <v>3582</v>
      </c>
      <c r="N745" s="20">
        <v>43775</v>
      </c>
      <c r="O745" s="20">
        <v>43775</v>
      </c>
      <c r="P745" s="21">
        <f t="shared" si="22"/>
        <v>0</v>
      </c>
      <c r="Q745" s="22">
        <f t="shared" si="23"/>
        <v>0</v>
      </c>
    </row>
    <row r="746" spans="1:17" x14ac:dyDescent="0.2">
      <c r="A746" s="23">
        <v>126466</v>
      </c>
      <c r="B746" s="17" t="s">
        <v>206</v>
      </c>
      <c r="C746" s="17" t="s">
        <v>8367</v>
      </c>
      <c r="D746" s="17" t="s">
        <v>8890</v>
      </c>
      <c r="E746" s="17" t="s">
        <v>7693</v>
      </c>
      <c r="F746" s="17" t="s">
        <v>7694</v>
      </c>
      <c r="G746" s="18">
        <v>10.19</v>
      </c>
      <c r="H746" s="18">
        <v>12.47</v>
      </c>
      <c r="I746" s="19">
        <v>489361</v>
      </c>
      <c r="J746" s="20">
        <v>43504</v>
      </c>
      <c r="K746" s="17" t="s">
        <v>8891</v>
      </c>
      <c r="L746" s="17" t="s">
        <v>7728</v>
      </c>
      <c r="M746" s="17" t="s">
        <v>3213</v>
      </c>
      <c r="N746" s="20">
        <v>43684</v>
      </c>
      <c r="O746" s="20">
        <v>43684</v>
      </c>
      <c r="P746" s="21">
        <f t="shared" si="22"/>
        <v>0</v>
      </c>
      <c r="Q746" s="22">
        <f t="shared" si="23"/>
        <v>0</v>
      </c>
    </row>
    <row r="747" spans="1:17" x14ac:dyDescent="0.2">
      <c r="A747" s="23">
        <v>114705</v>
      </c>
      <c r="B747" s="17" t="s">
        <v>32</v>
      </c>
      <c r="C747" s="17" t="s">
        <v>8524</v>
      </c>
      <c r="D747" s="17" t="s">
        <v>137</v>
      </c>
      <c r="E747" s="17" t="s">
        <v>7693</v>
      </c>
      <c r="F747" s="17" t="s">
        <v>7694</v>
      </c>
      <c r="G747" s="18">
        <v>1.6</v>
      </c>
      <c r="H747" s="18">
        <v>4.78</v>
      </c>
      <c r="I747" s="19">
        <v>711605.29</v>
      </c>
      <c r="J747" s="20">
        <v>40711</v>
      </c>
      <c r="K747" s="17" t="s">
        <v>8892</v>
      </c>
      <c r="L747" s="17" t="s">
        <v>8526</v>
      </c>
      <c r="M747" s="17" t="s">
        <v>8893</v>
      </c>
      <c r="N747" s="20">
        <v>40804</v>
      </c>
      <c r="O747" s="20">
        <v>40862</v>
      </c>
      <c r="P747" s="21">
        <f t="shared" si="22"/>
        <v>1</v>
      </c>
      <c r="Q747" s="22">
        <f t="shared" si="23"/>
        <v>58</v>
      </c>
    </row>
    <row r="748" spans="1:17" x14ac:dyDescent="0.2">
      <c r="A748" s="23">
        <v>114854</v>
      </c>
      <c r="B748" s="17" t="s">
        <v>264</v>
      </c>
      <c r="C748" s="17" t="s">
        <v>7858</v>
      </c>
      <c r="D748" s="17" t="s">
        <v>2447</v>
      </c>
      <c r="E748" s="17" t="s">
        <v>7693</v>
      </c>
      <c r="F748" s="17" t="s">
        <v>7694</v>
      </c>
      <c r="G748" s="18">
        <v>13.58</v>
      </c>
      <c r="H748" s="18">
        <v>16.829999999999998</v>
      </c>
      <c r="I748" s="19">
        <v>2664421.16</v>
      </c>
      <c r="J748" s="20">
        <v>40634</v>
      </c>
      <c r="K748" s="17" t="s">
        <v>8894</v>
      </c>
      <c r="L748" s="17" t="s">
        <v>7763</v>
      </c>
      <c r="M748" s="17" t="s">
        <v>8895</v>
      </c>
      <c r="N748" s="20">
        <v>40807</v>
      </c>
      <c r="O748" s="20">
        <v>40816</v>
      </c>
      <c r="P748" s="21">
        <f t="shared" si="22"/>
        <v>1</v>
      </c>
      <c r="Q748" s="22">
        <f t="shared" si="23"/>
        <v>9</v>
      </c>
    </row>
    <row r="749" spans="1:17" x14ac:dyDescent="0.2">
      <c r="A749" s="23">
        <v>114867</v>
      </c>
      <c r="B749" s="17" t="s">
        <v>264</v>
      </c>
      <c r="C749" s="17" t="s">
        <v>7858</v>
      </c>
      <c r="D749" s="17" t="s">
        <v>5463</v>
      </c>
      <c r="E749" s="17" t="s">
        <v>7693</v>
      </c>
      <c r="F749" s="17" t="s">
        <v>7694</v>
      </c>
      <c r="G749" s="18">
        <v>0</v>
      </c>
      <c r="H749" s="18">
        <v>2.87</v>
      </c>
      <c r="I749" s="19">
        <v>584939.02</v>
      </c>
      <c r="J749" s="20">
        <v>40634</v>
      </c>
      <c r="K749" s="17" t="s">
        <v>8894</v>
      </c>
      <c r="L749" s="17" t="s">
        <v>7763</v>
      </c>
      <c r="M749" s="17" t="s">
        <v>8896</v>
      </c>
      <c r="N749" s="20">
        <v>40807</v>
      </c>
      <c r="O749" s="20">
        <v>40816</v>
      </c>
      <c r="P749" s="21">
        <f t="shared" si="22"/>
        <v>1</v>
      </c>
      <c r="Q749" s="22">
        <f t="shared" si="23"/>
        <v>9</v>
      </c>
    </row>
    <row r="750" spans="1:17" x14ac:dyDescent="0.2">
      <c r="A750" s="23">
        <v>127107</v>
      </c>
      <c r="B750" s="17" t="s">
        <v>86</v>
      </c>
      <c r="C750" s="17" t="s">
        <v>7920</v>
      </c>
      <c r="D750" s="17" t="s">
        <v>1372</v>
      </c>
      <c r="E750" s="17" t="s">
        <v>7693</v>
      </c>
      <c r="F750" s="17" t="s">
        <v>7694</v>
      </c>
      <c r="G750" s="18">
        <v>3.17</v>
      </c>
      <c r="H750" s="18">
        <v>5.08</v>
      </c>
      <c r="I750" s="19">
        <v>765230</v>
      </c>
      <c r="J750" s="20">
        <v>43504</v>
      </c>
      <c r="K750" s="17" t="s">
        <v>8225</v>
      </c>
      <c r="L750" s="17" t="s">
        <v>7874</v>
      </c>
      <c r="M750" s="17" t="s">
        <v>3213</v>
      </c>
      <c r="N750" s="20">
        <v>43698</v>
      </c>
      <c r="O750" s="20">
        <v>43698</v>
      </c>
      <c r="P750" s="21">
        <f t="shared" si="22"/>
        <v>0</v>
      </c>
      <c r="Q750" s="22">
        <f t="shared" si="23"/>
        <v>0</v>
      </c>
    </row>
    <row r="751" spans="1:17" x14ac:dyDescent="0.2">
      <c r="A751" s="23">
        <v>114709</v>
      </c>
      <c r="B751" s="17" t="s">
        <v>192</v>
      </c>
      <c r="C751" s="17" t="s">
        <v>7804</v>
      </c>
      <c r="D751" s="17" t="s">
        <v>390</v>
      </c>
      <c r="E751" s="17" t="s">
        <v>7693</v>
      </c>
      <c r="F751" s="17" t="s">
        <v>7694</v>
      </c>
      <c r="G751" s="18">
        <v>18.86</v>
      </c>
      <c r="H751" s="18">
        <v>20.399999999999999</v>
      </c>
      <c r="I751" s="19">
        <v>217349.13</v>
      </c>
      <c r="J751" s="20">
        <v>40634</v>
      </c>
      <c r="K751" s="17" t="s">
        <v>8897</v>
      </c>
      <c r="L751" s="17" t="s">
        <v>8898</v>
      </c>
      <c r="M751" s="17" t="s">
        <v>8899</v>
      </c>
      <c r="N751" s="20">
        <v>40812</v>
      </c>
      <c r="O751" s="20">
        <v>40816</v>
      </c>
      <c r="P751" s="21">
        <f t="shared" si="22"/>
        <v>1</v>
      </c>
      <c r="Q751" s="22">
        <f t="shared" si="23"/>
        <v>4</v>
      </c>
    </row>
    <row r="752" spans="1:17" x14ac:dyDescent="0.2">
      <c r="A752" s="23">
        <v>127300</v>
      </c>
      <c r="B752" s="17" t="s">
        <v>54</v>
      </c>
      <c r="C752" s="17" t="s">
        <v>7709</v>
      </c>
      <c r="D752" s="17" t="s">
        <v>363</v>
      </c>
      <c r="E752" s="17" t="s">
        <v>7693</v>
      </c>
      <c r="F752" s="17" t="s">
        <v>7694</v>
      </c>
      <c r="G752" s="18">
        <v>0</v>
      </c>
      <c r="H752" s="18">
        <v>5.19</v>
      </c>
      <c r="I752" s="19">
        <v>849720</v>
      </c>
      <c r="J752" s="20">
        <v>43595</v>
      </c>
      <c r="K752" s="17" t="s">
        <v>8900</v>
      </c>
      <c r="L752" s="17" t="s">
        <v>8080</v>
      </c>
      <c r="M752" s="17" t="s">
        <v>5420</v>
      </c>
      <c r="N752" s="20">
        <v>43740</v>
      </c>
      <c r="O752" s="20">
        <v>43740</v>
      </c>
      <c r="P752" s="21">
        <f t="shared" si="22"/>
        <v>0</v>
      </c>
      <c r="Q752" s="22">
        <f t="shared" si="23"/>
        <v>0</v>
      </c>
    </row>
    <row r="753" spans="1:17" x14ac:dyDescent="0.2">
      <c r="A753" s="23">
        <v>83219.02</v>
      </c>
      <c r="B753" s="17" t="s">
        <v>197</v>
      </c>
      <c r="C753" s="17" t="s">
        <v>7759</v>
      </c>
      <c r="D753" s="17" t="s">
        <v>676</v>
      </c>
      <c r="E753" s="17" t="s">
        <v>7693</v>
      </c>
      <c r="F753" s="17" t="s">
        <v>7694</v>
      </c>
      <c r="G753" s="18">
        <v>3.45</v>
      </c>
      <c r="H753" s="18">
        <v>7.35</v>
      </c>
      <c r="I753" s="19">
        <v>1045113.18</v>
      </c>
      <c r="J753" s="20">
        <v>40634</v>
      </c>
      <c r="K753" s="17" t="s">
        <v>8901</v>
      </c>
      <c r="L753" s="17" t="s">
        <v>7927</v>
      </c>
      <c r="M753" s="17" t="s">
        <v>8902</v>
      </c>
      <c r="N753" s="20">
        <v>40816</v>
      </c>
      <c r="O753" s="20">
        <v>40865</v>
      </c>
      <c r="P753" s="21">
        <f t="shared" si="22"/>
        <v>1</v>
      </c>
      <c r="Q753" s="22">
        <f t="shared" si="23"/>
        <v>49</v>
      </c>
    </row>
    <row r="754" spans="1:17" x14ac:dyDescent="0.2">
      <c r="A754" s="23">
        <v>114807</v>
      </c>
      <c r="B754" s="17" t="s">
        <v>289</v>
      </c>
      <c r="C754" s="17" t="s">
        <v>7955</v>
      </c>
      <c r="D754" s="17" t="s">
        <v>1049</v>
      </c>
      <c r="E754" s="17" t="s">
        <v>7693</v>
      </c>
      <c r="F754" s="17" t="s">
        <v>7694</v>
      </c>
      <c r="G754" s="18">
        <v>9.9499999999999993</v>
      </c>
      <c r="H754" s="18">
        <v>16.809999999999999</v>
      </c>
      <c r="I754" s="19">
        <v>967646.46</v>
      </c>
      <c r="J754" s="20">
        <v>40760</v>
      </c>
      <c r="K754" s="17" t="s">
        <v>8903</v>
      </c>
      <c r="L754" s="17" t="s">
        <v>8904</v>
      </c>
      <c r="M754" s="17" t="s">
        <v>8905</v>
      </c>
      <c r="N754" s="20">
        <v>40821</v>
      </c>
      <c r="O754" s="20">
        <v>40847</v>
      </c>
      <c r="P754" s="21">
        <f t="shared" si="22"/>
        <v>1</v>
      </c>
      <c r="Q754" s="22">
        <f t="shared" si="23"/>
        <v>26</v>
      </c>
    </row>
    <row r="755" spans="1:17" x14ac:dyDescent="0.2">
      <c r="A755" s="23">
        <v>127192</v>
      </c>
      <c r="B755" s="17" t="s">
        <v>179</v>
      </c>
      <c r="C755" s="17" t="s">
        <v>7717</v>
      </c>
      <c r="D755" s="17" t="s">
        <v>5360</v>
      </c>
      <c r="E755" s="17" t="s">
        <v>7693</v>
      </c>
      <c r="F755" s="17" t="s">
        <v>7694</v>
      </c>
      <c r="G755" s="18">
        <v>5.55</v>
      </c>
      <c r="H755" s="18">
        <v>8.58</v>
      </c>
      <c r="I755" s="19">
        <v>336161</v>
      </c>
      <c r="J755" s="20">
        <v>43504</v>
      </c>
      <c r="K755" s="17" t="s">
        <v>8206</v>
      </c>
      <c r="L755" s="17" t="s">
        <v>8034</v>
      </c>
      <c r="M755" s="17" t="s">
        <v>5362</v>
      </c>
      <c r="N755" s="20">
        <v>43668</v>
      </c>
      <c r="O755" s="20">
        <v>43668</v>
      </c>
      <c r="P755" s="21">
        <f t="shared" si="22"/>
        <v>0</v>
      </c>
      <c r="Q755" s="22">
        <f t="shared" si="23"/>
        <v>0</v>
      </c>
    </row>
    <row r="756" spans="1:17" x14ac:dyDescent="0.2">
      <c r="A756" s="23">
        <v>127293</v>
      </c>
      <c r="B756" s="17" t="s">
        <v>269</v>
      </c>
      <c r="C756" s="17" t="s">
        <v>7841</v>
      </c>
      <c r="D756" s="17" t="s">
        <v>1124</v>
      </c>
      <c r="E756" s="17" t="s">
        <v>7693</v>
      </c>
      <c r="F756" s="17" t="s">
        <v>7694</v>
      </c>
      <c r="G756" s="18">
        <v>12.19</v>
      </c>
      <c r="H756" s="18">
        <v>13.32</v>
      </c>
      <c r="I756" s="19">
        <v>471255</v>
      </c>
      <c r="J756" s="20">
        <v>43595</v>
      </c>
      <c r="K756" s="17" t="s">
        <v>8615</v>
      </c>
      <c r="L756" s="17" t="s">
        <v>7699</v>
      </c>
      <c r="M756" s="17" t="s">
        <v>3213</v>
      </c>
      <c r="N756" s="20">
        <v>43784</v>
      </c>
      <c r="O756" s="20">
        <v>43784</v>
      </c>
      <c r="P756" s="21">
        <f t="shared" si="22"/>
        <v>0</v>
      </c>
      <c r="Q756" s="22">
        <f t="shared" si="23"/>
        <v>0</v>
      </c>
    </row>
    <row r="757" spans="1:17" x14ac:dyDescent="0.2">
      <c r="A757" s="23">
        <v>114082</v>
      </c>
      <c r="B757" s="17" t="s">
        <v>186</v>
      </c>
      <c r="C757" s="17" t="s">
        <v>7872</v>
      </c>
      <c r="D757" s="17" t="s">
        <v>8906</v>
      </c>
      <c r="E757" s="17" t="s">
        <v>7693</v>
      </c>
      <c r="F757" s="17" t="s">
        <v>7694</v>
      </c>
      <c r="G757" s="18">
        <v>2.5</v>
      </c>
      <c r="H757" s="18">
        <v>4.84</v>
      </c>
      <c r="I757" s="19">
        <v>246840.58</v>
      </c>
      <c r="J757" s="20">
        <v>40711</v>
      </c>
      <c r="K757" s="17" t="s">
        <v>8907</v>
      </c>
      <c r="L757" s="17" t="s">
        <v>7874</v>
      </c>
      <c r="M757" s="17" t="s">
        <v>8888</v>
      </c>
      <c r="N757" s="20">
        <v>40821</v>
      </c>
      <c r="O757" s="20">
        <v>40849</v>
      </c>
      <c r="P757" s="21">
        <f t="shared" si="22"/>
        <v>1</v>
      </c>
      <c r="Q757" s="22">
        <f t="shared" si="23"/>
        <v>28</v>
      </c>
    </row>
    <row r="758" spans="1:17" x14ac:dyDescent="0.2">
      <c r="A758" s="23">
        <v>114836</v>
      </c>
      <c r="B758" s="17" t="s">
        <v>254</v>
      </c>
      <c r="C758" s="17" t="s">
        <v>7721</v>
      </c>
      <c r="D758" s="17" t="s">
        <v>7615</v>
      </c>
      <c r="E758" s="17" t="s">
        <v>7693</v>
      </c>
      <c r="F758" s="17" t="s">
        <v>7694</v>
      </c>
      <c r="G758" s="18">
        <v>0</v>
      </c>
      <c r="H758" s="18">
        <v>7</v>
      </c>
      <c r="I758" s="19">
        <v>461579.87</v>
      </c>
      <c r="J758" s="20">
        <v>40711</v>
      </c>
      <c r="K758" s="17" t="s">
        <v>8908</v>
      </c>
      <c r="L758" s="17" t="s">
        <v>8144</v>
      </c>
      <c r="M758" s="17" t="s">
        <v>8909</v>
      </c>
      <c r="N758" s="20">
        <v>40822</v>
      </c>
      <c r="O758" s="20">
        <v>40831</v>
      </c>
      <c r="P758" s="21">
        <f t="shared" si="22"/>
        <v>1</v>
      </c>
      <c r="Q758" s="22">
        <f t="shared" si="23"/>
        <v>9</v>
      </c>
    </row>
    <row r="759" spans="1:17" x14ac:dyDescent="0.2">
      <c r="A759" s="23">
        <v>114079</v>
      </c>
      <c r="B759" s="17" t="s">
        <v>287</v>
      </c>
      <c r="C759" s="17" t="s">
        <v>8160</v>
      </c>
      <c r="D759" s="17" t="s">
        <v>367</v>
      </c>
      <c r="E759" s="17" t="s">
        <v>7693</v>
      </c>
      <c r="F759" s="17" t="s">
        <v>7694</v>
      </c>
      <c r="G759" s="18">
        <v>0</v>
      </c>
      <c r="H759" s="18">
        <v>6.2</v>
      </c>
      <c r="I759" s="19">
        <v>679098.19</v>
      </c>
      <c r="J759" s="20">
        <v>40711</v>
      </c>
      <c r="K759" s="17" t="s">
        <v>8910</v>
      </c>
      <c r="L759" s="17" t="s">
        <v>7699</v>
      </c>
      <c r="M759" s="17" t="s">
        <v>8911</v>
      </c>
      <c r="N759" s="20">
        <v>40826</v>
      </c>
      <c r="O759" s="20">
        <v>40862</v>
      </c>
      <c r="P759" s="21">
        <f t="shared" si="22"/>
        <v>1</v>
      </c>
      <c r="Q759" s="22">
        <f t="shared" si="23"/>
        <v>36</v>
      </c>
    </row>
    <row r="760" spans="1:17" x14ac:dyDescent="0.2">
      <c r="A760" s="23">
        <v>114817</v>
      </c>
      <c r="B760" s="17" t="s">
        <v>318</v>
      </c>
      <c r="C760" s="17" t="s">
        <v>7887</v>
      </c>
      <c r="D760" s="17" t="s">
        <v>339</v>
      </c>
      <c r="E760" s="17" t="s">
        <v>7693</v>
      </c>
      <c r="F760" s="17" t="s">
        <v>7710</v>
      </c>
      <c r="G760" s="18">
        <v>7.4</v>
      </c>
      <c r="H760" s="18">
        <v>17.12</v>
      </c>
      <c r="I760" s="19">
        <v>881830.03</v>
      </c>
      <c r="J760" s="20">
        <v>40760</v>
      </c>
      <c r="K760" s="17" t="s">
        <v>8912</v>
      </c>
      <c r="L760" s="17" t="s">
        <v>7728</v>
      </c>
      <c r="M760" s="17" t="s">
        <v>8913</v>
      </c>
      <c r="N760" s="20">
        <v>40826</v>
      </c>
      <c r="O760" s="20">
        <v>40862</v>
      </c>
      <c r="P760" s="21">
        <f t="shared" si="22"/>
        <v>1</v>
      </c>
      <c r="Q760" s="22">
        <f t="shared" si="23"/>
        <v>36</v>
      </c>
    </row>
    <row r="761" spans="1:17" x14ac:dyDescent="0.2">
      <c r="A761" s="23">
        <v>127838</v>
      </c>
      <c r="B761" s="17" t="s">
        <v>83</v>
      </c>
      <c r="C761" s="17" t="s">
        <v>8094</v>
      </c>
      <c r="D761" s="17" t="s">
        <v>849</v>
      </c>
      <c r="E761" s="17" t="s">
        <v>7693</v>
      </c>
      <c r="F761" s="17" t="s">
        <v>7694</v>
      </c>
      <c r="G761" s="18">
        <v>0</v>
      </c>
      <c r="H761" s="18">
        <v>2</v>
      </c>
      <c r="I761" s="19">
        <v>285595</v>
      </c>
      <c r="J761" s="20">
        <v>43595</v>
      </c>
      <c r="K761" s="17" t="s">
        <v>8914</v>
      </c>
      <c r="L761" s="17" t="s">
        <v>7696</v>
      </c>
      <c r="M761" s="17" t="s">
        <v>5344</v>
      </c>
      <c r="N761" s="20">
        <v>43719</v>
      </c>
      <c r="O761" s="20">
        <v>43719</v>
      </c>
      <c r="P761" s="21">
        <f t="shared" si="22"/>
        <v>0</v>
      </c>
      <c r="Q761" s="22">
        <f t="shared" si="23"/>
        <v>0</v>
      </c>
    </row>
    <row r="762" spans="1:17" x14ac:dyDescent="0.2">
      <c r="A762" s="23">
        <v>127296</v>
      </c>
      <c r="B762" s="17" t="s">
        <v>152</v>
      </c>
      <c r="C762" s="17" t="s">
        <v>7994</v>
      </c>
      <c r="D762" s="17" t="s">
        <v>2349</v>
      </c>
      <c r="E762" s="17" t="s">
        <v>7693</v>
      </c>
      <c r="F762" s="17" t="s">
        <v>7694</v>
      </c>
      <c r="G762" s="18">
        <v>12.95</v>
      </c>
      <c r="H762" s="18">
        <v>15.98</v>
      </c>
      <c r="I762" s="19">
        <v>885986</v>
      </c>
      <c r="J762" s="20">
        <v>43595</v>
      </c>
      <c r="K762" s="17" t="s">
        <v>8915</v>
      </c>
      <c r="L762" s="17" t="s">
        <v>8916</v>
      </c>
      <c r="M762" s="17" t="s">
        <v>3213</v>
      </c>
      <c r="N762" s="20">
        <v>43784</v>
      </c>
      <c r="O762" s="20">
        <v>43784</v>
      </c>
      <c r="P762" s="21">
        <f t="shared" si="22"/>
        <v>0</v>
      </c>
      <c r="Q762" s="22">
        <f t="shared" si="23"/>
        <v>0</v>
      </c>
    </row>
    <row r="763" spans="1:17" x14ac:dyDescent="0.2">
      <c r="A763" s="23">
        <v>115197</v>
      </c>
      <c r="B763" s="17" t="s">
        <v>86</v>
      </c>
      <c r="C763" s="17" t="s">
        <v>7920</v>
      </c>
      <c r="D763" s="17" t="s">
        <v>1080</v>
      </c>
      <c r="E763" s="17" t="s">
        <v>7693</v>
      </c>
      <c r="F763" s="17" t="s">
        <v>7694</v>
      </c>
      <c r="G763" s="18">
        <v>5.32</v>
      </c>
      <c r="H763" s="18">
        <v>12.62</v>
      </c>
      <c r="I763" s="19">
        <v>1658903.7</v>
      </c>
      <c r="J763" s="20">
        <v>40711</v>
      </c>
      <c r="K763" s="17" t="s">
        <v>8917</v>
      </c>
      <c r="L763" s="17" t="s">
        <v>7874</v>
      </c>
      <c r="M763" s="17" t="s">
        <v>8918</v>
      </c>
      <c r="N763" s="20">
        <v>40828</v>
      </c>
      <c r="O763" s="20">
        <v>40848</v>
      </c>
      <c r="P763" s="21">
        <f t="shared" si="22"/>
        <v>1</v>
      </c>
      <c r="Q763" s="22">
        <f t="shared" si="23"/>
        <v>20</v>
      </c>
    </row>
    <row r="764" spans="1:17" x14ac:dyDescent="0.2">
      <c r="A764" s="23">
        <v>40950</v>
      </c>
      <c r="B764" s="17" t="s">
        <v>40</v>
      </c>
      <c r="C764" s="17" t="s">
        <v>7781</v>
      </c>
      <c r="D764" s="17" t="s">
        <v>2503</v>
      </c>
      <c r="E764" s="17" t="s">
        <v>7693</v>
      </c>
      <c r="F764" s="17" t="s">
        <v>7694</v>
      </c>
      <c r="G764" s="18">
        <v>0</v>
      </c>
      <c r="H764" s="18">
        <v>2.2400000000000002</v>
      </c>
      <c r="I764" s="19">
        <v>4325630.1100000003</v>
      </c>
      <c r="J764" s="20">
        <v>37960</v>
      </c>
      <c r="K764" s="17" t="s">
        <v>8919</v>
      </c>
      <c r="L764" s="17" t="s">
        <v>7719</v>
      </c>
      <c r="M764" s="17" t="s">
        <v>7978</v>
      </c>
      <c r="N764" s="20">
        <v>38245</v>
      </c>
      <c r="O764" s="20">
        <v>38245</v>
      </c>
      <c r="P764" s="21">
        <f t="shared" si="22"/>
        <v>0</v>
      </c>
      <c r="Q764" s="22">
        <f t="shared" si="23"/>
        <v>0</v>
      </c>
    </row>
    <row r="765" spans="1:17" x14ac:dyDescent="0.2">
      <c r="A765" s="23">
        <v>115197</v>
      </c>
      <c r="B765" s="17" t="s">
        <v>86</v>
      </c>
      <c r="C765" s="17" t="s">
        <v>7920</v>
      </c>
      <c r="D765" s="17" t="s">
        <v>1080</v>
      </c>
      <c r="E765" s="17" t="s">
        <v>7693</v>
      </c>
      <c r="F765" s="17" t="s">
        <v>7694</v>
      </c>
      <c r="G765" s="18">
        <v>0</v>
      </c>
      <c r="H765" s="18">
        <v>2.23</v>
      </c>
      <c r="I765" s="19">
        <v>1658903.7</v>
      </c>
      <c r="J765" s="20">
        <v>40711</v>
      </c>
      <c r="K765" s="17" t="s">
        <v>8917</v>
      </c>
      <c r="L765" s="17" t="s">
        <v>7874</v>
      </c>
      <c r="M765" s="17" t="s">
        <v>8918</v>
      </c>
      <c r="N765" s="20">
        <v>40828</v>
      </c>
      <c r="O765" s="20">
        <v>40848</v>
      </c>
      <c r="P765" s="21">
        <f t="shared" si="22"/>
        <v>1</v>
      </c>
      <c r="Q765" s="22">
        <f t="shared" si="23"/>
        <v>20</v>
      </c>
    </row>
    <row r="766" spans="1:17" x14ac:dyDescent="0.2">
      <c r="A766" s="23">
        <v>114837</v>
      </c>
      <c r="B766" s="17" t="s">
        <v>235</v>
      </c>
      <c r="C766" s="17" t="s">
        <v>7861</v>
      </c>
      <c r="D766" s="17" t="s">
        <v>660</v>
      </c>
      <c r="E766" s="17" t="s">
        <v>7693</v>
      </c>
      <c r="F766" s="17" t="s">
        <v>7694</v>
      </c>
      <c r="G766" s="18">
        <v>24.3</v>
      </c>
      <c r="H766" s="18">
        <v>31.29</v>
      </c>
      <c r="I766" s="19">
        <v>419679.72</v>
      </c>
      <c r="J766" s="20">
        <v>40711</v>
      </c>
      <c r="K766" s="17" t="s">
        <v>8920</v>
      </c>
      <c r="L766" s="17" t="s">
        <v>8676</v>
      </c>
      <c r="M766" s="17" t="s">
        <v>8921</v>
      </c>
      <c r="N766" s="20">
        <v>40832</v>
      </c>
      <c r="O766" s="20">
        <v>40847</v>
      </c>
      <c r="P766" s="21">
        <f t="shared" si="22"/>
        <v>1</v>
      </c>
      <c r="Q766" s="22">
        <f t="shared" si="23"/>
        <v>15</v>
      </c>
    </row>
    <row r="767" spans="1:17" x14ac:dyDescent="0.2">
      <c r="A767" s="23">
        <v>83974.01</v>
      </c>
      <c r="B767" s="17" t="s">
        <v>199</v>
      </c>
      <c r="C767" s="17" t="s">
        <v>7715</v>
      </c>
      <c r="D767" s="17" t="s">
        <v>114</v>
      </c>
      <c r="E767" s="17" t="s">
        <v>7693</v>
      </c>
      <c r="F767" s="17" t="s">
        <v>7694</v>
      </c>
      <c r="G767" s="18">
        <v>24.51</v>
      </c>
      <c r="H767" s="18">
        <v>29.19</v>
      </c>
      <c r="I767" s="19">
        <v>1335128.02</v>
      </c>
      <c r="J767" s="20">
        <v>39234</v>
      </c>
      <c r="K767" s="17" t="s">
        <v>8922</v>
      </c>
      <c r="L767" s="17" t="s">
        <v>7773</v>
      </c>
      <c r="M767" s="17" t="s">
        <v>8295</v>
      </c>
      <c r="N767" s="20">
        <v>39405</v>
      </c>
      <c r="O767" s="20">
        <v>39405</v>
      </c>
      <c r="P767" s="21">
        <f t="shared" si="22"/>
        <v>0</v>
      </c>
      <c r="Q767" s="22">
        <f t="shared" si="23"/>
        <v>0</v>
      </c>
    </row>
    <row r="768" spans="1:17" x14ac:dyDescent="0.2">
      <c r="A768" s="23">
        <v>106664</v>
      </c>
      <c r="B768" s="17" t="s">
        <v>54</v>
      </c>
      <c r="C768" s="17" t="s">
        <v>7709</v>
      </c>
      <c r="D768" s="17" t="s">
        <v>114</v>
      </c>
      <c r="E768" s="17" t="s">
        <v>7693</v>
      </c>
      <c r="F768" s="17" t="s">
        <v>7694</v>
      </c>
      <c r="G768" s="18">
        <v>14.23</v>
      </c>
      <c r="H768" s="18">
        <v>16.38</v>
      </c>
      <c r="I768" s="19">
        <v>1285027.01</v>
      </c>
      <c r="J768" s="20">
        <v>39115</v>
      </c>
      <c r="K768" s="17" t="s">
        <v>8923</v>
      </c>
      <c r="L768" s="17" t="s">
        <v>7706</v>
      </c>
      <c r="M768" s="17" t="s">
        <v>7978</v>
      </c>
      <c r="N768" s="20">
        <v>39309</v>
      </c>
      <c r="O768" s="20">
        <v>39309</v>
      </c>
      <c r="P768" s="21">
        <f t="shared" si="22"/>
        <v>0</v>
      </c>
      <c r="Q768" s="22">
        <f t="shared" si="23"/>
        <v>0</v>
      </c>
    </row>
    <row r="769" spans="1:17" x14ac:dyDescent="0.2">
      <c r="A769" s="23">
        <v>82435.009999999995</v>
      </c>
      <c r="B769" s="17" t="s">
        <v>94</v>
      </c>
      <c r="C769" s="17" t="s">
        <v>7824</v>
      </c>
      <c r="D769" s="17" t="s">
        <v>363</v>
      </c>
      <c r="E769" s="17" t="s">
        <v>7693</v>
      </c>
      <c r="F769" s="17" t="s">
        <v>7694</v>
      </c>
      <c r="G769" s="18">
        <v>18.98</v>
      </c>
      <c r="H769" s="18">
        <v>24.36</v>
      </c>
      <c r="I769" s="19">
        <v>1314914.1499999999</v>
      </c>
      <c r="J769" s="20">
        <v>38793</v>
      </c>
      <c r="K769" s="17" t="s">
        <v>8924</v>
      </c>
      <c r="L769" s="17" t="s">
        <v>7734</v>
      </c>
      <c r="M769" s="17" t="s">
        <v>7703</v>
      </c>
      <c r="N769" s="20">
        <v>38967</v>
      </c>
      <c r="O769" s="20">
        <v>38967</v>
      </c>
      <c r="P769" s="21">
        <f t="shared" si="22"/>
        <v>0</v>
      </c>
      <c r="Q769" s="22">
        <f t="shared" si="23"/>
        <v>0</v>
      </c>
    </row>
    <row r="770" spans="1:17" x14ac:dyDescent="0.2">
      <c r="A770" s="23">
        <v>82478.009999999995</v>
      </c>
      <c r="B770" s="17" t="s">
        <v>188</v>
      </c>
      <c r="C770" s="17" t="s">
        <v>7704</v>
      </c>
      <c r="D770" s="17" t="s">
        <v>3724</v>
      </c>
      <c r="E770" s="17" t="s">
        <v>7693</v>
      </c>
      <c r="F770" s="17" t="s">
        <v>7694</v>
      </c>
      <c r="G770" s="18">
        <v>12.71</v>
      </c>
      <c r="H770" s="18">
        <v>16.489999999999998</v>
      </c>
      <c r="I770" s="19">
        <v>405345.83</v>
      </c>
      <c r="J770" s="20">
        <v>38751</v>
      </c>
      <c r="K770" s="17" t="s">
        <v>8925</v>
      </c>
      <c r="L770" s="17" t="s">
        <v>7728</v>
      </c>
      <c r="M770" s="17" t="s">
        <v>7792</v>
      </c>
      <c r="N770" s="20">
        <v>38872</v>
      </c>
      <c r="O770" s="20">
        <v>38872</v>
      </c>
      <c r="P770" s="21">
        <f t="shared" si="22"/>
        <v>0</v>
      </c>
      <c r="Q770" s="22">
        <f t="shared" si="23"/>
        <v>0</v>
      </c>
    </row>
    <row r="771" spans="1:17" x14ac:dyDescent="0.2">
      <c r="A771" s="23">
        <v>82042.009999999995</v>
      </c>
      <c r="B771" s="17" t="s">
        <v>124</v>
      </c>
      <c r="C771" s="17" t="s">
        <v>7894</v>
      </c>
      <c r="D771" s="17" t="s">
        <v>3116</v>
      </c>
      <c r="E771" s="17" t="s">
        <v>7693</v>
      </c>
      <c r="F771" s="17" t="s">
        <v>7694</v>
      </c>
      <c r="G771" s="18">
        <v>0</v>
      </c>
      <c r="H771" s="18">
        <v>4.26</v>
      </c>
      <c r="I771" s="19">
        <v>1112000</v>
      </c>
      <c r="J771" s="20">
        <v>38835</v>
      </c>
      <c r="K771" s="17" t="s">
        <v>8926</v>
      </c>
      <c r="L771" s="17" t="s">
        <v>7773</v>
      </c>
      <c r="M771" s="17" t="s">
        <v>7735</v>
      </c>
      <c r="N771" s="20">
        <v>39010</v>
      </c>
      <c r="O771" s="20">
        <v>39010</v>
      </c>
      <c r="P771" s="21">
        <f t="shared" ref="P771:P834" si="24">IF(N771=O771,0,1)</f>
        <v>0</v>
      </c>
      <c r="Q771" s="22">
        <f t="shared" ref="Q771:Q834" si="25">O771-N771</f>
        <v>0</v>
      </c>
    </row>
    <row r="772" spans="1:17" x14ac:dyDescent="0.2">
      <c r="A772" s="23">
        <v>106967</v>
      </c>
      <c r="B772" s="17" t="s">
        <v>65</v>
      </c>
      <c r="C772" s="17" t="s">
        <v>7771</v>
      </c>
      <c r="D772" s="17" t="s">
        <v>369</v>
      </c>
      <c r="E772" s="17" t="s">
        <v>7693</v>
      </c>
      <c r="F772" s="17" t="s">
        <v>7694</v>
      </c>
      <c r="G772" s="18">
        <v>10.1</v>
      </c>
      <c r="H772" s="18">
        <v>11.67</v>
      </c>
      <c r="I772" s="19">
        <v>499538.43</v>
      </c>
      <c r="J772" s="20">
        <v>38751</v>
      </c>
      <c r="K772" s="17" t="s">
        <v>8927</v>
      </c>
      <c r="L772" s="17" t="s">
        <v>8928</v>
      </c>
      <c r="M772" s="17" t="s">
        <v>8929</v>
      </c>
      <c r="N772" s="20">
        <v>38936</v>
      </c>
      <c r="O772" s="20">
        <v>38936</v>
      </c>
      <c r="P772" s="21">
        <f t="shared" si="24"/>
        <v>0</v>
      </c>
      <c r="Q772" s="22">
        <f t="shared" si="25"/>
        <v>0</v>
      </c>
    </row>
    <row r="773" spans="1:17" x14ac:dyDescent="0.2">
      <c r="A773" s="23">
        <v>81992.009999999995</v>
      </c>
      <c r="B773" s="17" t="s">
        <v>210</v>
      </c>
      <c r="C773" s="17" t="s">
        <v>7827</v>
      </c>
      <c r="D773" s="17" t="s">
        <v>503</v>
      </c>
      <c r="E773" s="17" t="s">
        <v>7693</v>
      </c>
      <c r="F773" s="17" t="s">
        <v>7694</v>
      </c>
      <c r="G773" s="18">
        <v>12.87</v>
      </c>
      <c r="H773" s="18">
        <v>14.67</v>
      </c>
      <c r="I773" s="19">
        <v>750488.62</v>
      </c>
      <c r="J773" s="20">
        <v>38793</v>
      </c>
      <c r="K773" s="17" t="s">
        <v>8930</v>
      </c>
      <c r="L773" s="17" t="s">
        <v>7829</v>
      </c>
      <c r="M773" s="17" t="s">
        <v>7846</v>
      </c>
      <c r="N773" s="20">
        <v>38926</v>
      </c>
      <c r="O773" s="20">
        <v>38926</v>
      </c>
      <c r="P773" s="21">
        <f t="shared" si="24"/>
        <v>0</v>
      </c>
      <c r="Q773" s="22">
        <f t="shared" si="25"/>
        <v>0</v>
      </c>
    </row>
    <row r="774" spans="1:17" x14ac:dyDescent="0.2">
      <c r="A774" s="23">
        <v>84112.01</v>
      </c>
      <c r="B774" s="17" t="s">
        <v>241</v>
      </c>
      <c r="C774" s="17" t="s">
        <v>7915</v>
      </c>
      <c r="D774" s="17" t="s">
        <v>3089</v>
      </c>
      <c r="E774" s="17" t="s">
        <v>7693</v>
      </c>
      <c r="F774" s="17" t="s">
        <v>7694</v>
      </c>
      <c r="G774" s="18">
        <v>20.61</v>
      </c>
      <c r="H774" s="18">
        <v>25.43</v>
      </c>
      <c r="I774" s="19">
        <v>1117036.58</v>
      </c>
      <c r="J774" s="20">
        <v>38793</v>
      </c>
      <c r="K774" s="17" t="s">
        <v>8931</v>
      </c>
      <c r="L774" s="17" t="s">
        <v>7773</v>
      </c>
      <c r="M774" s="17" t="s">
        <v>8932</v>
      </c>
      <c r="N774" s="20">
        <v>38976</v>
      </c>
      <c r="O774" s="20">
        <v>38976</v>
      </c>
      <c r="P774" s="21">
        <f t="shared" si="24"/>
        <v>0</v>
      </c>
      <c r="Q774" s="22">
        <f t="shared" si="25"/>
        <v>0</v>
      </c>
    </row>
    <row r="775" spans="1:17" x14ac:dyDescent="0.2">
      <c r="A775" s="23">
        <v>114838</v>
      </c>
      <c r="B775" s="17" t="s">
        <v>206</v>
      </c>
      <c r="C775" s="17" t="s">
        <v>8367</v>
      </c>
      <c r="D775" s="17" t="s">
        <v>1049</v>
      </c>
      <c r="E775" s="17" t="s">
        <v>7693</v>
      </c>
      <c r="F775" s="17" t="s">
        <v>7694</v>
      </c>
      <c r="G775" s="18">
        <v>7.8</v>
      </c>
      <c r="H775" s="18">
        <v>14.2</v>
      </c>
      <c r="I775" s="19">
        <v>468945.2</v>
      </c>
      <c r="J775" s="20">
        <v>40711</v>
      </c>
      <c r="K775" s="17" t="s">
        <v>8920</v>
      </c>
      <c r="L775" s="17" t="s">
        <v>8676</v>
      </c>
      <c r="M775" s="17" t="s">
        <v>8921</v>
      </c>
      <c r="N775" s="20">
        <v>40832</v>
      </c>
      <c r="O775" s="20">
        <v>40847</v>
      </c>
      <c r="P775" s="21">
        <f t="shared" si="24"/>
        <v>1</v>
      </c>
      <c r="Q775" s="22">
        <f t="shared" si="25"/>
        <v>15</v>
      </c>
    </row>
    <row r="776" spans="1:17" x14ac:dyDescent="0.2">
      <c r="A776" s="23">
        <v>114839</v>
      </c>
      <c r="B776" s="17" t="s">
        <v>318</v>
      </c>
      <c r="C776" s="17" t="s">
        <v>7887</v>
      </c>
      <c r="D776" s="17" t="s">
        <v>2779</v>
      </c>
      <c r="E776" s="17" t="s">
        <v>7693</v>
      </c>
      <c r="F776" s="17" t="s">
        <v>7694</v>
      </c>
      <c r="G776" s="18">
        <v>0</v>
      </c>
      <c r="H776" s="18">
        <v>13.33</v>
      </c>
      <c r="I776" s="19">
        <v>678871.86</v>
      </c>
      <c r="J776" s="20">
        <v>40711</v>
      </c>
      <c r="K776" s="17" t="s">
        <v>8933</v>
      </c>
      <c r="L776" s="17" t="s">
        <v>8411</v>
      </c>
      <c r="M776" s="17" t="s">
        <v>8934</v>
      </c>
      <c r="N776" s="20">
        <v>40834</v>
      </c>
      <c r="O776" s="20">
        <v>40831</v>
      </c>
      <c r="P776" s="21">
        <f t="shared" si="24"/>
        <v>1</v>
      </c>
      <c r="Q776" s="22">
        <f t="shared" si="25"/>
        <v>-3</v>
      </c>
    </row>
    <row r="777" spans="1:17" x14ac:dyDescent="0.2">
      <c r="A777" s="23">
        <v>114815</v>
      </c>
      <c r="B777" s="17" t="s">
        <v>798</v>
      </c>
      <c r="C777" s="17" t="s">
        <v>7726</v>
      </c>
      <c r="D777" s="17" t="s">
        <v>907</v>
      </c>
      <c r="E777" s="17" t="s">
        <v>7693</v>
      </c>
      <c r="F777" s="17" t="s">
        <v>7694</v>
      </c>
      <c r="G777" s="18">
        <v>6.7</v>
      </c>
      <c r="H777" s="18">
        <v>12.53</v>
      </c>
      <c r="I777" s="19">
        <v>527777.41</v>
      </c>
      <c r="J777" s="20">
        <v>40711</v>
      </c>
      <c r="K777" s="17" t="s">
        <v>8935</v>
      </c>
      <c r="L777" s="17" t="s">
        <v>8676</v>
      </c>
      <c r="M777" s="17" t="s">
        <v>8936</v>
      </c>
      <c r="N777" s="20">
        <v>40836</v>
      </c>
      <c r="O777" s="20">
        <v>40831</v>
      </c>
      <c r="P777" s="21">
        <f t="shared" si="24"/>
        <v>1</v>
      </c>
      <c r="Q777" s="22">
        <f t="shared" si="25"/>
        <v>-5</v>
      </c>
    </row>
    <row r="778" spans="1:17" x14ac:dyDescent="0.2">
      <c r="A778" s="23">
        <v>108147</v>
      </c>
      <c r="B778" s="17" t="s">
        <v>86</v>
      </c>
      <c r="C778" s="17" t="s">
        <v>7920</v>
      </c>
      <c r="D778" s="17" t="s">
        <v>1234</v>
      </c>
      <c r="E778" s="17" t="s">
        <v>7693</v>
      </c>
      <c r="F778" s="17" t="s">
        <v>7694</v>
      </c>
      <c r="G778" s="18">
        <v>4.01</v>
      </c>
      <c r="H778" s="18">
        <v>8.1</v>
      </c>
      <c r="I778" s="19">
        <v>4670292.62</v>
      </c>
      <c r="J778" s="20">
        <v>39423</v>
      </c>
      <c r="K778" s="17" t="s">
        <v>8937</v>
      </c>
      <c r="L778" s="17" t="s">
        <v>7744</v>
      </c>
      <c r="M778" s="17" t="s">
        <v>57</v>
      </c>
      <c r="N778" s="20">
        <v>39802</v>
      </c>
      <c r="O778" s="20">
        <v>39802</v>
      </c>
      <c r="P778" s="21">
        <f t="shared" si="24"/>
        <v>0</v>
      </c>
      <c r="Q778" s="22">
        <f t="shared" si="25"/>
        <v>0</v>
      </c>
    </row>
    <row r="779" spans="1:17" x14ac:dyDescent="0.2">
      <c r="A779" s="23">
        <v>101831.01</v>
      </c>
      <c r="B779" s="17" t="s">
        <v>54</v>
      </c>
      <c r="C779" s="17" t="s">
        <v>7709</v>
      </c>
      <c r="D779" s="17" t="s">
        <v>339</v>
      </c>
      <c r="E779" s="17" t="s">
        <v>7693</v>
      </c>
      <c r="F779" s="17" t="s">
        <v>7694</v>
      </c>
      <c r="G779" s="18">
        <v>12.78</v>
      </c>
      <c r="H779" s="18">
        <v>14.9</v>
      </c>
      <c r="I779" s="19">
        <v>672466.5</v>
      </c>
      <c r="J779" s="20">
        <v>40669</v>
      </c>
      <c r="K779" s="17" t="s">
        <v>8938</v>
      </c>
      <c r="L779" s="17" t="s">
        <v>7699</v>
      </c>
      <c r="M779" s="17" t="s">
        <v>8939</v>
      </c>
      <c r="N779" s="20">
        <v>40837</v>
      </c>
      <c r="O779" s="20">
        <v>40847</v>
      </c>
      <c r="P779" s="21">
        <f t="shared" si="24"/>
        <v>1</v>
      </c>
      <c r="Q779" s="22">
        <f t="shared" si="25"/>
        <v>10</v>
      </c>
    </row>
    <row r="780" spans="1:17" x14ac:dyDescent="0.2">
      <c r="A780" s="23">
        <v>109910</v>
      </c>
      <c r="B780" s="17" t="s">
        <v>18</v>
      </c>
      <c r="C780" s="17" t="s">
        <v>7700</v>
      </c>
      <c r="D780" s="17" t="s">
        <v>114</v>
      </c>
      <c r="E780" s="17" t="s">
        <v>7693</v>
      </c>
      <c r="F780" s="17" t="s">
        <v>7694</v>
      </c>
      <c r="G780" s="18">
        <v>22.58</v>
      </c>
      <c r="H780" s="18">
        <v>30.6</v>
      </c>
      <c r="I780" s="19">
        <v>881560.38</v>
      </c>
      <c r="J780" s="20">
        <v>39423</v>
      </c>
      <c r="K780" s="17" t="s">
        <v>8940</v>
      </c>
      <c r="L780" s="17" t="s">
        <v>8941</v>
      </c>
      <c r="M780" s="17" t="s">
        <v>57</v>
      </c>
      <c r="N780" s="20">
        <v>39665</v>
      </c>
      <c r="O780" s="20">
        <v>39665</v>
      </c>
      <c r="P780" s="21">
        <f t="shared" si="24"/>
        <v>0</v>
      </c>
      <c r="Q780" s="22">
        <f t="shared" si="25"/>
        <v>0</v>
      </c>
    </row>
    <row r="781" spans="1:17" x14ac:dyDescent="0.2">
      <c r="A781" s="23">
        <v>114792</v>
      </c>
      <c r="B781" s="17" t="s">
        <v>54</v>
      </c>
      <c r="C781" s="17" t="s">
        <v>7709</v>
      </c>
      <c r="D781" s="17" t="s">
        <v>796</v>
      </c>
      <c r="E781" s="17" t="s">
        <v>7693</v>
      </c>
      <c r="F781" s="17" t="s">
        <v>7694</v>
      </c>
      <c r="G781" s="18">
        <v>15.52</v>
      </c>
      <c r="H781" s="18">
        <v>16.18</v>
      </c>
      <c r="I781" s="19">
        <v>438712.55</v>
      </c>
      <c r="J781" s="20">
        <v>40669</v>
      </c>
      <c r="K781" s="17" t="s">
        <v>8938</v>
      </c>
      <c r="L781" s="17" t="s">
        <v>7699</v>
      </c>
      <c r="M781" s="17" t="s">
        <v>8942</v>
      </c>
      <c r="N781" s="20">
        <v>40837</v>
      </c>
      <c r="O781" s="20">
        <v>40847</v>
      </c>
      <c r="P781" s="21">
        <f t="shared" si="24"/>
        <v>1</v>
      </c>
      <c r="Q781" s="22">
        <f t="shared" si="25"/>
        <v>10</v>
      </c>
    </row>
    <row r="782" spans="1:17" x14ac:dyDescent="0.2">
      <c r="A782" s="23">
        <v>110555</v>
      </c>
      <c r="B782" s="17" t="s">
        <v>803</v>
      </c>
      <c r="C782" s="17" t="s">
        <v>8000</v>
      </c>
      <c r="D782" s="17" t="s">
        <v>2782</v>
      </c>
      <c r="E782" s="17" t="s">
        <v>7693</v>
      </c>
      <c r="F782" s="17" t="s">
        <v>7694</v>
      </c>
      <c r="G782" s="18">
        <v>1.08</v>
      </c>
      <c r="H782" s="18">
        <v>6.26</v>
      </c>
      <c r="I782" s="19">
        <v>204514.91</v>
      </c>
      <c r="J782" s="20">
        <v>39542</v>
      </c>
      <c r="K782" s="17" t="s">
        <v>8056</v>
      </c>
      <c r="L782" s="17" t="s">
        <v>7952</v>
      </c>
      <c r="M782" s="17" t="s">
        <v>7953</v>
      </c>
      <c r="N782" s="20">
        <v>39642</v>
      </c>
      <c r="O782" s="20">
        <v>39642</v>
      </c>
      <c r="P782" s="21">
        <f t="shared" si="24"/>
        <v>0</v>
      </c>
      <c r="Q782" s="22">
        <f t="shared" si="25"/>
        <v>0</v>
      </c>
    </row>
    <row r="783" spans="1:17" x14ac:dyDescent="0.2">
      <c r="A783" s="23">
        <v>114677</v>
      </c>
      <c r="B783" s="17" t="s">
        <v>256</v>
      </c>
      <c r="C783" s="17" t="s">
        <v>7972</v>
      </c>
      <c r="D783" s="17" t="s">
        <v>1463</v>
      </c>
      <c r="E783" s="17" t="s">
        <v>7693</v>
      </c>
      <c r="F783" s="17" t="s">
        <v>7780</v>
      </c>
      <c r="G783" s="18">
        <v>0</v>
      </c>
      <c r="H783" s="18">
        <v>0.08</v>
      </c>
      <c r="I783" s="19">
        <v>1166725.21</v>
      </c>
      <c r="J783" s="20">
        <v>40669</v>
      </c>
      <c r="K783" s="17" t="s">
        <v>8943</v>
      </c>
      <c r="L783" s="17" t="s">
        <v>7699</v>
      </c>
      <c r="M783" s="17" t="s">
        <v>7947</v>
      </c>
      <c r="N783" s="20">
        <v>40842</v>
      </c>
      <c r="O783" s="20">
        <v>40847</v>
      </c>
      <c r="P783" s="21">
        <f t="shared" si="24"/>
        <v>1</v>
      </c>
      <c r="Q783" s="22">
        <f t="shared" si="25"/>
        <v>5</v>
      </c>
    </row>
    <row r="784" spans="1:17" x14ac:dyDescent="0.2">
      <c r="A784" s="23">
        <v>114677</v>
      </c>
      <c r="B784" s="17" t="s">
        <v>256</v>
      </c>
      <c r="C784" s="17" t="s">
        <v>7972</v>
      </c>
      <c r="D784" s="17" t="s">
        <v>1463</v>
      </c>
      <c r="E784" s="17" t="s">
        <v>7693</v>
      </c>
      <c r="F784" s="17" t="s">
        <v>7710</v>
      </c>
      <c r="G784" s="18">
        <v>0</v>
      </c>
      <c r="H784" s="18">
        <v>6.11</v>
      </c>
      <c r="I784" s="19">
        <v>1166725.21</v>
      </c>
      <c r="J784" s="20">
        <v>40669</v>
      </c>
      <c r="K784" s="17" t="s">
        <v>8943</v>
      </c>
      <c r="L784" s="17" t="s">
        <v>7699</v>
      </c>
      <c r="M784" s="17" t="s">
        <v>7947</v>
      </c>
      <c r="N784" s="20">
        <v>40842</v>
      </c>
      <c r="O784" s="20">
        <v>40847</v>
      </c>
      <c r="P784" s="21">
        <f t="shared" si="24"/>
        <v>1</v>
      </c>
      <c r="Q784" s="22">
        <f t="shared" si="25"/>
        <v>5</v>
      </c>
    </row>
    <row r="785" spans="1:17" x14ac:dyDescent="0.2">
      <c r="A785" s="23">
        <v>83581.009999999995</v>
      </c>
      <c r="B785" s="17" t="s">
        <v>798</v>
      </c>
      <c r="C785" s="17" t="s">
        <v>7726</v>
      </c>
      <c r="D785" s="17" t="s">
        <v>538</v>
      </c>
      <c r="E785" s="17" t="s">
        <v>7693</v>
      </c>
      <c r="F785" s="17" t="s">
        <v>7694</v>
      </c>
      <c r="G785" s="18">
        <v>6.1</v>
      </c>
      <c r="H785" s="18">
        <v>12.6</v>
      </c>
      <c r="I785" s="19">
        <v>929652.84</v>
      </c>
      <c r="J785" s="20">
        <v>39535</v>
      </c>
      <c r="K785" s="17" t="s">
        <v>8944</v>
      </c>
      <c r="L785" s="17" t="s">
        <v>7949</v>
      </c>
      <c r="M785" s="17" t="s">
        <v>7998</v>
      </c>
      <c r="N785" s="20">
        <v>39674</v>
      </c>
      <c r="O785" s="20">
        <v>39674</v>
      </c>
      <c r="P785" s="21">
        <f t="shared" si="24"/>
        <v>0</v>
      </c>
      <c r="Q785" s="22">
        <f t="shared" si="25"/>
        <v>0</v>
      </c>
    </row>
    <row r="786" spans="1:17" x14ac:dyDescent="0.2">
      <c r="A786" s="23">
        <v>114677</v>
      </c>
      <c r="B786" s="17" t="s">
        <v>271</v>
      </c>
      <c r="C786" s="17" t="s">
        <v>8123</v>
      </c>
      <c r="D786" s="17" t="s">
        <v>1463</v>
      </c>
      <c r="E786" s="17" t="s">
        <v>7693</v>
      </c>
      <c r="F786" s="17" t="s">
        <v>7694</v>
      </c>
      <c r="G786" s="18">
        <v>0</v>
      </c>
      <c r="H786" s="18">
        <v>0.64</v>
      </c>
      <c r="I786" s="19">
        <v>1166725.21</v>
      </c>
      <c r="J786" s="20">
        <v>40669</v>
      </c>
      <c r="K786" s="17" t="s">
        <v>8943</v>
      </c>
      <c r="L786" s="17" t="s">
        <v>7699</v>
      </c>
      <c r="M786" s="17" t="s">
        <v>7947</v>
      </c>
      <c r="N786" s="20">
        <v>40842</v>
      </c>
      <c r="O786" s="20">
        <v>40847</v>
      </c>
      <c r="P786" s="21">
        <f t="shared" si="24"/>
        <v>1</v>
      </c>
      <c r="Q786" s="22">
        <f t="shared" si="25"/>
        <v>5</v>
      </c>
    </row>
    <row r="787" spans="1:17" x14ac:dyDescent="0.2">
      <c r="A787" s="23">
        <v>114813</v>
      </c>
      <c r="B787" s="17" t="s">
        <v>131</v>
      </c>
      <c r="C787" s="17" t="s">
        <v>7753</v>
      </c>
      <c r="D787" s="17" t="s">
        <v>474</v>
      </c>
      <c r="E787" s="17" t="s">
        <v>7693</v>
      </c>
      <c r="F787" s="17" t="s">
        <v>7694</v>
      </c>
      <c r="G787" s="18">
        <v>9.1</v>
      </c>
      <c r="H787" s="18">
        <v>11.5</v>
      </c>
      <c r="I787" s="19">
        <v>967232</v>
      </c>
      <c r="J787" s="20">
        <v>40760</v>
      </c>
      <c r="K787" s="17" t="s">
        <v>8945</v>
      </c>
      <c r="L787" s="17" t="s">
        <v>7706</v>
      </c>
      <c r="M787" s="17" t="s">
        <v>8946</v>
      </c>
      <c r="N787" s="20">
        <v>40846</v>
      </c>
      <c r="O787" s="20">
        <v>40862</v>
      </c>
      <c r="P787" s="21">
        <f t="shared" si="24"/>
        <v>1</v>
      </c>
      <c r="Q787" s="22">
        <f t="shared" si="25"/>
        <v>16</v>
      </c>
    </row>
    <row r="788" spans="1:17" x14ac:dyDescent="0.2">
      <c r="A788" s="23">
        <v>114704</v>
      </c>
      <c r="B788" s="17" t="s">
        <v>40</v>
      </c>
      <c r="C788" s="17" t="s">
        <v>7781</v>
      </c>
      <c r="D788" s="17" t="s">
        <v>363</v>
      </c>
      <c r="E788" s="17" t="s">
        <v>7693</v>
      </c>
      <c r="F788" s="17" t="s">
        <v>7694</v>
      </c>
      <c r="G788" s="18">
        <v>25.58</v>
      </c>
      <c r="H788" s="18">
        <v>31.05</v>
      </c>
      <c r="I788" s="19">
        <v>2928707.71</v>
      </c>
      <c r="J788" s="20">
        <v>40669</v>
      </c>
      <c r="K788" s="17" t="s">
        <v>8947</v>
      </c>
      <c r="L788" s="17" t="s">
        <v>7699</v>
      </c>
      <c r="M788" s="17" t="s">
        <v>8948</v>
      </c>
      <c r="N788" s="20">
        <v>40849</v>
      </c>
      <c r="O788" s="20">
        <v>40847</v>
      </c>
      <c r="P788" s="21">
        <f t="shared" si="24"/>
        <v>1</v>
      </c>
      <c r="Q788" s="22">
        <f t="shared" si="25"/>
        <v>-2</v>
      </c>
    </row>
    <row r="789" spans="1:17" x14ac:dyDescent="0.2">
      <c r="A789" s="23">
        <v>114843</v>
      </c>
      <c r="B789" s="17" t="s">
        <v>152</v>
      </c>
      <c r="C789" s="17" t="s">
        <v>7994</v>
      </c>
      <c r="D789" s="17" t="s">
        <v>2349</v>
      </c>
      <c r="E789" s="17" t="s">
        <v>7693</v>
      </c>
      <c r="F789" s="17" t="s">
        <v>7694</v>
      </c>
      <c r="G789" s="18">
        <v>15.67</v>
      </c>
      <c r="H789" s="18">
        <v>17.510000000000002</v>
      </c>
      <c r="I789" s="19">
        <v>458383.44</v>
      </c>
      <c r="J789" s="20">
        <v>40711</v>
      </c>
      <c r="K789" s="17" t="s">
        <v>8949</v>
      </c>
      <c r="L789" s="17" t="s">
        <v>7699</v>
      </c>
      <c r="M789" s="17" t="s">
        <v>8950</v>
      </c>
      <c r="N789" s="20">
        <v>40849</v>
      </c>
      <c r="O789" s="20">
        <v>40862</v>
      </c>
      <c r="P789" s="21">
        <f t="shared" si="24"/>
        <v>1</v>
      </c>
      <c r="Q789" s="22">
        <f t="shared" si="25"/>
        <v>13</v>
      </c>
    </row>
    <row r="790" spans="1:17" x14ac:dyDescent="0.2">
      <c r="A790" s="23">
        <v>114092</v>
      </c>
      <c r="B790" s="17" t="s">
        <v>204</v>
      </c>
      <c r="C790" s="17" t="s">
        <v>7839</v>
      </c>
      <c r="D790" s="17" t="s">
        <v>1783</v>
      </c>
      <c r="E790" s="17" t="s">
        <v>7693</v>
      </c>
      <c r="F790" s="17" t="s">
        <v>7694</v>
      </c>
      <c r="G790" s="18">
        <v>4.9800000000000004</v>
      </c>
      <c r="H790" s="18">
        <v>8.31</v>
      </c>
      <c r="I790" s="19">
        <v>362665.76</v>
      </c>
      <c r="J790" s="20">
        <v>40711</v>
      </c>
      <c r="K790" s="17" t="s">
        <v>8951</v>
      </c>
      <c r="L790" s="17" t="s">
        <v>7706</v>
      </c>
      <c r="M790" s="17" t="s">
        <v>8952</v>
      </c>
      <c r="N790" s="20">
        <v>40857</v>
      </c>
      <c r="O790" s="20">
        <v>40813</v>
      </c>
      <c r="P790" s="21">
        <f t="shared" si="24"/>
        <v>1</v>
      </c>
      <c r="Q790" s="22">
        <f t="shared" si="25"/>
        <v>-44</v>
      </c>
    </row>
    <row r="791" spans="1:17" x14ac:dyDescent="0.2">
      <c r="A791" s="23">
        <v>114816</v>
      </c>
      <c r="B791" s="17" t="s">
        <v>172</v>
      </c>
      <c r="C791" s="17" t="s">
        <v>7710</v>
      </c>
      <c r="D791" s="17" t="s">
        <v>3710</v>
      </c>
      <c r="E791" s="17" t="s">
        <v>7693</v>
      </c>
      <c r="F791" s="17" t="s">
        <v>7694</v>
      </c>
      <c r="G791" s="18">
        <v>22.7</v>
      </c>
      <c r="H791" s="18">
        <v>30.76</v>
      </c>
      <c r="I791" s="19">
        <v>1144614.69</v>
      </c>
      <c r="J791" s="20">
        <v>40760</v>
      </c>
      <c r="K791" s="17" t="s">
        <v>8953</v>
      </c>
      <c r="L791" s="17" t="s">
        <v>7773</v>
      </c>
      <c r="M791" s="17" t="s">
        <v>7792</v>
      </c>
      <c r="N791" s="20">
        <v>40861</v>
      </c>
      <c r="O791" s="20">
        <v>40862</v>
      </c>
      <c r="P791" s="21">
        <f t="shared" si="24"/>
        <v>1</v>
      </c>
      <c r="Q791" s="22">
        <f t="shared" si="25"/>
        <v>1</v>
      </c>
    </row>
    <row r="792" spans="1:17" x14ac:dyDescent="0.2">
      <c r="A792" s="23">
        <v>114090</v>
      </c>
      <c r="B792" s="17" t="s">
        <v>107</v>
      </c>
      <c r="C792" s="17" t="s">
        <v>7740</v>
      </c>
      <c r="D792" s="17" t="s">
        <v>1124</v>
      </c>
      <c r="E792" s="17" t="s">
        <v>7693</v>
      </c>
      <c r="F792" s="17" t="s">
        <v>7710</v>
      </c>
      <c r="G792" s="18">
        <v>0.38</v>
      </c>
      <c r="H792" s="18">
        <v>6.92</v>
      </c>
      <c r="I792" s="19">
        <v>710665.88</v>
      </c>
      <c r="J792" s="20">
        <v>40711</v>
      </c>
      <c r="K792" s="17" t="s">
        <v>8954</v>
      </c>
      <c r="L792" s="17" t="s">
        <v>7927</v>
      </c>
      <c r="M792" s="17" t="s">
        <v>8955</v>
      </c>
      <c r="N792" s="20">
        <v>40865</v>
      </c>
      <c r="O792" s="20">
        <v>41263</v>
      </c>
      <c r="P792" s="21">
        <f t="shared" si="24"/>
        <v>1</v>
      </c>
      <c r="Q792" s="22">
        <f t="shared" si="25"/>
        <v>398</v>
      </c>
    </row>
    <row r="793" spans="1:17" x14ac:dyDescent="0.2">
      <c r="A793" s="23">
        <v>82345.009999999995</v>
      </c>
      <c r="B793" s="17" t="s">
        <v>107</v>
      </c>
      <c r="C793" s="17" t="s">
        <v>7740</v>
      </c>
      <c r="D793" s="17" t="s">
        <v>352</v>
      </c>
      <c r="E793" s="17" t="s">
        <v>7693</v>
      </c>
      <c r="F793" s="17" t="s">
        <v>7694</v>
      </c>
      <c r="G793" s="18">
        <v>12.02</v>
      </c>
      <c r="H793" s="18">
        <v>17.809999999999999</v>
      </c>
      <c r="I793" s="19">
        <v>241209.78</v>
      </c>
      <c r="J793" s="20">
        <v>39542</v>
      </c>
      <c r="K793" s="17" t="s">
        <v>8056</v>
      </c>
      <c r="L793" s="17" t="s">
        <v>8956</v>
      </c>
      <c r="M793" s="17" t="s">
        <v>7953</v>
      </c>
      <c r="N793" s="20">
        <v>39642</v>
      </c>
      <c r="O793" s="20">
        <v>39642</v>
      </c>
      <c r="P793" s="21">
        <f t="shared" si="24"/>
        <v>0</v>
      </c>
      <c r="Q793" s="22">
        <f t="shared" si="25"/>
        <v>0</v>
      </c>
    </row>
    <row r="794" spans="1:17" x14ac:dyDescent="0.2">
      <c r="A794" s="23">
        <v>114808</v>
      </c>
      <c r="B794" s="17" t="s">
        <v>131</v>
      </c>
      <c r="C794" s="17" t="s">
        <v>7753</v>
      </c>
      <c r="D794" s="17" t="s">
        <v>977</v>
      </c>
      <c r="E794" s="17" t="s">
        <v>7693</v>
      </c>
      <c r="F794" s="17" t="s">
        <v>7694</v>
      </c>
      <c r="G794" s="18">
        <v>10.45</v>
      </c>
      <c r="H794" s="18">
        <v>13.23</v>
      </c>
      <c r="I794" s="19">
        <v>623060.64</v>
      </c>
      <c r="J794" s="20">
        <v>40760</v>
      </c>
      <c r="K794" s="17" t="s">
        <v>8957</v>
      </c>
      <c r="L794" s="17" t="s">
        <v>7706</v>
      </c>
      <c r="M794" s="17" t="s">
        <v>8557</v>
      </c>
      <c r="N794" s="20">
        <v>40878</v>
      </c>
      <c r="O794" s="20">
        <v>40862</v>
      </c>
      <c r="P794" s="21">
        <f t="shared" si="24"/>
        <v>1</v>
      </c>
      <c r="Q794" s="22">
        <f t="shared" si="25"/>
        <v>-16</v>
      </c>
    </row>
    <row r="795" spans="1:17" x14ac:dyDescent="0.2">
      <c r="A795" s="23">
        <v>81669.009999999995</v>
      </c>
      <c r="B795" s="17" t="s">
        <v>121</v>
      </c>
      <c r="C795" s="17" t="s">
        <v>7720</v>
      </c>
      <c r="D795" s="17" t="s">
        <v>1002</v>
      </c>
      <c r="E795" s="17" t="s">
        <v>7693</v>
      </c>
      <c r="F795" s="17" t="s">
        <v>7694</v>
      </c>
      <c r="G795" s="18">
        <v>2.85</v>
      </c>
      <c r="H795" s="18">
        <v>4.97</v>
      </c>
      <c r="I795" s="19">
        <v>275562.90000000002</v>
      </c>
      <c r="J795" s="20">
        <v>39661</v>
      </c>
      <c r="K795" s="17" t="s">
        <v>7793</v>
      </c>
      <c r="L795" s="17" t="s">
        <v>7795</v>
      </c>
      <c r="M795" s="17" t="s">
        <v>7794</v>
      </c>
      <c r="N795" s="20">
        <v>39782</v>
      </c>
      <c r="O795" s="20">
        <v>39782</v>
      </c>
      <c r="P795" s="21">
        <f t="shared" si="24"/>
        <v>0</v>
      </c>
      <c r="Q795" s="22">
        <f t="shared" si="25"/>
        <v>0</v>
      </c>
    </row>
    <row r="796" spans="1:17" x14ac:dyDescent="0.2">
      <c r="A796" s="23">
        <v>114828</v>
      </c>
      <c r="B796" s="17" t="s">
        <v>289</v>
      </c>
      <c r="C796" s="17" t="s">
        <v>7955</v>
      </c>
      <c r="D796" s="17" t="s">
        <v>2349</v>
      </c>
      <c r="E796" s="17" t="s">
        <v>7693</v>
      </c>
      <c r="F796" s="17" t="s">
        <v>7694</v>
      </c>
      <c r="G796" s="18">
        <v>6.95</v>
      </c>
      <c r="H796" s="18">
        <v>11.55</v>
      </c>
      <c r="I796" s="19">
        <v>615221.41</v>
      </c>
      <c r="J796" s="20">
        <v>40711</v>
      </c>
      <c r="K796" s="17" t="s">
        <v>8958</v>
      </c>
      <c r="L796" s="17" t="s">
        <v>7699</v>
      </c>
      <c r="M796" s="17" t="s">
        <v>8959</v>
      </c>
      <c r="N796" s="20">
        <v>40883</v>
      </c>
      <c r="O796" s="20">
        <v>40847</v>
      </c>
      <c r="P796" s="21">
        <f t="shared" si="24"/>
        <v>1</v>
      </c>
      <c r="Q796" s="22">
        <f t="shared" si="25"/>
        <v>-36</v>
      </c>
    </row>
    <row r="797" spans="1:17" x14ac:dyDescent="0.2">
      <c r="A797" s="23">
        <v>114827</v>
      </c>
      <c r="B797" s="17" t="s">
        <v>152</v>
      </c>
      <c r="C797" s="17" t="s">
        <v>7994</v>
      </c>
      <c r="D797" s="17" t="s">
        <v>2349</v>
      </c>
      <c r="E797" s="17" t="s">
        <v>7693</v>
      </c>
      <c r="F797" s="17" t="s">
        <v>7694</v>
      </c>
      <c r="G797" s="18">
        <v>0</v>
      </c>
      <c r="H797" s="18">
        <v>5</v>
      </c>
      <c r="I797" s="19">
        <v>430014.28</v>
      </c>
      <c r="J797" s="20">
        <v>40711</v>
      </c>
      <c r="K797" s="17" t="s">
        <v>8958</v>
      </c>
      <c r="L797" s="17" t="s">
        <v>7699</v>
      </c>
      <c r="M797" s="17" t="s">
        <v>8960</v>
      </c>
      <c r="N797" s="20">
        <v>40883</v>
      </c>
      <c r="O797" s="20">
        <v>40847</v>
      </c>
      <c r="P797" s="21">
        <f t="shared" si="24"/>
        <v>1</v>
      </c>
      <c r="Q797" s="22">
        <f t="shared" si="25"/>
        <v>-36</v>
      </c>
    </row>
    <row r="798" spans="1:17" x14ac:dyDescent="0.2">
      <c r="A798" s="23">
        <v>45923.01</v>
      </c>
      <c r="B798" s="17" t="s">
        <v>366</v>
      </c>
      <c r="C798" s="17" t="s">
        <v>7902</v>
      </c>
      <c r="D798" s="17" t="s">
        <v>1257</v>
      </c>
      <c r="E798" s="17" t="s">
        <v>7693</v>
      </c>
      <c r="F798" s="17" t="s">
        <v>7694</v>
      </c>
      <c r="G798" s="18">
        <v>5.42</v>
      </c>
      <c r="H798" s="18">
        <v>17.940000000000001</v>
      </c>
      <c r="I798" s="19">
        <v>589863.18999999994</v>
      </c>
      <c r="J798" s="20">
        <v>40634</v>
      </c>
      <c r="K798" s="17" t="s">
        <v>8961</v>
      </c>
      <c r="L798" s="17" t="s">
        <v>7930</v>
      </c>
      <c r="M798" s="17" t="s">
        <v>7838</v>
      </c>
      <c r="N798" s="20">
        <v>40884</v>
      </c>
      <c r="O798" s="20">
        <v>40742</v>
      </c>
      <c r="P798" s="21">
        <f t="shared" si="24"/>
        <v>1</v>
      </c>
      <c r="Q798" s="22">
        <f t="shared" si="25"/>
        <v>-142</v>
      </c>
    </row>
    <row r="799" spans="1:17" x14ac:dyDescent="0.2">
      <c r="A799" s="23">
        <v>114071</v>
      </c>
      <c r="B799" s="17" t="s">
        <v>90</v>
      </c>
      <c r="C799" s="17" t="s">
        <v>8116</v>
      </c>
      <c r="D799" s="17" t="s">
        <v>545</v>
      </c>
      <c r="E799" s="17" t="s">
        <v>7693</v>
      </c>
      <c r="F799" s="17" t="s">
        <v>7694</v>
      </c>
      <c r="G799" s="18">
        <v>14.39</v>
      </c>
      <c r="H799" s="18">
        <v>20.64</v>
      </c>
      <c r="I799" s="19">
        <v>1058506.31</v>
      </c>
      <c r="J799" s="20">
        <v>40634</v>
      </c>
      <c r="K799" s="17" t="s">
        <v>8962</v>
      </c>
      <c r="L799" s="17" t="s">
        <v>7744</v>
      </c>
      <c r="M799" s="17" t="s">
        <v>8432</v>
      </c>
      <c r="N799" s="20">
        <v>40900</v>
      </c>
      <c r="O799" s="20">
        <v>40816</v>
      </c>
      <c r="P799" s="21">
        <f t="shared" si="24"/>
        <v>1</v>
      </c>
      <c r="Q799" s="22">
        <f t="shared" si="25"/>
        <v>-84</v>
      </c>
    </row>
    <row r="800" spans="1:17" x14ac:dyDescent="0.2">
      <c r="A800" s="23">
        <v>114840</v>
      </c>
      <c r="B800" s="17" t="s">
        <v>320</v>
      </c>
      <c r="C800" s="17" t="s">
        <v>8012</v>
      </c>
      <c r="D800" s="17" t="s">
        <v>1303</v>
      </c>
      <c r="E800" s="17" t="s">
        <v>7693</v>
      </c>
      <c r="F800" s="17" t="s">
        <v>7694</v>
      </c>
      <c r="G800" s="18">
        <v>14.83</v>
      </c>
      <c r="H800" s="18">
        <v>20.2</v>
      </c>
      <c r="I800" s="19">
        <v>278546.03000000003</v>
      </c>
      <c r="J800" s="20">
        <v>40669</v>
      </c>
      <c r="K800" s="17" t="s">
        <v>8963</v>
      </c>
      <c r="L800" s="17" t="s">
        <v>7755</v>
      </c>
      <c r="M800" s="17" t="s">
        <v>8964</v>
      </c>
      <c r="N800" s="20">
        <v>40920</v>
      </c>
      <c r="O800" s="20">
        <v>40823</v>
      </c>
      <c r="P800" s="21">
        <f t="shared" si="24"/>
        <v>1</v>
      </c>
      <c r="Q800" s="22">
        <f t="shared" si="25"/>
        <v>-97</v>
      </c>
    </row>
    <row r="801" spans="1:17" x14ac:dyDescent="0.2">
      <c r="A801" s="23">
        <v>112096</v>
      </c>
      <c r="B801" s="17" t="s">
        <v>65</v>
      </c>
      <c r="C801" s="17" t="s">
        <v>7771</v>
      </c>
      <c r="D801" s="17" t="s">
        <v>3116</v>
      </c>
      <c r="E801" s="17" t="s">
        <v>7693</v>
      </c>
      <c r="F801" s="17" t="s">
        <v>7694</v>
      </c>
      <c r="G801" s="18">
        <v>5.0199999999999996</v>
      </c>
      <c r="H801" s="18">
        <v>5.42</v>
      </c>
      <c r="I801" s="19">
        <v>549567.39</v>
      </c>
      <c r="J801" s="20">
        <v>39941</v>
      </c>
      <c r="K801" s="17" t="s">
        <v>8965</v>
      </c>
      <c r="L801" s="17" t="s">
        <v>8966</v>
      </c>
      <c r="M801" s="17" t="s">
        <v>8967</v>
      </c>
      <c r="N801" s="20">
        <v>40086</v>
      </c>
      <c r="O801" s="20">
        <v>40086</v>
      </c>
      <c r="P801" s="21">
        <f t="shared" si="24"/>
        <v>0</v>
      </c>
      <c r="Q801" s="22">
        <f t="shared" si="25"/>
        <v>0</v>
      </c>
    </row>
    <row r="802" spans="1:17" x14ac:dyDescent="0.2">
      <c r="A802" s="23">
        <v>114841</v>
      </c>
      <c r="B802" s="17" t="s">
        <v>172</v>
      </c>
      <c r="C802" s="17" t="s">
        <v>7710</v>
      </c>
      <c r="D802" s="17" t="s">
        <v>1834</v>
      </c>
      <c r="E802" s="17" t="s">
        <v>7693</v>
      </c>
      <c r="F802" s="17" t="s">
        <v>7694</v>
      </c>
      <c r="G802" s="18">
        <v>3.8</v>
      </c>
      <c r="H802" s="18">
        <v>9.99</v>
      </c>
      <c r="I802" s="19">
        <v>353642.09</v>
      </c>
      <c r="J802" s="20">
        <v>40669</v>
      </c>
      <c r="K802" s="17" t="s">
        <v>8963</v>
      </c>
      <c r="L802" s="17" t="s">
        <v>7755</v>
      </c>
      <c r="M802" s="17" t="s">
        <v>8964</v>
      </c>
      <c r="N802" s="20">
        <v>40920</v>
      </c>
      <c r="O802" s="20">
        <v>40823</v>
      </c>
      <c r="P802" s="21">
        <f t="shared" si="24"/>
        <v>1</v>
      </c>
      <c r="Q802" s="22">
        <f t="shared" si="25"/>
        <v>-97</v>
      </c>
    </row>
    <row r="803" spans="1:17" x14ac:dyDescent="0.2">
      <c r="A803" s="23">
        <v>81820.009999999995</v>
      </c>
      <c r="B803" s="17" t="s">
        <v>65</v>
      </c>
      <c r="C803" s="17" t="s">
        <v>7771</v>
      </c>
      <c r="D803" s="17" t="s">
        <v>656</v>
      </c>
      <c r="E803" s="17" t="s">
        <v>7693</v>
      </c>
      <c r="F803" s="17" t="s">
        <v>7694</v>
      </c>
      <c r="G803" s="18">
        <v>0</v>
      </c>
      <c r="H803" s="18">
        <v>3.92</v>
      </c>
      <c r="I803" s="19">
        <v>1227755.57</v>
      </c>
      <c r="J803" s="20">
        <v>39115</v>
      </c>
      <c r="K803" s="17" t="s">
        <v>8968</v>
      </c>
      <c r="L803" s="17" t="s">
        <v>7773</v>
      </c>
      <c r="M803" s="17" t="s">
        <v>8969</v>
      </c>
      <c r="N803" s="20">
        <v>39294</v>
      </c>
      <c r="O803" s="20">
        <v>39294</v>
      </c>
      <c r="P803" s="21">
        <f t="shared" si="24"/>
        <v>0</v>
      </c>
      <c r="Q803" s="22">
        <f t="shared" si="25"/>
        <v>0</v>
      </c>
    </row>
    <row r="804" spans="1:17" x14ac:dyDescent="0.2">
      <c r="A804" s="23">
        <v>114797</v>
      </c>
      <c r="B804" s="17" t="s">
        <v>43</v>
      </c>
      <c r="C804" s="17" t="s">
        <v>7816</v>
      </c>
      <c r="D804" s="17" t="s">
        <v>907</v>
      </c>
      <c r="E804" s="17" t="s">
        <v>7693</v>
      </c>
      <c r="F804" s="17" t="s">
        <v>7694</v>
      </c>
      <c r="G804" s="18">
        <v>19.62</v>
      </c>
      <c r="H804" s="18">
        <v>21.25</v>
      </c>
      <c r="I804" s="19">
        <v>390592.15</v>
      </c>
      <c r="J804" s="20">
        <v>40711</v>
      </c>
      <c r="K804" s="17" t="s">
        <v>8970</v>
      </c>
      <c r="L804" s="17" t="s">
        <v>8411</v>
      </c>
      <c r="M804" s="17" t="s">
        <v>7749</v>
      </c>
      <c r="N804" s="20">
        <v>40926</v>
      </c>
      <c r="O804" s="20">
        <v>40831</v>
      </c>
      <c r="P804" s="21">
        <f t="shared" si="24"/>
        <v>1</v>
      </c>
      <c r="Q804" s="22">
        <f t="shared" si="25"/>
        <v>-95</v>
      </c>
    </row>
    <row r="805" spans="1:17" x14ac:dyDescent="0.2">
      <c r="A805" s="23">
        <v>114847</v>
      </c>
      <c r="B805" s="17" t="s">
        <v>43</v>
      </c>
      <c r="C805" s="17" t="s">
        <v>7816</v>
      </c>
      <c r="D805" s="17" t="s">
        <v>126</v>
      </c>
      <c r="E805" s="17" t="s">
        <v>7693</v>
      </c>
      <c r="F805" s="17" t="s">
        <v>7694</v>
      </c>
      <c r="G805" s="18">
        <v>0</v>
      </c>
      <c r="H805" s="18">
        <v>5.3</v>
      </c>
      <c r="I805" s="19">
        <v>655234.98</v>
      </c>
      <c r="J805" s="20">
        <v>40711</v>
      </c>
      <c r="K805" s="17" t="s">
        <v>8971</v>
      </c>
      <c r="L805" s="17" t="s">
        <v>8411</v>
      </c>
      <c r="M805" s="17" t="s">
        <v>8011</v>
      </c>
      <c r="N805" s="20">
        <v>40927</v>
      </c>
      <c r="O805" s="20">
        <v>40862</v>
      </c>
      <c r="P805" s="21">
        <f t="shared" si="24"/>
        <v>1</v>
      </c>
      <c r="Q805" s="22">
        <f t="shared" si="25"/>
        <v>-65</v>
      </c>
    </row>
    <row r="806" spans="1:17" x14ac:dyDescent="0.2">
      <c r="A806" s="23">
        <v>114785</v>
      </c>
      <c r="B806" s="17" t="s">
        <v>54</v>
      </c>
      <c r="C806" s="17" t="s">
        <v>7709</v>
      </c>
      <c r="D806" s="17" t="s">
        <v>913</v>
      </c>
      <c r="E806" s="17" t="s">
        <v>7693</v>
      </c>
      <c r="F806" s="17" t="s">
        <v>7694</v>
      </c>
      <c r="G806" s="18">
        <v>8.66</v>
      </c>
      <c r="H806" s="18">
        <v>15.5</v>
      </c>
      <c r="I806" s="19">
        <v>1764504.19</v>
      </c>
      <c r="J806" s="20">
        <v>40585</v>
      </c>
      <c r="K806" s="17" t="s">
        <v>8972</v>
      </c>
      <c r="L806" s="17" t="s">
        <v>7699</v>
      </c>
      <c r="M806" s="17" t="s">
        <v>8973</v>
      </c>
      <c r="N806" s="20">
        <v>40934</v>
      </c>
      <c r="O806" s="20">
        <v>40923</v>
      </c>
      <c r="P806" s="21">
        <f t="shared" si="24"/>
        <v>1</v>
      </c>
      <c r="Q806" s="22">
        <f t="shared" si="25"/>
        <v>-11</v>
      </c>
    </row>
    <row r="807" spans="1:17" x14ac:dyDescent="0.2">
      <c r="A807" s="23">
        <v>113491</v>
      </c>
      <c r="B807" s="17" t="s">
        <v>179</v>
      </c>
      <c r="C807" s="17" t="s">
        <v>7717</v>
      </c>
      <c r="D807" s="17" t="s">
        <v>8974</v>
      </c>
      <c r="E807" s="17" t="s">
        <v>7693</v>
      </c>
      <c r="F807" s="17" t="s">
        <v>7694</v>
      </c>
      <c r="G807" s="18">
        <v>14.29</v>
      </c>
      <c r="H807" s="18">
        <v>17.07</v>
      </c>
      <c r="I807" s="19">
        <v>621750.25</v>
      </c>
      <c r="J807" s="20">
        <v>40256</v>
      </c>
      <c r="K807" s="17" t="s">
        <v>8975</v>
      </c>
      <c r="L807" s="17" t="s">
        <v>7957</v>
      </c>
      <c r="M807" s="17" t="s">
        <v>8976</v>
      </c>
      <c r="N807" s="20">
        <v>40939</v>
      </c>
      <c r="O807" s="20">
        <v>40405</v>
      </c>
      <c r="P807" s="21">
        <f t="shared" si="24"/>
        <v>1</v>
      </c>
      <c r="Q807" s="22">
        <f t="shared" si="25"/>
        <v>-534</v>
      </c>
    </row>
    <row r="808" spans="1:17" x14ac:dyDescent="0.2">
      <c r="A808" s="23">
        <v>114819</v>
      </c>
      <c r="B808" s="17" t="s">
        <v>172</v>
      </c>
      <c r="C808" s="17" t="s">
        <v>7710</v>
      </c>
      <c r="D808" s="17" t="s">
        <v>8977</v>
      </c>
      <c r="E808" s="17" t="s">
        <v>7693</v>
      </c>
      <c r="F808" s="17" t="s">
        <v>7694</v>
      </c>
      <c r="G808" s="18">
        <v>0</v>
      </c>
      <c r="H808" s="18">
        <v>3.23</v>
      </c>
      <c r="I808" s="19">
        <v>182959.83</v>
      </c>
      <c r="J808" s="20">
        <v>40711</v>
      </c>
      <c r="K808" s="17" t="s">
        <v>8970</v>
      </c>
      <c r="L808" s="17" t="s">
        <v>7773</v>
      </c>
      <c r="M808" s="17" t="s">
        <v>8978</v>
      </c>
      <c r="N808" s="20">
        <v>40946</v>
      </c>
      <c r="O808" s="20">
        <v>40831</v>
      </c>
      <c r="P808" s="21">
        <f t="shared" si="24"/>
        <v>1</v>
      </c>
      <c r="Q808" s="22">
        <f t="shared" si="25"/>
        <v>-115</v>
      </c>
    </row>
    <row r="809" spans="1:17" x14ac:dyDescent="0.2">
      <c r="A809" s="23">
        <v>114794</v>
      </c>
      <c r="B809" s="17" t="s">
        <v>54</v>
      </c>
      <c r="C809" s="17" t="s">
        <v>7709</v>
      </c>
      <c r="D809" s="17" t="s">
        <v>1454</v>
      </c>
      <c r="E809" s="17" t="s">
        <v>7693</v>
      </c>
      <c r="F809" s="17" t="s">
        <v>7694</v>
      </c>
      <c r="G809" s="18">
        <v>0</v>
      </c>
      <c r="H809" s="18">
        <v>0.92</v>
      </c>
      <c r="I809" s="19">
        <v>354133.73</v>
      </c>
      <c r="J809" s="20">
        <v>40585</v>
      </c>
      <c r="K809" s="17" t="s">
        <v>8979</v>
      </c>
      <c r="L809" s="17" t="s">
        <v>7699</v>
      </c>
      <c r="M809" s="17" t="s">
        <v>8980</v>
      </c>
      <c r="N809" s="20">
        <v>40949</v>
      </c>
      <c r="O809" s="20">
        <v>40755</v>
      </c>
      <c r="P809" s="21">
        <f t="shared" si="24"/>
        <v>1</v>
      </c>
      <c r="Q809" s="22">
        <f t="shared" si="25"/>
        <v>-194</v>
      </c>
    </row>
    <row r="810" spans="1:17" x14ac:dyDescent="0.2">
      <c r="A810" s="23">
        <v>40997.01</v>
      </c>
      <c r="B810" s="17" t="s">
        <v>256</v>
      </c>
      <c r="C810" s="17" t="s">
        <v>7972</v>
      </c>
      <c r="D810" s="17" t="s">
        <v>122</v>
      </c>
      <c r="E810" s="17" t="s">
        <v>7693</v>
      </c>
      <c r="F810" s="17" t="s">
        <v>7694</v>
      </c>
      <c r="G810" s="18">
        <v>15.28</v>
      </c>
      <c r="H810" s="18">
        <v>18.39</v>
      </c>
      <c r="I810" s="19">
        <v>2474344.21</v>
      </c>
      <c r="J810" s="20">
        <v>39850</v>
      </c>
      <c r="K810" s="17" t="s">
        <v>8981</v>
      </c>
      <c r="L810" s="17" t="s">
        <v>7795</v>
      </c>
      <c r="M810" s="17" t="s">
        <v>8982</v>
      </c>
      <c r="N810" s="20">
        <v>40056</v>
      </c>
      <c r="O810" s="20">
        <v>40056</v>
      </c>
      <c r="P810" s="21">
        <f t="shared" si="24"/>
        <v>0</v>
      </c>
      <c r="Q810" s="22">
        <f t="shared" si="25"/>
        <v>0</v>
      </c>
    </row>
    <row r="811" spans="1:17" x14ac:dyDescent="0.2">
      <c r="A811" s="23">
        <v>114793</v>
      </c>
      <c r="B811" s="17" t="s">
        <v>152</v>
      </c>
      <c r="C811" s="17" t="s">
        <v>7994</v>
      </c>
      <c r="D811" s="17" t="s">
        <v>1454</v>
      </c>
      <c r="E811" s="17" t="s">
        <v>7693</v>
      </c>
      <c r="F811" s="17" t="s">
        <v>7694</v>
      </c>
      <c r="G811" s="18">
        <v>0</v>
      </c>
      <c r="H811" s="18">
        <v>5.85</v>
      </c>
      <c r="I811" s="19">
        <v>1111794.95</v>
      </c>
      <c r="J811" s="20">
        <v>40585</v>
      </c>
      <c r="K811" s="17" t="s">
        <v>8979</v>
      </c>
      <c r="L811" s="17" t="s">
        <v>7699</v>
      </c>
      <c r="M811" s="17" t="s">
        <v>8983</v>
      </c>
      <c r="N811" s="20">
        <v>40949</v>
      </c>
      <c r="O811" s="20">
        <v>40755</v>
      </c>
      <c r="P811" s="21">
        <f t="shared" si="24"/>
        <v>1</v>
      </c>
      <c r="Q811" s="22">
        <f t="shared" si="25"/>
        <v>-194</v>
      </c>
    </row>
    <row r="812" spans="1:17" x14ac:dyDescent="0.2">
      <c r="A812" s="23">
        <v>114022</v>
      </c>
      <c r="B812" s="17" t="s">
        <v>212</v>
      </c>
      <c r="C812" s="17" t="s">
        <v>8097</v>
      </c>
      <c r="D812" s="17" t="s">
        <v>450</v>
      </c>
      <c r="E812" s="17" t="s">
        <v>7693</v>
      </c>
      <c r="F812" s="17" t="s">
        <v>7694</v>
      </c>
      <c r="G812" s="18">
        <v>4.87</v>
      </c>
      <c r="H812" s="18">
        <v>10.34</v>
      </c>
      <c r="I812" s="19">
        <v>860370.66</v>
      </c>
      <c r="J812" s="20">
        <v>40585</v>
      </c>
      <c r="K812" s="17" t="s">
        <v>8984</v>
      </c>
      <c r="L812" s="17" t="s">
        <v>7706</v>
      </c>
      <c r="M812" s="17" t="s">
        <v>8985</v>
      </c>
      <c r="N812" s="20">
        <v>40956</v>
      </c>
      <c r="O812" s="20">
        <v>40755</v>
      </c>
      <c r="P812" s="21">
        <f t="shared" si="24"/>
        <v>1</v>
      </c>
      <c r="Q812" s="22">
        <f t="shared" si="25"/>
        <v>-201</v>
      </c>
    </row>
    <row r="813" spans="1:17" x14ac:dyDescent="0.2">
      <c r="A813" s="23">
        <v>114809</v>
      </c>
      <c r="B813" s="17" t="s">
        <v>217</v>
      </c>
      <c r="C813" s="17" t="s">
        <v>8003</v>
      </c>
      <c r="D813" s="17" t="s">
        <v>339</v>
      </c>
      <c r="E813" s="17" t="s">
        <v>7693</v>
      </c>
      <c r="F813" s="17" t="s">
        <v>7694</v>
      </c>
      <c r="G813" s="18">
        <v>7.1</v>
      </c>
      <c r="H813" s="18">
        <v>13</v>
      </c>
      <c r="I813" s="19">
        <v>548820.57999999996</v>
      </c>
      <c r="J813" s="20">
        <v>40669</v>
      </c>
      <c r="K813" s="17" t="s">
        <v>8986</v>
      </c>
      <c r="L813" s="17" t="s">
        <v>7755</v>
      </c>
      <c r="M813" s="17" t="s">
        <v>8987</v>
      </c>
      <c r="N813" s="20">
        <v>40969</v>
      </c>
      <c r="O813" s="20">
        <v>40836</v>
      </c>
      <c r="P813" s="21">
        <f t="shared" si="24"/>
        <v>1</v>
      </c>
      <c r="Q813" s="22">
        <f t="shared" si="25"/>
        <v>-133</v>
      </c>
    </row>
    <row r="814" spans="1:17" x14ac:dyDescent="0.2">
      <c r="A814" s="23">
        <v>82990.02</v>
      </c>
      <c r="B814" s="17" t="s">
        <v>86</v>
      </c>
      <c r="C814" s="17" t="s">
        <v>7920</v>
      </c>
      <c r="D814" s="17" t="s">
        <v>1080</v>
      </c>
      <c r="E814" s="17" t="s">
        <v>7693</v>
      </c>
      <c r="F814" s="17" t="s">
        <v>7694</v>
      </c>
      <c r="G814" s="18">
        <v>14.62</v>
      </c>
      <c r="H814" s="18">
        <v>17.14</v>
      </c>
      <c r="I814" s="19">
        <v>385588.19</v>
      </c>
      <c r="J814" s="20">
        <v>39941</v>
      </c>
      <c r="K814" s="17" t="s">
        <v>8663</v>
      </c>
      <c r="L814" s="17" t="s">
        <v>7874</v>
      </c>
      <c r="M814" s="17" t="s">
        <v>7752</v>
      </c>
      <c r="N814" s="20">
        <v>40022</v>
      </c>
      <c r="O814" s="20">
        <v>40022</v>
      </c>
      <c r="P814" s="21">
        <f t="shared" si="24"/>
        <v>0</v>
      </c>
      <c r="Q814" s="22">
        <f t="shared" si="25"/>
        <v>0</v>
      </c>
    </row>
    <row r="815" spans="1:17" x14ac:dyDescent="0.2">
      <c r="A815" s="23">
        <v>112197</v>
      </c>
      <c r="B815" s="17" t="s">
        <v>212</v>
      </c>
      <c r="C815" s="17" t="s">
        <v>8097</v>
      </c>
      <c r="D815" s="17" t="s">
        <v>8585</v>
      </c>
      <c r="E815" s="17" t="s">
        <v>7693</v>
      </c>
      <c r="F815" s="17" t="s">
        <v>7694</v>
      </c>
      <c r="G815" s="18">
        <v>1.38</v>
      </c>
      <c r="H815" s="18">
        <v>6.23</v>
      </c>
      <c r="I815" s="19">
        <v>1026154.58</v>
      </c>
      <c r="J815" s="20">
        <v>40347</v>
      </c>
      <c r="K815" s="17" t="s">
        <v>8988</v>
      </c>
      <c r="L815" s="17" t="s">
        <v>7699</v>
      </c>
      <c r="M815" s="17" t="s">
        <v>8989</v>
      </c>
      <c r="N815" s="20">
        <v>41011</v>
      </c>
      <c r="O815" s="20">
        <v>40383</v>
      </c>
      <c r="P815" s="21">
        <f t="shared" si="24"/>
        <v>1</v>
      </c>
      <c r="Q815" s="22">
        <f t="shared" si="25"/>
        <v>-628</v>
      </c>
    </row>
    <row r="816" spans="1:17" x14ac:dyDescent="0.2">
      <c r="A816" s="23">
        <v>106233.01</v>
      </c>
      <c r="B816" s="17" t="s">
        <v>49</v>
      </c>
      <c r="C816" s="17" t="s">
        <v>7692</v>
      </c>
      <c r="D816" s="17" t="s">
        <v>50</v>
      </c>
      <c r="E816" s="17" t="s">
        <v>7693</v>
      </c>
      <c r="F816" s="17" t="s">
        <v>7694</v>
      </c>
      <c r="G816" s="18">
        <v>0.25</v>
      </c>
      <c r="H816" s="18">
        <v>11.5</v>
      </c>
      <c r="I816" s="19">
        <v>753912.43</v>
      </c>
      <c r="J816" s="20">
        <v>39892</v>
      </c>
      <c r="K816" s="17" t="s">
        <v>8990</v>
      </c>
      <c r="L816" s="17" t="s">
        <v>7696</v>
      </c>
      <c r="M816" s="17" t="s">
        <v>7752</v>
      </c>
      <c r="N816" s="20">
        <v>40028</v>
      </c>
      <c r="O816" s="20">
        <v>40028</v>
      </c>
      <c r="P816" s="21">
        <f t="shared" si="24"/>
        <v>0</v>
      </c>
      <c r="Q816" s="22">
        <f t="shared" si="25"/>
        <v>0</v>
      </c>
    </row>
    <row r="817" spans="1:17" x14ac:dyDescent="0.2">
      <c r="A817" s="23">
        <v>82686.02</v>
      </c>
      <c r="B817" s="17" t="s">
        <v>83</v>
      </c>
      <c r="C817" s="17" t="s">
        <v>8094</v>
      </c>
      <c r="D817" s="17" t="s">
        <v>4612</v>
      </c>
      <c r="E817" s="17" t="s">
        <v>7693</v>
      </c>
      <c r="F817" s="17" t="s">
        <v>7694</v>
      </c>
      <c r="G817" s="18">
        <v>6.55</v>
      </c>
      <c r="H817" s="18">
        <v>10.07</v>
      </c>
      <c r="I817" s="19">
        <v>181700.05</v>
      </c>
      <c r="J817" s="20">
        <v>39892</v>
      </c>
      <c r="K817" s="17" t="s">
        <v>8991</v>
      </c>
      <c r="L817" s="17" t="s">
        <v>7696</v>
      </c>
      <c r="M817" s="17" t="s">
        <v>8992</v>
      </c>
      <c r="N817" s="20">
        <v>40040</v>
      </c>
      <c r="O817" s="20">
        <v>40040</v>
      </c>
      <c r="P817" s="21">
        <f t="shared" si="24"/>
        <v>0</v>
      </c>
      <c r="Q817" s="22">
        <f t="shared" si="25"/>
        <v>0</v>
      </c>
    </row>
    <row r="818" spans="1:17" x14ac:dyDescent="0.2">
      <c r="A818" s="23">
        <v>113470</v>
      </c>
      <c r="B818" s="17" t="s">
        <v>18</v>
      </c>
      <c r="C818" s="17" t="s">
        <v>7700</v>
      </c>
      <c r="D818" s="17" t="s">
        <v>348</v>
      </c>
      <c r="E818" s="17" t="s">
        <v>7693</v>
      </c>
      <c r="F818" s="17" t="s">
        <v>7694</v>
      </c>
      <c r="G818" s="18">
        <v>15.69</v>
      </c>
      <c r="H818" s="18">
        <v>20.32</v>
      </c>
      <c r="I818" s="19">
        <v>1622911.61</v>
      </c>
      <c r="J818" s="20">
        <v>40347</v>
      </c>
      <c r="K818" s="17" t="s">
        <v>8993</v>
      </c>
      <c r="L818" s="17" t="s">
        <v>7937</v>
      </c>
      <c r="M818" s="17" t="s">
        <v>7823</v>
      </c>
      <c r="N818" s="20">
        <v>41019</v>
      </c>
      <c r="O818" s="20">
        <v>40497</v>
      </c>
      <c r="P818" s="21">
        <f t="shared" si="24"/>
        <v>1</v>
      </c>
      <c r="Q818" s="22">
        <f t="shared" si="25"/>
        <v>-522</v>
      </c>
    </row>
    <row r="819" spans="1:17" x14ac:dyDescent="0.2">
      <c r="A819" s="23">
        <v>85086.01</v>
      </c>
      <c r="B819" s="17" t="s">
        <v>237</v>
      </c>
      <c r="C819" s="17" t="s">
        <v>8090</v>
      </c>
      <c r="D819" s="17" t="s">
        <v>71</v>
      </c>
      <c r="E819" s="17" t="s">
        <v>7693</v>
      </c>
      <c r="F819" s="17" t="s">
        <v>7694</v>
      </c>
      <c r="G819" s="18">
        <v>6.2</v>
      </c>
      <c r="H819" s="18">
        <v>12.4</v>
      </c>
      <c r="I819" s="19">
        <v>413194.05</v>
      </c>
      <c r="J819" s="20">
        <v>40949</v>
      </c>
      <c r="K819" s="17" t="s">
        <v>8994</v>
      </c>
      <c r="L819" s="17" t="s">
        <v>7728</v>
      </c>
      <c r="M819" s="17" t="s">
        <v>8995</v>
      </c>
      <c r="N819" s="20">
        <v>41025</v>
      </c>
      <c r="O819" s="20">
        <v>41121</v>
      </c>
      <c r="P819" s="21">
        <f t="shared" si="24"/>
        <v>1</v>
      </c>
      <c r="Q819" s="22">
        <f t="shared" si="25"/>
        <v>96</v>
      </c>
    </row>
    <row r="820" spans="1:17" x14ac:dyDescent="0.2">
      <c r="A820" s="23">
        <v>81452.009999999995</v>
      </c>
      <c r="B820" s="17" t="s">
        <v>246</v>
      </c>
      <c r="C820" s="17" t="s">
        <v>8133</v>
      </c>
      <c r="D820" s="17" t="s">
        <v>5151</v>
      </c>
      <c r="E820" s="17" t="s">
        <v>7693</v>
      </c>
      <c r="F820" s="17" t="s">
        <v>7694</v>
      </c>
      <c r="G820" s="18">
        <v>10.64</v>
      </c>
      <c r="H820" s="18">
        <v>15.59</v>
      </c>
      <c r="I820" s="19">
        <v>440794.26</v>
      </c>
      <c r="J820" s="20">
        <v>39976</v>
      </c>
      <c r="K820" s="17" t="s">
        <v>8996</v>
      </c>
      <c r="L820" s="17" t="s">
        <v>7738</v>
      </c>
      <c r="M820" s="17" t="s">
        <v>8997</v>
      </c>
      <c r="N820" s="20">
        <v>40051</v>
      </c>
      <c r="O820" s="20">
        <v>40051</v>
      </c>
      <c r="P820" s="21">
        <f t="shared" si="24"/>
        <v>0</v>
      </c>
      <c r="Q820" s="22">
        <f t="shared" si="25"/>
        <v>0</v>
      </c>
    </row>
    <row r="821" spans="1:17" x14ac:dyDescent="0.2">
      <c r="A821" s="23">
        <v>84920.01</v>
      </c>
      <c r="B821" s="17" t="s">
        <v>174</v>
      </c>
      <c r="C821" s="17" t="s">
        <v>7780</v>
      </c>
      <c r="D821" s="17" t="s">
        <v>8998</v>
      </c>
      <c r="E821" s="17" t="s">
        <v>7693</v>
      </c>
      <c r="F821" s="17" t="s">
        <v>7694</v>
      </c>
      <c r="G821" s="18">
        <v>0</v>
      </c>
      <c r="H821" s="18">
        <v>5.31</v>
      </c>
      <c r="I821" s="19">
        <v>1350280.04</v>
      </c>
      <c r="J821" s="20">
        <v>39941</v>
      </c>
      <c r="K821" s="17" t="s">
        <v>8296</v>
      </c>
      <c r="L821" s="17" t="s">
        <v>7763</v>
      </c>
      <c r="M821" s="17" t="s">
        <v>7811</v>
      </c>
      <c r="N821" s="20">
        <v>40036</v>
      </c>
      <c r="O821" s="20">
        <v>40036</v>
      </c>
      <c r="P821" s="21">
        <f t="shared" si="24"/>
        <v>0</v>
      </c>
      <c r="Q821" s="22">
        <f t="shared" si="25"/>
        <v>0</v>
      </c>
    </row>
    <row r="822" spans="1:17" x14ac:dyDescent="0.2">
      <c r="A822" s="23">
        <v>103735.01</v>
      </c>
      <c r="B822" s="17" t="s">
        <v>264</v>
      </c>
      <c r="C822" s="17" t="s">
        <v>7858</v>
      </c>
      <c r="D822" s="17" t="s">
        <v>538</v>
      </c>
      <c r="E822" s="17" t="s">
        <v>7693</v>
      </c>
      <c r="F822" s="17" t="s">
        <v>7694</v>
      </c>
      <c r="G822" s="18">
        <v>1.77</v>
      </c>
      <c r="H822" s="18">
        <v>6.2</v>
      </c>
      <c r="I822" s="19">
        <v>1443123.03</v>
      </c>
      <c r="J822" s="20">
        <v>39941</v>
      </c>
      <c r="K822" s="17" t="s">
        <v>8999</v>
      </c>
      <c r="L822" s="17" t="s">
        <v>7763</v>
      </c>
      <c r="M822" s="17" t="s">
        <v>7811</v>
      </c>
      <c r="N822" s="20">
        <v>40031</v>
      </c>
      <c r="O822" s="20">
        <v>40031</v>
      </c>
      <c r="P822" s="21">
        <f t="shared" si="24"/>
        <v>0</v>
      </c>
      <c r="Q822" s="22">
        <f t="shared" si="25"/>
        <v>0</v>
      </c>
    </row>
    <row r="823" spans="1:17" x14ac:dyDescent="0.2">
      <c r="A823" s="23">
        <v>112188</v>
      </c>
      <c r="B823" s="17" t="s">
        <v>128</v>
      </c>
      <c r="C823" s="17" t="s">
        <v>7950</v>
      </c>
      <c r="D823" s="17" t="s">
        <v>129</v>
      </c>
      <c r="E823" s="17" t="s">
        <v>7693</v>
      </c>
      <c r="F823" s="17" t="s">
        <v>7694</v>
      </c>
      <c r="G823" s="18">
        <v>23.42</v>
      </c>
      <c r="H823" s="18">
        <v>28.16</v>
      </c>
      <c r="I823" s="19">
        <v>440636.43</v>
      </c>
      <c r="J823" s="20">
        <v>39976</v>
      </c>
      <c r="K823" s="17" t="s">
        <v>8311</v>
      </c>
      <c r="L823" s="17" t="s">
        <v>8068</v>
      </c>
      <c r="M823" s="17" t="s">
        <v>8312</v>
      </c>
      <c r="N823" s="20">
        <v>40086</v>
      </c>
      <c r="O823" s="20">
        <v>40086</v>
      </c>
      <c r="P823" s="21">
        <f t="shared" si="24"/>
        <v>0</v>
      </c>
      <c r="Q823" s="22">
        <f t="shared" si="25"/>
        <v>0</v>
      </c>
    </row>
    <row r="824" spans="1:17" x14ac:dyDescent="0.2">
      <c r="A824" s="23">
        <v>112198</v>
      </c>
      <c r="B824" s="17" t="s">
        <v>262</v>
      </c>
      <c r="C824" s="17" t="s">
        <v>7996</v>
      </c>
      <c r="D824" s="17" t="s">
        <v>442</v>
      </c>
      <c r="E824" s="17" t="s">
        <v>7693</v>
      </c>
      <c r="F824" s="17" t="s">
        <v>7694</v>
      </c>
      <c r="G824" s="18">
        <v>9.8000000000000007</v>
      </c>
      <c r="H824" s="18">
        <v>15.15</v>
      </c>
      <c r="I824" s="19">
        <v>1018931.84</v>
      </c>
      <c r="J824" s="20">
        <v>39976</v>
      </c>
      <c r="K824" s="17" t="s">
        <v>9000</v>
      </c>
      <c r="L824" s="17" t="s">
        <v>7699</v>
      </c>
      <c r="M824" s="17" t="s">
        <v>9001</v>
      </c>
      <c r="N824" s="20">
        <v>40132</v>
      </c>
      <c r="O824" s="20">
        <v>40132</v>
      </c>
      <c r="P824" s="21">
        <f t="shared" si="24"/>
        <v>0</v>
      </c>
      <c r="Q824" s="22">
        <f t="shared" si="25"/>
        <v>0</v>
      </c>
    </row>
    <row r="825" spans="1:17" x14ac:dyDescent="0.2">
      <c r="A825" s="23">
        <v>113673</v>
      </c>
      <c r="B825" s="17" t="s">
        <v>124</v>
      </c>
      <c r="C825" s="17" t="s">
        <v>7894</v>
      </c>
      <c r="D825" s="17" t="s">
        <v>369</v>
      </c>
      <c r="E825" s="17" t="s">
        <v>7693</v>
      </c>
      <c r="F825" s="17" t="s">
        <v>7694</v>
      </c>
      <c r="G825" s="18">
        <v>8.69</v>
      </c>
      <c r="H825" s="18">
        <v>11.55</v>
      </c>
      <c r="I825" s="19">
        <v>459770.45</v>
      </c>
      <c r="J825" s="20">
        <v>40277</v>
      </c>
      <c r="K825" s="17" t="s">
        <v>9002</v>
      </c>
      <c r="L825" s="17" t="s">
        <v>7927</v>
      </c>
      <c r="M825" s="17" t="s">
        <v>9003</v>
      </c>
      <c r="N825" s="20">
        <v>41039</v>
      </c>
      <c r="O825" s="20">
        <v>40762</v>
      </c>
      <c r="P825" s="21">
        <f t="shared" si="24"/>
        <v>1</v>
      </c>
      <c r="Q825" s="22">
        <f t="shared" si="25"/>
        <v>-277</v>
      </c>
    </row>
    <row r="826" spans="1:17" x14ac:dyDescent="0.2">
      <c r="A826" s="23">
        <v>84094.01</v>
      </c>
      <c r="B826" s="17" t="s">
        <v>152</v>
      </c>
      <c r="C826" s="17" t="s">
        <v>7994</v>
      </c>
      <c r="D826" s="17" t="s">
        <v>2400</v>
      </c>
      <c r="E826" s="17" t="s">
        <v>7693</v>
      </c>
      <c r="F826" s="17" t="s">
        <v>7780</v>
      </c>
      <c r="G826" s="18">
        <v>0</v>
      </c>
      <c r="H826" s="18">
        <v>0.22</v>
      </c>
      <c r="I826" s="19">
        <v>583261.06000000006</v>
      </c>
      <c r="J826" s="20">
        <v>40949</v>
      </c>
      <c r="K826" s="17" t="s">
        <v>9004</v>
      </c>
      <c r="L826" s="17" t="s">
        <v>7699</v>
      </c>
      <c r="M826" s="17" t="s">
        <v>8995</v>
      </c>
      <c r="N826" s="20">
        <v>41058</v>
      </c>
      <c r="O826" s="20">
        <v>41067</v>
      </c>
      <c r="P826" s="21">
        <f t="shared" si="24"/>
        <v>1</v>
      </c>
      <c r="Q826" s="22">
        <f t="shared" si="25"/>
        <v>9</v>
      </c>
    </row>
    <row r="827" spans="1:17" x14ac:dyDescent="0.2">
      <c r="A827" s="23">
        <v>84094.01</v>
      </c>
      <c r="B827" s="17" t="s">
        <v>152</v>
      </c>
      <c r="C827" s="17" t="s">
        <v>7994</v>
      </c>
      <c r="D827" s="17" t="s">
        <v>2400</v>
      </c>
      <c r="E827" s="17" t="s">
        <v>7693</v>
      </c>
      <c r="F827" s="17" t="s">
        <v>7694</v>
      </c>
      <c r="G827" s="18">
        <v>0</v>
      </c>
      <c r="H827" s="18">
        <v>0.84</v>
      </c>
      <c r="I827" s="19">
        <v>583261.06000000006</v>
      </c>
      <c r="J827" s="20">
        <v>40949</v>
      </c>
      <c r="K827" s="17" t="s">
        <v>9004</v>
      </c>
      <c r="L827" s="17" t="s">
        <v>7699</v>
      </c>
      <c r="M827" s="17" t="s">
        <v>8995</v>
      </c>
      <c r="N827" s="20">
        <v>41058</v>
      </c>
      <c r="O827" s="20">
        <v>41067</v>
      </c>
      <c r="P827" s="21">
        <f t="shared" si="24"/>
        <v>1</v>
      </c>
      <c r="Q827" s="22">
        <f t="shared" si="25"/>
        <v>9</v>
      </c>
    </row>
    <row r="828" spans="1:17" x14ac:dyDescent="0.2">
      <c r="A828" s="23">
        <v>113354</v>
      </c>
      <c r="B828" s="17" t="s">
        <v>366</v>
      </c>
      <c r="C828" s="17" t="s">
        <v>7902</v>
      </c>
      <c r="D828" s="17" t="s">
        <v>3693</v>
      </c>
      <c r="E828" s="17" t="s">
        <v>7693</v>
      </c>
      <c r="F828" s="17" t="s">
        <v>7694</v>
      </c>
      <c r="G828" s="18">
        <v>4.3899999999999997</v>
      </c>
      <c r="H828" s="18">
        <v>7.53</v>
      </c>
      <c r="I828" s="19">
        <v>223095.29</v>
      </c>
      <c r="J828" s="20">
        <v>40214</v>
      </c>
      <c r="K828" s="17" t="s">
        <v>7899</v>
      </c>
      <c r="L828" s="17" t="s">
        <v>7900</v>
      </c>
      <c r="M828" s="17" t="s">
        <v>7901</v>
      </c>
      <c r="N828" s="20">
        <v>40390</v>
      </c>
      <c r="O828" s="20">
        <v>40390</v>
      </c>
      <c r="P828" s="21">
        <f t="shared" si="24"/>
        <v>0</v>
      </c>
      <c r="Q828" s="22">
        <f t="shared" si="25"/>
        <v>0</v>
      </c>
    </row>
    <row r="829" spans="1:17" x14ac:dyDescent="0.2">
      <c r="A829" s="23">
        <v>84094.01</v>
      </c>
      <c r="B829" s="17" t="s">
        <v>289</v>
      </c>
      <c r="C829" s="17" t="s">
        <v>7955</v>
      </c>
      <c r="D829" s="17" t="s">
        <v>2400</v>
      </c>
      <c r="E829" s="17" t="s">
        <v>7693</v>
      </c>
      <c r="F829" s="17" t="s">
        <v>7710</v>
      </c>
      <c r="G829" s="18">
        <v>0</v>
      </c>
      <c r="H829" s="18">
        <v>1.48</v>
      </c>
      <c r="I829" s="19">
        <v>583261.06000000006</v>
      </c>
      <c r="J829" s="20">
        <v>40949</v>
      </c>
      <c r="K829" s="17" t="s">
        <v>9004</v>
      </c>
      <c r="L829" s="17" t="s">
        <v>7699</v>
      </c>
      <c r="M829" s="17" t="s">
        <v>8995</v>
      </c>
      <c r="N829" s="20">
        <v>41058</v>
      </c>
      <c r="O829" s="20">
        <v>41067</v>
      </c>
      <c r="P829" s="21">
        <f t="shared" si="24"/>
        <v>1</v>
      </c>
      <c r="Q829" s="22">
        <f t="shared" si="25"/>
        <v>9</v>
      </c>
    </row>
    <row r="830" spans="1:17" x14ac:dyDescent="0.2">
      <c r="A830" s="23">
        <v>113720</v>
      </c>
      <c r="B830" s="17" t="s">
        <v>169</v>
      </c>
      <c r="C830" s="17" t="s">
        <v>7694</v>
      </c>
      <c r="D830" s="17" t="s">
        <v>3919</v>
      </c>
      <c r="E830" s="17" t="s">
        <v>7693</v>
      </c>
      <c r="F830" s="17" t="s">
        <v>7710</v>
      </c>
      <c r="G830" s="18">
        <v>10.44</v>
      </c>
      <c r="H830" s="18">
        <v>19.760000000000002</v>
      </c>
      <c r="I830" s="19">
        <v>1045077.58</v>
      </c>
      <c r="J830" s="20">
        <v>40347</v>
      </c>
      <c r="K830" s="17" t="s">
        <v>8649</v>
      </c>
      <c r="L830" s="17" t="s">
        <v>7699</v>
      </c>
      <c r="M830" s="17" t="s">
        <v>8287</v>
      </c>
      <c r="N830" s="20">
        <v>40482</v>
      </c>
      <c r="O830" s="20">
        <v>40482</v>
      </c>
      <c r="P830" s="21">
        <f t="shared" si="24"/>
        <v>0</v>
      </c>
      <c r="Q830" s="22">
        <f t="shared" si="25"/>
        <v>0</v>
      </c>
    </row>
    <row r="831" spans="1:17" x14ac:dyDescent="0.2">
      <c r="A831" s="23">
        <v>114368</v>
      </c>
      <c r="B831" s="17" t="s">
        <v>18</v>
      </c>
      <c r="C831" s="17" t="s">
        <v>7700</v>
      </c>
      <c r="D831" s="17" t="s">
        <v>114</v>
      </c>
      <c r="E831" s="17" t="s">
        <v>7693</v>
      </c>
      <c r="F831" s="17" t="s">
        <v>7694</v>
      </c>
      <c r="G831" s="18">
        <v>3.57</v>
      </c>
      <c r="H831" s="18">
        <v>5.16</v>
      </c>
      <c r="I831" s="19">
        <v>3581352.06</v>
      </c>
      <c r="J831" s="20">
        <v>40438</v>
      </c>
      <c r="K831" s="17" t="s">
        <v>9005</v>
      </c>
      <c r="L831" s="17" t="s">
        <v>7702</v>
      </c>
      <c r="M831" s="17" t="s">
        <v>9006</v>
      </c>
      <c r="N831" s="20">
        <v>40755</v>
      </c>
      <c r="O831" s="20">
        <v>40755</v>
      </c>
      <c r="P831" s="21">
        <f t="shared" si="24"/>
        <v>0</v>
      </c>
      <c r="Q831" s="22">
        <f t="shared" si="25"/>
        <v>0</v>
      </c>
    </row>
    <row r="832" spans="1:17" x14ac:dyDescent="0.2">
      <c r="A832" s="23">
        <v>84094.01</v>
      </c>
      <c r="B832" s="17" t="s">
        <v>152</v>
      </c>
      <c r="C832" s="17" t="s">
        <v>7994</v>
      </c>
      <c r="D832" s="17" t="s">
        <v>2400</v>
      </c>
      <c r="E832" s="17" t="s">
        <v>7693</v>
      </c>
      <c r="F832" s="17" t="s">
        <v>7710</v>
      </c>
      <c r="G832" s="18">
        <v>0</v>
      </c>
      <c r="H832" s="18">
        <v>0.02</v>
      </c>
      <c r="I832" s="19">
        <v>583261.06000000006</v>
      </c>
      <c r="J832" s="20">
        <v>40949</v>
      </c>
      <c r="K832" s="17" t="s">
        <v>9004</v>
      </c>
      <c r="L832" s="17" t="s">
        <v>7699</v>
      </c>
      <c r="M832" s="17" t="s">
        <v>8995</v>
      </c>
      <c r="N832" s="20">
        <v>41058</v>
      </c>
      <c r="O832" s="20">
        <v>41067</v>
      </c>
      <c r="P832" s="21">
        <f t="shared" si="24"/>
        <v>1</v>
      </c>
      <c r="Q832" s="22">
        <f t="shared" si="25"/>
        <v>9</v>
      </c>
    </row>
    <row r="833" spans="1:17" x14ac:dyDescent="0.2">
      <c r="A833" s="23">
        <v>84094.01</v>
      </c>
      <c r="B833" s="17" t="s">
        <v>289</v>
      </c>
      <c r="C833" s="17" t="s">
        <v>7955</v>
      </c>
      <c r="D833" s="17" t="s">
        <v>2400</v>
      </c>
      <c r="E833" s="17" t="s">
        <v>7693</v>
      </c>
      <c r="F833" s="17" t="s">
        <v>7694</v>
      </c>
      <c r="G833" s="18">
        <v>11.8</v>
      </c>
      <c r="H833" s="18">
        <v>14.5</v>
      </c>
      <c r="I833" s="19">
        <v>583261.06000000006</v>
      </c>
      <c r="J833" s="20">
        <v>40949</v>
      </c>
      <c r="K833" s="17" t="s">
        <v>9004</v>
      </c>
      <c r="L833" s="17" t="s">
        <v>7699</v>
      </c>
      <c r="M833" s="17" t="s">
        <v>8995</v>
      </c>
      <c r="N833" s="20">
        <v>41058</v>
      </c>
      <c r="O833" s="20">
        <v>41067</v>
      </c>
      <c r="P833" s="21">
        <f t="shared" si="24"/>
        <v>1</v>
      </c>
      <c r="Q833" s="22">
        <f t="shared" si="25"/>
        <v>9</v>
      </c>
    </row>
    <row r="834" spans="1:17" x14ac:dyDescent="0.2">
      <c r="A834" s="23">
        <v>84094.01</v>
      </c>
      <c r="B834" s="17" t="s">
        <v>289</v>
      </c>
      <c r="C834" s="17" t="s">
        <v>7955</v>
      </c>
      <c r="D834" s="17" t="s">
        <v>2400</v>
      </c>
      <c r="E834" s="17" t="s">
        <v>7693</v>
      </c>
      <c r="F834" s="17" t="s">
        <v>7780</v>
      </c>
      <c r="G834" s="18">
        <v>0</v>
      </c>
      <c r="H834" s="18">
        <v>1.06</v>
      </c>
      <c r="I834" s="19">
        <v>583261.06000000006</v>
      </c>
      <c r="J834" s="20">
        <v>40949</v>
      </c>
      <c r="K834" s="17" t="s">
        <v>9004</v>
      </c>
      <c r="L834" s="17" t="s">
        <v>7699</v>
      </c>
      <c r="M834" s="17" t="s">
        <v>8995</v>
      </c>
      <c r="N834" s="20">
        <v>41058</v>
      </c>
      <c r="O834" s="20">
        <v>41067</v>
      </c>
      <c r="P834" s="21">
        <f t="shared" si="24"/>
        <v>1</v>
      </c>
      <c r="Q834" s="22">
        <f t="shared" si="25"/>
        <v>9</v>
      </c>
    </row>
    <row r="835" spans="1:17" x14ac:dyDescent="0.2">
      <c r="A835" s="23">
        <v>83382.009999999995</v>
      </c>
      <c r="B835" s="17" t="s">
        <v>152</v>
      </c>
      <c r="C835" s="17" t="s">
        <v>7994</v>
      </c>
      <c r="D835" s="17" t="s">
        <v>153</v>
      </c>
      <c r="E835" s="17" t="s">
        <v>7693</v>
      </c>
      <c r="F835" s="17" t="s">
        <v>7694</v>
      </c>
      <c r="G835" s="18">
        <v>20</v>
      </c>
      <c r="H835" s="18">
        <v>23.42</v>
      </c>
      <c r="I835" s="19">
        <v>545682.13</v>
      </c>
      <c r="J835" s="20">
        <v>40949</v>
      </c>
      <c r="K835" s="17" t="s">
        <v>9007</v>
      </c>
      <c r="L835" s="17" t="s">
        <v>7699</v>
      </c>
      <c r="M835" s="17" t="s">
        <v>9008</v>
      </c>
      <c r="N835" s="20">
        <v>41064</v>
      </c>
      <c r="O835" s="20">
        <v>41068</v>
      </c>
      <c r="P835" s="21">
        <f t="shared" ref="P835:P898" si="26">IF(N835=O835,0,1)</f>
        <v>1</v>
      </c>
      <c r="Q835" s="22">
        <f t="shared" ref="Q835:Q898" si="27">O835-N835</f>
        <v>4</v>
      </c>
    </row>
    <row r="836" spans="1:17" x14ac:dyDescent="0.2">
      <c r="A836" s="23">
        <v>84444.01</v>
      </c>
      <c r="B836" s="17" t="s">
        <v>206</v>
      </c>
      <c r="C836" s="17" t="s">
        <v>8367</v>
      </c>
      <c r="D836" s="17" t="s">
        <v>474</v>
      </c>
      <c r="E836" s="17" t="s">
        <v>7693</v>
      </c>
      <c r="F836" s="17" t="s">
        <v>7694</v>
      </c>
      <c r="G836" s="18">
        <v>0</v>
      </c>
      <c r="H836" s="18">
        <v>5</v>
      </c>
      <c r="I836" s="19">
        <v>515332.05</v>
      </c>
      <c r="J836" s="20">
        <v>40991</v>
      </c>
      <c r="K836" s="17" t="s">
        <v>9009</v>
      </c>
      <c r="L836" s="17" t="s">
        <v>7728</v>
      </c>
      <c r="M836" s="17" t="s">
        <v>9010</v>
      </c>
      <c r="N836" s="20">
        <v>41064</v>
      </c>
      <c r="O836" s="20">
        <v>41087</v>
      </c>
      <c r="P836" s="21">
        <f t="shared" si="26"/>
        <v>1</v>
      </c>
      <c r="Q836" s="22">
        <f t="shared" si="27"/>
        <v>23</v>
      </c>
    </row>
    <row r="837" spans="1:17" x14ac:dyDescent="0.2">
      <c r="A837" s="23">
        <v>114812</v>
      </c>
      <c r="B837" s="17" t="s">
        <v>262</v>
      </c>
      <c r="C837" s="17" t="s">
        <v>7996</v>
      </c>
      <c r="D837" s="17" t="s">
        <v>442</v>
      </c>
      <c r="E837" s="17" t="s">
        <v>7693</v>
      </c>
      <c r="F837" s="17" t="s">
        <v>7694</v>
      </c>
      <c r="G837" s="18">
        <v>3.32</v>
      </c>
      <c r="H837" s="18">
        <v>6.09</v>
      </c>
      <c r="I837" s="19">
        <v>1141676.1599999999</v>
      </c>
      <c r="J837" s="20">
        <v>40669</v>
      </c>
      <c r="K837" s="17" t="s">
        <v>9011</v>
      </c>
      <c r="L837" s="17" t="s">
        <v>7706</v>
      </c>
      <c r="M837" s="17" t="s">
        <v>9012</v>
      </c>
      <c r="N837" s="20">
        <v>41065</v>
      </c>
      <c r="O837" s="20">
        <v>40847</v>
      </c>
      <c r="P837" s="21">
        <f t="shared" si="26"/>
        <v>1</v>
      </c>
      <c r="Q837" s="22">
        <f t="shared" si="27"/>
        <v>-218</v>
      </c>
    </row>
    <row r="838" spans="1:17" x14ac:dyDescent="0.2">
      <c r="A838" s="23">
        <v>114812</v>
      </c>
      <c r="B838" s="17" t="s">
        <v>262</v>
      </c>
      <c r="C838" s="17" t="s">
        <v>7996</v>
      </c>
      <c r="D838" s="17" t="s">
        <v>442</v>
      </c>
      <c r="E838" s="17" t="s">
        <v>7693</v>
      </c>
      <c r="F838" s="17" t="s">
        <v>7710</v>
      </c>
      <c r="G838" s="18">
        <v>15.29</v>
      </c>
      <c r="H838" s="18">
        <v>22.08</v>
      </c>
      <c r="I838" s="19">
        <v>1141676.1599999999</v>
      </c>
      <c r="J838" s="20">
        <v>40669</v>
      </c>
      <c r="K838" s="17" t="s">
        <v>9011</v>
      </c>
      <c r="L838" s="17" t="s">
        <v>7706</v>
      </c>
      <c r="M838" s="17" t="s">
        <v>9012</v>
      </c>
      <c r="N838" s="20">
        <v>41065</v>
      </c>
      <c r="O838" s="20">
        <v>40847</v>
      </c>
      <c r="P838" s="21">
        <f t="shared" si="26"/>
        <v>1</v>
      </c>
      <c r="Q838" s="22">
        <f t="shared" si="27"/>
        <v>-218</v>
      </c>
    </row>
    <row r="839" spans="1:17" x14ac:dyDescent="0.2">
      <c r="A839" s="23">
        <v>111374</v>
      </c>
      <c r="B839" s="17" t="s">
        <v>156</v>
      </c>
      <c r="C839" s="17" t="s">
        <v>7693</v>
      </c>
      <c r="D839" s="17" t="s">
        <v>9013</v>
      </c>
      <c r="E839" s="17" t="s">
        <v>7693</v>
      </c>
      <c r="F839" s="17" t="s">
        <v>7694</v>
      </c>
      <c r="G839" s="18">
        <v>0</v>
      </c>
      <c r="H839" s="18">
        <v>37.82</v>
      </c>
      <c r="I839" s="19">
        <v>594434.71</v>
      </c>
      <c r="J839" s="20">
        <v>39850</v>
      </c>
      <c r="K839" s="17" t="s">
        <v>9014</v>
      </c>
      <c r="L839" s="17" t="s">
        <v>9015</v>
      </c>
      <c r="M839" s="17" t="s">
        <v>9016</v>
      </c>
      <c r="N839" s="20">
        <v>41069</v>
      </c>
      <c r="O839" s="20">
        <v>39964</v>
      </c>
      <c r="P839" s="21">
        <f t="shared" si="26"/>
        <v>1</v>
      </c>
      <c r="Q839" s="22">
        <f t="shared" si="27"/>
        <v>-1105</v>
      </c>
    </row>
    <row r="840" spans="1:17" x14ac:dyDescent="0.2">
      <c r="A840" s="23">
        <v>82498.009999999995</v>
      </c>
      <c r="B840" s="17" t="s">
        <v>269</v>
      </c>
      <c r="C840" s="17" t="s">
        <v>7841</v>
      </c>
      <c r="D840" s="17" t="s">
        <v>3406</v>
      </c>
      <c r="E840" s="17" t="s">
        <v>7693</v>
      </c>
      <c r="F840" s="17" t="s">
        <v>7694</v>
      </c>
      <c r="G840" s="18">
        <v>0</v>
      </c>
      <c r="H840" s="18">
        <v>8.2100000000000009</v>
      </c>
      <c r="I840" s="19">
        <v>504255.72</v>
      </c>
      <c r="J840" s="20">
        <v>40949</v>
      </c>
      <c r="K840" s="17" t="s">
        <v>9017</v>
      </c>
      <c r="L840" s="17" t="s">
        <v>8144</v>
      </c>
      <c r="M840" s="17" t="s">
        <v>8381</v>
      </c>
      <c r="N840" s="20">
        <v>41079</v>
      </c>
      <c r="O840" s="20">
        <v>41086</v>
      </c>
      <c r="P840" s="21">
        <f t="shared" si="26"/>
        <v>1</v>
      </c>
      <c r="Q840" s="22">
        <f t="shared" si="27"/>
        <v>7</v>
      </c>
    </row>
    <row r="841" spans="1:17" x14ac:dyDescent="0.2">
      <c r="A841" s="23">
        <v>114873</v>
      </c>
      <c r="B841" s="17" t="s">
        <v>174</v>
      </c>
      <c r="C841" s="17" t="s">
        <v>7780</v>
      </c>
      <c r="D841" s="17" t="s">
        <v>8518</v>
      </c>
      <c r="E841" s="17" t="s">
        <v>8519</v>
      </c>
      <c r="F841" s="17" t="s">
        <v>7694</v>
      </c>
      <c r="G841" s="18">
        <v>0</v>
      </c>
      <c r="H841" s="18">
        <v>7.28</v>
      </c>
      <c r="I841" s="19">
        <v>1184159.31</v>
      </c>
      <c r="J841" s="20">
        <v>40669</v>
      </c>
      <c r="K841" s="17" t="s">
        <v>9018</v>
      </c>
      <c r="L841" s="17" t="s">
        <v>7763</v>
      </c>
      <c r="M841" s="17" t="s">
        <v>7924</v>
      </c>
      <c r="N841" s="20">
        <v>40767</v>
      </c>
      <c r="O841" s="20">
        <v>40767</v>
      </c>
      <c r="P841" s="21">
        <f t="shared" si="26"/>
        <v>0</v>
      </c>
      <c r="Q841" s="22">
        <f t="shared" si="27"/>
        <v>0</v>
      </c>
    </row>
    <row r="842" spans="1:17" x14ac:dyDescent="0.2">
      <c r="A842" s="23">
        <v>114849</v>
      </c>
      <c r="B842" s="17" t="s">
        <v>259</v>
      </c>
      <c r="C842" s="17" t="s">
        <v>7863</v>
      </c>
      <c r="D842" s="17" t="s">
        <v>2447</v>
      </c>
      <c r="E842" s="17" t="s">
        <v>7693</v>
      </c>
      <c r="F842" s="17" t="s">
        <v>7694</v>
      </c>
      <c r="G842" s="18">
        <v>0</v>
      </c>
      <c r="H842" s="18">
        <v>4.3600000000000003</v>
      </c>
      <c r="I842" s="19">
        <v>1525166.91</v>
      </c>
      <c r="J842" s="20">
        <v>40585</v>
      </c>
      <c r="K842" s="17" t="s">
        <v>9019</v>
      </c>
      <c r="L842" s="17" t="s">
        <v>7822</v>
      </c>
      <c r="M842" s="17" t="s">
        <v>9020</v>
      </c>
      <c r="N842" s="20">
        <v>40715</v>
      </c>
      <c r="O842" s="20">
        <v>40715</v>
      </c>
      <c r="P842" s="21">
        <f t="shared" si="26"/>
        <v>0</v>
      </c>
      <c r="Q842" s="22">
        <f t="shared" si="27"/>
        <v>0</v>
      </c>
    </row>
    <row r="843" spans="1:17" x14ac:dyDescent="0.2">
      <c r="A843" s="23">
        <v>114671</v>
      </c>
      <c r="B843" s="17" t="s">
        <v>223</v>
      </c>
      <c r="C843" s="17" t="s">
        <v>7917</v>
      </c>
      <c r="D843" s="17" t="s">
        <v>5308</v>
      </c>
      <c r="E843" s="17" t="s">
        <v>7693</v>
      </c>
      <c r="F843" s="17" t="s">
        <v>7694</v>
      </c>
      <c r="G843" s="18">
        <v>0</v>
      </c>
      <c r="H843" s="18">
        <v>2.27</v>
      </c>
      <c r="I843" s="19">
        <v>153430.31</v>
      </c>
      <c r="J843" s="20">
        <v>40585</v>
      </c>
      <c r="K843" s="17" t="s">
        <v>9021</v>
      </c>
      <c r="L843" s="17" t="s">
        <v>7930</v>
      </c>
      <c r="M843" s="17" t="s">
        <v>9022</v>
      </c>
      <c r="N843" s="20">
        <v>40731</v>
      </c>
      <c r="O843" s="20">
        <v>40731</v>
      </c>
      <c r="P843" s="21">
        <f t="shared" si="26"/>
        <v>0</v>
      </c>
      <c r="Q843" s="22">
        <f t="shared" si="27"/>
        <v>0</v>
      </c>
    </row>
    <row r="844" spans="1:17" x14ac:dyDescent="0.2">
      <c r="A844" s="23">
        <v>81061.009999999995</v>
      </c>
      <c r="B844" s="17" t="s">
        <v>131</v>
      </c>
      <c r="C844" s="17" t="s">
        <v>7753</v>
      </c>
      <c r="D844" s="17" t="s">
        <v>108</v>
      </c>
      <c r="E844" s="17" t="s">
        <v>7693</v>
      </c>
      <c r="F844" s="17" t="s">
        <v>7694</v>
      </c>
      <c r="G844" s="18">
        <v>7.74</v>
      </c>
      <c r="H844" s="18">
        <v>11</v>
      </c>
      <c r="I844" s="19">
        <v>2655006.3199999998</v>
      </c>
      <c r="J844" s="20">
        <v>40802</v>
      </c>
      <c r="K844" s="17" t="s">
        <v>9023</v>
      </c>
      <c r="L844" s="17" t="s">
        <v>7706</v>
      </c>
      <c r="M844" s="17" t="s">
        <v>9024</v>
      </c>
      <c r="N844" s="20">
        <v>41085</v>
      </c>
      <c r="O844" s="20">
        <v>41090</v>
      </c>
      <c r="P844" s="21">
        <f t="shared" si="26"/>
        <v>1</v>
      </c>
      <c r="Q844" s="22">
        <f t="shared" si="27"/>
        <v>5</v>
      </c>
    </row>
    <row r="845" spans="1:17" x14ac:dyDescent="0.2">
      <c r="A845" s="23">
        <v>114795</v>
      </c>
      <c r="B845" s="17" t="s">
        <v>43</v>
      </c>
      <c r="C845" s="17" t="s">
        <v>7816</v>
      </c>
      <c r="D845" s="17" t="s">
        <v>660</v>
      </c>
      <c r="E845" s="17" t="s">
        <v>7693</v>
      </c>
      <c r="F845" s="17" t="s">
        <v>7694</v>
      </c>
      <c r="G845" s="18">
        <v>5.18</v>
      </c>
      <c r="H845" s="18">
        <v>6.86</v>
      </c>
      <c r="I845" s="19">
        <v>578387.76</v>
      </c>
      <c r="J845" s="20">
        <v>40711</v>
      </c>
      <c r="K845" s="17" t="s">
        <v>9025</v>
      </c>
      <c r="L845" s="17" t="s">
        <v>8411</v>
      </c>
      <c r="M845" s="17" t="s">
        <v>8557</v>
      </c>
      <c r="N845" s="20">
        <v>40926</v>
      </c>
      <c r="O845" s="20">
        <v>40926</v>
      </c>
      <c r="P845" s="21">
        <f t="shared" si="26"/>
        <v>0</v>
      </c>
      <c r="Q845" s="22">
        <f t="shared" si="27"/>
        <v>0</v>
      </c>
    </row>
    <row r="846" spans="1:17" x14ac:dyDescent="0.2">
      <c r="A846" s="23">
        <v>115453</v>
      </c>
      <c r="B846" s="17" t="s">
        <v>174</v>
      </c>
      <c r="C846" s="17" t="s">
        <v>7780</v>
      </c>
      <c r="D846" s="17" t="s">
        <v>8654</v>
      </c>
      <c r="E846" s="17" t="s">
        <v>7693</v>
      </c>
      <c r="F846" s="17" t="s">
        <v>7694</v>
      </c>
      <c r="G846" s="18">
        <v>15.6</v>
      </c>
      <c r="H846" s="18">
        <v>20.98</v>
      </c>
      <c r="I846" s="19">
        <v>850682.27</v>
      </c>
      <c r="J846" s="20">
        <v>40949</v>
      </c>
      <c r="K846" s="17" t="s">
        <v>9026</v>
      </c>
      <c r="L846" s="17" t="s">
        <v>7763</v>
      </c>
      <c r="M846" s="17" t="s">
        <v>8397</v>
      </c>
      <c r="N846" s="20">
        <v>41088</v>
      </c>
      <c r="O846" s="20">
        <v>41076</v>
      </c>
      <c r="P846" s="21">
        <f t="shared" si="26"/>
        <v>1</v>
      </c>
      <c r="Q846" s="22">
        <f t="shared" si="27"/>
        <v>-12</v>
      </c>
    </row>
    <row r="847" spans="1:17" x14ac:dyDescent="0.2">
      <c r="A847" s="23">
        <v>114871</v>
      </c>
      <c r="B847" s="17" t="s">
        <v>210</v>
      </c>
      <c r="C847" s="17" t="s">
        <v>7827</v>
      </c>
      <c r="D847" s="17" t="s">
        <v>360</v>
      </c>
      <c r="E847" s="17" t="s">
        <v>7693</v>
      </c>
      <c r="F847" s="17" t="s">
        <v>7694</v>
      </c>
      <c r="G847" s="18">
        <v>11.38</v>
      </c>
      <c r="H847" s="18">
        <v>15.26</v>
      </c>
      <c r="I847" s="19">
        <v>575705.54</v>
      </c>
      <c r="J847" s="20">
        <v>40634</v>
      </c>
      <c r="K847" s="17" t="s">
        <v>9027</v>
      </c>
      <c r="L847" s="17" t="s">
        <v>7822</v>
      </c>
      <c r="M847" s="17" t="s">
        <v>7924</v>
      </c>
      <c r="N847" s="20">
        <v>40787</v>
      </c>
      <c r="O847" s="20">
        <v>40787</v>
      </c>
      <c r="P847" s="21">
        <f t="shared" si="26"/>
        <v>0</v>
      </c>
      <c r="Q847" s="22">
        <f t="shared" si="27"/>
        <v>0</v>
      </c>
    </row>
    <row r="848" spans="1:17" x14ac:dyDescent="0.2">
      <c r="A848" s="23">
        <v>114086</v>
      </c>
      <c r="B848" s="17" t="s">
        <v>65</v>
      </c>
      <c r="C848" s="17" t="s">
        <v>7771</v>
      </c>
      <c r="D848" s="17" t="s">
        <v>9028</v>
      </c>
      <c r="E848" s="17" t="s">
        <v>7693</v>
      </c>
      <c r="F848" s="17" t="s">
        <v>7694</v>
      </c>
      <c r="G848" s="18">
        <v>2.54</v>
      </c>
      <c r="H848" s="18">
        <v>6.33</v>
      </c>
      <c r="I848" s="19">
        <v>706955.7</v>
      </c>
      <c r="J848" s="20">
        <v>40634</v>
      </c>
      <c r="K848" s="17" t="s">
        <v>9029</v>
      </c>
      <c r="L848" s="17" t="s">
        <v>7957</v>
      </c>
      <c r="M848" s="17" t="s">
        <v>9030</v>
      </c>
      <c r="N848" s="20">
        <v>40833</v>
      </c>
      <c r="O848" s="20">
        <v>40833</v>
      </c>
      <c r="P848" s="21">
        <f t="shared" si="26"/>
        <v>0</v>
      </c>
      <c r="Q848" s="22">
        <f t="shared" si="27"/>
        <v>0</v>
      </c>
    </row>
    <row r="849" spans="1:17" x14ac:dyDescent="0.2">
      <c r="A849" s="23">
        <v>113471</v>
      </c>
      <c r="B849" s="17" t="s">
        <v>264</v>
      </c>
      <c r="C849" s="17" t="s">
        <v>7858</v>
      </c>
      <c r="D849" s="17" t="s">
        <v>363</v>
      </c>
      <c r="E849" s="17" t="s">
        <v>7693</v>
      </c>
      <c r="F849" s="17" t="s">
        <v>7694</v>
      </c>
      <c r="G849" s="18">
        <v>13.93</v>
      </c>
      <c r="H849" s="18">
        <v>15.48</v>
      </c>
      <c r="I849" s="19">
        <v>901102.43</v>
      </c>
      <c r="J849" s="20">
        <v>40347</v>
      </c>
      <c r="K849" s="17" t="s">
        <v>9031</v>
      </c>
      <c r="L849" s="17" t="s">
        <v>7763</v>
      </c>
      <c r="M849" s="17" t="s">
        <v>7823</v>
      </c>
      <c r="N849" s="20">
        <v>40482</v>
      </c>
      <c r="O849" s="20">
        <v>40482</v>
      </c>
      <c r="P849" s="21">
        <f t="shared" si="26"/>
        <v>0</v>
      </c>
      <c r="Q849" s="22">
        <f t="shared" si="27"/>
        <v>0</v>
      </c>
    </row>
    <row r="850" spans="1:17" x14ac:dyDescent="0.2">
      <c r="A850" s="23">
        <v>112193</v>
      </c>
      <c r="B850" s="17" t="s">
        <v>179</v>
      </c>
      <c r="C850" s="17" t="s">
        <v>7717</v>
      </c>
      <c r="D850" s="17" t="s">
        <v>653</v>
      </c>
      <c r="E850" s="17" t="s">
        <v>7693</v>
      </c>
      <c r="F850" s="17" t="s">
        <v>7694</v>
      </c>
      <c r="G850" s="18">
        <v>3.85</v>
      </c>
      <c r="H850" s="18">
        <v>8.69</v>
      </c>
      <c r="I850" s="19">
        <v>764896.4</v>
      </c>
      <c r="J850" s="20">
        <v>40347</v>
      </c>
      <c r="K850" s="17" t="s">
        <v>9032</v>
      </c>
      <c r="L850" s="17" t="s">
        <v>7957</v>
      </c>
      <c r="M850" s="17" t="s">
        <v>9033</v>
      </c>
      <c r="N850" s="20">
        <v>40482</v>
      </c>
      <c r="O850" s="20">
        <v>40482</v>
      </c>
      <c r="P850" s="21">
        <f t="shared" si="26"/>
        <v>0</v>
      </c>
      <c r="Q850" s="22">
        <f t="shared" si="27"/>
        <v>0</v>
      </c>
    </row>
    <row r="851" spans="1:17" x14ac:dyDescent="0.2">
      <c r="A851" s="23">
        <v>85056.01</v>
      </c>
      <c r="B851" s="17" t="s">
        <v>194</v>
      </c>
      <c r="C851" s="17" t="s">
        <v>8336</v>
      </c>
      <c r="D851" s="17" t="s">
        <v>2026</v>
      </c>
      <c r="E851" s="17" t="s">
        <v>7693</v>
      </c>
      <c r="F851" s="17" t="s">
        <v>7694</v>
      </c>
      <c r="G851" s="18">
        <v>0</v>
      </c>
      <c r="H851" s="18">
        <v>1.1200000000000001</v>
      </c>
      <c r="I851" s="19">
        <v>163377.26999999999</v>
      </c>
      <c r="J851" s="20">
        <v>40949</v>
      </c>
      <c r="K851" s="17" t="s">
        <v>9034</v>
      </c>
      <c r="L851" s="17" t="s">
        <v>8030</v>
      </c>
      <c r="M851" s="17" t="s">
        <v>9035</v>
      </c>
      <c r="N851" s="20">
        <v>41101</v>
      </c>
      <c r="O851" s="20">
        <v>41088</v>
      </c>
      <c r="P851" s="21">
        <f t="shared" si="26"/>
        <v>1</v>
      </c>
      <c r="Q851" s="22">
        <f t="shared" si="27"/>
        <v>-13</v>
      </c>
    </row>
    <row r="852" spans="1:17" x14ac:dyDescent="0.2">
      <c r="A852" s="23">
        <v>85056.01</v>
      </c>
      <c r="B852" s="17" t="s">
        <v>241</v>
      </c>
      <c r="C852" s="17" t="s">
        <v>7915</v>
      </c>
      <c r="D852" s="17" t="s">
        <v>2026</v>
      </c>
      <c r="E852" s="17" t="s">
        <v>7693</v>
      </c>
      <c r="F852" s="17" t="s">
        <v>7694</v>
      </c>
      <c r="G852" s="18">
        <v>0</v>
      </c>
      <c r="H852" s="18">
        <v>3.88</v>
      </c>
      <c r="I852" s="19">
        <v>163377.26999999999</v>
      </c>
      <c r="J852" s="20">
        <v>40949</v>
      </c>
      <c r="K852" s="17" t="s">
        <v>9034</v>
      </c>
      <c r="L852" s="17" t="s">
        <v>8030</v>
      </c>
      <c r="M852" s="17" t="s">
        <v>9035</v>
      </c>
      <c r="N852" s="20">
        <v>41101</v>
      </c>
      <c r="O852" s="20">
        <v>41088</v>
      </c>
      <c r="P852" s="21">
        <f t="shared" si="26"/>
        <v>1</v>
      </c>
      <c r="Q852" s="22">
        <f t="shared" si="27"/>
        <v>-13</v>
      </c>
    </row>
    <row r="853" spans="1:17" x14ac:dyDescent="0.2">
      <c r="A853" s="23">
        <v>115555</v>
      </c>
      <c r="B853" s="17" t="s">
        <v>172</v>
      </c>
      <c r="C853" s="17" t="s">
        <v>7710</v>
      </c>
      <c r="D853" s="17" t="s">
        <v>977</v>
      </c>
      <c r="E853" s="17" t="s">
        <v>7693</v>
      </c>
      <c r="F853" s="17" t="s">
        <v>7694</v>
      </c>
      <c r="G853" s="18">
        <v>17.510000000000002</v>
      </c>
      <c r="H853" s="18">
        <v>22.1</v>
      </c>
      <c r="I853" s="19">
        <v>914187.2</v>
      </c>
      <c r="J853" s="20">
        <v>40991</v>
      </c>
      <c r="K853" s="17" t="s">
        <v>9036</v>
      </c>
      <c r="L853" s="17" t="s">
        <v>7755</v>
      </c>
      <c r="M853" s="17" t="s">
        <v>9008</v>
      </c>
      <c r="N853" s="20">
        <v>41102</v>
      </c>
      <c r="O853" s="20">
        <v>41166</v>
      </c>
      <c r="P853" s="21">
        <f t="shared" si="26"/>
        <v>1</v>
      </c>
      <c r="Q853" s="22">
        <f t="shared" si="27"/>
        <v>64</v>
      </c>
    </row>
    <row r="854" spans="1:17" x14ac:dyDescent="0.2">
      <c r="A854" s="23">
        <v>115436</v>
      </c>
      <c r="B854" s="17" t="s">
        <v>98</v>
      </c>
      <c r="C854" s="17" t="s">
        <v>7760</v>
      </c>
      <c r="D854" s="17" t="s">
        <v>1124</v>
      </c>
      <c r="E854" s="17" t="s">
        <v>7693</v>
      </c>
      <c r="F854" s="17" t="s">
        <v>7694</v>
      </c>
      <c r="G854" s="18">
        <v>12.22</v>
      </c>
      <c r="H854" s="18">
        <v>15.54</v>
      </c>
      <c r="I854" s="19">
        <v>590932.53</v>
      </c>
      <c r="J854" s="20">
        <v>40991</v>
      </c>
      <c r="K854" s="17" t="s">
        <v>9037</v>
      </c>
      <c r="L854" s="17" t="s">
        <v>7927</v>
      </c>
      <c r="M854" s="17" t="s">
        <v>9038</v>
      </c>
      <c r="N854" s="20">
        <v>41108</v>
      </c>
      <c r="O854" s="20">
        <v>41075</v>
      </c>
      <c r="P854" s="21">
        <f t="shared" si="26"/>
        <v>1</v>
      </c>
      <c r="Q854" s="22">
        <f t="shared" si="27"/>
        <v>-33</v>
      </c>
    </row>
    <row r="855" spans="1:17" x14ac:dyDescent="0.2">
      <c r="A855" s="23">
        <v>114870</v>
      </c>
      <c r="B855" s="17" t="s">
        <v>314</v>
      </c>
      <c r="C855" s="17" t="s">
        <v>7736</v>
      </c>
      <c r="D855" s="17" t="s">
        <v>1011</v>
      </c>
      <c r="E855" s="17" t="s">
        <v>7693</v>
      </c>
      <c r="F855" s="17" t="s">
        <v>7694</v>
      </c>
      <c r="G855" s="18">
        <v>0</v>
      </c>
      <c r="H855" s="18">
        <v>10.3</v>
      </c>
      <c r="I855" s="19">
        <v>3042757.58</v>
      </c>
      <c r="J855" s="20">
        <v>40634</v>
      </c>
      <c r="K855" s="17" t="s">
        <v>9039</v>
      </c>
      <c r="L855" s="17" t="s">
        <v>7738</v>
      </c>
      <c r="M855" s="17" t="s">
        <v>7924</v>
      </c>
      <c r="N855" s="20">
        <v>40912</v>
      </c>
      <c r="O855" s="20">
        <v>40912</v>
      </c>
      <c r="P855" s="21">
        <f t="shared" si="26"/>
        <v>0</v>
      </c>
      <c r="Q855" s="22">
        <f t="shared" si="27"/>
        <v>0</v>
      </c>
    </row>
    <row r="856" spans="1:17" x14ac:dyDescent="0.2">
      <c r="A856" s="23">
        <v>114664</v>
      </c>
      <c r="B856" s="17" t="s">
        <v>183</v>
      </c>
      <c r="C856" s="17" t="s">
        <v>7835</v>
      </c>
      <c r="D856" s="17" t="s">
        <v>3089</v>
      </c>
      <c r="E856" s="17" t="s">
        <v>7693</v>
      </c>
      <c r="F856" s="17" t="s">
        <v>7694</v>
      </c>
      <c r="G856" s="18">
        <v>18.21</v>
      </c>
      <c r="H856" s="18">
        <v>24.07</v>
      </c>
      <c r="I856" s="19">
        <v>434811.27</v>
      </c>
      <c r="J856" s="20">
        <v>40634</v>
      </c>
      <c r="K856" s="17" t="s">
        <v>8698</v>
      </c>
      <c r="L856" s="17" t="s">
        <v>7927</v>
      </c>
      <c r="M856" s="17" t="s">
        <v>9040</v>
      </c>
      <c r="N856" s="20">
        <v>40774</v>
      </c>
      <c r="O856" s="20">
        <v>40774</v>
      </c>
      <c r="P856" s="21">
        <f t="shared" si="26"/>
        <v>0</v>
      </c>
      <c r="Q856" s="22">
        <f t="shared" si="27"/>
        <v>0</v>
      </c>
    </row>
    <row r="857" spans="1:17" x14ac:dyDescent="0.2">
      <c r="A857" s="23">
        <v>82349.009999999995</v>
      </c>
      <c r="B857" s="17" t="s">
        <v>199</v>
      </c>
      <c r="C857" s="17" t="s">
        <v>7715</v>
      </c>
      <c r="D857" s="17" t="s">
        <v>114</v>
      </c>
      <c r="E857" s="17" t="s">
        <v>7693</v>
      </c>
      <c r="F857" s="17" t="s">
        <v>7694</v>
      </c>
      <c r="G857" s="18">
        <v>6.79</v>
      </c>
      <c r="H857" s="18">
        <v>13.54</v>
      </c>
      <c r="I857" s="19">
        <v>4640641.55</v>
      </c>
      <c r="J857" s="20">
        <v>40802</v>
      </c>
      <c r="K857" s="17" t="s">
        <v>9041</v>
      </c>
      <c r="L857" s="17" t="s">
        <v>7699</v>
      </c>
      <c r="M857" s="17" t="s">
        <v>9042</v>
      </c>
      <c r="N857" s="20">
        <v>41191</v>
      </c>
      <c r="O857" s="20">
        <v>41191</v>
      </c>
      <c r="P857" s="21">
        <f t="shared" si="26"/>
        <v>0</v>
      </c>
      <c r="Q857" s="22">
        <f t="shared" si="27"/>
        <v>0</v>
      </c>
    </row>
    <row r="858" spans="1:17" x14ac:dyDescent="0.2">
      <c r="A858" s="23">
        <v>116101</v>
      </c>
      <c r="B858" s="17" t="s">
        <v>98</v>
      </c>
      <c r="C858" s="17" t="s">
        <v>7760</v>
      </c>
      <c r="D858" s="17" t="s">
        <v>2782</v>
      </c>
      <c r="E858" s="17" t="s">
        <v>7693</v>
      </c>
      <c r="F858" s="17" t="s">
        <v>7694</v>
      </c>
      <c r="G858" s="18">
        <v>5.21</v>
      </c>
      <c r="H858" s="18">
        <v>9.91</v>
      </c>
      <c r="I858" s="19">
        <v>365698.86</v>
      </c>
      <c r="J858" s="20">
        <v>40991</v>
      </c>
      <c r="K858" s="17" t="s">
        <v>9043</v>
      </c>
      <c r="L858" s="17" t="s">
        <v>8034</v>
      </c>
      <c r="M858" s="17" t="s">
        <v>9044</v>
      </c>
      <c r="N858" s="20">
        <v>41109</v>
      </c>
      <c r="O858" s="20">
        <v>41109</v>
      </c>
      <c r="P858" s="21">
        <f t="shared" si="26"/>
        <v>0</v>
      </c>
      <c r="Q858" s="22">
        <f t="shared" si="27"/>
        <v>0</v>
      </c>
    </row>
    <row r="859" spans="1:17" x14ac:dyDescent="0.2">
      <c r="A859" s="23">
        <v>82864.009999999995</v>
      </c>
      <c r="B859" s="17" t="s">
        <v>318</v>
      </c>
      <c r="C859" s="17" t="s">
        <v>7887</v>
      </c>
      <c r="D859" s="17" t="s">
        <v>114</v>
      </c>
      <c r="E859" s="17" t="s">
        <v>7693</v>
      </c>
      <c r="F859" s="17" t="s">
        <v>7694</v>
      </c>
      <c r="G859" s="18">
        <v>0</v>
      </c>
      <c r="H859" s="18">
        <v>3.1</v>
      </c>
      <c r="I859" s="19">
        <v>1393583.69</v>
      </c>
      <c r="J859" s="20">
        <v>40802</v>
      </c>
      <c r="K859" s="17" t="s">
        <v>9045</v>
      </c>
      <c r="L859" s="17" t="s">
        <v>7706</v>
      </c>
      <c r="M859" s="17" t="s">
        <v>9046</v>
      </c>
      <c r="N859" s="20">
        <v>41115</v>
      </c>
      <c r="O859" s="20">
        <v>41090</v>
      </c>
      <c r="P859" s="21">
        <f t="shared" si="26"/>
        <v>1</v>
      </c>
      <c r="Q859" s="22">
        <f t="shared" si="27"/>
        <v>-25</v>
      </c>
    </row>
    <row r="860" spans="1:17" x14ac:dyDescent="0.2">
      <c r="A860" s="23">
        <v>115539</v>
      </c>
      <c r="B860" s="17" t="s">
        <v>188</v>
      </c>
      <c r="C860" s="17" t="s">
        <v>7704</v>
      </c>
      <c r="D860" s="17" t="s">
        <v>114</v>
      </c>
      <c r="E860" s="17" t="s">
        <v>7693</v>
      </c>
      <c r="F860" s="17" t="s">
        <v>7694</v>
      </c>
      <c r="G860" s="18">
        <v>0</v>
      </c>
      <c r="H860" s="18">
        <v>7.14</v>
      </c>
      <c r="I860" s="19">
        <v>3433023.11</v>
      </c>
      <c r="J860" s="20">
        <v>40802</v>
      </c>
      <c r="K860" s="17" t="s">
        <v>9045</v>
      </c>
      <c r="L860" s="17" t="s">
        <v>7706</v>
      </c>
      <c r="M860" s="17" t="s">
        <v>9047</v>
      </c>
      <c r="N860" s="20">
        <v>41115</v>
      </c>
      <c r="O860" s="20">
        <v>41090</v>
      </c>
      <c r="P860" s="21">
        <f t="shared" si="26"/>
        <v>1</v>
      </c>
      <c r="Q860" s="22">
        <f t="shared" si="27"/>
        <v>-25</v>
      </c>
    </row>
    <row r="861" spans="1:17" x14ac:dyDescent="0.2">
      <c r="A861" s="23">
        <v>81933.009999999995</v>
      </c>
      <c r="B861" s="17" t="s">
        <v>18</v>
      </c>
      <c r="C861" s="17" t="s">
        <v>7700</v>
      </c>
      <c r="D861" s="17" t="s">
        <v>348</v>
      </c>
      <c r="E861" s="17" t="s">
        <v>7693</v>
      </c>
      <c r="F861" s="17" t="s">
        <v>7694</v>
      </c>
      <c r="G861" s="18">
        <v>20.8</v>
      </c>
      <c r="H861" s="18">
        <v>27.6</v>
      </c>
      <c r="I861" s="19">
        <v>2961907.59</v>
      </c>
      <c r="J861" s="20">
        <v>40991</v>
      </c>
      <c r="K861" s="17" t="s">
        <v>9048</v>
      </c>
      <c r="L861" s="17" t="s">
        <v>7702</v>
      </c>
      <c r="M861" s="17" t="s">
        <v>7998</v>
      </c>
      <c r="N861" s="20">
        <v>41142</v>
      </c>
      <c r="O861" s="20">
        <v>41142</v>
      </c>
      <c r="P861" s="21">
        <f t="shared" si="26"/>
        <v>0</v>
      </c>
      <c r="Q861" s="22">
        <f t="shared" si="27"/>
        <v>0</v>
      </c>
    </row>
    <row r="862" spans="1:17" x14ac:dyDescent="0.2">
      <c r="A862" s="23">
        <v>115554</v>
      </c>
      <c r="B862" s="17" t="s">
        <v>318</v>
      </c>
      <c r="C862" s="17" t="s">
        <v>7887</v>
      </c>
      <c r="D862" s="17" t="s">
        <v>662</v>
      </c>
      <c r="E862" s="17" t="s">
        <v>7693</v>
      </c>
      <c r="F862" s="17" t="s">
        <v>7694</v>
      </c>
      <c r="G862" s="18">
        <v>0</v>
      </c>
      <c r="H862" s="18">
        <v>7.37</v>
      </c>
      <c r="I862" s="19">
        <v>447517.02</v>
      </c>
      <c r="J862" s="20">
        <v>40949</v>
      </c>
      <c r="K862" s="17" t="s">
        <v>9049</v>
      </c>
      <c r="L862" s="17" t="s">
        <v>7706</v>
      </c>
      <c r="M862" s="17" t="s">
        <v>9050</v>
      </c>
      <c r="N862" s="20">
        <v>41123</v>
      </c>
      <c r="O862" s="20">
        <v>41121</v>
      </c>
      <c r="P862" s="21">
        <f t="shared" si="26"/>
        <v>1</v>
      </c>
      <c r="Q862" s="22">
        <f t="shared" si="27"/>
        <v>-2</v>
      </c>
    </row>
    <row r="863" spans="1:17" x14ac:dyDescent="0.2">
      <c r="A863" s="23">
        <v>115611</v>
      </c>
      <c r="B863" s="17" t="s">
        <v>264</v>
      </c>
      <c r="C863" s="17" t="s">
        <v>7858</v>
      </c>
      <c r="D863" s="17" t="s">
        <v>114</v>
      </c>
      <c r="E863" s="17" t="s">
        <v>7693</v>
      </c>
      <c r="F863" s="17" t="s">
        <v>7694</v>
      </c>
      <c r="G863" s="18">
        <v>0</v>
      </c>
      <c r="H863" s="18">
        <v>7.36</v>
      </c>
      <c r="I863" s="19">
        <v>4037145.5</v>
      </c>
      <c r="J863" s="20">
        <v>40802</v>
      </c>
      <c r="K863" s="17" t="s">
        <v>9051</v>
      </c>
      <c r="L863" s="17" t="s">
        <v>7738</v>
      </c>
      <c r="M863" s="17" t="s">
        <v>7764</v>
      </c>
      <c r="N863" s="20">
        <v>41131</v>
      </c>
      <c r="O863" s="20">
        <v>41121</v>
      </c>
      <c r="P863" s="21">
        <f t="shared" si="26"/>
        <v>1</v>
      </c>
      <c r="Q863" s="22">
        <f t="shared" si="27"/>
        <v>-10</v>
      </c>
    </row>
    <row r="864" spans="1:17" x14ac:dyDescent="0.2">
      <c r="A864" s="23">
        <v>81556.009999999995</v>
      </c>
      <c r="B864" s="17" t="s">
        <v>183</v>
      </c>
      <c r="C864" s="17" t="s">
        <v>7835</v>
      </c>
      <c r="D864" s="17" t="s">
        <v>3089</v>
      </c>
      <c r="E864" s="17" t="s">
        <v>7693</v>
      </c>
      <c r="F864" s="17" t="s">
        <v>7694</v>
      </c>
      <c r="G864" s="18">
        <v>12.98</v>
      </c>
      <c r="H864" s="18">
        <v>18.21</v>
      </c>
      <c r="I864" s="19">
        <v>333017.93</v>
      </c>
      <c r="J864" s="20">
        <v>41033</v>
      </c>
      <c r="K864" s="17" t="s">
        <v>9052</v>
      </c>
      <c r="L864" s="17" t="s">
        <v>7927</v>
      </c>
      <c r="M864" s="17" t="s">
        <v>9053</v>
      </c>
      <c r="N864" s="20">
        <v>41104</v>
      </c>
      <c r="O864" s="20">
        <v>41104</v>
      </c>
      <c r="P864" s="21">
        <f t="shared" si="26"/>
        <v>0</v>
      </c>
      <c r="Q864" s="22">
        <f t="shared" si="27"/>
        <v>0</v>
      </c>
    </row>
    <row r="865" spans="1:17" x14ac:dyDescent="0.2">
      <c r="A865" s="23">
        <v>115569</v>
      </c>
      <c r="B865" s="17" t="s">
        <v>250</v>
      </c>
      <c r="C865" s="17" t="s">
        <v>7790</v>
      </c>
      <c r="D865" s="17" t="s">
        <v>1667</v>
      </c>
      <c r="E865" s="17" t="s">
        <v>7693</v>
      </c>
      <c r="F865" s="17" t="s">
        <v>7710</v>
      </c>
      <c r="G865" s="18">
        <v>9</v>
      </c>
      <c r="H865" s="18">
        <v>16</v>
      </c>
      <c r="I865" s="19">
        <v>333156.83</v>
      </c>
      <c r="J865" s="20">
        <v>40991</v>
      </c>
      <c r="K865" s="17" t="s">
        <v>9054</v>
      </c>
      <c r="L865" s="17" t="s">
        <v>8034</v>
      </c>
      <c r="M865" s="17" t="s">
        <v>9055</v>
      </c>
      <c r="N865" s="20">
        <v>41148</v>
      </c>
      <c r="O865" s="20">
        <v>41121</v>
      </c>
      <c r="P865" s="21">
        <f t="shared" si="26"/>
        <v>1</v>
      </c>
      <c r="Q865" s="22">
        <f t="shared" si="27"/>
        <v>-27</v>
      </c>
    </row>
    <row r="866" spans="1:17" x14ac:dyDescent="0.2">
      <c r="A866" s="23">
        <v>115544</v>
      </c>
      <c r="B866" s="17" t="s">
        <v>152</v>
      </c>
      <c r="C866" s="17" t="s">
        <v>7994</v>
      </c>
      <c r="D866" s="17" t="s">
        <v>1652</v>
      </c>
      <c r="E866" s="17" t="s">
        <v>7693</v>
      </c>
      <c r="F866" s="17" t="s">
        <v>7694</v>
      </c>
      <c r="G866" s="18">
        <v>0</v>
      </c>
      <c r="H866" s="18">
        <v>8.09</v>
      </c>
      <c r="I866" s="19">
        <v>709045.29</v>
      </c>
      <c r="J866" s="20">
        <v>40991</v>
      </c>
      <c r="K866" s="17" t="s">
        <v>9056</v>
      </c>
      <c r="L866" s="17" t="s">
        <v>8411</v>
      </c>
      <c r="M866" s="17" t="s">
        <v>9057</v>
      </c>
      <c r="N866" s="20">
        <v>41150</v>
      </c>
      <c r="O866" s="20">
        <v>41092</v>
      </c>
      <c r="P866" s="21">
        <f t="shared" si="26"/>
        <v>1</v>
      </c>
      <c r="Q866" s="22">
        <f t="shared" si="27"/>
        <v>-58</v>
      </c>
    </row>
    <row r="867" spans="1:17" x14ac:dyDescent="0.2">
      <c r="A867" s="23">
        <v>84571.01</v>
      </c>
      <c r="B867" s="17" t="s">
        <v>83</v>
      </c>
      <c r="C867" s="17" t="s">
        <v>8094</v>
      </c>
      <c r="D867" s="17" t="s">
        <v>137</v>
      </c>
      <c r="E867" s="17" t="s">
        <v>7693</v>
      </c>
      <c r="F867" s="17" t="s">
        <v>7694</v>
      </c>
      <c r="G867" s="18">
        <v>0</v>
      </c>
      <c r="H867" s="18">
        <v>1.72</v>
      </c>
      <c r="I867" s="19">
        <v>322171.12</v>
      </c>
      <c r="J867" s="20">
        <v>41075</v>
      </c>
      <c r="K867" s="17" t="s">
        <v>9058</v>
      </c>
      <c r="L867" s="17" t="s">
        <v>7696</v>
      </c>
      <c r="M867" s="17" t="s">
        <v>8009</v>
      </c>
      <c r="N867" s="20">
        <v>41165</v>
      </c>
      <c r="O867" s="20">
        <v>41164</v>
      </c>
      <c r="P867" s="21">
        <f t="shared" si="26"/>
        <v>1</v>
      </c>
      <c r="Q867" s="22">
        <f t="shared" si="27"/>
        <v>-1</v>
      </c>
    </row>
    <row r="868" spans="1:17" x14ac:dyDescent="0.2">
      <c r="A868" s="23">
        <v>83320.009999999995</v>
      </c>
      <c r="B868" s="17" t="s">
        <v>798</v>
      </c>
      <c r="C868" s="17" t="s">
        <v>7726</v>
      </c>
      <c r="D868" s="17" t="s">
        <v>538</v>
      </c>
      <c r="E868" s="17" t="s">
        <v>7693</v>
      </c>
      <c r="F868" s="17" t="s">
        <v>7694</v>
      </c>
      <c r="G868" s="18">
        <v>19</v>
      </c>
      <c r="H868" s="18">
        <v>24.89</v>
      </c>
      <c r="I868" s="19">
        <v>571796.43000000005</v>
      </c>
      <c r="J868" s="20">
        <v>40991</v>
      </c>
      <c r="K868" s="17" t="s">
        <v>9059</v>
      </c>
      <c r="L868" s="17" t="s">
        <v>7728</v>
      </c>
      <c r="M868" s="17" t="s">
        <v>8783</v>
      </c>
      <c r="N868" s="20">
        <v>41179</v>
      </c>
      <c r="O868" s="20">
        <v>41190</v>
      </c>
      <c r="P868" s="21">
        <f t="shared" si="26"/>
        <v>1</v>
      </c>
      <c r="Q868" s="22">
        <f t="shared" si="27"/>
        <v>11</v>
      </c>
    </row>
    <row r="869" spans="1:17" x14ac:dyDescent="0.2">
      <c r="A869" s="23">
        <v>113958</v>
      </c>
      <c r="B869" s="17" t="s">
        <v>252</v>
      </c>
      <c r="C869" s="17" t="s">
        <v>8602</v>
      </c>
      <c r="D869" s="17" t="s">
        <v>660</v>
      </c>
      <c r="E869" s="17" t="s">
        <v>7693</v>
      </c>
      <c r="F869" s="17" t="s">
        <v>7694</v>
      </c>
      <c r="G869" s="18">
        <v>10.71</v>
      </c>
      <c r="H869" s="18">
        <v>17.03</v>
      </c>
      <c r="I869" s="19">
        <v>591032.82999999996</v>
      </c>
      <c r="J869" s="20">
        <v>41033</v>
      </c>
      <c r="K869" s="17" t="s">
        <v>9060</v>
      </c>
      <c r="L869" s="17" t="s">
        <v>7728</v>
      </c>
      <c r="M869" s="17" t="s">
        <v>8995</v>
      </c>
      <c r="N869" s="20">
        <v>41179</v>
      </c>
      <c r="O869" s="20">
        <v>41200</v>
      </c>
      <c r="P869" s="21">
        <f t="shared" si="26"/>
        <v>1</v>
      </c>
      <c r="Q869" s="22">
        <f t="shared" si="27"/>
        <v>21</v>
      </c>
    </row>
    <row r="870" spans="1:17" x14ac:dyDescent="0.2">
      <c r="A870" s="23">
        <v>115449</v>
      </c>
      <c r="B870" s="17" t="s">
        <v>264</v>
      </c>
      <c r="C870" s="17" t="s">
        <v>7858</v>
      </c>
      <c r="D870" s="17" t="s">
        <v>2836</v>
      </c>
      <c r="E870" s="17" t="s">
        <v>7693</v>
      </c>
      <c r="F870" s="17" t="s">
        <v>7694</v>
      </c>
      <c r="G870" s="18">
        <v>0</v>
      </c>
      <c r="H870" s="18">
        <v>11.4</v>
      </c>
      <c r="I870" s="19">
        <v>1150480.26</v>
      </c>
      <c r="J870" s="20">
        <v>41369</v>
      </c>
      <c r="K870" s="17" t="s">
        <v>9061</v>
      </c>
      <c r="L870" s="17" t="s">
        <v>8034</v>
      </c>
      <c r="M870" s="17" t="s">
        <v>9062</v>
      </c>
      <c r="N870" s="20">
        <v>41549</v>
      </c>
      <c r="O870" s="20">
        <v>41549</v>
      </c>
      <c r="P870" s="21">
        <f t="shared" si="26"/>
        <v>0</v>
      </c>
      <c r="Q870" s="22">
        <f t="shared" si="27"/>
        <v>0</v>
      </c>
    </row>
    <row r="871" spans="1:17" x14ac:dyDescent="0.2">
      <c r="A871" s="23">
        <v>115557</v>
      </c>
      <c r="B871" s="17" t="s">
        <v>318</v>
      </c>
      <c r="C871" s="17" t="s">
        <v>7887</v>
      </c>
      <c r="D871" s="17" t="s">
        <v>6319</v>
      </c>
      <c r="E871" s="17" t="s">
        <v>7693</v>
      </c>
      <c r="F871" s="17" t="s">
        <v>7694</v>
      </c>
      <c r="G871" s="18">
        <v>0</v>
      </c>
      <c r="H871" s="18">
        <v>1.52</v>
      </c>
      <c r="I871" s="19">
        <v>538716.85</v>
      </c>
      <c r="J871" s="20">
        <v>40991</v>
      </c>
      <c r="K871" s="17" t="s">
        <v>9063</v>
      </c>
      <c r="L871" s="17" t="s">
        <v>7706</v>
      </c>
      <c r="M871" s="17" t="s">
        <v>9008</v>
      </c>
      <c r="N871" s="20">
        <v>41180</v>
      </c>
      <c r="O871" s="20">
        <v>41173</v>
      </c>
      <c r="P871" s="21">
        <f t="shared" si="26"/>
        <v>1</v>
      </c>
      <c r="Q871" s="22">
        <f t="shared" si="27"/>
        <v>-7</v>
      </c>
    </row>
    <row r="872" spans="1:17" x14ac:dyDescent="0.2">
      <c r="A872" s="23">
        <v>116074</v>
      </c>
      <c r="B872" s="17" t="s">
        <v>204</v>
      </c>
      <c r="C872" s="17" t="s">
        <v>7839</v>
      </c>
      <c r="D872" s="17" t="s">
        <v>457</v>
      </c>
      <c r="E872" s="17" t="s">
        <v>7693</v>
      </c>
      <c r="F872" s="17" t="s">
        <v>7694</v>
      </c>
      <c r="G872" s="18">
        <v>20.3</v>
      </c>
      <c r="H872" s="18">
        <v>28.25</v>
      </c>
      <c r="I872" s="19">
        <v>218818.75</v>
      </c>
      <c r="J872" s="20">
        <v>40991</v>
      </c>
      <c r="K872" s="17" t="s">
        <v>9064</v>
      </c>
      <c r="L872" s="17" t="s">
        <v>8034</v>
      </c>
      <c r="M872" s="17" t="s">
        <v>9065</v>
      </c>
      <c r="N872" s="20">
        <v>41183</v>
      </c>
      <c r="O872" s="20">
        <v>41125</v>
      </c>
      <c r="P872" s="21">
        <f t="shared" si="26"/>
        <v>1</v>
      </c>
      <c r="Q872" s="22">
        <f t="shared" si="27"/>
        <v>-58</v>
      </c>
    </row>
    <row r="873" spans="1:17" x14ac:dyDescent="0.2">
      <c r="A873" s="23">
        <v>84029.01</v>
      </c>
      <c r="B873" s="17" t="s">
        <v>264</v>
      </c>
      <c r="C873" s="17" t="s">
        <v>7858</v>
      </c>
      <c r="D873" s="17" t="s">
        <v>9066</v>
      </c>
      <c r="E873" s="17" t="s">
        <v>7693</v>
      </c>
      <c r="F873" s="17" t="s">
        <v>7694</v>
      </c>
      <c r="G873" s="18">
        <v>10.07</v>
      </c>
      <c r="H873" s="18">
        <v>13.34</v>
      </c>
      <c r="I873" s="19">
        <v>413275.83</v>
      </c>
      <c r="J873" s="20">
        <v>41075</v>
      </c>
      <c r="K873" s="17" t="s">
        <v>9067</v>
      </c>
      <c r="L873" s="17" t="s">
        <v>7763</v>
      </c>
      <c r="M873" s="17" t="s">
        <v>8397</v>
      </c>
      <c r="N873" s="20">
        <v>41195</v>
      </c>
      <c r="O873" s="20">
        <v>41195</v>
      </c>
      <c r="P873" s="21">
        <f t="shared" si="26"/>
        <v>0</v>
      </c>
      <c r="Q873" s="22">
        <f t="shared" si="27"/>
        <v>0</v>
      </c>
    </row>
    <row r="874" spans="1:17" x14ac:dyDescent="0.2">
      <c r="A874" s="23">
        <v>116072</v>
      </c>
      <c r="B874" s="17" t="s">
        <v>803</v>
      </c>
      <c r="C874" s="17" t="s">
        <v>8000</v>
      </c>
      <c r="D874" s="17" t="s">
        <v>1783</v>
      </c>
      <c r="E874" s="17" t="s">
        <v>7693</v>
      </c>
      <c r="F874" s="17" t="s">
        <v>7694</v>
      </c>
      <c r="G874" s="18">
        <v>5.25</v>
      </c>
      <c r="H874" s="18">
        <v>9.51</v>
      </c>
      <c r="I874" s="19">
        <v>485169.15</v>
      </c>
      <c r="J874" s="20">
        <v>41075</v>
      </c>
      <c r="K874" s="17" t="s">
        <v>9068</v>
      </c>
      <c r="L874" s="17" t="s">
        <v>7927</v>
      </c>
      <c r="M874" s="17" t="s">
        <v>9069</v>
      </c>
      <c r="N874" s="20">
        <v>41184</v>
      </c>
      <c r="O874" s="20">
        <v>41184</v>
      </c>
      <c r="P874" s="21">
        <f t="shared" si="26"/>
        <v>0</v>
      </c>
      <c r="Q874" s="22">
        <f t="shared" si="27"/>
        <v>0</v>
      </c>
    </row>
    <row r="875" spans="1:17" x14ac:dyDescent="0.2">
      <c r="A875" s="23">
        <v>115433</v>
      </c>
      <c r="B875" s="17" t="s">
        <v>278</v>
      </c>
      <c r="C875" s="17" t="s">
        <v>7968</v>
      </c>
      <c r="D875" s="17" t="s">
        <v>1816</v>
      </c>
      <c r="E875" s="17" t="s">
        <v>7693</v>
      </c>
      <c r="F875" s="17" t="s">
        <v>7694</v>
      </c>
      <c r="G875" s="18">
        <v>0</v>
      </c>
      <c r="H875" s="18">
        <v>13.64</v>
      </c>
      <c r="I875" s="19">
        <v>348650.38</v>
      </c>
      <c r="J875" s="20">
        <v>40991</v>
      </c>
      <c r="K875" s="17" t="s">
        <v>9064</v>
      </c>
      <c r="L875" s="17" t="s">
        <v>8034</v>
      </c>
      <c r="M875" s="17" t="s">
        <v>8243</v>
      </c>
      <c r="N875" s="20">
        <v>41183</v>
      </c>
      <c r="O875" s="20">
        <v>41125</v>
      </c>
      <c r="P875" s="21">
        <f t="shared" si="26"/>
        <v>1</v>
      </c>
      <c r="Q875" s="22">
        <f t="shared" si="27"/>
        <v>-58</v>
      </c>
    </row>
    <row r="876" spans="1:17" x14ac:dyDescent="0.2">
      <c r="A876" s="23">
        <v>83197.009999999995</v>
      </c>
      <c r="B876" s="17" t="s">
        <v>254</v>
      </c>
      <c r="C876" s="17" t="s">
        <v>7721</v>
      </c>
      <c r="D876" s="17" t="s">
        <v>977</v>
      </c>
      <c r="E876" s="17" t="s">
        <v>7693</v>
      </c>
      <c r="F876" s="17" t="s">
        <v>7694</v>
      </c>
      <c r="G876" s="18">
        <v>12.6</v>
      </c>
      <c r="H876" s="18">
        <v>19.600000000000001</v>
      </c>
      <c r="I876" s="19">
        <v>559011.22</v>
      </c>
      <c r="J876" s="20">
        <v>41075</v>
      </c>
      <c r="K876" s="17" t="s">
        <v>9070</v>
      </c>
      <c r="L876" s="17" t="s">
        <v>7755</v>
      </c>
      <c r="M876" s="17" t="s">
        <v>8995</v>
      </c>
      <c r="N876" s="20">
        <v>41190</v>
      </c>
      <c r="O876" s="20">
        <v>41197</v>
      </c>
      <c r="P876" s="21">
        <f t="shared" si="26"/>
        <v>1</v>
      </c>
      <c r="Q876" s="22">
        <f t="shared" si="27"/>
        <v>7</v>
      </c>
    </row>
    <row r="877" spans="1:17" x14ac:dyDescent="0.2">
      <c r="A877" s="23">
        <v>81600.009999999995</v>
      </c>
      <c r="B877" s="17" t="s">
        <v>65</v>
      </c>
      <c r="C877" s="17" t="s">
        <v>7771</v>
      </c>
      <c r="D877" s="17" t="s">
        <v>108</v>
      </c>
      <c r="E877" s="17" t="s">
        <v>7693</v>
      </c>
      <c r="F877" s="17" t="s">
        <v>7694</v>
      </c>
      <c r="G877" s="18">
        <v>0</v>
      </c>
      <c r="H877" s="18">
        <v>6.18</v>
      </c>
      <c r="I877" s="19">
        <v>4556099.21</v>
      </c>
      <c r="J877" s="20">
        <v>40949</v>
      </c>
      <c r="K877" s="17" t="s">
        <v>9071</v>
      </c>
      <c r="L877" s="17" t="s">
        <v>7957</v>
      </c>
      <c r="M877" s="17" t="s">
        <v>9072</v>
      </c>
      <c r="N877" s="20">
        <v>41191</v>
      </c>
      <c r="O877" s="20">
        <v>41121</v>
      </c>
      <c r="P877" s="21">
        <f t="shared" si="26"/>
        <v>1</v>
      </c>
      <c r="Q877" s="22">
        <f t="shared" si="27"/>
        <v>-70</v>
      </c>
    </row>
    <row r="878" spans="1:17" x14ac:dyDescent="0.2">
      <c r="A878" s="23">
        <v>116156</v>
      </c>
      <c r="B878" s="17" t="s">
        <v>83</v>
      </c>
      <c r="C878" s="17" t="s">
        <v>8094</v>
      </c>
      <c r="D878" s="17" t="s">
        <v>9073</v>
      </c>
      <c r="E878" s="17" t="s">
        <v>7693</v>
      </c>
      <c r="F878" s="17" t="s">
        <v>7694</v>
      </c>
      <c r="G878" s="18">
        <v>0</v>
      </c>
      <c r="H878" s="18">
        <v>9.2799999999999994</v>
      </c>
      <c r="I878" s="19">
        <v>1709378.07</v>
      </c>
      <c r="J878" s="20">
        <v>41075</v>
      </c>
      <c r="K878" s="17" t="s">
        <v>9074</v>
      </c>
      <c r="L878" s="17" t="s">
        <v>7696</v>
      </c>
      <c r="M878" s="17" t="s">
        <v>8009</v>
      </c>
      <c r="N878" s="20">
        <v>41201</v>
      </c>
      <c r="O878" s="20">
        <v>41201</v>
      </c>
      <c r="P878" s="21">
        <f t="shared" si="26"/>
        <v>0</v>
      </c>
      <c r="Q878" s="22">
        <f t="shared" si="27"/>
        <v>0</v>
      </c>
    </row>
    <row r="879" spans="1:17" x14ac:dyDescent="0.2">
      <c r="A879" s="23">
        <v>117707</v>
      </c>
      <c r="B879" s="17" t="s">
        <v>131</v>
      </c>
      <c r="C879" s="17" t="s">
        <v>7753</v>
      </c>
      <c r="D879" s="17" t="s">
        <v>1837</v>
      </c>
      <c r="E879" s="17" t="s">
        <v>7693</v>
      </c>
      <c r="F879" s="17" t="s">
        <v>7694</v>
      </c>
      <c r="G879" s="18">
        <v>0</v>
      </c>
      <c r="H879" s="18">
        <v>4.3</v>
      </c>
      <c r="I879" s="19">
        <v>890944.93</v>
      </c>
      <c r="J879" s="20">
        <v>41320</v>
      </c>
      <c r="K879" s="17" t="s">
        <v>9075</v>
      </c>
      <c r="L879" s="17" t="s">
        <v>7849</v>
      </c>
      <c r="M879" s="17" t="s">
        <v>8011</v>
      </c>
      <c r="N879" s="20">
        <v>41474</v>
      </c>
      <c r="O879" s="20">
        <v>41474</v>
      </c>
      <c r="P879" s="21">
        <f t="shared" si="26"/>
        <v>0</v>
      </c>
      <c r="Q879" s="22">
        <f t="shared" si="27"/>
        <v>0</v>
      </c>
    </row>
    <row r="880" spans="1:17" x14ac:dyDescent="0.2">
      <c r="A880" s="23">
        <v>115435</v>
      </c>
      <c r="B880" s="17" t="s">
        <v>199</v>
      </c>
      <c r="C880" s="17" t="s">
        <v>7715</v>
      </c>
      <c r="D880" s="17" t="s">
        <v>8249</v>
      </c>
      <c r="E880" s="17" t="s">
        <v>7693</v>
      </c>
      <c r="F880" s="17" t="s">
        <v>7694</v>
      </c>
      <c r="G880" s="18">
        <v>0</v>
      </c>
      <c r="H880" s="18">
        <v>1.61</v>
      </c>
      <c r="I880" s="19">
        <v>557405.5</v>
      </c>
      <c r="J880" s="20">
        <v>40991</v>
      </c>
      <c r="K880" s="17" t="s">
        <v>9076</v>
      </c>
      <c r="L880" s="17" t="s">
        <v>7773</v>
      </c>
      <c r="M880" s="17" t="s">
        <v>9077</v>
      </c>
      <c r="N880" s="20">
        <v>41191</v>
      </c>
      <c r="O880" s="20">
        <v>41121</v>
      </c>
      <c r="P880" s="21">
        <f t="shared" si="26"/>
        <v>1</v>
      </c>
      <c r="Q880" s="22">
        <f t="shared" si="27"/>
        <v>-70</v>
      </c>
    </row>
    <row r="881" spans="1:17" x14ac:dyDescent="0.2">
      <c r="A881" s="23">
        <v>116076</v>
      </c>
      <c r="B881" s="17" t="s">
        <v>199</v>
      </c>
      <c r="C881" s="17" t="s">
        <v>7715</v>
      </c>
      <c r="D881" s="17" t="s">
        <v>465</v>
      </c>
      <c r="E881" s="17" t="s">
        <v>7693</v>
      </c>
      <c r="F881" s="17" t="s">
        <v>7694</v>
      </c>
      <c r="G881" s="18">
        <v>14.24</v>
      </c>
      <c r="H881" s="18">
        <v>15.99</v>
      </c>
      <c r="I881" s="19">
        <v>304111.57</v>
      </c>
      <c r="J881" s="20">
        <v>40991</v>
      </c>
      <c r="K881" s="17" t="s">
        <v>9076</v>
      </c>
      <c r="L881" s="17" t="s">
        <v>7773</v>
      </c>
      <c r="M881" s="17" t="s">
        <v>9078</v>
      </c>
      <c r="N881" s="20">
        <v>41191</v>
      </c>
      <c r="O881" s="20">
        <v>41121</v>
      </c>
      <c r="P881" s="21">
        <f t="shared" si="26"/>
        <v>1</v>
      </c>
      <c r="Q881" s="22">
        <f t="shared" si="27"/>
        <v>-70</v>
      </c>
    </row>
    <row r="882" spans="1:17" x14ac:dyDescent="0.2">
      <c r="A882" s="23">
        <v>83654.009999999995</v>
      </c>
      <c r="B882" s="17" t="s">
        <v>199</v>
      </c>
      <c r="C882" s="17" t="s">
        <v>7715</v>
      </c>
      <c r="D882" s="17" t="s">
        <v>3693</v>
      </c>
      <c r="E882" s="17" t="s">
        <v>7693</v>
      </c>
      <c r="F882" s="17" t="s">
        <v>7694</v>
      </c>
      <c r="G882" s="18">
        <v>5.23</v>
      </c>
      <c r="H882" s="18">
        <v>10.39</v>
      </c>
      <c r="I882" s="19">
        <v>609232.67000000004</v>
      </c>
      <c r="J882" s="20">
        <v>40949</v>
      </c>
      <c r="K882" s="17" t="s">
        <v>9079</v>
      </c>
      <c r="L882" s="17" t="s">
        <v>7699</v>
      </c>
      <c r="M882" s="17" t="s">
        <v>9080</v>
      </c>
      <c r="N882" s="20">
        <v>41191</v>
      </c>
      <c r="O882" s="20">
        <v>41121</v>
      </c>
      <c r="P882" s="21">
        <f t="shared" si="26"/>
        <v>1</v>
      </c>
      <c r="Q882" s="22">
        <f t="shared" si="27"/>
        <v>-70</v>
      </c>
    </row>
    <row r="883" spans="1:17" x14ac:dyDescent="0.2">
      <c r="A883" s="23">
        <v>115439</v>
      </c>
      <c r="B883" s="17" t="s">
        <v>212</v>
      </c>
      <c r="C883" s="17" t="s">
        <v>8097</v>
      </c>
      <c r="D883" s="17" t="s">
        <v>450</v>
      </c>
      <c r="E883" s="17" t="s">
        <v>7693</v>
      </c>
      <c r="F883" s="17" t="s">
        <v>7694</v>
      </c>
      <c r="G883" s="18">
        <v>13.41</v>
      </c>
      <c r="H883" s="18">
        <v>16.920000000000002</v>
      </c>
      <c r="I883" s="19">
        <v>1093493.69</v>
      </c>
      <c r="J883" s="20">
        <v>40991</v>
      </c>
      <c r="K883" s="17" t="s">
        <v>9081</v>
      </c>
      <c r="L883" s="17" t="s">
        <v>7699</v>
      </c>
      <c r="M883" s="17" t="s">
        <v>9082</v>
      </c>
      <c r="N883" s="20">
        <v>41191</v>
      </c>
      <c r="O883" s="20">
        <v>41135</v>
      </c>
      <c r="P883" s="21">
        <f t="shared" si="26"/>
        <v>1</v>
      </c>
      <c r="Q883" s="22">
        <f t="shared" si="27"/>
        <v>-56</v>
      </c>
    </row>
    <row r="884" spans="1:17" x14ac:dyDescent="0.2">
      <c r="A884" s="23">
        <v>84266.01</v>
      </c>
      <c r="B884" s="17" t="s">
        <v>65</v>
      </c>
      <c r="C884" s="17" t="s">
        <v>7771</v>
      </c>
      <c r="D884" s="17" t="s">
        <v>2718</v>
      </c>
      <c r="E884" s="17" t="s">
        <v>7693</v>
      </c>
      <c r="F884" s="17" t="s">
        <v>7694</v>
      </c>
      <c r="G884" s="18">
        <v>18.87</v>
      </c>
      <c r="H884" s="18">
        <v>23.16</v>
      </c>
      <c r="I884" s="19">
        <v>570097.07999999996</v>
      </c>
      <c r="J884" s="20">
        <v>40991</v>
      </c>
      <c r="K884" s="17" t="s">
        <v>9083</v>
      </c>
      <c r="L884" s="17" t="s">
        <v>7773</v>
      </c>
      <c r="M884" s="17" t="s">
        <v>9084</v>
      </c>
      <c r="N884" s="20">
        <v>41191</v>
      </c>
      <c r="O884" s="20">
        <v>41139</v>
      </c>
      <c r="P884" s="21">
        <f t="shared" si="26"/>
        <v>1</v>
      </c>
      <c r="Q884" s="22">
        <f t="shared" si="27"/>
        <v>-52</v>
      </c>
    </row>
    <row r="885" spans="1:17" x14ac:dyDescent="0.2">
      <c r="A885" s="23">
        <v>115438</v>
      </c>
      <c r="B885" s="17" t="s">
        <v>803</v>
      </c>
      <c r="C885" s="17" t="s">
        <v>8000</v>
      </c>
      <c r="D885" s="17" t="s">
        <v>9085</v>
      </c>
      <c r="E885" s="17" t="s">
        <v>9086</v>
      </c>
      <c r="F885" s="17" t="s">
        <v>7694</v>
      </c>
      <c r="G885" s="18">
        <v>0</v>
      </c>
      <c r="H885" s="18">
        <v>3.19</v>
      </c>
      <c r="I885" s="19">
        <v>451421.86</v>
      </c>
      <c r="J885" s="20">
        <v>41033</v>
      </c>
      <c r="K885" s="17" t="s">
        <v>9087</v>
      </c>
      <c r="L885" s="17" t="s">
        <v>7927</v>
      </c>
      <c r="M885" s="17" t="s">
        <v>9088</v>
      </c>
      <c r="N885" s="20">
        <v>41191</v>
      </c>
      <c r="O885" s="20">
        <v>41164</v>
      </c>
      <c r="P885" s="21">
        <f t="shared" si="26"/>
        <v>1</v>
      </c>
      <c r="Q885" s="22">
        <f t="shared" si="27"/>
        <v>-27</v>
      </c>
    </row>
    <row r="886" spans="1:17" x14ac:dyDescent="0.2">
      <c r="A886" s="23">
        <v>115429</v>
      </c>
      <c r="B886" s="17" t="s">
        <v>98</v>
      </c>
      <c r="C886" s="17" t="s">
        <v>7760</v>
      </c>
      <c r="D886" s="17" t="s">
        <v>2565</v>
      </c>
      <c r="E886" s="17" t="s">
        <v>7693</v>
      </c>
      <c r="F886" s="17" t="s">
        <v>7694</v>
      </c>
      <c r="G886" s="18">
        <v>6.3</v>
      </c>
      <c r="H886" s="18">
        <v>11.82</v>
      </c>
      <c r="I886" s="19">
        <v>312274.98</v>
      </c>
      <c r="J886" s="20">
        <v>41075</v>
      </c>
      <c r="K886" s="17" t="s">
        <v>9089</v>
      </c>
      <c r="L886" s="17" t="s">
        <v>7927</v>
      </c>
      <c r="M886" s="17" t="s">
        <v>9069</v>
      </c>
      <c r="N886" s="20">
        <v>41191</v>
      </c>
      <c r="O886" s="20">
        <v>41180</v>
      </c>
      <c r="P886" s="21">
        <f t="shared" si="26"/>
        <v>1</v>
      </c>
      <c r="Q886" s="22">
        <f t="shared" si="27"/>
        <v>-11</v>
      </c>
    </row>
    <row r="887" spans="1:17" x14ac:dyDescent="0.2">
      <c r="A887" s="23">
        <v>115543</v>
      </c>
      <c r="B887" s="17" t="s">
        <v>54</v>
      </c>
      <c r="C887" s="17" t="s">
        <v>7709</v>
      </c>
      <c r="D887" s="17" t="s">
        <v>796</v>
      </c>
      <c r="E887" s="17" t="s">
        <v>7693</v>
      </c>
      <c r="F887" s="17" t="s">
        <v>7694</v>
      </c>
      <c r="G887" s="18">
        <v>2.5</v>
      </c>
      <c r="H887" s="18">
        <v>5.84</v>
      </c>
      <c r="I887" s="19">
        <v>1208986.33</v>
      </c>
      <c r="J887" s="20">
        <v>40991</v>
      </c>
      <c r="K887" s="17" t="s">
        <v>9090</v>
      </c>
      <c r="L887" s="17" t="s">
        <v>8411</v>
      </c>
      <c r="M887" s="17" t="s">
        <v>9091</v>
      </c>
      <c r="N887" s="20">
        <v>41199</v>
      </c>
      <c r="O887" s="20">
        <v>41185</v>
      </c>
      <c r="P887" s="21">
        <f t="shared" si="26"/>
        <v>1</v>
      </c>
      <c r="Q887" s="22">
        <f t="shared" si="27"/>
        <v>-14</v>
      </c>
    </row>
    <row r="888" spans="1:17" x14ac:dyDescent="0.2">
      <c r="A888" s="23">
        <v>115556</v>
      </c>
      <c r="B888" s="17" t="s">
        <v>252</v>
      </c>
      <c r="C888" s="17" t="s">
        <v>8602</v>
      </c>
      <c r="D888" s="17" t="s">
        <v>491</v>
      </c>
      <c r="E888" s="17" t="s">
        <v>7693</v>
      </c>
      <c r="F888" s="17" t="s">
        <v>7694</v>
      </c>
      <c r="G888" s="18">
        <v>14.37</v>
      </c>
      <c r="H888" s="18">
        <v>17.440000000000001</v>
      </c>
      <c r="I888" s="19">
        <v>826358.74</v>
      </c>
      <c r="J888" s="20">
        <v>40991</v>
      </c>
      <c r="K888" s="17" t="s">
        <v>9092</v>
      </c>
      <c r="L888" s="17" t="s">
        <v>7728</v>
      </c>
      <c r="M888" s="17" t="s">
        <v>9093</v>
      </c>
      <c r="N888" s="20">
        <v>41204</v>
      </c>
      <c r="O888" s="20">
        <v>41182</v>
      </c>
      <c r="P888" s="21">
        <f t="shared" si="26"/>
        <v>1</v>
      </c>
      <c r="Q888" s="22">
        <f t="shared" si="27"/>
        <v>-22</v>
      </c>
    </row>
    <row r="889" spans="1:17" x14ac:dyDescent="0.2">
      <c r="A889" s="23">
        <v>102347.01</v>
      </c>
      <c r="B889" s="17" t="s">
        <v>252</v>
      </c>
      <c r="C889" s="17" t="s">
        <v>8602</v>
      </c>
      <c r="D889" s="17" t="s">
        <v>538</v>
      </c>
      <c r="E889" s="17" t="s">
        <v>7693</v>
      </c>
      <c r="F889" s="17" t="s">
        <v>7694</v>
      </c>
      <c r="G889" s="18">
        <v>5.66</v>
      </c>
      <c r="H889" s="18">
        <v>6.13</v>
      </c>
      <c r="I889" s="19">
        <v>123351.47</v>
      </c>
      <c r="J889" s="20">
        <v>40991</v>
      </c>
      <c r="K889" s="17" t="s">
        <v>9092</v>
      </c>
      <c r="L889" s="17" t="s">
        <v>7728</v>
      </c>
      <c r="M889" s="17" t="s">
        <v>9094</v>
      </c>
      <c r="N889" s="20">
        <v>41204</v>
      </c>
      <c r="O889" s="20">
        <v>41182</v>
      </c>
      <c r="P889" s="21">
        <f t="shared" si="26"/>
        <v>1</v>
      </c>
      <c r="Q889" s="22">
        <f t="shared" si="27"/>
        <v>-22</v>
      </c>
    </row>
    <row r="890" spans="1:17" x14ac:dyDescent="0.2">
      <c r="A890" s="23">
        <v>80780.009999999995</v>
      </c>
      <c r="B890" s="17" t="s">
        <v>54</v>
      </c>
      <c r="C890" s="17" t="s">
        <v>7709</v>
      </c>
      <c r="D890" s="17" t="s">
        <v>2629</v>
      </c>
      <c r="E890" s="17" t="s">
        <v>7693</v>
      </c>
      <c r="F890" s="17" t="s">
        <v>7694</v>
      </c>
      <c r="G890" s="18">
        <v>0</v>
      </c>
      <c r="H890" s="18">
        <v>4.7</v>
      </c>
      <c r="I890" s="19">
        <v>760850.43</v>
      </c>
      <c r="J890" s="20">
        <v>41033</v>
      </c>
      <c r="K890" s="17" t="s">
        <v>9095</v>
      </c>
      <c r="L890" s="17" t="s">
        <v>7699</v>
      </c>
      <c r="M890" s="17" t="s">
        <v>9008</v>
      </c>
      <c r="N890" s="20">
        <v>41206</v>
      </c>
      <c r="O890" s="20">
        <v>41213</v>
      </c>
      <c r="P890" s="21">
        <f t="shared" si="26"/>
        <v>1</v>
      </c>
      <c r="Q890" s="22">
        <f t="shared" si="27"/>
        <v>7</v>
      </c>
    </row>
    <row r="891" spans="1:17" x14ac:dyDescent="0.2">
      <c r="A891" s="23">
        <v>80483.009999999995</v>
      </c>
      <c r="B891" s="17" t="s">
        <v>235</v>
      </c>
      <c r="C891" s="17" t="s">
        <v>7861</v>
      </c>
      <c r="D891" s="17" t="s">
        <v>660</v>
      </c>
      <c r="E891" s="17" t="s">
        <v>7693</v>
      </c>
      <c r="F891" s="17" t="s">
        <v>7694</v>
      </c>
      <c r="G891" s="18">
        <v>0</v>
      </c>
      <c r="H891" s="18">
        <v>7</v>
      </c>
      <c r="I891" s="19">
        <v>398661.23</v>
      </c>
      <c r="J891" s="20">
        <v>41033</v>
      </c>
      <c r="K891" s="17" t="s">
        <v>9060</v>
      </c>
      <c r="L891" s="17" t="s">
        <v>7728</v>
      </c>
      <c r="M891" s="17" t="s">
        <v>8995</v>
      </c>
      <c r="N891" s="20">
        <v>41207</v>
      </c>
      <c r="O891" s="20">
        <v>41200</v>
      </c>
      <c r="P891" s="21">
        <f t="shared" si="26"/>
        <v>1</v>
      </c>
      <c r="Q891" s="22">
        <f t="shared" si="27"/>
        <v>-7</v>
      </c>
    </row>
    <row r="892" spans="1:17" x14ac:dyDescent="0.2">
      <c r="A892" s="23">
        <v>83258.009999999995</v>
      </c>
      <c r="B892" s="17" t="s">
        <v>248</v>
      </c>
      <c r="C892" s="17" t="s">
        <v>8036</v>
      </c>
      <c r="D892" s="17" t="s">
        <v>329</v>
      </c>
      <c r="E892" s="17" t="s">
        <v>7693</v>
      </c>
      <c r="F892" s="17" t="s">
        <v>7694</v>
      </c>
      <c r="G892" s="18">
        <v>14.58</v>
      </c>
      <c r="H892" s="18">
        <v>16.25</v>
      </c>
      <c r="I892" s="19">
        <v>498723.58</v>
      </c>
      <c r="J892" s="20">
        <v>41831</v>
      </c>
      <c r="K892" s="17" t="s">
        <v>9097</v>
      </c>
      <c r="L892" s="17" t="s">
        <v>7738</v>
      </c>
      <c r="M892" s="17" t="s">
        <v>9098</v>
      </c>
      <c r="N892" s="20">
        <v>42117</v>
      </c>
      <c r="O892" s="20">
        <v>42117</v>
      </c>
      <c r="P892" s="21">
        <f t="shared" si="26"/>
        <v>0</v>
      </c>
      <c r="Q892" s="22">
        <f t="shared" si="27"/>
        <v>0</v>
      </c>
    </row>
    <row r="893" spans="1:17" x14ac:dyDescent="0.2">
      <c r="A893" s="23">
        <v>115586</v>
      </c>
      <c r="B893" s="17" t="s">
        <v>318</v>
      </c>
      <c r="C893" s="17" t="s">
        <v>7887</v>
      </c>
      <c r="D893" s="17" t="s">
        <v>474</v>
      </c>
      <c r="E893" s="17" t="s">
        <v>7693</v>
      </c>
      <c r="F893" s="17" t="s">
        <v>7694</v>
      </c>
      <c r="G893" s="18">
        <v>0</v>
      </c>
      <c r="H893" s="18">
        <v>5.51</v>
      </c>
      <c r="I893" s="19">
        <v>731348.81</v>
      </c>
      <c r="J893" s="20">
        <v>41075</v>
      </c>
      <c r="K893" s="17" t="s">
        <v>9099</v>
      </c>
      <c r="L893" s="17" t="s">
        <v>7728</v>
      </c>
      <c r="M893" s="17" t="s">
        <v>8783</v>
      </c>
      <c r="N893" s="20">
        <v>41212</v>
      </c>
      <c r="O893" s="20">
        <v>41228</v>
      </c>
      <c r="P893" s="21">
        <f t="shared" si="26"/>
        <v>1</v>
      </c>
      <c r="Q893" s="22">
        <f t="shared" si="27"/>
        <v>16</v>
      </c>
    </row>
    <row r="894" spans="1:17" x14ac:dyDescent="0.2">
      <c r="A894" s="23">
        <v>82537.009999999995</v>
      </c>
      <c r="B894" s="17" t="s">
        <v>65</v>
      </c>
      <c r="C894" s="17" t="s">
        <v>7771</v>
      </c>
      <c r="D894" s="17" t="s">
        <v>369</v>
      </c>
      <c r="E894" s="17" t="s">
        <v>7693</v>
      </c>
      <c r="F894" s="17" t="s">
        <v>7694</v>
      </c>
      <c r="G894" s="18">
        <v>20.93</v>
      </c>
      <c r="H894" s="18">
        <v>24.42</v>
      </c>
      <c r="I894" s="19">
        <v>1120868.01</v>
      </c>
      <c r="J894" s="20">
        <v>41033</v>
      </c>
      <c r="K894" s="17" t="s">
        <v>9100</v>
      </c>
      <c r="L894" s="17" t="s">
        <v>7957</v>
      </c>
      <c r="M894" s="17" t="s">
        <v>9101</v>
      </c>
      <c r="N894" s="20">
        <v>41213</v>
      </c>
      <c r="O894" s="20">
        <v>41176</v>
      </c>
      <c r="P894" s="21">
        <f t="shared" si="26"/>
        <v>1</v>
      </c>
      <c r="Q894" s="22">
        <f t="shared" si="27"/>
        <v>-37</v>
      </c>
    </row>
    <row r="895" spans="1:17" x14ac:dyDescent="0.2">
      <c r="A895" s="23">
        <v>83341.009999999995</v>
      </c>
      <c r="B895" s="17" t="s">
        <v>32</v>
      </c>
      <c r="C895" s="17" t="s">
        <v>8524</v>
      </c>
      <c r="D895" s="17" t="s">
        <v>5308</v>
      </c>
      <c r="E895" s="17" t="s">
        <v>7693</v>
      </c>
      <c r="F895" s="17" t="s">
        <v>7694</v>
      </c>
      <c r="G895" s="18">
        <v>0</v>
      </c>
      <c r="H895" s="18">
        <v>5.56</v>
      </c>
      <c r="I895" s="19">
        <v>184115.84</v>
      </c>
      <c r="J895" s="20">
        <v>41684</v>
      </c>
      <c r="K895" s="17" t="s">
        <v>8760</v>
      </c>
      <c r="L895" s="17" t="s">
        <v>8034</v>
      </c>
      <c r="M895" s="17" t="s">
        <v>8035</v>
      </c>
      <c r="N895" s="20">
        <v>41900</v>
      </c>
      <c r="O895" s="20">
        <v>41900</v>
      </c>
      <c r="P895" s="21">
        <f t="shared" si="26"/>
        <v>0</v>
      </c>
      <c r="Q895" s="22">
        <f t="shared" si="27"/>
        <v>0</v>
      </c>
    </row>
    <row r="896" spans="1:17" x14ac:dyDescent="0.2">
      <c r="A896" s="23">
        <v>102330.01</v>
      </c>
      <c r="B896" s="17" t="s">
        <v>206</v>
      </c>
      <c r="C896" s="17" t="s">
        <v>8367</v>
      </c>
      <c r="D896" s="17" t="s">
        <v>8890</v>
      </c>
      <c r="E896" s="17" t="s">
        <v>7693</v>
      </c>
      <c r="F896" s="17" t="s">
        <v>7694</v>
      </c>
      <c r="G896" s="18">
        <v>12.46</v>
      </c>
      <c r="H896" s="18">
        <v>19.75</v>
      </c>
      <c r="I896" s="19">
        <v>554780.16000000003</v>
      </c>
      <c r="J896" s="20">
        <v>41782</v>
      </c>
      <c r="K896" s="17" t="s">
        <v>9102</v>
      </c>
      <c r="L896" s="17" t="s">
        <v>7728</v>
      </c>
      <c r="M896" s="17" t="s">
        <v>9103</v>
      </c>
      <c r="N896" s="20">
        <v>41912</v>
      </c>
      <c r="O896" s="20">
        <v>41912</v>
      </c>
      <c r="P896" s="21">
        <f t="shared" si="26"/>
        <v>0</v>
      </c>
      <c r="Q896" s="22">
        <f t="shared" si="27"/>
        <v>0</v>
      </c>
    </row>
    <row r="897" spans="1:17" x14ac:dyDescent="0.2">
      <c r="A897" s="23">
        <v>104520.01</v>
      </c>
      <c r="B897" s="17" t="s">
        <v>54</v>
      </c>
      <c r="C897" s="17" t="s">
        <v>7709</v>
      </c>
      <c r="D897" s="17" t="s">
        <v>757</v>
      </c>
      <c r="E897" s="17" t="s">
        <v>7693</v>
      </c>
      <c r="F897" s="17" t="s">
        <v>7694</v>
      </c>
      <c r="G897" s="18">
        <v>20.100000000000001</v>
      </c>
      <c r="H897" s="18">
        <v>22.17</v>
      </c>
      <c r="I897" s="19">
        <v>3256492.99</v>
      </c>
      <c r="J897" s="20">
        <v>41733</v>
      </c>
      <c r="K897" s="17" t="s">
        <v>9104</v>
      </c>
      <c r="L897" s="17" t="s">
        <v>7699</v>
      </c>
      <c r="M897" s="17" t="s">
        <v>9105</v>
      </c>
      <c r="N897" s="20">
        <v>41958</v>
      </c>
      <c r="O897" s="20">
        <v>41958</v>
      </c>
      <c r="P897" s="21">
        <f t="shared" si="26"/>
        <v>0</v>
      </c>
      <c r="Q897" s="22">
        <f t="shared" si="27"/>
        <v>0</v>
      </c>
    </row>
    <row r="898" spans="1:17" x14ac:dyDescent="0.2">
      <c r="A898" s="23">
        <v>116315</v>
      </c>
      <c r="B898" s="17" t="s">
        <v>94</v>
      </c>
      <c r="C898" s="17" t="s">
        <v>7824</v>
      </c>
      <c r="D898" s="17" t="s">
        <v>1011</v>
      </c>
      <c r="E898" s="17" t="s">
        <v>7693</v>
      </c>
      <c r="F898" s="17" t="s">
        <v>7694</v>
      </c>
      <c r="G898" s="18">
        <v>11.7</v>
      </c>
      <c r="H898" s="18">
        <v>23</v>
      </c>
      <c r="I898" s="19">
        <v>4758115.2</v>
      </c>
      <c r="J898" s="20">
        <v>41075</v>
      </c>
      <c r="K898" s="17" t="s">
        <v>9106</v>
      </c>
      <c r="L898" s="17" t="s">
        <v>7763</v>
      </c>
      <c r="M898" s="17" t="s">
        <v>9107</v>
      </c>
      <c r="N898" s="20">
        <v>41218</v>
      </c>
      <c r="O898" s="20">
        <v>41197</v>
      </c>
      <c r="P898" s="21">
        <f t="shared" si="26"/>
        <v>1</v>
      </c>
      <c r="Q898" s="22">
        <f t="shared" si="27"/>
        <v>-21</v>
      </c>
    </row>
    <row r="899" spans="1:17" x14ac:dyDescent="0.2">
      <c r="A899" s="23">
        <v>40968.01</v>
      </c>
      <c r="B899" s="17" t="s">
        <v>320</v>
      </c>
      <c r="C899" s="17" t="s">
        <v>8012</v>
      </c>
      <c r="D899" s="17" t="s">
        <v>114</v>
      </c>
      <c r="E899" s="17" t="s">
        <v>7693</v>
      </c>
      <c r="F899" s="17" t="s">
        <v>7694</v>
      </c>
      <c r="G899" s="18">
        <v>12.93</v>
      </c>
      <c r="H899" s="18">
        <v>17.100000000000001</v>
      </c>
      <c r="I899" s="19">
        <v>2877026.01</v>
      </c>
      <c r="J899" s="20">
        <v>40802</v>
      </c>
      <c r="K899" s="17" t="s">
        <v>9108</v>
      </c>
      <c r="L899" s="17" t="s">
        <v>7849</v>
      </c>
      <c r="M899" s="17" t="s">
        <v>9047</v>
      </c>
      <c r="N899" s="20">
        <v>41226</v>
      </c>
      <c r="O899" s="20">
        <v>41060</v>
      </c>
      <c r="P899" s="21">
        <f t="shared" ref="P899:P962" si="28">IF(N899=O899,0,1)</f>
        <v>1</v>
      </c>
      <c r="Q899" s="22">
        <f t="shared" ref="Q899:Q962" si="29">O899-N899</f>
        <v>-166</v>
      </c>
    </row>
    <row r="900" spans="1:17" x14ac:dyDescent="0.2">
      <c r="A900" s="23">
        <v>84979.01</v>
      </c>
      <c r="B900" s="17" t="s">
        <v>54</v>
      </c>
      <c r="C900" s="17" t="s">
        <v>7709</v>
      </c>
      <c r="D900" s="17" t="s">
        <v>5873</v>
      </c>
      <c r="E900" s="17" t="s">
        <v>7693</v>
      </c>
      <c r="F900" s="17" t="s">
        <v>7694</v>
      </c>
      <c r="G900" s="18">
        <v>0</v>
      </c>
      <c r="H900" s="18">
        <v>8.77</v>
      </c>
      <c r="I900" s="19">
        <v>596638.6</v>
      </c>
      <c r="J900" s="20">
        <v>41075</v>
      </c>
      <c r="K900" s="17" t="s">
        <v>9109</v>
      </c>
      <c r="L900" s="17" t="s">
        <v>8676</v>
      </c>
      <c r="M900" s="17" t="s">
        <v>8766</v>
      </c>
      <c r="N900" s="20">
        <v>41228</v>
      </c>
      <c r="O900" s="20">
        <v>41197</v>
      </c>
      <c r="P900" s="21">
        <f t="shared" si="28"/>
        <v>1</v>
      </c>
      <c r="Q900" s="22">
        <f t="shared" si="29"/>
        <v>-31</v>
      </c>
    </row>
    <row r="901" spans="1:17" x14ac:dyDescent="0.2">
      <c r="A901" s="23">
        <v>115589</v>
      </c>
      <c r="B901" s="17" t="s">
        <v>269</v>
      </c>
      <c r="C901" s="17" t="s">
        <v>7841</v>
      </c>
      <c r="D901" s="17" t="s">
        <v>498</v>
      </c>
      <c r="E901" s="17" t="s">
        <v>7693</v>
      </c>
      <c r="F901" s="17" t="s">
        <v>7694</v>
      </c>
      <c r="G901" s="18">
        <v>0</v>
      </c>
      <c r="H901" s="18">
        <v>7.6</v>
      </c>
      <c r="I901" s="19">
        <v>398445.66</v>
      </c>
      <c r="J901" s="20">
        <v>41075</v>
      </c>
      <c r="K901" s="17" t="s">
        <v>9109</v>
      </c>
      <c r="L901" s="17" t="s">
        <v>8676</v>
      </c>
      <c r="M901" s="17" t="s">
        <v>8766</v>
      </c>
      <c r="N901" s="20">
        <v>41228</v>
      </c>
      <c r="O901" s="20">
        <v>41197</v>
      </c>
      <c r="P901" s="21">
        <f t="shared" si="28"/>
        <v>1</v>
      </c>
      <c r="Q901" s="22">
        <f t="shared" si="29"/>
        <v>-31</v>
      </c>
    </row>
    <row r="902" spans="1:17" x14ac:dyDescent="0.2">
      <c r="A902" s="23">
        <v>83733.009999999995</v>
      </c>
      <c r="B902" s="17" t="s">
        <v>316</v>
      </c>
      <c r="C902" s="17" t="s">
        <v>7800</v>
      </c>
      <c r="D902" s="17" t="s">
        <v>448</v>
      </c>
      <c r="E902" s="17" t="s">
        <v>7693</v>
      </c>
      <c r="F902" s="17" t="s">
        <v>7694</v>
      </c>
      <c r="G902" s="18">
        <v>7.31</v>
      </c>
      <c r="H902" s="18">
        <v>9.93</v>
      </c>
      <c r="I902" s="19">
        <v>671364.2</v>
      </c>
      <c r="J902" s="20">
        <v>40991</v>
      </c>
      <c r="K902" s="17" t="s">
        <v>9110</v>
      </c>
      <c r="L902" s="17" t="s">
        <v>7706</v>
      </c>
      <c r="M902" s="17" t="s">
        <v>9111</v>
      </c>
      <c r="N902" s="20">
        <v>41232</v>
      </c>
      <c r="O902" s="20">
        <v>41151</v>
      </c>
      <c r="P902" s="21">
        <f t="shared" si="28"/>
        <v>1</v>
      </c>
      <c r="Q902" s="22">
        <f t="shared" si="29"/>
        <v>-81</v>
      </c>
    </row>
    <row r="903" spans="1:17" x14ac:dyDescent="0.2">
      <c r="A903" s="23">
        <v>102346.02</v>
      </c>
      <c r="B903" s="17" t="s">
        <v>241</v>
      </c>
      <c r="C903" s="17" t="s">
        <v>7915</v>
      </c>
      <c r="D903" s="17" t="s">
        <v>322</v>
      </c>
      <c r="E903" s="17" t="s">
        <v>7693</v>
      </c>
      <c r="F903" s="17" t="s">
        <v>7694</v>
      </c>
      <c r="G903" s="18">
        <v>6.63</v>
      </c>
      <c r="H903" s="18">
        <v>11</v>
      </c>
      <c r="I903" s="19">
        <v>138974.23000000001</v>
      </c>
      <c r="J903" s="20">
        <v>41684</v>
      </c>
      <c r="K903" s="17" t="s">
        <v>8060</v>
      </c>
      <c r="L903" s="17" t="s">
        <v>8034</v>
      </c>
      <c r="M903" s="17" t="s">
        <v>8035</v>
      </c>
      <c r="N903" s="20">
        <v>41834</v>
      </c>
      <c r="O903" s="20">
        <v>41834</v>
      </c>
      <c r="P903" s="21">
        <f t="shared" si="28"/>
        <v>0</v>
      </c>
      <c r="Q903" s="22">
        <f t="shared" si="29"/>
        <v>0</v>
      </c>
    </row>
    <row r="904" spans="1:17" x14ac:dyDescent="0.2">
      <c r="A904" s="23">
        <v>84370.01</v>
      </c>
      <c r="B904" s="17" t="s">
        <v>239</v>
      </c>
      <c r="C904" s="17" t="s">
        <v>7976</v>
      </c>
      <c r="D904" s="17" t="s">
        <v>1592</v>
      </c>
      <c r="E904" s="17" t="s">
        <v>7693</v>
      </c>
      <c r="F904" s="17" t="s">
        <v>7694</v>
      </c>
      <c r="G904" s="18">
        <v>5.9</v>
      </c>
      <c r="H904" s="18">
        <v>11.57</v>
      </c>
      <c r="I904" s="19">
        <v>275508.53000000003</v>
      </c>
      <c r="J904" s="20">
        <v>41075</v>
      </c>
      <c r="K904" s="17" t="s">
        <v>9112</v>
      </c>
      <c r="L904" s="17" t="s">
        <v>7728</v>
      </c>
      <c r="M904" s="17" t="s">
        <v>8995</v>
      </c>
      <c r="N904" s="20">
        <v>41239</v>
      </c>
      <c r="O904" s="20">
        <v>41186</v>
      </c>
      <c r="P904" s="21">
        <f t="shared" si="28"/>
        <v>1</v>
      </c>
      <c r="Q904" s="22">
        <f t="shared" si="29"/>
        <v>-53</v>
      </c>
    </row>
    <row r="905" spans="1:17" x14ac:dyDescent="0.2">
      <c r="A905" s="23">
        <v>102637.02</v>
      </c>
      <c r="B905" s="17" t="s">
        <v>107</v>
      </c>
      <c r="C905" s="17" t="s">
        <v>7740</v>
      </c>
      <c r="D905" s="17" t="s">
        <v>108</v>
      </c>
      <c r="E905" s="17" t="s">
        <v>7693</v>
      </c>
      <c r="F905" s="17" t="s">
        <v>7694</v>
      </c>
      <c r="G905" s="18">
        <v>4.5999999999999996</v>
      </c>
      <c r="H905" s="18">
        <v>7.31</v>
      </c>
      <c r="I905" s="19">
        <v>2892741</v>
      </c>
      <c r="J905" s="20">
        <v>42048</v>
      </c>
      <c r="K905" s="17" t="s">
        <v>9114</v>
      </c>
      <c r="L905" s="17" t="s">
        <v>7699</v>
      </c>
      <c r="M905" s="17" t="s">
        <v>9115</v>
      </c>
      <c r="N905" s="20">
        <v>42298</v>
      </c>
      <c r="O905" s="20">
        <v>42298</v>
      </c>
      <c r="P905" s="21">
        <f t="shared" si="28"/>
        <v>0</v>
      </c>
      <c r="Q905" s="22">
        <f t="shared" si="29"/>
        <v>0</v>
      </c>
    </row>
    <row r="906" spans="1:17" x14ac:dyDescent="0.2">
      <c r="A906" s="23">
        <v>115582</v>
      </c>
      <c r="B906" s="17" t="s">
        <v>320</v>
      </c>
      <c r="C906" s="17" t="s">
        <v>8012</v>
      </c>
      <c r="D906" s="17" t="s">
        <v>3185</v>
      </c>
      <c r="E906" s="17" t="s">
        <v>7693</v>
      </c>
      <c r="F906" s="17" t="s">
        <v>7694</v>
      </c>
      <c r="G906" s="18">
        <v>4.21</v>
      </c>
      <c r="H906" s="18">
        <v>10.24</v>
      </c>
      <c r="I906" s="19">
        <v>326848.90999999997</v>
      </c>
      <c r="J906" s="20">
        <v>41075</v>
      </c>
      <c r="K906" s="17" t="s">
        <v>9116</v>
      </c>
      <c r="L906" s="17" t="s">
        <v>8676</v>
      </c>
      <c r="M906" s="17" t="s">
        <v>8381</v>
      </c>
      <c r="N906" s="20">
        <v>41241</v>
      </c>
      <c r="O906" s="20">
        <v>41197</v>
      </c>
      <c r="P906" s="21">
        <f t="shared" si="28"/>
        <v>1</v>
      </c>
      <c r="Q906" s="22">
        <f t="shared" si="29"/>
        <v>-44</v>
      </c>
    </row>
    <row r="907" spans="1:17" x14ac:dyDescent="0.2">
      <c r="A907" s="23">
        <v>102296.01</v>
      </c>
      <c r="B907" s="17" t="s">
        <v>278</v>
      </c>
      <c r="C907" s="17" t="s">
        <v>7968</v>
      </c>
      <c r="D907" s="17" t="s">
        <v>442</v>
      </c>
      <c r="E907" s="17" t="s">
        <v>7693</v>
      </c>
      <c r="F907" s="17" t="s">
        <v>7694</v>
      </c>
      <c r="G907" s="18">
        <v>3.37</v>
      </c>
      <c r="H907" s="18">
        <v>6.89</v>
      </c>
      <c r="I907" s="19">
        <v>967746.69</v>
      </c>
      <c r="J907" s="20">
        <v>41684</v>
      </c>
      <c r="K907" s="17" t="s">
        <v>9117</v>
      </c>
      <c r="L907" s="17" t="s">
        <v>7773</v>
      </c>
      <c r="M907" s="17" t="s">
        <v>9118</v>
      </c>
      <c r="N907" s="20">
        <v>41880</v>
      </c>
      <c r="O907" s="20">
        <v>41880</v>
      </c>
      <c r="P907" s="21">
        <f t="shared" si="28"/>
        <v>0</v>
      </c>
      <c r="Q907" s="22">
        <f t="shared" si="29"/>
        <v>0</v>
      </c>
    </row>
    <row r="908" spans="1:17" x14ac:dyDescent="0.2">
      <c r="A908" s="23">
        <v>118758</v>
      </c>
      <c r="B908" s="17" t="s">
        <v>241</v>
      </c>
      <c r="C908" s="17" t="s">
        <v>7915</v>
      </c>
      <c r="D908" s="17" t="s">
        <v>1209</v>
      </c>
      <c r="E908" s="17" t="s">
        <v>7693</v>
      </c>
      <c r="F908" s="17" t="s">
        <v>7694</v>
      </c>
      <c r="G908" s="18">
        <v>2.33</v>
      </c>
      <c r="H908" s="18">
        <v>2.33</v>
      </c>
      <c r="I908" s="19">
        <v>259947.09</v>
      </c>
      <c r="J908" s="20">
        <v>41684</v>
      </c>
      <c r="K908" s="17" t="s">
        <v>8060</v>
      </c>
      <c r="L908" s="17" t="s">
        <v>8034</v>
      </c>
      <c r="M908" s="17" t="s">
        <v>8035</v>
      </c>
      <c r="N908" s="20">
        <v>41834</v>
      </c>
      <c r="O908" s="20">
        <v>41834</v>
      </c>
      <c r="P908" s="21">
        <f t="shared" si="28"/>
        <v>0</v>
      </c>
      <c r="Q908" s="22">
        <f t="shared" si="29"/>
        <v>0</v>
      </c>
    </row>
    <row r="909" spans="1:17" x14ac:dyDescent="0.2">
      <c r="A909" s="23">
        <v>112179</v>
      </c>
      <c r="B909" s="17" t="s">
        <v>90</v>
      </c>
      <c r="C909" s="17" t="s">
        <v>8116</v>
      </c>
      <c r="D909" s="17" t="s">
        <v>139</v>
      </c>
      <c r="E909" s="17" t="s">
        <v>7693</v>
      </c>
      <c r="F909" s="17" t="s">
        <v>7694</v>
      </c>
      <c r="G909" s="18">
        <v>0</v>
      </c>
      <c r="H909" s="18">
        <v>7.67</v>
      </c>
      <c r="I909" s="19">
        <v>1474789.13</v>
      </c>
      <c r="J909" s="20">
        <v>41733</v>
      </c>
      <c r="K909" s="17" t="s">
        <v>9119</v>
      </c>
      <c r="L909" s="17" t="s">
        <v>7744</v>
      </c>
      <c r="M909" s="17" t="s">
        <v>8055</v>
      </c>
      <c r="N909" s="20">
        <v>41895</v>
      </c>
      <c r="O909" s="20">
        <v>41895</v>
      </c>
      <c r="P909" s="21">
        <f t="shared" si="28"/>
        <v>0</v>
      </c>
      <c r="Q909" s="22">
        <f t="shared" si="29"/>
        <v>0</v>
      </c>
    </row>
    <row r="910" spans="1:17" x14ac:dyDescent="0.2">
      <c r="A910" s="23">
        <v>115587</v>
      </c>
      <c r="B910" s="17" t="s">
        <v>343</v>
      </c>
      <c r="C910" s="17" t="s">
        <v>8330</v>
      </c>
      <c r="D910" s="17" t="s">
        <v>977</v>
      </c>
      <c r="E910" s="17" t="s">
        <v>7693</v>
      </c>
      <c r="F910" s="17" t="s">
        <v>7694</v>
      </c>
      <c r="G910" s="18">
        <v>6.2</v>
      </c>
      <c r="H910" s="18">
        <v>11.73</v>
      </c>
      <c r="I910" s="19">
        <v>332888.25</v>
      </c>
      <c r="J910" s="20">
        <v>41075</v>
      </c>
      <c r="K910" s="17" t="s">
        <v>9120</v>
      </c>
      <c r="L910" s="17" t="s">
        <v>8676</v>
      </c>
      <c r="M910" s="17" t="s">
        <v>8766</v>
      </c>
      <c r="N910" s="20">
        <v>41282</v>
      </c>
      <c r="O910" s="20">
        <v>41197</v>
      </c>
      <c r="P910" s="21">
        <f t="shared" si="28"/>
        <v>1</v>
      </c>
      <c r="Q910" s="22">
        <f t="shared" si="29"/>
        <v>-85</v>
      </c>
    </row>
    <row r="911" spans="1:17" x14ac:dyDescent="0.2">
      <c r="A911" s="23">
        <v>81146.02</v>
      </c>
      <c r="B911" s="17" t="s">
        <v>298</v>
      </c>
      <c r="C911" s="17" t="s">
        <v>8135</v>
      </c>
      <c r="D911" s="17" t="s">
        <v>344</v>
      </c>
      <c r="E911" s="17" t="s">
        <v>7693</v>
      </c>
      <c r="F911" s="17" t="s">
        <v>7694</v>
      </c>
      <c r="G911" s="18">
        <v>7.1</v>
      </c>
      <c r="H911" s="18">
        <v>14.77</v>
      </c>
      <c r="I911" s="19">
        <v>325451.25</v>
      </c>
      <c r="J911" s="20">
        <v>41075</v>
      </c>
      <c r="K911" s="17" t="s">
        <v>9120</v>
      </c>
      <c r="L911" s="17" t="s">
        <v>8676</v>
      </c>
      <c r="M911" s="17" t="s">
        <v>8766</v>
      </c>
      <c r="N911" s="20">
        <v>41282</v>
      </c>
      <c r="O911" s="20">
        <v>41197</v>
      </c>
      <c r="P911" s="21">
        <f t="shared" si="28"/>
        <v>1</v>
      </c>
      <c r="Q911" s="22">
        <f t="shared" si="29"/>
        <v>-85</v>
      </c>
    </row>
    <row r="912" spans="1:17" x14ac:dyDescent="0.2">
      <c r="A912" s="23">
        <v>115588</v>
      </c>
      <c r="B912" s="17" t="s">
        <v>131</v>
      </c>
      <c r="C912" s="17" t="s">
        <v>7753</v>
      </c>
      <c r="D912" s="17" t="s">
        <v>4399</v>
      </c>
      <c r="E912" s="17" t="s">
        <v>7693</v>
      </c>
      <c r="F912" s="17" t="s">
        <v>7694</v>
      </c>
      <c r="G912" s="18">
        <v>0</v>
      </c>
      <c r="H912" s="18">
        <v>7.7</v>
      </c>
      <c r="I912" s="19">
        <v>427657.32</v>
      </c>
      <c r="J912" s="20">
        <v>41075</v>
      </c>
      <c r="K912" s="17" t="s">
        <v>9120</v>
      </c>
      <c r="L912" s="17" t="s">
        <v>8676</v>
      </c>
      <c r="M912" s="17" t="s">
        <v>8766</v>
      </c>
      <c r="N912" s="20">
        <v>41282</v>
      </c>
      <c r="O912" s="20">
        <v>41197</v>
      </c>
      <c r="P912" s="21">
        <f t="shared" si="28"/>
        <v>1</v>
      </c>
      <c r="Q912" s="22">
        <f t="shared" si="29"/>
        <v>-85</v>
      </c>
    </row>
    <row r="913" spans="1:17" x14ac:dyDescent="0.2">
      <c r="A913" s="23">
        <v>115562</v>
      </c>
      <c r="B913" s="17" t="s">
        <v>318</v>
      </c>
      <c r="C913" s="17" t="s">
        <v>7887</v>
      </c>
      <c r="D913" s="17" t="s">
        <v>679</v>
      </c>
      <c r="E913" s="17" t="s">
        <v>7693</v>
      </c>
      <c r="F913" s="17" t="s">
        <v>7694</v>
      </c>
      <c r="G913" s="18">
        <v>16.3</v>
      </c>
      <c r="H913" s="18">
        <v>23.12</v>
      </c>
      <c r="I913" s="19">
        <v>1561651.95</v>
      </c>
      <c r="J913" s="20">
        <v>41075</v>
      </c>
      <c r="K913" s="17" t="s">
        <v>9121</v>
      </c>
      <c r="L913" s="17" t="s">
        <v>8411</v>
      </c>
      <c r="M913" s="17" t="s">
        <v>9008</v>
      </c>
      <c r="N913" s="20">
        <v>41302</v>
      </c>
      <c r="O913" s="20">
        <v>41292</v>
      </c>
      <c r="P913" s="21">
        <f t="shared" si="28"/>
        <v>1</v>
      </c>
      <c r="Q913" s="22">
        <f t="shared" si="29"/>
        <v>-10</v>
      </c>
    </row>
    <row r="914" spans="1:17" x14ac:dyDescent="0.2">
      <c r="A914" s="23">
        <v>112196</v>
      </c>
      <c r="B914" s="17" t="s">
        <v>803</v>
      </c>
      <c r="C914" s="17" t="s">
        <v>8000</v>
      </c>
      <c r="D914" s="17" t="s">
        <v>3366</v>
      </c>
      <c r="E914" s="17" t="s">
        <v>7693</v>
      </c>
      <c r="F914" s="17" t="s">
        <v>7694</v>
      </c>
      <c r="G914" s="18">
        <v>0</v>
      </c>
      <c r="H914" s="18">
        <v>5.15</v>
      </c>
      <c r="I914" s="19">
        <v>272377.14</v>
      </c>
      <c r="J914" s="20">
        <v>40214</v>
      </c>
      <c r="K914" s="17" t="s">
        <v>9122</v>
      </c>
      <c r="L914" s="17" t="s">
        <v>7900</v>
      </c>
      <c r="M914" s="17" t="s">
        <v>9123</v>
      </c>
      <c r="N914" s="20">
        <v>41303</v>
      </c>
      <c r="O914" s="20">
        <v>40352</v>
      </c>
      <c r="P914" s="21">
        <f t="shared" si="28"/>
        <v>1</v>
      </c>
      <c r="Q914" s="22">
        <f t="shared" si="29"/>
        <v>-951</v>
      </c>
    </row>
    <row r="915" spans="1:17" x14ac:dyDescent="0.2">
      <c r="A915" s="23">
        <v>112196</v>
      </c>
      <c r="B915" s="17" t="s">
        <v>803</v>
      </c>
      <c r="C915" s="17" t="s">
        <v>8000</v>
      </c>
      <c r="D915" s="17" t="s">
        <v>3366</v>
      </c>
      <c r="E915" s="17" t="s">
        <v>7693</v>
      </c>
      <c r="F915" s="17" t="s">
        <v>7694</v>
      </c>
      <c r="G915" s="18">
        <v>0</v>
      </c>
      <c r="H915" s="18">
        <v>5.15</v>
      </c>
      <c r="I915" s="19">
        <v>272377.14</v>
      </c>
      <c r="J915" s="20">
        <v>40214</v>
      </c>
      <c r="K915" s="17" t="s">
        <v>9122</v>
      </c>
      <c r="L915" s="17" t="s">
        <v>7900</v>
      </c>
      <c r="M915" s="17" t="s">
        <v>9123</v>
      </c>
      <c r="N915" s="20">
        <v>41303</v>
      </c>
      <c r="O915" s="20">
        <v>40352</v>
      </c>
      <c r="P915" s="21">
        <f t="shared" si="28"/>
        <v>1</v>
      </c>
      <c r="Q915" s="22">
        <f t="shared" si="29"/>
        <v>-951</v>
      </c>
    </row>
    <row r="916" spans="1:17" x14ac:dyDescent="0.2">
      <c r="A916" s="23">
        <v>101864.01</v>
      </c>
      <c r="B916" s="17" t="s">
        <v>803</v>
      </c>
      <c r="C916" s="17" t="s">
        <v>8000</v>
      </c>
      <c r="D916" s="17" t="s">
        <v>1783</v>
      </c>
      <c r="E916" s="17" t="s">
        <v>7693</v>
      </c>
      <c r="F916" s="17" t="s">
        <v>7694</v>
      </c>
      <c r="G916" s="18">
        <v>0</v>
      </c>
      <c r="H916" s="18">
        <v>5.25</v>
      </c>
      <c r="I916" s="19">
        <v>264842.62</v>
      </c>
      <c r="J916" s="20">
        <v>40214</v>
      </c>
      <c r="K916" s="17" t="s">
        <v>9122</v>
      </c>
      <c r="L916" s="17" t="s">
        <v>7900</v>
      </c>
      <c r="M916" s="17" t="s">
        <v>9123</v>
      </c>
      <c r="N916" s="20">
        <v>41303</v>
      </c>
      <c r="O916" s="20">
        <v>40395</v>
      </c>
      <c r="P916" s="21">
        <f t="shared" si="28"/>
        <v>1</v>
      </c>
      <c r="Q916" s="22">
        <f t="shared" si="29"/>
        <v>-908</v>
      </c>
    </row>
    <row r="917" spans="1:17" x14ac:dyDescent="0.2">
      <c r="A917" s="23">
        <v>82052.009999999995</v>
      </c>
      <c r="B917" s="17" t="s">
        <v>18</v>
      </c>
      <c r="C917" s="17" t="s">
        <v>7700</v>
      </c>
      <c r="D917" s="17" t="s">
        <v>533</v>
      </c>
      <c r="E917" s="17" t="s">
        <v>7693</v>
      </c>
      <c r="F917" s="17" t="s">
        <v>7694</v>
      </c>
      <c r="G917" s="18">
        <v>15.66</v>
      </c>
      <c r="H917" s="18">
        <v>20.04</v>
      </c>
      <c r="I917" s="19">
        <v>2260498</v>
      </c>
      <c r="J917" s="20">
        <v>42090</v>
      </c>
      <c r="K917" s="17" t="s">
        <v>9125</v>
      </c>
      <c r="L917" s="17" t="s">
        <v>7822</v>
      </c>
      <c r="M917" s="17" t="s">
        <v>9126</v>
      </c>
      <c r="N917" s="20">
        <v>42321</v>
      </c>
      <c r="O917" s="20">
        <v>42321</v>
      </c>
      <c r="P917" s="21">
        <f t="shared" si="28"/>
        <v>0</v>
      </c>
      <c r="Q917" s="22">
        <f t="shared" si="29"/>
        <v>0</v>
      </c>
    </row>
    <row r="918" spans="1:17" x14ac:dyDescent="0.2">
      <c r="A918" s="23">
        <v>120425</v>
      </c>
      <c r="B918" s="17" t="s">
        <v>284</v>
      </c>
      <c r="C918" s="17" t="s">
        <v>7865</v>
      </c>
      <c r="D918" s="17" t="s">
        <v>448</v>
      </c>
      <c r="E918" s="17" t="s">
        <v>7693</v>
      </c>
      <c r="F918" s="17" t="s">
        <v>7694</v>
      </c>
      <c r="G918" s="18">
        <v>0</v>
      </c>
      <c r="H918" s="18">
        <v>2.0299999999999998</v>
      </c>
      <c r="I918" s="19">
        <v>1077689.46</v>
      </c>
      <c r="J918" s="20">
        <v>42090</v>
      </c>
      <c r="K918" s="17" t="s">
        <v>9128</v>
      </c>
      <c r="L918" s="17" t="s">
        <v>7927</v>
      </c>
      <c r="M918" s="17" t="s">
        <v>9129</v>
      </c>
      <c r="N918" s="20">
        <v>42277</v>
      </c>
      <c r="O918" s="20">
        <v>42277</v>
      </c>
      <c r="P918" s="21">
        <f t="shared" si="28"/>
        <v>0</v>
      </c>
      <c r="Q918" s="22">
        <f t="shared" si="29"/>
        <v>0</v>
      </c>
    </row>
    <row r="919" spans="1:17" x14ac:dyDescent="0.2">
      <c r="A919" s="23">
        <v>83419.009999999995</v>
      </c>
      <c r="B919" s="17" t="s">
        <v>197</v>
      </c>
      <c r="C919" s="17" t="s">
        <v>7759</v>
      </c>
      <c r="D919" s="17" t="s">
        <v>369</v>
      </c>
      <c r="E919" s="17" t="s">
        <v>7693</v>
      </c>
      <c r="F919" s="17" t="s">
        <v>7694</v>
      </c>
      <c r="G919" s="18">
        <v>6.14</v>
      </c>
      <c r="H919" s="18">
        <v>12.36</v>
      </c>
      <c r="I919" s="19">
        <v>826207.46</v>
      </c>
      <c r="J919" s="20">
        <v>41033</v>
      </c>
      <c r="K919" s="17" t="s">
        <v>9130</v>
      </c>
      <c r="L919" s="17" t="s">
        <v>7699</v>
      </c>
      <c r="M919" s="17" t="s">
        <v>8007</v>
      </c>
      <c r="N919" s="20">
        <v>41303</v>
      </c>
      <c r="O919" s="20">
        <v>41213</v>
      </c>
      <c r="P919" s="21">
        <f t="shared" si="28"/>
        <v>1</v>
      </c>
      <c r="Q919" s="22">
        <f t="shared" si="29"/>
        <v>-90</v>
      </c>
    </row>
    <row r="920" spans="1:17" x14ac:dyDescent="0.2">
      <c r="A920" s="23">
        <v>120424</v>
      </c>
      <c r="B920" s="17" t="s">
        <v>65</v>
      </c>
      <c r="C920" s="17" t="s">
        <v>7771</v>
      </c>
      <c r="D920" s="17" t="s">
        <v>3103</v>
      </c>
      <c r="E920" s="17" t="s">
        <v>7693</v>
      </c>
      <c r="F920" s="17" t="s">
        <v>7694</v>
      </c>
      <c r="G920" s="18">
        <v>10.85</v>
      </c>
      <c r="H920" s="18">
        <v>12.87</v>
      </c>
      <c r="I920" s="19">
        <v>1159403.29</v>
      </c>
      <c r="J920" s="20">
        <v>42090</v>
      </c>
      <c r="K920" s="17" t="s">
        <v>9132</v>
      </c>
      <c r="L920" s="17" t="s">
        <v>8605</v>
      </c>
      <c r="M920" s="17" t="s">
        <v>9133</v>
      </c>
      <c r="N920" s="20">
        <v>42277</v>
      </c>
      <c r="O920" s="20">
        <v>42277</v>
      </c>
      <c r="P920" s="21">
        <f t="shared" si="28"/>
        <v>0</v>
      </c>
      <c r="Q920" s="22">
        <f t="shared" si="29"/>
        <v>0</v>
      </c>
    </row>
    <row r="921" spans="1:17" x14ac:dyDescent="0.2">
      <c r="A921" s="23">
        <v>105150.02</v>
      </c>
      <c r="B921" s="17" t="s">
        <v>40</v>
      </c>
      <c r="C921" s="17" t="s">
        <v>7781</v>
      </c>
      <c r="D921" s="17" t="s">
        <v>6525</v>
      </c>
      <c r="E921" s="17" t="s">
        <v>7693</v>
      </c>
      <c r="F921" s="17" t="s">
        <v>7694</v>
      </c>
      <c r="G921" s="18">
        <v>0</v>
      </c>
      <c r="H921" s="18">
        <v>2.52</v>
      </c>
      <c r="I921" s="19">
        <v>501276.75</v>
      </c>
      <c r="J921" s="20">
        <v>42090</v>
      </c>
      <c r="K921" s="17" t="s">
        <v>9135</v>
      </c>
      <c r="L921" s="17" t="s">
        <v>7699</v>
      </c>
      <c r="M921" s="17" t="s">
        <v>8776</v>
      </c>
      <c r="N921" s="20">
        <v>42178</v>
      </c>
      <c r="O921" s="20">
        <v>42178</v>
      </c>
      <c r="P921" s="21">
        <f t="shared" si="28"/>
        <v>0</v>
      </c>
      <c r="Q921" s="22">
        <f t="shared" si="29"/>
        <v>0</v>
      </c>
    </row>
    <row r="922" spans="1:17" x14ac:dyDescent="0.2">
      <c r="A922" s="23">
        <v>114091</v>
      </c>
      <c r="B922" s="17" t="s">
        <v>280</v>
      </c>
      <c r="C922" s="17" t="s">
        <v>8118</v>
      </c>
      <c r="D922" s="17" t="s">
        <v>8585</v>
      </c>
      <c r="E922" s="17" t="s">
        <v>7693</v>
      </c>
      <c r="F922" s="17" t="s">
        <v>7694</v>
      </c>
      <c r="G922" s="18">
        <v>0</v>
      </c>
      <c r="H922" s="18">
        <v>5.726</v>
      </c>
      <c r="I922" s="19">
        <v>669251</v>
      </c>
      <c r="J922" s="20">
        <v>41075</v>
      </c>
      <c r="K922" s="17" t="s">
        <v>9136</v>
      </c>
      <c r="L922" s="17" t="s">
        <v>7699</v>
      </c>
      <c r="M922" s="17" t="s">
        <v>8007</v>
      </c>
      <c r="N922" s="20">
        <v>41303</v>
      </c>
      <c r="O922" s="20">
        <v>41228</v>
      </c>
      <c r="P922" s="21">
        <f t="shared" si="28"/>
        <v>1</v>
      </c>
      <c r="Q922" s="22">
        <f t="shared" si="29"/>
        <v>-75</v>
      </c>
    </row>
    <row r="923" spans="1:17" x14ac:dyDescent="0.2">
      <c r="A923" s="23">
        <v>83051.009999999995</v>
      </c>
      <c r="B923" s="17" t="s">
        <v>267</v>
      </c>
      <c r="C923" s="17" t="s">
        <v>7832</v>
      </c>
      <c r="D923" s="17" t="s">
        <v>3406</v>
      </c>
      <c r="E923" s="17" t="s">
        <v>7693</v>
      </c>
      <c r="F923" s="17" t="s">
        <v>7694</v>
      </c>
      <c r="G923" s="18">
        <v>7.25</v>
      </c>
      <c r="H923" s="18">
        <v>9</v>
      </c>
      <c r="I923" s="19">
        <v>470973.15</v>
      </c>
      <c r="J923" s="20">
        <v>41033</v>
      </c>
      <c r="K923" s="17" t="s">
        <v>9137</v>
      </c>
      <c r="L923" s="17" t="s">
        <v>8144</v>
      </c>
      <c r="M923" s="17" t="s">
        <v>9008</v>
      </c>
      <c r="N923" s="20">
        <v>41317</v>
      </c>
      <c r="O923" s="20">
        <v>41213</v>
      </c>
      <c r="P923" s="21">
        <f t="shared" si="28"/>
        <v>1</v>
      </c>
      <c r="Q923" s="22">
        <f t="shared" si="29"/>
        <v>-104</v>
      </c>
    </row>
    <row r="924" spans="1:17" x14ac:dyDescent="0.2">
      <c r="A924" s="23">
        <v>115559</v>
      </c>
      <c r="B924" s="17" t="s">
        <v>267</v>
      </c>
      <c r="C924" s="17" t="s">
        <v>7832</v>
      </c>
      <c r="D924" s="17" t="s">
        <v>679</v>
      </c>
      <c r="E924" s="17" t="s">
        <v>7693</v>
      </c>
      <c r="F924" s="17" t="s">
        <v>7694</v>
      </c>
      <c r="G924" s="18">
        <v>0</v>
      </c>
      <c r="H924" s="18">
        <v>1.2</v>
      </c>
      <c r="I924" s="19">
        <v>196415.54</v>
      </c>
      <c r="J924" s="20">
        <v>41033</v>
      </c>
      <c r="K924" s="17" t="s">
        <v>9137</v>
      </c>
      <c r="L924" s="17" t="s">
        <v>8144</v>
      </c>
      <c r="M924" s="17" t="s">
        <v>9138</v>
      </c>
      <c r="N924" s="20">
        <v>41317</v>
      </c>
      <c r="O924" s="20">
        <v>41213</v>
      </c>
      <c r="P924" s="21">
        <f t="shared" si="28"/>
        <v>1</v>
      </c>
      <c r="Q924" s="22">
        <f t="shared" si="29"/>
        <v>-104</v>
      </c>
    </row>
    <row r="925" spans="1:17" x14ac:dyDescent="0.2">
      <c r="A925" s="23">
        <v>116242</v>
      </c>
      <c r="B925" s="17" t="s">
        <v>54</v>
      </c>
      <c r="C925" s="17" t="s">
        <v>7709</v>
      </c>
      <c r="D925" s="17" t="s">
        <v>4794</v>
      </c>
      <c r="E925" s="17" t="s">
        <v>7693</v>
      </c>
      <c r="F925" s="17" t="s">
        <v>7694</v>
      </c>
      <c r="G925" s="18">
        <v>13.27</v>
      </c>
      <c r="H925" s="18">
        <v>17.28</v>
      </c>
      <c r="I925" s="19">
        <v>1533980.32</v>
      </c>
      <c r="J925" s="20">
        <v>41166</v>
      </c>
      <c r="K925" s="17" t="s">
        <v>9139</v>
      </c>
      <c r="L925" s="17" t="s">
        <v>7706</v>
      </c>
      <c r="M925" s="17" t="s">
        <v>8716</v>
      </c>
      <c r="N925" s="20">
        <v>41444</v>
      </c>
      <c r="O925" s="20">
        <v>41425</v>
      </c>
      <c r="P925" s="21">
        <f t="shared" si="28"/>
        <v>1</v>
      </c>
      <c r="Q925" s="22">
        <f t="shared" si="29"/>
        <v>-19</v>
      </c>
    </row>
    <row r="926" spans="1:17" x14ac:dyDescent="0.2">
      <c r="A926" s="23">
        <v>115602</v>
      </c>
      <c r="B926" s="17" t="s">
        <v>186</v>
      </c>
      <c r="C926" s="17" t="s">
        <v>7872</v>
      </c>
      <c r="D926" s="17" t="s">
        <v>1234</v>
      </c>
      <c r="E926" s="17" t="s">
        <v>7693</v>
      </c>
      <c r="F926" s="17" t="s">
        <v>7694</v>
      </c>
      <c r="G926" s="18">
        <v>0</v>
      </c>
      <c r="H926" s="18">
        <v>2.69</v>
      </c>
      <c r="I926" s="19">
        <v>1991201.88</v>
      </c>
      <c r="J926" s="20">
        <v>41250</v>
      </c>
      <c r="K926" s="17" t="s">
        <v>9140</v>
      </c>
      <c r="L926" s="17" t="s">
        <v>7874</v>
      </c>
      <c r="M926" s="17" t="s">
        <v>9141</v>
      </c>
      <c r="N926" s="20">
        <v>41452</v>
      </c>
      <c r="O926" s="20">
        <v>41455</v>
      </c>
      <c r="P926" s="21">
        <f t="shared" si="28"/>
        <v>1</v>
      </c>
      <c r="Q926" s="22">
        <f t="shared" si="29"/>
        <v>3</v>
      </c>
    </row>
    <row r="927" spans="1:17" x14ac:dyDescent="0.2">
      <c r="A927" s="23">
        <v>118761</v>
      </c>
      <c r="B927" s="17" t="s">
        <v>212</v>
      </c>
      <c r="C927" s="17" t="s">
        <v>8097</v>
      </c>
      <c r="D927" s="17" t="s">
        <v>442</v>
      </c>
      <c r="E927" s="17" t="s">
        <v>7693</v>
      </c>
      <c r="F927" s="17" t="s">
        <v>7694</v>
      </c>
      <c r="G927" s="18">
        <v>17.62</v>
      </c>
      <c r="H927" s="18">
        <v>22.4</v>
      </c>
      <c r="I927" s="19">
        <v>808571.19</v>
      </c>
      <c r="J927" s="20">
        <v>41782</v>
      </c>
      <c r="K927" s="17" t="s">
        <v>9143</v>
      </c>
      <c r="L927" s="17" t="s">
        <v>7699</v>
      </c>
      <c r="M927" s="17" t="s">
        <v>8764</v>
      </c>
      <c r="N927" s="20">
        <v>41912</v>
      </c>
      <c r="O927" s="20">
        <v>41912</v>
      </c>
      <c r="P927" s="21">
        <f t="shared" si="28"/>
        <v>0</v>
      </c>
      <c r="Q927" s="22">
        <f t="shared" si="29"/>
        <v>0</v>
      </c>
    </row>
    <row r="928" spans="1:17" x14ac:dyDescent="0.2">
      <c r="A928" s="23">
        <v>117225</v>
      </c>
      <c r="B928" s="17" t="s">
        <v>310</v>
      </c>
      <c r="C928" s="17" t="s">
        <v>7878</v>
      </c>
      <c r="D928" s="17" t="s">
        <v>1234</v>
      </c>
      <c r="E928" s="17" t="s">
        <v>7693</v>
      </c>
      <c r="F928" s="17" t="s">
        <v>7694</v>
      </c>
      <c r="G928" s="18">
        <v>14.08</v>
      </c>
      <c r="H928" s="18">
        <v>15.14</v>
      </c>
      <c r="I928" s="19">
        <v>934999.09</v>
      </c>
      <c r="J928" s="20">
        <v>41250</v>
      </c>
      <c r="K928" s="17" t="s">
        <v>9140</v>
      </c>
      <c r="L928" s="17" t="s">
        <v>7874</v>
      </c>
      <c r="M928" s="17" t="s">
        <v>9144</v>
      </c>
      <c r="N928" s="20">
        <v>41452</v>
      </c>
      <c r="O928" s="20">
        <v>41455</v>
      </c>
      <c r="P928" s="21">
        <f t="shared" si="28"/>
        <v>1</v>
      </c>
      <c r="Q928" s="22">
        <f t="shared" si="29"/>
        <v>3</v>
      </c>
    </row>
    <row r="929" spans="1:17" x14ac:dyDescent="0.2">
      <c r="A929" s="23">
        <v>116243</v>
      </c>
      <c r="B929" s="17" t="s">
        <v>54</v>
      </c>
      <c r="C929" s="17" t="s">
        <v>7709</v>
      </c>
      <c r="D929" s="17" t="s">
        <v>126</v>
      </c>
      <c r="E929" s="17" t="s">
        <v>7693</v>
      </c>
      <c r="F929" s="17" t="s">
        <v>7694</v>
      </c>
      <c r="G929" s="18">
        <v>6.49</v>
      </c>
      <c r="H929" s="18">
        <v>13.27</v>
      </c>
      <c r="I929" s="19">
        <v>1749426.51</v>
      </c>
      <c r="J929" s="20">
        <v>41166</v>
      </c>
      <c r="K929" s="17" t="s">
        <v>9145</v>
      </c>
      <c r="L929" s="17" t="s">
        <v>7699</v>
      </c>
      <c r="M929" s="17" t="s">
        <v>9146</v>
      </c>
      <c r="N929" s="20">
        <v>41456</v>
      </c>
      <c r="O929" s="20">
        <v>41450</v>
      </c>
      <c r="P929" s="21">
        <f t="shared" si="28"/>
        <v>1</v>
      </c>
      <c r="Q929" s="22">
        <f t="shared" si="29"/>
        <v>-6</v>
      </c>
    </row>
    <row r="930" spans="1:17" x14ac:dyDescent="0.2">
      <c r="A930" s="23">
        <v>117222</v>
      </c>
      <c r="B930" s="17" t="s">
        <v>54</v>
      </c>
      <c r="C930" s="17" t="s">
        <v>7709</v>
      </c>
      <c r="D930" s="17" t="s">
        <v>108</v>
      </c>
      <c r="E930" s="17" t="s">
        <v>7693</v>
      </c>
      <c r="F930" s="17" t="s">
        <v>7694</v>
      </c>
      <c r="G930" s="18">
        <v>17.510000000000002</v>
      </c>
      <c r="H930" s="18">
        <v>21.1</v>
      </c>
      <c r="I930" s="19">
        <v>4423085.58</v>
      </c>
      <c r="J930" s="20">
        <v>41166</v>
      </c>
      <c r="K930" s="17" t="s">
        <v>9147</v>
      </c>
      <c r="L930" s="17" t="s">
        <v>7706</v>
      </c>
      <c r="M930" s="17" t="s">
        <v>9148</v>
      </c>
      <c r="N930" s="20">
        <v>41471</v>
      </c>
      <c r="O930" s="20">
        <v>41455</v>
      </c>
      <c r="P930" s="21">
        <f t="shared" si="28"/>
        <v>1</v>
      </c>
      <c r="Q930" s="22">
        <f t="shared" si="29"/>
        <v>-16</v>
      </c>
    </row>
    <row r="931" spans="1:17" x14ac:dyDescent="0.2">
      <c r="A931" s="23">
        <v>114729</v>
      </c>
      <c r="B931" s="17" t="s">
        <v>287</v>
      </c>
      <c r="C931" s="17" t="s">
        <v>8160</v>
      </c>
      <c r="D931" s="17" t="s">
        <v>363</v>
      </c>
      <c r="E931" s="17" t="s">
        <v>7693</v>
      </c>
      <c r="F931" s="17" t="s">
        <v>7694</v>
      </c>
      <c r="G931" s="18">
        <v>2.87</v>
      </c>
      <c r="H931" s="18">
        <v>5.51</v>
      </c>
      <c r="I931" s="19">
        <v>790168.34</v>
      </c>
      <c r="J931" s="20">
        <v>42048</v>
      </c>
      <c r="K931" s="17" t="s">
        <v>9150</v>
      </c>
      <c r="L931" s="17" t="s">
        <v>7744</v>
      </c>
      <c r="M931" s="17" t="s">
        <v>8508</v>
      </c>
      <c r="N931" s="20">
        <v>42248</v>
      </c>
      <c r="O931" s="20">
        <v>42248</v>
      </c>
      <c r="P931" s="21">
        <f t="shared" si="28"/>
        <v>0</v>
      </c>
      <c r="Q931" s="22">
        <f t="shared" si="29"/>
        <v>0</v>
      </c>
    </row>
    <row r="932" spans="1:17" x14ac:dyDescent="0.2">
      <c r="A932" s="23">
        <v>121044</v>
      </c>
      <c r="B932" s="17" t="s">
        <v>287</v>
      </c>
      <c r="C932" s="17" t="s">
        <v>8160</v>
      </c>
      <c r="D932" s="17" t="s">
        <v>385</v>
      </c>
      <c r="E932" s="17" t="s">
        <v>7693</v>
      </c>
      <c r="F932" s="17" t="s">
        <v>7694</v>
      </c>
      <c r="G932" s="18">
        <v>16.559999999999999</v>
      </c>
      <c r="H932" s="18">
        <v>18.100000000000001</v>
      </c>
      <c r="I932" s="19">
        <v>380355.75</v>
      </c>
      <c r="J932" s="20">
        <v>42048</v>
      </c>
      <c r="K932" s="17" t="s">
        <v>9152</v>
      </c>
      <c r="L932" s="17" t="s">
        <v>7744</v>
      </c>
      <c r="M932" s="17" t="s">
        <v>3213</v>
      </c>
      <c r="N932" s="20">
        <v>42168</v>
      </c>
      <c r="O932" s="20">
        <v>42168</v>
      </c>
      <c r="P932" s="21">
        <f t="shared" si="28"/>
        <v>0</v>
      </c>
      <c r="Q932" s="22">
        <f t="shared" si="29"/>
        <v>0</v>
      </c>
    </row>
    <row r="933" spans="1:17" x14ac:dyDescent="0.2">
      <c r="A933" s="23">
        <v>41002.01</v>
      </c>
      <c r="B933" s="17" t="s">
        <v>102</v>
      </c>
      <c r="C933" s="17" t="s">
        <v>7969</v>
      </c>
      <c r="D933" s="17" t="s">
        <v>103</v>
      </c>
      <c r="E933" s="17" t="s">
        <v>7693</v>
      </c>
      <c r="F933" s="17" t="s">
        <v>7694</v>
      </c>
      <c r="G933" s="18">
        <v>27.6</v>
      </c>
      <c r="H933" s="18">
        <v>32.06</v>
      </c>
      <c r="I933" s="19">
        <v>3396063.52</v>
      </c>
      <c r="J933" s="20">
        <v>41250</v>
      </c>
      <c r="K933" s="17" t="s">
        <v>9153</v>
      </c>
      <c r="L933" s="17" t="s">
        <v>7874</v>
      </c>
      <c r="M933" s="17" t="s">
        <v>9141</v>
      </c>
      <c r="N933" s="20">
        <v>41471</v>
      </c>
      <c r="O933" s="20">
        <v>41455</v>
      </c>
      <c r="P933" s="21">
        <f t="shared" si="28"/>
        <v>1</v>
      </c>
      <c r="Q933" s="22">
        <f t="shared" si="29"/>
        <v>-16</v>
      </c>
    </row>
    <row r="934" spans="1:17" x14ac:dyDescent="0.2">
      <c r="A934" s="23">
        <v>84446.01</v>
      </c>
      <c r="B934" s="17" t="s">
        <v>316</v>
      </c>
      <c r="C934" s="17" t="s">
        <v>7800</v>
      </c>
      <c r="D934" s="17" t="s">
        <v>363</v>
      </c>
      <c r="E934" s="17" t="s">
        <v>7693</v>
      </c>
      <c r="F934" s="17" t="s">
        <v>7694</v>
      </c>
      <c r="G934" s="18">
        <v>20.2</v>
      </c>
      <c r="H934" s="18">
        <v>22.15</v>
      </c>
      <c r="I934" s="19">
        <v>455178.1</v>
      </c>
      <c r="J934" s="20">
        <v>42048</v>
      </c>
      <c r="K934" s="17" t="s">
        <v>8793</v>
      </c>
      <c r="L934" s="17" t="s">
        <v>7773</v>
      </c>
      <c r="M934" s="17" t="s">
        <v>8794</v>
      </c>
      <c r="N934" s="20">
        <v>42216</v>
      </c>
      <c r="O934" s="20">
        <v>42216</v>
      </c>
      <c r="P934" s="21">
        <f t="shared" si="28"/>
        <v>0</v>
      </c>
      <c r="Q934" s="22">
        <f t="shared" si="29"/>
        <v>0</v>
      </c>
    </row>
    <row r="935" spans="1:17" x14ac:dyDescent="0.2">
      <c r="A935" s="23">
        <v>104135.01</v>
      </c>
      <c r="B935" s="17" t="s">
        <v>54</v>
      </c>
      <c r="C935" s="17" t="s">
        <v>7709</v>
      </c>
      <c r="D935" s="17" t="s">
        <v>555</v>
      </c>
      <c r="E935" s="17" t="s">
        <v>7693</v>
      </c>
      <c r="F935" s="17" t="s">
        <v>7694</v>
      </c>
      <c r="G935" s="18">
        <v>3.64</v>
      </c>
      <c r="H935" s="18">
        <v>8.1300000000000008</v>
      </c>
      <c r="I935" s="19">
        <v>1223131.68</v>
      </c>
      <c r="J935" s="20">
        <v>42090</v>
      </c>
      <c r="K935" s="17" t="s">
        <v>9155</v>
      </c>
      <c r="L935" s="17" t="s">
        <v>7706</v>
      </c>
      <c r="M935" s="17" t="s">
        <v>3213</v>
      </c>
      <c r="N935" s="20">
        <v>42551</v>
      </c>
      <c r="O935" s="20">
        <v>42551</v>
      </c>
      <c r="P935" s="21">
        <f t="shared" si="28"/>
        <v>0</v>
      </c>
      <c r="Q935" s="22">
        <f t="shared" si="29"/>
        <v>0</v>
      </c>
    </row>
    <row r="936" spans="1:17" x14ac:dyDescent="0.2">
      <c r="A936" s="23">
        <v>117224</v>
      </c>
      <c r="B936" s="17" t="s">
        <v>43</v>
      </c>
      <c r="C936" s="17" t="s">
        <v>7816</v>
      </c>
      <c r="D936" s="17" t="s">
        <v>108</v>
      </c>
      <c r="E936" s="17" t="s">
        <v>7693</v>
      </c>
      <c r="F936" s="17" t="s">
        <v>7694</v>
      </c>
      <c r="G936" s="18">
        <v>10.62</v>
      </c>
      <c r="H936" s="18">
        <v>17.2</v>
      </c>
      <c r="I936" s="19">
        <v>4052735.53</v>
      </c>
      <c r="J936" s="20">
        <v>41166</v>
      </c>
      <c r="K936" s="17" t="s">
        <v>9156</v>
      </c>
      <c r="L936" s="17" t="s">
        <v>8411</v>
      </c>
      <c r="M936" s="17" t="s">
        <v>8384</v>
      </c>
      <c r="N936" s="20">
        <v>41478</v>
      </c>
      <c r="O936" s="20">
        <v>41458</v>
      </c>
      <c r="P936" s="21">
        <f t="shared" si="28"/>
        <v>1</v>
      </c>
      <c r="Q936" s="22">
        <f t="shared" si="29"/>
        <v>-20</v>
      </c>
    </row>
    <row r="937" spans="1:17" x14ac:dyDescent="0.2">
      <c r="A937" s="23">
        <v>102638.01</v>
      </c>
      <c r="B937" s="17" t="s">
        <v>269</v>
      </c>
      <c r="C937" s="17" t="s">
        <v>7841</v>
      </c>
      <c r="D937" s="17" t="s">
        <v>757</v>
      </c>
      <c r="E937" s="17" t="s">
        <v>7693</v>
      </c>
      <c r="F937" s="17" t="s">
        <v>7694</v>
      </c>
      <c r="G937" s="18">
        <v>11.04</v>
      </c>
      <c r="H937" s="18">
        <v>17.68</v>
      </c>
      <c r="I937" s="19">
        <v>3148303</v>
      </c>
      <c r="J937" s="20">
        <v>42342</v>
      </c>
      <c r="K937" s="17" t="s">
        <v>9157</v>
      </c>
      <c r="L937" s="17" t="s">
        <v>7755</v>
      </c>
      <c r="M937" s="17" t="s">
        <v>8105</v>
      </c>
      <c r="N937" s="20">
        <v>42613</v>
      </c>
      <c r="O937" s="20">
        <v>42613</v>
      </c>
      <c r="P937" s="21">
        <f t="shared" si="28"/>
        <v>0</v>
      </c>
      <c r="Q937" s="22">
        <f t="shared" si="29"/>
        <v>0</v>
      </c>
    </row>
    <row r="938" spans="1:17" x14ac:dyDescent="0.2">
      <c r="A938" s="23">
        <v>122504</v>
      </c>
      <c r="B938" s="17" t="s">
        <v>206</v>
      </c>
      <c r="C938" s="17" t="s">
        <v>8367</v>
      </c>
      <c r="D938" s="17" t="s">
        <v>363</v>
      </c>
      <c r="E938" s="17" t="s">
        <v>7693</v>
      </c>
      <c r="F938" s="17" t="s">
        <v>7694</v>
      </c>
      <c r="G938" s="18">
        <v>12.914</v>
      </c>
      <c r="H938" s="18">
        <v>14</v>
      </c>
      <c r="I938" s="19">
        <v>115732.63</v>
      </c>
      <c r="J938" s="20">
        <v>42461</v>
      </c>
      <c r="K938" s="17" t="s">
        <v>9158</v>
      </c>
      <c r="L938" s="17" t="s">
        <v>7728</v>
      </c>
      <c r="M938" s="17" t="s">
        <v>8504</v>
      </c>
      <c r="N938" s="20">
        <v>42668</v>
      </c>
      <c r="O938" s="20">
        <v>42668</v>
      </c>
      <c r="P938" s="21">
        <f t="shared" si="28"/>
        <v>0</v>
      </c>
      <c r="Q938" s="22">
        <f t="shared" si="29"/>
        <v>0</v>
      </c>
    </row>
    <row r="939" spans="1:17" x14ac:dyDescent="0.2">
      <c r="A939" s="23">
        <v>117792</v>
      </c>
      <c r="B939" s="17" t="s">
        <v>215</v>
      </c>
      <c r="C939" s="17" t="s">
        <v>7844</v>
      </c>
      <c r="D939" s="17" t="s">
        <v>2447</v>
      </c>
      <c r="E939" s="17" t="s">
        <v>7693</v>
      </c>
      <c r="F939" s="17" t="s">
        <v>7694</v>
      </c>
      <c r="G939" s="18">
        <v>1.1599999999999999</v>
      </c>
      <c r="H939" s="18">
        <v>2.8</v>
      </c>
      <c r="I939" s="19">
        <v>571669.17000000004</v>
      </c>
      <c r="J939" s="20">
        <v>41320</v>
      </c>
      <c r="K939" s="17" t="s">
        <v>8719</v>
      </c>
      <c r="L939" s="17" t="s">
        <v>7763</v>
      </c>
      <c r="M939" s="17" t="s">
        <v>7811</v>
      </c>
      <c r="N939" s="20">
        <v>41479</v>
      </c>
      <c r="O939" s="20">
        <v>41444</v>
      </c>
      <c r="P939" s="21">
        <f t="shared" si="28"/>
        <v>1</v>
      </c>
      <c r="Q939" s="22">
        <f t="shared" si="29"/>
        <v>-35</v>
      </c>
    </row>
    <row r="940" spans="1:17" x14ac:dyDescent="0.2">
      <c r="A940" s="23">
        <v>127459</v>
      </c>
      <c r="B940" s="17" t="s">
        <v>40</v>
      </c>
      <c r="C940" s="17" t="s">
        <v>7781</v>
      </c>
      <c r="D940" s="17" t="s">
        <v>122</v>
      </c>
      <c r="E940" s="17" t="s">
        <v>7693</v>
      </c>
      <c r="F940" s="17" t="s">
        <v>7694</v>
      </c>
      <c r="G940" s="18">
        <v>6.17</v>
      </c>
      <c r="H940" s="18">
        <v>8.6999999999999993</v>
      </c>
      <c r="I940" s="19">
        <v>4269800</v>
      </c>
      <c r="J940" s="20">
        <v>43441</v>
      </c>
      <c r="K940" s="17" t="s">
        <v>8145</v>
      </c>
      <c r="L940" s="17" t="s">
        <v>7699</v>
      </c>
      <c r="M940" s="17" t="s">
        <v>5503</v>
      </c>
      <c r="N940" s="20">
        <v>43738</v>
      </c>
      <c r="O940" s="20">
        <v>43738</v>
      </c>
      <c r="P940" s="21">
        <f t="shared" si="28"/>
        <v>0</v>
      </c>
      <c r="Q940" s="22">
        <f t="shared" si="29"/>
        <v>0</v>
      </c>
    </row>
    <row r="941" spans="1:17" x14ac:dyDescent="0.2">
      <c r="A941" s="23">
        <v>123868</v>
      </c>
      <c r="B941" s="17" t="s">
        <v>343</v>
      </c>
      <c r="C941" s="17" t="s">
        <v>8330</v>
      </c>
      <c r="D941" s="17" t="s">
        <v>977</v>
      </c>
      <c r="E941" s="17" t="s">
        <v>7693</v>
      </c>
      <c r="F941" s="17" t="s">
        <v>7694</v>
      </c>
      <c r="G941" s="18">
        <v>0</v>
      </c>
      <c r="H941" s="18">
        <v>6.24</v>
      </c>
      <c r="I941" s="19">
        <v>782370.54</v>
      </c>
      <c r="J941" s="20">
        <v>42909</v>
      </c>
      <c r="K941" s="17" t="s">
        <v>9159</v>
      </c>
      <c r="L941" s="17" t="s">
        <v>8110</v>
      </c>
      <c r="M941" s="17" t="s">
        <v>3590</v>
      </c>
      <c r="N941" s="20">
        <v>43054</v>
      </c>
      <c r="O941" s="20">
        <v>43054</v>
      </c>
      <c r="P941" s="21">
        <f t="shared" si="28"/>
        <v>0</v>
      </c>
      <c r="Q941" s="22">
        <f t="shared" si="29"/>
        <v>0</v>
      </c>
    </row>
    <row r="942" spans="1:17" x14ac:dyDescent="0.2">
      <c r="A942" s="23">
        <v>122516</v>
      </c>
      <c r="B942" s="17" t="s">
        <v>43</v>
      </c>
      <c r="C942" s="17" t="s">
        <v>7816</v>
      </c>
      <c r="D942" s="17" t="s">
        <v>595</v>
      </c>
      <c r="E942" s="17" t="s">
        <v>7693</v>
      </c>
      <c r="F942" s="17" t="s">
        <v>7694</v>
      </c>
      <c r="G942" s="18">
        <v>9.58</v>
      </c>
      <c r="H942" s="18">
        <v>13.88</v>
      </c>
      <c r="I942" s="19">
        <v>1056060.8899999999</v>
      </c>
      <c r="J942" s="20">
        <v>42867</v>
      </c>
      <c r="K942" s="17" t="s">
        <v>9160</v>
      </c>
      <c r="L942" s="17" t="s">
        <v>8080</v>
      </c>
      <c r="M942" s="17" t="s">
        <v>3213</v>
      </c>
      <c r="N942" s="20">
        <v>43039</v>
      </c>
      <c r="O942" s="20">
        <v>43039</v>
      </c>
      <c r="P942" s="21">
        <f t="shared" si="28"/>
        <v>0</v>
      </c>
      <c r="Q942" s="22">
        <f t="shared" si="29"/>
        <v>0</v>
      </c>
    </row>
    <row r="943" spans="1:17" x14ac:dyDescent="0.2">
      <c r="A943" s="23">
        <v>124000</v>
      </c>
      <c r="B943" s="17" t="s">
        <v>90</v>
      </c>
      <c r="C943" s="17" t="s">
        <v>8116</v>
      </c>
      <c r="D943" s="17" t="s">
        <v>2679</v>
      </c>
      <c r="E943" s="17" t="s">
        <v>7693</v>
      </c>
      <c r="F943" s="17" t="s">
        <v>7694</v>
      </c>
      <c r="G943" s="18">
        <v>0</v>
      </c>
      <c r="H943" s="18">
        <v>2.4900000000000002</v>
      </c>
      <c r="I943" s="19">
        <v>252275.62</v>
      </c>
      <c r="J943" s="20">
        <v>42867</v>
      </c>
      <c r="K943" s="17" t="s">
        <v>9161</v>
      </c>
      <c r="L943" s="17" t="s">
        <v>7744</v>
      </c>
      <c r="M943" s="17" t="s">
        <v>3582</v>
      </c>
      <c r="N943" s="20">
        <v>42999</v>
      </c>
      <c r="O943" s="20">
        <v>42999</v>
      </c>
      <c r="P943" s="21">
        <f t="shared" si="28"/>
        <v>0</v>
      </c>
      <c r="Q943" s="22">
        <f t="shared" si="29"/>
        <v>0</v>
      </c>
    </row>
    <row r="944" spans="1:17" x14ac:dyDescent="0.2">
      <c r="A944" s="23">
        <v>123882</v>
      </c>
      <c r="B944" s="17" t="s">
        <v>607</v>
      </c>
      <c r="C944" s="17" t="s">
        <v>7807</v>
      </c>
      <c r="D944" s="17" t="s">
        <v>3597</v>
      </c>
      <c r="E944" s="17" t="s">
        <v>7693</v>
      </c>
      <c r="F944" s="17" t="s">
        <v>7694</v>
      </c>
      <c r="G944" s="18">
        <v>0</v>
      </c>
      <c r="H944" s="18">
        <v>0.86</v>
      </c>
      <c r="I944" s="19">
        <v>511752</v>
      </c>
      <c r="J944" s="20">
        <v>42867</v>
      </c>
      <c r="K944" s="17" t="s">
        <v>8833</v>
      </c>
      <c r="L944" s="17" t="s">
        <v>7738</v>
      </c>
      <c r="M944" s="17" t="s">
        <v>3213</v>
      </c>
      <c r="N944" s="20">
        <v>43073</v>
      </c>
      <c r="O944" s="20">
        <v>43073</v>
      </c>
      <c r="P944" s="21">
        <f t="shared" si="28"/>
        <v>0</v>
      </c>
      <c r="Q944" s="22">
        <f t="shared" si="29"/>
        <v>0</v>
      </c>
    </row>
    <row r="945" spans="1:17" x14ac:dyDescent="0.2">
      <c r="A945" s="23">
        <v>122116</v>
      </c>
      <c r="B945" s="17" t="s">
        <v>284</v>
      </c>
      <c r="C945" s="17" t="s">
        <v>7865</v>
      </c>
      <c r="D945" s="17" t="s">
        <v>474</v>
      </c>
      <c r="E945" s="17" t="s">
        <v>7693</v>
      </c>
      <c r="F945" s="17" t="s">
        <v>7694</v>
      </c>
      <c r="G945" s="18">
        <v>1.34</v>
      </c>
      <c r="H945" s="18">
        <v>4.3099999999999996</v>
      </c>
      <c r="I945" s="19">
        <v>455187.38</v>
      </c>
      <c r="J945" s="20">
        <v>42867</v>
      </c>
      <c r="K945" s="17" t="s">
        <v>9162</v>
      </c>
      <c r="L945" s="17" t="s">
        <v>7699</v>
      </c>
      <c r="M945" s="17" t="s">
        <v>4916</v>
      </c>
      <c r="N945" s="20">
        <v>42963</v>
      </c>
      <c r="O945" s="20">
        <v>42963</v>
      </c>
      <c r="P945" s="21">
        <f t="shared" si="28"/>
        <v>0</v>
      </c>
      <c r="Q945" s="22">
        <f t="shared" si="29"/>
        <v>0</v>
      </c>
    </row>
    <row r="946" spans="1:17" x14ac:dyDescent="0.2">
      <c r="A946" s="23">
        <v>122116</v>
      </c>
      <c r="B946" s="17" t="s">
        <v>284</v>
      </c>
      <c r="C946" s="17" t="s">
        <v>7865</v>
      </c>
      <c r="D946" s="17" t="s">
        <v>474</v>
      </c>
      <c r="E946" s="17" t="s">
        <v>7693</v>
      </c>
      <c r="F946" s="17" t="s">
        <v>7710</v>
      </c>
      <c r="G946" s="18">
        <v>0</v>
      </c>
      <c r="H946" s="18">
        <v>0.04</v>
      </c>
      <c r="I946" s="19">
        <v>455187.38</v>
      </c>
      <c r="J946" s="20">
        <v>42867</v>
      </c>
      <c r="K946" s="17" t="s">
        <v>9162</v>
      </c>
      <c r="L946" s="17" t="s">
        <v>7699</v>
      </c>
      <c r="M946" s="17" t="s">
        <v>4916</v>
      </c>
      <c r="N946" s="20">
        <v>42963</v>
      </c>
      <c r="O946" s="20">
        <v>42963</v>
      </c>
      <c r="P946" s="21">
        <f t="shared" si="28"/>
        <v>0</v>
      </c>
      <c r="Q946" s="22">
        <f t="shared" si="29"/>
        <v>0</v>
      </c>
    </row>
    <row r="947" spans="1:17" x14ac:dyDescent="0.2">
      <c r="A947" s="23">
        <v>124931</v>
      </c>
      <c r="B947" s="17" t="s">
        <v>128</v>
      </c>
      <c r="C947" s="17" t="s">
        <v>7950</v>
      </c>
      <c r="D947" s="17" t="s">
        <v>3693</v>
      </c>
      <c r="E947" s="17" t="s">
        <v>7693</v>
      </c>
      <c r="F947" s="17" t="s">
        <v>7694</v>
      </c>
      <c r="G947" s="18">
        <v>8.33</v>
      </c>
      <c r="H947" s="18">
        <v>15.16</v>
      </c>
      <c r="I947" s="19">
        <v>996635</v>
      </c>
      <c r="J947" s="20">
        <v>42867</v>
      </c>
      <c r="K947" s="17" t="s">
        <v>9163</v>
      </c>
      <c r="L947" s="17" t="s">
        <v>7699</v>
      </c>
      <c r="M947" s="17" t="s">
        <v>3213</v>
      </c>
      <c r="N947" s="20">
        <v>43047</v>
      </c>
      <c r="O947" s="20">
        <v>43047</v>
      </c>
      <c r="P947" s="21">
        <f t="shared" si="28"/>
        <v>0</v>
      </c>
      <c r="Q947" s="22">
        <f t="shared" si="29"/>
        <v>0</v>
      </c>
    </row>
    <row r="948" spans="1:17" x14ac:dyDescent="0.2">
      <c r="A948" s="23">
        <v>124918</v>
      </c>
      <c r="B948" s="17" t="s">
        <v>316</v>
      </c>
      <c r="C948" s="17" t="s">
        <v>7800</v>
      </c>
      <c r="D948" s="17" t="s">
        <v>1816</v>
      </c>
      <c r="E948" s="17" t="s">
        <v>7693</v>
      </c>
      <c r="F948" s="17" t="s">
        <v>7694</v>
      </c>
      <c r="G948" s="18">
        <v>0</v>
      </c>
      <c r="H948" s="18">
        <v>0.12</v>
      </c>
      <c r="I948" s="19">
        <v>42386.54</v>
      </c>
      <c r="J948" s="20">
        <v>43182</v>
      </c>
      <c r="K948" s="17" t="s">
        <v>9164</v>
      </c>
      <c r="L948" s="17" t="s">
        <v>7699</v>
      </c>
      <c r="M948" s="17" t="s">
        <v>3213</v>
      </c>
      <c r="N948" s="20">
        <v>43431</v>
      </c>
      <c r="O948" s="20">
        <v>43431</v>
      </c>
      <c r="P948" s="21">
        <f t="shared" si="28"/>
        <v>0</v>
      </c>
      <c r="Q948" s="22">
        <f t="shared" si="29"/>
        <v>0</v>
      </c>
    </row>
    <row r="949" spans="1:17" x14ac:dyDescent="0.2">
      <c r="A949" s="23">
        <v>125733</v>
      </c>
      <c r="B949" s="17" t="s">
        <v>310</v>
      </c>
      <c r="C949" s="17" t="s">
        <v>7878</v>
      </c>
      <c r="D949" s="17" t="s">
        <v>1234</v>
      </c>
      <c r="E949" s="17" t="s">
        <v>7693</v>
      </c>
      <c r="F949" s="17" t="s">
        <v>7694</v>
      </c>
      <c r="G949" s="18">
        <v>6.79</v>
      </c>
      <c r="H949" s="18">
        <v>14.08</v>
      </c>
      <c r="I949" s="19">
        <v>8482441.4199999999</v>
      </c>
      <c r="J949" s="20">
        <v>43182</v>
      </c>
      <c r="K949" s="17" t="s">
        <v>9165</v>
      </c>
      <c r="L949" s="17" t="s">
        <v>7874</v>
      </c>
      <c r="M949" s="17" t="s">
        <v>4547</v>
      </c>
      <c r="N949" s="20">
        <v>43441</v>
      </c>
      <c r="O949" s="20">
        <v>43441</v>
      </c>
      <c r="P949" s="21">
        <f t="shared" si="28"/>
        <v>0</v>
      </c>
      <c r="Q949" s="22">
        <f t="shared" si="29"/>
        <v>0</v>
      </c>
    </row>
    <row r="950" spans="1:17" x14ac:dyDescent="0.2">
      <c r="A950" s="23">
        <v>123983</v>
      </c>
      <c r="B950" s="17" t="s">
        <v>181</v>
      </c>
      <c r="C950" s="17" t="s">
        <v>7746</v>
      </c>
      <c r="D950" s="17" t="s">
        <v>50</v>
      </c>
      <c r="E950" s="17" t="s">
        <v>7693</v>
      </c>
      <c r="F950" s="17" t="s">
        <v>7694</v>
      </c>
      <c r="G950" s="18">
        <v>0</v>
      </c>
      <c r="H950" s="18">
        <v>1.79</v>
      </c>
      <c r="I950" s="19">
        <v>643146.96</v>
      </c>
      <c r="J950" s="20">
        <v>42825</v>
      </c>
      <c r="K950" s="17" t="s">
        <v>8574</v>
      </c>
      <c r="L950" s="17" t="s">
        <v>8248</v>
      </c>
      <c r="M950" s="17" t="s">
        <v>3213</v>
      </c>
      <c r="N950" s="20">
        <v>43144</v>
      </c>
      <c r="O950" s="20">
        <v>43144</v>
      </c>
      <c r="P950" s="21">
        <f t="shared" si="28"/>
        <v>0</v>
      </c>
      <c r="Q950" s="22">
        <f t="shared" si="29"/>
        <v>0</v>
      </c>
    </row>
    <row r="951" spans="1:17" x14ac:dyDescent="0.2">
      <c r="A951" s="23">
        <v>120937</v>
      </c>
      <c r="B951" s="17" t="s">
        <v>206</v>
      </c>
      <c r="C951" s="17" t="s">
        <v>8367</v>
      </c>
      <c r="D951" s="17" t="s">
        <v>335</v>
      </c>
      <c r="E951" s="17" t="s">
        <v>7693</v>
      </c>
      <c r="F951" s="17" t="s">
        <v>7694</v>
      </c>
      <c r="G951" s="18">
        <v>17.760000000000002</v>
      </c>
      <c r="H951" s="18">
        <v>23.13</v>
      </c>
      <c r="I951" s="19">
        <v>452296.41</v>
      </c>
      <c r="J951" s="20">
        <v>42139</v>
      </c>
      <c r="K951" s="17" t="s">
        <v>9167</v>
      </c>
      <c r="L951" s="17" t="s">
        <v>7728</v>
      </c>
      <c r="M951" s="17" t="s">
        <v>4807</v>
      </c>
      <c r="N951" s="20">
        <v>42187</v>
      </c>
      <c r="O951" s="20">
        <v>42187</v>
      </c>
      <c r="P951" s="21">
        <f t="shared" si="28"/>
        <v>0</v>
      </c>
      <c r="Q951" s="22">
        <f t="shared" si="29"/>
        <v>0</v>
      </c>
    </row>
    <row r="952" spans="1:17" x14ac:dyDescent="0.2">
      <c r="A952" s="23">
        <v>122530</v>
      </c>
      <c r="B952" s="17" t="s">
        <v>269</v>
      </c>
      <c r="C952" s="17" t="s">
        <v>7841</v>
      </c>
      <c r="D952" s="17" t="s">
        <v>4779</v>
      </c>
      <c r="E952" s="17" t="s">
        <v>7693</v>
      </c>
      <c r="F952" s="17" t="s">
        <v>7694</v>
      </c>
      <c r="G952" s="18">
        <v>6.3310000000000004</v>
      </c>
      <c r="H952" s="18">
        <v>11.97</v>
      </c>
      <c r="I952" s="19">
        <v>521192.84</v>
      </c>
      <c r="J952" s="20">
        <v>42461</v>
      </c>
      <c r="K952" s="17" t="s">
        <v>9168</v>
      </c>
      <c r="L952" s="17" t="s">
        <v>7699</v>
      </c>
      <c r="M952" s="17" t="s">
        <v>8560</v>
      </c>
      <c r="N952" s="20">
        <v>42643</v>
      </c>
      <c r="O952" s="20">
        <v>42643</v>
      </c>
      <c r="P952" s="21">
        <f t="shared" si="28"/>
        <v>0</v>
      </c>
      <c r="Q952" s="22">
        <f t="shared" si="29"/>
        <v>0</v>
      </c>
    </row>
    <row r="953" spans="1:17" x14ac:dyDescent="0.2">
      <c r="A953" s="23">
        <v>122589</v>
      </c>
      <c r="B953" s="17" t="s">
        <v>271</v>
      </c>
      <c r="C953" s="17" t="s">
        <v>8123</v>
      </c>
      <c r="D953" s="17" t="s">
        <v>3693</v>
      </c>
      <c r="E953" s="17" t="s">
        <v>7693</v>
      </c>
      <c r="F953" s="17" t="s">
        <v>7694</v>
      </c>
      <c r="G953" s="18">
        <v>34.15</v>
      </c>
      <c r="H953" s="18">
        <v>39.130000000000003</v>
      </c>
      <c r="I953" s="19">
        <v>449955.34</v>
      </c>
      <c r="J953" s="20">
        <v>42461</v>
      </c>
      <c r="K953" s="17" t="s">
        <v>9169</v>
      </c>
      <c r="L953" s="17" t="s">
        <v>7699</v>
      </c>
      <c r="M953" s="17" t="s">
        <v>3174</v>
      </c>
      <c r="N953" s="20">
        <v>42597</v>
      </c>
      <c r="O953" s="20">
        <v>42597</v>
      </c>
      <c r="P953" s="21">
        <f t="shared" si="28"/>
        <v>0</v>
      </c>
      <c r="Q953" s="22">
        <f t="shared" si="29"/>
        <v>0</v>
      </c>
    </row>
    <row r="954" spans="1:17" x14ac:dyDescent="0.2">
      <c r="A954" s="23">
        <v>126217</v>
      </c>
      <c r="B954" s="17" t="s">
        <v>254</v>
      </c>
      <c r="C954" s="17" t="s">
        <v>7721</v>
      </c>
      <c r="D954" s="17" t="s">
        <v>4751</v>
      </c>
      <c r="E954" s="17" t="s">
        <v>7693</v>
      </c>
      <c r="F954" s="17" t="s">
        <v>7694</v>
      </c>
      <c r="G954" s="18">
        <v>0</v>
      </c>
      <c r="H954" s="18">
        <v>2.7</v>
      </c>
      <c r="I954" s="19">
        <v>532987.18999999994</v>
      </c>
      <c r="J954" s="20">
        <v>43182</v>
      </c>
      <c r="K954" s="17" t="s">
        <v>9170</v>
      </c>
      <c r="L954" s="17" t="s">
        <v>8144</v>
      </c>
      <c r="M954" s="17" t="s">
        <v>4135</v>
      </c>
      <c r="N954" s="20">
        <v>43373</v>
      </c>
      <c r="O954" s="20">
        <v>43373</v>
      </c>
      <c r="P954" s="21">
        <f t="shared" si="28"/>
        <v>0</v>
      </c>
      <c r="Q954" s="22">
        <f t="shared" si="29"/>
        <v>0</v>
      </c>
    </row>
    <row r="955" spans="1:17" x14ac:dyDescent="0.2">
      <c r="A955" s="23">
        <v>126215</v>
      </c>
      <c r="B955" s="17" t="s">
        <v>206</v>
      </c>
      <c r="C955" s="17" t="s">
        <v>8367</v>
      </c>
      <c r="D955" s="17" t="s">
        <v>1049</v>
      </c>
      <c r="E955" s="17" t="s">
        <v>7693</v>
      </c>
      <c r="F955" s="17" t="s">
        <v>7694</v>
      </c>
      <c r="G955" s="18">
        <v>0</v>
      </c>
      <c r="H955" s="18">
        <v>7.85</v>
      </c>
      <c r="I955" s="19">
        <v>663189.92000000004</v>
      </c>
      <c r="J955" s="20">
        <v>43182</v>
      </c>
      <c r="K955" s="17" t="s">
        <v>9171</v>
      </c>
      <c r="L955" s="17" t="s">
        <v>7728</v>
      </c>
      <c r="M955" s="17" t="s">
        <v>3582</v>
      </c>
      <c r="N955" s="20">
        <v>43307</v>
      </c>
      <c r="O955" s="20">
        <v>43307</v>
      </c>
      <c r="P955" s="21">
        <f t="shared" si="28"/>
        <v>0</v>
      </c>
      <c r="Q955" s="22">
        <f t="shared" si="29"/>
        <v>0</v>
      </c>
    </row>
    <row r="956" spans="1:17" x14ac:dyDescent="0.2">
      <c r="A956" s="23">
        <v>111110.01</v>
      </c>
      <c r="B956" s="17" t="s">
        <v>131</v>
      </c>
      <c r="C956" s="17" t="s">
        <v>7753</v>
      </c>
      <c r="D956" s="17" t="s">
        <v>5901</v>
      </c>
      <c r="E956" s="17" t="s">
        <v>7693</v>
      </c>
      <c r="F956" s="17" t="s">
        <v>7694</v>
      </c>
      <c r="G956" s="18">
        <v>4.99</v>
      </c>
      <c r="H956" s="18">
        <v>12.81</v>
      </c>
      <c r="I956" s="19">
        <v>505291.18</v>
      </c>
      <c r="J956" s="20">
        <v>42139</v>
      </c>
      <c r="K956" s="17" t="s">
        <v>9172</v>
      </c>
      <c r="L956" s="17" t="s">
        <v>7849</v>
      </c>
      <c r="M956" s="17" t="s">
        <v>8582</v>
      </c>
      <c r="N956" s="20">
        <v>42308</v>
      </c>
      <c r="O956" s="20">
        <v>42308</v>
      </c>
      <c r="P956" s="21">
        <f t="shared" si="28"/>
        <v>0</v>
      </c>
      <c r="Q956" s="22">
        <f t="shared" si="29"/>
        <v>0</v>
      </c>
    </row>
    <row r="957" spans="1:17" x14ac:dyDescent="0.2">
      <c r="A957" s="23">
        <v>124917</v>
      </c>
      <c r="B957" s="17" t="s">
        <v>121</v>
      </c>
      <c r="C957" s="17" t="s">
        <v>7720</v>
      </c>
      <c r="D957" s="17" t="s">
        <v>999</v>
      </c>
      <c r="E957" s="17" t="s">
        <v>7693</v>
      </c>
      <c r="F957" s="17" t="s">
        <v>7694</v>
      </c>
      <c r="G957" s="18">
        <v>6.36</v>
      </c>
      <c r="H957" s="18">
        <v>10.86</v>
      </c>
      <c r="I957" s="19">
        <v>2160149.91</v>
      </c>
      <c r="J957" s="20">
        <v>42825</v>
      </c>
      <c r="K957" s="17" t="s">
        <v>9173</v>
      </c>
      <c r="L957" s="17" t="s">
        <v>7699</v>
      </c>
      <c r="M957" s="17" t="s">
        <v>3213</v>
      </c>
      <c r="N957" s="20">
        <v>42985</v>
      </c>
      <c r="O957" s="20">
        <v>42985</v>
      </c>
      <c r="P957" s="21">
        <f t="shared" si="28"/>
        <v>0</v>
      </c>
      <c r="Q957" s="22">
        <f t="shared" si="29"/>
        <v>0</v>
      </c>
    </row>
    <row r="958" spans="1:17" x14ac:dyDescent="0.2">
      <c r="A958" s="23">
        <v>124935</v>
      </c>
      <c r="B958" s="17" t="s">
        <v>124</v>
      </c>
      <c r="C958" s="17" t="s">
        <v>7894</v>
      </c>
      <c r="D958" s="17" t="s">
        <v>352</v>
      </c>
      <c r="E958" s="17" t="s">
        <v>7693</v>
      </c>
      <c r="F958" s="17" t="s">
        <v>7694</v>
      </c>
      <c r="G958" s="18">
        <v>0</v>
      </c>
      <c r="H958" s="18">
        <v>4.3</v>
      </c>
      <c r="I958" s="19">
        <v>672684.19</v>
      </c>
      <c r="J958" s="20">
        <v>42867</v>
      </c>
      <c r="K958" s="17" t="s">
        <v>9174</v>
      </c>
      <c r="L958" s="17" t="s">
        <v>7927</v>
      </c>
      <c r="M958" s="17" t="s">
        <v>9175</v>
      </c>
      <c r="N958" s="20">
        <v>43044</v>
      </c>
      <c r="O958" s="20">
        <v>43044</v>
      </c>
      <c r="P958" s="21">
        <f t="shared" si="28"/>
        <v>0</v>
      </c>
      <c r="Q958" s="22">
        <f t="shared" si="29"/>
        <v>0</v>
      </c>
    </row>
    <row r="959" spans="1:17" x14ac:dyDescent="0.2">
      <c r="A959" s="23">
        <v>126216</v>
      </c>
      <c r="B959" s="17" t="s">
        <v>254</v>
      </c>
      <c r="C959" s="17" t="s">
        <v>7721</v>
      </c>
      <c r="D959" s="17" t="s">
        <v>4748</v>
      </c>
      <c r="E959" s="17" t="s">
        <v>7693</v>
      </c>
      <c r="F959" s="17" t="s">
        <v>7694</v>
      </c>
      <c r="G959" s="18">
        <v>0</v>
      </c>
      <c r="H959" s="18">
        <v>6.85</v>
      </c>
      <c r="I959" s="19">
        <v>858576.4</v>
      </c>
      <c r="J959" s="20">
        <v>43182</v>
      </c>
      <c r="K959" s="17" t="s">
        <v>9170</v>
      </c>
      <c r="L959" s="17" t="s">
        <v>8144</v>
      </c>
      <c r="M959" s="17" t="s">
        <v>4135</v>
      </c>
      <c r="N959" s="20">
        <v>43373</v>
      </c>
      <c r="O959" s="20">
        <v>43373</v>
      </c>
      <c r="P959" s="21">
        <f t="shared" si="28"/>
        <v>0</v>
      </c>
      <c r="Q959" s="22">
        <f t="shared" si="29"/>
        <v>0</v>
      </c>
    </row>
    <row r="960" spans="1:17" x14ac:dyDescent="0.2">
      <c r="A960" s="23">
        <v>122483</v>
      </c>
      <c r="B960" s="17" t="s">
        <v>237</v>
      </c>
      <c r="C960" s="17" t="s">
        <v>8090</v>
      </c>
      <c r="D960" s="17" t="s">
        <v>907</v>
      </c>
      <c r="E960" s="17" t="s">
        <v>7693</v>
      </c>
      <c r="F960" s="17" t="s">
        <v>7694</v>
      </c>
      <c r="G960" s="18">
        <v>6.85</v>
      </c>
      <c r="H960" s="18">
        <v>13.706</v>
      </c>
      <c r="I960" s="19">
        <v>474130.79</v>
      </c>
      <c r="J960" s="20">
        <v>42461</v>
      </c>
      <c r="K960" s="17" t="s">
        <v>9176</v>
      </c>
      <c r="L960" s="17" t="s">
        <v>7728</v>
      </c>
      <c r="M960" s="17" t="s">
        <v>8504</v>
      </c>
      <c r="N960" s="20">
        <v>42559</v>
      </c>
      <c r="O960" s="20">
        <v>42559</v>
      </c>
      <c r="P960" s="21">
        <f t="shared" si="28"/>
        <v>0</v>
      </c>
      <c r="Q960" s="22">
        <f t="shared" si="29"/>
        <v>0</v>
      </c>
    </row>
    <row r="961" spans="1:17" x14ac:dyDescent="0.2">
      <c r="A961" s="23">
        <v>117612</v>
      </c>
      <c r="B961" s="17" t="s">
        <v>110</v>
      </c>
      <c r="C961" s="17" t="s">
        <v>8623</v>
      </c>
      <c r="D961" s="17" t="s">
        <v>545</v>
      </c>
      <c r="E961" s="17" t="s">
        <v>7693</v>
      </c>
      <c r="F961" s="17" t="s">
        <v>7694</v>
      </c>
      <c r="G961" s="18">
        <v>5.34</v>
      </c>
      <c r="H961" s="18">
        <v>10.93</v>
      </c>
      <c r="I961" s="19">
        <v>188253.44</v>
      </c>
      <c r="J961" s="20">
        <v>41369</v>
      </c>
      <c r="K961" s="17" t="s">
        <v>8733</v>
      </c>
      <c r="L961" s="17" t="s">
        <v>8034</v>
      </c>
      <c r="M961" s="17" t="s">
        <v>8734</v>
      </c>
      <c r="N961" s="20">
        <v>41484</v>
      </c>
      <c r="O961" s="20">
        <v>41547</v>
      </c>
      <c r="P961" s="21">
        <f t="shared" si="28"/>
        <v>1</v>
      </c>
      <c r="Q961" s="22">
        <f t="shared" si="29"/>
        <v>63</v>
      </c>
    </row>
    <row r="962" spans="1:17" x14ac:dyDescent="0.2">
      <c r="A962" s="23">
        <v>126211</v>
      </c>
      <c r="B962" s="17" t="s">
        <v>235</v>
      </c>
      <c r="C962" s="17" t="s">
        <v>7861</v>
      </c>
      <c r="D962" s="17" t="s">
        <v>1124</v>
      </c>
      <c r="E962" s="17" t="s">
        <v>7693</v>
      </c>
      <c r="F962" s="17" t="s">
        <v>7694</v>
      </c>
      <c r="G962" s="18">
        <v>17.82</v>
      </c>
      <c r="H962" s="18">
        <v>25.25</v>
      </c>
      <c r="I962" s="19">
        <v>675619.09</v>
      </c>
      <c r="J962" s="20">
        <v>43140</v>
      </c>
      <c r="K962" s="17" t="s">
        <v>9177</v>
      </c>
      <c r="L962" s="17" t="s">
        <v>7728</v>
      </c>
      <c r="M962" s="17" t="s">
        <v>3582</v>
      </c>
      <c r="N962" s="20">
        <v>43217</v>
      </c>
      <c r="O962" s="20">
        <v>43217</v>
      </c>
      <c r="P962" s="21">
        <f t="shared" si="28"/>
        <v>0</v>
      </c>
      <c r="Q962" s="22">
        <f t="shared" si="29"/>
        <v>0</v>
      </c>
    </row>
    <row r="963" spans="1:17" x14ac:dyDescent="0.2">
      <c r="A963" s="23">
        <v>126054</v>
      </c>
      <c r="B963" s="17" t="s">
        <v>83</v>
      </c>
      <c r="C963" s="17" t="s">
        <v>8094</v>
      </c>
      <c r="D963" s="17" t="s">
        <v>137</v>
      </c>
      <c r="E963" s="17" t="s">
        <v>7693</v>
      </c>
      <c r="F963" s="17" t="s">
        <v>7694</v>
      </c>
      <c r="G963" s="18">
        <v>9.82</v>
      </c>
      <c r="H963" s="18">
        <v>13.62</v>
      </c>
      <c r="I963" s="19">
        <v>1250203.32</v>
      </c>
      <c r="J963" s="20">
        <v>43140</v>
      </c>
      <c r="K963" s="17" t="s">
        <v>9178</v>
      </c>
      <c r="L963" s="17" t="s">
        <v>7696</v>
      </c>
      <c r="M963" s="17" t="s">
        <v>3582</v>
      </c>
      <c r="N963" s="20">
        <v>43311</v>
      </c>
      <c r="O963" s="20">
        <v>43311</v>
      </c>
      <c r="P963" s="21">
        <f t="shared" ref="P963:P1026" si="30">IF(N963=O963,0,1)</f>
        <v>0</v>
      </c>
      <c r="Q963" s="22">
        <f t="shared" ref="Q963:Q1026" si="31">O963-N963</f>
        <v>0</v>
      </c>
    </row>
    <row r="964" spans="1:17" x14ac:dyDescent="0.2">
      <c r="A964" s="23">
        <v>126497</v>
      </c>
      <c r="B964" s="17" t="s">
        <v>256</v>
      </c>
      <c r="C964" s="17" t="s">
        <v>7972</v>
      </c>
      <c r="D964" s="17" t="s">
        <v>4886</v>
      </c>
      <c r="E964" s="17" t="s">
        <v>7693</v>
      </c>
      <c r="F964" s="17" t="s">
        <v>7694</v>
      </c>
      <c r="G964" s="18">
        <v>0</v>
      </c>
      <c r="H964" s="18">
        <v>2.14</v>
      </c>
      <c r="I964" s="19">
        <v>131527.47</v>
      </c>
      <c r="J964" s="20">
        <v>43140</v>
      </c>
      <c r="K964" s="17" t="s">
        <v>8534</v>
      </c>
      <c r="L964" s="17" t="s">
        <v>8034</v>
      </c>
      <c r="M964" s="17" t="s">
        <v>4674</v>
      </c>
      <c r="N964" s="20">
        <v>43441</v>
      </c>
      <c r="O964" s="20">
        <v>43441</v>
      </c>
      <c r="P964" s="21">
        <f t="shared" si="30"/>
        <v>0</v>
      </c>
      <c r="Q964" s="22">
        <f t="shared" si="31"/>
        <v>0</v>
      </c>
    </row>
    <row r="965" spans="1:17" x14ac:dyDescent="0.2">
      <c r="A965" s="23">
        <v>126051</v>
      </c>
      <c r="B965" s="17" t="s">
        <v>192</v>
      </c>
      <c r="C965" s="17" t="s">
        <v>7804</v>
      </c>
      <c r="D965" s="17" t="s">
        <v>390</v>
      </c>
      <c r="E965" s="17" t="s">
        <v>7693</v>
      </c>
      <c r="F965" s="17" t="s">
        <v>7694</v>
      </c>
      <c r="G965" s="18">
        <v>15.97</v>
      </c>
      <c r="H965" s="18">
        <v>18.059999999999999</v>
      </c>
      <c r="I965" s="19">
        <v>783719.59</v>
      </c>
      <c r="J965" s="20">
        <v>43140</v>
      </c>
      <c r="K965" s="17" t="s">
        <v>9179</v>
      </c>
      <c r="L965" s="17" t="s">
        <v>7699</v>
      </c>
      <c r="M965" s="17" t="s">
        <v>4135</v>
      </c>
      <c r="N965" s="20">
        <v>43259</v>
      </c>
      <c r="O965" s="20">
        <v>43259</v>
      </c>
      <c r="P965" s="21">
        <f t="shared" si="30"/>
        <v>0</v>
      </c>
      <c r="Q965" s="22">
        <f t="shared" si="31"/>
        <v>0</v>
      </c>
    </row>
    <row r="966" spans="1:17" x14ac:dyDescent="0.2">
      <c r="A966" s="23">
        <v>122521</v>
      </c>
      <c r="B966" s="17" t="s">
        <v>206</v>
      </c>
      <c r="C966" s="17" t="s">
        <v>8367</v>
      </c>
      <c r="D966" s="17" t="s">
        <v>5547</v>
      </c>
      <c r="E966" s="17" t="s">
        <v>7693</v>
      </c>
      <c r="F966" s="17" t="s">
        <v>7694</v>
      </c>
      <c r="G966" s="18">
        <v>10.23</v>
      </c>
      <c r="H966" s="18">
        <v>16.399999999999999</v>
      </c>
      <c r="I966" s="19">
        <v>305148.43</v>
      </c>
      <c r="J966" s="20">
        <v>42412</v>
      </c>
      <c r="K966" s="17" t="s">
        <v>9180</v>
      </c>
      <c r="L966" s="17" t="s">
        <v>8034</v>
      </c>
      <c r="M966" s="17" t="s">
        <v>8210</v>
      </c>
      <c r="N966" s="20">
        <v>42711</v>
      </c>
      <c r="O966" s="20">
        <v>42711</v>
      </c>
      <c r="P966" s="21">
        <f t="shared" si="30"/>
        <v>0</v>
      </c>
      <c r="Q966" s="22">
        <f t="shared" si="31"/>
        <v>0</v>
      </c>
    </row>
    <row r="967" spans="1:17" x14ac:dyDescent="0.2">
      <c r="A967" s="23">
        <v>122482</v>
      </c>
      <c r="B967" s="17" t="s">
        <v>54</v>
      </c>
      <c r="C967" s="17" t="s">
        <v>7709</v>
      </c>
      <c r="D967" s="17" t="s">
        <v>913</v>
      </c>
      <c r="E967" s="17" t="s">
        <v>7693</v>
      </c>
      <c r="F967" s="17" t="s">
        <v>7694</v>
      </c>
      <c r="G967" s="18">
        <v>15.51</v>
      </c>
      <c r="H967" s="18">
        <v>16.489999999999998</v>
      </c>
      <c r="I967" s="19">
        <v>770043.29</v>
      </c>
      <c r="J967" s="20">
        <v>42461</v>
      </c>
      <c r="K967" s="17" t="s">
        <v>9181</v>
      </c>
      <c r="L967" s="17" t="s">
        <v>7699</v>
      </c>
      <c r="M967" s="17" t="s">
        <v>9182</v>
      </c>
      <c r="N967" s="20">
        <v>42606</v>
      </c>
      <c r="O967" s="20">
        <v>42606</v>
      </c>
      <c r="P967" s="21">
        <f t="shared" si="30"/>
        <v>0</v>
      </c>
      <c r="Q967" s="22">
        <f t="shared" si="31"/>
        <v>0</v>
      </c>
    </row>
    <row r="968" spans="1:17" x14ac:dyDescent="0.2">
      <c r="A968" s="23">
        <v>122646</v>
      </c>
      <c r="B968" s="17" t="s">
        <v>215</v>
      </c>
      <c r="C968" s="17" t="s">
        <v>7844</v>
      </c>
      <c r="D968" s="17" t="s">
        <v>3233</v>
      </c>
      <c r="E968" s="17" t="s">
        <v>7693</v>
      </c>
      <c r="F968" s="17" t="s">
        <v>7694</v>
      </c>
      <c r="G968" s="18">
        <v>14.25</v>
      </c>
      <c r="H968" s="18">
        <v>24.26</v>
      </c>
      <c r="I968" s="19">
        <v>4159519.9</v>
      </c>
      <c r="J968" s="20">
        <v>42461</v>
      </c>
      <c r="K968" s="17" t="s">
        <v>9183</v>
      </c>
      <c r="L968" s="17" t="s">
        <v>7763</v>
      </c>
      <c r="M968" s="17" t="s">
        <v>9184</v>
      </c>
      <c r="N968" s="20">
        <v>42674</v>
      </c>
      <c r="O968" s="20">
        <v>42674</v>
      </c>
      <c r="P968" s="21">
        <f t="shared" si="30"/>
        <v>0</v>
      </c>
      <c r="Q968" s="22">
        <f t="shared" si="31"/>
        <v>0</v>
      </c>
    </row>
    <row r="969" spans="1:17" x14ac:dyDescent="0.2">
      <c r="A969" s="23">
        <v>122541</v>
      </c>
      <c r="B969" s="17" t="s">
        <v>152</v>
      </c>
      <c r="C969" s="17" t="s">
        <v>7994</v>
      </c>
      <c r="D969" s="17" t="s">
        <v>1652</v>
      </c>
      <c r="E969" s="17" t="s">
        <v>7693</v>
      </c>
      <c r="F969" s="17" t="s">
        <v>7694</v>
      </c>
      <c r="G969" s="18">
        <v>8.0960000000000001</v>
      </c>
      <c r="H969" s="18">
        <v>13.54</v>
      </c>
      <c r="I969" s="19">
        <v>603731.63</v>
      </c>
      <c r="J969" s="20">
        <v>42503</v>
      </c>
      <c r="K969" s="17" t="s">
        <v>9185</v>
      </c>
      <c r="L969" s="17" t="s">
        <v>7699</v>
      </c>
      <c r="M969" s="17" t="s">
        <v>6784</v>
      </c>
      <c r="N969" s="20">
        <v>42640</v>
      </c>
      <c r="O969" s="20">
        <v>42640</v>
      </c>
      <c r="P969" s="21">
        <f t="shared" si="30"/>
        <v>0</v>
      </c>
      <c r="Q969" s="22">
        <f t="shared" si="31"/>
        <v>0</v>
      </c>
    </row>
    <row r="970" spans="1:17" x14ac:dyDescent="0.2">
      <c r="A970" s="23">
        <v>126229</v>
      </c>
      <c r="B970" s="17" t="s">
        <v>269</v>
      </c>
      <c r="C970" s="17" t="s">
        <v>7841</v>
      </c>
      <c r="D970" s="17" t="s">
        <v>2861</v>
      </c>
      <c r="E970" s="17" t="s">
        <v>7693</v>
      </c>
      <c r="F970" s="17" t="s">
        <v>7694</v>
      </c>
      <c r="G970" s="18">
        <v>5.73</v>
      </c>
      <c r="H970" s="18">
        <v>11.46</v>
      </c>
      <c r="I970" s="19">
        <v>764678.96</v>
      </c>
      <c r="J970" s="20">
        <v>43182</v>
      </c>
      <c r="K970" s="17" t="s">
        <v>8823</v>
      </c>
      <c r="L970" s="17" t="s">
        <v>7755</v>
      </c>
      <c r="M970" s="17" t="s">
        <v>3213</v>
      </c>
      <c r="N970" s="20">
        <v>43373</v>
      </c>
      <c r="O970" s="20">
        <v>43373</v>
      </c>
      <c r="P970" s="21">
        <f t="shared" si="30"/>
        <v>0</v>
      </c>
      <c r="Q970" s="22">
        <f t="shared" si="31"/>
        <v>0</v>
      </c>
    </row>
    <row r="971" spans="1:17" x14ac:dyDescent="0.2">
      <c r="A971" s="23">
        <v>122634</v>
      </c>
      <c r="B971" s="17" t="s">
        <v>607</v>
      </c>
      <c r="C971" s="17" t="s">
        <v>7807</v>
      </c>
      <c r="D971" s="17" t="s">
        <v>348</v>
      </c>
      <c r="E971" s="17" t="s">
        <v>7693</v>
      </c>
      <c r="F971" s="17" t="s">
        <v>7694</v>
      </c>
      <c r="G971" s="18">
        <v>16.02</v>
      </c>
      <c r="H971" s="18">
        <v>17.829999999999998</v>
      </c>
      <c r="I971" s="19">
        <v>1313943.52</v>
      </c>
      <c r="J971" s="20">
        <v>42503</v>
      </c>
      <c r="K971" s="17" t="s">
        <v>9186</v>
      </c>
      <c r="L971" s="17" t="s">
        <v>7738</v>
      </c>
      <c r="M971" s="17" t="s">
        <v>9187</v>
      </c>
      <c r="N971" s="20">
        <v>42684</v>
      </c>
      <c r="O971" s="20">
        <v>42684</v>
      </c>
      <c r="P971" s="21">
        <f t="shared" si="30"/>
        <v>0</v>
      </c>
      <c r="Q971" s="22">
        <f t="shared" si="31"/>
        <v>0</v>
      </c>
    </row>
    <row r="972" spans="1:17" x14ac:dyDescent="0.2">
      <c r="A972" s="23">
        <v>122523</v>
      </c>
      <c r="B972" s="17" t="s">
        <v>212</v>
      </c>
      <c r="C972" s="17" t="s">
        <v>8097</v>
      </c>
      <c r="D972" s="17" t="s">
        <v>442</v>
      </c>
      <c r="E972" s="17" t="s">
        <v>7693</v>
      </c>
      <c r="F972" s="17" t="s">
        <v>7694</v>
      </c>
      <c r="G972" s="18">
        <v>11</v>
      </c>
      <c r="H972" s="18">
        <v>13.6</v>
      </c>
      <c r="I972" s="19">
        <v>561269</v>
      </c>
      <c r="J972" s="20">
        <v>42867</v>
      </c>
      <c r="K972" s="17" t="s">
        <v>9188</v>
      </c>
      <c r="L972" s="17" t="s">
        <v>7699</v>
      </c>
      <c r="M972" s="17" t="s">
        <v>3213</v>
      </c>
      <c r="N972" s="20">
        <v>43069</v>
      </c>
      <c r="O972" s="20">
        <v>43069</v>
      </c>
      <c r="P972" s="21">
        <f t="shared" si="30"/>
        <v>0</v>
      </c>
      <c r="Q972" s="22">
        <f t="shared" si="31"/>
        <v>0</v>
      </c>
    </row>
    <row r="973" spans="1:17" x14ac:dyDescent="0.2">
      <c r="A973" s="23">
        <v>126314</v>
      </c>
      <c r="B973" s="17" t="s">
        <v>259</v>
      </c>
      <c r="C973" s="17" t="s">
        <v>7863</v>
      </c>
      <c r="D973" s="17" t="s">
        <v>503</v>
      </c>
      <c r="E973" s="17" t="s">
        <v>7693</v>
      </c>
      <c r="F973" s="17" t="s">
        <v>7694</v>
      </c>
      <c r="G973" s="18">
        <v>12.53</v>
      </c>
      <c r="H973" s="18">
        <v>14.39</v>
      </c>
      <c r="I973" s="19">
        <v>925957.09</v>
      </c>
      <c r="J973" s="20">
        <v>43182</v>
      </c>
      <c r="K973" s="17" t="s">
        <v>9189</v>
      </c>
      <c r="L973" s="17" t="s">
        <v>7822</v>
      </c>
      <c r="M973" s="17" t="s">
        <v>3213</v>
      </c>
      <c r="N973" s="20">
        <v>43327</v>
      </c>
      <c r="O973" s="20">
        <v>43327</v>
      </c>
      <c r="P973" s="21">
        <f t="shared" si="30"/>
        <v>0</v>
      </c>
      <c r="Q973" s="22">
        <f t="shared" si="31"/>
        <v>0</v>
      </c>
    </row>
    <row r="974" spans="1:17" x14ac:dyDescent="0.2">
      <c r="A974" s="23">
        <v>123865</v>
      </c>
      <c r="B974" s="17" t="s">
        <v>254</v>
      </c>
      <c r="C974" s="17" t="s">
        <v>7721</v>
      </c>
      <c r="D974" s="17" t="s">
        <v>1298</v>
      </c>
      <c r="E974" s="17" t="s">
        <v>7693</v>
      </c>
      <c r="F974" s="17" t="s">
        <v>7694</v>
      </c>
      <c r="G974" s="18">
        <v>7.16</v>
      </c>
      <c r="H974" s="18">
        <v>14.19</v>
      </c>
      <c r="I974" s="19">
        <v>637381.59</v>
      </c>
      <c r="J974" s="20">
        <v>42825</v>
      </c>
      <c r="K974" s="17" t="s">
        <v>9190</v>
      </c>
      <c r="L974" s="17" t="s">
        <v>8144</v>
      </c>
      <c r="M974" s="17" t="s">
        <v>3582</v>
      </c>
      <c r="N974" s="20">
        <v>43008</v>
      </c>
      <c r="O974" s="20">
        <v>43008</v>
      </c>
      <c r="P974" s="21">
        <f t="shared" si="30"/>
        <v>0</v>
      </c>
      <c r="Q974" s="22">
        <f t="shared" si="31"/>
        <v>0</v>
      </c>
    </row>
    <row r="975" spans="1:17" x14ac:dyDescent="0.2">
      <c r="A975" s="23">
        <v>123873</v>
      </c>
      <c r="B975" s="17" t="s">
        <v>269</v>
      </c>
      <c r="C975" s="17" t="s">
        <v>7841</v>
      </c>
      <c r="D975" s="17" t="s">
        <v>4779</v>
      </c>
      <c r="E975" s="17" t="s">
        <v>7693</v>
      </c>
      <c r="F975" s="17" t="s">
        <v>7694</v>
      </c>
      <c r="G975" s="18">
        <v>0</v>
      </c>
      <c r="H975" s="18">
        <v>6.33</v>
      </c>
      <c r="I975" s="19">
        <v>466816.12</v>
      </c>
      <c r="J975" s="20">
        <v>42825</v>
      </c>
      <c r="K975" s="17" t="s">
        <v>9191</v>
      </c>
      <c r="L975" s="17" t="s">
        <v>8110</v>
      </c>
      <c r="M975" s="17" t="s">
        <v>3197</v>
      </c>
      <c r="N975" s="20">
        <v>43008</v>
      </c>
      <c r="O975" s="20">
        <v>43008</v>
      </c>
      <c r="P975" s="21">
        <f t="shared" si="30"/>
        <v>0</v>
      </c>
      <c r="Q975" s="22">
        <f t="shared" si="31"/>
        <v>0</v>
      </c>
    </row>
    <row r="976" spans="1:17" x14ac:dyDescent="0.2">
      <c r="A976" s="23">
        <v>117634</v>
      </c>
      <c r="B976" s="17" t="s">
        <v>32</v>
      </c>
      <c r="C976" s="17" t="s">
        <v>8524</v>
      </c>
      <c r="D976" s="17" t="s">
        <v>50</v>
      </c>
      <c r="E976" s="17" t="s">
        <v>7693</v>
      </c>
      <c r="F976" s="17" t="s">
        <v>7694</v>
      </c>
      <c r="G976" s="18">
        <v>21.72</v>
      </c>
      <c r="H976" s="18">
        <v>24.8</v>
      </c>
      <c r="I976" s="19">
        <v>1438153.02</v>
      </c>
      <c r="J976" s="20">
        <v>42825</v>
      </c>
      <c r="K976" s="17" t="s">
        <v>8813</v>
      </c>
      <c r="L976" s="17" t="s">
        <v>8526</v>
      </c>
      <c r="M976" s="17" t="s">
        <v>4135</v>
      </c>
      <c r="N976" s="20">
        <v>42958</v>
      </c>
      <c r="O976" s="20">
        <v>42958</v>
      </c>
      <c r="P976" s="21">
        <f t="shared" si="30"/>
        <v>0</v>
      </c>
      <c r="Q976" s="22">
        <f t="shared" si="31"/>
        <v>0</v>
      </c>
    </row>
    <row r="977" spans="1:17" x14ac:dyDescent="0.2">
      <c r="A977" s="23">
        <v>124893</v>
      </c>
      <c r="B977" s="17" t="s">
        <v>199</v>
      </c>
      <c r="C977" s="17" t="s">
        <v>7715</v>
      </c>
      <c r="D977" s="17" t="s">
        <v>363</v>
      </c>
      <c r="E977" s="17" t="s">
        <v>7693</v>
      </c>
      <c r="F977" s="17" t="s">
        <v>7694</v>
      </c>
      <c r="G977" s="18">
        <v>16.29</v>
      </c>
      <c r="H977" s="18">
        <v>28</v>
      </c>
      <c r="I977" s="19">
        <v>510508</v>
      </c>
      <c r="J977" s="20">
        <v>42825</v>
      </c>
      <c r="K977" s="17" t="s">
        <v>8840</v>
      </c>
      <c r="L977" s="17" t="s">
        <v>8034</v>
      </c>
      <c r="M977" s="17" t="s">
        <v>4674</v>
      </c>
      <c r="N977" s="20">
        <v>43012</v>
      </c>
      <c r="O977" s="20">
        <v>43012</v>
      </c>
      <c r="P977" s="21">
        <f t="shared" si="30"/>
        <v>0</v>
      </c>
      <c r="Q977" s="22">
        <f t="shared" si="31"/>
        <v>0</v>
      </c>
    </row>
    <row r="978" spans="1:17" x14ac:dyDescent="0.2">
      <c r="A978" s="23">
        <v>122542</v>
      </c>
      <c r="B978" s="17" t="s">
        <v>152</v>
      </c>
      <c r="C978" s="17" t="s">
        <v>7994</v>
      </c>
      <c r="D978" s="17" t="s">
        <v>360</v>
      </c>
      <c r="E978" s="17" t="s">
        <v>7693</v>
      </c>
      <c r="F978" s="17" t="s">
        <v>7694</v>
      </c>
      <c r="G978" s="18">
        <v>3.91</v>
      </c>
      <c r="H978" s="18">
        <v>10.34</v>
      </c>
      <c r="I978" s="19">
        <v>405589.48</v>
      </c>
      <c r="J978" s="20">
        <v>42867</v>
      </c>
      <c r="K978" s="17" t="s">
        <v>8844</v>
      </c>
      <c r="L978" s="17" t="s">
        <v>7699</v>
      </c>
      <c r="M978" s="17" t="s">
        <v>3197</v>
      </c>
      <c r="N978" s="20">
        <v>43077</v>
      </c>
      <c r="O978" s="20">
        <v>43077</v>
      </c>
      <c r="P978" s="21">
        <f t="shared" si="30"/>
        <v>0</v>
      </c>
      <c r="Q978" s="22">
        <f t="shared" si="31"/>
        <v>0</v>
      </c>
    </row>
    <row r="979" spans="1:17" x14ac:dyDescent="0.2">
      <c r="A979" s="23">
        <v>126057</v>
      </c>
      <c r="B979" s="17" t="s">
        <v>276</v>
      </c>
      <c r="C979" s="17" t="s">
        <v>8400</v>
      </c>
      <c r="D979" s="17" t="s">
        <v>8822</v>
      </c>
      <c r="E979" s="17" t="s">
        <v>7693</v>
      </c>
      <c r="F979" s="17" t="s">
        <v>7694</v>
      </c>
      <c r="G979" s="18">
        <v>0</v>
      </c>
      <c r="H979" s="18">
        <v>6.45</v>
      </c>
      <c r="I979" s="19">
        <v>648300</v>
      </c>
      <c r="J979" s="20">
        <v>43140</v>
      </c>
      <c r="K979" s="17" t="s">
        <v>8820</v>
      </c>
      <c r="L979" s="17" t="s">
        <v>7699</v>
      </c>
      <c r="M979" s="17" t="s">
        <v>3582</v>
      </c>
      <c r="N979" s="20">
        <v>43382</v>
      </c>
      <c r="O979" s="20">
        <v>43382</v>
      </c>
      <c r="P979" s="21">
        <f t="shared" si="30"/>
        <v>0</v>
      </c>
      <c r="Q979" s="22">
        <f t="shared" si="31"/>
        <v>0</v>
      </c>
    </row>
    <row r="980" spans="1:17" x14ac:dyDescent="0.2">
      <c r="A980" s="23">
        <v>123029</v>
      </c>
      <c r="B980" s="17" t="s">
        <v>248</v>
      </c>
      <c r="C980" s="17" t="s">
        <v>8036</v>
      </c>
      <c r="D980" s="17" t="s">
        <v>3271</v>
      </c>
      <c r="E980" s="17" t="s">
        <v>7693</v>
      </c>
      <c r="F980" s="17" t="s">
        <v>7694</v>
      </c>
      <c r="G980" s="18">
        <v>16</v>
      </c>
      <c r="H980" s="18">
        <v>18.989999999999998</v>
      </c>
      <c r="I980" s="19">
        <v>452018.32</v>
      </c>
      <c r="J980" s="20">
        <v>42461</v>
      </c>
      <c r="K980" s="17" t="s">
        <v>9192</v>
      </c>
      <c r="L980" s="17" t="s">
        <v>7738</v>
      </c>
      <c r="M980" s="17" t="s">
        <v>9193</v>
      </c>
      <c r="N980" s="20">
        <v>42641</v>
      </c>
      <c r="O980" s="20">
        <v>42641</v>
      </c>
      <c r="P980" s="21">
        <f t="shared" si="30"/>
        <v>0</v>
      </c>
      <c r="Q980" s="22">
        <f t="shared" si="31"/>
        <v>0</v>
      </c>
    </row>
    <row r="981" spans="1:17" x14ac:dyDescent="0.2">
      <c r="A981" s="23">
        <v>122581</v>
      </c>
      <c r="B981" s="17" t="s">
        <v>397</v>
      </c>
      <c r="C981" s="17" t="s">
        <v>7750</v>
      </c>
      <c r="D981" s="17" t="s">
        <v>111</v>
      </c>
      <c r="E981" s="17" t="s">
        <v>7693</v>
      </c>
      <c r="F981" s="17" t="s">
        <v>7694</v>
      </c>
      <c r="G981" s="18">
        <v>0</v>
      </c>
      <c r="H981" s="18">
        <v>4.5</v>
      </c>
      <c r="I981" s="19">
        <v>385866.04</v>
      </c>
      <c r="J981" s="20">
        <v>42461</v>
      </c>
      <c r="K981" s="17" t="s">
        <v>8849</v>
      </c>
      <c r="L981" s="17" t="s">
        <v>7744</v>
      </c>
      <c r="M981" s="17" t="s">
        <v>3174</v>
      </c>
      <c r="N981" s="20">
        <v>42581</v>
      </c>
      <c r="O981" s="20">
        <v>42581</v>
      </c>
      <c r="P981" s="21">
        <f t="shared" si="30"/>
        <v>0</v>
      </c>
      <c r="Q981" s="22">
        <f t="shared" si="31"/>
        <v>0</v>
      </c>
    </row>
    <row r="982" spans="1:17" x14ac:dyDescent="0.2">
      <c r="A982" s="23">
        <v>124904</v>
      </c>
      <c r="B982" s="17" t="s">
        <v>65</v>
      </c>
      <c r="C982" s="17" t="s">
        <v>7771</v>
      </c>
      <c r="D982" s="17" t="s">
        <v>448</v>
      </c>
      <c r="E982" s="17" t="s">
        <v>7693</v>
      </c>
      <c r="F982" s="17" t="s">
        <v>7694</v>
      </c>
      <c r="G982" s="18">
        <v>0</v>
      </c>
      <c r="H982" s="18">
        <v>3.65</v>
      </c>
      <c r="I982" s="19">
        <v>1987947</v>
      </c>
      <c r="J982" s="20">
        <v>43140</v>
      </c>
      <c r="K982" s="17" t="s">
        <v>9194</v>
      </c>
      <c r="L982" s="17" t="s">
        <v>8605</v>
      </c>
      <c r="M982" s="17" t="s">
        <v>3213</v>
      </c>
      <c r="N982" s="20">
        <v>43271</v>
      </c>
      <c r="O982" s="20">
        <v>43271</v>
      </c>
      <c r="P982" s="21">
        <f t="shared" si="30"/>
        <v>0</v>
      </c>
      <c r="Q982" s="22">
        <f t="shared" si="31"/>
        <v>0</v>
      </c>
    </row>
    <row r="983" spans="1:17" x14ac:dyDescent="0.2">
      <c r="A983" s="23">
        <v>124890</v>
      </c>
      <c r="B983" s="17" t="s">
        <v>294</v>
      </c>
      <c r="C983" s="17" t="s">
        <v>8191</v>
      </c>
      <c r="D983" s="17" t="s">
        <v>2718</v>
      </c>
      <c r="E983" s="17" t="s">
        <v>7693</v>
      </c>
      <c r="F983" s="17" t="s">
        <v>7694</v>
      </c>
      <c r="G983" s="18">
        <v>5.22</v>
      </c>
      <c r="H983" s="18">
        <v>14.83</v>
      </c>
      <c r="I983" s="19">
        <v>430120.76</v>
      </c>
      <c r="J983" s="20">
        <v>42825</v>
      </c>
      <c r="K983" s="17" t="s">
        <v>9195</v>
      </c>
      <c r="L983" s="17" t="s">
        <v>8034</v>
      </c>
      <c r="M983" s="17" t="s">
        <v>5340</v>
      </c>
      <c r="N983" s="20">
        <v>43042</v>
      </c>
      <c r="O983" s="20">
        <v>43042</v>
      </c>
      <c r="P983" s="21">
        <f t="shared" si="30"/>
        <v>0</v>
      </c>
      <c r="Q983" s="22">
        <f t="shared" si="31"/>
        <v>0</v>
      </c>
    </row>
    <row r="984" spans="1:17" x14ac:dyDescent="0.2">
      <c r="A984" s="23">
        <v>82191.009999999995</v>
      </c>
      <c r="B984" s="17" t="s">
        <v>49</v>
      </c>
      <c r="C984" s="17" t="s">
        <v>7692</v>
      </c>
      <c r="D984" s="17" t="s">
        <v>114</v>
      </c>
      <c r="E984" s="17" t="s">
        <v>7693</v>
      </c>
      <c r="F984" s="17" t="s">
        <v>7694</v>
      </c>
      <c r="G984" s="18">
        <v>0</v>
      </c>
      <c r="H984" s="18">
        <v>6</v>
      </c>
      <c r="I984" s="19">
        <v>4657114.1900000004</v>
      </c>
      <c r="J984" s="20">
        <v>41166</v>
      </c>
      <c r="K984" s="17" t="s">
        <v>9196</v>
      </c>
      <c r="L984" s="17" t="s">
        <v>7696</v>
      </c>
      <c r="M984" s="17" t="s">
        <v>9197</v>
      </c>
      <c r="N984" s="20">
        <v>41485</v>
      </c>
      <c r="O984" s="20">
        <v>41486</v>
      </c>
      <c r="P984" s="21">
        <f t="shared" si="30"/>
        <v>1</v>
      </c>
      <c r="Q984" s="22">
        <f t="shared" si="31"/>
        <v>1</v>
      </c>
    </row>
    <row r="985" spans="1:17" x14ac:dyDescent="0.2">
      <c r="A985" s="23">
        <v>102286.01</v>
      </c>
      <c r="B985" s="17" t="s">
        <v>250</v>
      </c>
      <c r="C985" s="17" t="s">
        <v>7790</v>
      </c>
      <c r="D985" s="17" t="s">
        <v>913</v>
      </c>
      <c r="E985" s="17" t="s">
        <v>7693</v>
      </c>
      <c r="F985" s="17" t="s">
        <v>7694</v>
      </c>
      <c r="G985" s="18">
        <v>14.77</v>
      </c>
      <c r="H985" s="18">
        <v>20.04</v>
      </c>
      <c r="I985" s="19">
        <v>1870894.01</v>
      </c>
      <c r="J985" s="20">
        <v>41369</v>
      </c>
      <c r="K985" s="17" t="s">
        <v>9198</v>
      </c>
      <c r="L985" s="17" t="s">
        <v>7728</v>
      </c>
      <c r="M985" s="17" t="s">
        <v>8427</v>
      </c>
      <c r="N985" s="20">
        <v>41486</v>
      </c>
      <c r="O985" s="20">
        <v>41439</v>
      </c>
      <c r="P985" s="21">
        <f t="shared" si="30"/>
        <v>1</v>
      </c>
      <c r="Q985" s="22">
        <f t="shared" si="31"/>
        <v>-47</v>
      </c>
    </row>
    <row r="986" spans="1:17" x14ac:dyDescent="0.2">
      <c r="A986" s="23">
        <v>117576</v>
      </c>
      <c r="B986" s="17" t="s">
        <v>276</v>
      </c>
      <c r="C986" s="17" t="s">
        <v>8400</v>
      </c>
      <c r="D986" s="17" t="s">
        <v>129</v>
      </c>
      <c r="E986" s="17" t="s">
        <v>7693</v>
      </c>
      <c r="F986" s="17" t="s">
        <v>7694</v>
      </c>
      <c r="G986" s="18">
        <v>3.7</v>
      </c>
      <c r="H986" s="18">
        <v>7.36</v>
      </c>
      <c r="I986" s="19">
        <v>575232.21</v>
      </c>
      <c r="J986" s="20">
        <v>41320</v>
      </c>
      <c r="K986" s="17" t="s">
        <v>9199</v>
      </c>
      <c r="L986" s="17" t="s">
        <v>7699</v>
      </c>
      <c r="M986" s="17" t="s">
        <v>9200</v>
      </c>
      <c r="N986" s="20">
        <v>41488</v>
      </c>
      <c r="O986" s="20">
        <v>41486</v>
      </c>
      <c r="P986" s="21">
        <f t="shared" si="30"/>
        <v>1</v>
      </c>
      <c r="Q986" s="22">
        <f t="shared" si="31"/>
        <v>-2</v>
      </c>
    </row>
    <row r="987" spans="1:17" x14ac:dyDescent="0.2">
      <c r="A987" s="23">
        <v>123885</v>
      </c>
      <c r="B987" s="17" t="s">
        <v>174</v>
      </c>
      <c r="C987" s="17" t="s">
        <v>7780</v>
      </c>
      <c r="D987" s="17" t="s">
        <v>363</v>
      </c>
      <c r="E987" s="17" t="s">
        <v>7693</v>
      </c>
      <c r="F987" s="17" t="s">
        <v>7694</v>
      </c>
      <c r="G987" s="18">
        <v>0</v>
      </c>
      <c r="H987" s="18">
        <v>4.28</v>
      </c>
      <c r="I987" s="19">
        <v>1006350.15</v>
      </c>
      <c r="J987" s="20">
        <v>42825</v>
      </c>
      <c r="K987" s="17" t="s">
        <v>9201</v>
      </c>
      <c r="L987" s="17" t="s">
        <v>7763</v>
      </c>
      <c r="M987" s="17" t="s">
        <v>9202</v>
      </c>
      <c r="N987" s="20">
        <v>43008</v>
      </c>
      <c r="O987" s="20">
        <v>43008</v>
      </c>
      <c r="P987" s="21">
        <f t="shared" si="30"/>
        <v>0</v>
      </c>
      <c r="Q987" s="22">
        <f t="shared" si="31"/>
        <v>0</v>
      </c>
    </row>
    <row r="988" spans="1:17" x14ac:dyDescent="0.2">
      <c r="A988" s="23">
        <v>115540</v>
      </c>
      <c r="B988" s="17" t="s">
        <v>65</v>
      </c>
      <c r="C988" s="17" t="s">
        <v>7771</v>
      </c>
      <c r="D988" s="17" t="s">
        <v>108</v>
      </c>
      <c r="E988" s="17" t="s">
        <v>7693</v>
      </c>
      <c r="F988" s="17" t="s">
        <v>7710</v>
      </c>
      <c r="G988" s="18">
        <v>14.02</v>
      </c>
      <c r="H988" s="18">
        <v>14.71</v>
      </c>
      <c r="I988" s="19">
        <v>753446.18</v>
      </c>
      <c r="J988" s="20">
        <v>41166</v>
      </c>
      <c r="K988" s="17" t="s">
        <v>9203</v>
      </c>
      <c r="L988" s="17" t="s">
        <v>7957</v>
      </c>
      <c r="M988" s="17" t="s">
        <v>9204</v>
      </c>
      <c r="N988" s="20">
        <v>41495</v>
      </c>
      <c r="O988" s="20">
        <v>41458</v>
      </c>
      <c r="P988" s="21">
        <f t="shared" si="30"/>
        <v>1</v>
      </c>
      <c r="Q988" s="22">
        <f t="shared" si="31"/>
        <v>-37</v>
      </c>
    </row>
    <row r="989" spans="1:17" x14ac:dyDescent="0.2">
      <c r="A989" s="23">
        <v>40995.01</v>
      </c>
      <c r="B989" s="17" t="s">
        <v>65</v>
      </c>
      <c r="C989" s="17" t="s">
        <v>7771</v>
      </c>
      <c r="D989" s="17" t="s">
        <v>122</v>
      </c>
      <c r="E989" s="17" t="s">
        <v>7693</v>
      </c>
      <c r="F989" s="17" t="s">
        <v>7694</v>
      </c>
      <c r="G989" s="18">
        <v>0</v>
      </c>
      <c r="H989" s="18">
        <v>1.89</v>
      </c>
      <c r="I989" s="19">
        <v>1975147.38</v>
      </c>
      <c r="J989" s="20">
        <v>41166</v>
      </c>
      <c r="K989" s="17" t="s">
        <v>9203</v>
      </c>
      <c r="L989" s="17" t="s">
        <v>7957</v>
      </c>
      <c r="M989" s="17" t="s">
        <v>9204</v>
      </c>
      <c r="N989" s="20">
        <v>41495</v>
      </c>
      <c r="O989" s="20">
        <v>41458</v>
      </c>
      <c r="P989" s="21">
        <f t="shared" si="30"/>
        <v>1</v>
      </c>
      <c r="Q989" s="22">
        <f t="shared" si="31"/>
        <v>-37</v>
      </c>
    </row>
    <row r="990" spans="1:17" x14ac:dyDescent="0.2">
      <c r="A990" s="23">
        <v>122467</v>
      </c>
      <c r="B990" s="17" t="s">
        <v>181</v>
      </c>
      <c r="C990" s="17" t="s">
        <v>7746</v>
      </c>
      <c r="D990" s="17" t="s">
        <v>50</v>
      </c>
      <c r="E990" s="17" t="s">
        <v>7693</v>
      </c>
      <c r="F990" s="17" t="s">
        <v>7694</v>
      </c>
      <c r="G990" s="18">
        <v>13.43</v>
      </c>
      <c r="H990" s="18">
        <v>19.059999999999999</v>
      </c>
      <c r="I990" s="19">
        <v>948284.03</v>
      </c>
      <c r="J990" s="20">
        <v>42545</v>
      </c>
      <c r="K990" s="17" t="s">
        <v>9205</v>
      </c>
      <c r="L990" s="17" t="s">
        <v>7699</v>
      </c>
      <c r="M990" s="17" t="s">
        <v>9206</v>
      </c>
      <c r="N990" s="20">
        <v>42689</v>
      </c>
      <c r="O990" s="20">
        <v>42689</v>
      </c>
      <c r="P990" s="21">
        <f t="shared" si="30"/>
        <v>0</v>
      </c>
      <c r="Q990" s="22">
        <f t="shared" si="31"/>
        <v>0</v>
      </c>
    </row>
    <row r="991" spans="1:17" x14ac:dyDescent="0.2">
      <c r="A991" s="23">
        <v>40960.01</v>
      </c>
      <c r="B991" s="17" t="s">
        <v>124</v>
      </c>
      <c r="C991" s="17" t="s">
        <v>7894</v>
      </c>
      <c r="D991" s="17" t="s">
        <v>108</v>
      </c>
      <c r="E991" s="17" t="s">
        <v>7693</v>
      </c>
      <c r="F991" s="17" t="s">
        <v>7694</v>
      </c>
      <c r="G991" s="18">
        <v>11.48</v>
      </c>
      <c r="H991" s="18">
        <v>17.61</v>
      </c>
      <c r="I991" s="19">
        <v>2713158.7</v>
      </c>
      <c r="J991" s="20">
        <v>41166</v>
      </c>
      <c r="K991" s="17" t="s">
        <v>9207</v>
      </c>
      <c r="L991" s="17" t="s">
        <v>7699</v>
      </c>
      <c r="M991" s="17" t="s">
        <v>9204</v>
      </c>
      <c r="N991" s="20">
        <v>41495</v>
      </c>
      <c r="O991" s="20">
        <v>41472</v>
      </c>
      <c r="P991" s="21">
        <f t="shared" si="30"/>
        <v>1</v>
      </c>
      <c r="Q991" s="22">
        <f t="shared" si="31"/>
        <v>-23</v>
      </c>
    </row>
    <row r="992" spans="1:17" x14ac:dyDescent="0.2">
      <c r="A992" s="23">
        <v>126241</v>
      </c>
      <c r="B992" s="17" t="s">
        <v>298</v>
      </c>
      <c r="C992" s="17" t="s">
        <v>8135</v>
      </c>
      <c r="D992" s="17" t="s">
        <v>4104</v>
      </c>
      <c r="E992" s="17" t="s">
        <v>7693</v>
      </c>
      <c r="F992" s="17" t="s">
        <v>7694</v>
      </c>
      <c r="G992" s="18">
        <v>0</v>
      </c>
      <c r="H992" s="18">
        <v>5.12</v>
      </c>
      <c r="I992" s="19">
        <v>477787</v>
      </c>
      <c r="J992" s="20">
        <v>43231</v>
      </c>
      <c r="K992" s="17" t="s">
        <v>8137</v>
      </c>
      <c r="L992" s="17" t="s">
        <v>8110</v>
      </c>
      <c r="M992" s="17" t="s">
        <v>3582</v>
      </c>
      <c r="N992" s="20">
        <v>43419</v>
      </c>
      <c r="O992" s="20">
        <v>43419</v>
      </c>
      <c r="P992" s="21">
        <f t="shared" si="30"/>
        <v>0</v>
      </c>
      <c r="Q992" s="22">
        <f t="shared" si="31"/>
        <v>0</v>
      </c>
    </row>
    <row r="993" spans="1:17" x14ac:dyDescent="0.2">
      <c r="A993" s="23">
        <v>101777.01</v>
      </c>
      <c r="B993" s="17" t="s">
        <v>83</v>
      </c>
      <c r="C993" s="17" t="s">
        <v>8094</v>
      </c>
      <c r="D993" s="17" t="s">
        <v>139</v>
      </c>
      <c r="E993" s="17" t="s">
        <v>7693</v>
      </c>
      <c r="F993" s="17" t="s">
        <v>7694</v>
      </c>
      <c r="G993" s="18">
        <v>16.43</v>
      </c>
      <c r="H993" s="18">
        <v>17.68</v>
      </c>
      <c r="I993" s="19">
        <v>284744.40000000002</v>
      </c>
      <c r="J993" s="20">
        <v>41369</v>
      </c>
      <c r="K993" s="17" t="s">
        <v>9208</v>
      </c>
      <c r="L993" s="17" t="s">
        <v>7696</v>
      </c>
      <c r="M993" s="17" t="s">
        <v>9200</v>
      </c>
      <c r="N993" s="20">
        <v>41495</v>
      </c>
      <c r="O993" s="20">
        <v>41547</v>
      </c>
      <c r="P993" s="21">
        <f t="shared" si="30"/>
        <v>1</v>
      </c>
      <c r="Q993" s="22">
        <f t="shared" si="31"/>
        <v>52</v>
      </c>
    </row>
    <row r="994" spans="1:17" x14ac:dyDescent="0.2">
      <c r="A994" s="23">
        <v>124905</v>
      </c>
      <c r="B994" s="17" t="s">
        <v>194</v>
      </c>
      <c r="C994" s="17" t="s">
        <v>8336</v>
      </c>
      <c r="D994" s="17" t="s">
        <v>3089</v>
      </c>
      <c r="E994" s="17" t="s">
        <v>7693</v>
      </c>
      <c r="F994" s="17" t="s">
        <v>7694</v>
      </c>
      <c r="G994" s="18">
        <v>6.72</v>
      </c>
      <c r="H994" s="18">
        <v>9</v>
      </c>
      <c r="I994" s="19">
        <v>636657</v>
      </c>
      <c r="J994" s="20">
        <v>42867</v>
      </c>
      <c r="K994" s="17" t="s">
        <v>9209</v>
      </c>
      <c r="L994" s="17" t="s">
        <v>7699</v>
      </c>
      <c r="M994" s="17" t="s">
        <v>3213</v>
      </c>
      <c r="N994" s="20">
        <v>43026</v>
      </c>
      <c r="O994" s="20">
        <v>43026</v>
      </c>
      <c r="P994" s="21">
        <f t="shared" si="30"/>
        <v>0</v>
      </c>
      <c r="Q994" s="22">
        <f t="shared" si="31"/>
        <v>0</v>
      </c>
    </row>
    <row r="995" spans="1:17" x14ac:dyDescent="0.2">
      <c r="A995" s="23">
        <v>126200</v>
      </c>
      <c r="B995" s="17" t="s">
        <v>798</v>
      </c>
      <c r="C995" s="17" t="s">
        <v>7726</v>
      </c>
      <c r="D995" s="17" t="s">
        <v>907</v>
      </c>
      <c r="E995" s="17" t="s">
        <v>7693</v>
      </c>
      <c r="F995" s="17" t="s">
        <v>7694</v>
      </c>
      <c r="G995" s="18">
        <v>24.21</v>
      </c>
      <c r="H995" s="18">
        <v>30.41</v>
      </c>
      <c r="I995" s="19">
        <v>807174.15</v>
      </c>
      <c r="J995" s="20">
        <v>43140</v>
      </c>
      <c r="K995" s="17" t="s">
        <v>9210</v>
      </c>
      <c r="L995" s="17" t="s">
        <v>7728</v>
      </c>
      <c r="M995" s="17" t="s">
        <v>3197</v>
      </c>
      <c r="N995" s="20">
        <v>43230</v>
      </c>
      <c r="O995" s="20">
        <v>43230</v>
      </c>
      <c r="P995" s="21">
        <f t="shared" si="30"/>
        <v>0</v>
      </c>
      <c r="Q995" s="22">
        <f t="shared" si="31"/>
        <v>0</v>
      </c>
    </row>
    <row r="996" spans="1:17" x14ac:dyDescent="0.2">
      <c r="A996" s="23">
        <v>122834</v>
      </c>
      <c r="B996" s="17" t="s">
        <v>278</v>
      </c>
      <c r="C996" s="17" t="s">
        <v>7968</v>
      </c>
      <c r="D996" s="17" t="s">
        <v>322</v>
      </c>
      <c r="E996" s="17" t="s">
        <v>7693</v>
      </c>
      <c r="F996" s="17" t="s">
        <v>7694</v>
      </c>
      <c r="G996" s="18">
        <v>5.63</v>
      </c>
      <c r="H996" s="18">
        <v>11.18</v>
      </c>
      <c r="I996" s="19">
        <v>165890.53</v>
      </c>
      <c r="J996" s="20">
        <v>42412</v>
      </c>
      <c r="K996" s="17" t="s">
        <v>8577</v>
      </c>
      <c r="L996" s="17" t="s">
        <v>9211</v>
      </c>
      <c r="M996" s="17" t="s">
        <v>8578</v>
      </c>
      <c r="N996" s="20">
        <v>42654</v>
      </c>
      <c r="O996" s="20">
        <v>42654</v>
      </c>
      <c r="P996" s="21">
        <f t="shared" si="30"/>
        <v>0</v>
      </c>
      <c r="Q996" s="22">
        <f t="shared" si="31"/>
        <v>0</v>
      </c>
    </row>
    <row r="997" spans="1:17" x14ac:dyDescent="0.2">
      <c r="A997" s="23">
        <v>125731</v>
      </c>
      <c r="B997" s="17" t="s">
        <v>49</v>
      </c>
      <c r="C997" s="17" t="s">
        <v>7692</v>
      </c>
      <c r="D997" s="17" t="s">
        <v>114</v>
      </c>
      <c r="E997" s="17" t="s">
        <v>7693</v>
      </c>
      <c r="F997" s="17" t="s">
        <v>7694</v>
      </c>
      <c r="G997" s="18">
        <v>5.94</v>
      </c>
      <c r="H997" s="18">
        <v>11.45</v>
      </c>
      <c r="I997" s="19">
        <v>6805478.6799999997</v>
      </c>
      <c r="J997" s="20">
        <v>43077</v>
      </c>
      <c r="K997" s="17" t="s">
        <v>9212</v>
      </c>
      <c r="L997" s="17" t="s">
        <v>7744</v>
      </c>
      <c r="M997" s="17" t="s">
        <v>4547</v>
      </c>
      <c r="N997" s="20">
        <v>43357</v>
      </c>
      <c r="O997" s="20">
        <v>43357</v>
      </c>
      <c r="P997" s="21">
        <f t="shared" si="30"/>
        <v>0</v>
      </c>
      <c r="Q997" s="22">
        <f t="shared" si="31"/>
        <v>0</v>
      </c>
    </row>
    <row r="998" spans="1:17" x14ac:dyDescent="0.2">
      <c r="A998" s="23">
        <v>126160</v>
      </c>
      <c r="B998" s="17" t="s">
        <v>241</v>
      </c>
      <c r="C998" s="17" t="s">
        <v>7915</v>
      </c>
      <c r="D998" s="17" t="s">
        <v>460</v>
      </c>
      <c r="E998" s="17" t="s">
        <v>7693</v>
      </c>
      <c r="F998" s="17" t="s">
        <v>7694</v>
      </c>
      <c r="G998" s="18">
        <v>10.94</v>
      </c>
      <c r="H998" s="18">
        <v>17.149999999999999</v>
      </c>
      <c r="I998" s="19">
        <v>1076347.72</v>
      </c>
      <c r="J998" s="20">
        <v>43231</v>
      </c>
      <c r="K998" s="17" t="s">
        <v>9213</v>
      </c>
      <c r="L998" s="17" t="s">
        <v>7699</v>
      </c>
      <c r="M998" s="17" t="s">
        <v>4720</v>
      </c>
      <c r="N998" s="20">
        <v>43393</v>
      </c>
      <c r="O998" s="20">
        <v>43393</v>
      </c>
      <c r="P998" s="21">
        <f t="shared" si="30"/>
        <v>0</v>
      </c>
      <c r="Q998" s="22">
        <f t="shared" si="31"/>
        <v>0</v>
      </c>
    </row>
    <row r="999" spans="1:17" x14ac:dyDescent="0.2">
      <c r="A999" s="23">
        <v>84885.01</v>
      </c>
      <c r="B999" s="17" t="s">
        <v>206</v>
      </c>
      <c r="C999" s="17" t="s">
        <v>8367</v>
      </c>
      <c r="D999" s="17" t="s">
        <v>660</v>
      </c>
      <c r="E999" s="17" t="s">
        <v>7693</v>
      </c>
      <c r="F999" s="17" t="s">
        <v>7694</v>
      </c>
      <c r="G999" s="18">
        <v>17.559999999999999</v>
      </c>
      <c r="H999" s="18">
        <v>27.76</v>
      </c>
      <c r="I999" s="19">
        <v>689963.6</v>
      </c>
      <c r="J999" s="20">
        <v>41418</v>
      </c>
      <c r="K999" s="17" t="s">
        <v>9214</v>
      </c>
      <c r="L999" s="17" t="s">
        <v>7728</v>
      </c>
      <c r="M999" s="17" t="s">
        <v>9215</v>
      </c>
      <c r="N999" s="20">
        <v>41499</v>
      </c>
      <c r="O999" s="20">
        <v>41472</v>
      </c>
      <c r="P999" s="21">
        <f t="shared" si="30"/>
        <v>1</v>
      </c>
      <c r="Q999" s="22">
        <f t="shared" si="31"/>
        <v>-27</v>
      </c>
    </row>
    <row r="1000" spans="1:17" x14ac:dyDescent="0.2">
      <c r="A1000" s="23">
        <v>84939.01</v>
      </c>
      <c r="B1000" s="17" t="s">
        <v>239</v>
      </c>
      <c r="C1000" s="17" t="s">
        <v>7976</v>
      </c>
      <c r="D1000" s="17" t="s">
        <v>907</v>
      </c>
      <c r="E1000" s="17" t="s">
        <v>9216</v>
      </c>
      <c r="F1000" s="17" t="s">
        <v>7694</v>
      </c>
      <c r="G1000" s="18">
        <v>0</v>
      </c>
      <c r="H1000" s="18">
        <v>0.5</v>
      </c>
      <c r="I1000" s="19">
        <v>106861.06</v>
      </c>
      <c r="J1000" s="20">
        <v>41418</v>
      </c>
      <c r="K1000" s="17" t="s">
        <v>8731</v>
      </c>
      <c r="L1000" s="17" t="s">
        <v>7728</v>
      </c>
      <c r="M1000" s="17" t="s">
        <v>8011</v>
      </c>
      <c r="N1000" s="20">
        <v>41499</v>
      </c>
      <c r="O1000" s="20">
        <v>41488</v>
      </c>
      <c r="P1000" s="21">
        <f t="shared" si="30"/>
        <v>1</v>
      </c>
      <c r="Q1000" s="22">
        <f t="shared" si="31"/>
        <v>-11</v>
      </c>
    </row>
    <row r="1001" spans="1:17" x14ac:dyDescent="0.2">
      <c r="A1001" s="23">
        <v>82645.009999999995</v>
      </c>
      <c r="B1001" s="17" t="s">
        <v>239</v>
      </c>
      <c r="C1001" s="17" t="s">
        <v>7976</v>
      </c>
      <c r="D1001" s="17" t="s">
        <v>363</v>
      </c>
      <c r="E1001" s="17" t="s">
        <v>7693</v>
      </c>
      <c r="F1001" s="17" t="s">
        <v>7694</v>
      </c>
      <c r="G1001" s="18">
        <v>20.3</v>
      </c>
      <c r="H1001" s="18">
        <v>27.55</v>
      </c>
      <c r="I1001" s="19">
        <v>887361.59</v>
      </c>
      <c r="J1001" s="20">
        <v>41418</v>
      </c>
      <c r="K1001" s="17" t="s">
        <v>8731</v>
      </c>
      <c r="L1001" s="17" t="s">
        <v>7728</v>
      </c>
      <c r="M1001" s="17" t="s">
        <v>8427</v>
      </c>
      <c r="N1001" s="20">
        <v>41499</v>
      </c>
      <c r="O1001" s="20">
        <v>41488</v>
      </c>
      <c r="P1001" s="21">
        <f t="shared" si="30"/>
        <v>1</v>
      </c>
      <c r="Q1001" s="22">
        <f t="shared" si="31"/>
        <v>-11</v>
      </c>
    </row>
    <row r="1002" spans="1:17" x14ac:dyDescent="0.2">
      <c r="A1002" s="23">
        <v>126224</v>
      </c>
      <c r="B1002" s="17" t="s">
        <v>312</v>
      </c>
      <c r="C1002" s="17" t="s">
        <v>7908</v>
      </c>
      <c r="D1002" s="17" t="s">
        <v>4759</v>
      </c>
      <c r="E1002" s="17" t="s">
        <v>7693</v>
      </c>
      <c r="F1002" s="17" t="s">
        <v>7694</v>
      </c>
      <c r="G1002" s="18">
        <v>5</v>
      </c>
      <c r="H1002" s="18">
        <v>11.1</v>
      </c>
      <c r="I1002" s="19">
        <v>752743.97</v>
      </c>
      <c r="J1002" s="20">
        <v>43231</v>
      </c>
      <c r="K1002" s="17" t="s">
        <v>9217</v>
      </c>
      <c r="L1002" s="17" t="s">
        <v>7763</v>
      </c>
      <c r="M1002" s="17" t="s">
        <v>4135</v>
      </c>
      <c r="N1002" s="20">
        <v>43363</v>
      </c>
      <c r="O1002" s="20">
        <v>43363</v>
      </c>
      <c r="P1002" s="21">
        <f t="shared" si="30"/>
        <v>0</v>
      </c>
      <c r="Q1002" s="22">
        <f t="shared" si="31"/>
        <v>0</v>
      </c>
    </row>
    <row r="1003" spans="1:17" x14ac:dyDescent="0.2">
      <c r="A1003" s="23">
        <v>103337.01</v>
      </c>
      <c r="B1003" s="17" t="s">
        <v>252</v>
      </c>
      <c r="C1003" s="17" t="s">
        <v>8602</v>
      </c>
      <c r="D1003" s="17" t="s">
        <v>538</v>
      </c>
      <c r="E1003" s="17" t="s">
        <v>7693</v>
      </c>
      <c r="F1003" s="17" t="s">
        <v>7710</v>
      </c>
      <c r="G1003" s="18">
        <v>0</v>
      </c>
      <c r="H1003" s="18">
        <v>0.36</v>
      </c>
      <c r="I1003" s="19">
        <v>360847.54</v>
      </c>
      <c r="J1003" s="20">
        <v>42139</v>
      </c>
      <c r="K1003" s="17" t="s">
        <v>9218</v>
      </c>
      <c r="L1003" s="17" t="s">
        <v>7728</v>
      </c>
      <c r="M1003" s="17" t="s">
        <v>8582</v>
      </c>
      <c r="N1003" s="20">
        <v>42291</v>
      </c>
      <c r="O1003" s="20">
        <v>42291</v>
      </c>
      <c r="P1003" s="21">
        <f t="shared" si="30"/>
        <v>0</v>
      </c>
      <c r="Q1003" s="22">
        <f t="shared" si="31"/>
        <v>0</v>
      </c>
    </row>
    <row r="1004" spans="1:17" x14ac:dyDescent="0.2">
      <c r="A1004" s="23">
        <v>103337.01</v>
      </c>
      <c r="B1004" s="17" t="s">
        <v>269</v>
      </c>
      <c r="C1004" s="17" t="s">
        <v>7841</v>
      </c>
      <c r="D1004" s="17" t="s">
        <v>538</v>
      </c>
      <c r="E1004" s="17" t="s">
        <v>7693</v>
      </c>
      <c r="F1004" s="17" t="s">
        <v>7694</v>
      </c>
      <c r="G1004" s="18">
        <v>0</v>
      </c>
      <c r="H1004" s="18">
        <v>0.55000000000000004</v>
      </c>
      <c r="I1004" s="19">
        <v>360847.54</v>
      </c>
      <c r="J1004" s="20">
        <v>42139</v>
      </c>
      <c r="K1004" s="17" t="s">
        <v>9218</v>
      </c>
      <c r="L1004" s="17" t="s">
        <v>7728</v>
      </c>
      <c r="M1004" s="17" t="s">
        <v>8582</v>
      </c>
      <c r="N1004" s="20">
        <v>42291</v>
      </c>
      <c r="O1004" s="20">
        <v>42291</v>
      </c>
      <c r="P1004" s="21">
        <f t="shared" si="30"/>
        <v>0</v>
      </c>
      <c r="Q1004" s="22">
        <f t="shared" si="31"/>
        <v>0</v>
      </c>
    </row>
    <row r="1005" spans="1:17" x14ac:dyDescent="0.2">
      <c r="A1005" s="23">
        <v>123584</v>
      </c>
      <c r="B1005" s="17" t="s">
        <v>235</v>
      </c>
      <c r="C1005" s="17" t="s">
        <v>7861</v>
      </c>
      <c r="D1005" s="17" t="s">
        <v>114</v>
      </c>
      <c r="E1005" s="17" t="s">
        <v>7693</v>
      </c>
      <c r="F1005" s="17" t="s">
        <v>7694</v>
      </c>
      <c r="G1005" s="18">
        <v>0</v>
      </c>
      <c r="H1005" s="18">
        <v>4.5599999999999996</v>
      </c>
      <c r="I1005" s="19">
        <v>3260272.11</v>
      </c>
      <c r="J1005" s="20">
        <v>42706</v>
      </c>
      <c r="K1005" s="17" t="s">
        <v>9219</v>
      </c>
      <c r="L1005" s="17" t="s">
        <v>7763</v>
      </c>
      <c r="M1005" s="17" t="s">
        <v>4503</v>
      </c>
      <c r="N1005" s="20">
        <v>42998</v>
      </c>
      <c r="O1005" s="20">
        <v>42998</v>
      </c>
      <c r="P1005" s="21">
        <f t="shared" si="30"/>
        <v>0</v>
      </c>
      <c r="Q1005" s="22">
        <f t="shared" si="31"/>
        <v>0</v>
      </c>
    </row>
    <row r="1006" spans="1:17" x14ac:dyDescent="0.2">
      <c r="A1006" s="23">
        <v>123513</v>
      </c>
      <c r="B1006" s="17" t="s">
        <v>18</v>
      </c>
      <c r="C1006" s="17" t="s">
        <v>7700</v>
      </c>
      <c r="D1006" s="17" t="s">
        <v>146</v>
      </c>
      <c r="E1006" s="17" t="s">
        <v>7693</v>
      </c>
      <c r="F1006" s="17" t="s">
        <v>7694</v>
      </c>
      <c r="G1006" s="18">
        <v>8</v>
      </c>
      <c r="H1006" s="18">
        <v>11</v>
      </c>
      <c r="I1006" s="19">
        <v>2145101.54</v>
      </c>
      <c r="J1006" s="20">
        <v>42706</v>
      </c>
      <c r="K1006" s="17" t="s">
        <v>9220</v>
      </c>
      <c r="L1006" s="17" t="s">
        <v>7702</v>
      </c>
      <c r="M1006" s="17" t="s">
        <v>6727</v>
      </c>
      <c r="N1006" s="20">
        <v>42951</v>
      </c>
      <c r="O1006" s="20">
        <v>42951</v>
      </c>
      <c r="P1006" s="21">
        <f t="shared" si="30"/>
        <v>0</v>
      </c>
      <c r="Q1006" s="22">
        <f t="shared" si="31"/>
        <v>0</v>
      </c>
    </row>
    <row r="1007" spans="1:17" x14ac:dyDescent="0.2">
      <c r="A1007" s="23">
        <v>124909</v>
      </c>
      <c r="B1007" s="17" t="s">
        <v>65</v>
      </c>
      <c r="C1007" s="17" t="s">
        <v>7771</v>
      </c>
      <c r="D1007" s="17" t="s">
        <v>3103</v>
      </c>
      <c r="E1007" s="17" t="s">
        <v>7693</v>
      </c>
      <c r="F1007" s="17" t="s">
        <v>7694</v>
      </c>
      <c r="G1007" s="18">
        <v>7.11</v>
      </c>
      <c r="H1007" s="18">
        <v>8.89</v>
      </c>
      <c r="I1007" s="19">
        <v>1507787.55</v>
      </c>
      <c r="J1007" s="20">
        <v>42825</v>
      </c>
      <c r="K1007" s="17" t="s">
        <v>9221</v>
      </c>
      <c r="L1007" s="17" t="s">
        <v>8605</v>
      </c>
      <c r="M1007" s="17" t="s">
        <v>3213</v>
      </c>
      <c r="N1007" s="20">
        <v>43007</v>
      </c>
      <c r="O1007" s="20">
        <v>43007</v>
      </c>
      <c r="P1007" s="21">
        <f t="shared" si="30"/>
        <v>0</v>
      </c>
      <c r="Q1007" s="22">
        <f t="shared" si="31"/>
        <v>0</v>
      </c>
    </row>
    <row r="1008" spans="1:17" x14ac:dyDescent="0.2">
      <c r="A1008" s="23">
        <v>80615.02</v>
      </c>
      <c r="B1008" s="17" t="s">
        <v>199</v>
      </c>
      <c r="C1008" s="17" t="s">
        <v>7715</v>
      </c>
      <c r="D1008" s="17" t="s">
        <v>4675</v>
      </c>
      <c r="E1008" s="17" t="s">
        <v>7693</v>
      </c>
      <c r="F1008" s="17" t="s">
        <v>7694</v>
      </c>
      <c r="G1008" s="18">
        <v>0</v>
      </c>
      <c r="H1008" s="18">
        <v>2.14</v>
      </c>
      <c r="I1008" s="19">
        <v>647882.30000000005</v>
      </c>
      <c r="J1008" s="20">
        <v>42195</v>
      </c>
      <c r="K1008" s="17" t="s">
        <v>9222</v>
      </c>
      <c r="L1008" s="17" t="s">
        <v>7699</v>
      </c>
      <c r="M1008" s="17" t="s">
        <v>9223</v>
      </c>
      <c r="N1008" s="20">
        <v>42308</v>
      </c>
      <c r="O1008" s="20">
        <v>42308</v>
      </c>
      <c r="P1008" s="21">
        <f t="shared" si="30"/>
        <v>0</v>
      </c>
      <c r="Q1008" s="22">
        <f t="shared" si="31"/>
        <v>0</v>
      </c>
    </row>
    <row r="1009" spans="1:17" x14ac:dyDescent="0.2">
      <c r="A1009" s="23">
        <v>122117</v>
      </c>
      <c r="B1009" s="17" t="s">
        <v>199</v>
      </c>
      <c r="C1009" s="17" t="s">
        <v>7715</v>
      </c>
      <c r="D1009" s="17" t="s">
        <v>8249</v>
      </c>
      <c r="E1009" s="17" t="s">
        <v>7693</v>
      </c>
      <c r="F1009" s="17" t="s">
        <v>7694</v>
      </c>
      <c r="G1009" s="18">
        <v>2.78</v>
      </c>
      <c r="H1009" s="18">
        <v>5.28</v>
      </c>
      <c r="I1009" s="19">
        <v>1237907.0900000001</v>
      </c>
      <c r="J1009" s="20">
        <v>42461</v>
      </c>
      <c r="K1009" s="17" t="s">
        <v>9224</v>
      </c>
      <c r="L1009" s="17" t="s">
        <v>7699</v>
      </c>
      <c r="M1009" s="17" t="s">
        <v>9225</v>
      </c>
      <c r="N1009" s="20">
        <v>42619</v>
      </c>
      <c r="O1009" s="20">
        <v>42619</v>
      </c>
      <c r="P1009" s="21">
        <f t="shared" si="30"/>
        <v>0</v>
      </c>
      <c r="Q1009" s="22">
        <f t="shared" si="31"/>
        <v>0</v>
      </c>
    </row>
    <row r="1010" spans="1:17" x14ac:dyDescent="0.2">
      <c r="A1010" s="23">
        <v>122507</v>
      </c>
      <c r="B1010" s="17" t="s">
        <v>206</v>
      </c>
      <c r="C1010" s="17" t="s">
        <v>8367</v>
      </c>
      <c r="D1010" s="17" t="s">
        <v>363</v>
      </c>
      <c r="E1010" s="17" t="s">
        <v>7693</v>
      </c>
      <c r="F1010" s="17" t="s">
        <v>7694</v>
      </c>
      <c r="G1010" s="18">
        <v>6.694</v>
      </c>
      <c r="H1010" s="18">
        <v>10.18</v>
      </c>
      <c r="I1010" s="19">
        <v>880470.09</v>
      </c>
      <c r="J1010" s="20">
        <v>42461</v>
      </c>
      <c r="K1010" s="17" t="s">
        <v>9158</v>
      </c>
      <c r="L1010" s="17" t="s">
        <v>7728</v>
      </c>
      <c r="M1010" s="17" t="s">
        <v>8504</v>
      </c>
      <c r="N1010" s="20">
        <v>42668</v>
      </c>
      <c r="O1010" s="20">
        <v>42668</v>
      </c>
      <c r="P1010" s="21">
        <f t="shared" si="30"/>
        <v>0</v>
      </c>
      <c r="Q1010" s="22">
        <f t="shared" si="31"/>
        <v>0</v>
      </c>
    </row>
    <row r="1011" spans="1:17" x14ac:dyDescent="0.2">
      <c r="A1011" s="23">
        <v>81064.009999999995</v>
      </c>
      <c r="B1011" s="17" t="s">
        <v>241</v>
      </c>
      <c r="C1011" s="17" t="s">
        <v>7915</v>
      </c>
      <c r="D1011" s="17" t="s">
        <v>322</v>
      </c>
      <c r="E1011" s="17" t="s">
        <v>7693</v>
      </c>
      <c r="F1011" s="17" t="s">
        <v>7694</v>
      </c>
      <c r="G1011" s="18">
        <v>20.13</v>
      </c>
      <c r="H1011" s="18">
        <v>24.922999999999998</v>
      </c>
      <c r="I1011" s="19">
        <v>588249.1</v>
      </c>
      <c r="J1011" s="20">
        <v>42195</v>
      </c>
      <c r="K1011" s="17" t="s">
        <v>9226</v>
      </c>
      <c r="L1011" s="17" t="s">
        <v>7699</v>
      </c>
      <c r="M1011" s="17" t="s">
        <v>9133</v>
      </c>
      <c r="N1011" s="20">
        <v>42308</v>
      </c>
      <c r="O1011" s="20">
        <v>42308</v>
      </c>
      <c r="P1011" s="21">
        <f t="shared" si="30"/>
        <v>0</v>
      </c>
      <c r="Q1011" s="22">
        <f t="shared" si="31"/>
        <v>0</v>
      </c>
    </row>
    <row r="1012" spans="1:17" x14ac:dyDescent="0.2">
      <c r="A1012" s="23">
        <v>126059</v>
      </c>
      <c r="B1012" s="17" t="s">
        <v>169</v>
      </c>
      <c r="C1012" s="17" t="s">
        <v>7694</v>
      </c>
      <c r="D1012" s="17" t="s">
        <v>50</v>
      </c>
      <c r="E1012" s="17" t="s">
        <v>7693</v>
      </c>
      <c r="F1012" s="17" t="s">
        <v>7694</v>
      </c>
      <c r="G1012" s="18">
        <v>12</v>
      </c>
      <c r="H1012" s="18">
        <v>17.940000000000001</v>
      </c>
      <c r="I1012" s="19">
        <v>2102318.3199999998</v>
      </c>
      <c r="J1012" s="20">
        <v>43231</v>
      </c>
      <c r="K1012" s="17" t="s">
        <v>9227</v>
      </c>
      <c r="L1012" s="17" t="s">
        <v>7744</v>
      </c>
      <c r="M1012" s="17" t="s">
        <v>3582</v>
      </c>
      <c r="N1012" s="20">
        <v>43416</v>
      </c>
      <c r="O1012" s="20">
        <v>43416</v>
      </c>
      <c r="P1012" s="21">
        <f t="shared" si="30"/>
        <v>0</v>
      </c>
      <c r="Q1012" s="22">
        <f t="shared" si="31"/>
        <v>0</v>
      </c>
    </row>
    <row r="1013" spans="1:17" x14ac:dyDescent="0.2">
      <c r="A1013" s="23">
        <v>126214</v>
      </c>
      <c r="B1013" s="17" t="s">
        <v>206</v>
      </c>
      <c r="C1013" s="17" t="s">
        <v>8367</v>
      </c>
      <c r="D1013" s="17" t="s">
        <v>1049</v>
      </c>
      <c r="E1013" s="17" t="s">
        <v>7693</v>
      </c>
      <c r="F1013" s="17" t="s">
        <v>7694</v>
      </c>
      <c r="G1013" s="18">
        <v>7.85</v>
      </c>
      <c r="H1013" s="18">
        <v>14.33</v>
      </c>
      <c r="I1013" s="19">
        <v>822609.45</v>
      </c>
      <c r="J1013" s="20">
        <v>43182</v>
      </c>
      <c r="K1013" s="17" t="s">
        <v>9171</v>
      </c>
      <c r="L1013" s="17" t="s">
        <v>7728</v>
      </c>
      <c r="M1013" s="17" t="s">
        <v>3213</v>
      </c>
      <c r="N1013" s="20">
        <v>43307</v>
      </c>
      <c r="O1013" s="20">
        <v>43307</v>
      </c>
      <c r="P1013" s="21">
        <f t="shared" si="30"/>
        <v>0</v>
      </c>
      <c r="Q1013" s="22">
        <f t="shared" si="31"/>
        <v>0</v>
      </c>
    </row>
    <row r="1014" spans="1:17" x14ac:dyDescent="0.2">
      <c r="A1014" s="23">
        <v>102303.01</v>
      </c>
      <c r="B1014" s="17" t="s">
        <v>803</v>
      </c>
      <c r="C1014" s="17" t="s">
        <v>8000</v>
      </c>
      <c r="D1014" s="17" t="s">
        <v>363</v>
      </c>
      <c r="E1014" s="17" t="s">
        <v>7693</v>
      </c>
      <c r="F1014" s="17" t="s">
        <v>7694</v>
      </c>
      <c r="G1014" s="18">
        <v>10.69</v>
      </c>
      <c r="H1014" s="18">
        <v>14.9</v>
      </c>
      <c r="I1014" s="19">
        <v>1439621.61</v>
      </c>
      <c r="J1014" s="20">
        <v>42244</v>
      </c>
      <c r="K1014" s="17" t="s">
        <v>9229</v>
      </c>
      <c r="L1014" s="17" t="s">
        <v>7927</v>
      </c>
      <c r="M1014" s="17" t="s">
        <v>9230</v>
      </c>
      <c r="N1014" s="20">
        <v>42530</v>
      </c>
      <c r="O1014" s="20">
        <v>42530</v>
      </c>
      <c r="P1014" s="21">
        <f t="shared" si="30"/>
        <v>0</v>
      </c>
      <c r="Q1014" s="22">
        <f t="shared" si="31"/>
        <v>0</v>
      </c>
    </row>
    <row r="1015" spans="1:17" x14ac:dyDescent="0.2">
      <c r="A1015" s="23">
        <v>122115</v>
      </c>
      <c r="B1015" s="17" t="s">
        <v>803</v>
      </c>
      <c r="C1015" s="17" t="s">
        <v>8000</v>
      </c>
      <c r="D1015" s="17" t="s">
        <v>460</v>
      </c>
      <c r="E1015" s="17" t="s">
        <v>7693</v>
      </c>
      <c r="F1015" s="17" t="s">
        <v>7694</v>
      </c>
      <c r="G1015" s="18">
        <v>0</v>
      </c>
      <c r="H1015" s="18">
        <v>10.58</v>
      </c>
      <c r="I1015" s="19">
        <v>325336.95</v>
      </c>
      <c r="J1015" s="20">
        <v>42412</v>
      </c>
      <c r="K1015" s="17" t="s">
        <v>9231</v>
      </c>
      <c r="L1015" s="17" t="s">
        <v>8034</v>
      </c>
      <c r="M1015" s="17" t="s">
        <v>9232</v>
      </c>
      <c r="N1015" s="20">
        <v>42657</v>
      </c>
      <c r="O1015" s="20">
        <v>42657</v>
      </c>
      <c r="P1015" s="21">
        <f t="shared" si="30"/>
        <v>0</v>
      </c>
      <c r="Q1015" s="22">
        <f t="shared" si="31"/>
        <v>0</v>
      </c>
    </row>
    <row r="1016" spans="1:17" x14ac:dyDescent="0.2">
      <c r="A1016" s="23">
        <v>126336</v>
      </c>
      <c r="B1016" s="17" t="s">
        <v>607</v>
      </c>
      <c r="C1016" s="17" t="s">
        <v>7807</v>
      </c>
      <c r="D1016" s="17" t="s">
        <v>3595</v>
      </c>
      <c r="E1016" s="17" t="s">
        <v>7693</v>
      </c>
      <c r="F1016" s="17" t="s">
        <v>7694</v>
      </c>
      <c r="G1016" s="18">
        <v>0</v>
      </c>
      <c r="H1016" s="18">
        <v>0.17</v>
      </c>
      <c r="I1016" s="19">
        <v>144099.03</v>
      </c>
      <c r="J1016" s="20">
        <v>43140</v>
      </c>
      <c r="K1016" s="17" t="s">
        <v>9233</v>
      </c>
      <c r="L1016" s="17" t="s">
        <v>7738</v>
      </c>
      <c r="M1016" s="17" t="s">
        <v>3197</v>
      </c>
      <c r="N1016" s="20">
        <v>43358</v>
      </c>
      <c r="O1016" s="20">
        <v>43358</v>
      </c>
      <c r="P1016" s="21">
        <f t="shared" si="30"/>
        <v>0</v>
      </c>
      <c r="Q1016" s="22">
        <f t="shared" si="31"/>
        <v>0</v>
      </c>
    </row>
    <row r="1017" spans="1:17" x14ac:dyDescent="0.2">
      <c r="A1017" s="23">
        <v>123497</v>
      </c>
      <c r="B1017" s="17" t="s">
        <v>181</v>
      </c>
      <c r="C1017" s="17" t="s">
        <v>7746</v>
      </c>
      <c r="D1017" s="17" t="s">
        <v>122</v>
      </c>
      <c r="E1017" s="17" t="s">
        <v>7693</v>
      </c>
      <c r="F1017" s="17" t="s">
        <v>7694</v>
      </c>
      <c r="G1017" s="18">
        <v>0</v>
      </c>
      <c r="H1017" s="18">
        <v>5.0199999999999996</v>
      </c>
      <c r="I1017" s="19">
        <v>3001523.02</v>
      </c>
      <c r="J1017" s="20">
        <v>42706</v>
      </c>
      <c r="K1017" s="17" t="s">
        <v>9234</v>
      </c>
      <c r="L1017" s="17" t="s">
        <v>7699</v>
      </c>
      <c r="M1017" s="17" t="s">
        <v>4547</v>
      </c>
      <c r="N1017" s="20">
        <v>42942</v>
      </c>
      <c r="O1017" s="20">
        <v>42942</v>
      </c>
      <c r="P1017" s="21">
        <f t="shared" si="30"/>
        <v>0</v>
      </c>
      <c r="Q1017" s="22">
        <f t="shared" si="31"/>
        <v>0</v>
      </c>
    </row>
    <row r="1018" spans="1:17" x14ac:dyDescent="0.2">
      <c r="A1018" s="23">
        <v>84749.01</v>
      </c>
      <c r="B1018" s="17" t="s">
        <v>49</v>
      </c>
      <c r="C1018" s="17" t="s">
        <v>7692</v>
      </c>
      <c r="D1018" s="17" t="s">
        <v>398</v>
      </c>
      <c r="E1018" s="17" t="s">
        <v>7693</v>
      </c>
      <c r="F1018" s="17" t="s">
        <v>7694</v>
      </c>
      <c r="G1018" s="18">
        <v>0</v>
      </c>
      <c r="H1018" s="18">
        <v>10.78</v>
      </c>
      <c r="I1018" s="19">
        <v>1046658.88</v>
      </c>
      <c r="J1018" s="20">
        <v>41418</v>
      </c>
      <c r="K1018" s="17" t="s">
        <v>9235</v>
      </c>
      <c r="L1018" s="17" t="s">
        <v>7744</v>
      </c>
      <c r="M1018" s="17" t="s">
        <v>9200</v>
      </c>
      <c r="N1018" s="20">
        <v>41499</v>
      </c>
      <c r="O1018" s="20">
        <v>41547</v>
      </c>
      <c r="P1018" s="21">
        <f t="shared" si="30"/>
        <v>1</v>
      </c>
      <c r="Q1018" s="22">
        <f t="shared" si="31"/>
        <v>48</v>
      </c>
    </row>
    <row r="1019" spans="1:17" x14ac:dyDescent="0.2">
      <c r="A1019" s="23">
        <v>127455</v>
      </c>
      <c r="B1019" s="17" t="s">
        <v>287</v>
      </c>
      <c r="C1019" s="17" t="s">
        <v>8160</v>
      </c>
      <c r="D1019" s="17" t="s">
        <v>114</v>
      </c>
      <c r="E1019" s="17" t="s">
        <v>7693</v>
      </c>
      <c r="F1019" s="17" t="s">
        <v>7694</v>
      </c>
      <c r="G1019" s="18">
        <v>0</v>
      </c>
      <c r="H1019" s="18">
        <v>7.28</v>
      </c>
      <c r="I1019" s="19">
        <v>5684926</v>
      </c>
      <c r="J1019" s="20">
        <v>43441</v>
      </c>
      <c r="K1019" s="17" t="s">
        <v>9236</v>
      </c>
      <c r="L1019" s="17" t="s">
        <v>7699</v>
      </c>
      <c r="M1019" s="17" t="s">
        <v>4547</v>
      </c>
      <c r="N1019" s="20">
        <v>43751</v>
      </c>
      <c r="O1019" s="20">
        <v>43751</v>
      </c>
      <c r="P1019" s="21">
        <f t="shared" si="30"/>
        <v>0</v>
      </c>
      <c r="Q1019" s="22">
        <f t="shared" si="31"/>
        <v>0</v>
      </c>
    </row>
    <row r="1020" spans="1:17" x14ac:dyDescent="0.2">
      <c r="A1020" s="23">
        <v>40989.01</v>
      </c>
      <c r="B1020" s="17" t="s">
        <v>267</v>
      </c>
      <c r="C1020" s="17" t="s">
        <v>7832</v>
      </c>
      <c r="D1020" s="17" t="s">
        <v>757</v>
      </c>
      <c r="E1020" s="17" t="s">
        <v>7693</v>
      </c>
      <c r="F1020" s="17" t="s">
        <v>7694</v>
      </c>
      <c r="G1020" s="18">
        <v>0</v>
      </c>
      <c r="H1020" s="18">
        <v>12.8</v>
      </c>
      <c r="I1020" s="19">
        <v>6538013.2699999996</v>
      </c>
      <c r="J1020" s="20">
        <v>41166</v>
      </c>
      <c r="K1020" s="17" t="s">
        <v>9237</v>
      </c>
      <c r="L1020" s="17" t="s">
        <v>8144</v>
      </c>
      <c r="M1020" s="17" t="s">
        <v>8384</v>
      </c>
      <c r="N1020" s="20">
        <v>41500</v>
      </c>
      <c r="O1020" s="20">
        <v>41471</v>
      </c>
      <c r="P1020" s="21">
        <f t="shared" si="30"/>
        <v>1</v>
      </c>
      <c r="Q1020" s="22">
        <f t="shared" si="31"/>
        <v>-29</v>
      </c>
    </row>
    <row r="1021" spans="1:17" x14ac:dyDescent="0.2">
      <c r="A1021" s="23">
        <v>127325</v>
      </c>
      <c r="B1021" s="17" t="s">
        <v>188</v>
      </c>
      <c r="C1021" s="17" t="s">
        <v>7704</v>
      </c>
      <c r="D1021" s="17" t="s">
        <v>8800</v>
      </c>
      <c r="E1021" s="17" t="s">
        <v>7693</v>
      </c>
      <c r="F1021" s="17" t="s">
        <v>7694</v>
      </c>
      <c r="G1021" s="18">
        <v>0</v>
      </c>
      <c r="H1021" s="18">
        <v>7.65</v>
      </c>
      <c r="I1021" s="19">
        <v>891050</v>
      </c>
      <c r="J1021" s="20">
        <v>43637</v>
      </c>
      <c r="K1021" s="17" t="s">
        <v>9238</v>
      </c>
      <c r="L1021" s="17" t="s">
        <v>7728</v>
      </c>
      <c r="M1021" s="17" t="s">
        <v>6580</v>
      </c>
      <c r="N1021" s="20">
        <v>43788</v>
      </c>
      <c r="O1021" s="20">
        <v>43788</v>
      </c>
      <c r="P1021" s="21">
        <f t="shared" si="30"/>
        <v>0</v>
      </c>
      <c r="Q1021" s="22">
        <f t="shared" si="31"/>
        <v>0</v>
      </c>
    </row>
    <row r="1022" spans="1:17" x14ac:dyDescent="0.2">
      <c r="A1022" s="23">
        <v>84792.01</v>
      </c>
      <c r="B1022" s="17" t="s">
        <v>235</v>
      </c>
      <c r="C1022" s="17" t="s">
        <v>7861</v>
      </c>
      <c r="D1022" s="17" t="s">
        <v>2533</v>
      </c>
      <c r="E1022" s="17" t="s">
        <v>7693</v>
      </c>
      <c r="F1022" s="17" t="s">
        <v>7694</v>
      </c>
      <c r="G1022" s="18">
        <v>0</v>
      </c>
      <c r="H1022" s="18">
        <v>8.1</v>
      </c>
      <c r="I1022" s="19">
        <v>769814.11</v>
      </c>
      <c r="J1022" s="20">
        <v>41418</v>
      </c>
      <c r="K1022" s="17" t="s">
        <v>9239</v>
      </c>
      <c r="L1022" s="17" t="s">
        <v>9240</v>
      </c>
      <c r="M1022" s="17" t="s">
        <v>9241</v>
      </c>
      <c r="N1022" s="20">
        <v>41507</v>
      </c>
      <c r="O1022" s="20">
        <v>41498</v>
      </c>
      <c r="P1022" s="21">
        <f t="shared" si="30"/>
        <v>1</v>
      </c>
      <c r="Q1022" s="22">
        <f t="shared" si="31"/>
        <v>-9</v>
      </c>
    </row>
    <row r="1023" spans="1:17" x14ac:dyDescent="0.2">
      <c r="A1023" s="23">
        <v>127169</v>
      </c>
      <c r="B1023" s="17" t="s">
        <v>316</v>
      </c>
      <c r="C1023" s="17" t="s">
        <v>7800</v>
      </c>
      <c r="D1023" s="17" t="s">
        <v>1816</v>
      </c>
      <c r="E1023" s="17" t="s">
        <v>7693</v>
      </c>
      <c r="F1023" s="17" t="s">
        <v>7694</v>
      </c>
      <c r="G1023" s="18">
        <v>0.11</v>
      </c>
      <c r="H1023" s="18">
        <v>11.73</v>
      </c>
      <c r="I1023" s="19">
        <v>837183</v>
      </c>
      <c r="J1023" s="20">
        <v>43504</v>
      </c>
      <c r="K1023" s="17" t="s">
        <v>9242</v>
      </c>
      <c r="L1023" s="17" t="s">
        <v>7699</v>
      </c>
      <c r="M1023" s="17" t="s">
        <v>5334</v>
      </c>
      <c r="N1023" s="20">
        <v>43706</v>
      </c>
      <c r="O1023" s="20">
        <v>43706</v>
      </c>
      <c r="P1023" s="21">
        <f t="shared" si="30"/>
        <v>0</v>
      </c>
      <c r="Q1023" s="22">
        <f t="shared" si="31"/>
        <v>0</v>
      </c>
    </row>
    <row r="1024" spans="1:17" x14ac:dyDescent="0.2">
      <c r="A1024" s="23">
        <v>127190</v>
      </c>
      <c r="B1024" s="17" t="s">
        <v>65</v>
      </c>
      <c r="C1024" s="17" t="s">
        <v>7771</v>
      </c>
      <c r="D1024" s="17" t="s">
        <v>57</v>
      </c>
      <c r="E1024" s="17" t="s">
        <v>7693</v>
      </c>
      <c r="F1024" s="17" t="s">
        <v>7694</v>
      </c>
      <c r="G1024" s="18">
        <v>0</v>
      </c>
      <c r="H1024" s="18">
        <v>7.46</v>
      </c>
      <c r="I1024" s="19">
        <v>236570</v>
      </c>
      <c r="J1024" s="20">
        <v>43686</v>
      </c>
      <c r="K1024" s="17" t="s">
        <v>8606</v>
      </c>
      <c r="L1024" s="17" t="s">
        <v>8607</v>
      </c>
      <c r="M1024" s="17" t="s">
        <v>5358</v>
      </c>
      <c r="N1024" s="20">
        <v>43819</v>
      </c>
      <c r="O1024" s="20">
        <v>43819</v>
      </c>
      <c r="P1024" s="21">
        <f t="shared" si="30"/>
        <v>0</v>
      </c>
      <c r="Q1024" s="22">
        <f t="shared" si="31"/>
        <v>0</v>
      </c>
    </row>
    <row r="1025" spans="1:17" x14ac:dyDescent="0.2">
      <c r="A1025" s="23">
        <v>127190</v>
      </c>
      <c r="B1025" s="17" t="s">
        <v>282</v>
      </c>
      <c r="C1025" s="17" t="s">
        <v>8099</v>
      </c>
      <c r="D1025" s="17" t="s">
        <v>57</v>
      </c>
      <c r="E1025" s="17" t="s">
        <v>7693</v>
      </c>
      <c r="F1025" s="17" t="s">
        <v>7694</v>
      </c>
      <c r="G1025" s="18">
        <v>0.26</v>
      </c>
      <c r="H1025" s="18">
        <v>7.16</v>
      </c>
      <c r="I1025" s="19">
        <v>236570</v>
      </c>
      <c r="J1025" s="20">
        <v>43686</v>
      </c>
      <c r="K1025" s="17" t="s">
        <v>8606</v>
      </c>
      <c r="L1025" s="17" t="s">
        <v>8607</v>
      </c>
      <c r="M1025" s="17" t="s">
        <v>5358</v>
      </c>
      <c r="N1025" s="20">
        <v>43819</v>
      </c>
      <c r="O1025" s="20">
        <v>43819</v>
      </c>
      <c r="P1025" s="21">
        <f t="shared" si="30"/>
        <v>0</v>
      </c>
      <c r="Q1025" s="22">
        <f t="shared" si="31"/>
        <v>0</v>
      </c>
    </row>
    <row r="1026" spans="1:17" x14ac:dyDescent="0.2">
      <c r="A1026" s="23">
        <v>84792.01</v>
      </c>
      <c r="B1026" s="17" t="s">
        <v>235</v>
      </c>
      <c r="C1026" s="17" t="s">
        <v>7861</v>
      </c>
      <c r="D1026" s="17" t="s">
        <v>2533</v>
      </c>
      <c r="E1026" s="17" t="s">
        <v>7693</v>
      </c>
      <c r="F1026" s="17" t="s">
        <v>7694</v>
      </c>
      <c r="G1026" s="18">
        <v>0</v>
      </c>
      <c r="H1026" s="18">
        <v>8.1</v>
      </c>
      <c r="I1026" s="19">
        <v>769814.11</v>
      </c>
      <c r="J1026" s="20">
        <v>41418</v>
      </c>
      <c r="K1026" s="17" t="s">
        <v>9239</v>
      </c>
      <c r="L1026" s="17" t="s">
        <v>7728</v>
      </c>
      <c r="M1026" s="17" t="s">
        <v>9241</v>
      </c>
      <c r="N1026" s="20">
        <v>41507</v>
      </c>
      <c r="O1026" s="20">
        <v>41498</v>
      </c>
      <c r="P1026" s="21">
        <f t="shared" si="30"/>
        <v>1</v>
      </c>
      <c r="Q1026" s="22">
        <f t="shared" si="31"/>
        <v>-9</v>
      </c>
    </row>
    <row r="1027" spans="1:17" x14ac:dyDescent="0.2">
      <c r="A1027" s="23">
        <v>117581</v>
      </c>
      <c r="B1027" s="17" t="s">
        <v>256</v>
      </c>
      <c r="C1027" s="17" t="s">
        <v>7972</v>
      </c>
      <c r="D1027" s="17" t="s">
        <v>2305</v>
      </c>
      <c r="E1027" s="17" t="s">
        <v>7693</v>
      </c>
      <c r="F1027" s="17" t="s">
        <v>7694</v>
      </c>
      <c r="G1027" s="18">
        <v>9.8800000000000008</v>
      </c>
      <c r="H1027" s="18">
        <v>10.72</v>
      </c>
      <c r="I1027" s="19">
        <v>139724.64000000001</v>
      </c>
      <c r="J1027" s="20">
        <v>41369</v>
      </c>
      <c r="K1027" s="17" t="s">
        <v>9243</v>
      </c>
      <c r="L1027" s="17" t="s">
        <v>7699</v>
      </c>
      <c r="M1027" s="17" t="s">
        <v>9200</v>
      </c>
      <c r="N1027" s="20">
        <v>41520</v>
      </c>
      <c r="O1027" s="20">
        <v>41506</v>
      </c>
      <c r="P1027" s="21">
        <f t="shared" ref="P1027:P1090" si="32">IF(N1027=O1027,0,1)</f>
        <v>1</v>
      </c>
      <c r="Q1027" s="22">
        <f t="shared" ref="Q1027:Q1090" si="33">O1027-N1027</f>
        <v>-14</v>
      </c>
    </row>
    <row r="1028" spans="1:17" x14ac:dyDescent="0.2">
      <c r="A1028" s="23">
        <v>127243</v>
      </c>
      <c r="B1028" s="17" t="s">
        <v>282</v>
      </c>
      <c r="C1028" s="17" t="s">
        <v>8099</v>
      </c>
      <c r="D1028" s="17" t="s">
        <v>999</v>
      </c>
      <c r="E1028" s="17" t="s">
        <v>7693</v>
      </c>
      <c r="F1028" s="17" t="s">
        <v>7694</v>
      </c>
      <c r="G1028" s="18">
        <v>8</v>
      </c>
      <c r="H1028" s="18">
        <v>13.1</v>
      </c>
      <c r="I1028" s="19">
        <v>978873</v>
      </c>
      <c r="J1028" s="20">
        <v>43595</v>
      </c>
      <c r="K1028" s="17" t="s">
        <v>9244</v>
      </c>
      <c r="L1028" s="17" t="s">
        <v>7957</v>
      </c>
      <c r="M1028" s="17" t="s">
        <v>3213</v>
      </c>
      <c r="N1028" s="20">
        <v>43738</v>
      </c>
      <c r="O1028" s="20">
        <v>43738</v>
      </c>
      <c r="P1028" s="21">
        <f t="shared" si="32"/>
        <v>0</v>
      </c>
      <c r="Q1028" s="22">
        <f t="shared" si="33"/>
        <v>0</v>
      </c>
    </row>
    <row r="1029" spans="1:17" x14ac:dyDescent="0.2">
      <c r="A1029" s="23">
        <v>127336</v>
      </c>
      <c r="B1029" s="17" t="s">
        <v>314</v>
      </c>
      <c r="C1029" s="17" t="s">
        <v>7736</v>
      </c>
      <c r="D1029" s="17" t="s">
        <v>3233</v>
      </c>
      <c r="E1029" s="17" t="s">
        <v>7693</v>
      </c>
      <c r="F1029" s="17" t="s">
        <v>7694</v>
      </c>
      <c r="G1029" s="18">
        <v>17.399999999999999</v>
      </c>
      <c r="H1029" s="18">
        <v>20.94</v>
      </c>
      <c r="I1029" s="19">
        <v>1574240</v>
      </c>
      <c r="J1029" s="20">
        <v>43504</v>
      </c>
      <c r="K1029" s="17" t="s">
        <v>9245</v>
      </c>
      <c r="L1029" s="17" t="s">
        <v>7738</v>
      </c>
      <c r="M1029" s="17" t="s">
        <v>3213</v>
      </c>
      <c r="N1029" s="20">
        <v>43734</v>
      </c>
      <c r="O1029" s="20">
        <v>43734</v>
      </c>
      <c r="P1029" s="21">
        <f t="shared" si="32"/>
        <v>0</v>
      </c>
      <c r="Q1029" s="22">
        <f t="shared" si="33"/>
        <v>0</v>
      </c>
    </row>
    <row r="1030" spans="1:17" x14ac:dyDescent="0.2">
      <c r="A1030" s="23">
        <v>117580</v>
      </c>
      <c r="B1030" s="17" t="s">
        <v>287</v>
      </c>
      <c r="C1030" s="17" t="s">
        <v>8160</v>
      </c>
      <c r="D1030" s="17" t="s">
        <v>2305</v>
      </c>
      <c r="E1030" s="17" t="s">
        <v>7693</v>
      </c>
      <c r="F1030" s="17" t="s">
        <v>7694</v>
      </c>
      <c r="G1030" s="18">
        <v>0</v>
      </c>
      <c r="H1030" s="18">
        <v>5.78</v>
      </c>
      <c r="I1030" s="19">
        <v>976467.31</v>
      </c>
      <c r="J1030" s="20">
        <v>41369</v>
      </c>
      <c r="K1030" s="17" t="s">
        <v>9243</v>
      </c>
      <c r="L1030" s="17" t="s">
        <v>7699</v>
      </c>
      <c r="M1030" s="17" t="s">
        <v>9200</v>
      </c>
      <c r="N1030" s="20">
        <v>41520</v>
      </c>
      <c r="O1030" s="20">
        <v>41506</v>
      </c>
      <c r="P1030" s="21">
        <f t="shared" si="32"/>
        <v>1</v>
      </c>
      <c r="Q1030" s="22">
        <f t="shared" si="33"/>
        <v>-14</v>
      </c>
    </row>
    <row r="1031" spans="1:17" x14ac:dyDescent="0.2">
      <c r="A1031" s="23">
        <v>128007</v>
      </c>
      <c r="B1031" s="17" t="s">
        <v>231</v>
      </c>
      <c r="C1031" s="17" t="s">
        <v>7761</v>
      </c>
      <c r="D1031" s="17" t="s">
        <v>114</v>
      </c>
      <c r="E1031" s="17" t="s">
        <v>7693</v>
      </c>
      <c r="F1031" s="17" t="s">
        <v>7694</v>
      </c>
      <c r="G1031" s="18">
        <v>20.309999999999999</v>
      </c>
      <c r="H1031" s="18">
        <v>24.64</v>
      </c>
      <c r="I1031" s="19">
        <v>4309760</v>
      </c>
      <c r="J1031" s="20">
        <v>43504</v>
      </c>
      <c r="K1031" s="17" t="s">
        <v>9246</v>
      </c>
      <c r="L1031" s="17" t="s">
        <v>7763</v>
      </c>
      <c r="M1031" s="17" t="s">
        <v>6514</v>
      </c>
      <c r="N1031" s="20">
        <v>43697</v>
      </c>
      <c r="O1031" s="20">
        <v>43697</v>
      </c>
      <c r="P1031" s="21">
        <f t="shared" si="32"/>
        <v>0</v>
      </c>
      <c r="Q1031" s="22">
        <f t="shared" si="33"/>
        <v>0</v>
      </c>
    </row>
    <row r="1032" spans="1:17" x14ac:dyDescent="0.2">
      <c r="A1032" s="23">
        <v>127165</v>
      </c>
      <c r="B1032" s="17" t="s">
        <v>212</v>
      </c>
      <c r="C1032" s="17" t="s">
        <v>8097</v>
      </c>
      <c r="D1032" s="17" t="s">
        <v>450</v>
      </c>
      <c r="E1032" s="17" t="s">
        <v>7693</v>
      </c>
      <c r="F1032" s="17" t="s">
        <v>7694</v>
      </c>
      <c r="G1032" s="18">
        <v>16.89</v>
      </c>
      <c r="H1032" s="18">
        <v>19.829999999999998</v>
      </c>
      <c r="I1032" s="19">
        <v>421241</v>
      </c>
      <c r="J1032" s="20">
        <v>43504</v>
      </c>
      <c r="K1032" s="17" t="s">
        <v>9247</v>
      </c>
      <c r="L1032" s="17" t="s">
        <v>8034</v>
      </c>
      <c r="M1032" s="17" t="s">
        <v>4674</v>
      </c>
      <c r="N1032" s="20">
        <v>43706</v>
      </c>
      <c r="O1032" s="20">
        <v>43706</v>
      </c>
      <c r="P1032" s="21">
        <f t="shared" si="32"/>
        <v>0</v>
      </c>
      <c r="Q1032" s="22">
        <f t="shared" si="33"/>
        <v>0</v>
      </c>
    </row>
    <row r="1033" spans="1:17" x14ac:dyDescent="0.2">
      <c r="A1033" s="23">
        <v>127883</v>
      </c>
      <c r="B1033" s="17" t="s">
        <v>212</v>
      </c>
      <c r="C1033" s="17" t="s">
        <v>8097</v>
      </c>
      <c r="D1033" s="17" t="s">
        <v>450</v>
      </c>
      <c r="E1033" s="17" t="s">
        <v>7693</v>
      </c>
      <c r="F1033" s="17" t="s">
        <v>7694</v>
      </c>
      <c r="G1033" s="18">
        <v>6.93</v>
      </c>
      <c r="H1033" s="18">
        <v>10.31</v>
      </c>
      <c r="I1033" s="19">
        <v>316409</v>
      </c>
      <c r="J1033" s="20">
        <v>43504</v>
      </c>
      <c r="K1033" s="17" t="s">
        <v>9247</v>
      </c>
      <c r="L1033" s="17" t="s">
        <v>8034</v>
      </c>
      <c r="M1033" s="17" t="s">
        <v>4674</v>
      </c>
      <c r="N1033" s="20">
        <v>43706</v>
      </c>
      <c r="O1033" s="20">
        <v>43706</v>
      </c>
      <c r="P1033" s="21">
        <f t="shared" si="32"/>
        <v>0</v>
      </c>
      <c r="Q1033" s="22">
        <f t="shared" si="33"/>
        <v>0</v>
      </c>
    </row>
    <row r="1034" spans="1:17" x14ac:dyDescent="0.2">
      <c r="A1034" s="23">
        <v>117704</v>
      </c>
      <c r="B1034" s="17" t="s">
        <v>318</v>
      </c>
      <c r="C1034" s="17" t="s">
        <v>7887</v>
      </c>
      <c r="D1034" s="17" t="s">
        <v>9248</v>
      </c>
      <c r="E1034" s="17" t="s">
        <v>7693</v>
      </c>
      <c r="F1034" s="17" t="s">
        <v>7694</v>
      </c>
      <c r="G1034" s="18">
        <v>0</v>
      </c>
      <c r="H1034" s="18">
        <v>1.72</v>
      </c>
      <c r="I1034" s="19">
        <v>656655.62</v>
      </c>
      <c r="J1034" s="20">
        <v>41320</v>
      </c>
      <c r="K1034" s="17" t="s">
        <v>9249</v>
      </c>
      <c r="L1034" s="17" t="s">
        <v>8411</v>
      </c>
      <c r="M1034" s="17" t="s">
        <v>9250</v>
      </c>
      <c r="N1034" s="20">
        <v>41526</v>
      </c>
      <c r="O1034" s="20">
        <v>41510</v>
      </c>
      <c r="P1034" s="21">
        <f t="shared" si="32"/>
        <v>1</v>
      </c>
      <c r="Q1034" s="22">
        <f t="shared" si="33"/>
        <v>-16</v>
      </c>
    </row>
    <row r="1035" spans="1:17" x14ac:dyDescent="0.2">
      <c r="A1035" s="23">
        <v>127280</v>
      </c>
      <c r="B1035" s="17" t="s">
        <v>318</v>
      </c>
      <c r="C1035" s="17" t="s">
        <v>7887</v>
      </c>
      <c r="D1035" s="17" t="s">
        <v>335</v>
      </c>
      <c r="E1035" s="17" t="s">
        <v>7693</v>
      </c>
      <c r="F1035" s="17" t="s">
        <v>7694</v>
      </c>
      <c r="G1035" s="18">
        <v>5.46</v>
      </c>
      <c r="H1035" s="18">
        <v>12</v>
      </c>
      <c r="I1035" s="19">
        <v>893936</v>
      </c>
      <c r="J1035" s="20">
        <v>43553</v>
      </c>
      <c r="K1035" s="17" t="s">
        <v>9251</v>
      </c>
      <c r="L1035" s="17" t="s">
        <v>9252</v>
      </c>
      <c r="M1035" s="17" t="s">
        <v>4135</v>
      </c>
      <c r="N1035" s="20">
        <v>43736</v>
      </c>
      <c r="O1035" s="20">
        <v>43736</v>
      </c>
      <c r="P1035" s="21">
        <f t="shared" si="32"/>
        <v>0</v>
      </c>
      <c r="Q1035" s="22">
        <f t="shared" si="33"/>
        <v>0</v>
      </c>
    </row>
    <row r="1036" spans="1:17" x14ac:dyDescent="0.2">
      <c r="A1036" s="23">
        <v>127170</v>
      </c>
      <c r="B1036" s="17" t="s">
        <v>316</v>
      </c>
      <c r="C1036" s="17" t="s">
        <v>7800</v>
      </c>
      <c r="D1036" s="17" t="s">
        <v>363</v>
      </c>
      <c r="E1036" s="17" t="s">
        <v>7693</v>
      </c>
      <c r="F1036" s="17" t="s">
        <v>7694</v>
      </c>
      <c r="G1036" s="18">
        <v>0</v>
      </c>
      <c r="H1036" s="18">
        <v>7.69</v>
      </c>
      <c r="I1036" s="19">
        <v>1125281</v>
      </c>
      <c r="J1036" s="20">
        <v>43595</v>
      </c>
      <c r="K1036" s="17" t="s">
        <v>9253</v>
      </c>
      <c r="L1036" s="17" t="s">
        <v>9254</v>
      </c>
      <c r="M1036" s="17" t="s">
        <v>4674</v>
      </c>
      <c r="N1036" s="20">
        <v>43726</v>
      </c>
      <c r="O1036" s="20">
        <v>43726</v>
      </c>
      <c r="P1036" s="21">
        <f t="shared" si="32"/>
        <v>0</v>
      </c>
      <c r="Q1036" s="22">
        <f t="shared" si="33"/>
        <v>0</v>
      </c>
    </row>
    <row r="1037" spans="1:17" x14ac:dyDescent="0.2">
      <c r="A1037" s="23">
        <v>127350</v>
      </c>
      <c r="B1037" s="17" t="s">
        <v>229</v>
      </c>
      <c r="C1037" s="17" t="s">
        <v>7854</v>
      </c>
      <c r="D1037" s="17" t="s">
        <v>363</v>
      </c>
      <c r="E1037" s="17" t="s">
        <v>7693</v>
      </c>
      <c r="F1037" s="17" t="s">
        <v>7694</v>
      </c>
      <c r="G1037" s="18">
        <v>0</v>
      </c>
      <c r="H1037" s="18">
        <v>6.28</v>
      </c>
      <c r="I1037" s="19">
        <v>1395000</v>
      </c>
      <c r="J1037" s="20">
        <v>43595</v>
      </c>
      <c r="K1037" s="17" t="s">
        <v>9255</v>
      </c>
      <c r="L1037" s="17" t="s">
        <v>7738</v>
      </c>
      <c r="M1037" s="17" t="s">
        <v>3213</v>
      </c>
      <c r="N1037" s="20">
        <v>43690</v>
      </c>
      <c r="O1037" s="20">
        <v>43690</v>
      </c>
      <c r="P1037" s="21">
        <f t="shared" si="32"/>
        <v>0</v>
      </c>
      <c r="Q1037" s="22">
        <f t="shared" si="33"/>
        <v>0</v>
      </c>
    </row>
    <row r="1038" spans="1:17" x14ac:dyDescent="0.2">
      <c r="A1038" s="23">
        <v>127311</v>
      </c>
      <c r="B1038" s="17" t="s">
        <v>254</v>
      </c>
      <c r="C1038" s="17" t="s">
        <v>7721</v>
      </c>
      <c r="D1038" s="17" t="s">
        <v>977</v>
      </c>
      <c r="E1038" s="17" t="s">
        <v>7693</v>
      </c>
      <c r="F1038" s="17" t="s">
        <v>7694</v>
      </c>
      <c r="G1038" s="18">
        <v>8.36</v>
      </c>
      <c r="H1038" s="18">
        <v>10.79</v>
      </c>
      <c r="I1038" s="19">
        <v>1299048</v>
      </c>
      <c r="J1038" s="20">
        <v>43595</v>
      </c>
      <c r="K1038" s="17" t="s">
        <v>9256</v>
      </c>
      <c r="L1038" s="17" t="s">
        <v>8144</v>
      </c>
      <c r="M1038" s="17" t="s">
        <v>3213</v>
      </c>
      <c r="N1038" s="20">
        <v>43784</v>
      </c>
      <c r="O1038" s="20">
        <v>43784</v>
      </c>
      <c r="P1038" s="21">
        <f t="shared" si="32"/>
        <v>0</v>
      </c>
      <c r="Q1038" s="22">
        <f t="shared" si="33"/>
        <v>0</v>
      </c>
    </row>
    <row r="1039" spans="1:17" x14ac:dyDescent="0.2">
      <c r="A1039" s="23">
        <v>127319</v>
      </c>
      <c r="B1039" s="17" t="s">
        <v>172</v>
      </c>
      <c r="C1039" s="17" t="s">
        <v>7710</v>
      </c>
      <c r="D1039" s="17" t="s">
        <v>99</v>
      </c>
      <c r="E1039" s="17" t="s">
        <v>7693</v>
      </c>
      <c r="F1039" s="17" t="s">
        <v>7710</v>
      </c>
      <c r="G1039" s="18">
        <v>16</v>
      </c>
      <c r="H1039" s="18">
        <v>18.16</v>
      </c>
      <c r="I1039" s="19">
        <v>431158</v>
      </c>
      <c r="J1039" s="20">
        <v>43553</v>
      </c>
      <c r="K1039" s="17" t="s">
        <v>8617</v>
      </c>
      <c r="L1039" s="17" t="s">
        <v>7755</v>
      </c>
      <c r="M1039" s="17" t="s">
        <v>3213</v>
      </c>
      <c r="N1039" s="20">
        <v>43770</v>
      </c>
      <c r="O1039" s="20">
        <v>43770</v>
      </c>
      <c r="P1039" s="21">
        <f t="shared" si="32"/>
        <v>0</v>
      </c>
      <c r="Q1039" s="22">
        <f t="shared" si="33"/>
        <v>0</v>
      </c>
    </row>
    <row r="1040" spans="1:17" x14ac:dyDescent="0.2">
      <c r="A1040" s="23">
        <v>80691.009999999995</v>
      </c>
      <c r="B1040" s="17" t="s">
        <v>90</v>
      </c>
      <c r="C1040" s="17" t="s">
        <v>8116</v>
      </c>
      <c r="D1040" s="17" t="s">
        <v>545</v>
      </c>
      <c r="E1040" s="17" t="s">
        <v>7693</v>
      </c>
      <c r="F1040" s="17" t="s">
        <v>7694</v>
      </c>
      <c r="G1040" s="18">
        <v>12.34</v>
      </c>
      <c r="H1040" s="18">
        <v>14.4</v>
      </c>
      <c r="I1040" s="19">
        <v>322841.25</v>
      </c>
      <c r="J1040" s="20">
        <v>38387</v>
      </c>
      <c r="K1040" s="17" t="s">
        <v>9257</v>
      </c>
      <c r="L1040" s="17" t="s">
        <v>9258</v>
      </c>
      <c r="M1040" s="17" t="s">
        <v>9259</v>
      </c>
      <c r="N1040" s="20">
        <v>38533</v>
      </c>
      <c r="O1040" s="20">
        <v>38533</v>
      </c>
      <c r="P1040" s="21">
        <f t="shared" si="32"/>
        <v>0</v>
      </c>
      <c r="Q1040" s="22">
        <f t="shared" si="33"/>
        <v>0</v>
      </c>
    </row>
    <row r="1041" spans="1:17" x14ac:dyDescent="0.2">
      <c r="A1041" s="23">
        <v>83360.009999999995</v>
      </c>
      <c r="B1041" s="17" t="s">
        <v>289</v>
      </c>
      <c r="C1041" s="17" t="s">
        <v>7955</v>
      </c>
      <c r="D1041" s="17" t="s">
        <v>2986</v>
      </c>
      <c r="E1041" s="17" t="s">
        <v>7693</v>
      </c>
      <c r="F1041" s="17" t="s">
        <v>7694</v>
      </c>
      <c r="G1041" s="18">
        <v>0</v>
      </c>
      <c r="H1041" s="18">
        <v>7.55</v>
      </c>
      <c r="I1041" s="19">
        <v>1670105.16</v>
      </c>
      <c r="J1041" s="20">
        <v>39199</v>
      </c>
      <c r="K1041" s="17" t="s">
        <v>7705</v>
      </c>
      <c r="L1041" s="17" t="s">
        <v>7706</v>
      </c>
      <c r="M1041" s="17" t="s">
        <v>7707</v>
      </c>
      <c r="N1041" s="20">
        <v>39386</v>
      </c>
      <c r="O1041" s="20">
        <v>39386</v>
      </c>
      <c r="P1041" s="21">
        <f t="shared" si="32"/>
        <v>0</v>
      </c>
      <c r="Q1041" s="22">
        <f t="shared" si="33"/>
        <v>0</v>
      </c>
    </row>
    <row r="1042" spans="1:17" x14ac:dyDescent="0.2">
      <c r="A1042" s="23">
        <v>83354.009999999995</v>
      </c>
      <c r="B1042" s="17" t="s">
        <v>219</v>
      </c>
      <c r="C1042" s="17" t="s">
        <v>7797</v>
      </c>
      <c r="D1042" s="17" t="s">
        <v>379</v>
      </c>
      <c r="E1042" s="17" t="s">
        <v>7693</v>
      </c>
      <c r="F1042" s="17" t="s">
        <v>7694</v>
      </c>
      <c r="G1042" s="18">
        <v>17.079999999999998</v>
      </c>
      <c r="H1042" s="18">
        <v>24.61</v>
      </c>
      <c r="I1042" s="19">
        <v>612850.91</v>
      </c>
      <c r="J1042" s="20">
        <v>39199</v>
      </c>
      <c r="K1042" s="17" t="s">
        <v>8624</v>
      </c>
      <c r="L1042" s="17" t="s">
        <v>8017</v>
      </c>
      <c r="M1042" s="17" t="s">
        <v>8625</v>
      </c>
      <c r="N1042" s="20">
        <v>39377</v>
      </c>
      <c r="O1042" s="20">
        <v>39377</v>
      </c>
      <c r="P1042" s="21">
        <f t="shared" si="32"/>
        <v>0</v>
      </c>
      <c r="Q1042" s="22">
        <f t="shared" si="33"/>
        <v>0</v>
      </c>
    </row>
    <row r="1043" spans="1:17" x14ac:dyDescent="0.2">
      <c r="A1043" s="23">
        <v>106962</v>
      </c>
      <c r="B1043" s="17" t="s">
        <v>192</v>
      </c>
      <c r="C1043" s="17" t="s">
        <v>7804</v>
      </c>
      <c r="D1043" s="17" t="s">
        <v>545</v>
      </c>
      <c r="E1043" s="17" t="s">
        <v>7693</v>
      </c>
      <c r="F1043" s="17" t="s">
        <v>7694</v>
      </c>
      <c r="G1043" s="18">
        <v>0.2</v>
      </c>
      <c r="H1043" s="18">
        <v>2.5299999999999998</v>
      </c>
      <c r="I1043" s="19">
        <v>292158.52</v>
      </c>
      <c r="J1043" s="20">
        <v>38751</v>
      </c>
      <c r="K1043" s="17" t="s">
        <v>9260</v>
      </c>
      <c r="L1043" s="17" t="s">
        <v>7734</v>
      </c>
      <c r="M1043" s="17" t="s">
        <v>9261</v>
      </c>
      <c r="N1043" s="20">
        <v>38840</v>
      </c>
      <c r="O1043" s="20">
        <v>38840</v>
      </c>
      <c r="P1043" s="21">
        <f t="shared" si="32"/>
        <v>0</v>
      </c>
      <c r="Q1043" s="22">
        <f t="shared" si="33"/>
        <v>0</v>
      </c>
    </row>
    <row r="1044" spans="1:17" x14ac:dyDescent="0.2">
      <c r="A1044" s="23">
        <v>84947.01</v>
      </c>
      <c r="B1044" s="17" t="s">
        <v>312</v>
      </c>
      <c r="C1044" s="17" t="s">
        <v>7908</v>
      </c>
      <c r="D1044" s="17" t="s">
        <v>1431</v>
      </c>
      <c r="E1044" s="17" t="s">
        <v>7693</v>
      </c>
      <c r="F1044" s="17" t="s">
        <v>7694</v>
      </c>
      <c r="G1044" s="18">
        <v>0</v>
      </c>
      <c r="H1044" s="18">
        <v>7</v>
      </c>
      <c r="I1044" s="19">
        <v>294510.11</v>
      </c>
      <c r="J1044" s="20">
        <v>41369</v>
      </c>
      <c r="K1044" s="17" t="s">
        <v>9262</v>
      </c>
      <c r="L1044" s="17" t="s">
        <v>7930</v>
      </c>
      <c r="M1044" s="17" t="s">
        <v>9263</v>
      </c>
      <c r="N1044" s="20">
        <v>41527</v>
      </c>
      <c r="O1044" s="20">
        <v>41547</v>
      </c>
      <c r="P1044" s="21">
        <f t="shared" si="32"/>
        <v>1</v>
      </c>
      <c r="Q1044" s="22">
        <f t="shared" si="33"/>
        <v>20</v>
      </c>
    </row>
    <row r="1045" spans="1:17" x14ac:dyDescent="0.2">
      <c r="A1045" s="23">
        <v>117725</v>
      </c>
      <c r="B1045" s="17" t="s">
        <v>250</v>
      </c>
      <c r="C1045" s="17" t="s">
        <v>7790</v>
      </c>
      <c r="D1045" s="17" t="s">
        <v>1667</v>
      </c>
      <c r="E1045" s="17" t="s">
        <v>7693</v>
      </c>
      <c r="F1045" s="17" t="s">
        <v>7710</v>
      </c>
      <c r="G1045" s="18">
        <v>4.3</v>
      </c>
      <c r="H1045" s="18">
        <v>9</v>
      </c>
      <c r="I1045" s="19">
        <v>229496.39</v>
      </c>
      <c r="J1045" s="20">
        <v>41369</v>
      </c>
      <c r="K1045" s="17" t="s">
        <v>9262</v>
      </c>
      <c r="L1045" s="17" t="s">
        <v>7930</v>
      </c>
      <c r="M1045" s="17" t="s">
        <v>9264</v>
      </c>
      <c r="N1045" s="20">
        <v>41527</v>
      </c>
      <c r="O1045" s="20">
        <v>41547</v>
      </c>
      <c r="P1045" s="21">
        <f t="shared" si="32"/>
        <v>1</v>
      </c>
      <c r="Q1045" s="22">
        <f t="shared" si="33"/>
        <v>20</v>
      </c>
    </row>
    <row r="1046" spans="1:17" x14ac:dyDescent="0.2">
      <c r="A1046" s="23">
        <v>80280.009999999995</v>
      </c>
      <c r="B1046" s="17" t="s">
        <v>366</v>
      </c>
      <c r="C1046" s="17" t="s">
        <v>7902</v>
      </c>
      <c r="D1046" s="17" t="s">
        <v>3693</v>
      </c>
      <c r="E1046" s="17" t="s">
        <v>7693</v>
      </c>
      <c r="F1046" s="17" t="s">
        <v>7694</v>
      </c>
      <c r="G1046" s="18">
        <v>0.28999999999999998</v>
      </c>
      <c r="H1046" s="18">
        <v>4.3899999999999997</v>
      </c>
      <c r="I1046" s="19">
        <v>416070.81</v>
      </c>
      <c r="J1046" s="20">
        <v>38793</v>
      </c>
      <c r="K1046" s="17" t="s">
        <v>9265</v>
      </c>
      <c r="L1046" s="17" t="s">
        <v>7699</v>
      </c>
      <c r="M1046" s="17" t="s">
        <v>9266</v>
      </c>
      <c r="N1046" s="20">
        <v>38940</v>
      </c>
      <c r="O1046" s="20">
        <v>38940</v>
      </c>
      <c r="P1046" s="21">
        <f t="shared" si="32"/>
        <v>0</v>
      </c>
      <c r="Q1046" s="22">
        <f t="shared" si="33"/>
        <v>0</v>
      </c>
    </row>
    <row r="1047" spans="1:17" x14ac:dyDescent="0.2">
      <c r="A1047" s="23">
        <v>82023.009999999995</v>
      </c>
      <c r="B1047" s="17" t="s">
        <v>227</v>
      </c>
      <c r="C1047" s="17" t="s">
        <v>7882</v>
      </c>
      <c r="D1047" s="17" t="s">
        <v>683</v>
      </c>
      <c r="E1047" s="17" t="s">
        <v>7693</v>
      </c>
      <c r="F1047" s="17" t="s">
        <v>7694</v>
      </c>
      <c r="G1047" s="18">
        <v>9.02</v>
      </c>
      <c r="H1047" s="18">
        <v>17.37</v>
      </c>
      <c r="I1047" s="19">
        <v>985211.63</v>
      </c>
      <c r="J1047" s="20">
        <v>38751</v>
      </c>
      <c r="K1047" s="17" t="s">
        <v>9267</v>
      </c>
      <c r="L1047" s="17" t="s">
        <v>7829</v>
      </c>
      <c r="M1047" s="17" t="s">
        <v>7826</v>
      </c>
      <c r="N1047" s="20">
        <v>38883</v>
      </c>
      <c r="O1047" s="20">
        <v>38883</v>
      </c>
      <c r="P1047" s="21">
        <f t="shared" si="32"/>
        <v>0</v>
      </c>
      <c r="Q1047" s="22">
        <f t="shared" si="33"/>
        <v>0</v>
      </c>
    </row>
    <row r="1048" spans="1:17" x14ac:dyDescent="0.2">
      <c r="A1048" s="23">
        <v>106967</v>
      </c>
      <c r="B1048" s="17" t="s">
        <v>65</v>
      </c>
      <c r="C1048" s="17" t="s">
        <v>7771</v>
      </c>
      <c r="D1048" s="17" t="s">
        <v>369</v>
      </c>
      <c r="E1048" s="17" t="s">
        <v>7693</v>
      </c>
      <c r="F1048" s="17" t="s">
        <v>7694</v>
      </c>
      <c r="G1048" s="18">
        <v>5.25</v>
      </c>
      <c r="H1048" s="18">
        <v>5.73</v>
      </c>
      <c r="I1048" s="19">
        <v>499538.43</v>
      </c>
      <c r="J1048" s="20">
        <v>38751</v>
      </c>
      <c r="K1048" s="17" t="s">
        <v>8927</v>
      </c>
      <c r="L1048" s="17" t="s">
        <v>8928</v>
      </c>
      <c r="M1048" s="17" t="s">
        <v>8929</v>
      </c>
      <c r="N1048" s="20">
        <v>38936</v>
      </c>
      <c r="O1048" s="20">
        <v>38936</v>
      </c>
      <c r="P1048" s="21">
        <f t="shared" si="32"/>
        <v>0</v>
      </c>
      <c r="Q1048" s="22">
        <f t="shared" si="33"/>
        <v>0</v>
      </c>
    </row>
    <row r="1049" spans="1:17" x14ac:dyDescent="0.2">
      <c r="A1049" s="23">
        <v>82845.009999999995</v>
      </c>
      <c r="B1049" s="17" t="s">
        <v>276</v>
      </c>
      <c r="C1049" s="17" t="s">
        <v>8400</v>
      </c>
      <c r="D1049" s="17" t="s">
        <v>129</v>
      </c>
      <c r="E1049" s="17" t="s">
        <v>7693</v>
      </c>
      <c r="F1049" s="17" t="s">
        <v>7694</v>
      </c>
      <c r="G1049" s="18">
        <v>14.68</v>
      </c>
      <c r="H1049" s="18">
        <v>28.26</v>
      </c>
      <c r="I1049" s="19">
        <v>1462557.77</v>
      </c>
      <c r="J1049" s="20">
        <v>38751</v>
      </c>
      <c r="K1049" s="17" t="s">
        <v>9268</v>
      </c>
      <c r="L1049" s="17" t="s">
        <v>7699</v>
      </c>
      <c r="M1049" s="17" t="s">
        <v>9261</v>
      </c>
      <c r="N1049" s="20">
        <v>38883</v>
      </c>
      <c r="O1049" s="20">
        <v>38883</v>
      </c>
      <c r="P1049" s="21">
        <f t="shared" si="32"/>
        <v>0</v>
      </c>
      <c r="Q1049" s="22">
        <f t="shared" si="33"/>
        <v>0</v>
      </c>
    </row>
    <row r="1050" spans="1:17" x14ac:dyDescent="0.2">
      <c r="A1050" s="23">
        <v>82679.009999999995</v>
      </c>
      <c r="B1050" s="17" t="s">
        <v>300</v>
      </c>
      <c r="C1050" s="17" t="s">
        <v>7729</v>
      </c>
      <c r="D1050" s="17" t="s">
        <v>360</v>
      </c>
      <c r="E1050" s="17" t="s">
        <v>7693</v>
      </c>
      <c r="F1050" s="17" t="s">
        <v>7694</v>
      </c>
      <c r="G1050" s="18">
        <v>0.25</v>
      </c>
      <c r="H1050" s="18">
        <v>6.1</v>
      </c>
      <c r="I1050" s="19">
        <v>1265325.69</v>
      </c>
      <c r="J1050" s="20">
        <v>38751</v>
      </c>
      <c r="K1050" s="17" t="s">
        <v>9269</v>
      </c>
      <c r="L1050" s="17" t="s">
        <v>7728</v>
      </c>
      <c r="M1050" s="17" t="s">
        <v>7712</v>
      </c>
      <c r="N1050" s="20">
        <v>38863</v>
      </c>
      <c r="O1050" s="20">
        <v>38863</v>
      </c>
      <c r="P1050" s="21">
        <f t="shared" si="32"/>
        <v>0</v>
      </c>
      <c r="Q1050" s="22">
        <f t="shared" si="33"/>
        <v>0</v>
      </c>
    </row>
    <row r="1051" spans="1:17" x14ac:dyDescent="0.2">
      <c r="A1051" s="23">
        <v>106640</v>
      </c>
      <c r="B1051" s="17" t="s">
        <v>18</v>
      </c>
      <c r="C1051" s="17" t="s">
        <v>7700</v>
      </c>
      <c r="D1051" s="17" t="s">
        <v>114</v>
      </c>
      <c r="E1051" s="17" t="s">
        <v>7693</v>
      </c>
      <c r="F1051" s="17" t="s">
        <v>7694</v>
      </c>
      <c r="G1051" s="18">
        <v>14.77</v>
      </c>
      <c r="H1051" s="18">
        <v>19.48</v>
      </c>
      <c r="I1051" s="19">
        <v>5789783.1299999999</v>
      </c>
      <c r="J1051" s="20">
        <v>38751</v>
      </c>
      <c r="K1051" s="17" t="s">
        <v>9270</v>
      </c>
      <c r="L1051" s="17" t="s">
        <v>9271</v>
      </c>
      <c r="M1051" s="17" t="s">
        <v>9272</v>
      </c>
      <c r="N1051" s="20">
        <v>38982</v>
      </c>
      <c r="O1051" s="20">
        <v>38982</v>
      </c>
      <c r="P1051" s="21">
        <f t="shared" si="32"/>
        <v>0</v>
      </c>
      <c r="Q1051" s="22">
        <f t="shared" si="33"/>
        <v>0</v>
      </c>
    </row>
    <row r="1052" spans="1:17" x14ac:dyDescent="0.2">
      <c r="A1052" s="23">
        <v>82438.009999999995</v>
      </c>
      <c r="B1052" s="17" t="s">
        <v>54</v>
      </c>
      <c r="C1052" s="17" t="s">
        <v>7709</v>
      </c>
      <c r="D1052" s="17" t="s">
        <v>796</v>
      </c>
      <c r="E1052" s="17" t="s">
        <v>7693</v>
      </c>
      <c r="F1052" s="17" t="s">
        <v>7694</v>
      </c>
      <c r="G1052" s="18">
        <v>0</v>
      </c>
      <c r="H1052" s="18">
        <v>2.75</v>
      </c>
      <c r="I1052" s="19">
        <v>977168.61</v>
      </c>
      <c r="J1052" s="20">
        <v>38870</v>
      </c>
      <c r="K1052" s="17" t="s">
        <v>9273</v>
      </c>
      <c r="L1052" s="17" t="s">
        <v>7706</v>
      </c>
      <c r="M1052" s="17" t="s">
        <v>7792</v>
      </c>
      <c r="N1052" s="20">
        <v>38990</v>
      </c>
      <c r="O1052" s="20">
        <v>38990</v>
      </c>
      <c r="P1052" s="21">
        <f t="shared" si="32"/>
        <v>0</v>
      </c>
      <c r="Q1052" s="22">
        <f t="shared" si="33"/>
        <v>0</v>
      </c>
    </row>
    <row r="1053" spans="1:17" x14ac:dyDescent="0.2">
      <c r="A1053" s="23">
        <v>83001.009999999995</v>
      </c>
      <c r="B1053" s="17" t="s">
        <v>271</v>
      </c>
      <c r="C1053" s="17" t="s">
        <v>8123</v>
      </c>
      <c r="D1053" s="17" t="s">
        <v>3693</v>
      </c>
      <c r="E1053" s="17" t="s">
        <v>7693</v>
      </c>
      <c r="F1053" s="17" t="s">
        <v>7694</v>
      </c>
      <c r="G1053" s="18">
        <v>2.92</v>
      </c>
      <c r="H1053" s="18">
        <v>8.73</v>
      </c>
      <c r="I1053" s="19">
        <v>942820</v>
      </c>
      <c r="J1053" s="20">
        <v>38870</v>
      </c>
      <c r="K1053" s="17" t="s">
        <v>9274</v>
      </c>
      <c r="L1053" s="17" t="s">
        <v>8252</v>
      </c>
      <c r="M1053" s="17" t="s">
        <v>9275</v>
      </c>
      <c r="N1053" s="20">
        <v>39037</v>
      </c>
      <c r="O1053" s="20">
        <v>39037</v>
      </c>
      <c r="P1053" s="21">
        <f t="shared" si="32"/>
        <v>0</v>
      </c>
      <c r="Q1053" s="22">
        <f t="shared" si="33"/>
        <v>0</v>
      </c>
    </row>
    <row r="1054" spans="1:17" x14ac:dyDescent="0.2">
      <c r="A1054" s="23">
        <v>80647.009999999995</v>
      </c>
      <c r="B1054" s="17" t="s">
        <v>254</v>
      </c>
      <c r="C1054" s="17" t="s">
        <v>7721</v>
      </c>
      <c r="D1054" s="17" t="s">
        <v>1124</v>
      </c>
      <c r="E1054" s="17" t="s">
        <v>7693</v>
      </c>
      <c r="F1054" s="17" t="s">
        <v>7694</v>
      </c>
      <c r="G1054" s="18">
        <v>0</v>
      </c>
      <c r="H1054" s="18">
        <v>6.1</v>
      </c>
      <c r="I1054" s="19">
        <v>826160.63</v>
      </c>
      <c r="J1054" s="20">
        <v>39115</v>
      </c>
      <c r="K1054" s="17" t="s">
        <v>9276</v>
      </c>
      <c r="L1054" s="17" t="s">
        <v>7724</v>
      </c>
      <c r="M1054" s="17" t="s">
        <v>9277</v>
      </c>
      <c r="N1054" s="20">
        <v>39282</v>
      </c>
      <c r="O1054" s="20">
        <v>39282</v>
      </c>
      <c r="P1054" s="21">
        <f t="shared" si="32"/>
        <v>0</v>
      </c>
      <c r="Q1054" s="22">
        <f t="shared" si="33"/>
        <v>0</v>
      </c>
    </row>
    <row r="1055" spans="1:17" x14ac:dyDescent="0.2">
      <c r="A1055" s="23">
        <v>83691.009999999995</v>
      </c>
      <c r="B1055" s="17" t="s">
        <v>124</v>
      </c>
      <c r="C1055" s="17" t="s">
        <v>7894</v>
      </c>
      <c r="D1055" s="17" t="s">
        <v>108</v>
      </c>
      <c r="E1055" s="17" t="s">
        <v>8659</v>
      </c>
      <c r="F1055" s="17" t="s">
        <v>7694</v>
      </c>
      <c r="G1055" s="18">
        <v>0</v>
      </c>
      <c r="H1055" s="18">
        <v>6.31</v>
      </c>
      <c r="I1055" s="19">
        <v>1785695.73</v>
      </c>
      <c r="J1055" s="20">
        <v>39423</v>
      </c>
      <c r="K1055" s="17" t="s">
        <v>9278</v>
      </c>
      <c r="L1055" s="17" t="s">
        <v>7699</v>
      </c>
      <c r="M1055" s="17" t="s">
        <v>7745</v>
      </c>
      <c r="N1055" s="20">
        <v>39660</v>
      </c>
      <c r="O1055" s="20">
        <v>39660</v>
      </c>
      <c r="P1055" s="21">
        <f t="shared" si="32"/>
        <v>0</v>
      </c>
      <c r="Q1055" s="22">
        <f t="shared" si="33"/>
        <v>0</v>
      </c>
    </row>
    <row r="1056" spans="1:17" x14ac:dyDescent="0.2">
      <c r="A1056" s="23">
        <v>117724</v>
      </c>
      <c r="B1056" s="17" t="s">
        <v>217</v>
      </c>
      <c r="C1056" s="17" t="s">
        <v>8003</v>
      </c>
      <c r="D1056" s="17" t="s">
        <v>2533</v>
      </c>
      <c r="E1056" s="17" t="s">
        <v>7693</v>
      </c>
      <c r="F1056" s="17" t="s">
        <v>7694</v>
      </c>
      <c r="G1056" s="18">
        <v>6.6</v>
      </c>
      <c r="H1056" s="18">
        <v>12.88</v>
      </c>
      <c r="I1056" s="19">
        <v>405978.52</v>
      </c>
      <c r="J1056" s="20">
        <v>41369</v>
      </c>
      <c r="K1056" s="17" t="s">
        <v>9262</v>
      </c>
      <c r="L1056" s="17" t="s">
        <v>7930</v>
      </c>
      <c r="M1056" s="17" t="s">
        <v>9264</v>
      </c>
      <c r="N1056" s="20">
        <v>41527</v>
      </c>
      <c r="O1056" s="20">
        <v>41547</v>
      </c>
      <c r="P1056" s="21">
        <f t="shared" si="32"/>
        <v>1</v>
      </c>
      <c r="Q1056" s="22">
        <f t="shared" si="33"/>
        <v>20</v>
      </c>
    </row>
    <row r="1057" spans="1:17" x14ac:dyDescent="0.2">
      <c r="A1057" s="23">
        <v>108149</v>
      </c>
      <c r="B1057" s="17" t="s">
        <v>729</v>
      </c>
      <c r="C1057" s="17" t="s">
        <v>8022</v>
      </c>
      <c r="D1057" s="17" t="s">
        <v>1234</v>
      </c>
      <c r="E1057" s="17" t="s">
        <v>7693</v>
      </c>
      <c r="F1057" s="17" t="s">
        <v>7694</v>
      </c>
      <c r="G1057" s="18">
        <v>15.84</v>
      </c>
      <c r="H1057" s="18">
        <v>26.73</v>
      </c>
      <c r="I1057" s="19">
        <v>9642942.7799999993</v>
      </c>
      <c r="J1057" s="20">
        <v>39423</v>
      </c>
      <c r="K1057" s="17" t="s">
        <v>9279</v>
      </c>
      <c r="L1057" s="17" t="s">
        <v>7874</v>
      </c>
      <c r="M1057" s="17" t="s">
        <v>7978</v>
      </c>
      <c r="N1057" s="20">
        <v>39709</v>
      </c>
      <c r="O1057" s="20">
        <v>39709</v>
      </c>
      <c r="P1057" s="21">
        <f t="shared" si="32"/>
        <v>0</v>
      </c>
      <c r="Q1057" s="22">
        <f t="shared" si="33"/>
        <v>0</v>
      </c>
    </row>
    <row r="1058" spans="1:17" x14ac:dyDescent="0.2">
      <c r="A1058" s="23">
        <v>81650.009999999995</v>
      </c>
      <c r="B1058" s="17" t="s">
        <v>259</v>
      </c>
      <c r="C1058" s="17" t="s">
        <v>7863</v>
      </c>
      <c r="D1058" s="17" t="s">
        <v>1011</v>
      </c>
      <c r="E1058" s="17" t="s">
        <v>7693</v>
      </c>
      <c r="F1058" s="17" t="s">
        <v>7694</v>
      </c>
      <c r="G1058" s="18">
        <v>7.66</v>
      </c>
      <c r="H1058" s="18">
        <v>10.44</v>
      </c>
      <c r="I1058" s="19">
        <v>256653.97</v>
      </c>
      <c r="J1058" s="20">
        <v>41418</v>
      </c>
      <c r="K1058" s="17" t="s">
        <v>9280</v>
      </c>
      <c r="L1058" s="17" t="s">
        <v>7822</v>
      </c>
      <c r="M1058" s="17" t="s">
        <v>9281</v>
      </c>
      <c r="N1058" s="20">
        <v>41542</v>
      </c>
      <c r="O1058" s="20">
        <v>41537</v>
      </c>
      <c r="P1058" s="21">
        <f t="shared" si="32"/>
        <v>1</v>
      </c>
      <c r="Q1058" s="22">
        <f t="shared" si="33"/>
        <v>-5</v>
      </c>
    </row>
    <row r="1059" spans="1:17" x14ac:dyDescent="0.2">
      <c r="A1059" s="23">
        <v>117800</v>
      </c>
      <c r="B1059" s="17" t="s">
        <v>607</v>
      </c>
      <c r="C1059" s="17" t="s">
        <v>7807</v>
      </c>
      <c r="D1059" s="17" t="s">
        <v>2447</v>
      </c>
      <c r="E1059" s="17" t="s">
        <v>7693</v>
      </c>
      <c r="F1059" s="17" t="s">
        <v>7694</v>
      </c>
      <c r="G1059" s="18">
        <v>7.15</v>
      </c>
      <c r="H1059" s="18">
        <v>15.57</v>
      </c>
      <c r="I1059" s="19">
        <v>1300108.1599999999</v>
      </c>
      <c r="J1059" s="20">
        <v>41369</v>
      </c>
      <c r="K1059" s="17" t="s">
        <v>9282</v>
      </c>
      <c r="L1059" s="17" t="s">
        <v>7738</v>
      </c>
      <c r="M1059" s="17" t="s">
        <v>8419</v>
      </c>
      <c r="N1059" s="20">
        <v>41554</v>
      </c>
      <c r="O1059" s="20">
        <v>41547</v>
      </c>
      <c r="P1059" s="21">
        <f t="shared" si="32"/>
        <v>1</v>
      </c>
      <c r="Q1059" s="22">
        <f t="shared" si="33"/>
        <v>-7</v>
      </c>
    </row>
    <row r="1060" spans="1:17" x14ac:dyDescent="0.2">
      <c r="A1060" s="23">
        <v>82192.009999999995</v>
      </c>
      <c r="B1060" s="17" t="s">
        <v>131</v>
      </c>
      <c r="C1060" s="17" t="s">
        <v>7753</v>
      </c>
      <c r="D1060" s="17" t="s">
        <v>108</v>
      </c>
      <c r="E1060" s="17" t="s">
        <v>7693</v>
      </c>
      <c r="F1060" s="17" t="s">
        <v>7694</v>
      </c>
      <c r="G1060" s="18">
        <v>18.72</v>
      </c>
      <c r="H1060" s="18">
        <v>25.9</v>
      </c>
      <c r="I1060" s="19">
        <v>2232999</v>
      </c>
      <c r="J1060" s="20">
        <v>39535</v>
      </c>
      <c r="K1060" s="17" t="s">
        <v>9283</v>
      </c>
      <c r="L1060" s="17" t="s">
        <v>7706</v>
      </c>
      <c r="M1060" s="17" t="s">
        <v>7978</v>
      </c>
      <c r="N1060" s="20">
        <v>39736</v>
      </c>
      <c r="O1060" s="20">
        <v>39736</v>
      </c>
      <c r="P1060" s="21">
        <f t="shared" si="32"/>
        <v>0</v>
      </c>
      <c r="Q1060" s="22">
        <f t="shared" si="33"/>
        <v>0</v>
      </c>
    </row>
    <row r="1061" spans="1:17" x14ac:dyDescent="0.2">
      <c r="A1061" s="23">
        <v>117616</v>
      </c>
      <c r="B1061" s="17" t="s">
        <v>287</v>
      </c>
      <c r="C1061" s="17" t="s">
        <v>8160</v>
      </c>
      <c r="D1061" s="17" t="s">
        <v>363</v>
      </c>
      <c r="E1061" s="17" t="s">
        <v>7693</v>
      </c>
      <c r="F1061" s="17" t="s">
        <v>7694</v>
      </c>
      <c r="G1061" s="18">
        <v>15.19</v>
      </c>
      <c r="H1061" s="18">
        <v>20.309999999999999</v>
      </c>
      <c r="I1061" s="19">
        <v>699073.23</v>
      </c>
      <c r="J1061" s="20">
        <v>41369</v>
      </c>
      <c r="K1061" s="17" t="s">
        <v>9284</v>
      </c>
      <c r="L1061" s="17" t="s">
        <v>7699</v>
      </c>
      <c r="M1061" s="17" t="s">
        <v>9200</v>
      </c>
      <c r="N1061" s="20">
        <v>41557</v>
      </c>
      <c r="O1061" s="20">
        <v>41547</v>
      </c>
      <c r="P1061" s="21">
        <f t="shared" si="32"/>
        <v>1</v>
      </c>
      <c r="Q1061" s="22">
        <f t="shared" si="33"/>
        <v>-10</v>
      </c>
    </row>
    <row r="1062" spans="1:17" x14ac:dyDescent="0.2">
      <c r="A1062" s="23">
        <v>110744</v>
      </c>
      <c r="B1062" s="17" t="s">
        <v>298</v>
      </c>
      <c r="C1062" s="17" t="s">
        <v>8135</v>
      </c>
      <c r="D1062" s="17" t="s">
        <v>3089</v>
      </c>
      <c r="E1062" s="17" t="s">
        <v>7693</v>
      </c>
      <c r="F1062" s="17" t="s">
        <v>7694</v>
      </c>
      <c r="G1062" s="18">
        <v>0</v>
      </c>
      <c r="H1062" s="18">
        <v>2.46</v>
      </c>
      <c r="I1062" s="19">
        <v>528900</v>
      </c>
      <c r="J1062" s="20">
        <v>39577</v>
      </c>
      <c r="K1062" s="17" t="s">
        <v>9285</v>
      </c>
      <c r="L1062" s="17" t="s">
        <v>7706</v>
      </c>
      <c r="M1062" s="17" t="s">
        <v>9286</v>
      </c>
      <c r="N1062" s="20">
        <v>39666</v>
      </c>
      <c r="O1062" s="20">
        <v>39666</v>
      </c>
      <c r="P1062" s="21">
        <f t="shared" si="32"/>
        <v>0</v>
      </c>
      <c r="Q1062" s="22">
        <f t="shared" si="33"/>
        <v>0</v>
      </c>
    </row>
    <row r="1063" spans="1:17" x14ac:dyDescent="0.2">
      <c r="A1063" s="23">
        <v>110321</v>
      </c>
      <c r="B1063" s="17" t="s">
        <v>208</v>
      </c>
      <c r="C1063" s="17" t="s">
        <v>7809</v>
      </c>
      <c r="D1063" s="17" t="s">
        <v>348</v>
      </c>
      <c r="E1063" s="17" t="s">
        <v>7693</v>
      </c>
      <c r="F1063" s="17" t="s">
        <v>7694</v>
      </c>
      <c r="G1063" s="18">
        <v>2.37</v>
      </c>
      <c r="H1063" s="18">
        <v>6.66</v>
      </c>
      <c r="I1063" s="19">
        <v>1475000</v>
      </c>
      <c r="J1063" s="20">
        <v>39493</v>
      </c>
      <c r="K1063" s="17" t="s">
        <v>9287</v>
      </c>
      <c r="L1063" s="17" t="s">
        <v>7738</v>
      </c>
      <c r="M1063" s="17" t="s">
        <v>7826</v>
      </c>
      <c r="N1063" s="20">
        <v>39688</v>
      </c>
      <c r="O1063" s="20">
        <v>39688</v>
      </c>
      <c r="P1063" s="21">
        <f t="shared" si="32"/>
        <v>0</v>
      </c>
      <c r="Q1063" s="22">
        <f t="shared" si="33"/>
        <v>0</v>
      </c>
    </row>
    <row r="1064" spans="1:17" x14ac:dyDescent="0.2">
      <c r="A1064" s="23">
        <v>115561</v>
      </c>
      <c r="B1064" s="17" t="s">
        <v>206</v>
      </c>
      <c r="C1064" s="17" t="s">
        <v>8367</v>
      </c>
      <c r="D1064" s="17" t="s">
        <v>8890</v>
      </c>
      <c r="E1064" s="17" t="s">
        <v>7693</v>
      </c>
      <c r="F1064" s="17" t="s">
        <v>7694</v>
      </c>
      <c r="G1064" s="18">
        <v>3.49</v>
      </c>
      <c r="H1064" s="18">
        <v>10.18</v>
      </c>
      <c r="I1064" s="19">
        <v>314241.67</v>
      </c>
      <c r="J1064" s="20">
        <v>41075</v>
      </c>
      <c r="K1064" s="17" t="s">
        <v>9288</v>
      </c>
      <c r="L1064" s="17" t="s">
        <v>7728</v>
      </c>
      <c r="M1064" s="17" t="s">
        <v>8995</v>
      </c>
      <c r="N1064" s="20">
        <v>41560</v>
      </c>
      <c r="O1064" s="20">
        <v>41195</v>
      </c>
      <c r="P1064" s="21">
        <f t="shared" si="32"/>
        <v>1</v>
      </c>
      <c r="Q1064" s="22">
        <f t="shared" si="33"/>
        <v>-365</v>
      </c>
    </row>
    <row r="1065" spans="1:17" x14ac:dyDescent="0.2">
      <c r="A1065" s="23">
        <v>117762</v>
      </c>
      <c r="B1065" s="17" t="s">
        <v>215</v>
      </c>
      <c r="C1065" s="17" t="s">
        <v>7844</v>
      </c>
      <c r="D1065" s="17" t="s">
        <v>9289</v>
      </c>
      <c r="E1065" s="17" t="s">
        <v>7693</v>
      </c>
      <c r="F1065" s="17" t="s">
        <v>7694</v>
      </c>
      <c r="G1065" s="18">
        <v>0</v>
      </c>
      <c r="H1065" s="18">
        <v>4.0199999999999996</v>
      </c>
      <c r="I1065" s="19">
        <v>581844.06999999995</v>
      </c>
      <c r="J1065" s="20">
        <v>41369</v>
      </c>
      <c r="K1065" s="17" t="s">
        <v>9290</v>
      </c>
      <c r="L1065" s="17" t="s">
        <v>8491</v>
      </c>
      <c r="M1065" s="17" t="s">
        <v>8409</v>
      </c>
      <c r="N1065" s="20">
        <v>41563</v>
      </c>
      <c r="O1065" s="20">
        <v>41547</v>
      </c>
      <c r="P1065" s="21">
        <f t="shared" si="32"/>
        <v>1</v>
      </c>
      <c r="Q1065" s="22">
        <f t="shared" si="33"/>
        <v>-16</v>
      </c>
    </row>
    <row r="1066" spans="1:17" x14ac:dyDescent="0.2">
      <c r="A1066" s="23">
        <v>103678.03</v>
      </c>
      <c r="B1066" s="17" t="s">
        <v>278</v>
      </c>
      <c r="C1066" s="17" t="s">
        <v>7968</v>
      </c>
      <c r="D1066" s="17" t="s">
        <v>442</v>
      </c>
      <c r="E1066" s="17" t="s">
        <v>7693</v>
      </c>
      <c r="F1066" s="17" t="s">
        <v>7694</v>
      </c>
      <c r="G1066" s="18">
        <v>18.329999999999998</v>
      </c>
      <c r="H1066" s="18">
        <v>24.63</v>
      </c>
      <c r="I1066" s="19">
        <v>1030997.46</v>
      </c>
      <c r="J1066" s="20">
        <v>39619</v>
      </c>
      <c r="K1066" s="17" t="s">
        <v>9291</v>
      </c>
      <c r="L1066" s="17" t="s">
        <v>7773</v>
      </c>
      <c r="M1066" s="17" t="s">
        <v>7998</v>
      </c>
      <c r="N1066" s="20">
        <v>39749</v>
      </c>
      <c r="O1066" s="20">
        <v>39749</v>
      </c>
      <c r="P1066" s="21">
        <f t="shared" si="32"/>
        <v>0</v>
      </c>
      <c r="Q1066" s="22">
        <f t="shared" si="33"/>
        <v>0</v>
      </c>
    </row>
    <row r="1067" spans="1:17" x14ac:dyDescent="0.2">
      <c r="A1067" s="23">
        <v>81110.009999999995</v>
      </c>
      <c r="B1067" s="17" t="s">
        <v>54</v>
      </c>
      <c r="C1067" s="17" t="s">
        <v>7709</v>
      </c>
      <c r="D1067" s="17" t="s">
        <v>363</v>
      </c>
      <c r="E1067" s="17" t="s">
        <v>7693</v>
      </c>
      <c r="F1067" s="17" t="s">
        <v>7694</v>
      </c>
      <c r="G1067" s="18">
        <v>27.81</v>
      </c>
      <c r="H1067" s="18">
        <v>32.25</v>
      </c>
      <c r="I1067" s="19">
        <v>1523056.83</v>
      </c>
      <c r="J1067" s="20">
        <v>41418</v>
      </c>
      <c r="K1067" s="17" t="s">
        <v>9292</v>
      </c>
      <c r="L1067" s="17" t="s">
        <v>7706</v>
      </c>
      <c r="M1067" s="17" t="s">
        <v>8011</v>
      </c>
      <c r="N1067" s="20">
        <v>41569</v>
      </c>
      <c r="O1067" s="20">
        <v>41535</v>
      </c>
      <c r="P1067" s="21">
        <f t="shared" si="32"/>
        <v>1</v>
      </c>
      <c r="Q1067" s="22">
        <f t="shared" si="33"/>
        <v>-34</v>
      </c>
    </row>
    <row r="1068" spans="1:17" x14ac:dyDescent="0.2">
      <c r="A1068" s="23">
        <v>82621.009999999995</v>
      </c>
      <c r="B1068" s="17" t="s">
        <v>219</v>
      </c>
      <c r="C1068" s="17" t="s">
        <v>7797</v>
      </c>
      <c r="D1068" s="17" t="s">
        <v>1113</v>
      </c>
      <c r="E1068" s="17" t="s">
        <v>7693</v>
      </c>
      <c r="F1068" s="17" t="s">
        <v>7694</v>
      </c>
      <c r="G1068" s="18">
        <v>4.5999999999999996</v>
      </c>
      <c r="H1068" s="18">
        <v>10.1</v>
      </c>
      <c r="I1068" s="19">
        <v>711392</v>
      </c>
      <c r="J1068" s="20">
        <v>39619</v>
      </c>
      <c r="K1068" s="17" t="s">
        <v>9293</v>
      </c>
      <c r="L1068" s="17" t="s">
        <v>9294</v>
      </c>
      <c r="M1068" s="17" t="s">
        <v>9295</v>
      </c>
      <c r="N1068" s="20">
        <v>39729</v>
      </c>
      <c r="O1068" s="20">
        <v>39729</v>
      </c>
      <c r="P1068" s="21">
        <f t="shared" si="32"/>
        <v>0</v>
      </c>
      <c r="Q1068" s="22">
        <f t="shared" si="33"/>
        <v>0</v>
      </c>
    </row>
    <row r="1069" spans="1:17" x14ac:dyDescent="0.2">
      <c r="A1069" s="23">
        <v>81942.009999999995</v>
      </c>
      <c r="B1069" s="17" t="s">
        <v>169</v>
      </c>
      <c r="C1069" s="17" t="s">
        <v>9216</v>
      </c>
      <c r="D1069" s="17" t="s">
        <v>647</v>
      </c>
      <c r="E1069" s="17" t="s">
        <v>7693</v>
      </c>
      <c r="F1069" s="17" t="s">
        <v>7710</v>
      </c>
      <c r="G1069" s="18">
        <v>0</v>
      </c>
      <c r="H1069" s="18">
        <v>1.34</v>
      </c>
      <c r="I1069" s="19">
        <v>773021.48</v>
      </c>
      <c r="J1069" s="20">
        <v>39619</v>
      </c>
      <c r="K1069" s="17" t="s">
        <v>7777</v>
      </c>
      <c r="L1069" s="17" t="s">
        <v>7778</v>
      </c>
      <c r="M1069" s="17" t="s">
        <v>7779</v>
      </c>
      <c r="N1069" s="20">
        <v>39721</v>
      </c>
      <c r="O1069" s="20">
        <v>39721</v>
      </c>
      <c r="P1069" s="21">
        <f t="shared" si="32"/>
        <v>0</v>
      </c>
      <c r="Q1069" s="22">
        <f t="shared" si="33"/>
        <v>0</v>
      </c>
    </row>
    <row r="1070" spans="1:17" x14ac:dyDescent="0.2">
      <c r="A1070" s="23">
        <v>117713</v>
      </c>
      <c r="B1070" s="17" t="s">
        <v>54</v>
      </c>
      <c r="C1070" s="17" t="s">
        <v>7709</v>
      </c>
      <c r="D1070" s="17" t="s">
        <v>3006</v>
      </c>
      <c r="E1070" s="17" t="s">
        <v>7693</v>
      </c>
      <c r="F1070" s="17" t="s">
        <v>7694</v>
      </c>
      <c r="G1070" s="18">
        <v>6.68</v>
      </c>
      <c r="H1070" s="18">
        <v>9.5500000000000007</v>
      </c>
      <c r="I1070" s="19">
        <v>1073027.1399999999</v>
      </c>
      <c r="J1070" s="20">
        <v>41418</v>
      </c>
      <c r="K1070" s="17" t="s">
        <v>9296</v>
      </c>
      <c r="L1070" s="17" t="s">
        <v>7706</v>
      </c>
      <c r="M1070" s="17" t="s">
        <v>8011</v>
      </c>
      <c r="N1070" s="20">
        <v>41569</v>
      </c>
      <c r="O1070" s="20">
        <v>41537</v>
      </c>
      <c r="P1070" s="21">
        <f t="shared" si="32"/>
        <v>1</v>
      </c>
      <c r="Q1070" s="22">
        <f t="shared" si="33"/>
        <v>-32</v>
      </c>
    </row>
    <row r="1071" spans="1:17" x14ac:dyDescent="0.2">
      <c r="A1071" s="23">
        <v>117726</v>
      </c>
      <c r="B1071" s="17" t="s">
        <v>318</v>
      </c>
      <c r="C1071" s="17" t="s">
        <v>7887</v>
      </c>
      <c r="D1071" s="17" t="s">
        <v>679</v>
      </c>
      <c r="E1071" s="17" t="s">
        <v>7693</v>
      </c>
      <c r="F1071" s="17" t="s">
        <v>7694</v>
      </c>
      <c r="G1071" s="18">
        <v>5.86</v>
      </c>
      <c r="H1071" s="18">
        <v>12.48</v>
      </c>
      <c r="I1071" s="19">
        <v>824048.08</v>
      </c>
      <c r="J1071" s="20">
        <v>41418</v>
      </c>
      <c r="K1071" s="17" t="s">
        <v>9297</v>
      </c>
      <c r="L1071" s="17" t="s">
        <v>7728</v>
      </c>
      <c r="M1071" s="17" t="s">
        <v>8427</v>
      </c>
      <c r="N1071" s="20">
        <v>41569</v>
      </c>
      <c r="O1071" s="20">
        <v>41550</v>
      </c>
      <c r="P1071" s="21">
        <f t="shared" si="32"/>
        <v>1</v>
      </c>
      <c r="Q1071" s="22">
        <f t="shared" si="33"/>
        <v>-19</v>
      </c>
    </row>
    <row r="1072" spans="1:17" x14ac:dyDescent="0.2">
      <c r="A1072" s="23">
        <v>117790</v>
      </c>
      <c r="B1072" s="17" t="s">
        <v>215</v>
      </c>
      <c r="C1072" s="17" t="s">
        <v>7844</v>
      </c>
      <c r="D1072" s="17" t="s">
        <v>3233</v>
      </c>
      <c r="E1072" s="17" t="s">
        <v>7693</v>
      </c>
      <c r="F1072" s="17" t="s">
        <v>7694</v>
      </c>
      <c r="G1072" s="18">
        <v>6.88</v>
      </c>
      <c r="H1072" s="18">
        <v>10.7</v>
      </c>
      <c r="I1072" s="19">
        <v>1833445.35</v>
      </c>
      <c r="J1072" s="20">
        <v>41369</v>
      </c>
      <c r="K1072" s="17" t="s">
        <v>9298</v>
      </c>
      <c r="L1072" s="17" t="s">
        <v>7763</v>
      </c>
      <c r="M1072" s="17" t="s">
        <v>9299</v>
      </c>
      <c r="N1072" s="20">
        <v>41570</v>
      </c>
      <c r="O1072" s="20">
        <v>41543</v>
      </c>
      <c r="P1072" s="21">
        <f t="shared" si="32"/>
        <v>1</v>
      </c>
      <c r="Q1072" s="22">
        <f t="shared" si="33"/>
        <v>-27</v>
      </c>
    </row>
    <row r="1073" spans="1:17" x14ac:dyDescent="0.2">
      <c r="A1073" s="23">
        <v>40959.01</v>
      </c>
      <c r="B1073" s="17" t="s">
        <v>197</v>
      </c>
      <c r="C1073" s="17" t="s">
        <v>7759</v>
      </c>
      <c r="D1073" s="17" t="s">
        <v>108</v>
      </c>
      <c r="E1073" s="17" t="s">
        <v>7693</v>
      </c>
      <c r="F1073" s="17" t="s">
        <v>7694</v>
      </c>
      <c r="G1073" s="18">
        <v>14.72</v>
      </c>
      <c r="H1073" s="18">
        <v>20.78</v>
      </c>
      <c r="I1073" s="19">
        <v>4403358.5199999996</v>
      </c>
      <c r="J1073" s="20">
        <v>39941</v>
      </c>
      <c r="K1073" s="17" t="s">
        <v>9300</v>
      </c>
      <c r="L1073" s="17" t="s">
        <v>9301</v>
      </c>
      <c r="M1073" s="17" t="s">
        <v>9302</v>
      </c>
      <c r="N1073" s="20">
        <v>40086</v>
      </c>
      <c r="O1073" s="20">
        <v>40086</v>
      </c>
      <c r="P1073" s="21">
        <f t="shared" si="32"/>
        <v>0</v>
      </c>
      <c r="Q1073" s="22">
        <f t="shared" si="33"/>
        <v>0</v>
      </c>
    </row>
    <row r="1074" spans="1:17" x14ac:dyDescent="0.2">
      <c r="A1074" s="23">
        <v>84753.01</v>
      </c>
      <c r="B1074" s="17" t="s">
        <v>274</v>
      </c>
      <c r="C1074" s="17" t="s">
        <v>9303</v>
      </c>
      <c r="D1074" s="17" t="s">
        <v>977</v>
      </c>
      <c r="E1074" s="17" t="s">
        <v>7693</v>
      </c>
      <c r="F1074" s="17" t="s">
        <v>7710</v>
      </c>
      <c r="G1074" s="18">
        <v>0</v>
      </c>
      <c r="H1074" s="18">
        <v>0.75</v>
      </c>
      <c r="I1074" s="19">
        <v>666466.34</v>
      </c>
      <c r="J1074" s="20">
        <v>41418</v>
      </c>
      <c r="K1074" s="17" t="s">
        <v>9304</v>
      </c>
      <c r="L1074" s="17" t="s">
        <v>8144</v>
      </c>
      <c r="M1074" s="17" t="s">
        <v>9215</v>
      </c>
      <c r="N1074" s="20">
        <v>41570</v>
      </c>
      <c r="O1074" s="20">
        <v>41547</v>
      </c>
      <c r="P1074" s="21">
        <f t="shared" si="32"/>
        <v>1</v>
      </c>
      <c r="Q1074" s="22">
        <f t="shared" si="33"/>
        <v>-23</v>
      </c>
    </row>
    <row r="1075" spans="1:17" x14ac:dyDescent="0.2">
      <c r="A1075" s="23">
        <v>83757.009999999995</v>
      </c>
      <c r="B1075" s="17" t="s">
        <v>188</v>
      </c>
      <c r="C1075" s="17" t="s">
        <v>7704</v>
      </c>
      <c r="D1075" s="17" t="s">
        <v>108</v>
      </c>
      <c r="E1075" s="17" t="s">
        <v>7693</v>
      </c>
      <c r="F1075" s="17" t="s">
        <v>7710</v>
      </c>
      <c r="G1075" s="18">
        <v>2.37</v>
      </c>
      <c r="H1075" s="18">
        <v>3.63</v>
      </c>
      <c r="I1075" s="19">
        <v>537768</v>
      </c>
      <c r="J1075" s="20">
        <v>39794</v>
      </c>
      <c r="K1075" s="17" t="s">
        <v>7812</v>
      </c>
      <c r="L1075" s="17" t="s">
        <v>7706</v>
      </c>
      <c r="M1075" s="17" t="s">
        <v>9305</v>
      </c>
      <c r="N1075" s="20">
        <v>39994</v>
      </c>
      <c r="O1075" s="20">
        <v>39994</v>
      </c>
      <c r="P1075" s="21">
        <f t="shared" si="32"/>
        <v>0</v>
      </c>
      <c r="Q1075" s="22">
        <f t="shared" si="33"/>
        <v>0</v>
      </c>
    </row>
    <row r="1076" spans="1:17" x14ac:dyDescent="0.2">
      <c r="A1076" s="23">
        <v>84753.01</v>
      </c>
      <c r="B1076" s="17" t="s">
        <v>254</v>
      </c>
      <c r="C1076" s="17" t="s">
        <v>7721</v>
      </c>
      <c r="D1076" s="17" t="s">
        <v>977</v>
      </c>
      <c r="E1076" s="17" t="s">
        <v>7693</v>
      </c>
      <c r="F1076" s="17" t="s">
        <v>7694</v>
      </c>
      <c r="G1076" s="18">
        <v>19.600000000000001</v>
      </c>
      <c r="H1076" s="18">
        <v>24.55</v>
      </c>
      <c r="I1076" s="19">
        <v>666466.34</v>
      </c>
      <c r="J1076" s="20">
        <v>41418</v>
      </c>
      <c r="K1076" s="17" t="s">
        <v>9304</v>
      </c>
      <c r="L1076" s="17" t="s">
        <v>8144</v>
      </c>
      <c r="M1076" s="17" t="s">
        <v>9215</v>
      </c>
      <c r="N1076" s="20">
        <v>41570</v>
      </c>
      <c r="O1076" s="20">
        <v>41547</v>
      </c>
      <c r="P1076" s="21">
        <f t="shared" si="32"/>
        <v>1</v>
      </c>
      <c r="Q1076" s="22">
        <f t="shared" si="33"/>
        <v>-23</v>
      </c>
    </row>
    <row r="1077" spans="1:17" x14ac:dyDescent="0.2">
      <c r="A1077" s="23">
        <v>112124</v>
      </c>
      <c r="B1077" s="17" t="s">
        <v>262</v>
      </c>
      <c r="C1077" s="17" t="s">
        <v>7996</v>
      </c>
      <c r="D1077" s="17" t="s">
        <v>4771</v>
      </c>
      <c r="E1077" s="17" t="s">
        <v>7693</v>
      </c>
      <c r="F1077" s="17" t="s">
        <v>7694</v>
      </c>
      <c r="G1077" s="18">
        <v>0.69</v>
      </c>
      <c r="H1077" s="18">
        <v>6.86</v>
      </c>
      <c r="I1077" s="19">
        <v>246249.07</v>
      </c>
      <c r="J1077" s="20">
        <v>39892</v>
      </c>
      <c r="K1077" s="17" t="s">
        <v>9306</v>
      </c>
      <c r="L1077" s="17" t="s">
        <v>8219</v>
      </c>
      <c r="M1077" s="17" t="s">
        <v>9307</v>
      </c>
      <c r="N1077" s="20">
        <v>40040</v>
      </c>
      <c r="O1077" s="20">
        <v>40040</v>
      </c>
      <c r="P1077" s="21">
        <f t="shared" si="32"/>
        <v>0</v>
      </c>
      <c r="Q1077" s="22">
        <f t="shared" si="33"/>
        <v>0</v>
      </c>
    </row>
    <row r="1078" spans="1:17" x14ac:dyDescent="0.2">
      <c r="A1078" s="23">
        <v>112121</v>
      </c>
      <c r="B1078" s="17" t="s">
        <v>267</v>
      </c>
      <c r="C1078" s="17" t="s">
        <v>7832</v>
      </c>
      <c r="D1078" s="17" t="s">
        <v>1834</v>
      </c>
      <c r="E1078" s="17" t="s">
        <v>7693</v>
      </c>
      <c r="F1078" s="17" t="s">
        <v>7694</v>
      </c>
      <c r="G1078" s="18">
        <v>0.5</v>
      </c>
      <c r="H1078" s="18">
        <v>3.5</v>
      </c>
      <c r="I1078" s="19">
        <v>193758.54</v>
      </c>
      <c r="J1078" s="20">
        <v>39892</v>
      </c>
      <c r="K1078" s="17" t="s">
        <v>8300</v>
      </c>
      <c r="L1078" s="17" t="s">
        <v>8301</v>
      </c>
      <c r="M1078" s="17" t="s">
        <v>9308</v>
      </c>
      <c r="N1078" s="20">
        <v>40040</v>
      </c>
      <c r="O1078" s="20">
        <v>40040</v>
      </c>
      <c r="P1078" s="21">
        <f t="shared" si="32"/>
        <v>0</v>
      </c>
      <c r="Q1078" s="22">
        <f t="shared" si="33"/>
        <v>0</v>
      </c>
    </row>
    <row r="1079" spans="1:17" x14ac:dyDescent="0.2">
      <c r="A1079" s="23">
        <v>84753.01</v>
      </c>
      <c r="B1079" s="17" t="s">
        <v>274</v>
      </c>
      <c r="C1079" s="17" t="s">
        <v>9303</v>
      </c>
      <c r="D1079" s="17" t="s">
        <v>977</v>
      </c>
      <c r="E1079" s="17" t="s">
        <v>7693</v>
      </c>
      <c r="F1079" s="17" t="s">
        <v>7780</v>
      </c>
      <c r="G1079" s="18">
        <v>0</v>
      </c>
      <c r="H1079" s="18">
        <v>1.65</v>
      </c>
      <c r="I1079" s="19">
        <v>666466.34</v>
      </c>
      <c r="J1079" s="20">
        <v>41418</v>
      </c>
      <c r="K1079" s="17" t="s">
        <v>9304</v>
      </c>
      <c r="L1079" s="17" t="s">
        <v>8144</v>
      </c>
      <c r="M1079" s="17" t="s">
        <v>9215</v>
      </c>
      <c r="N1079" s="20">
        <v>41570</v>
      </c>
      <c r="O1079" s="20">
        <v>41547</v>
      </c>
      <c r="P1079" s="21">
        <f t="shared" si="32"/>
        <v>1</v>
      </c>
      <c r="Q1079" s="22">
        <f t="shared" si="33"/>
        <v>-23</v>
      </c>
    </row>
    <row r="1080" spans="1:17" x14ac:dyDescent="0.2">
      <c r="A1080" s="23">
        <v>82155.009999999995</v>
      </c>
      <c r="B1080" s="17" t="s">
        <v>397</v>
      </c>
      <c r="C1080" s="17" t="s">
        <v>7750</v>
      </c>
      <c r="D1080" s="17" t="s">
        <v>5616</v>
      </c>
      <c r="E1080" s="17" t="s">
        <v>7693</v>
      </c>
      <c r="F1080" s="17" t="s">
        <v>7694</v>
      </c>
      <c r="G1080" s="18">
        <v>9.9</v>
      </c>
      <c r="H1080" s="18">
        <v>20.9</v>
      </c>
      <c r="I1080" s="19">
        <v>339055.4</v>
      </c>
      <c r="J1080" s="20">
        <v>40256</v>
      </c>
      <c r="K1080" s="17" t="s">
        <v>8644</v>
      </c>
      <c r="L1080" s="17" t="s">
        <v>7900</v>
      </c>
      <c r="M1080" s="17" t="s">
        <v>8459</v>
      </c>
      <c r="N1080" s="20">
        <v>40404</v>
      </c>
      <c r="O1080" s="20">
        <v>40404</v>
      </c>
      <c r="P1080" s="21">
        <f t="shared" si="32"/>
        <v>0</v>
      </c>
      <c r="Q1080" s="22">
        <f t="shared" si="33"/>
        <v>0</v>
      </c>
    </row>
    <row r="1081" spans="1:17" x14ac:dyDescent="0.2">
      <c r="A1081" s="23">
        <v>84753.01</v>
      </c>
      <c r="B1081" s="17" t="s">
        <v>254</v>
      </c>
      <c r="C1081" s="17" t="s">
        <v>7721</v>
      </c>
      <c r="D1081" s="17" t="s">
        <v>977</v>
      </c>
      <c r="E1081" s="17" t="s">
        <v>7693</v>
      </c>
      <c r="F1081" s="17" t="s">
        <v>7710</v>
      </c>
      <c r="G1081" s="18">
        <v>0</v>
      </c>
      <c r="H1081" s="18">
        <v>0.09</v>
      </c>
      <c r="I1081" s="19">
        <v>666466.34</v>
      </c>
      <c r="J1081" s="20">
        <v>41418</v>
      </c>
      <c r="K1081" s="17" t="s">
        <v>9304</v>
      </c>
      <c r="L1081" s="17" t="s">
        <v>8144</v>
      </c>
      <c r="M1081" s="17" t="s">
        <v>9215</v>
      </c>
      <c r="N1081" s="20">
        <v>41570</v>
      </c>
      <c r="O1081" s="20">
        <v>41547</v>
      </c>
      <c r="P1081" s="21">
        <f t="shared" si="32"/>
        <v>1</v>
      </c>
      <c r="Q1081" s="22">
        <f t="shared" si="33"/>
        <v>-23</v>
      </c>
    </row>
    <row r="1082" spans="1:17" x14ac:dyDescent="0.2">
      <c r="A1082" s="23">
        <v>84753.01</v>
      </c>
      <c r="B1082" s="17" t="s">
        <v>254</v>
      </c>
      <c r="C1082" s="17" t="s">
        <v>7721</v>
      </c>
      <c r="D1082" s="17" t="s">
        <v>977</v>
      </c>
      <c r="E1082" s="17" t="s">
        <v>7693</v>
      </c>
      <c r="F1082" s="17" t="s">
        <v>7780</v>
      </c>
      <c r="G1082" s="18">
        <v>0</v>
      </c>
      <c r="H1082" s="18">
        <v>0.05</v>
      </c>
      <c r="I1082" s="19">
        <v>666466.34</v>
      </c>
      <c r="J1082" s="20">
        <v>41418</v>
      </c>
      <c r="K1082" s="17" t="s">
        <v>9304</v>
      </c>
      <c r="L1082" s="17" t="s">
        <v>8144</v>
      </c>
      <c r="M1082" s="17" t="s">
        <v>9215</v>
      </c>
      <c r="N1082" s="20">
        <v>41570</v>
      </c>
      <c r="O1082" s="20">
        <v>41547</v>
      </c>
      <c r="P1082" s="21">
        <f t="shared" si="32"/>
        <v>1</v>
      </c>
      <c r="Q1082" s="22">
        <f t="shared" si="33"/>
        <v>-23</v>
      </c>
    </row>
    <row r="1083" spans="1:17" x14ac:dyDescent="0.2">
      <c r="A1083" s="23">
        <v>84753.01</v>
      </c>
      <c r="B1083" s="17" t="s">
        <v>274</v>
      </c>
      <c r="C1083" s="17" t="s">
        <v>9303</v>
      </c>
      <c r="D1083" s="17" t="s">
        <v>977</v>
      </c>
      <c r="E1083" s="17" t="s">
        <v>7693</v>
      </c>
      <c r="F1083" s="17" t="s">
        <v>7694</v>
      </c>
      <c r="G1083" s="18">
        <v>0</v>
      </c>
      <c r="H1083" s="18">
        <v>0.44</v>
      </c>
      <c r="I1083" s="19">
        <v>666466.34</v>
      </c>
      <c r="J1083" s="20">
        <v>41418</v>
      </c>
      <c r="K1083" s="17" t="s">
        <v>9304</v>
      </c>
      <c r="L1083" s="17" t="s">
        <v>8144</v>
      </c>
      <c r="M1083" s="17" t="s">
        <v>9215</v>
      </c>
      <c r="N1083" s="20">
        <v>41570</v>
      </c>
      <c r="O1083" s="20">
        <v>41547</v>
      </c>
      <c r="P1083" s="21">
        <f t="shared" si="32"/>
        <v>1</v>
      </c>
      <c r="Q1083" s="22">
        <f t="shared" si="33"/>
        <v>-23</v>
      </c>
    </row>
    <row r="1084" spans="1:17" x14ac:dyDescent="0.2">
      <c r="A1084" s="23">
        <v>81360.009999999995</v>
      </c>
      <c r="B1084" s="17" t="s">
        <v>264</v>
      </c>
      <c r="C1084" s="17" t="s">
        <v>7858</v>
      </c>
      <c r="D1084" s="17" t="s">
        <v>363</v>
      </c>
      <c r="E1084" s="17" t="s">
        <v>7693</v>
      </c>
      <c r="F1084" s="17" t="s">
        <v>7694</v>
      </c>
      <c r="G1084" s="18">
        <v>18.36</v>
      </c>
      <c r="H1084" s="18">
        <v>22.7</v>
      </c>
      <c r="I1084" s="19">
        <v>1163856.98</v>
      </c>
      <c r="J1084" s="20">
        <v>40277</v>
      </c>
      <c r="K1084" s="17" t="s">
        <v>9309</v>
      </c>
      <c r="L1084" s="17" t="s">
        <v>7763</v>
      </c>
      <c r="M1084" s="17" t="s">
        <v>7811</v>
      </c>
      <c r="N1084" s="20">
        <v>40409</v>
      </c>
      <c r="O1084" s="20">
        <v>40409</v>
      </c>
      <c r="P1084" s="21">
        <f t="shared" si="32"/>
        <v>0</v>
      </c>
      <c r="Q1084" s="22">
        <f t="shared" si="33"/>
        <v>0</v>
      </c>
    </row>
    <row r="1085" spans="1:17" x14ac:dyDescent="0.2">
      <c r="A1085" s="23">
        <v>84585.01</v>
      </c>
      <c r="B1085" s="17" t="s">
        <v>43</v>
      </c>
      <c r="C1085" s="17" t="s">
        <v>7816</v>
      </c>
      <c r="D1085" s="17" t="s">
        <v>126</v>
      </c>
      <c r="E1085" s="17" t="s">
        <v>7693</v>
      </c>
      <c r="F1085" s="17" t="s">
        <v>7694</v>
      </c>
      <c r="G1085" s="18">
        <v>5.3</v>
      </c>
      <c r="H1085" s="18">
        <v>8.43</v>
      </c>
      <c r="I1085" s="19">
        <v>475489.24</v>
      </c>
      <c r="J1085" s="20">
        <v>41418</v>
      </c>
      <c r="K1085" s="17" t="s">
        <v>9310</v>
      </c>
      <c r="L1085" s="17" t="s">
        <v>7728</v>
      </c>
      <c r="M1085" s="17" t="s">
        <v>8011</v>
      </c>
      <c r="N1085" s="20">
        <v>41570</v>
      </c>
      <c r="O1085" s="20">
        <v>41547</v>
      </c>
      <c r="P1085" s="21">
        <f t="shared" si="32"/>
        <v>1</v>
      </c>
      <c r="Q1085" s="22">
        <f t="shared" si="33"/>
        <v>-23</v>
      </c>
    </row>
    <row r="1086" spans="1:17" x14ac:dyDescent="0.2">
      <c r="A1086" s="23">
        <v>108064</v>
      </c>
      <c r="B1086" s="17" t="s">
        <v>179</v>
      </c>
      <c r="C1086" s="17" t="s">
        <v>7717</v>
      </c>
      <c r="D1086" s="17" t="s">
        <v>122</v>
      </c>
      <c r="E1086" s="17" t="s">
        <v>7693</v>
      </c>
      <c r="F1086" s="17" t="s">
        <v>7694</v>
      </c>
      <c r="G1086" s="18">
        <v>9.7799999999999994</v>
      </c>
      <c r="H1086" s="18">
        <v>15.35</v>
      </c>
      <c r="I1086" s="19">
        <v>3730469.92</v>
      </c>
      <c r="J1086" s="20">
        <v>39941</v>
      </c>
      <c r="K1086" s="17" t="s">
        <v>9311</v>
      </c>
      <c r="L1086" s="17" t="s">
        <v>7957</v>
      </c>
      <c r="M1086" s="17" t="s">
        <v>9312</v>
      </c>
      <c r="N1086" s="20">
        <v>40081</v>
      </c>
      <c r="O1086" s="20">
        <v>40081</v>
      </c>
      <c r="P1086" s="21">
        <f t="shared" si="32"/>
        <v>0</v>
      </c>
      <c r="Q1086" s="22">
        <f t="shared" si="33"/>
        <v>0</v>
      </c>
    </row>
    <row r="1087" spans="1:17" x14ac:dyDescent="0.2">
      <c r="A1087" s="23">
        <v>110552</v>
      </c>
      <c r="B1087" s="17" t="s">
        <v>32</v>
      </c>
      <c r="C1087" s="17" t="s">
        <v>8524</v>
      </c>
      <c r="D1087" s="17" t="s">
        <v>50</v>
      </c>
      <c r="E1087" s="17" t="s">
        <v>7693</v>
      </c>
      <c r="F1087" s="17" t="s">
        <v>7694</v>
      </c>
      <c r="G1087" s="18">
        <v>1.46</v>
      </c>
      <c r="H1087" s="18">
        <v>5.7</v>
      </c>
      <c r="I1087" s="19">
        <v>1797004.68</v>
      </c>
      <c r="J1087" s="20">
        <v>39976</v>
      </c>
      <c r="K1087" s="17" t="s">
        <v>9313</v>
      </c>
      <c r="L1087" s="17" t="s">
        <v>9314</v>
      </c>
      <c r="M1087" s="17" t="s">
        <v>9315</v>
      </c>
      <c r="N1087" s="20">
        <v>40078</v>
      </c>
      <c r="O1087" s="20">
        <v>40078</v>
      </c>
      <c r="P1087" s="21">
        <f t="shared" si="32"/>
        <v>0</v>
      </c>
      <c r="Q1087" s="22">
        <f t="shared" si="33"/>
        <v>0</v>
      </c>
    </row>
    <row r="1088" spans="1:17" x14ac:dyDescent="0.2">
      <c r="A1088" s="23">
        <v>112299</v>
      </c>
      <c r="B1088" s="17" t="s">
        <v>54</v>
      </c>
      <c r="C1088" s="17" t="s">
        <v>7709</v>
      </c>
      <c r="D1088" s="17" t="s">
        <v>114</v>
      </c>
      <c r="E1088" s="17" t="s">
        <v>7693</v>
      </c>
      <c r="F1088" s="17" t="s">
        <v>7694</v>
      </c>
      <c r="G1088" s="18">
        <v>9.61</v>
      </c>
      <c r="H1088" s="18">
        <v>12.33</v>
      </c>
      <c r="I1088" s="19">
        <v>1402438.6</v>
      </c>
      <c r="J1088" s="20">
        <v>39941</v>
      </c>
      <c r="K1088" s="17" t="s">
        <v>9316</v>
      </c>
      <c r="L1088" s="17" t="s">
        <v>7706</v>
      </c>
      <c r="M1088" s="17" t="s">
        <v>8317</v>
      </c>
      <c r="N1088" s="20">
        <v>40086</v>
      </c>
      <c r="O1088" s="20">
        <v>40086</v>
      </c>
      <c r="P1088" s="21">
        <f t="shared" si="32"/>
        <v>0</v>
      </c>
      <c r="Q1088" s="22">
        <f t="shared" si="33"/>
        <v>0</v>
      </c>
    </row>
    <row r="1089" spans="1:17" x14ac:dyDescent="0.2">
      <c r="A1089" s="23">
        <v>117586</v>
      </c>
      <c r="B1089" s="17" t="s">
        <v>49</v>
      </c>
      <c r="C1089" s="17" t="s">
        <v>7692</v>
      </c>
      <c r="D1089" s="17" t="s">
        <v>5837</v>
      </c>
      <c r="E1089" s="17" t="s">
        <v>7693</v>
      </c>
      <c r="F1089" s="17" t="s">
        <v>7694</v>
      </c>
      <c r="G1089" s="18">
        <v>6.7</v>
      </c>
      <c r="H1089" s="18">
        <v>8.9700000000000006</v>
      </c>
      <c r="I1089" s="19">
        <v>275799.64</v>
      </c>
      <c r="J1089" s="20">
        <v>41467</v>
      </c>
      <c r="K1089" s="17" t="s">
        <v>9317</v>
      </c>
      <c r="L1089" s="17" t="s">
        <v>7744</v>
      </c>
      <c r="M1089" s="17" t="s">
        <v>8779</v>
      </c>
      <c r="N1089" s="20">
        <v>41570</v>
      </c>
      <c r="O1089" s="20">
        <v>41578</v>
      </c>
      <c r="P1089" s="21">
        <f t="shared" si="32"/>
        <v>1</v>
      </c>
      <c r="Q1089" s="22">
        <f t="shared" si="33"/>
        <v>8</v>
      </c>
    </row>
    <row r="1090" spans="1:17" x14ac:dyDescent="0.2">
      <c r="A1090" s="23">
        <v>80635.009999999995</v>
      </c>
      <c r="B1090" s="17" t="s">
        <v>284</v>
      </c>
      <c r="C1090" s="17" t="s">
        <v>7865</v>
      </c>
      <c r="D1090" s="17" t="s">
        <v>2362</v>
      </c>
      <c r="E1090" s="17" t="s">
        <v>7693</v>
      </c>
      <c r="F1090" s="17" t="s">
        <v>7694</v>
      </c>
      <c r="G1090" s="18">
        <v>12.84</v>
      </c>
      <c r="H1090" s="18">
        <v>17.760000000000002</v>
      </c>
      <c r="I1090" s="19">
        <v>861128.88</v>
      </c>
      <c r="J1090" s="20">
        <v>39941</v>
      </c>
      <c r="K1090" s="17" t="s">
        <v>9318</v>
      </c>
      <c r="L1090" s="17" t="s">
        <v>8068</v>
      </c>
      <c r="M1090" s="17" t="s">
        <v>9319</v>
      </c>
      <c r="N1090" s="20">
        <v>40015</v>
      </c>
      <c r="O1090" s="20">
        <v>40015</v>
      </c>
      <c r="P1090" s="21">
        <f t="shared" si="32"/>
        <v>0</v>
      </c>
      <c r="Q1090" s="22">
        <f t="shared" si="33"/>
        <v>0</v>
      </c>
    </row>
    <row r="1091" spans="1:17" x14ac:dyDescent="0.2">
      <c r="A1091" s="23">
        <v>112103</v>
      </c>
      <c r="B1091" s="17" t="s">
        <v>152</v>
      </c>
      <c r="C1091" s="17" t="s">
        <v>7994</v>
      </c>
      <c r="D1091" s="17" t="s">
        <v>339</v>
      </c>
      <c r="E1091" s="17" t="s">
        <v>7693</v>
      </c>
      <c r="F1091" s="17" t="s">
        <v>7694</v>
      </c>
      <c r="G1091" s="18">
        <v>0</v>
      </c>
      <c r="H1091" s="18">
        <v>0.59</v>
      </c>
      <c r="I1091" s="19">
        <v>189938.94</v>
      </c>
      <c r="J1091" s="20">
        <v>39941</v>
      </c>
      <c r="K1091" s="17" t="s">
        <v>9320</v>
      </c>
      <c r="L1091" s="17" t="s">
        <v>7699</v>
      </c>
      <c r="M1091" s="17" t="s">
        <v>9321</v>
      </c>
      <c r="N1091" s="20">
        <v>40086</v>
      </c>
      <c r="O1091" s="20">
        <v>40086</v>
      </c>
      <c r="P1091" s="21">
        <f t="shared" ref="P1091:P1154" si="34">IF(N1091=O1091,0,1)</f>
        <v>0</v>
      </c>
      <c r="Q1091" s="22">
        <f t="shared" ref="Q1091:Q1154" si="35">O1091-N1091</f>
        <v>0</v>
      </c>
    </row>
    <row r="1092" spans="1:17" x14ac:dyDescent="0.2">
      <c r="A1092" s="23">
        <v>117711</v>
      </c>
      <c r="B1092" s="17" t="s">
        <v>188</v>
      </c>
      <c r="C1092" s="17" t="s">
        <v>7704</v>
      </c>
      <c r="D1092" s="17" t="s">
        <v>3724</v>
      </c>
      <c r="E1092" s="17" t="s">
        <v>7693</v>
      </c>
      <c r="F1092" s="17" t="s">
        <v>7694</v>
      </c>
      <c r="G1092" s="18">
        <v>2.78</v>
      </c>
      <c r="H1092" s="18">
        <v>8</v>
      </c>
      <c r="I1092" s="19">
        <v>350278.97</v>
      </c>
      <c r="J1092" s="20">
        <v>41418</v>
      </c>
      <c r="K1092" s="17" t="s">
        <v>9322</v>
      </c>
      <c r="L1092" s="17" t="s">
        <v>7728</v>
      </c>
      <c r="M1092" s="17" t="s">
        <v>9215</v>
      </c>
      <c r="N1092" s="20">
        <v>41571</v>
      </c>
      <c r="O1092" s="20">
        <v>41535</v>
      </c>
      <c r="P1092" s="21">
        <f t="shared" si="34"/>
        <v>1</v>
      </c>
      <c r="Q1092" s="22">
        <f t="shared" si="35"/>
        <v>-36</v>
      </c>
    </row>
    <row r="1093" spans="1:17" x14ac:dyDescent="0.2">
      <c r="A1093" s="23">
        <v>83342.009999999995</v>
      </c>
      <c r="B1093" s="17" t="s">
        <v>172</v>
      </c>
      <c r="C1093" s="17" t="s">
        <v>7710</v>
      </c>
      <c r="D1093" s="17" t="s">
        <v>1834</v>
      </c>
      <c r="E1093" s="17" t="s">
        <v>7693</v>
      </c>
      <c r="F1093" s="17" t="s">
        <v>7694</v>
      </c>
      <c r="G1093" s="18">
        <v>0</v>
      </c>
      <c r="H1093" s="18">
        <v>3.8</v>
      </c>
      <c r="I1093" s="19">
        <v>245790.72</v>
      </c>
      <c r="J1093" s="20">
        <v>39892</v>
      </c>
      <c r="K1093" s="17" t="s">
        <v>8300</v>
      </c>
      <c r="L1093" s="17" t="s">
        <v>8301</v>
      </c>
      <c r="M1093" s="17" t="s">
        <v>9308</v>
      </c>
      <c r="N1093" s="20">
        <v>40040</v>
      </c>
      <c r="O1093" s="20">
        <v>40040</v>
      </c>
      <c r="P1093" s="21">
        <f t="shared" si="34"/>
        <v>0</v>
      </c>
      <c r="Q1093" s="22">
        <f t="shared" si="35"/>
        <v>0</v>
      </c>
    </row>
    <row r="1094" spans="1:17" x14ac:dyDescent="0.2">
      <c r="A1094" s="23">
        <v>112144</v>
      </c>
      <c r="B1094" s="17" t="s">
        <v>259</v>
      </c>
      <c r="C1094" s="17" t="s">
        <v>7863</v>
      </c>
      <c r="D1094" s="17" t="s">
        <v>9323</v>
      </c>
      <c r="E1094" s="17" t="s">
        <v>7693</v>
      </c>
      <c r="F1094" s="17" t="s">
        <v>7694</v>
      </c>
      <c r="G1094" s="18">
        <v>0</v>
      </c>
      <c r="H1094" s="18">
        <v>6.74</v>
      </c>
      <c r="I1094" s="19">
        <v>500143.5</v>
      </c>
      <c r="J1094" s="20">
        <v>39892</v>
      </c>
      <c r="K1094" s="17" t="s">
        <v>9324</v>
      </c>
      <c r="L1094" s="17" t="s">
        <v>7822</v>
      </c>
      <c r="M1094" s="17" t="s">
        <v>9325</v>
      </c>
      <c r="N1094" s="20">
        <v>40039</v>
      </c>
      <c r="O1094" s="20">
        <v>40039</v>
      </c>
      <c r="P1094" s="21">
        <f t="shared" si="34"/>
        <v>0</v>
      </c>
      <c r="Q1094" s="22">
        <f t="shared" si="35"/>
        <v>0</v>
      </c>
    </row>
    <row r="1095" spans="1:17" x14ac:dyDescent="0.2">
      <c r="A1095" s="23">
        <v>106962.01</v>
      </c>
      <c r="B1095" s="17" t="s">
        <v>192</v>
      </c>
      <c r="C1095" s="17" t="s">
        <v>7804</v>
      </c>
      <c r="D1095" s="17" t="s">
        <v>545</v>
      </c>
      <c r="E1095" s="17" t="s">
        <v>7693</v>
      </c>
      <c r="F1095" s="17" t="s">
        <v>7694</v>
      </c>
      <c r="G1095" s="18">
        <v>2.54</v>
      </c>
      <c r="H1095" s="18">
        <v>4.7</v>
      </c>
      <c r="I1095" s="19">
        <v>518574.27</v>
      </c>
      <c r="J1095" s="20">
        <v>39976</v>
      </c>
      <c r="K1095" s="17" t="s">
        <v>9326</v>
      </c>
      <c r="L1095" s="17" t="s">
        <v>7699</v>
      </c>
      <c r="M1095" s="17" t="s">
        <v>7875</v>
      </c>
      <c r="N1095" s="20">
        <v>40126</v>
      </c>
      <c r="O1095" s="20">
        <v>40126</v>
      </c>
      <c r="P1095" s="21">
        <f t="shared" si="34"/>
        <v>0</v>
      </c>
      <c r="Q1095" s="22">
        <f t="shared" si="35"/>
        <v>0</v>
      </c>
    </row>
    <row r="1096" spans="1:17" x14ac:dyDescent="0.2">
      <c r="A1096" s="23">
        <v>83007.009999999995</v>
      </c>
      <c r="B1096" s="17" t="s">
        <v>186</v>
      </c>
      <c r="C1096" s="17" t="s">
        <v>7872</v>
      </c>
      <c r="D1096" s="17" t="s">
        <v>8023</v>
      </c>
      <c r="E1096" s="17" t="s">
        <v>7693</v>
      </c>
      <c r="F1096" s="17" t="s">
        <v>7694</v>
      </c>
      <c r="G1096" s="18">
        <v>0</v>
      </c>
      <c r="H1096" s="18">
        <v>4.28</v>
      </c>
      <c r="I1096" s="19">
        <v>327572.17</v>
      </c>
      <c r="J1096" s="20">
        <v>39976</v>
      </c>
      <c r="K1096" s="17" t="s">
        <v>7873</v>
      </c>
      <c r="L1096" s="17" t="s">
        <v>7874</v>
      </c>
      <c r="M1096" s="17" t="s">
        <v>7752</v>
      </c>
      <c r="N1096" s="20">
        <v>40130</v>
      </c>
      <c r="O1096" s="20">
        <v>40130</v>
      </c>
      <c r="P1096" s="21">
        <f t="shared" si="34"/>
        <v>0</v>
      </c>
      <c r="Q1096" s="22">
        <f t="shared" si="35"/>
        <v>0</v>
      </c>
    </row>
    <row r="1097" spans="1:17" x14ac:dyDescent="0.2">
      <c r="A1097" s="23">
        <v>82617.009999999995</v>
      </c>
      <c r="B1097" s="17" t="s">
        <v>65</v>
      </c>
      <c r="C1097" s="17" t="s">
        <v>7771</v>
      </c>
      <c r="D1097" s="17" t="s">
        <v>1257</v>
      </c>
      <c r="E1097" s="17" t="s">
        <v>7693</v>
      </c>
      <c r="F1097" s="17" t="s">
        <v>7694</v>
      </c>
      <c r="G1097" s="18">
        <v>21.37</v>
      </c>
      <c r="H1097" s="18">
        <v>26.1</v>
      </c>
      <c r="I1097" s="19">
        <v>543372.71</v>
      </c>
      <c r="J1097" s="20">
        <v>39976</v>
      </c>
      <c r="K1097" s="17" t="s">
        <v>9327</v>
      </c>
      <c r="L1097" s="17" t="s">
        <v>7773</v>
      </c>
      <c r="M1097" s="17" t="s">
        <v>9328</v>
      </c>
      <c r="N1097" s="20">
        <v>40132</v>
      </c>
      <c r="O1097" s="20">
        <v>40132</v>
      </c>
      <c r="P1097" s="21">
        <f t="shared" si="34"/>
        <v>0</v>
      </c>
      <c r="Q1097" s="22">
        <f t="shared" si="35"/>
        <v>0</v>
      </c>
    </row>
    <row r="1098" spans="1:17" x14ac:dyDescent="0.2">
      <c r="A1098" s="23">
        <v>117729</v>
      </c>
      <c r="B1098" s="17" t="s">
        <v>43</v>
      </c>
      <c r="C1098" s="17" t="s">
        <v>7816</v>
      </c>
      <c r="D1098" s="17" t="s">
        <v>6609</v>
      </c>
      <c r="E1098" s="17" t="s">
        <v>7693</v>
      </c>
      <c r="F1098" s="17" t="s">
        <v>7694</v>
      </c>
      <c r="G1098" s="18">
        <v>0</v>
      </c>
      <c r="H1098" s="18">
        <v>9.0299999999999994</v>
      </c>
      <c r="I1098" s="19">
        <v>342944.29</v>
      </c>
      <c r="J1098" s="20">
        <v>41369</v>
      </c>
      <c r="K1098" s="17" t="s">
        <v>9329</v>
      </c>
      <c r="L1098" s="17" t="s">
        <v>8034</v>
      </c>
      <c r="M1098" s="17" t="s">
        <v>9263</v>
      </c>
      <c r="N1098" s="20">
        <v>41571</v>
      </c>
      <c r="O1098" s="20">
        <v>41547</v>
      </c>
      <c r="P1098" s="21">
        <f t="shared" si="34"/>
        <v>1</v>
      </c>
      <c r="Q1098" s="22">
        <f t="shared" si="35"/>
        <v>-24</v>
      </c>
    </row>
    <row r="1099" spans="1:17" x14ac:dyDescent="0.2">
      <c r="A1099" s="23">
        <v>83314.009999999995</v>
      </c>
      <c r="B1099" s="17" t="s">
        <v>219</v>
      </c>
      <c r="C1099" s="17" t="s">
        <v>7797</v>
      </c>
      <c r="D1099" s="17" t="s">
        <v>1113</v>
      </c>
      <c r="E1099" s="17" t="s">
        <v>7693</v>
      </c>
      <c r="F1099" s="17" t="s">
        <v>7694</v>
      </c>
      <c r="G1099" s="18">
        <v>0</v>
      </c>
      <c r="H1099" s="18">
        <v>4.67</v>
      </c>
      <c r="I1099" s="19">
        <v>331567.52</v>
      </c>
      <c r="J1099" s="20">
        <v>41467</v>
      </c>
      <c r="K1099" s="17" t="s">
        <v>8778</v>
      </c>
      <c r="L1099" s="17" t="s">
        <v>7744</v>
      </c>
      <c r="M1099" s="17" t="s">
        <v>8422</v>
      </c>
      <c r="N1099" s="20">
        <v>41577</v>
      </c>
      <c r="O1099" s="20">
        <v>41578</v>
      </c>
      <c r="P1099" s="21">
        <f t="shared" si="34"/>
        <v>1</v>
      </c>
      <c r="Q1099" s="22">
        <f t="shared" si="35"/>
        <v>1</v>
      </c>
    </row>
    <row r="1100" spans="1:17" x14ac:dyDescent="0.2">
      <c r="A1100" s="23">
        <v>40942.01</v>
      </c>
      <c r="B1100" s="17" t="s">
        <v>264</v>
      </c>
      <c r="C1100" s="17" t="s">
        <v>7858</v>
      </c>
      <c r="D1100" s="17" t="s">
        <v>114</v>
      </c>
      <c r="E1100" s="17" t="s">
        <v>7693</v>
      </c>
      <c r="F1100" s="17" t="s">
        <v>7694</v>
      </c>
      <c r="G1100" s="18">
        <v>6.95</v>
      </c>
      <c r="H1100" s="18">
        <v>16.350000000000001</v>
      </c>
      <c r="I1100" s="19">
        <v>2951286.29</v>
      </c>
      <c r="J1100" s="20">
        <v>39941</v>
      </c>
      <c r="K1100" s="17" t="s">
        <v>9330</v>
      </c>
      <c r="L1100" s="17" t="s">
        <v>7738</v>
      </c>
      <c r="M1100" s="17" t="s">
        <v>8005</v>
      </c>
      <c r="N1100" s="20">
        <v>40086</v>
      </c>
      <c r="O1100" s="20">
        <v>40086</v>
      </c>
      <c r="P1100" s="21">
        <f t="shared" si="34"/>
        <v>0</v>
      </c>
      <c r="Q1100" s="22">
        <f t="shared" si="35"/>
        <v>0</v>
      </c>
    </row>
    <row r="1101" spans="1:17" x14ac:dyDescent="0.2">
      <c r="A1101" s="23">
        <v>81096.009999999995</v>
      </c>
      <c r="B1101" s="17" t="s">
        <v>172</v>
      </c>
      <c r="C1101" s="17" t="s">
        <v>7710</v>
      </c>
      <c r="D1101" s="17" t="s">
        <v>977</v>
      </c>
      <c r="E1101" s="17" t="s">
        <v>7693</v>
      </c>
      <c r="F1101" s="17" t="s">
        <v>7694</v>
      </c>
      <c r="G1101" s="18">
        <v>12.26</v>
      </c>
      <c r="H1101" s="18">
        <v>17.510000000000002</v>
      </c>
      <c r="I1101" s="19">
        <v>1340565.98</v>
      </c>
      <c r="J1101" s="20">
        <v>41418</v>
      </c>
      <c r="K1101" s="17" t="s">
        <v>9331</v>
      </c>
      <c r="L1101" s="17" t="s">
        <v>7755</v>
      </c>
      <c r="M1101" s="17" t="s">
        <v>9332</v>
      </c>
      <c r="N1101" s="20">
        <v>41582</v>
      </c>
      <c r="O1101" s="20">
        <v>41555</v>
      </c>
      <c r="P1101" s="21">
        <f t="shared" si="34"/>
        <v>1</v>
      </c>
      <c r="Q1101" s="22">
        <f t="shared" si="35"/>
        <v>-27</v>
      </c>
    </row>
    <row r="1102" spans="1:17" x14ac:dyDescent="0.2">
      <c r="A1102" s="23">
        <v>81769.009999999995</v>
      </c>
      <c r="B1102" s="17" t="s">
        <v>397</v>
      </c>
      <c r="C1102" s="17" t="s">
        <v>7750</v>
      </c>
      <c r="D1102" s="17" t="s">
        <v>9333</v>
      </c>
      <c r="E1102" s="17" t="s">
        <v>7693</v>
      </c>
      <c r="F1102" s="17" t="s">
        <v>7694</v>
      </c>
      <c r="G1102" s="18">
        <v>0</v>
      </c>
      <c r="H1102" s="18">
        <v>3.8</v>
      </c>
      <c r="I1102" s="19">
        <v>401558.13</v>
      </c>
      <c r="J1102" s="20">
        <v>39941</v>
      </c>
      <c r="K1102" s="17" t="s">
        <v>7751</v>
      </c>
      <c r="L1102" s="17" t="s">
        <v>7744</v>
      </c>
      <c r="M1102" s="17" t="s">
        <v>8287</v>
      </c>
      <c r="N1102" s="20">
        <v>40095</v>
      </c>
      <c r="O1102" s="20">
        <v>40095</v>
      </c>
      <c r="P1102" s="21">
        <f t="shared" si="34"/>
        <v>0</v>
      </c>
      <c r="Q1102" s="22">
        <f t="shared" si="35"/>
        <v>0</v>
      </c>
    </row>
    <row r="1103" spans="1:17" x14ac:dyDescent="0.2">
      <c r="A1103" s="23">
        <v>110830.01</v>
      </c>
      <c r="B1103" s="17" t="s">
        <v>174</v>
      </c>
      <c r="C1103" s="17" t="s">
        <v>7780</v>
      </c>
      <c r="D1103" s="17" t="s">
        <v>71</v>
      </c>
      <c r="E1103" s="17" t="s">
        <v>7693</v>
      </c>
      <c r="F1103" s="17" t="s">
        <v>7694</v>
      </c>
      <c r="G1103" s="18">
        <v>0</v>
      </c>
      <c r="H1103" s="18">
        <v>5.36</v>
      </c>
      <c r="I1103" s="19">
        <v>823582.95</v>
      </c>
      <c r="J1103" s="20">
        <v>39976</v>
      </c>
      <c r="K1103" s="17" t="s">
        <v>9334</v>
      </c>
      <c r="L1103" s="17" t="s">
        <v>7763</v>
      </c>
      <c r="M1103" s="17" t="s">
        <v>7853</v>
      </c>
      <c r="N1103" s="20">
        <v>40101</v>
      </c>
      <c r="O1103" s="20">
        <v>40101</v>
      </c>
      <c r="P1103" s="21">
        <f t="shared" si="34"/>
        <v>0</v>
      </c>
      <c r="Q1103" s="22">
        <f t="shared" si="35"/>
        <v>0</v>
      </c>
    </row>
    <row r="1104" spans="1:17" x14ac:dyDescent="0.2">
      <c r="A1104" s="23">
        <v>82595.02</v>
      </c>
      <c r="B1104" s="17" t="s">
        <v>343</v>
      </c>
      <c r="C1104" s="17" t="s">
        <v>8330</v>
      </c>
      <c r="D1104" s="17" t="s">
        <v>977</v>
      </c>
      <c r="E1104" s="17" t="s">
        <v>7693</v>
      </c>
      <c r="F1104" s="17" t="s">
        <v>7694</v>
      </c>
      <c r="G1104" s="18">
        <v>11.9</v>
      </c>
      <c r="H1104" s="18">
        <v>14.76</v>
      </c>
      <c r="I1104" s="19">
        <v>356299.75</v>
      </c>
      <c r="J1104" s="20">
        <v>39976</v>
      </c>
      <c r="K1104" s="17" t="s">
        <v>9335</v>
      </c>
      <c r="L1104" s="17" t="s">
        <v>7706</v>
      </c>
      <c r="M1104" s="17" t="s">
        <v>57</v>
      </c>
      <c r="N1104" s="20">
        <v>40132</v>
      </c>
      <c r="O1104" s="20">
        <v>40132</v>
      </c>
      <c r="P1104" s="21">
        <f t="shared" si="34"/>
        <v>0</v>
      </c>
      <c r="Q1104" s="22">
        <f t="shared" si="35"/>
        <v>0</v>
      </c>
    </row>
    <row r="1105" spans="1:17" x14ac:dyDescent="0.2">
      <c r="A1105" s="23">
        <v>102697.01</v>
      </c>
      <c r="B1105" s="17" t="s">
        <v>202</v>
      </c>
      <c r="C1105" s="17" t="s">
        <v>8070</v>
      </c>
      <c r="D1105" s="17" t="s">
        <v>114</v>
      </c>
      <c r="E1105" s="17" t="s">
        <v>7693</v>
      </c>
      <c r="F1105" s="17" t="s">
        <v>7694</v>
      </c>
      <c r="G1105" s="18">
        <v>0</v>
      </c>
      <c r="H1105" s="18">
        <v>5.67</v>
      </c>
      <c r="I1105" s="19">
        <v>5056285.76</v>
      </c>
      <c r="J1105" s="20">
        <v>40074</v>
      </c>
      <c r="K1105" s="17" t="s">
        <v>9336</v>
      </c>
      <c r="L1105" s="17" t="s">
        <v>7763</v>
      </c>
      <c r="M1105" s="17" t="s">
        <v>9337</v>
      </c>
      <c r="N1105" s="20">
        <v>40360</v>
      </c>
      <c r="O1105" s="20">
        <v>40360</v>
      </c>
      <c r="P1105" s="21">
        <f t="shared" si="34"/>
        <v>0</v>
      </c>
      <c r="Q1105" s="22">
        <f t="shared" si="35"/>
        <v>0</v>
      </c>
    </row>
    <row r="1106" spans="1:17" x14ac:dyDescent="0.2">
      <c r="A1106" s="23">
        <v>80978.009999999995</v>
      </c>
      <c r="B1106" s="17" t="s">
        <v>169</v>
      </c>
      <c r="C1106" s="17" t="s">
        <v>7694</v>
      </c>
      <c r="D1106" s="17" t="s">
        <v>122</v>
      </c>
      <c r="E1106" s="17" t="s">
        <v>7693</v>
      </c>
      <c r="F1106" s="17" t="s">
        <v>7694</v>
      </c>
      <c r="G1106" s="18">
        <v>0</v>
      </c>
      <c r="H1106" s="18">
        <v>5.26</v>
      </c>
      <c r="I1106" s="19">
        <v>4275963.0999999996</v>
      </c>
      <c r="J1106" s="20">
        <v>40074</v>
      </c>
      <c r="K1106" s="17" t="s">
        <v>9338</v>
      </c>
      <c r="L1106" s="17" t="s">
        <v>7744</v>
      </c>
      <c r="M1106" s="17" t="s">
        <v>7965</v>
      </c>
      <c r="N1106" s="20">
        <v>40405</v>
      </c>
      <c r="O1106" s="20">
        <v>40405</v>
      </c>
      <c r="P1106" s="21">
        <f t="shared" si="34"/>
        <v>0</v>
      </c>
      <c r="Q1106" s="22">
        <f t="shared" si="35"/>
        <v>0</v>
      </c>
    </row>
    <row r="1107" spans="1:17" x14ac:dyDescent="0.2">
      <c r="A1107" s="23">
        <v>40983.01</v>
      </c>
      <c r="B1107" s="17" t="s">
        <v>40</v>
      </c>
      <c r="C1107" s="17" t="s">
        <v>7781</v>
      </c>
      <c r="D1107" s="17" t="s">
        <v>114</v>
      </c>
      <c r="E1107" s="17" t="s">
        <v>7693</v>
      </c>
      <c r="F1107" s="17" t="s">
        <v>7694</v>
      </c>
      <c r="G1107" s="18">
        <v>24.05</v>
      </c>
      <c r="H1107" s="18">
        <v>26.13</v>
      </c>
      <c r="I1107" s="19">
        <v>3844203.52</v>
      </c>
      <c r="J1107" s="20">
        <v>40074</v>
      </c>
      <c r="K1107" s="17" t="s">
        <v>9339</v>
      </c>
      <c r="L1107" s="17" t="s">
        <v>7699</v>
      </c>
      <c r="M1107" s="17" t="s">
        <v>7965</v>
      </c>
      <c r="N1107" s="20">
        <v>40444</v>
      </c>
      <c r="O1107" s="20">
        <v>40444</v>
      </c>
      <c r="P1107" s="21">
        <f t="shared" si="34"/>
        <v>0</v>
      </c>
      <c r="Q1107" s="22">
        <f t="shared" si="35"/>
        <v>0</v>
      </c>
    </row>
    <row r="1108" spans="1:17" x14ac:dyDescent="0.2">
      <c r="A1108" s="23">
        <v>113359</v>
      </c>
      <c r="B1108" s="17" t="s">
        <v>292</v>
      </c>
      <c r="C1108" s="17" t="s">
        <v>8052</v>
      </c>
      <c r="D1108" s="17" t="s">
        <v>129</v>
      </c>
      <c r="E1108" s="17" t="s">
        <v>7693</v>
      </c>
      <c r="F1108" s="17" t="s">
        <v>7694</v>
      </c>
      <c r="G1108" s="18">
        <v>12.74</v>
      </c>
      <c r="H1108" s="18">
        <v>16.760000000000002</v>
      </c>
      <c r="I1108" s="19">
        <v>1695814.95</v>
      </c>
      <c r="J1108" s="20">
        <v>40347</v>
      </c>
      <c r="K1108" s="17" t="s">
        <v>9340</v>
      </c>
      <c r="L1108" s="17" t="s">
        <v>7699</v>
      </c>
      <c r="M1108" s="17" t="s">
        <v>8432</v>
      </c>
      <c r="N1108" s="20">
        <v>40483</v>
      </c>
      <c r="O1108" s="20">
        <v>40483</v>
      </c>
      <c r="P1108" s="21">
        <f t="shared" si="34"/>
        <v>0</v>
      </c>
      <c r="Q1108" s="22">
        <f t="shared" si="35"/>
        <v>0</v>
      </c>
    </row>
    <row r="1109" spans="1:17" x14ac:dyDescent="0.2">
      <c r="A1109" s="23">
        <v>83813.009999999995</v>
      </c>
      <c r="B1109" s="17" t="s">
        <v>65</v>
      </c>
      <c r="C1109" s="17" t="s">
        <v>7771</v>
      </c>
      <c r="D1109" s="17" t="s">
        <v>7375</v>
      </c>
      <c r="E1109" s="17" t="s">
        <v>7693</v>
      </c>
      <c r="F1109" s="17" t="s">
        <v>7694</v>
      </c>
      <c r="G1109" s="18">
        <v>12.51</v>
      </c>
      <c r="H1109" s="18">
        <v>21.27</v>
      </c>
      <c r="I1109" s="19">
        <v>324839.43</v>
      </c>
      <c r="J1109" s="20">
        <v>41369</v>
      </c>
      <c r="K1109" s="17" t="s">
        <v>9341</v>
      </c>
      <c r="L1109" s="17" t="s">
        <v>8034</v>
      </c>
      <c r="M1109" s="17" t="s">
        <v>9342</v>
      </c>
      <c r="N1109" s="20">
        <v>41590</v>
      </c>
      <c r="O1109" s="20">
        <v>41515</v>
      </c>
      <c r="P1109" s="21">
        <f t="shared" si="34"/>
        <v>1</v>
      </c>
      <c r="Q1109" s="22">
        <f t="shared" si="35"/>
        <v>-75</v>
      </c>
    </row>
    <row r="1110" spans="1:17" x14ac:dyDescent="0.2">
      <c r="A1110" s="23">
        <v>113489</v>
      </c>
      <c r="B1110" s="17" t="s">
        <v>306</v>
      </c>
      <c r="C1110" s="17" t="s">
        <v>8320</v>
      </c>
      <c r="D1110" s="17" t="s">
        <v>1183</v>
      </c>
      <c r="E1110" s="17" t="s">
        <v>7693</v>
      </c>
      <c r="F1110" s="17" t="s">
        <v>7694</v>
      </c>
      <c r="G1110" s="18">
        <v>2.91</v>
      </c>
      <c r="H1110" s="18">
        <v>13.66</v>
      </c>
      <c r="I1110" s="19">
        <v>362348.21</v>
      </c>
      <c r="J1110" s="20">
        <v>40256</v>
      </c>
      <c r="K1110" s="17" t="s">
        <v>8644</v>
      </c>
      <c r="L1110" s="17" t="s">
        <v>7900</v>
      </c>
      <c r="M1110" s="17" t="s">
        <v>8459</v>
      </c>
      <c r="N1110" s="20">
        <v>40404</v>
      </c>
      <c r="O1110" s="20">
        <v>40404</v>
      </c>
      <c r="P1110" s="21">
        <f t="shared" si="34"/>
        <v>0</v>
      </c>
      <c r="Q1110" s="22">
        <f t="shared" si="35"/>
        <v>0</v>
      </c>
    </row>
    <row r="1111" spans="1:17" x14ac:dyDescent="0.2">
      <c r="A1111" s="23">
        <v>117331</v>
      </c>
      <c r="B1111" s="17" t="s">
        <v>803</v>
      </c>
      <c r="C1111" s="17" t="s">
        <v>8000</v>
      </c>
      <c r="D1111" s="17" t="s">
        <v>363</v>
      </c>
      <c r="E1111" s="17" t="s">
        <v>7693</v>
      </c>
      <c r="F1111" s="17" t="s">
        <v>7694</v>
      </c>
      <c r="G1111" s="18">
        <v>0</v>
      </c>
      <c r="H1111" s="18">
        <v>9.1999999999999993</v>
      </c>
      <c r="I1111" s="19">
        <v>585949.14</v>
      </c>
      <c r="J1111" s="20">
        <v>41418</v>
      </c>
      <c r="K1111" s="17" t="s">
        <v>9343</v>
      </c>
      <c r="L1111" s="17" t="s">
        <v>7699</v>
      </c>
      <c r="M1111" s="17" t="s">
        <v>9344</v>
      </c>
      <c r="N1111" s="20">
        <v>41590</v>
      </c>
      <c r="O1111" s="20">
        <v>41530</v>
      </c>
      <c r="P1111" s="21">
        <f t="shared" si="34"/>
        <v>1</v>
      </c>
      <c r="Q1111" s="22">
        <f t="shared" si="35"/>
        <v>-60</v>
      </c>
    </row>
    <row r="1112" spans="1:17" x14ac:dyDescent="0.2">
      <c r="A1112" s="23">
        <v>83289.009999999995</v>
      </c>
      <c r="B1112" s="17" t="s">
        <v>183</v>
      </c>
      <c r="C1112" s="17" t="s">
        <v>7835</v>
      </c>
      <c r="D1112" s="17" t="s">
        <v>363</v>
      </c>
      <c r="E1112" s="17" t="s">
        <v>7693</v>
      </c>
      <c r="F1112" s="17" t="s">
        <v>7694</v>
      </c>
      <c r="G1112" s="18">
        <v>11.28</v>
      </c>
      <c r="H1112" s="18">
        <v>14.93</v>
      </c>
      <c r="I1112" s="19">
        <v>208395.93</v>
      </c>
      <c r="J1112" s="20">
        <v>41418</v>
      </c>
      <c r="K1112" s="17" t="s">
        <v>9343</v>
      </c>
      <c r="L1112" s="17" t="s">
        <v>7699</v>
      </c>
      <c r="M1112" s="17" t="s">
        <v>9345</v>
      </c>
      <c r="N1112" s="20">
        <v>41590</v>
      </c>
      <c r="O1112" s="20">
        <v>41530</v>
      </c>
      <c r="P1112" s="21">
        <f t="shared" si="34"/>
        <v>1</v>
      </c>
      <c r="Q1112" s="22">
        <f t="shared" si="35"/>
        <v>-60</v>
      </c>
    </row>
    <row r="1113" spans="1:17" x14ac:dyDescent="0.2">
      <c r="A1113" s="23">
        <v>117322</v>
      </c>
      <c r="B1113" s="17" t="s">
        <v>803</v>
      </c>
      <c r="C1113" s="17" t="s">
        <v>8000</v>
      </c>
      <c r="D1113" s="17" t="s">
        <v>3366</v>
      </c>
      <c r="E1113" s="17" t="s">
        <v>7693</v>
      </c>
      <c r="F1113" s="17" t="s">
        <v>7694</v>
      </c>
      <c r="G1113" s="18">
        <v>14.32</v>
      </c>
      <c r="H1113" s="18">
        <v>27.83</v>
      </c>
      <c r="I1113" s="19">
        <v>361126.88</v>
      </c>
      <c r="J1113" s="20">
        <v>41369</v>
      </c>
      <c r="K1113" s="17" t="s">
        <v>9346</v>
      </c>
      <c r="L1113" s="17" t="s">
        <v>7930</v>
      </c>
      <c r="M1113" s="17" t="s">
        <v>9347</v>
      </c>
      <c r="N1113" s="20">
        <v>41590</v>
      </c>
      <c r="O1113" s="20">
        <v>41540</v>
      </c>
      <c r="P1113" s="21">
        <f t="shared" si="34"/>
        <v>1</v>
      </c>
      <c r="Q1113" s="22">
        <f t="shared" si="35"/>
        <v>-50</v>
      </c>
    </row>
    <row r="1114" spans="1:17" x14ac:dyDescent="0.2">
      <c r="A1114" s="23">
        <v>82957.009999999995</v>
      </c>
      <c r="B1114" s="17" t="s">
        <v>65</v>
      </c>
      <c r="C1114" s="17" t="s">
        <v>7771</v>
      </c>
      <c r="D1114" s="17" t="s">
        <v>8695</v>
      </c>
      <c r="E1114" s="17" t="s">
        <v>7693</v>
      </c>
      <c r="F1114" s="17" t="s">
        <v>7694</v>
      </c>
      <c r="G1114" s="18">
        <v>14.27</v>
      </c>
      <c r="H1114" s="18">
        <v>17.75</v>
      </c>
      <c r="I1114" s="19">
        <v>513095.9</v>
      </c>
      <c r="J1114" s="20">
        <v>41418</v>
      </c>
      <c r="K1114" s="17" t="s">
        <v>9348</v>
      </c>
      <c r="L1114" s="17" t="s">
        <v>7957</v>
      </c>
      <c r="M1114" s="17" t="s">
        <v>9349</v>
      </c>
      <c r="N1114" s="20">
        <v>41590</v>
      </c>
      <c r="O1114" s="20">
        <v>41541</v>
      </c>
      <c r="P1114" s="21">
        <f t="shared" si="34"/>
        <v>1</v>
      </c>
      <c r="Q1114" s="22">
        <f t="shared" si="35"/>
        <v>-49</v>
      </c>
    </row>
    <row r="1115" spans="1:17" x14ac:dyDescent="0.2">
      <c r="A1115" s="23">
        <v>82532.02</v>
      </c>
      <c r="B1115" s="17" t="s">
        <v>183</v>
      </c>
      <c r="C1115" s="17" t="s">
        <v>7835</v>
      </c>
      <c r="D1115" s="17" t="s">
        <v>9350</v>
      </c>
      <c r="E1115" s="17" t="s">
        <v>7693</v>
      </c>
      <c r="F1115" s="17" t="s">
        <v>7694</v>
      </c>
      <c r="G1115" s="18">
        <v>0</v>
      </c>
      <c r="H1115" s="18">
        <v>4.18</v>
      </c>
      <c r="I1115" s="19">
        <v>143589.97</v>
      </c>
      <c r="J1115" s="20">
        <v>41369</v>
      </c>
      <c r="K1115" s="17" t="s">
        <v>9351</v>
      </c>
      <c r="L1115" s="17" t="s">
        <v>7930</v>
      </c>
      <c r="M1115" s="17" t="s">
        <v>9347</v>
      </c>
      <c r="N1115" s="20">
        <v>41590</v>
      </c>
      <c r="O1115" s="20">
        <v>41542</v>
      </c>
      <c r="P1115" s="21">
        <f t="shared" si="34"/>
        <v>1</v>
      </c>
      <c r="Q1115" s="22">
        <f t="shared" si="35"/>
        <v>-48</v>
      </c>
    </row>
    <row r="1116" spans="1:17" x14ac:dyDescent="0.2">
      <c r="A1116" s="23">
        <v>112084</v>
      </c>
      <c r="B1116" s="17" t="s">
        <v>32</v>
      </c>
      <c r="C1116" s="17" t="s">
        <v>8524</v>
      </c>
      <c r="D1116" s="17" t="s">
        <v>390</v>
      </c>
      <c r="E1116" s="17" t="s">
        <v>7693</v>
      </c>
      <c r="F1116" s="17" t="s">
        <v>7694</v>
      </c>
      <c r="G1116" s="18">
        <v>18.100000000000001</v>
      </c>
      <c r="H1116" s="18">
        <v>22.8</v>
      </c>
      <c r="I1116" s="19">
        <v>428468.79</v>
      </c>
      <c r="J1116" s="20">
        <v>40347</v>
      </c>
      <c r="K1116" s="17" t="s">
        <v>9352</v>
      </c>
      <c r="L1116" s="17" t="s">
        <v>7696</v>
      </c>
      <c r="M1116" s="17" t="s">
        <v>9353</v>
      </c>
      <c r="N1116" s="20">
        <v>40480</v>
      </c>
      <c r="O1116" s="20">
        <v>40480</v>
      </c>
      <c r="P1116" s="21">
        <f t="shared" si="34"/>
        <v>0</v>
      </c>
      <c r="Q1116" s="22">
        <f t="shared" si="35"/>
        <v>0</v>
      </c>
    </row>
    <row r="1117" spans="1:17" x14ac:dyDescent="0.2">
      <c r="A1117" s="23">
        <v>113360</v>
      </c>
      <c r="B1117" s="17" t="s">
        <v>181</v>
      </c>
      <c r="C1117" s="17" t="s">
        <v>7746</v>
      </c>
      <c r="D1117" s="17" t="s">
        <v>401</v>
      </c>
      <c r="E1117" s="17" t="s">
        <v>7693</v>
      </c>
      <c r="F1117" s="17" t="s">
        <v>7694</v>
      </c>
      <c r="G1117" s="18">
        <v>6.52</v>
      </c>
      <c r="H1117" s="18">
        <v>8.5</v>
      </c>
      <c r="I1117" s="19">
        <v>817565.17</v>
      </c>
      <c r="J1117" s="20">
        <v>40347</v>
      </c>
      <c r="K1117" s="17" t="s">
        <v>9340</v>
      </c>
      <c r="L1117" s="17" t="s">
        <v>7699</v>
      </c>
      <c r="M1117" s="17" t="s">
        <v>8287</v>
      </c>
      <c r="N1117" s="20">
        <v>40483</v>
      </c>
      <c r="O1117" s="20">
        <v>40483</v>
      </c>
      <c r="P1117" s="21">
        <f t="shared" si="34"/>
        <v>0</v>
      </c>
      <c r="Q1117" s="22">
        <f t="shared" si="35"/>
        <v>0</v>
      </c>
    </row>
    <row r="1118" spans="1:17" x14ac:dyDescent="0.2">
      <c r="A1118" s="23">
        <v>114852</v>
      </c>
      <c r="B1118" s="17" t="s">
        <v>233</v>
      </c>
      <c r="C1118" s="17" t="s">
        <v>8313</v>
      </c>
      <c r="D1118" s="17" t="s">
        <v>356</v>
      </c>
      <c r="E1118" s="17" t="s">
        <v>7693</v>
      </c>
      <c r="F1118" s="17" t="s">
        <v>7694</v>
      </c>
      <c r="G1118" s="18">
        <v>0</v>
      </c>
      <c r="H1118" s="18">
        <v>6.09</v>
      </c>
      <c r="I1118" s="19">
        <v>1044361.45</v>
      </c>
      <c r="J1118" s="20">
        <v>40585</v>
      </c>
      <c r="K1118" s="17" t="s">
        <v>9354</v>
      </c>
      <c r="L1118" s="17" t="s">
        <v>7763</v>
      </c>
      <c r="M1118" s="17" t="s">
        <v>9355</v>
      </c>
      <c r="N1118" s="20">
        <v>40686</v>
      </c>
      <c r="O1118" s="20">
        <v>40686</v>
      </c>
      <c r="P1118" s="21">
        <f t="shared" si="34"/>
        <v>0</v>
      </c>
      <c r="Q1118" s="22">
        <f t="shared" si="35"/>
        <v>0</v>
      </c>
    </row>
    <row r="1119" spans="1:17" x14ac:dyDescent="0.2">
      <c r="A1119" s="23">
        <v>117299</v>
      </c>
      <c r="B1119" s="17" t="s">
        <v>183</v>
      </c>
      <c r="C1119" s="17" t="s">
        <v>7835</v>
      </c>
      <c r="D1119" s="17" t="s">
        <v>3089</v>
      </c>
      <c r="E1119" s="17" t="s">
        <v>7693</v>
      </c>
      <c r="F1119" s="17" t="s">
        <v>7694</v>
      </c>
      <c r="G1119" s="18">
        <v>0</v>
      </c>
      <c r="H1119" s="18">
        <v>9</v>
      </c>
      <c r="I1119" s="19">
        <v>292213.2</v>
      </c>
      <c r="J1119" s="20">
        <v>41369</v>
      </c>
      <c r="K1119" s="17" t="s">
        <v>9351</v>
      </c>
      <c r="L1119" s="17" t="s">
        <v>7930</v>
      </c>
      <c r="M1119" s="17" t="s">
        <v>9356</v>
      </c>
      <c r="N1119" s="20">
        <v>41590</v>
      </c>
      <c r="O1119" s="20">
        <v>41542</v>
      </c>
      <c r="P1119" s="21">
        <f t="shared" si="34"/>
        <v>1</v>
      </c>
      <c r="Q1119" s="22">
        <f t="shared" si="35"/>
        <v>-48</v>
      </c>
    </row>
    <row r="1120" spans="1:17" x14ac:dyDescent="0.2">
      <c r="A1120" s="23">
        <v>82833.02</v>
      </c>
      <c r="B1120" s="17" t="s">
        <v>202</v>
      </c>
      <c r="C1120" s="17" t="s">
        <v>8070</v>
      </c>
      <c r="D1120" s="17" t="s">
        <v>737</v>
      </c>
      <c r="E1120" s="17" t="s">
        <v>7693</v>
      </c>
      <c r="F1120" s="17" t="s">
        <v>7694</v>
      </c>
      <c r="G1120" s="18">
        <v>5.8</v>
      </c>
      <c r="H1120" s="18">
        <v>12.37</v>
      </c>
      <c r="I1120" s="19">
        <v>334632.96000000002</v>
      </c>
      <c r="J1120" s="20">
        <v>41369</v>
      </c>
      <c r="K1120" s="17" t="s">
        <v>9357</v>
      </c>
      <c r="L1120" s="17" t="s">
        <v>8491</v>
      </c>
      <c r="M1120" s="17" t="s">
        <v>8409</v>
      </c>
      <c r="N1120" s="20">
        <v>41592</v>
      </c>
      <c r="O1120" s="20">
        <v>41544</v>
      </c>
      <c r="P1120" s="21">
        <f t="shared" si="34"/>
        <v>1</v>
      </c>
      <c r="Q1120" s="22">
        <f t="shared" si="35"/>
        <v>-48</v>
      </c>
    </row>
    <row r="1121" spans="1:17" x14ac:dyDescent="0.2">
      <c r="A1121" s="23">
        <v>83961.02</v>
      </c>
      <c r="B1121" s="17" t="s">
        <v>202</v>
      </c>
      <c r="C1121" s="17" t="s">
        <v>8070</v>
      </c>
      <c r="D1121" s="17" t="s">
        <v>8340</v>
      </c>
      <c r="E1121" s="17" t="s">
        <v>7693</v>
      </c>
      <c r="F1121" s="17" t="s">
        <v>7694</v>
      </c>
      <c r="G1121" s="18">
        <v>10.1</v>
      </c>
      <c r="H1121" s="18">
        <v>16.48</v>
      </c>
      <c r="I1121" s="19">
        <v>335658.09</v>
      </c>
      <c r="J1121" s="20">
        <v>41369</v>
      </c>
      <c r="K1121" s="17" t="s">
        <v>9357</v>
      </c>
      <c r="L1121" s="17" t="s">
        <v>8491</v>
      </c>
      <c r="M1121" s="17" t="s">
        <v>8409</v>
      </c>
      <c r="N1121" s="20">
        <v>41592</v>
      </c>
      <c r="O1121" s="20">
        <v>41547</v>
      </c>
      <c r="P1121" s="21">
        <f t="shared" si="34"/>
        <v>1</v>
      </c>
      <c r="Q1121" s="22">
        <f t="shared" si="35"/>
        <v>-45</v>
      </c>
    </row>
    <row r="1122" spans="1:17" x14ac:dyDescent="0.2">
      <c r="A1122" s="23">
        <v>83371.009999999995</v>
      </c>
      <c r="B1122" s="17" t="s">
        <v>274</v>
      </c>
      <c r="C1122" s="17" t="s">
        <v>9303</v>
      </c>
      <c r="D1122" s="17" t="s">
        <v>1834</v>
      </c>
      <c r="E1122" s="17" t="s">
        <v>7693</v>
      </c>
      <c r="F1122" s="17" t="s">
        <v>7694</v>
      </c>
      <c r="G1122" s="18">
        <v>0</v>
      </c>
      <c r="H1122" s="18">
        <v>2.86</v>
      </c>
      <c r="I1122" s="19">
        <v>138073.13</v>
      </c>
      <c r="J1122" s="20">
        <v>41369</v>
      </c>
      <c r="K1122" s="17" t="s">
        <v>9358</v>
      </c>
      <c r="L1122" s="17" t="s">
        <v>8034</v>
      </c>
      <c r="M1122" s="17" t="s">
        <v>9264</v>
      </c>
      <c r="N1122" s="20">
        <v>41592</v>
      </c>
      <c r="O1122" s="20">
        <v>41547</v>
      </c>
      <c r="P1122" s="21">
        <f t="shared" si="34"/>
        <v>1</v>
      </c>
      <c r="Q1122" s="22">
        <f t="shared" si="35"/>
        <v>-45</v>
      </c>
    </row>
    <row r="1123" spans="1:17" x14ac:dyDescent="0.2">
      <c r="A1123" s="23">
        <v>115565</v>
      </c>
      <c r="B1123" s="17" t="s">
        <v>172</v>
      </c>
      <c r="C1123" s="17" t="s">
        <v>7710</v>
      </c>
      <c r="D1123" s="17" t="s">
        <v>1834</v>
      </c>
      <c r="E1123" s="17" t="s">
        <v>7693</v>
      </c>
      <c r="F1123" s="17" t="s">
        <v>7694</v>
      </c>
      <c r="G1123" s="18">
        <v>17</v>
      </c>
      <c r="H1123" s="18">
        <v>21.46</v>
      </c>
      <c r="I1123" s="19">
        <v>214773.61</v>
      </c>
      <c r="J1123" s="20">
        <v>41369</v>
      </c>
      <c r="K1123" s="17" t="s">
        <v>9358</v>
      </c>
      <c r="L1123" s="17" t="s">
        <v>8034</v>
      </c>
      <c r="M1123" s="17" t="s">
        <v>9264</v>
      </c>
      <c r="N1123" s="20">
        <v>41592</v>
      </c>
      <c r="O1123" s="20">
        <v>41547</v>
      </c>
      <c r="P1123" s="21">
        <f t="shared" si="34"/>
        <v>1</v>
      </c>
      <c r="Q1123" s="22">
        <f t="shared" si="35"/>
        <v>-45</v>
      </c>
    </row>
    <row r="1124" spans="1:17" x14ac:dyDescent="0.2">
      <c r="A1124" s="23">
        <v>115199</v>
      </c>
      <c r="B1124" s="17" t="s">
        <v>310</v>
      </c>
      <c r="C1124" s="17" t="s">
        <v>7878</v>
      </c>
      <c r="D1124" s="17" t="s">
        <v>1372</v>
      </c>
      <c r="E1124" s="17" t="s">
        <v>7693</v>
      </c>
      <c r="F1124" s="17" t="s">
        <v>7694</v>
      </c>
      <c r="G1124" s="18">
        <v>1.1100000000000001</v>
      </c>
      <c r="H1124" s="18">
        <v>5.19</v>
      </c>
      <c r="I1124" s="19">
        <v>413923</v>
      </c>
      <c r="J1124" s="20">
        <v>40634</v>
      </c>
      <c r="K1124" s="17" t="s">
        <v>9359</v>
      </c>
      <c r="L1124" s="17" t="s">
        <v>9360</v>
      </c>
      <c r="M1124" s="17" t="s">
        <v>8888</v>
      </c>
      <c r="N1124" s="20">
        <v>40816</v>
      </c>
      <c r="O1124" s="20">
        <v>40816</v>
      </c>
      <c r="P1124" s="21">
        <f t="shared" si="34"/>
        <v>0</v>
      </c>
      <c r="Q1124" s="22">
        <f t="shared" si="35"/>
        <v>0</v>
      </c>
    </row>
    <row r="1125" spans="1:17" x14ac:dyDescent="0.2">
      <c r="A1125" s="23">
        <v>117731</v>
      </c>
      <c r="B1125" s="17" t="s">
        <v>267</v>
      </c>
      <c r="C1125" s="17" t="s">
        <v>7832</v>
      </c>
      <c r="D1125" s="17" t="s">
        <v>7615</v>
      </c>
      <c r="E1125" s="17" t="s">
        <v>7693</v>
      </c>
      <c r="F1125" s="17" t="s">
        <v>7694</v>
      </c>
      <c r="G1125" s="18">
        <v>0</v>
      </c>
      <c r="H1125" s="18">
        <v>6.2</v>
      </c>
      <c r="I1125" s="19">
        <v>247643.34</v>
      </c>
      <c r="J1125" s="20">
        <v>41369</v>
      </c>
      <c r="K1125" s="17" t="s">
        <v>9358</v>
      </c>
      <c r="L1125" s="17" t="s">
        <v>8034</v>
      </c>
      <c r="M1125" s="17" t="s">
        <v>9264</v>
      </c>
      <c r="N1125" s="20">
        <v>41592</v>
      </c>
      <c r="O1125" s="20">
        <v>41547</v>
      </c>
      <c r="P1125" s="21">
        <f t="shared" si="34"/>
        <v>1</v>
      </c>
      <c r="Q1125" s="22">
        <f t="shared" si="35"/>
        <v>-45</v>
      </c>
    </row>
    <row r="1126" spans="1:17" x14ac:dyDescent="0.2">
      <c r="A1126" s="23">
        <v>117722</v>
      </c>
      <c r="B1126" s="17" t="s">
        <v>289</v>
      </c>
      <c r="C1126" s="17" t="s">
        <v>7955</v>
      </c>
      <c r="D1126" s="17" t="s">
        <v>339</v>
      </c>
      <c r="E1126" s="17" t="s">
        <v>7693</v>
      </c>
      <c r="F1126" s="17" t="s">
        <v>7694</v>
      </c>
      <c r="G1126" s="18">
        <v>24.6</v>
      </c>
      <c r="H1126" s="18">
        <v>27.04</v>
      </c>
      <c r="I1126" s="19">
        <v>696047.82</v>
      </c>
      <c r="J1126" s="20">
        <v>41467</v>
      </c>
      <c r="K1126" s="17" t="s">
        <v>9361</v>
      </c>
      <c r="L1126" s="17" t="s">
        <v>7728</v>
      </c>
      <c r="M1126" s="17" t="s">
        <v>8427</v>
      </c>
      <c r="N1126" s="20">
        <v>41596</v>
      </c>
      <c r="O1126" s="20">
        <v>41563</v>
      </c>
      <c r="P1126" s="21">
        <f t="shared" si="34"/>
        <v>1</v>
      </c>
      <c r="Q1126" s="22">
        <f t="shared" si="35"/>
        <v>-33</v>
      </c>
    </row>
    <row r="1127" spans="1:17" x14ac:dyDescent="0.2">
      <c r="A1127" s="23">
        <v>114672</v>
      </c>
      <c r="B1127" s="17" t="s">
        <v>110</v>
      </c>
      <c r="C1127" s="17" t="s">
        <v>8623</v>
      </c>
      <c r="D1127" s="17" t="s">
        <v>111</v>
      </c>
      <c r="E1127" s="17" t="s">
        <v>7693</v>
      </c>
      <c r="F1127" s="17" t="s">
        <v>7694</v>
      </c>
      <c r="G1127" s="18">
        <v>0</v>
      </c>
      <c r="H1127" s="18">
        <v>9.8800000000000008</v>
      </c>
      <c r="I1127" s="19">
        <v>709096</v>
      </c>
      <c r="J1127" s="20">
        <v>40585</v>
      </c>
      <c r="K1127" s="17" t="s">
        <v>9021</v>
      </c>
      <c r="L1127" s="17" t="s">
        <v>7930</v>
      </c>
      <c r="M1127" s="17" t="s">
        <v>9022</v>
      </c>
      <c r="N1127" s="20">
        <v>40731</v>
      </c>
      <c r="O1127" s="20">
        <v>40731</v>
      </c>
      <c r="P1127" s="21">
        <f t="shared" si="34"/>
        <v>0</v>
      </c>
      <c r="Q1127" s="22">
        <f t="shared" si="35"/>
        <v>0</v>
      </c>
    </row>
    <row r="1128" spans="1:17" x14ac:dyDescent="0.2">
      <c r="A1128" s="23">
        <v>114656</v>
      </c>
      <c r="B1128" s="17" t="s">
        <v>65</v>
      </c>
      <c r="C1128" s="17" t="s">
        <v>7771</v>
      </c>
      <c r="D1128" s="17" t="s">
        <v>129</v>
      </c>
      <c r="E1128" s="17" t="s">
        <v>7693</v>
      </c>
      <c r="F1128" s="17" t="s">
        <v>7694</v>
      </c>
      <c r="G1128" s="18">
        <v>14.9</v>
      </c>
      <c r="H1128" s="18">
        <v>20.39</v>
      </c>
      <c r="I1128" s="19">
        <v>2094787.23</v>
      </c>
      <c r="J1128" s="20">
        <v>40711</v>
      </c>
      <c r="K1128" s="17" t="s">
        <v>9362</v>
      </c>
      <c r="L1128" s="17" t="s">
        <v>7957</v>
      </c>
      <c r="M1128" s="17" t="s">
        <v>9363</v>
      </c>
      <c r="N1128" s="20">
        <v>40804</v>
      </c>
      <c r="O1128" s="20">
        <v>40804</v>
      </c>
      <c r="P1128" s="21">
        <f t="shared" si="34"/>
        <v>0</v>
      </c>
      <c r="Q1128" s="22">
        <f t="shared" si="35"/>
        <v>0</v>
      </c>
    </row>
    <row r="1129" spans="1:17" x14ac:dyDescent="0.2">
      <c r="A1129" s="23">
        <v>114876</v>
      </c>
      <c r="B1129" s="17" t="s">
        <v>231</v>
      </c>
      <c r="C1129" s="17" t="s">
        <v>7761</v>
      </c>
      <c r="D1129" s="17" t="s">
        <v>9364</v>
      </c>
      <c r="E1129" s="17" t="s">
        <v>8519</v>
      </c>
      <c r="F1129" s="17" t="s">
        <v>7694</v>
      </c>
      <c r="G1129" s="18">
        <v>0</v>
      </c>
      <c r="H1129" s="18">
        <v>10.55</v>
      </c>
      <c r="I1129" s="19">
        <v>1075954.8899999999</v>
      </c>
      <c r="J1129" s="20">
        <v>40711</v>
      </c>
      <c r="K1129" s="17" t="s">
        <v>9365</v>
      </c>
      <c r="L1129" s="17" t="s">
        <v>7763</v>
      </c>
      <c r="M1129" s="17" t="s">
        <v>7924</v>
      </c>
      <c r="N1129" s="20">
        <v>40831</v>
      </c>
      <c r="O1129" s="20">
        <v>40831</v>
      </c>
      <c r="P1129" s="21">
        <f t="shared" si="34"/>
        <v>0</v>
      </c>
      <c r="Q1129" s="22">
        <f t="shared" si="35"/>
        <v>0</v>
      </c>
    </row>
    <row r="1130" spans="1:17" x14ac:dyDescent="0.2">
      <c r="A1130" s="23">
        <v>117722</v>
      </c>
      <c r="B1130" s="17" t="s">
        <v>43</v>
      </c>
      <c r="C1130" s="17" t="s">
        <v>7816</v>
      </c>
      <c r="D1130" s="17" t="s">
        <v>339</v>
      </c>
      <c r="E1130" s="17" t="s">
        <v>7693</v>
      </c>
      <c r="F1130" s="17" t="s">
        <v>7694</v>
      </c>
      <c r="G1130" s="18">
        <v>0</v>
      </c>
      <c r="H1130" s="18">
        <v>2.97</v>
      </c>
      <c r="I1130" s="19">
        <v>696047.82</v>
      </c>
      <c r="J1130" s="20">
        <v>41467</v>
      </c>
      <c r="K1130" s="17" t="s">
        <v>9361</v>
      </c>
      <c r="L1130" s="17" t="s">
        <v>7728</v>
      </c>
      <c r="M1130" s="17" t="s">
        <v>8427</v>
      </c>
      <c r="N1130" s="20">
        <v>41596</v>
      </c>
      <c r="O1130" s="20">
        <v>41563</v>
      </c>
      <c r="P1130" s="21">
        <f t="shared" si="34"/>
        <v>1</v>
      </c>
      <c r="Q1130" s="22">
        <f t="shared" si="35"/>
        <v>-33</v>
      </c>
    </row>
    <row r="1131" spans="1:17" x14ac:dyDescent="0.2">
      <c r="A1131" s="23">
        <v>114223</v>
      </c>
      <c r="B1131" s="17" t="s">
        <v>300</v>
      </c>
      <c r="C1131" s="17" t="s">
        <v>7729</v>
      </c>
      <c r="D1131" s="17" t="s">
        <v>360</v>
      </c>
      <c r="E1131" s="17" t="s">
        <v>7693</v>
      </c>
      <c r="F1131" s="17" t="s">
        <v>7694</v>
      </c>
      <c r="G1131" s="18">
        <v>0</v>
      </c>
      <c r="H1131" s="18">
        <v>0.44</v>
      </c>
      <c r="I1131" s="19">
        <v>571340.03</v>
      </c>
      <c r="J1131" s="20">
        <v>40634</v>
      </c>
      <c r="K1131" s="17" t="s">
        <v>8686</v>
      </c>
      <c r="L1131" s="17" t="s">
        <v>8687</v>
      </c>
      <c r="M1131" s="17" t="s">
        <v>8688</v>
      </c>
      <c r="N1131" s="20">
        <v>41029</v>
      </c>
      <c r="O1131" s="20">
        <v>41029</v>
      </c>
      <c r="P1131" s="21">
        <f t="shared" si="34"/>
        <v>0</v>
      </c>
      <c r="Q1131" s="22">
        <f t="shared" si="35"/>
        <v>0</v>
      </c>
    </row>
    <row r="1132" spans="1:17" x14ac:dyDescent="0.2">
      <c r="A1132" s="23">
        <v>114128</v>
      </c>
      <c r="B1132" s="17" t="s">
        <v>264</v>
      </c>
      <c r="C1132" s="17" t="s">
        <v>7858</v>
      </c>
      <c r="D1132" s="17" t="s">
        <v>2447</v>
      </c>
      <c r="E1132" s="17" t="s">
        <v>7693</v>
      </c>
      <c r="F1132" s="17" t="s">
        <v>7694</v>
      </c>
      <c r="G1132" s="18">
        <v>0</v>
      </c>
      <c r="H1132" s="18">
        <v>4.84</v>
      </c>
      <c r="I1132" s="19">
        <v>1368972.77</v>
      </c>
      <c r="J1132" s="20">
        <v>40396</v>
      </c>
      <c r="K1132" s="17" t="s">
        <v>9366</v>
      </c>
      <c r="L1132" s="17" t="s">
        <v>7738</v>
      </c>
      <c r="M1132" s="17" t="s">
        <v>57</v>
      </c>
      <c r="N1132" s="20">
        <v>40513</v>
      </c>
      <c r="O1132" s="20">
        <v>40513</v>
      </c>
      <c r="P1132" s="21">
        <f t="shared" si="34"/>
        <v>0</v>
      </c>
      <c r="Q1132" s="22">
        <f t="shared" si="35"/>
        <v>0</v>
      </c>
    </row>
    <row r="1133" spans="1:17" x14ac:dyDescent="0.2">
      <c r="A1133" s="23">
        <v>117723</v>
      </c>
      <c r="B1133" s="17" t="s">
        <v>289</v>
      </c>
      <c r="C1133" s="17" t="s">
        <v>7955</v>
      </c>
      <c r="D1133" s="17" t="s">
        <v>360</v>
      </c>
      <c r="E1133" s="17" t="s">
        <v>7693</v>
      </c>
      <c r="F1133" s="17" t="s">
        <v>7694</v>
      </c>
      <c r="G1133" s="18">
        <v>0</v>
      </c>
      <c r="H1133" s="18">
        <v>4.76</v>
      </c>
      <c r="I1133" s="19">
        <v>113844.7</v>
      </c>
      <c r="J1133" s="20">
        <v>41467</v>
      </c>
      <c r="K1133" s="17" t="s">
        <v>9361</v>
      </c>
      <c r="L1133" s="17" t="s">
        <v>7728</v>
      </c>
      <c r="M1133" s="17" t="s">
        <v>9367</v>
      </c>
      <c r="N1133" s="20">
        <v>41596</v>
      </c>
      <c r="O1133" s="20">
        <v>41563</v>
      </c>
      <c r="P1133" s="21">
        <f t="shared" si="34"/>
        <v>1</v>
      </c>
      <c r="Q1133" s="22">
        <f t="shared" si="35"/>
        <v>-33</v>
      </c>
    </row>
    <row r="1134" spans="1:17" x14ac:dyDescent="0.2">
      <c r="A1134" s="23">
        <v>80497.009999999995</v>
      </c>
      <c r="B1134" s="17" t="s">
        <v>54</v>
      </c>
      <c r="C1134" s="17" t="s">
        <v>7709</v>
      </c>
      <c r="D1134" s="17" t="s">
        <v>2986</v>
      </c>
      <c r="E1134" s="17" t="s">
        <v>7693</v>
      </c>
      <c r="F1134" s="17" t="s">
        <v>7694</v>
      </c>
      <c r="G1134" s="18">
        <v>10.6</v>
      </c>
      <c r="H1134" s="18">
        <v>16.010000000000002</v>
      </c>
      <c r="I1134" s="19">
        <v>933971.59</v>
      </c>
      <c r="J1134" s="20">
        <v>41418</v>
      </c>
      <c r="K1134" s="17" t="s">
        <v>9368</v>
      </c>
      <c r="L1134" s="17" t="s">
        <v>7699</v>
      </c>
      <c r="M1134" s="17" t="s">
        <v>9369</v>
      </c>
      <c r="N1134" s="20">
        <v>41597</v>
      </c>
      <c r="O1134" s="20">
        <v>41578</v>
      </c>
      <c r="P1134" s="21">
        <f t="shared" si="34"/>
        <v>1</v>
      </c>
      <c r="Q1134" s="22">
        <f t="shared" si="35"/>
        <v>-19</v>
      </c>
    </row>
    <row r="1135" spans="1:17" x14ac:dyDescent="0.2">
      <c r="A1135" s="23">
        <v>117708</v>
      </c>
      <c r="B1135" s="17" t="s">
        <v>54</v>
      </c>
      <c r="C1135" s="17" t="s">
        <v>7709</v>
      </c>
      <c r="D1135" s="17" t="s">
        <v>339</v>
      </c>
      <c r="E1135" s="17" t="s">
        <v>7693</v>
      </c>
      <c r="F1135" s="17" t="s">
        <v>7694</v>
      </c>
      <c r="G1135" s="18">
        <v>14.9</v>
      </c>
      <c r="H1135" s="18">
        <v>17.440000000000001</v>
      </c>
      <c r="I1135" s="19">
        <v>614485.54</v>
      </c>
      <c r="J1135" s="20">
        <v>41418</v>
      </c>
      <c r="K1135" s="17" t="s">
        <v>9370</v>
      </c>
      <c r="L1135" s="17" t="s">
        <v>7699</v>
      </c>
      <c r="M1135" s="17" t="s">
        <v>8011</v>
      </c>
      <c r="N1135" s="20">
        <v>41597</v>
      </c>
      <c r="O1135" s="20">
        <v>41578</v>
      </c>
      <c r="P1135" s="21">
        <f t="shared" si="34"/>
        <v>1</v>
      </c>
      <c r="Q1135" s="22">
        <f t="shared" si="35"/>
        <v>-19</v>
      </c>
    </row>
    <row r="1136" spans="1:17" x14ac:dyDescent="0.2">
      <c r="A1136" s="23">
        <v>117709</v>
      </c>
      <c r="B1136" s="17" t="s">
        <v>54</v>
      </c>
      <c r="C1136" s="17" t="s">
        <v>7709</v>
      </c>
      <c r="D1136" s="17" t="s">
        <v>2986</v>
      </c>
      <c r="E1136" s="17" t="s">
        <v>7693</v>
      </c>
      <c r="F1136" s="17" t="s">
        <v>7694</v>
      </c>
      <c r="G1136" s="18">
        <v>0</v>
      </c>
      <c r="H1136" s="18">
        <v>1.33</v>
      </c>
      <c r="I1136" s="19">
        <v>385846.61</v>
      </c>
      <c r="J1136" s="20">
        <v>41418</v>
      </c>
      <c r="K1136" s="17" t="s">
        <v>9370</v>
      </c>
      <c r="L1136" s="17" t="s">
        <v>7699</v>
      </c>
      <c r="M1136" s="17" t="s">
        <v>8011</v>
      </c>
      <c r="N1136" s="20">
        <v>41597</v>
      </c>
      <c r="O1136" s="20">
        <v>41578</v>
      </c>
      <c r="P1136" s="21">
        <f t="shared" si="34"/>
        <v>1</v>
      </c>
      <c r="Q1136" s="22">
        <f t="shared" si="35"/>
        <v>-19</v>
      </c>
    </row>
    <row r="1137" spans="1:17" x14ac:dyDescent="0.2">
      <c r="A1137" s="23">
        <v>117733</v>
      </c>
      <c r="B1137" s="17" t="s">
        <v>269</v>
      </c>
      <c r="C1137" s="17" t="s">
        <v>7841</v>
      </c>
      <c r="D1137" s="17" t="s">
        <v>3119</v>
      </c>
      <c r="E1137" s="17" t="s">
        <v>7693</v>
      </c>
      <c r="F1137" s="17" t="s">
        <v>7694</v>
      </c>
      <c r="G1137" s="18">
        <v>5</v>
      </c>
      <c r="H1137" s="18">
        <v>10.46</v>
      </c>
      <c r="I1137" s="19">
        <v>782452.35</v>
      </c>
      <c r="J1137" s="20">
        <v>41418</v>
      </c>
      <c r="K1137" s="17" t="s">
        <v>9371</v>
      </c>
      <c r="L1137" s="17" t="s">
        <v>7699</v>
      </c>
      <c r="M1137" s="17" t="s">
        <v>8011</v>
      </c>
      <c r="N1137" s="20">
        <v>41599</v>
      </c>
      <c r="O1137" s="20">
        <v>41579</v>
      </c>
      <c r="P1137" s="21">
        <f t="shared" si="34"/>
        <v>1</v>
      </c>
      <c r="Q1137" s="22">
        <f t="shared" si="35"/>
        <v>-20</v>
      </c>
    </row>
    <row r="1138" spans="1:17" x14ac:dyDescent="0.2">
      <c r="A1138" s="23">
        <v>117770</v>
      </c>
      <c r="B1138" s="17" t="s">
        <v>355</v>
      </c>
      <c r="C1138" s="17" t="s">
        <v>7896</v>
      </c>
      <c r="D1138" s="17" t="s">
        <v>5820</v>
      </c>
      <c r="E1138" s="17" t="s">
        <v>7693</v>
      </c>
      <c r="F1138" s="17" t="s">
        <v>7694</v>
      </c>
      <c r="G1138" s="18">
        <v>6.35</v>
      </c>
      <c r="H1138" s="18">
        <v>10.43</v>
      </c>
      <c r="I1138" s="19">
        <v>538019.77</v>
      </c>
      <c r="J1138" s="20">
        <v>41467</v>
      </c>
      <c r="K1138" s="17" t="s">
        <v>9372</v>
      </c>
      <c r="L1138" s="17" t="s">
        <v>7763</v>
      </c>
      <c r="M1138" s="17" t="s">
        <v>8419</v>
      </c>
      <c r="N1138" s="20">
        <v>41611</v>
      </c>
      <c r="O1138" s="20">
        <v>41578</v>
      </c>
      <c r="P1138" s="21">
        <f t="shared" si="34"/>
        <v>1</v>
      </c>
      <c r="Q1138" s="22">
        <f t="shared" si="35"/>
        <v>-33</v>
      </c>
    </row>
    <row r="1139" spans="1:17" x14ac:dyDescent="0.2">
      <c r="A1139" s="23">
        <v>115444</v>
      </c>
      <c r="B1139" s="17" t="s">
        <v>190</v>
      </c>
      <c r="C1139" s="17" t="s">
        <v>7903</v>
      </c>
      <c r="D1139" s="17" t="s">
        <v>3730</v>
      </c>
      <c r="E1139" s="17" t="s">
        <v>7693</v>
      </c>
      <c r="F1139" s="17" t="s">
        <v>7694</v>
      </c>
      <c r="G1139" s="18">
        <v>0</v>
      </c>
      <c r="H1139" s="18">
        <v>0.71</v>
      </c>
      <c r="I1139" s="19">
        <v>273530.49</v>
      </c>
      <c r="J1139" s="20">
        <v>41418</v>
      </c>
      <c r="K1139" s="17" t="s">
        <v>9373</v>
      </c>
      <c r="L1139" s="17" t="s">
        <v>7763</v>
      </c>
      <c r="M1139" s="17" t="s">
        <v>9281</v>
      </c>
      <c r="N1139" s="20">
        <v>41611</v>
      </c>
      <c r="O1139" s="20">
        <v>41578</v>
      </c>
      <c r="P1139" s="21">
        <f t="shared" si="34"/>
        <v>1</v>
      </c>
      <c r="Q1139" s="22">
        <f t="shared" si="35"/>
        <v>-33</v>
      </c>
    </row>
    <row r="1140" spans="1:17" x14ac:dyDescent="0.2">
      <c r="A1140" s="23">
        <v>82545.009999999995</v>
      </c>
      <c r="B1140" s="17" t="s">
        <v>227</v>
      </c>
      <c r="C1140" s="17" t="s">
        <v>7882</v>
      </c>
      <c r="D1140" s="17" t="s">
        <v>604</v>
      </c>
      <c r="E1140" s="17" t="s">
        <v>7693</v>
      </c>
      <c r="F1140" s="17" t="s">
        <v>7694</v>
      </c>
      <c r="G1140" s="18">
        <v>17.54</v>
      </c>
      <c r="H1140" s="18">
        <v>24.06</v>
      </c>
      <c r="I1140" s="19">
        <v>641324.11</v>
      </c>
      <c r="J1140" s="20">
        <v>41418</v>
      </c>
      <c r="K1140" s="17" t="s">
        <v>9374</v>
      </c>
      <c r="L1140" s="17" t="s">
        <v>7822</v>
      </c>
      <c r="M1140" s="17" t="s">
        <v>9375</v>
      </c>
      <c r="N1140" s="20">
        <v>41613</v>
      </c>
      <c r="O1140" s="20">
        <v>41540</v>
      </c>
      <c r="P1140" s="21">
        <f t="shared" si="34"/>
        <v>1</v>
      </c>
      <c r="Q1140" s="22">
        <f t="shared" si="35"/>
        <v>-73</v>
      </c>
    </row>
    <row r="1141" spans="1:17" x14ac:dyDescent="0.2">
      <c r="A1141" s="23">
        <v>81879.009999999995</v>
      </c>
      <c r="B1141" s="17" t="s">
        <v>174</v>
      </c>
      <c r="C1141" s="17" t="s">
        <v>7780</v>
      </c>
      <c r="D1141" s="17" t="s">
        <v>8518</v>
      </c>
      <c r="E1141" s="17" t="s">
        <v>8519</v>
      </c>
      <c r="F1141" s="17" t="s">
        <v>7694</v>
      </c>
      <c r="G1141" s="18">
        <v>7.28</v>
      </c>
      <c r="H1141" s="18">
        <v>14.5</v>
      </c>
      <c r="I1141" s="19">
        <v>956725.4</v>
      </c>
      <c r="J1141" s="20">
        <v>41418</v>
      </c>
      <c r="K1141" s="17" t="s">
        <v>9376</v>
      </c>
      <c r="L1141" s="17" t="s">
        <v>7763</v>
      </c>
      <c r="M1141" s="17" t="s">
        <v>9281</v>
      </c>
      <c r="N1141" s="20">
        <v>41619</v>
      </c>
      <c r="O1141" s="20">
        <v>41576</v>
      </c>
      <c r="P1141" s="21">
        <f t="shared" si="34"/>
        <v>1</v>
      </c>
      <c r="Q1141" s="22">
        <f t="shared" si="35"/>
        <v>-43</v>
      </c>
    </row>
    <row r="1142" spans="1:17" x14ac:dyDescent="0.2">
      <c r="A1142" s="23">
        <v>82881.009999999995</v>
      </c>
      <c r="B1142" s="17" t="s">
        <v>174</v>
      </c>
      <c r="C1142" s="17" t="s">
        <v>7780</v>
      </c>
      <c r="D1142" s="17" t="s">
        <v>356</v>
      </c>
      <c r="E1142" s="17" t="s">
        <v>7693</v>
      </c>
      <c r="F1142" s="17" t="s">
        <v>7694</v>
      </c>
      <c r="G1142" s="18">
        <v>19.5</v>
      </c>
      <c r="H1142" s="18">
        <v>24.21</v>
      </c>
      <c r="I1142" s="19">
        <v>779099.84</v>
      </c>
      <c r="J1142" s="20">
        <v>41418</v>
      </c>
      <c r="K1142" s="17" t="s">
        <v>9376</v>
      </c>
      <c r="L1142" s="17" t="s">
        <v>7763</v>
      </c>
      <c r="M1142" s="17" t="s">
        <v>9281</v>
      </c>
      <c r="N1142" s="20">
        <v>41619</v>
      </c>
      <c r="O1142" s="20">
        <v>41578</v>
      </c>
      <c r="P1142" s="21">
        <f t="shared" si="34"/>
        <v>1</v>
      </c>
      <c r="Q1142" s="22">
        <f t="shared" si="35"/>
        <v>-41</v>
      </c>
    </row>
    <row r="1143" spans="1:17" x14ac:dyDescent="0.2">
      <c r="A1143" s="23">
        <v>110328.01</v>
      </c>
      <c r="B1143" s="17" t="s">
        <v>188</v>
      </c>
      <c r="C1143" s="17" t="s">
        <v>7704</v>
      </c>
      <c r="D1143" s="17" t="s">
        <v>595</v>
      </c>
      <c r="E1143" s="17" t="s">
        <v>7693</v>
      </c>
      <c r="F1143" s="17" t="s">
        <v>7694</v>
      </c>
      <c r="G1143" s="18">
        <v>0</v>
      </c>
      <c r="H1143" s="18">
        <v>4.79</v>
      </c>
      <c r="I1143" s="19">
        <v>826586.62</v>
      </c>
      <c r="J1143" s="20">
        <v>41565</v>
      </c>
      <c r="K1143" s="17" t="s">
        <v>9377</v>
      </c>
      <c r="L1143" s="17" t="s">
        <v>7728</v>
      </c>
      <c r="M1143" s="17" t="s">
        <v>9378</v>
      </c>
      <c r="N1143" s="20">
        <v>41621</v>
      </c>
      <c r="O1143" s="20">
        <v>41610</v>
      </c>
      <c r="P1143" s="21">
        <f t="shared" si="34"/>
        <v>1</v>
      </c>
      <c r="Q1143" s="22">
        <f t="shared" si="35"/>
        <v>-11</v>
      </c>
    </row>
    <row r="1144" spans="1:17" x14ac:dyDescent="0.2">
      <c r="A1144" s="23">
        <v>110328.01</v>
      </c>
      <c r="B1144" s="17" t="s">
        <v>188</v>
      </c>
      <c r="C1144" s="17" t="s">
        <v>7704</v>
      </c>
      <c r="D1144" s="17" t="s">
        <v>595</v>
      </c>
      <c r="E1144" s="17" t="s">
        <v>7693</v>
      </c>
      <c r="F1144" s="17" t="s">
        <v>7710</v>
      </c>
      <c r="G1144" s="18">
        <v>0</v>
      </c>
      <c r="H1144" s="18">
        <v>2.79</v>
      </c>
      <c r="I1144" s="19">
        <v>826586.62</v>
      </c>
      <c r="J1144" s="20">
        <v>41565</v>
      </c>
      <c r="K1144" s="17" t="s">
        <v>9377</v>
      </c>
      <c r="L1144" s="17" t="s">
        <v>7728</v>
      </c>
      <c r="M1144" s="17" t="s">
        <v>9378</v>
      </c>
      <c r="N1144" s="20">
        <v>41621</v>
      </c>
      <c r="O1144" s="20">
        <v>41610</v>
      </c>
      <c r="P1144" s="21">
        <f t="shared" si="34"/>
        <v>1</v>
      </c>
      <c r="Q1144" s="22">
        <f t="shared" si="35"/>
        <v>-11</v>
      </c>
    </row>
    <row r="1145" spans="1:17" x14ac:dyDescent="0.2">
      <c r="A1145" s="23">
        <v>110328.01</v>
      </c>
      <c r="B1145" s="17" t="s">
        <v>289</v>
      </c>
      <c r="C1145" s="17" t="s">
        <v>7955</v>
      </c>
      <c r="D1145" s="17" t="s">
        <v>595</v>
      </c>
      <c r="E1145" s="17" t="s">
        <v>7693</v>
      </c>
      <c r="F1145" s="17" t="s">
        <v>7694</v>
      </c>
      <c r="G1145" s="18">
        <v>0</v>
      </c>
      <c r="H1145" s="18">
        <v>0.18</v>
      </c>
      <c r="I1145" s="19">
        <v>826586.62</v>
      </c>
      <c r="J1145" s="20">
        <v>41565</v>
      </c>
      <c r="K1145" s="17" t="s">
        <v>9377</v>
      </c>
      <c r="L1145" s="17" t="s">
        <v>7728</v>
      </c>
      <c r="M1145" s="17" t="s">
        <v>9378</v>
      </c>
      <c r="N1145" s="20">
        <v>41621</v>
      </c>
      <c r="O1145" s="20">
        <v>41610</v>
      </c>
      <c r="P1145" s="21">
        <f t="shared" si="34"/>
        <v>1</v>
      </c>
      <c r="Q1145" s="22">
        <f t="shared" si="35"/>
        <v>-11</v>
      </c>
    </row>
    <row r="1146" spans="1:17" x14ac:dyDescent="0.2">
      <c r="A1146" s="23">
        <v>117714</v>
      </c>
      <c r="B1146" s="17" t="s">
        <v>300</v>
      </c>
      <c r="C1146" s="17" t="s">
        <v>7729</v>
      </c>
      <c r="D1146" s="17" t="s">
        <v>1049</v>
      </c>
      <c r="E1146" s="17" t="s">
        <v>7693</v>
      </c>
      <c r="F1146" s="17" t="s">
        <v>7694</v>
      </c>
      <c r="G1146" s="18">
        <v>0</v>
      </c>
      <c r="H1146" s="18">
        <v>5</v>
      </c>
      <c r="I1146" s="19">
        <v>520478.7</v>
      </c>
      <c r="J1146" s="20">
        <v>41467</v>
      </c>
      <c r="K1146" s="17" t="s">
        <v>9379</v>
      </c>
      <c r="L1146" s="17" t="s">
        <v>7728</v>
      </c>
      <c r="M1146" s="17" t="s">
        <v>8011</v>
      </c>
      <c r="N1146" s="20">
        <v>41625</v>
      </c>
      <c r="O1146" s="20">
        <v>41612</v>
      </c>
      <c r="P1146" s="21">
        <f t="shared" si="34"/>
        <v>1</v>
      </c>
      <c r="Q1146" s="22">
        <f t="shared" si="35"/>
        <v>-13</v>
      </c>
    </row>
    <row r="1147" spans="1:17" x14ac:dyDescent="0.2">
      <c r="A1147" s="23">
        <v>80639.02</v>
      </c>
      <c r="B1147" s="17" t="s">
        <v>241</v>
      </c>
      <c r="C1147" s="17" t="s">
        <v>7915</v>
      </c>
      <c r="D1147" s="17" t="s">
        <v>2362</v>
      </c>
      <c r="E1147" s="17" t="s">
        <v>7693</v>
      </c>
      <c r="F1147" s="17" t="s">
        <v>7694</v>
      </c>
      <c r="G1147" s="18">
        <v>15.75</v>
      </c>
      <c r="H1147" s="18">
        <v>20.76</v>
      </c>
      <c r="I1147" s="19">
        <v>172525.93</v>
      </c>
      <c r="J1147" s="20">
        <v>41369</v>
      </c>
      <c r="K1147" s="17" t="s">
        <v>9380</v>
      </c>
      <c r="L1147" s="17" t="s">
        <v>7930</v>
      </c>
      <c r="M1147" s="17" t="s">
        <v>9381</v>
      </c>
      <c r="N1147" s="20">
        <v>41634</v>
      </c>
      <c r="O1147" s="20">
        <v>41551</v>
      </c>
      <c r="P1147" s="21">
        <f t="shared" si="34"/>
        <v>1</v>
      </c>
      <c r="Q1147" s="22">
        <f t="shared" si="35"/>
        <v>-83</v>
      </c>
    </row>
    <row r="1148" spans="1:17" x14ac:dyDescent="0.2">
      <c r="A1148" s="23">
        <v>114857</v>
      </c>
      <c r="B1148" s="17" t="s">
        <v>259</v>
      </c>
      <c r="C1148" s="17" t="s">
        <v>7863</v>
      </c>
      <c r="D1148" s="17" t="s">
        <v>2447</v>
      </c>
      <c r="E1148" s="17" t="s">
        <v>7693</v>
      </c>
      <c r="F1148" s="17" t="s">
        <v>7694</v>
      </c>
      <c r="G1148" s="18">
        <v>11.78</v>
      </c>
      <c r="H1148" s="18">
        <v>15.58</v>
      </c>
      <c r="I1148" s="19">
        <v>1810532.13</v>
      </c>
      <c r="J1148" s="20">
        <v>40669</v>
      </c>
      <c r="K1148" s="17" t="s">
        <v>9382</v>
      </c>
      <c r="L1148" s="17" t="s">
        <v>7822</v>
      </c>
      <c r="M1148" s="17" t="s">
        <v>7826</v>
      </c>
      <c r="N1148" s="20">
        <v>40846</v>
      </c>
      <c r="O1148" s="20">
        <v>40846</v>
      </c>
      <c r="P1148" s="21">
        <f t="shared" si="34"/>
        <v>0</v>
      </c>
      <c r="Q1148" s="22">
        <f t="shared" si="35"/>
        <v>0</v>
      </c>
    </row>
    <row r="1149" spans="1:17" x14ac:dyDescent="0.2">
      <c r="A1149" s="23">
        <v>100267.03</v>
      </c>
      <c r="B1149" s="17" t="s">
        <v>241</v>
      </c>
      <c r="C1149" s="17" t="s">
        <v>7915</v>
      </c>
      <c r="D1149" s="17" t="s">
        <v>460</v>
      </c>
      <c r="E1149" s="17" t="s">
        <v>7693</v>
      </c>
      <c r="F1149" s="17" t="s">
        <v>7694</v>
      </c>
      <c r="G1149" s="18">
        <v>17.149999999999999</v>
      </c>
      <c r="H1149" s="18">
        <v>27.341999999999999</v>
      </c>
      <c r="I1149" s="19">
        <v>301368.12</v>
      </c>
      <c r="J1149" s="20">
        <v>41369</v>
      </c>
      <c r="K1149" s="17" t="s">
        <v>9380</v>
      </c>
      <c r="L1149" s="17" t="s">
        <v>7930</v>
      </c>
      <c r="M1149" s="17" t="s">
        <v>9381</v>
      </c>
      <c r="N1149" s="20">
        <v>41634</v>
      </c>
      <c r="O1149" s="20">
        <v>41551</v>
      </c>
      <c r="P1149" s="21">
        <f t="shared" si="34"/>
        <v>1</v>
      </c>
      <c r="Q1149" s="22">
        <f t="shared" si="35"/>
        <v>-83</v>
      </c>
    </row>
    <row r="1150" spans="1:17" x14ac:dyDescent="0.2">
      <c r="A1150" s="23">
        <v>81846.009999999995</v>
      </c>
      <c r="B1150" s="17" t="s">
        <v>128</v>
      </c>
      <c r="C1150" s="17" t="s">
        <v>7950</v>
      </c>
      <c r="D1150" s="17" t="s">
        <v>999</v>
      </c>
      <c r="E1150" s="17" t="s">
        <v>7693</v>
      </c>
      <c r="F1150" s="17" t="s">
        <v>7694</v>
      </c>
      <c r="G1150" s="18">
        <v>0</v>
      </c>
      <c r="H1150" s="18">
        <v>4.46</v>
      </c>
      <c r="I1150" s="19">
        <v>858925.87</v>
      </c>
      <c r="J1150" s="20">
        <v>41418</v>
      </c>
      <c r="K1150" s="17" t="s">
        <v>9383</v>
      </c>
      <c r="L1150" s="17" t="s">
        <v>7699</v>
      </c>
      <c r="M1150" s="17" t="s">
        <v>9384</v>
      </c>
      <c r="N1150" s="20">
        <v>41634</v>
      </c>
      <c r="O1150" s="20">
        <v>41566</v>
      </c>
      <c r="P1150" s="21">
        <f t="shared" si="34"/>
        <v>1</v>
      </c>
      <c r="Q1150" s="22">
        <f t="shared" si="35"/>
        <v>-68</v>
      </c>
    </row>
    <row r="1151" spans="1:17" x14ac:dyDescent="0.2">
      <c r="A1151" s="23">
        <v>81350.009999999995</v>
      </c>
      <c r="B1151" s="17" t="s">
        <v>366</v>
      </c>
      <c r="C1151" s="17" t="s">
        <v>7902</v>
      </c>
      <c r="D1151" s="17" t="s">
        <v>1257</v>
      </c>
      <c r="E1151" s="17" t="s">
        <v>7693</v>
      </c>
      <c r="F1151" s="17" t="s">
        <v>7694</v>
      </c>
      <c r="G1151" s="18">
        <v>22.4</v>
      </c>
      <c r="H1151" s="18">
        <v>26.92</v>
      </c>
      <c r="I1151" s="19">
        <v>558943.13</v>
      </c>
      <c r="J1151" s="20">
        <v>41418</v>
      </c>
      <c r="K1151" s="17" t="s">
        <v>9385</v>
      </c>
      <c r="L1151" s="17" t="s">
        <v>7699</v>
      </c>
      <c r="M1151" s="17" t="s">
        <v>9384</v>
      </c>
      <c r="N1151" s="20">
        <v>41634</v>
      </c>
      <c r="O1151" s="20">
        <v>41578</v>
      </c>
      <c r="P1151" s="21">
        <f t="shared" si="34"/>
        <v>1</v>
      </c>
      <c r="Q1151" s="22">
        <f t="shared" si="35"/>
        <v>-56</v>
      </c>
    </row>
    <row r="1152" spans="1:17" x14ac:dyDescent="0.2">
      <c r="A1152" s="23">
        <v>113965</v>
      </c>
      <c r="B1152" s="17" t="s">
        <v>219</v>
      </c>
      <c r="C1152" s="17" t="s">
        <v>7797</v>
      </c>
      <c r="D1152" s="17" t="s">
        <v>363</v>
      </c>
      <c r="E1152" s="17" t="s">
        <v>7693</v>
      </c>
      <c r="F1152" s="17" t="s">
        <v>7694</v>
      </c>
      <c r="G1152" s="18">
        <v>14.1</v>
      </c>
      <c r="H1152" s="18">
        <v>16</v>
      </c>
      <c r="I1152" s="19">
        <v>527311.49</v>
      </c>
      <c r="J1152" s="20">
        <v>40949</v>
      </c>
      <c r="K1152" s="17" t="s">
        <v>9386</v>
      </c>
      <c r="L1152" s="17" t="s">
        <v>7744</v>
      </c>
      <c r="M1152" s="17" t="s">
        <v>7975</v>
      </c>
      <c r="N1152" s="20">
        <v>41121</v>
      </c>
      <c r="O1152" s="20">
        <v>41121</v>
      </c>
      <c r="P1152" s="21">
        <f t="shared" si="34"/>
        <v>0</v>
      </c>
      <c r="Q1152" s="22">
        <f t="shared" si="35"/>
        <v>0</v>
      </c>
    </row>
    <row r="1153" spans="1:17" x14ac:dyDescent="0.2">
      <c r="A1153" s="23">
        <v>80046.009999999995</v>
      </c>
      <c r="B1153" s="17" t="s">
        <v>65</v>
      </c>
      <c r="C1153" s="17" t="s">
        <v>7771</v>
      </c>
      <c r="D1153" s="17" t="s">
        <v>9028</v>
      </c>
      <c r="E1153" s="17" t="s">
        <v>7693</v>
      </c>
      <c r="F1153" s="17" t="s">
        <v>7694</v>
      </c>
      <c r="G1153" s="18">
        <v>6.14</v>
      </c>
      <c r="H1153" s="18">
        <v>8.93</v>
      </c>
      <c r="I1153" s="19">
        <v>664397.51</v>
      </c>
      <c r="J1153" s="20">
        <v>40991</v>
      </c>
      <c r="K1153" s="17" t="s">
        <v>9387</v>
      </c>
      <c r="L1153" s="17" t="s">
        <v>7773</v>
      </c>
      <c r="M1153" s="17" t="s">
        <v>9388</v>
      </c>
      <c r="N1153" s="20">
        <v>41180</v>
      </c>
      <c r="O1153" s="20">
        <v>41180</v>
      </c>
      <c r="P1153" s="21">
        <f t="shared" si="34"/>
        <v>0</v>
      </c>
      <c r="Q1153" s="22">
        <f t="shared" si="35"/>
        <v>0</v>
      </c>
    </row>
    <row r="1154" spans="1:17" x14ac:dyDescent="0.2">
      <c r="A1154" s="23">
        <v>82032.02</v>
      </c>
      <c r="B1154" s="17" t="s">
        <v>607</v>
      </c>
      <c r="C1154" s="17" t="s">
        <v>7807</v>
      </c>
      <c r="D1154" s="17" t="s">
        <v>348</v>
      </c>
      <c r="E1154" s="17" t="s">
        <v>7693</v>
      </c>
      <c r="F1154" s="17" t="s">
        <v>7694</v>
      </c>
      <c r="G1154" s="18">
        <v>22.5</v>
      </c>
      <c r="H1154" s="18">
        <v>30</v>
      </c>
      <c r="I1154" s="19">
        <v>2901151.39</v>
      </c>
      <c r="J1154" s="20">
        <v>40991</v>
      </c>
      <c r="K1154" s="17" t="s">
        <v>9389</v>
      </c>
      <c r="L1154" s="17" t="s">
        <v>7738</v>
      </c>
      <c r="M1154" s="17" t="s">
        <v>8397</v>
      </c>
      <c r="N1154" s="20">
        <v>41181</v>
      </c>
      <c r="O1154" s="20">
        <v>41181</v>
      </c>
      <c r="P1154" s="21">
        <f t="shared" si="34"/>
        <v>0</v>
      </c>
      <c r="Q1154" s="22">
        <f t="shared" si="35"/>
        <v>0</v>
      </c>
    </row>
    <row r="1155" spans="1:17" x14ac:dyDescent="0.2">
      <c r="A1155" s="23">
        <v>114725</v>
      </c>
      <c r="B1155" s="17" t="s">
        <v>310</v>
      </c>
      <c r="C1155" s="17" t="s">
        <v>7878</v>
      </c>
      <c r="D1155" s="17" t="s">
        <v>4183</v>
      </c>
      <c r="E1155" s="17" t="s">
        <v>7693</v>
      </c>
      <c r="F1155" s="17" t="s">
        <v>7694</v>
      </c>
      <c r="G1155" s="18">
        <v>0</v>
      </c>
      <c r="H1155" s="18">
        <v>7.5</v>
      </c>
      <c r="I1155" s="19">
        <v>3912218.67</v>
      </c>
      <c r="J1155" s="20">
        <v>40991</v>
      </c>
      <c r="K1155" s="17" t="s">
        <v>7979</v>
      </c>
      <c r="L1155" s="17" t="s">
        <v>7874</v>
      </c>
      <c r="M1155" s="17" t="s">
        <v>7975</v>
      </c>
      <c r="N1155" s="20">
        <v>41164</v>
      </c>
      <c r="O1155" s="20">
        <v>41164</v>
      </c>
      <c r="P1155" s="21">
        <f t="shared" ref="P1155:P1218" si="36">IF(N1155=O1155,0,1)</f>
        <v>0</v>
      </c>
      <c r="Q1155" s="22">
        <f t="shared" ref="Q1155:Q1218" si="37">O1155-N1155</f>
        <v>0</v>
      </c>
    </row>
    <row r="1156" spans="1:17" x14ac:dyDescent="0.2">
      <c r="A1156" s="23">
        <v>80490.009999999995</v>
      </c>
      <c r="B1156" s="17" t="s">
        <v>199</v>
      </c>
      <c r="C1156" s="17" t="s">
        <v>7715</v>
      </c>
      <c r="D1156" s="17" t="s">
        <v>363</v>
      </c>
      <c r="E1156" s="17" t="s">
        <v>7693</v>
      </c>
      <c r="F1156" s="17" t="s">
        <v>7694</v>
      </c>
      <c r="G1156" s="18">
        <v>5.27</v>
      </c>
      <c r="H1156" s="18">
        <v>8.86</v>
      </c>
      <c r="I1156" s="19">
        <v>406341.2</v>
      </c>
      <c r="J1156" s="20">
        <v>41467</v>
      </c>
      <c r="K1156" s="17" t="s">
        <v>9390</v>
      </c>
      <c r="L1156" s="17" t="s">
        <v>7699</v>
      </c>
      <c r="M1156" s="17" t="s">
        <v>9391</v>
      </c>
      <c r="N1156" s="20">
        <v>41634</v>
      </c>
      <c r="O1156" s="20">
        <v>41579</v>
      </c>
      <c r="P1156" s="21">
        <f t="shared" si="36"/>
        <v>1</v>
      </c>
      <c r="Q1156" s="22">
        <f t="shared" si="37"/>
        <v>-55</v>
      </c>
    </row>
    <row r="1157" spans="1:17" x14ac:dyDescent="0.2">
      <c r="A1157" s="23">
        <v>115451</v>
      </c>
      <c r="B1157" s="17" t="s">
        <v>264</v>
      </c>
      <c r="C1157" s="17" t="s">
        <v>7858</v>
      </c>
      <c r="D1157" s="17" t="s">
        <v>2447</v>
      </c>
      <c r="E1157" s="17" t="s">
        <v>7693</v>
      </c>
      <c r="F1157" s="17" t="s">
        <v>7694</v>
      </c>
      <c r="G1157" s="18">
        <v>8.3699999999999992</v>
      </c>
      <c r="H1157" s="18">
        <v>13.8</v>
      </c>
      <c r="I1157" s="19">
        <v>2327561.4500000002</v>
      </c>
      <c r="J1157" s="20">
        <v>41033</v>
      </c>
      <c r="K1157" s="17" t="s">
        <v>9392</v>
      </c>
      <c r="L1157" s="17" t="s">
        <v>7738</v>
      </c>
      <c r="M1157" s="17" t="s">
        <v>9393</v>
      </c>
      <c r="N1157" s="20">
        <v>41213</v>
      </c>
      <c r="O1157" s="20">
        <v>41213</v>
      </c>
      <c r="P1157" s="21">
        <f t="shared" si="36"/>
        <v>0</v>
      </c>
      <c r="Q1157" s="22">
        <f t="shared" si="37"/>
        <v>0</v>
      </c>
    </row>
    <row r="1158" spans="1:17" x14ac:dyDescent="0.2">
      <c r="A1158" s="23">
        <v>80701.009999999995</v>
      </c>
      <c r="B1158" s="17" t="s">
        <v>190</v>
      </c>
      <c r="C1158" s="17" t="s">
        <v>7903</v>
      </c>
      <c r="D1158" s="17" t="s">
        <v>665</v>
      </c>
      <c r="E1158" s="17" t="s">
        <v>7693</v>
      </c>
      <c r="F1158" s="17" t="s">
        <v>7694</v>
      </c>
      <c r="G1158" s="18">
        <v>7.78</v>
      </c>
      <c r="H1158" s="18">
        <v>10.25</v>
      </c>
      <c r="I1158" s="19">
        <v>258052.26</v>
      </c>
      <c r="J1158" s="20">
        <v>41418</v>
      </c>
      <c r="K1158" s="17" t="s">
        <v>9373</v>
      </c>
      <c r="L1158" s="17" t="s">
        <v>7763</v>
      </c>
      <c r="M1158" s="17" t="s">
        <v>9394</v>
      </c>
      <c r="N1158" s="20">
        <v>41639</v>
      </c>
      <c r="O1158" s="20">
        <v>41578</v>
      </c>
      <c r="P1158" s="21">
        <f t="shared" si="36"/>
        <v>1</v>
      </c>
      <c r="Q1158" s="22">
        <f t="shared" si="37"/>
        <v>-61</v>
      </c>
    </row>
    <row r="1159" spans="1:17" x14ac:dyDescent="0.2">
      <c r="A1159" s="23">
        <v>117715</v>
      </c>
      <c r="B1159" s="17" t="s">
        <v>254</v>
      </c>
      <c r="C1159" s="17" t="s">
        <v>7721</v>
      </c>
      <c r="D1159" s="17" t="s">
        <v>503</v>
      </c>
      <c r="E1159" s="17" t="s">
        <v>7693</v>
      </c>
      <c r="F1159" s="17" t="s">
        <v>7694</v>
      </c>
      <c r="G1159" s="18">
        <v>0</v>
      </c>
      <c r="H1159" s="18">
        <v>6.56</v>
      </c>
      <c r="I1159" s="19">
        <v>1499624.22</v>
      </c>
      <c r="J1159" s="20">
        <v>41467</v>
      </c>
      <c r="K1159" s="17" t="s">
        <v>9395</v>
      </c>
      <c r="L1159" s="17" t="s">
        <v>8144</v>
      </c>
      <c r="M1159" s="17" t="s">
        <v>9332</v>
      </c>
      <c r="N1159" s="20">
        <v>41645</v>
      </c>
      <c r="O1159" s="20">
        <v>41608</v>
      </c>
      <c r="P1159" s="21">
        <f t="shared" si="36"/>
        <v>1</v>
      </c>
      <c r="Q1159" s="22">
        <f t="shared" si="37"/>
        <v>-37</v>
      </c>
    </row>
    <row r="1160" spans="1:17" x14ac:dyDescent="0.2">
      <c r="A1160" s="23">
        <v>117323</v>
      </c>
      <c r="B1160" s="17" t="s">
        <v>98</v>
      </c>
      <c r="C1160" s="17" t="s">
        <v>7760</v>
      </c>
      <c r="D1160" s="17" t="s">
        <v>2565</v>
      </c>
      <c r="E1160" s="17" t="s">
        <v>7693</v>
      </c>
      <c r="F1160" s="17" t="s">
        <v>7694</v>
      </c>
      <c r="G1160" s="18">
        <v>0</v>
      </c>
      <c r="H1160" s="18">
        <v>6.3</v>
      </c>
      <c r="I1160" s="19">
        <v>416072.97</v>
      </c>
      <c r="J1160" s="20">
        <v>41418</v>
      </c>
      <c r="K1160" s="17" t="s">
        <v>9396</v>
      </c>
      <c r="L1160" s="17" t="s">
        <v>7927</v>
      </c>
      <c r="M1160" s="17" t="s">
        <v>9397</v>
      </c>
      <c r="N1160" s="20">
        <v>41646</v>
      </c>
      <c r="O1160" s="20">
        <v>41543</v>
      </c>
      <c r="P1160" s="21">
        <f t="shared" si="36"/>
        <v>1</v>
      </c>
      <c r="Q1160" s="22">
        <f t="shared" si="37"/>
        <v>-103</v>
      </c>
    </row>
    <row r="1161" spans="1:17" x14ac:dyDescent="0.2">
      <c r="A1161" s="23">
        <v>117341</v>
      </c>
      <c r="B1161" s="17" t="s">
        <v>183</v>
      </c>
      <c r="C1161" s="17" t="s">
        <v>7835</v>
      </c>
      <c r="D1161" s="17" t="s">
        <v>3710</v>
      </c>
      <c r="E1161" s="17" t="s">
        <v>7693</v>
      </c>
      <c r="F1161" s="17" t="s">
        <v>7694</v>
      </c>
      <c r="G1161" s="18">
        <v>0</v>
      </c>
      <c r="H1161" s="18">
        <v>2.86</v>
      </c>
      <c r="I1161" s="19">
        <v>134954.21</v>
      </c>
      <c r="J1161" s="20">
        <v>41418</v>
      </c>
      <c r="K1161" s="17" t="s">
        <v>9398</v>
      </c>
      <c r="L1161" s="17" t="s">
        <v>7699</v>
      </c>
      <c r="M1161" s="17" t="s">
        <v>8745</v>
      </c>
      <c r="N1161" s="20">
        <v>41646</v>
      </c>
      <c r="O1161" s="20">
        <v>41550</v>
      </c>
      <c r="P1161" s="21">
        <f t="shared" si="36"/>
        <v>1</v>
      </c>
      <c r="Q1161" s="22">
        <f t="shared" si="37"/>
        <v>-96</v>
      </c>
    </row>
    <row r="1162" spans="1:17" x14ac:dyDescent="0.2">
      <c r="A1162" s="23">
        <v>117340</v>
      </c>
      <c r="B1162" s="17" t="s">
        <v>197</v>
      </c>
      <c r="C1162" s="17" t="s">
        <v>7759</v>
      </c>
      <c r="D1162" s="17" t="s">
        <v>3710</v>
      </c>
      <c r="E1162" s="17" t="s">
        <v>7693</v>
      </c>
      <c r="F1162" s="17" t="s">
        <v>7694</v>
      </c>
      <c r="G1162" s="18">
        <v>0</v>
      </c>
      <c r="H1162" s="18">
        <v>6.36</v>
      </c>
      <c r="I1162" s="19">
        <v>329277.88</v>
      </c>
      <c r="J1162" s="20">
        <v>41418</v>
      </c>
      <c r="K1162" s="17" t="s">
        <v>9398</v>
      </c>
      <c r="L1162" s="17" t="s">
        <v>7699</v>
      </c>
      <c r="M1162" s="17" t="s">
        <v>8745</v>
      </c>
      <c r="N1162" s="20">
        <v>41646</v>
      </c>
      <c r="O1162" s="20">
        <v>41550</v>
      </c>
      <c r="P1162" s="21">
        <f t="shared" si="36"/>
        <v>1</v>
      </c>
      <c r="Q1162" s="22">
        <f t="shared" si="37"/>
        <v>-96</v>
      </c>
    </row>
    <row r="1163" spans="1:17" x14ac:dyDescent="0.2">
      <c r="A1163" s="23">
        <v>117575</v>
      </c>
      <c r="B1163" s="17" t="s">
        <v>181</v>
      </c>
      <c r="C1163" s="17" t="s">
        <v>7746</v>
      </c>
      <c r="D1163" s="17" t="s">
        <v>1772</v>
      </c>
      <c r="E1163" s="17" t="s">
        <v>7693</v>
      </c>
      <c r="F1163" s="17" t="s">
        <v>7694</v>
      </c>
      <c r="G1163" s="18">
        <v>16.59</v>
      </c>
      <c r="H1163" s="18">
        <v>18.32</v>
      </c>
      <c r="I1163" s="19">
        <v>370284.33</v>
      </c>
      <c r="J1163" s="20">
        <v>41320</v>
      </c>
      <c r="K1163" s="17" t="s">
        <v>9399</v>
      </c>
      <c r="L1163" s="17" t="s">
        <v>7699</v>
      </c>
      <c r="M1163" s="17" t="s">
        <v>9200</v>
      </c>
      <c r="N1163" s="20">
        <v>41486</v>
      </c>
      <c r="O1163" s="20">
        <v>41486</v>
      </c>
      <c r="P1163" s="21">
        <f t="shared" si="36"/>
        <v>0</v>
      </c>
      <c r="Q1163" s="22">
        <f t="shared" si="37"/>
        <v>0</v>
      </c>
    </row>
    <row r="1164" spans="1:17" x14ac:dyDescent="0.2">
      <c r="A1164" s="23">
        <v>117705</v>
      </c>
      <c r="B1164" s="17" t="s">
        <v>320</v>
      </c>
      <c r="C1164" s="17" t="s">
        <v>8012</v>
      </c>
      <c r="D1164" s="17" t="s">
        <v>977</v>
      </c>
      <c r="E1164" s="17" t="s">
        <v>7693</v>
      </c>
      <c r="F1164" s="17" t="s">
        <v>7694</v>
      </c>
      <c r="G1164" s="18">
        <v>6.63</v>
      </c>
      <c r="H1164" s="18">
        <v>14.36</v>
      </c>
      <c r="I1164" s="19">
        <v>1099600.83</v>
      </c>
      <c r="J1164" s="20">
        <v>41467</v>
      </c>
      <c r="K1164" s="17" t="s">
        <v>9400</v>
      </c>
      <c r="L1164" s="17" t="s">
        <v>7706</v>
      </c>
      <c r="M1164" s="17" t="s">
        <v>9401</v>
      </c>
      <c r="N1164" s="20">
        <v>41646</v>
      </c>
      <c r="O1164" s="20">
        <v>41556</v>
      </c>
      <c r="P1164" s="21">
        <f t="shared" si="36"/>
        <v>1</v>
      </c>
      <c r="Q1164" s="22">
        <f t="shared" si="37"/>
        <v>-90</v>
      </c>
    </row>
    <row r="1165" spans="1:17" x14ac:dyDescent="0.2">
      <c r="A1165" s="23">
        <v>85044.01</v>
      </c>
      <c r="B1165" s="17" t="s">
        <v>65</v>
      </c>
      <c r="C1165" s="17" t="s">
        <v>7771</v>
      </c>
      <c r="D1165" s="17" t="s">
        <v>3116</v>
      </c>
      <c r="E1165" s="17" t="s">
        <v>7693</v>
      </c>
      <c r="F1165" s="17" t="s">
        <v>7694</v>
      </c>
      <c r="G1165" s="18">
        <v>5.62</v>
      </c>
      <c r="H1165" s="18">
        <v>7.93</v>
      </c>
      <c r="I1165" s="19">
        <v>1279014.54</v>
      </c>
      <c r="J1165" s="20">
        <v>41418</v>
      </c>
      <c r="K1165" s="17" t="s">
        <v>9402</v>
      </c>
      <c r="L1165" s="17" t="s">
        <v>7957</v>
      </c>
      <c r="M1165" s="17" t="s">
        <v>9384</v>
      </c>
      <c r="N1165" s="20">
        <v>41646</v>
      </c>
      <c r="O1165" s="20">
        <v>41592</v>
      </c>
      <c r="P1165" s="21">
        <f t="shared" si="36"/>
        <v>1</v>
      </c>
      <c r="Q1165" s="22">
        <f t="shared" si="37"/>
        <v>-54</v>
      </c>
    </row>
    <row r="1166" spans="1:17" x14ac:dyDescent="0.2">
      <c r="A1166" s="23">
        <v>115447</v>
      </c>
      <c r="B1166" s="17" t="s">
        <v>227</v>
      </c>
      <c r="C1166" s="17" t="s">
        <v>7882</v>
      </c>
      <c r="D1166" s="17" t="s">
        <v>503</v>
      </c>
      <c r="E1166" s="17" t="s">
        <v>7693</v>
      </c>
      <c r="F1166" s="17" t="s">
        <v>7694</v>
      </c>
      <c r="G1166" s="18">
        <v>0</v>
      </c>
      <c r="H1166" s="18">
        <v>4.4000000000000004</v>
      </c>
      <c r="I1166" s="19">
        <v>1323705.93</v>
      </c>
      <c r="J1166" s="20">
        <v>41418</v>
      </c>
      <c r="K1166" s="17" t="s">
        <v>9403</v>
      </c>
      <c r="L1166" s="17" t="s">
        <v>7822</v>
      </c>
      <c r="M1166" s="17" t="s">
        <v>9404</v>
      </c>
      <c r="N1166" s="20">
        <v>41648</v>
      </c>
      <c r="O1166" s="20">
        <v>41578</v>
      </c>
      <c r="P1166" s="21">
        <f t="shared" si="36"/>
        <v>1</v>
      </c>
      <c r="Q1166" s="22">
        <f t="shared" si="37"/>
        <v>-70</v>
      </c>
    </row>
    <row r="1167" spans="1:17" x14ac:dyDescent="0.2">
      <c r="A1167" s="23">
        <v>115442</v>
      </c>
      <c r="B1167" s="17" t="s">
        <v>304</v>
      </c>
      <c r="C1167" s="17" t="s">
        <v>8128</v>
      </c>
      <c r="D1167" s="17" t="s">
        <v>3613</v>
      </c>
      <c r="E1167" s="17" t="s">
        <v>7693</v>
      </c>
      <c r="F1167" s="17" t="s">
        <v>7694</v>
      </c>
      <c r="G1167" s="18">
        <v>1.9</v>
      </c>
      <c r="H1167" s="18">
        <v>11.52</v>
      </c>
      <c r="I1167" s="19">
        <v>474160.63</v>
      </c>
      <c r="J1167" s="20">
        <v>41124</v>
      </c>
      <c r="K1167" s="17" t="s">
        <v>9405</v>
      </c>
      <c r="L1167" s="17" t="s">
        <v>8034</v>
      </c>
      <c r="M1167" s="17" t="s">
        <v>8399</v>
      </c>
      <c r="N1167" s="20">
        <v>41215</v>
      </c>
      <c r="O1167" s="20">
        <v>41215</v>
      </c>
      <c r="P1167" s="21">
        <f t="shared" si="36"/>
        <v>0</v>
      </c>
      <c r="Q1167" s="22">
        <f t="shared" si="37"/>
        <v>0</v>
      </c>
    </row>
    <row r="1168" spans="1:17" x14ac:dyDescent="0.2">
      <c r="A1168" s="23">
        <v>117577</v>
      </c>
      <c r="B1168" s="17" t="s">
        <v>192</v>
      </c>
      <c r="C1168" s="17" t="s">
        <v>7804</v>
      </c>
      <c r="D1168" s="17" t="s">
        <v>390</v>
      </c>
      <c r="E1168" s="17" t="s">
        <v>7693</v>
      </c>
      <c r="F1168" s="17" t="s">
        <v>7694</v>
      </c>
      <c r="G1168" s="18">
        <v>12</v>
      </c>
      <c r="H1168" s="18">
        <v>15.96</v>
      </c>
      <c r="I1168" s="19">
        <v>1575030.93</v>
      </c>
      <c r="J1168" s="20">
        <v>41320</v>
      </c>
      <c r="K1168" s="17" t="s">
        <v>9406</v>
      </c>
      <c r="L1168" s="17" t="s">
        <v>7699</v>
      </c>
      <c r="M1168" s="17" t="s">
        <v>7947</v>
      </c>
      <c r="N1168" s="20">
        <v>41486</v>
      </c>
      <c r="O1168" s="20">
        <v>41486</v>
      </c>
      <c r="P1168" s="21">
        <f t="shared" si="36"/>
        <v>0</v>
      </c>
      <c r="Q1168" s="22">
        <f t="shared" si="37"/>
        <v>0</v>
      </c>
    </row>
    <row r="1169" spans="1:17" x14ac:dyDescent="0.2">
      <c r="A1169" s="23">
        <v>117764</v>
      </c>
      <c r="B1169" s="17" t="s">
        <v>227</v>
      </c>
      <c r="C1169" s="17" t="s">
        <v>7882</v>
      </c>
      <c r="D1169" s="17" t="s">
        <v>665</v>
      </c>
      <c r="E1169" s="17" t="s">
        <v>7693</v>
      </c>
      <c r="F1169" s="17" t="s">
        <v>7694</v>
      </c>
      <c r="G1169" s="18">
        <v>0</v>
      </c>
      <c r="H1169" s="18">
        <v>1.68</v>
      </c>
      <c r="I1169" s="19">
        <v>661862.43999999994</v>
      </c>
      <c r="J1169" s="20">
        <v>41418</v>
      </c>
      <c r="K1169" s="17" t="s">
        <v>9403</v>
      </c>
      <c r="L1169" s="17" t="s">
        <v>7822</v>
      </c>
      <c r="M1169" s="17" t="s">
        <v>9404</v>
      </c>
      <c r="N1169" s="20">
        <v>41648</v>
      </c>
      <c r="O1169" s="20">
        <v>41578</v>
      </c>
      <c r="P1169" s="21">
        <f t="shared" si="36"/>
        <v>1</v>
      </c>
      <c r="Q1169" s="22">
        <f t="shared" si="37"/>
        <v>-70</v>
      </c>
    </row>
    <row r="1170" spans="1:17" x14ac:dyDescent="0.2">
      <c r="A1170" s="23">
        <v>117796</v>
      </c>
      <c r="B1170" s="17" t="s">
        <v>607</v>
      </c>
      <c r="C1170" s="17" t="s">
        <v>7807</v>
      </c>
      <c r="D1170" s="17" t="s">
        <v>1011</v>
      </c>
      <c r="E1170" s="17" t="s">
        <v>7693</v>
      </c>
      <c r="F1170" s="17" t="s">
        <v>7694</v>
      </c>
      <c r="G1170" s="18">
        <v>0</v>
      </c>
      <c r="H1170" s="18">
        <v>2.79</v>
      </c>
      <c r="I1170" s="19">
        <v>1567510.36</v>
      </c>
      <c r="J1170" s="20">
        <v>41320</v>
      </c>
      <c r="K1170" s="17" t="s">
        <v>8732</v>
      </c>
      <c r="L1170" s="17" t="s">
        <v>7738</v>
      </c>
      <c r="M1170" s="17" t="s">
        <v>8419</v>
      </c>
      <c r="N1170" s="20">
        <v>41450</v>
      </c>
      <c r="O1170" s="20">
        <v>41450</v>
      </c>
      <c r="P1170" s="21">
        <f t="shared" si="36"/>
        <v>0</v>
      </c>
      <c r="Q1170" s="22">
        <f t="shared" si="37"/>
        <v>0</v>
      </c>
    </row>
    <row r="1171" spans="1:17" x14ac:dyDescent="0.2">
      <c r="A1171" s="23">
        <v>84649.01</v>
      </c>
      <c r="B1171" s="17" t="s">
        <v>320</v>
      </c>
      <c r="C1171" s="17" t="s">
        <v>8012</v>
      </c>
      <c r="D1171" s="17" t="s">
        <v>9407</v>
      </c>
      <c r="E1171" s="17" t="s">
        <v>7693</v>
      </c>
      <c r="F1171" s="17" t="s">
        <v>7694</v>
      </c>
      <c r="G1171" s="18">
        <v>0</v>
      </c>
      <c r="H1171" s="18">
        <v>10.8</v>
      </c>
      <c r="I1171" s="19">
        <v>500617.8</v>
      </c>
      <c r="J1171" s="20">
        <v>41369</v>
      </c>
      <c r="K1171" s="17" t="s">
        <v>9408</v>
      </c>
      <c r="L1171" s="17" t="s">
        <v>7930</v>
      </c>
      <c r="M1171" s="17" t="s">
        <v>9409</v>
      </c>
      <c r="N1171" s="20">
        <v>41649</v>
      </c>
      <c r="O1171" s="20">
        <v>41547</v>
      </c>
      <c r="P1171" s="21">
        <f t="shared" si="36"/>
        <v>1</v>
      </c>
      <c r="Q1171" s="22">
        <f t="shared" si="37"/>
        <v>-102</v>
      </c>
    </row>
    <row r="1172" spans="1:17" x14ac:dyDescent="0.2">
      <c r="A1172" s="23">
        <v>85034.01</v>
      </c>
      <c r="B1172" s="17" t="s">
        <v>192</v>
      </c>
      <c r="C1172" s="17" t="s">
        <v>7804</v>
      </c>
      <c r="D1172" s="17" t="s">
        <v>401</v>
      </c>
      <c r="E1172" s="17" t="s">
        <v>7693</v>
      </c>
      <c r="F1172" s="17" t="s">
        <v>7694</v>
      </c>
      <c r="G1172" s="18">
        <v>20.23</v>
      </c>
      <c r="H1172" s="18">
        <v>29.76</v>
      </c>
      <c r="I1172" s="19">
        <v>311418.77</v>
      </c>
      <c r="J1172" s="20">
        <v>41369</v>
      </c>
      <c r="K1172" s="17" t="s">
        <v>8733</v>
      </c>
      <c r="L1172" s="17" t="s">
        <v>8034</v>
      </c>
      <c r="M1172" s="17" t="s">
        <v>8734</v>
      </c>
      <c r="N1172" s="20">
        <v>41484</v>
      </c>
      <c r="O1172" s="20">
        <v>41484</v>
      </c>
      <c r="P1172" s="21">
        <f t="shared" si="36"/>
        <v>0</v>
      </c>
      <c r="Q1172" s="22">
        <f t="shared" si="37"/>
        <v>0</v>
      </c>
    </row>
    <row r="1173" spans="1:17" x14ac:dyDescent="0.2">
      <c r="A1173" s="23">
        <v>117802</v>
      </c>
      <c r="B1173" s="17" t="s">
        <v>227</v>
      </c>
      <c r="C1173" s="17" t="s">
        <v>7882</v>
      </c>
      <c r="D1173" s="17" t="s">
        <v>503</v>
      </c>
      <c r="E1173" s="17" t="s">
        <v>7693</v>
      </c>
      <c r="F1173" s="17" t="s">
        <v>7694</v>
      </c>
      <c r="G1173" s="18">
        <v>4.4000000000000004</v>
      </c>
      <c r="H1173" s="18">
        <v>9.23</v>
      </c>
      <c r="I1173" s="19">
        <v>1879008.28</v>
      </c>
      <c r="J1173" s="20">
        <v>41467</v>
      </c>
      <c r="K1173" s="17" t="s">
        <v>9410</v>
      </c>
      <c r="L1173" s="17" t="s">
        <v>7822</v>
      </c>
      <c r="M1173" s="17" t="s">
        <v>8419</v>
      </c>
      <c r="N1173" s="20">
        <v>41655</v>
      </c>
      <c r="O1173" s="20">
        <v>41608</v>
      </c>
      <c r="P1173" s="21">
        <f t="shared" si="36"/>
        <v>1</v>
      </c>
      <c r="Q1173" s="22">
        <f t="shared" si="37"/>
        <v>-47</v>
      </c>
    </row>
    <row r="1174" spans="1:17" x14ac:dyDescent="0.2">
      <c r="A1174" s="23">
        <v>83690.009999999995</v>
      </c>
      <c r="B1174" s="17" t="s">
        <v>107</v>
      </c>
      <c r="C1174" s="17" t="s">
        <v>7740</v>
      </c>
      <c r="D1174" s="17" t="s">
        <v>460</v>
      </c>
      <c r="E1174" s="17" t="s">
        <v>7693</v>
      </c>
      <c r="F1174" s="17" t="s">
        <v>7694</v>
      </c>
      <c r="G1174" s="18">
        <v>25.75</v>
      </c>
      <c r="H1174" s="18">
        <v>28.9</v>
      </c>
      <c r="I1174" s="19">
        <v>273158.65999999997</v>
      </c>
      <c r="J1174" s="20">
        <v>41124</v>
      </c>
      <c r="K1174" s="17" t="s">
        <v>9411</v>
      </c>
      <c r="L1174" s="17" t="s">
        <v>7927</v>
      </c>
      <c r="M1174" s="17" t="s">
        <v>9412</v>
      </c>
      <c r="N1174" s="20">
        <v>41662</v>
      </c>
      <c r="O1174" s="20">
        <v>41225</v>
      </c>
      <c r="P1174" s="21">
        <f t="shared" si="36"/>
        <v>1</v>
      </c>
      <c r="Q1174" s="22">
        <f t="shared" si="37"/>
        <v>-437</v>
      </c>
    </row>
    <row r="1175" spans="1:17" x14ac:dyDescent="0.2">
      <c r="A1175" s="23">
        <v>117325</v>
      </c>
      <c r="B1175" s="17" t="s">
        <v>124</v>
      </c>
      <c r="C1175" s="17" t="s">
        <v>7894</v>
      </c>
      <c r="D1175" s="17" t="s">
        <v>369</v>
      </c>
      <c r="E1175" s="17" t="s">
        <v>7693</v>
      </c>
      <c r="F1175" s="17" t="s">
        <v>7694</v>
      </c>
      <c r="G1175" s="18">
        <v>27.44</v>
      </c>
      <c r="H1175" s="18">
        <v>33.92</v>
      </c>
      <c r="I1175" s="19">
        <v>768803.72</v>
      </c>
      <c r="J1175" s="20">
        <v>41418</v>
      </c>
      <c r="K1175" s="17" t="s">
        <v>9413</v>
      </c>
      <c r="L1175" s="17" t="s">
        <v>7927</v>
      </c>
      <c r="M1175" s="17" t="s">
        <v>9384</v>
      </c>
      <c r="N1175" s="20">
        <v>41662</v>
      </c>
      <c r="O1175" s="20">
        <v>41570</v>
      </c>
      <c r="P1175" s="21">
        <f t="shared" si="36"/>
        <v>1</v>
      </c>
      <c r="Q1175" s="22">
        <f t="shared" si="37"/>
        <v>-92</v>
      </c>
    </row>
    <row r="1176" spans="1:17" x14ac:dyDescent="0.2">
      <c r="A1176" s="23">
        <v>117449</v>
      </c>
      <c r="B1176" s="17" t="s">
        <v>204</v>
      </c>
      <c r="C1176" s="17" t="s">
        <v>7839</v>
      </c>
      <c r="D1176" s="17" t="s">
        <v>344</v>
      </c>
      <c r="E1176" s="17" t="s">
        <v>7693</v>
      </c>
      <c r="F1176" s="17" t="s">
        <v>7694</v>
      </c>
      <c r="G1176" s="18">
        <v>2.92</v>
      </c>
      <c r="H1176" s="18">
        <v>6.28</v>
      </c>
      <c r="I1176" s="19">
        <v>107861.16</v>
      </c>
      <c r="J1176" s="20">
        <v>41369</v>
      </c>
      <c r="K1176" s="17" t="s">
        <v>9414</v>
      </c>
      <c r="L1176" s="17" t="s">
        <v>8034</v>
      </c>
      <c r="M1176" s="17" t="s">
        <v>9415</v>
      </c>
      <c r="N1176" s="20">
        <v>41681</v>
      </c>
      <c r="O1176" s="20">
        <v>41487</v>
      </c>
      <c r="P1176" s="21">
        <f t="shared" si="36"/>
        <v>1</v>
      </c>
      <c r="Q1176" s="22">
        <f t="shared" si="37"/>
        <v>-194</v>
      </c>
    </row>
    <row r="1177" spans="1:17" x14ac:dyDescent="0.2">
      <c r="A1177" s="23">
        <v>84130.01</v>
      </c>
      <c r="B1177" s="17" t="s">
        <v>204</v>
      </c>
      <c r="C1177" s="17" t="s">
        <v>7839</v>
      </c>
      <c r="D1177" s="17" t="s">
        <v>474</v>
      </c>
      <c r="E1177" s="17" t="s">
        <v>7693</v>
      </c>
      <c r="F1177" s="17" t="s">
        <v>7694</v>
      </c>
      <c r="G1177" s="18">
        <v>12.92</v>
      </c>
      <c r="H1177" s="18">
        <v>15.89</v>
      </c>
      <c r="I1177" s="19">
        <v>100141.23</v>
      </c>
      <c r="J1177" s="20">
        <v>41369</v>
      </c>
      <c r="K1177" s="17" t="s">
        <v>9414</v>
      </c>
      <c r="L1177" s="17" t="s">
        <v>8034</v>
      </c>
      <c r="M1177" s="17" t="s">
        <v>9415</v>
      </c>
      <c r="N1177" s="20">
        <v>41681</v>
      </c>
      <c r="O1177" s="20">
        <v>41487</v>
      </c>
      <c r="P1177" s="21">
        <f t="shared" si="36"/>
        <v>1</v>
      </c>
      <c r="Q1177" s="22">
        <f t="shared" si="37"/>
        <v>-194</v>
      </c>
    </row>
    <row r="1178" spans="1:17" x14ac:dyDescent="0.2">
      <c r="A1178" s="23">
        <v>84646.01</v>
      </c>
      <c r="B1178" s="17" t="s">
        <v>40</v>
      </c>
      <c r="C1178" s="17" t="s">
        <v>7781</v>
      </c>
      <c r="D1178" s="17" t="s">
        <v>9416</v>
      </c>
      <c r="E1178" s="17" t="s">
        <v>7693</v>
      </c>
      <c r="F1178" s="17" t="s">
        <v>7694</v>
      </c>
      <c r="G1178" s="18">
        <v>0.28999999999999998</v>
      </c>
      <c r="H1178" s="18">
        <v>10.76</v>
      </c>
      <c r="I1178" s="19">
        <v>1529872.92</v>
      </c>
      <c r="J1178" s="20">
        <v>41467</v>
      </c>
      <c r="K1178" s="17" t="s">
        <v>9417</v>
      </c>
      <c r="L1178" s="17" t="s">
        <v>7699</v>
      </c>
      <c r="M1178" s="17" t="s">
        <v>9418</v>
      </c>
      <c r="N1178" s="20">
        <v>41541</v>
      </c>
      <c r="O1178" s="20">
        <v>41541</v>
      </c>
      <c r="P1178" s="21">
        <f t="shared" si="36"/>
        <v>0</v>
      </c>
      <c r="Q1178" s="22">
        <f t="shared" si="37"/>
        <v>0</v>
      </c>
    </row>
    <row r="1179" spans="1:17" x14ac:dyDescent="0.2">
      <c r="A1179" s="23">
        <v>84035.01</v>
      </c>
      <c r="B1179" s="17" t="s">
        <v>204</v>
      </c>
      <c r="C1179" s="17" t="s">
        <v>7839</v>
      </c>
      <c r="D1179" s="17" t="s">
        <v>8136</v>
      </c>
      <c r="E1179" s="17" t="s">
        <v>7693</v>
      </c>
      <c r="F1179" s="17" t="s">
        <v>7694</v>
      </c>
      <c r="G1179" s="18">
        <v>0</v>
      </c>
      <c r="H1179" s="18">
        <v>5.46</v>
      </c>
      <c r="I1179" s="19">
        <v>193482.87</v>
      </c>
      <c r="J1179" s="20">
        <v>41369</v>
      </c>
      <c r="K1179" s="17" t="s">
        <v>9414</v>
      </c>
      <c r="L1179" s="17" t="s">
        <v>8034</v>
      </c>
      <c r="M1179" s="17" t="s">
        <v>9415</v>
      </c>
      <c r="N1179" s="20">
        <v>41681</v>
      </c>
      <c r="O1179" s="20">
        <v>41487</v>
      </c>
      <c r="P1179" s="21">
        <f t="shared" si="36"/>
        <v>1</v>
      </c>
      <c r="Q1179" s="22">
        <f t="shared" si="37"/>
        <v>-194</v>
      </c>
    </row>
    <row r="1180" spans="1:17" x14ac:dyDescent="0.2">
      <c r="A1180" s="23">
        <v>117313</v>
      </c>
      <c r="B1180" s="17" t="s">
        <v>212</v>
      </c>
      <c r="C1180" s="17" t="s">
        <v>8097</v>
      </c>
      <c r="D1180" s="17" t="s">
        <v>450</v>
      </c>
      <c r="E1180" s="17" t="s">
        <v>7693</v>
      </c>
      <c r="F1180" s="17" t="s">
        <v>7694</v>
      </c>
      <c r="G1180" s="18">
        <v>10.34</v>
      </c>
      <c r="H1180" s="18">
        <v>13.41</v>
      </c>
      <c r="I1180" s="19">
        <v>913551.61</v>
      </c>
      <c r="J1180" s="20">
        <v>41320</v>
      </c>
      <c r="K1180" s="17" t="s">
        <v>9419</v>
      </c>
      <c r="L1180" s="17" t="s">
        <v>7699</v>
      </c>
      <c r="M1180" s="17" t="s">
        <v>9420</v>
      </c>
      <c r="N1180" s="20">
        <v>41681</v>
      </c>
      <c r="O1180" s="20">
        <v>41499</v>
      </c>
      <c r="P1180" s="21">
        <f t="shared" si="36"/>
        <v>1</v>
      </c>
      <c r="Q1180" s="22">
        <f t="shared" si="37"/>
        <v>-182</v>
      </c>
    </row>
    <row r="1181" spans="1:17" x14ac:dyDescent="0.2">
      <c r="A1181" s="23">
        <v>81477.009999999995</v>
      </c>
      <c r="B1181" s="17" t="s">
        <v>176</v>
      </c>
      <c r="C1181" s="17" t="s">
        <v>7868</v>
      </c>
      <c r="D1181" s="17" t="s">
        <v>465</v>
      </c>
      <c r="E1181" s="17" t="s">
        <v>7693</v>
      </c>
      <c r="F1181" s="17" t="s">
        <v>7694</v>
      </c>
      <c r="G1181" s="18">
        <v>0</v>
      </c>
      <c r="H1181" s="18">
        <v>4.54</v>
      </c>
      <c r="I1181" s="19">
        <v>611535.24</v>
      </c>
      <c r="J1181" s="20">
        <v>41418</v>
      </c>
      <c r="K1181" s="17" t="s">
        <v>9421</v>
      </c>
      <c r="L1181" s="17" t="s">
        <v>7773</v>
      </c>
      <c r="M1181" s="17" t="s">
        <v>9422</v>
      </c>
      <c r="N1181" s="20">
        <v>41681</v>
      </c>
      <c r="O1181" s="20">
        <v>41592</v>
      </c>
      <c r="P1181" s="21">
        <f t="shared" si="36"/>
        <v>1</v>
      </c>
      <c r="Q1181" s="22">
        <f t="shared" si="37"/>
        <v>-89</v>
      </c>
    </row>
    <row r="1182" spans="1:17" x14ac:dyDescent="0.2">
      <c r="A1182" s="23">
        <v>117710</v>
      </c>
      <c r="B1182" s="17" t="s">
        <v>320</v>
      </c>
      <c r="C1182" s="17" t="s">
        <v>8012</v>
      </c>
      <c r="D1182" s="17" t="s">
        <v>5873</v>
      </c>
      <c r="E1182" s="17" t="s">
        <v>7693</v>
      </c>
      <c r="F1182" s="17" t="s">
        <v>7694</v>
      </c>
      <c r="G1182" s="18">
        <v>0</v>
      </c>
      <c r="H1182" s="18">
        <v>3.9</v>
      </c>
      <c r="I1182" s="19">
        <v>495714.54</v>
      </c>
      <c r="J1182" s="20">
        <v>41418</v>
      </c>
      <c r="K1182" s="17" t="s">
        <v>9423</v>
      </c>
      <c r="L1182" s="17" t="s">
        <v>7706</v>
      </c>
      <c r="M1182" s="17" t="s">
        <v>9424</v>
      </c>
      <c r="N1182" s="20">
        <v>41691</v>
      </c>
      <c r="O1182" s="20">
        <v>41536</v>
      </c>
      <c r="P1182" s="21">
        <f t="shared" si="36"/>
        <v>1</v>
      </c>
      <c r="Q1182" s="22">
        <f t="shared" si="37"/>
        <v>-155</v>
      </c>
    </row>
    <row r="1183" spans="1:17" x14ac:dyDescent="0.2">
      <c r="A1183" s="23">
        <v>84246.01</v>
      </c>
      <c r="B1183" s="17" t="s">
        <v>287</v>
      </c>
      <c r="C1183" s="17" t="s">
        <v>8160</v>
      </c>
      <c r="D1183" s="17" t="s">
        <v>1463</v>
      </c>
      <c r="E1183" s="17" t="s">
        <v>7693</v>
      </c>
      <c r="F1183" s="17" t="s">
        <v>7694</v>
      </c>
      <c r="G1183" s="18">
        <v>0</v>
      </c>
      <c r="H1183" s="18">
        <v>7.62</v>
      </c>
      <c r="I1183" s="19">
        <v>507656.62</v>
      </c>
      <c r="J1183" s="20">
        <v>41467</v>
      </c>
      <c r="K1183" s="17" t="s">
        <v>9425</v>
      </c>
      <c r="L1183" s="17" t="s">
        <v>7699</v>
      </c>
      <c r="M1183" s="17" t="s">
        <v>8025</v>
      </c>
      <c r="N1183" s="20">
        <v>41614</v>
      </c>
      <c r="O1183" s="20">
        <v>41614</v>
      </c>
      <c r="P1183" s="21">
        <f t="shared" si="36"/>
        <v>0</v>
      </c>
      <c r="Q1183" s="22">
        <f t="shared" si="37"/>
        <v>0</v>
      </c>
    </row>
    <row r="1184" spans="1:17" x14ac:dyDescent="0.2">
      <c r="A1184" s="23">
        <v>117769</v>
      </c>
      <c r="B1184" s="17" t="s">
        <v>264</v>
      </c>
      <c r="C1184" s="17" t="s">
        <v>7858</v>
      </c>
      <c r="D1184" s="17" t="s">
        <v>363</v>
      </c>
      <c r="E1184" s="17" t="s">
        <v>7693</v>
      </c>
      <c r="F1184" s="17" t="s">
        <v>7694</v>
      </c>
      <c r="G1184" s="18">
        <v>9.34</v>
      </c>
      <c r="H1184" s="18">
        <v>13.88</v>
      </c>
      <c r="I1184" s="19">
        <v>1251707.6399999999</v>
      </c>
      <c r="J1184" s="20">
        <v>41467</v>
      </c>
      <c r="K1184" s="17" t="s">
        <v>9426</v>
      </c>
      <c r="L1184" s="17" t="s">
        <v>7738</v>
      </c>
      <c r="M1184" s="17" t="s">
        <v>7924</v>
      </c>
      <c r="N1184" s="20">
        <v>41696</v>
      </c>
      <c r="O1184" s="20">
        <v>41608</v>
      </c>
      <c r="P1184" s="21">
        <f t="shared" si="36"/>
        <v>1</v>
      </c>
      <c r="Q1184" s="22">
        <f t="shared" si="37"/>
        <v>-88</v>
      </c>
    </row>
    <row r="1185" spans="1:17" x14ac:dyDescent="0.2">
      <c r="A1185" s="23">
        <v>117327</v>
      </c>
      <c r="B1185" s="17" t="s">
        <v>98</v>
      </c>
      <c r="C1185" s="17" t="s">
        <v>7760</v>
      </c>
      <c r="D1185" s="17" t="s">
        <v>4748</v>
      </c>
      <c r="E1185" s="17" t="s">
        <v>7693</v>
      </c>
      <c r="F1185" s="17" t="s">
        <v>7694</v>
      </c>
      <c r="G1185" s="18">
        <v>0</v>
      </c>
      <c r="H1185" s="18">
        <v>8.65</v>
      </c>
      <c r="I1185" s="19">
        <v>522882.59</v>
      </c>
      <c r="J1185" s="20">
        <v>41418</v>
      </c>
      <c r="K1185" s="17" t="s">
        <v>9427</v>
      </c>
      <c r="L1185" s="17" t="s">
        <v>7699</v>
      </c>
      <c r="M1185" s="17" t="s">
        <v>9428</v>
      </c>
      <c r="N1185" s="20">
        <v>41543</v>
      </c>
      <c r="O1185" s="20">
        <v>41543</v>
      </c>
      <c r="P1185" s="21">
        <f t="shared" si="36"/>
        <v>0</v>
      </c>
      <c r="Q1185" s="22">
        <f t="shared" si="37"/>
        <v>0</v>
      </c>
    </row>
    <row r="1186" spans="1:17" x14ac:dyDescent="0.2">
      <c r="A1186" s="23">
        <v>115457</v>
      </c>
      <c r="B1186" s="17" t="s">
        <v>215</v>
      </c>
      <c r="C1186" s="17" t="s">
        <v>7844</v>
      </c>
      <c r="D1186" s="17" t="s">
        <v>3224</v>
      </c>
      <c r="E1186" s="17" t="s">
        <v>7693</v>
      </c>
      <c r="F1186" s="17" t="s">
        <v>7780</v>
      </c>
      <c r="G1186" s="18">
        <v>12.19</v>
      </c>
      <c r="H1186" s="18">
        <v>16.170000000000002</v>
      </c>
      <c r="I1186" s="19">
        <v>410532.43</v>
      </c>
      <c r="J1186" s="20">
        <v>41467</v>
      </c>
      <c r="K1186" s="17" t="s">
        <v>9429</v>
      </c>
      <c r="L1186" s="17" t="s">
        <v>7763</v>
      </c>
      <c r="M1186" s="17" t="s">
        <v>7924</v>
      </c>
      <c r="N1186" s="20">
        <v>41697</v>
      </c>
      <c r="O1186" s="20">
        <v>41626</v>
      </c>
      <c r="P1186" s="21">
        <f t="shared" si="36"/>
        <v>1</v>
      </c>
      <c r="Q1186" s="22">
        <f t="shared" si="37"/>
        <v>-71</v>
      </c>
    </row>
    <row r="1187" spans="1:17" x14ac:dyDescent="0.2">
      <c r="A1187" s="23">
        <v>117766</v>
      </c>
      <c r="B1187" s="17" t="s">
        <v>215</v>
      </c>
      <c r="C1187" s="17" t="s">
        <v>7844</v>
      </c>
      <c r="D1187" s="17" t="s">
        <v>9430</v>
      </c>
      <c r="E1187" s="17" t="s">
        <v>7693</v>
      </c>
      <c r="F1187" s="17" t="s">
        <v>7694</v>
      </c>
      <c r="G1187" s="18">
        <v>3.36</v>
      </c>
      <c r="H1187" s="18">
        <v>5.9</v>
      </c>
      <c r="I1187" s="19">
        <v>1081658.83</v>
      </c>
      <c r="J1187" s="20">
        <v>41467</v>
      </c>
      <c r="K1187" s="17" t="s">
        <v>9429</v>
      </c>
      <c r="L1187" s="17" t="s">
        <v>7763</v>
      </c>
      <c r="M1187" s="17" t="s">
        <v>9375</v>
      </c>
      <c r="N1187" s="20">
        <v>41697</v>
      </c>
      <c r="O1187" s="20">
        <v>41626</v>
      </c>
      <c r="P1187" s="21">
        <f t="shared" si="36"/>
        <v>1</v>
      </c>
      <c r="Q1187" s="22">
        <f t="shared" si="37"/>
        <v>-71</v>
      </c>
    </row>
    <row r="1188" spans="1:17" x14ac:dyDescent="0.2">
      <c r="A1188" s="23">
        <v>117643</v>
      </c>
      <c r="B1188" s="17" t="s">
        <v>729</v>
      </c>
      <c r="C1188" s="17" t="s">
        <v>8022</v>
      </c>
      <c r="D1188" s="17" t="s">
        <v>9431</v>
      </c>
      <c r="E1188" s="17" t="s">
        <v>7693</v>
      </c>
      <c r="F1188" s="17" t="s">
        <v>7694</v>
      </c>
      <c r="G1188" s="18">
        <v>0</v>
      </c>
      <c r="H1188" s="18">
        <v>4.16</v>
      </c>
      <c r="I1188" s="19">
        <v>197976</v>
      </c>
      <c r="J1188" s="20">
        <v>41684</v>
      </c>
      <c r="K1188" s="17" t="s">
        <v>8446</v>
      </c>
      <c r="L1188" s="17" t="s">
        <v>8034</v>
      </c>
      <c r="M1188" s="17" t="s">
        <v>8447</v>
      </c>
      <c r="N1188" s="20">
        <v>41839</v>
      </c>
      <c r="O1188" s="20">
        <v>41839</v>
      </c>
      <c r="P1188" s="21">
        <f t="shared" si="36"/>
        <v>0</v>
      </c>
      <c r="Q1188" s="22">
        <f t="shared" si="37"/>
        <v>0</v>
      </c>
    </row>
    <row r="1189" spans="1:17" x14ac:dyDescent="0.2">
      <c r="A1189" s="23">
        <v>114731</v>
      </c>
      <c r="B1189" s="17" t="s">
        <v>292</v>
      </c>
      <c r="C1189" s="17" t="s">
        <v>8052</v>
      </c>
      <c r="D1189" s="17" t="s">
        <v>4511</v>
      </c>
      <c r="E1189" s="17" t="s">
        <v>7693</v>
      </c>
      <c r="F1189" s="17" t="s">
        <v>7694</v>
      </c>
      <c r="G1189" s="18">
        <v>8.34</v>
      </c>
      <c r="H1189" s="18">
        <v>10.050000000000001</v>
      </c>
      <c r="I1189" s="19">
        <v>332598.53000000003</v>
      </c>
      <c r="J1189" s="20">
        <v>41733</v>
      </c>
      <c r="K1189" s="17" t="s">
        <v>8460</v>
      </c>
      <c r="L1189" s="17" t="s">
        <v>7699</v>
      </c>
      <c r="M1189" s="17" t="s">
        <v>8062</v>
      </c>
      <c r="N1189" s="20">
        <v>41937</v>
      </c>
      <c r="O1189" s="20">
        <v>41937</v>
      </c>
      <c r="P1189" s="21">
        <f t="shared" si="36"/>
        <v>0</v>
      </c>
      <c r="Q1189" s="22">
        <f t="shared" si="37"/>
        <v>0</v>
      </c>
    </row>
    <row r="1190" spans="1:17" x14ac:dyDescent="0.2">
      <c r="A1190" s="23">
        <v>82284.009999999995</v>
      </c>
      <c r="B1190" s="17" t="s">
        <v>179</v>
      </c>
      <c r="C1190" s="17" t="s">
        <v>7717</v>
      </c>
      <c r="D1190" s="17" t="s">
        <v>8695</v>
      </c>
      <c r="E1190" s="17" t="s">
        <v>7693</v>
      </c>
      <c r="F1190" s="17" t="s">
        <v>7694</v>
      </c>
      <c r="G1190" s="18">
        <v>0</v>
      </c>
      <c r="H1190" s="18">
        <v>4.7699999999999996</v>
      </c>
      <c r="I1190" s="19">
        <v>570078.47</v>
      </c>
      <c r="J1190" s="20">
        <v>41831</v>
      </c>
      <c r="K1190" s="17" t="s">
        <v>9433</v>
      </c>
      <c r="L1190" s="17" t="s">
        <v>8605</v>
      </c>
      <c r="M1190" s="17" t="s">
        <v>8510</v>
      </c>
      <c r="N1190" s="20">
        <v>41958</v>
      </c>
      <c r="O1190" s="20">
        <v>41958</v>
      </c>
      <c r="P1190" s="21">
        <f t="shared" si="36"/>
        <v>0</v>
      </c>
      <c r="Q1190" s="22">
        <f t="shared" si="37"/>
        <v>0</v>
      </c>
    </row>
    <row r="1191" spans="1:17" x14ac:dyDescent="0.2">
      <c r="A1191" s="23">
        <v>117767</v>
      </c>
      <c r="B1191" s="17" t="s">
        <v>215</v>
      </c>
      <c r="C1191" s="17" t="s">
        <v>7844</v>
      </c>
      <c r="D1191" s="17" t="s">
        <v>2447</v>
      </c>
      <c r="E1191" s="17" t="s">
        <v>7693</v>
      </c>
      <c r="F1191" s="17" t="s">
        <v>7694</v>
      </c>
      <c r="G1191" s="18">
        <v>3.05</v>
      </c>
      <c r="H1191" s="18">
        <v>3.6</v>
      </c>
      <c r="I1191" s="19">
        <v>172012.42</v>
      </c>
      <c r="J1191" s="20">
        <v>41467</v>
      </c>
      <c r="K1191" s="17" t="s">
        <v>9429</v>
      </c>
      <c r="L1191" s="17" t="s">
        <v>7763</v>
      </c>
      <c r="M1191" s="17" t="s">
        <v>9434</v>
      </c>
      <c r="N1191" s="20">
        <v>41697</v>
      </c>
      <c r="O1191" s="20">
        <v>41626</v>
      </c>
      <c r="P1191" s="21">
        <f t="shared" si="36"/>
        <v>1</v>
      </c>
      <c r="Q1191" s="22">
        <f t="shared" si="37"/>
        <v>-71</v>
      </c>
    </row>
    <row r="1192" spans="1:17" x14ac:dyDescent="0.2">
      <c r="A1192" s="23">
        <v>84107.01</v>
      </c>
      <c r="B1192" s="17" t="s">
        <v>121</v>
      </c>
      <c r="C1192" s="17" t="s">
        <v>7720</v>
      </c>
      <c r="D1192" s="17" t="s">
        <v>3687</v>
      </c>
      <c r="E1192" s="17" t="s">
        <v>7693</v>
      </c>
      <c r="F1192" s="17" t="s">
        <v>7694</v>
      </c>
      <c r="G1192" s="18">
        <v>15.17</v>
      </c>
      <c r="H1192" s="18">
        <v>22.52</v>
      </c>
      <c r="I1192" s="19">
        <v>396053.86</v>
      </c>
      <c r="J1192" s="20">
        <v>41075</v>
      </c>
      <c r="K1192" s="17" t="s">
        <v>9435</v>
      </c>
      <c r="L1192" s="17" t="s">
        <v>8034</v>
      </c>
      <c r="M1192" s="17" t="s">
        <v>9436</v>
      </c>
      <c r="N1192" s="20">
        <v>41702</v>
      </c>
      <c r="O1192" s="20">
        <v>41201</v>
      </c>
      <c r="P1192" s="21">
        <f t="shared" si="36"/>
        <v>1</v>
      </c>
      <c r="Q1192" s="22">
        <f t="shared" si="37"/>
        <v>-501</v>
      </c>
    </row>
    <row r="1193" spans="1:17" x14ac:dyDescent="0.2">
      <c r="A1193" s="23">
        <v>82034.009999999995</v>
      </c>
      <c r="B1193" s="17" t="s">
        <v>239</v>
      </c>
      <c r="C1193" s="17" t="s">
        <v>7976</v>
      </c>
      <c r="D1193" s="17" t="s">
        <v>907</v>
      </c>
      <c r="E1193" s="17" t="s">
        <v>7693</v>
      </c>
      <c r="F1193" s="17" t="s">
        <v>7694</v>
      </c>
      <c r="G1193" s="18">
        <v>19.350000000000001</v>
      </c>
      <c r="H1193" s="18">
        <v>25.87</v>
      </c>
      <c r="I1193" s="19">
        <v>757408.46</v>
      </c>
      <c r="J1193" s="20">
        <v>41831</v>
      </c>
      <c r="K1193" s="17" t="s">
        <v>9438</v>
      </c>
      <c r="L1193" s="17" t="s">
        <v>7728</v>
      </c>
      <c r="M1193" s="17" t="s">
        <v>9439</v>
      </c>
      <c r="N1193" s="20">
        <v>41912</v>
      </c>
      <c r="O1193" s="20">
        <v>41912</v>
      </c>
      <c r="P1193" s="21">
        <f t="shared" si="36"/>
        <v>0</v>
      </c>
      <c r="Q1193" s="22">
        <f t="shared" si="37"/>
        <v>0</v>
      </c>
    </row>
    <row r="1194" spans="1:17" x14ac:dyDescent="0.2">
      <c r="A1194" s="23">
        <v>117610</v>
      </c>
      <c r="B1194" s="17" t="s">
        <v>287</v>
      </c>
      <c r="C1194" s="17" t="s">
        <v>8160</v>
      </c>
      <c r="D1194" s="17" t="s">
        <v>1257</v>
      </c>
      <c r="E1194" s="17" t="s">
        <v>7693</v>
      </c>
      <c r="F1194" s="17" t="s">
        <v>7694</v>
      </c>
      <c r="G1194" s="18">
        <v>13.88</v>
      </c>
      <c r="H1194" s="18">
        <v>20.76</v>
      </c>
      <c r="I1194" s="19">
        <v>1613032.05</v>
      </c>
      <c r="J1194" s="20">
        <v>41831</v>
      </c>
      <c r="K1194" s="17" t="s">
        <v>9440</v>
      </c>
      <c r="L1194" s="17" t="s">
        <v>7744</v>
      </c>
      <c r="M1194" s="17" t="s">
        <v>8055</v>
      </c>
      <c r="N1194" s="20">
        <v>42101</v>
      </c>
      <c r="O1194" s="20">
        <v>42101</v>
      </c>
      <c r="P1194" s="21">
        <f t="shared" si="36"/>
        <v>0</v>
      </c>
      <c r="Q1194" s="22">
        <f t="shared" si="37"/>
        <v>0</v>
      </c>
    </row>
    <row r="1195" spans="1:17" x14ac:dyDescent="0.2">
      <c r="A1195" s="23">
        <v>80488.009999999995</v>
      </c>
      <c r="B1195" s="17" t="s">
        <v>197</v>
      </c>
      <c r="C1195" s="17" t="s">
        <v>7759</v>
      </c>
      <c r="D1195" s="17" t="s">
        <v>108</v>
      </c>
      <c r="E1195" s="17" t="s">
        <v>7693</v>
      </c>
      <c r="F1195" s="17" t="s">
        <v>7694</v>
      </c>
      <c r="G1195" s="18">
        <v>20.81</v>
      </c>
      <c r="H1195" s="18">
        <v>29.02</v>
      </c>
      <c r="I1195" s="19">
        <v>7040584.5800000001</v>
      </c>
      <c r="J1195" s="20">
        <v>41978</v>
      </c>
      <c r="K1195" s="17" t="s">
        <v>9442</v>
      </c>
      <c r="L1195" s="17" t="s">
        <v>7699</v>
      </c>
      <c r="M1195" s="17" t="s">
        <v>9443</v>
      </c>
      <c r="N1195" s="20">
        <v>42247</v>
      </c>
      <c r="O1195" s="20">
        <v>42247</v>
      </c>
      <c r="P1195" s="21">
        <f t="shared" si="36"/>
        <v>0</v>
      </c>
      <c r="Q1195" s="22">
        <f t="shared" si="37"/>
        <v>0</v>
      </c>
    </row>
    <row r="1196" spans="1:17" x14ac:dyDescent="0.2">
      <c r="A1196" s="23">
        <v>83669.009999999995</v>
      </c>
      <c r="B1196" s="17" t="s">
        <v>282</v>
      </c>
      <c r="C1196" s="17" t="s">
        <v>8099</v>
      </c>
      <c r="D1196" s="17" t="s">
        <v>9444</v>
      </c>
      <c r="E1196" s="17" t="s">
        <v>7693</v>
      </c>
      <c r="F1196" s="17" t="s">
        <v>7694</v>
      </c>
      <c r="G1196" s="18">
        <v>0</v>
      </c>
      <c r="H1196" s="18">
        <v>7.16</v>
      </c>
      <c r="I1196" s="19">
        <v>390349.65</v>
      </c>
      <c r="J1196" s="20">
        <v>41075</v>
      </c>
      <c r="K1196" s="17" t="s">
        <v>9435</v>
      </c>
      <c r="L1196" s="17" t="s">
        <v>8034</v>
      </c>
      <c r="M1196" s="17" t="s">
        <v>9436</v>
      </c>
      <c r="N1196" s="20">
        <v>41702</v>
      </c>
      <c r="O1196" s="20">
        <v>41201</v>
      </c>
      <c r="P1196" s="21">
        <f t="shared" si="36"/>
        <v>1</v>
      </c>
      <c r="Q1196" s="22">
        <f t="shared" si="37"/>
        <v>-501</v>
      </c>
    </row>
    <row r="1197" spans="1:17" x14ac:dyDescent="0.2">
      <c r="A1197" s="23">
        <v>118758</v>
      </c>
      <c r="B1197" s="17" t="s">
        <v>241</v>
      </c>
      <c r="C1197" s="17" t="s">
        <v>7915</v>
      </c>
      <c r="D1197" s="17" t="s">
        <v>1209</v>
      </c>
      <c r="E1197" s="17" t="s">
        <v>7693</v>
      </c>
      <c r="F1197" s="17" t="s">
        <v>7694</v>
      </c>
      <c r="G1197" s="18">
        <v>1.67</v>
      </c>
      <c r="H1197" s="18">
        <v>1.67</v>
      </c>
      <c r="I1197" s="19">
        <v>259947.09</v>
      </c>
      <c r="J1197" s="20">
        <v>41684</v>
      </c>
      <c r="K1197" s="17" t="s">
        <v>8060</v>
      </c>
      <c r="L1197" s="17" t="s">
        <v>8034</v>
      </c>
      <c r="M1197" s="17" t="s">
        <v>8035</v>
      </c>
      <c r="N1197" s="20">
        <v>41834</v>
      </c>
      <c r="O1197" s="20">
        <v>41834</v>
      </c>
      <c r="P1197" s="21">
        <f t="shared" si="36"/>
        <v>0</v>
      </c>
      <c r="Q1197" s="22">
        <f t="shared" si="37"/>
        <v>0</v>
      </c>
    </row>
    <row r="1198" spans="1:17" x14ac:dyDescent="0.2">
      <c r="A1198" s="23">
        <v>117314</v>
      </c>
      <c r="B1198" s="17" t="s">
        <v>282</v>
      </c>
      <c r="C1198" s="17" t="s">
        <v>8099</v>
      </c>
      <c r="D1198" s="17" t="s">
        <v>545</v>
      </c>
      <c r="E1198" s="17" t="s">
        <v>7693</v>
      </c>
      <c r="F1198" s="17" t="s">
        <v>7694</v>
      </c>
      <c r="G1198" s="18">
        <v>14.65</v>
      </c>
      <c r="H1198" s="18">
        <v>16.07</v>
      </c>
      <c r="I1198" s="19">
        <v>484241.49</v>
      </c>
      <c r="J1198" s="20">
        <v>41320</v>
      </c>
      <c r="K1198" s="17" t="s">
        <v>9445</v>
      </c>
      <c r="L1198" s="17" t="s">
        <v>7957</v>
      </c>
      <c r="M1198" s="17" t="s">
        <v>9446</v>
      </c>
      <c r="N1198" s="20">
        <v>41702</v>
      </c>
      <c r="O1198" s="20">
        <v>41439</v>
      </c>
      <c r="P1198" s="21">
        <f t="shared" si="36"/>
        <v>1</v>
      </c>
      <c r="Q1198" s="22">
        <f t="shared" si="37"/>
        <v>-263</v>
      </c>
    </row>
    <row r="1199" spans="1:17" x14ac:dyDescent="0.2">
      <c r="A1199" s="23">
        <v>114068</v>
      </c>
      <c r="B1199" s="17" t="s">
        <v>40</v>
      </c>
      <c r="C1199" s="17" t="s">
        <v>7781</v>
      </c>
      <c r="D1199" s="17" t="s">
        <v>50</v>
      </c>
      <c r="E1199" s="17" t="s">
        <v>7693</v>
      </c>
      <c r="F1199" s="17" t="s">
        <v>7694</v>
      </c>
      <c r="G1199" s="18">
        <v>0</v>
      </c>
      <c r="H1199" s="18">
        <v>3.5</v>
      </c>
      <c r="I1199" s="19">
        <v>870673.92000000004</v>
      </c>
      <c r="J1199" s="20">
        <v>41733</v>
      </c>
      <c r="K1199" s="17" t="s">
        <v>8759</v>
      </c>
      <c r="L1199" s="17" t="s">
        <v>7699</v>
      </c>
      <c r="M1199" s="17" t="s">
        <v>8055</v>
      </c>
      <c r="N1199" s="20">
        <v>41911</v>
      </c>
      <c r="O1199" s="20">
        <v>41911</v>
      </c>
      <c r="P1199" s="21">
        <f t="shared" si="36"/>
        <v>0</v>
      </c>
      <c r="Q1199" s="22">
        <f t="shared" si="37"/>
        <v>0</v>
      </c>
    </row>
    <row r="1200" spans="1:17" x14ac:dyDescent="0.2">
      <c r="A1200" s="23">
        <v>117312</v>
      </c>
      <c r="B1200" s="17" t="s">
        <v>282</v>
      </c>
      <c r="C1200" s="17" t="s">
        <v>8099</v>
      </c>
      <c r="D1200" s="17" t="s">
        <v>752</v>
      </c>
      <c r="E1200" s="17" t="s">
        <v>7693</v>
      </c>
      <c r="F1200" s="17" t="s">
        <v>7694</v>
      </c>
      <c r="G1200" s="18">
        <v>2.92</v>
      </c>
      <c r="H1200" s="18">
        <v>4.72</v>
      </c>
      <c r="I1200" s="19">
        <v>296791.03999999998</v>
      </c>
      <c r="J1200" s="20">
        <v>41320</v>
      </c>
      <c r="K1200" s="17" t="s">
        <v>9445</v>
      </c>
      <c r="L1200" s="17" t="s">
        <v>7957</v>
      </c>
      <c r="M1200" s="17" t="s">
        <v>9447</v>
      </c>
      <c r="N1200" s="20">
        <v>41702</v>
      </c>
      <c r="O1200" s="20">
        <v>41439</v>
      </c>
      <c r="P1200" s="21">
        <f t="shared" si="36"/>
        <v>1</v>
      </c>
      <c r="Q1200" s="22">
        <f t="shared" si="37"/>
        <v>-263</v>
      </c>
    </row>
    <row r="1201" spans="1:17" x14ac:dyDescent="0.2">
      <c r="A1201" s="23">
        <v>119610</v>
      </c>
      <c r="B1201" s="17" t="s">
        <v>202</v>
      </c>
      <c r="C1201" s="17" t="s">
        <v>8070</v>
      </c>
      <c r="D1201" s="17" t="s">
        <v>356</v>
      </c>
      <c r="E1201" s="17" t="s">
        <v>7693</v>
      </c>
      <c r="F1201" s="17" t="s">
        <v>7694</v>
      </c>
      <c r="G1201" s="18">
        <v>31.5</v>
      </c>
      <c r="H1201" s="18">
        <v>42.56</v>
      </c>
      <c r="I1201" s="19">
        <v>2206745.9500000002</v>
      </c>
      <c r="J1201" s="20">
        <v>41831</v>
      </c>
      <c r="K1201" s="17" t="s">
        <v>8098</v>
      </c>
      <c r="L1201" s="17" t="s">
        <v>7763</v>
      </c>
      <c r="M1201" s="17" t="s">
        <v>9448</v>
      </c>
      <c r="N1201" s="20">
        <v>41954</v>
      </c>
      <c r="O1201" s="20">
        <v>41954</v>
      </c>
      <c r="P1201" s="21">
        <f t="shared" si="36"/>
        <v>0</v>
      </c>
      <c r="Q1201" s="22">
        <f t="shared" si="37"/>
        <v>0</v>
      </c>
    </row>
    <row r="1202" spans="1:17" x14ac:dyDescent="0.2">
      <c r="A1202" s="23">
        <v>116042</v>
      </c>
      <c r="B1202" s="17" t="s">
        <v>179</v>
      </c>
      <c r="C1202" s="17" t="s">
        <v>7717</v>
      </c>
      <c r="D1202" s="17" t="s">
        <v>653</v>
      </c>
      <c r="E1202" s="17" t="s">
        <v>7693</v>
      </c>
      <c r="F1202" s="17" t="s">
        <v>7694</v>
      </c>
      <c r="G1202" s="18">
        <v>17.62</v>
      </c>
      <c r="H1202" s="18">
        <v>19.89</v>
      </c>
      <c r="I1202" s="19">
        <v>94101.47</v>
      </c>
      <c r="J1202" s="20">
        <v>40949</v>
      </c>
      <c r="K1202" s="17" t="s">
        <v>9449</v>
      </c>
      <c r="L1202" s="17" t="s">
        <v>8034</v>
      </c>
      <c r="M1202" s="17" t="s">
        <v>8243</v>
      </c>
      <c r="N1202" s="20">
        <v>41745</v>
      </c>
      <c r="O1202" s="20">
        <v>41121</v>
      </c>
      <c r="P1202" s="21">
        <f t="shared" si="36"/>
        <v>1</v>
      </c>
      <c r="Q1202" s="22">
        <f t="shared" si="37"/>
        <v>-624</v>
      </c>
    </row>
    <row r="1203" spans="1:17" x14ac:dyDescent="0.2">
      <c r="A1203" s="23">
        <v>115426</v>
      </c>
      <c r="B1203" s="17" t="s">
        <v>179</v>
      </c>
      <c r="C1203" s="17" t="s">
        <v>7717</v>
      </c>
      <c r="D1203" s="17" t="s">
        <v>8974</v>
      </c>
      <c r="E1203" s="17" t="s">
        <v>7693</v>
      </c>
      <c r="F1203" s="17" t="s">
        <v>7694</v>
      </c>
      <c r="G1203" s="18">
        <v>0.22</v>
      </c>
      <c r="H1203" s="18">
        <v>11.96</v>
      </c>
      <c r="I1203" s="19">
        <v>430964.26</v>
      </c>
      <c r="J1203" s="20">
        <v>40949</v>
      </c>
      <c r="K1203" s="17" t="s">
        <v>9449</v>
      </c>
      <c r="L1203" s="17" t="s">
        <v>8034</v>
      </c>
      <c r="M1203" s="17" t="s">
        <v>9450</v>
      </c>
      <c r="N1203" s="20">
        <v>41745</v>
      </c>
      <c r="O1203" s="20">
        <v>41121</v>
      </c>
      <c r="P1203" s="21">
        <f t="shared" si="36"/>
        <v>1</v>
      </c>
      <c r="Q1203" s="22">
        <f t="shared" si="37"/>
        <v>-624</v>
      </c>
    </row>
    <row r="1204" spans="1:17" x14ac:dyDescent="0.2">
      <c r="A1204" s="23">
        <v>83560.009999999995</v>
      </c>
      <c r="B1204" s="17" t="s">
        <v>49</v>
      </c>
      <c r="C1204" s="17" t="s">
        <v>7692</v>
      </c>
      <c r="D1204" s="17" t="s">
        <v>4612</v>
      </c>
      <c r="E1204" s="17" t="s">
        <v>7693</v>
      </c>
      <c r="F1204" s="17" t="s">
        <v>7710</v>
      </c>
      <c r="G1204" s="18">
        <v>0</v>
      </c>
      <c r="H1204" s="18">
        <v>7.95</v>
      </c>
      <c r="I1204" s="19">
        <v>842124.39</v>
      </c>
      <c r="J1204" s="20">
        <v>41831</v>
      </c>
      <c r="K1204" s="17" t="s">
        <v>9452</v>
      </c>
      <c r="L1204" s="17" t="s">
        <v>7696</v>
      </c>
      <c r="M1204" s="17" t="s">
        <v>8055</v>
      </c>
      <c r="N1204" s="20">
        <v>41958</v>
      </c>
      <c r="O1204" s="20">
        <v>41958</v>
      </c>
      <c r="P1204" s="21">
        <f t="shared" si="36"/>
        <v>0</v>
      </c>
      <c r="Q1204" s="22">
        <f t="shared" si="37"/>
        <v>0</v>
      </c>
    </row>
    <row r="1205" spans="1:17" x14ac:dyDescent="0.2">
      <c r="A1205" s="23">
        <v>84912.01</v>
      </c>
      <c r="B1205" s="17" t="s">
        <v>179</v>
      </c>
      <c r="C1205" s="17" t="s">
        <v>7717</v>
      </c>
      <c r="D1205" s="17" t="s">
        <v>9453</v>
      </c>
      <c r="E1205" s="17" t="s">
        <v>7693</v>
      </c>
      <c r="F1205" s="17" t="s">
        <v>7694</v>
      </c>
      <c r="G1205" s="18">
        <v>0</v>
      </c>
      <c r="H1205" s="18">
        <v>6.02</v>
      </c>
      <c r="I1205" s="19">
        <v>263821.96000000002</v>
      </c>
      <c r="J1205" s="20">
        <v>40949</v>
      </c>
      <c r="K1205" s="17" t="s">
        <v>9449</v>
      </c>
      <c r="L1205" s="17" t="s">
        <v>8034</v>
      </c>
      <c r="M1205" s="17" t="s">
        <v>9450</v>
      </c>
      <c r="N1205" s="20">
        <v>41745</v>
      </c>
      <c r="O1205" s="20">
        <v>41121</v>
      </c>
      <c r="P1205" s="21">
        <f t="shared" si="36"/>
        <v>1</v>
      </c>
      <c r="Q1205" s="22">
        <f t="shared" si="37"/>
        <v>-624</v>
      </c>
    </row>
    <row r="1206" spans="1:17" x14ac:dyDescent="0.2">
      <c r="A1206" s="23">
        <v>84912.01</v>
      </c>
      <c r="B1206" s="17" t="s">
        <v>282</v>
      </c>
      <c r="C1206" s="17" t="s">
        <v>8099</v>
      </c>
      <c r="D1206" s="17" t="s">
        <v>9453</v>
      </c>
      <c r="E1206" s="17" t="s">
        <v>7693</v>
      </c>
      <c r="F1206" s="17" t="s">
        <v>7694</v>
      </c>
      <c r="G1206" s="18">
        <v>0</v>
      </c>
      <c r="H1206" s="18">
        <v>1.79</v>
      </c>
      <c r="I1206" s="19">
        <v>263821.96000000002</v>
      </c>
      <c r="J1206" s="20">
        <v>40949</v>
      </c>
      <c r="K1206" s="17" t="s">
        <v>9449</v>
      </c>
      <c r="L1206" s="17" t="s">
        <v>8034</v>
      </c>
      <c r="M1206" s="17" t="s">
        <v>9450</v>
      </c>
      <c r="N1206" s="20">
        <v>41745</v>
      </c>
      <c r="O1206" s="20">
        <v>41121</v>
      </c>
      <c r="P1206" s="21">
        <f t="shared" si="36"/>
        <v>1</v>
      </c>
      <c r="Q1206" s="22">
        <f t="shared" si="37"/>
        <v>-624</v>
      </c>
    </row>
    <row r="1207" spans="1:17" x14ac:dyDescent="0.2">
      <c r="A1207" s="23">
        <v>120426</v>
      </c>
      <c r="B1207" s="17" t="s">
        <v>98</v>
      </c>
      <c r="C1207" s="17" t="s">
        <v>7760</v>
      </c>
      <c r="D1207" s="17" t="s">
        <v>99</v>
      </c>
      <c r="E1207" s="17" t="s">
        <v>7693</v>
      </c>
      <c r="F1207" s="17" t="s">
        <v>7694</v>
      </c>
      <c r="G1207" s="18">
        <v>7.98</v>
      </c>
      <c r="H1207" s="18">
        <v>11.32</v>
      </c>
      <c r="I1207" s="19">
        <v>1208477.8400000001</v>
      </c>
      <c r="J1207" s="20">
        <v>42090</v>
      </c>
      <c r="K1207" s="17" t="s">
        <v>9455</v>
      </c>
      <c r="L1207" s="17" t="s">
        <v>7927</v>
      </c>
      <c r="M1207" s="17" t="s">
        <v>8799</v>
      </c>
      <c r="N1207" s="20">
        <v>42173</v>
      </c>
      <c r="O1207" s="20">
        <v>42173</v>
      </c>
      <c r="P1207" s="21">
        <f t="shared" si="36"/>
        <v>0</v>
      </c>
      <c r="Q1207" s="22">
        <f t="shared" si="37"/>
        <v>0</v>
      </c>
    </row>
    <row r="1208" spans="1:17" x14ac:dyDescent="0.2">
      <c r="A1208" s="23">
        <v>121046</v>
      </c>
      <c r="B1208" s="17" t="s">
        <v>102</v>
      </c>
      <c r="C1208" s="17" t="s">
        <v>7969</v>
      </c>
      <c r="D1208" s="17" t="s">
        <v>3466</v>
      </c>
      <c r="E1208" s="17" t="s">
        <v>7693</v>
      </c>
      <c r="F1208" s="17" t="s">
        <v>7694</v>
      </c>
      <c r="G1208" s="18">
        <v>0</v>
      </c>
      <c r="H1208" s="18">
        <v>11.68</v>
      </c>
      <c r="I1208" s="19">
        <v>1410055.3</v>
      </c>
      <c r="J1208" s="20">
        <v>42090</v>
      </c>
      <c r="K1208" s="17" t="s">
        <v>9457</v>
      </c>
      <c r="L1208" s="17" t="s">
        <v>7874</v>
      </c>
      <c r="M1208" s="17" t="s">
        <v>8474</v>
      </c>
      <c r="N1208" s="20">
        <v>42236</v>
      </c>
      <c r="O1208" s="20">
        <v>42236</v>
      </c>
      <c r="P1208" s="21">
        <f t="shared" si="36"/>
        <v>0</v>
      </c>
      <c r="Q1208" s="22">
        <f t="shared" si="37"/>
        <v>0</v>
      </c>
    </row>
    <row r="1209" spans="1:17" x14ac:dyDescent="0.2">
      <c r="A1209" s="23">
        <v>80312.009999999995</v>
      </c>
      <c r="B1209" s="17" t="s">
        <v>179</v>
      </c>
      <c r="C1209" s="17" t="s">
        <v>7717</v>
      </c>
      <c r="D1209" s="17" t="s">
        <v>5360</v>
      </c>
      <c r="E1209" s="17" t="s">
        <v>7693</v>
      </c>
      <c r="F1209" s="17" t="s">
        <v>7694</v>
      </c>
      <c r="G1209" s="18">
        <v>0</v>
      </c>
      <c r="H1209" s="18">
        <v>5.53</v>
      </c>
      <c r="I1209" s="19">
        <v>352526.26</v>
      </c>
      <c r="J1209" s="20">
        <v>41418</v>
      </c>
      <c r="K1209" s="17" t="s">
        <v>9458</v>
      </c>
      <c r="L1209" s="17" t="s">
        <v>7957</v>
      </c>
      <c r="M1209" s="17" t="s">
        <v>9345</v>
      </c>
      <c r="N1209" s="20">
        <v>41766</v>
      </c>
      <c r="O1209" s="20">
        <v>41498</v>
      </c>
      <c r="P1209" s="21">
        <f t="shared" si="36"/>
        <v>1</v>
      </c>
      <c r="Q1209" s="22">
        <f t="shared" si="37"/>
        <v>-268</v>
      </c>
    </row>
    <row r="1210" spans="1:17" x14ac:dyDescent="0.2">
      <c r="A1210" s="23">
        <v>84073.01</v>
      </c>
      <c r="B1210" s="17" t="s">
        <v>40</v>
      </c>
      <c r="C1210" s="17" t="s">
        <v>7781</v>
      </c>
      <c r="D1210" s="17" t="s">
        <v>1183</v>
      </c>
      <c r="E1210" s="17" t="s">
        <v>7693</v>
      </c>
      <c r="F1210" s="17" t="s">
        <v>7694</v>
      </c>
      <c r="G1210" s="18">
        <v>2.27</v>
      </c>
      <c r="H1210" s="18">
        <v>6.98</v>
      </c>
      <c r="I1210" s="19">
        <v>568777.80000000005</v>
      </c>
      <c r="J1210" s="20">
        <v>41782</v>
      </c>
      <c r="K1210" s="17" t="s">
        <v>9460</v>
      </c>
      <c r="L1210" s="17" t="s">
        <v>7699</v>
      </c>
      <c r="M1210" s="17" t="s">
        <v>8047</v>
      </c>
      <c r="N1210" s="20">
        <v>41939</v>
      </c>
      <c r="O1210" s="20">
        <v>41939</v>
      </c>
      <c r="P1210" s="21">
        <f t="shared" si="36"/>
        <v>0</v>
      </c>
      <c r="Q1210" s="22">
        <f t="shared" si="37"/>
        <v>0</v>
      </c>
    </row>
    <row r="1211" spans="1:17" x14ac:dyDescent="0.2">
      <c r="A1211" s="23">
        <v>115333</v>
      </c>
      <c r="B1211" s="17" t="s">
        <v>18</v>
      </c>
      <c r="C1211" s="17" t="s">
        <v>7700</v>
      </c>
      <c r="D1211" s="17" t="s">
        <v>696</v>
      </c>
      <c r="E1211" s="17" t="s">
        <v>7693</v>
      </c>
      <c r="F1211" s="17" t="s">
        <v>7694</v>
      </c>
      <c r="G1211" s="18">
        <v>0</v>
      </c>
      <c r="H1211" s="18">
        <v>1.22</v>
      </c>
      <c r="I1211" s="19">
        <v>203512.62</v>
      </c>
      <c r="J1211" s="20">
        <v>40711</v>
      </c>
      <c r="K1211" s="17" t="s">
        <v>9461</v>
      </c>
      <c r="L1211" s="17" t="s">
        <v>7937</v>
      </c>
      <c r="M1211" s="17" t="s">
        <v>7998</v>
      </c>
      <c r="N1211" s="20">
        <v>41789</v>
      </c>
      <c r="O1211" s="20">
        <v>40831</v>
      </c>
      <c r="P1211" s="21">
        <f t="shared" si="36"/>
        <v>1</v>
      </c>
      <c r="Q1211" s="22">
        <f t="shared" si="37"/>
        <v>-958</v>
      </c>
    </row>
    <row r="1212" spans="1:17" x14ac:dyDescent="0.2">
      <c r="A1212" s="23">
        <v>114869</v>
      </c>
      <c r="B1212" s="17" t="s">
        <v>18</v>
      </c>
      <c r="C1212" s="17" t="s">
        <v>7700</v>
      </c>
      <c r="D1212" s="17" t="s">
        <v>9462</v>
      </c>
      <c r="E1212" s="17" t="s">
        <v>7693</v>
      </c>
      <c r="F1212" s="17" t="s">
        <v>7694</v>
      </c>
      <c r="G1212" s="18">
        <v>0</v>
      </c>
      <c r="H1212" s="18">
        <v>6.91</v>
      </c>
      <c r="I1212" s="19">
        <v>1962320.55</v>
      </c>
      <c r="J1212" s="20">
        <v>40711</v>
      </c>
      <c r="K1212" s="17" t="s">
        <v>9461</v>
      </c>
      <c r="L1212" s="17" t="s">
        <v>7937</v>
      </c>
      <c r="M1212" s="17" t="s">
        <v>9020</v>
      </c>
      <c r="N1212" s="20">
        <v>41789</v>
      </c>
      <c r="O1212" s="20">
        <v>40831</v>
      </c>
      <c r="P1212" s="21">
        <f t="shared" si="36"/>
        <v>1</v>
      </c>
      <c r="Q1212" s="22">
        <f t="shared" si="37"/>
        <v>-958</v>
      </c>
    </row>
    <row r="1213" spans="1:17" x14ac:dyDescent="0.2">
      <c r="A1213" s="23">
        <v>116276</v>
      </c>
      <c r="B1213" s="17" t="s">
        <v>18</v>
      </c>
      <c r="C1213" s="17" t="s">
        <v>7700</v>
      </c>
      <c r="D1213" s="17" t="s">
        <v>523</v>
      </c>
      <c r="E1213" s="17" t="s">
        <v>7693</v>
      </c>
      <c r="F1213" s="17" t="s">
        <v>7868</v>
      </c>
      <c r="G1213" s="18">
        <v>18.059999999999999</v>
      </c>
      <c r="H1213" s="18">
        <v>23.675000000000001</v>
      </c>
      <c r="I1213" s="19">
        <v>2073750</v>
      </c>
      <c r="J1213" s="20">
        <v>41033</v>
      </c>
      <c r="K1213" s="17" t="s">
        <v>9463</v>
      </c>
      <c r="L1213" s="17" t="s">
        <v>7702</v>
      </c>
      <c r="M1213" s="17" t="s">
        <v>7998</v>
      </c>
      <c r="N1213" s="20">
        <v>41794</v>
      </c>
      <c r="O1213" s="20">
        <v>41185</v>
      </c>
      <c r="P1213" s="21">
        <f t="shared" si="36"/>
        <v>1</v>
      </c>
      <c r="Q1213" s="22">
        <f t="shared" si="37"/>
        <v>-609</v>
      </c>
    </row>
    <row r="1214" spans="1:17" x14ac:dyDescent="0.2">
      <c r="A1214" s="23">
        <v>120419</v>
      </c>
      <c r="B1214" s="17" t="s">
        <v>194</v>
      </c>
      <c r="C1214" s="17" t="s">
        <v>8336</v>
      </c>
      <c r="D1214" s="17" t="s">
        <v>442</v>
      </c>
      <c r="E1214" s="17" t="s">
        <v>7693</v>
      </c>
      <c r="F1214" s="17" t="s">
        <v>7694</v>
      </c>
      <c r="G1214" s="18">
        <v>4.72</v>
      </c>
      <c r="H1214" s="18">
        <v>17.149999999999999</v>
      </c>
      <c r="I1214" s="19">
        <v>393426.21</v>
      </c>
      <c r="J1214" s="20">
        <v>42048</v>
      </c>
      <c r="K1214" s="17" t="s">
        <v>9464</v>
      </c>
      <c r="L1214" s="17" t="s">
        <v>8034</v>
      </c>
      <c r="M1214" s="17" t="s">
        <v>9465</v>
      </c>
      <c r="N1214" s="20">
        <v>42193</v>
      </c>
      <c r="O1214" s="20">
        <v>42193</v>
      </c>
      <c r="P1214" s="21">
        <f t="shared" si="36"/>
        <v>0</v>
      </c>
      <c r="Q1214" s="22">
        <f t="shared" si="37"/>
        <v>0</v>
      </c>
    </row>
    <row r="1215" spans="1:17" x14ac:dyDescent="0.2">
      <c r="A1215" s="23">
        <v>119417</v>
      </c>
      <c r="B1215" s="17" t="s">
        <v>40</v>
      </c>
      <c r="C1215" s="17" t="s">
        <v>7781</v>
      </c>
      <c r="D1215" s="17" t="s">
        <v>9466</v>
      </c>
      <c r="E1215" s="17" t="s">
        <v>7693</v>
      </c>
      <c r="F1215" s="17" t="s">
        <v>7694</v>
      </c>
      <c r="G1215" s="18">
        <v>0</v>
      </c>
      <c r="H1215" s="18">
        <v>1.7250000000000001</v>
      </c>
      <c r="I1215" s="19">
        <v>902484.98</v>
      </c>
      <c r="J1215" s="20">
        <v>42412</v>
      </c>
      <c r="K1215" s="17" t="s">
        <v>9467</v>
      </c>
      <c r="L1215" s="17" t="s">
        <v>7699</v>
      </c>
      <c r="M1215" s="17" t="s">
        <v>3213</v>
      </c>
      <c r="N1215" s="20">
        <v>42625</v>
      </c>
      <c r="O1215" s="20">
        <v>42625</v>
      </c>
      <c r="P1215" s="21">
        <f t="shared" si="36"/>
        <v>0</v>
      </c>
      <c r="Q1215" s="22">
        <f t="shared" si="37"/>
        <v>0</v>
      </c>
    </row>
    <row r="1216" spans="1:17" x14ac:dyDescent="0.2">
      <c r="A1216" s="23">
        <v>120422</v>
      </c>
      <c r="B1216" s="17" t="s">
        <v>65</v>
      </c>
      <c r="C1216" s="17" t="s">
        <v>7771</v>
      </c>
      <c r="D1216" s="17" t="s">
        <v>448</v>
      </c>
      <c r="E1216" s="17" t="s">
        <v>7693</v>
      </c>
      <c r="F1216" s="17" t="s">
        <v>7694</v>
      </c>
      <c r="G1216" s="18">
        <v>3.55</v>
      </c>
      <c r="H1216" s="18">
        <v>7.35</v>
      </c>
      <c r="I1216" s="19">
        <v>580612.32999999996</v>
      </c>
      <c r="J1216" s="20">
        <v>42048</v>
      </c>
      <c r="K1216" s="17" t="s">
        <v>9468</v>
      </c>
      <c r="L1216" s="17" t="s">
        <v>8034</v>
      </c>
      <c r="M1216" s="17" t="s">
        <v>8469</v>
      </c>
      <c r="N1216" s="20">
        <v>42264</v>
      </c>
      <c r="O1216" s="20">
        <v>42264</v>
      </c>
      <c r="P1216" s="21">
        <f t="shared" si="36"/>
        <v>0</v>
      </c>
      <c r="Q1216" s="22">
        <f t="shared" si="37"/>
        <v>0</v>
      </c>
    </row>
    <row r="1217" spans="1:17" x14ac:dyDescent="0.2">
      <c r="A1217" s="23">
        <v>84292.01</v>
      </c>
      <c r="B1217" s="17" t="s">
        <v>102</v>
      </c>
      <c r="C1217" s="17" t="s">
        <v>7969</v>
      </c>
      <c r="D1217" s="17" t="s">
        <v>103</v>
      </c>
      <c r="E1217" s="17" t="s">
        <v>7693</v>
      </c>
      <c r="F1217" s="17" t="s">
        <v>7694</v>
      </c>
      <c r="G1217" s="18">
        <v>0</v>
      </c>
      <c r="H1217" s="18">
        <v>6</v>
      </c>
      <c r="I1217" s="19">
        <v>3691160.5</v>
      </c>
      <c r="J1217" s="20">
        <v>42342</v>
      </c>
      <c r="K1217" s="17" t="s">
        <v>9469</v>
      </c>
      <c r="L1217" s="17" t="s">
        <v>7874</v>
      </c>
      <c r="M1217" s="17" t="s">
        <v>4547</v>
      </c>
      <c r="N1217" s="20">
        <v>42599</v>
      </c>
      <c r="O1217" s="20">
        <v>42599</v>
      </c>
      <c r="P1217" s="21">
        <f t="shared" si="36"/>
        <v>0</v>
      </c>
      <c r="Q1217" s="22">
        <f t="shared" si="37"/>
        <v>0</v>
      </c>
    </row>
    <row r="1218" spans="1:17" x14ac:dyDescent="0.2">
      <c r="A1218" s="23">
        <v>104532.01</v>
      </c>
      <c r="B1218" s="17" t="s">
        <v>179</v>
      </c>
      <c r="C1218" s="17" t="s">
        <v>7717</v>
      </c>
      <c r="D1218" s="17" t="s">
        <v>122</v>
      </c>
      <c r="E1218" s="17" t="s">
        <v>7693</v>
      </c>
      <c r="F1218" s="17" t="s">
        <v>7694</v>
      </c>
      <c r="G1218" s="18">
        <v>15.35</v>
      </c>
      <c r="H1218" s="18">
        <v>19.309999999999999</v>
      </c>
      <c r="I1218" s="19">
        <v>4156966.14</v>
      </c>
      <c r="J1218" s="20">
        <v>42342</v>
      </c>
      <c r="K1218" s="17" t="s">
        <v>8497</v>
      </c>
      <c r="L1218" s="17" t="s">
        <v>7699</v>
      </c>
      <c r="M1218" s="17" t="s">
        <v>8498</v>
      </c>
      <c r="N1218" s="20">
        <v>42613</v>
      </c>
      <c r="O1218" s="20">
        <v>42613</v>
      </c>
      <c r="P1218" s="21">
        <f t="shared" si="36"/>
        <v>0</v>
      </c>
      <c r="Q1218" s="22">
        <f t="shared" si="37"/>
        <v>0</v>
      </c>
    </row>
    <row r="1219" spans="1:17" x14ac:dyDescent="0.2">
      <c r="A1219" s="23">
        <v>122488</v>
      </c>
      <c r="B1219" s="17" t="s">
        <v>217</v>
      </c>
      <c r="C1219" s="17" t="s">
        <v>8003</v>
      </c>
      <c r="D1219" s="17" t="s">
        <v>2533</v>
      </c>
      <c r="E1219" s="17" t="s">
        <v>7693</v>
      </c>
      <c r="F1219" s="17" t="s">
        <v>7694</v>
      </c>
      <c r="G1219" s="18">
        <v>19.690000000000001</v>
      </c>
      <c r="H1219" s="18">
        <v>21.2</v>
      </c>
      <c r="I1219" s="19">
        <v>393694.41</v>
      </c>
      <c r="J1219" s="20">
        <v>42825</v>
      </c>
      <c r="K1219" s="17" t="s">
        <v>8824</v>
      </c>
      <c r="L1219" s="17" t="s">
        <v>7699</v>
      </c>
      <c r="M1219" s="17" t="s">
        <v>3213</v>
      </c>
      <c r="N1219" s="20">
        <v>43019</v>
      </c>
      <c r="O1219" s="20">
        <v>43019</v>
      </c>
      <c r="P1219" s="21">
        <f t="shared" ref="P1219:P1282" si="38">IF(N1219=O1219,0,1)</f>
        <v>0</v>
      </c>
      <c r="Q1219" s="22">
        <f t="shared" ref="Q1219:Q1282" si="39">O1219-N1219</f>
        <v>0</v>
      </c>
    </row>
    <row r="1220" spans="1:17" x14ac:dyDescent="0.2">
      <c r="A1220" s="23">
        <v>122088</v>
      </c>
      <c r="B1220" s="17" t="s">
        <v>65</v>
      </c>
      <c r="C1220" s="17" t="s">
        <v>7771</v>
      </c>
      <c r="D1220" s="17" t="s">
        <v>3103</v>
      </c>
      <c r="E1220" s="17" t="s">
        <v>7693</v>
      </c>
      <c r="F1220" s="17" t="s">
        <v>7694</v>
      </c>
      <c r="G1220" s="18">
        <v>8.89</v>
      </c>
      <c r="H1220" s="18">
        <v>10.85</v>
      </c>
      <c r="I1220" s="19">
        <v>1465865.13</v>
      </c>
      <c r="J1220" s="20">
        <v>42545</v>
      </c>
      <c r="K1220" s="17" t="s">
        <v>9470</v>
      </c>
      <c r="L1220" s="17" t="s">
        <v>9471</v>
      </c>
      <c r="M1220" s="17" t="s">
        <v>9133</v>
      </c>
      <c r="N1220" s="20">
        <v>42674</v>
      </c>
      <c r="O1220" s="20">
        <v>42674</v>
      </c>
      <c r="P1220" s="21">
        <f t="shared" si="38"/>
        <v>0</v>
      </c>
      <c r="Q1220" s="22">
        <f t="shared" si="39"/>
        <v>0</v>
      </c>
    </row>
    <row r="1221" spans="1:17" x14ac:dyDescent="0.2">
      <c r="A1221" s="23">
        <v>122481</v>
      </c>
      <c r="B1221" s="17" t="s">
        <v>54</v>
      </c>
      <c r="C1221" s="17" t="s">
        <v>7709</v>
      </c>
      <c r="D1221" s="17" t="s">
        <v>796</v>
      </c>
      <c r="E1221" s="17" t="s">
        <v>7693</v>
      </c>
      <c r="F1221" s="17" t="s">
        <v>7694</v>
      </c>
      <c r="G1221" s="18">
        <v>12.15</v>
      </c>
      <c r="H1221" s="18">
        <v>15.17</v>
      </c>
      <c r="I1221" s="19">
        <v>2125883.17</v>
      </c>
      <c r="J1221" s="20">
        <v>42461</v>
      </c>
      <c r="K1221" s="17" t="s">
        <v>9181</v>
      </c>
      <c r="L1221" s="17" t="s">
        <v>7699</v>
      </c>
      <c r="M1221" s="17" t="s">
        <v>9182</v>
      </c>
      <c r="N1221" s="20">
        <v>42606</v>
      </c>
      <c r="O1221" s="20">
        <v>42606</v>
      </c>
      <c r="P1221" s="21">
        <f t="shared" si="38"/>
        <v>0</v>
      </c>
      <c r="Q1221" s="22">
        <f t="shared" si="39"/>
        <v>0</v>
      </c>
    </row>
    <row r="1222" spans="1:17" x14ac:dyDescent="0.2">
      <c r="A1222" s="23">
        <v>122585</v>
      </c>
      <c r="B1222" s="17" t="s">
        <v>40</v>
      </c>
      <c r="C1222" s="17" t="s">
        <v>7781</v>
      </c>
      <c r="D1222" s="17" t="s">
        <v>379</v>
      </c>
      <c r="E1222" s="17" t="s">
        <v>7693</v>
      </c>
      <c r="F1222" s="17" t="s">
        <v>7694</v>
      </c>
      <c r="G1222" s="18">
        <v>16.75</v>
      </c>
      <c r="H1222" s="18">
        <v>20.239999999999998</v>
      </c>
      <c r="I1222" s="19">
        <v>996045.36</v>
      </c>
      <c r="J1222" s="20">
        <v>42461</v>
      </c>
      <c r="K1222" s="17" t="s">
        <v>9472</v>
      </c>
      <c r="L1222" s="17" t="s">
        <v>7744</v>
      </c>
      <c r="M1222" s="17" t="s">
        <v>9206</v>
      </c>
      <c r="N1222" s="20">
        <v>42563</v>
      </c>
      <c r="O1222" s="20">
        <v>42563</v>
      </c>
      <c r="P1222" s="21">
        <f t="shared" si="38"/>
        <v>0</v>
      </c>
      <c r="Q1222" s="22">
        <f t="shared" si="39"/>
        <v>0</v>
      </c>
    </row>
    <row r="1223" spans="1:17" x14ac:dyDescent="0.2">
      <c r="A1223" s="23">
        <v>123862</v>
      </c>
      <c r="B1223" s="17" t="s">
        <v>318</v>
      </c>
      <c r="C1223" s="17" t="s">
        <v>7887</v>
      </c>
      <c r="D1223" s="17" t="s">
        <v>679</v>
      </c>
      <c r="E1223" s="17" t="s">
        <v>7693</v>
      </c>
      <c r="F1223" s="17" t="s">
        <v>7694</v>
      </c>
      <c r="G1223" s="18">
        <v>12.48</v>
      </c>
      <c r="H1223" s="18">
        <v>14.86</v>
      </c>
      <c r="I1223" s="19">
        <v>377782.57</v>
      </c>
      <c r="J1223" s="20">
        <v>42909</v>
      </c>
      <c r="K1223" s="17" t="s">
        <v>9473</v>
      </c>
      <c r="L1223" s="17" t="s">
        <v>9252</v>
      </c>
      <c r="M1223" s="17" t="s">
        <v>3213</v>
      </c>
      <c r="N1223" s="20">
        <v>43061</v>
      </c>
      <c r="O1223" s="20">
        <v>43061</v>
      </c>
      <c r="P1223" s="21">
        <f t="shared" si="38"/>
        <v>0</v>
      </c>
      <c r="Q1223" s="22">
        <f t="shared" si="39"/>
        <v>0</v>
      </c>
    </row>
    <row r="1224" spans="1:17" x14ac:dyDescent="0.2">
      <c r="A1224" s="23">
        <v>81698.03</v>
      </c>
      <c r="B1224" s="17" t="s">
        <v>54</v>
      </c>
      <c r="C1224" s="17" t="s">
        <v>7709</v>
      </c>
      <c r="D1224" s="17" t="s">
        <v>757</v>
      </c>
      <c r="E1224" s="17" t="s">
        <v>7693</v>
      </c>
      <c r="F1224" s="17" t="s">
        <v>7694</v>
      </c>
      <c r="G1224" s="18">
        <v>4.5</v>
      </c>
      <c r="H1224" s="18">
        <v>8.33</v>
      </c>
      <c r="I1224" s="19">
        <v>4282144.22</v>
      </c>
      <c r="J1224" s="20">
        <v>42412</v>
      </c>
      <c r="K1224" s="17" t="s">
        <v>8112</v>
      </c>
      <c r="L1224" s="17" t="s">
        <v>7706</v>
      </c>
      <c r="M1224" s="17" t="s">
        <v>8105</v>
      </c>
      <c r="N1224" s="20">
        <v>42643</v>
      </c>
      <c r="O1224" s="20">
        <v>42643</v>
      </c>
      <c r="P1224" s="21">
        <f t="shared" si="38"/>
        <v>0</v>
      </c>
      <c r="Q1224" s="22">
        <f t="shared" si="39"/>
        <v>0</v>
      </c>
    </row>
    <row r="1225" spans="1:17" x14ac:dyDescent="0.2">
      <c r="A1225" s="23">
        <v>123994</v>
      </c>
      <c r="B1225" s="17" t="s">
        <v>83</v>
      </c>
      <c r="C1225" s="17" t="s">
        <v>8094</v>
      </c>
      <c r="D1225" s="17" t="s">
        <v>139</v>
      </c>
      <c r="E1225" s="17" t="s">
        <v>7693</v>
      </c>
      <c r="F1225" s="17" t="s">
        <v>7694</v>
      </c>
      <c r="G1225" s="18">
        <v>0</v>
      </c>
      <c r="H1225" s="18">
        <v>8.1999999999999993</v>
      </c>
      <c r="I1225" s="19">
        <v>870816.9</v>
      </c>
      <c r="J1225" s="20">
        <v>42867</v>
      </c>
      <c r="K1225" s="17" t="s">
        <v>9474</v>
      </c>
      <c r="L1225" s="17" t="s">
        <v>7696</v>
      </c>
      <c r="M1225" s="17" t="s">
        <v>3582</v>
      </c>
      <c r="N1225" s="20">
        <v>42975</v>
      </c>
      <c r="O1225" s="20">
        <v>42975</v>
      </c>
      <c r="P1225" s="21">
        <f t="shared" si="38"/>
        <v>0</v>
      </c>
      <c r="Q1225" s="22">
        <f t="shared" si="39"/>
        <v>0</v>
      </c>
    </row>
    <row r="1226" spans="1:17" x14ac:dyDescent="0.2">
      <c r="A1226" s="23">
        <v>123860</v>
      </c>
      <c r="B1226" s="17" t="s">
        <v>152</v>
      </c>
      <c r="C1226" s="17" t="s">
        <v>7994</v>
      </c>
      <c r="D1226" s="17" t="s">
        <v>153</v>
      </c>
      <c r="E1226" s="17" t="s">
        <v>7693</v>
      </c>
      <c r="F1226" s="17" t="s">
        <v>7694</v>
      </c>
      <c r="G1226" s="18">
        <v>3.72</v>
      </c>
      <c r="H1226" s="18">
        <v>7.3</v>
      </c>
      <c r="I1226" s="19">
        <v>694774.08</v>
      </c>
      <c r="J1226" s="20">
        <v>42867</v>
      </c>
      <c r="K1226" s="17" t="s">
        <v>8122</v>
      </c>
      <c r="L1226" s="17" t="s">
        <v>7699</v>
      </c>
      <c r="M1226" s="17" t="s">
        <v>3213</v>
      </c>
      <c r="N1226" s="20">
        <v>43053</v>
      </c>
      <c r="O1226" s="20">
        <v>43053</v>
      </c>
      <c r="P1226" s="21">
        <f t="shared" si="38"/>
        <v>0</v>
      </c>
      <c r="Q1226" s="22">
        <f t="shared" si="39"/>
        <v>0</v>
      </c>
    </row>
    <row r="1227" spans="1:17" x14ac:dyDescent="0.2">
      <c r="A1227" s="23">
        <v>123843</v>
      </c>
      <c r="B1227" s="17" t="s">
        <v>152</v>
      </c>
      <c r="C1227" s="17" t="s">
        <v>7994</v>
      </c>
      <c r="D1227" s="17" t="s">
        <v>1454</v>
      </c>
      <c r="E1227" s="17" t="s">
        <v>7693</v>
      </c>
      <c r="F1227" s="17" t="s">
        <v>7694</v>
      </c>
      <c r="G1227" s="18">
        <v>13.54</v>
      </c>
      <c r="H1227" s="18">
        <v>14.71</v>
      </c>
      <c r="I1227" s="19">
        <v>430150</v>
      </c>
      <c r="J1227" s="20">
        <v>42867</v>
      </c>
      <c r="K1227" s="17" t="s">
        <v>8122</v>
      </c>
      <c r="L1227" s="17" t="s">
        <v>7699</v>
      </c>
      <c r="M1227" s="17" t="s">
        <v>3213</v>
      </c>
      <c r="N1227" s="20">
        <v>43053</v>
      </c>
      <c r="O1227" s="20">
        <v>43053</v>
      </c>
      <c r="P1227" s="21">
        <f t="shared" si="38"/>
        <v>0</v>
      </c>
      <c r="Q1227" s="22">
        <f t="shared" si="39"/>
        <v>0</v>
      </c>
    </row>
    <row r="1228" spans="1:17" x14ac:dyDescent="0.2">
      <c r="A1228" s="23">
        <v>126066</v>
      </c>
      <c r="B1228" s="17" t="s">
        <v>292</v>
      </c>
      <c r="C1228" s="17" t="s">
        <v>8052</v>
      </c>
      <c r="D1228" s="17" t="s">
        <v>401</v>
      </c>
      <c r="E1228" s="17" t="s">
        <v>7693</v>
      </c>
      <c r="F1228" s="17" t="s">
        <v>7694</v>
      </c>
      <c r="G1228" s="18">
        <v>0</v>
      </c>
      <c r="H1228" s="18">
        <v>2.63</v>
      </c>
      <c r="I1228" s="19">
        <v>1575503.63</v>
      </c>
      <c r="J1228" s="20">
        <v>43182</v>
      </c>
      <c r="K1228" s="17" t="s">
        <v>9475</v>
      </c>
      <c r="L1228" s="17" t="s">
        <v>7699</v>
      </c>
      <c r="M1228" s="17" t="s">
        <v>3213</v>
      </c>
      <c r="N1228" s="20">
        <v>43383</v>
      </c>
      <c r="O1228" s="20">
        <v>43383</v>
      </c>
      <c r="P1228" s="21">
        <f t="shared" si="38"/>
        <v>0</v>
      </c>
      <c r="Q1228" s="22">
        <f t="shared" si="39"/>
        <v>0</v>
      </c>
    </row>
    <row r="1229" spans="1:17" x14ac:dyDescent="0.2">
      <c r="A1229" s="23">
        <v>123979</v>
      </c>
      <c r="B1229" s="17" t="s">
        <v>306</v>
      </c>
      <c r="C1229" s="17" t="s">
        <v>8320</v>
      </c>
      <c r="D1229" s="17" t="s">
        <v>385</v>
      </c>
      <c r="E1229" s="17" t="s">
        <v>7693</v>
      </c>
      <c r="F1229" s="17" t="s">
        <v>7694</v>
      </c>
      <c r="G1229" s="18">
        <v>10.73</v>
      </c>
      <c r="H1229" s="18">
        <v>13.29</v>
      </c>
      <c r="I1229" s="19">
        <v>82782.570000000007</v>
      </c>
      <c r="J1229" s="20">
        <v>42825</v>
      </c>
      <c r="K1229" s="17" t="s">
        <v>8539</v>
      </c>
      <c r="L1229" s="17" t="s">
        <v>8034</v>
      </c>
      <c r="M1229" s="17" t="s">
        <v>4674</v>
      </c>
      <c r="N1229" s="20">
        <v>43050</v>
      </c>
      <c r="O1229" s="20">
        <v>43050</v>
      </c>
      <c r="P1229" s="21">
        <f t="shared" si="38"/>
        <v>0</v>
      </c>
      <c r="Q1229" s="22">
        <f t="shared" si="39"/>
        <v>0</v>
      </c>
    </row>
    <row r="1230" spans="1:17" x14ac:dyDescent="0.2">
      <c r="A1230" s="23">
        <v>123978</v>
      </c>
      <c r="B1230" s="17" t="s">
        <v>306</v>
      </c>
      <c r="C1230" s="17" t="s">
        <v>8320</v>
      </c>
      <c r="D1230" s="17" t="s">
        <v>379</v>
      </c>
      <c r="E1230" s="17" t="s">
        <v>7693</v>
      </c>
      <c r="F1230" s="17" t="s">
        <v>7694</v>
      </c>
      <c r="G1230" s="18">
        <v>0</v>
      </c>
      <c r="H1230" s="18">
        <v>4.68</v>
      </c>
      <c r="I1230" s="19">
        <v>173837.22</v>
      </c>
      <c r="J1230" s="20">
        <v>42825</v>
      </c>
      <c r="K1230" s="17" t="s">
        <v>8539</v>
      </c>
      <c r="L1230" s="17" t="s">
        <v>8034</v>
      </c>
      <c r="M1230" s="17" t="s">
        <v>4674</v>
      </c>
      <c r="N1230" s="20">
        <v>43050</v>
      </c>
      <c r="O1230" s="20">
        <v>43050</v>
      </c>
      <c r="P1230" s="21">
        <f t="shared" si="38"/>
        <v>0</v>
      </c>
      <c r="Q1230" s="22">
        <f t="shared" si="39"/>
        <v>0</v>
      </c>
    </row>
    <row r="1231" spans="1:17" x14ac:dyDescent="0.2">
      <c r="A1231" s="23">
        <v>123936</v>
      </c>
      <c r="B1231" s="17" t="s">
        <v>304</v>
      </c>
      <c r="C1231" s="17" t="s">
        <v>8128</v>
      </c>
      <c r="D1231" s="17" t="s">
        <v>3613</v>
      </c>
      <c r="E1231" s="17" t="s">
        <v>7693</v>
      </c>
      <c r="F1231" s="17" t="s">
        <v>7694</v>
      </c>
      <c r="G1231" s="18">
        <v>0</v>
      </c>
      <c r="H1231" s="18">
        <v>4.38</v>
      </c>
      <c r="I1231" s="19">
        <v>959575.37</v>
      </c>
      <c r="J1231" s="20">
        <v>43140</v>
      </c>
      <c r="K1231" s="17" t="s">
        <v>9476</v>
      </c>
      <c r="L1231" s="17" t="s">
        <v>7702</v>
      </c>
      <c r="M1231" s="17" t="s">
        <v>4718</v>
      </c>
      <c r="N1231" s="20">
        <v>43280</v>
      </c>
      <c r="O1231" s="20">
        <v>43280</v>
      </c>
      <c r="P1231" s="21">
        <f t="shared" si="38"/>
        <v>0</v>
      </c>
      <c r="Q1231" s="22">
        <f t="shared" si="39"/>
        <v>0</v>
      </c>
    </row>
    <row r="1232" spans="1:17" x14ac:dyDescent="0.2">
      <c r="A1232" s="23">
        <v>115545</v>
      </c>
      <c r="B1232" s="17" t="s">
        <v>43</v>
      </c>
      <c r="C1232" s="17" t="s">
        <v>7816</v>
      </c>
      <c r="D1232" s="17" t="s">
        <v>126</v>
      </c>
      <c r="E1232" s="17" t="s">
        <v>7693</v>
      </c>
      <c r="F1232" s="17" t="s">
        <v>7694</v>
      </c>
      <c r="G1232" s="18">
        <v>8.4700000000000006</v>
      </c>
      <c r="H1232" s="18">
        <v>12.93</v>
      </c>
      <c r="I1232" s="19">
        <v>1280956.51</v>
      </c>
      <c r="J1232" s="20">
        <v>41684</v>
      </c>
      <c r="K1232" s="17" t="s">
        <v>9477</v>
      </c>
      <c r="L1232" s="17" t="s">
        <v>7728</v>
      </c>
      <c r="M1232" s="17" t="s">
        <v>9478</v>
      </c>
      <c r="N1232" s="20">
        <v>41799</v>
      </c>
      <c r="O1232" s="20">
        <v>41768</v>
      </c>
      <c r="P1232" s="21">
        <f t="shared" si="38"/>
        <v>1</v>
      </c>
      <c r="Q1232" s="22">
        <f t="shared" si="39"/>
        <v>-31</v>
      </c>
    </row>
    <row r="1233" spans="1:17" x14ac:dyDescent="0.2">
      <c r="A1233" s="23">
        <v>123996</v>
      </c>
      <c r="B1233" s="17" t="s">
        <v>40</v>
      </c>
      <c r="C1233" s="17" t="s">
        <v>7781</v>
      </c>
      <c r="D1233" s="17" t="s">
        <v>363</v>
      </c>
      <c r="E1233" s="17" t="s">
        <v>7693</v>
      </c>
      <c r="F1233" s="17" t="s">
        <v>7694</v>
      </c>
      <c r="G1233" s="18">
        <v>12</v>
      </c>
      <c r="H1233" s="18">
        <v>15.01</v>
      </c>
      <c r="I1233" s="19">
        <v>1027399.62</v>
      </c>
      <c r="J1233" s="20">
        <v>42867</v>
      </c>
      <c r="K1233" s="17" t="s">
        <v>9479</v>
      </c>
      <c r="L1233" s="17" t="s">
        <v>7699</v>
      </c>
      <c r="M1233" s="17" t="s">
        <v>3213</v>
      </c>
      <c r="N1233" s="20">
        <v>43010</v>
      </c>
      <c r="O1233" s="20">
        <v>43010</v>
      </c>
      <c r="P1233" s="21">
        <f t="shared" si="38"/>
        <v>0</v>
      </c>
      <c r="Q1233" s="22">
        <f t="shared" si="39"/>
        <v>0</v>
      </c>
    </row>
    <row r="1234" spans="1:17" x14ac:dyDescent="0.2">
      <c r="A1234" s="23">
        <v>85065.02</v>
      </c>
      <c r="B1234" s="17" t="s">
        <v>54</v>
      </c>
      <c r="C1234" s="17" t="s">
        <v>7709</v>
      </c>
      <c r="D1234" s="17" t="s">
        <v>2986</v>
      </c>
      <c r="E1234" s="17" t="s">
        <v>7693</v>
      </c>
      <c r="F1234" s="17" t="s">
        <v>7694</v>
      </c>
      <c r="G1234" s="18">
        <v>1.33</v>
      </c>
      <c r="H1234" s="18">
        <v>3.86</v>
      </c>
      <c r="I1234" s="19">
        <v>526333.64</v>
      </c>
      <c r="J1234" s="20">
        <v>42825</v>
      </c>
      <c r="K1234" s="17" t="s">
        <v>8170</v>
      </c>
      <c r="L1234" s="17" t="s">
        <v>7849</v>
      </c>
      <c r="M1234" s="17" t="s">
        <v>3213</v>
      </c>
      <c r="N1234" s="20">
        <v>43027</v>
      </c>
      <c r="O1234" s="20">
        <v>43027</v>
      </c>
      <c r="P1234" s="21">
        <f t="shared" si="38"/>
        <v>0</v>
      </c>
      <c r="Q1234" s="22">
        <f t="shared" si="39"/>
        <v>0</v>
      </c>
    </row>
    <row r="1235" spans="1:17" x14ac:dyDescent="0.2">
      <c r="A1235" s="23">
        <v>126156</v>
      </c>
      <c r="B1235" s="17" t="s">
        <v>278</v>
      </c>
      <c r="C1235" s="17" t="s">
        <v>7968</v>
      </c>
      <c r="D1235" s="17" t="s">
        <v>4713</v>
      </c>
      <c r="E1235" s="17" t="s">
        <v>7693</v>
      </c>
      <c r="F1235" s="17" t="s">
        <v>7710</v>
      </c>
      <c r="G1235" s="18">
        <v>9.2100000000000009</v>
      </c>
      <c r="H1235" s="18">
        <v>16.600000000000001</v>
      </c>
      <c r="I1235" s="19">
        <v>1337154</v>
      </c>
      <c r="J1235" s="20">
        <v>43231</v>
      </c>
      <c r="K1235" s="17" t="s">
        <v>9480</v>
      </c>
      <c r="L1235" s="17" t="s">
        <v>7699</v>
      </c>
      <c r="M1235" s="17" t="s">
        <v>9481</v>
      </c>
      <c r="N1235" s="20">
        <v>43363</v>
      </c>
      <c r="O1235" s="20">
        <v>43363</v>
      </c>
      <c r="P1235" s="21">
        <f t="shared" si="38"/>
        <v>0</v>
      </c>
      <c r="Q1235" s="22">
        <f t="shared" si="39"/>
        <v>0</v>
      </c>
    </row>
    <row r="1236" spans="1:17" x14ac:dyDescent="0.2">
      <c r="A1236" s="23">
        <v>126305</v>
      </c>
      <c r="B1236" s="17" t="s">
        <v>304</v>
      </c>
      <c r="C1236" s="17" t="s">
        <v>8128</v>
      </c>
      <c r="D1236" s="17" t="s">
        <v>533</v>
      </c>
      <c r="E1236" s="17" t="s">
        <v>7693</v>
      </c>
      <c r="F1236" s="17" t="s">
        <v>7694</v>
      </c>
      <c r="G1236" s="18">
        <v>9</v>
      </c>
      <c r="H1236" s="18">
        <v>11.85</v>
      </c>
      <c r="I1236" s="19">
        <v>1067814.95</v>
      </c>
      <c r="J1236" s="20">
        <v>43182</v>
      </c>
      <c r="K1236" s="17" t="s">
        <v>9482</v>
      </c>
      <c r="L1236" s="17" t="s">
        <v>7702</v>
      </c>
      <c r="M1236" s="17" t="s">
        <v>4809</v>
      </c>
      <c r="N1236" s="20">
        <v>43374</v>
      </c>
      <c r="O1236" s="20">
        <v>43374</v>
      </c>
      <c r="P1236" s="21">
        <f t="shared" si="38"/>
        <v>0</v>
      </c>
      <c r="Q1236" s="22">
        <f t="shared" si="39"/>
        <v>0</v>
      </c>
    </row>
    <row r="1237" spans="1:17" x14ac:dyDescent="0.2">
      <c r="A1237" s="23">
        <v>126036</v>
      </c>
      <c r="B1237" s="17" t="s">
        <v>40</v>
      </c>
      <c r="C1237" s="17" t="s">
        <v>7781</v>
      </c>
      <c r="D1237" s="17" t="s">
        <v>119</v>
      </c>
      <c r="E1237" s="17" t="s">
        <v>7693</v>
      </c>
      <c r="F1237" s="17" t="s">
        <v>7694</v>
      </c>
      <c r="G1237" s="18">
        <v>0</v>
      </c>
      <c r="H1237" s="18">
        <v>1.1499999999999999</v>
      </c>
      <c r="I1237" s="19">
        <v>660800.04</v>
      </c>
      <c r="J1237" s="20">
        <v>43140</v>
      </c>
      <c r="K1237" s="17" t="s">
        <v>8152</v>
      </c>
      <c r="L1237" s="17" t="s">
        <v>7699</v>
      </c>
      <c r="M1237" s="17" t="s">
        <v>3213</v>
      </c>
      <c r="N1237" s="20">
        <v>43324</v>
      </c>
      <c r="O1237" s="20">
        <v>43324</v>
      </c>
      <c r="P1237" s="21">
        <f t="shared" si="38"/>
        <v>0</v>
      </c>
      <c r="Q1237" s="22">
        <f t="shared" si="39"/>
        <v>0</v>
      </c>
    </row>
    <row r="1238" spans="1:17" x14ac:dyDescent="0.2">
      <c r="A1238" s="23">
        <v>119198</v>
      </c>
      <c r="B1238" s="17" t="s">
        <v>206</v>
      </c>
      <c r="C1238" s="17" t="s">
        <v>8367</v>
      </c>
      <c r="D1238" s="17" t="s">
        <v>5547</v>
      </c>
      <c r="E1238" s="17" t="s">
        <v>7693</v>
      </c>
      <c r="F1238" s="17" t="s">
        <v>7694</v>
      </c>
      <c r="G1238" s="18">
        <v>2.08</v>
      </c>
      <c r="H1238" s="18">
        <v>10.23</v>
      </c>
      <c r="I1238" s="19">
        <v>990208.3</v>
      </c>
      <c r="J1238" s="20">
        <v>41684</v>
      </c>
      <c r="K1238" s="17" t="s">
        <v>9483</v>
      </c>
      <c r="L1238" s="17" t="s">
        <v>7728</v>
      </c>
      <c r="M1238" s="17" t="s">
        <v>9484</v>
      </c>
      <c r="N1238" s="20">
        <v>41816</v>
      </c>
      <c r="O1238" s="20">
        <v>41793</v>
      </c>
      <c r="P1238" s="21">
        <f t="shared" si="38"/>
        <v>1</v>
      </c>
      <c r="Q1238" s="22">
        <f t="shared" si="39"/>
        <v>-23</v>
      </c>
    </row>
    <row r="1239" spans="1:17" x14ac:dyDescent="0.2">
      <c r="A1239" s="23">
        <v>126210</v>
      </c>
      <c r="B1239" s="17" t="s">
        <v>320</v>
      </c>
      <c r="C1239" s="17" t="s">
        <v>8012</v>
      </c>
      <c r="D1239" s="17" t="s">
        <v>977</v>
      </c>
      <c r="E1239" s="17" t="s">
        <v>7693</v>
      </c>
      <c r="F1239" s="17" t="s">
        <v>7694</v>
      </c>
      <c r="G1239" s="18">
        <v>14.63</v>
      </c>
      <c r="H1239" s="18">
        <v>20.92</v>
      </c>
      <c r="I1239" s="19">
        <v>1135704</v>
      </c>
      <c r="J1239" s="20">
        <v>43182</v>
      </c>
      <c r="K1239" s="17" t="s">
        <v>9485</v>
      </c>
      <c r="L1239" s="17" t="s">
        <v>8110</v>
      </c>
      <c r="M1239" s="17" t="s">
        <v>3213</v>
      </c>
      <c r="N1239" s="20">
        <v>43385</v>
      </c>
      <c r="O1239" s="20">
        <v>43385</v>
      </c>
      <c r="P1239" s="21">
        <f t="shared" si="38"/>
        <v>0</v>
      </c>
      <c r="Q1239" s="22">
        <f t="shared" si="39"/>
        <v>0</v>
      </c>
    </row>
    <row r="1240" spans="1:17" x14ac:dyDescent="0.2">
      <c r="A1240" s="23">
        <v>126221</v>
      </c>
      <c r="B1240" s="17" t="s">
        <v>289</v>
      </c>
      <c r="C1240" s="17" t="s">
        <v>7955</v>
      </c>
      <c r="D1240" s="17" t="s">
        <v>339</v>
      </c>
      <c r="E1240" s="17" t="s">
        <v>7693</v>
      </c>
      <c r="F1240" s="17" t="s">
        <v>7694</v>
      </c>
      <c r="G1240" s="18">
        <v>0</v>
      </c>
      <c r="H1240" s="18">
        <v>4.33</v>
      </c>
      <c r="I1240" s="19">
        <v>1375984.96</v>
      </c>
      <c r="J1240" s="20">
        <v>43182</v>
      </c>
      <c r="K1240" s="17" t="s">
        <v>9486</v>
      </c>
      <c r="L1240" s="17" t="s">
        <v>8110</v>
      </c>
      <c r="M1240" s="17" t="s">
        <v>3213</v>
      </c>
      <c r="N1240" s="20">
        <v>43395</v>
      </c>
      <c r="O1240" s="20">
        <v>43395</v>
      </c>
      <c r="P1240" s="21">
        <f t="shared" si="38"/>
        <v>0</v>
      </c>
      <c r="Q1240" s="22">
        <f t="shared" si="39"/>
        <v>0</v>
      </c>
    </row>
    <row r="1241" spans="1:17" x14ac:dyDescent="0.2">
      <c r="A1241" s="23">
        <v>122633</v>
      </c>
      <c r="B1241" s="17" t="s">
        <v>210</v>
      </c>
      <c r="C1241" s="17" t="s">
        <v>7827</v>
      </c>
      <c r="D1241" s="17" t="s">
        <v>503</v>
      </c>
      <c r="E1241" s="17" t="s">
        <v>7693</v>
      </c>
      <c r="F1241" s="17" t="s">
        <v>7694</v>
      </c>
      <c r="G1241" s="18">
        <v>6.26</v>
      </c>
      <c r="H1241" s="18">
        <v>8.86</v>
      </c>
      <c r="I1241" s="19">
        <v>1072532.1499999999</v>
      </c>
      <c r="J1241" s="20">
        <v>42545</v>
      </c>
      <c r="K1241" s="17" t="s">
        <v>9487</v>
      </c>
      <c r="L1241" s="17" t="s">
        <v>7822</v>
      </c>
      <c r="M1241" s="17" t="s">
        <v>9206</v>
      </c>
      <c r="N1241" s="20">
        <v>42762</v>
      </c>
      <c r="O1241" s="20">
        <v>42762</v>
      </c>
      <c r="P1241" s="21">
        <f t="shared" si="38"/>
        <v>0</v>
      </c>
      <c r="Q1241" s="22">
        <f t="shared" si="39"/>
        <v>0</v>
      </c>
    </row>
    <row r="1242" spans="1:17" x14ac:dyDescent="0.2">
      <c r="A1242" s="23">
        <v>122462</v>
      </c>
      <c r="B1242" s="17" t="s">
        <v>271</v>
      </c>
      <c r="C1242" s="17" t="s">
        <v>8123</v>
      </c>
      <c r="D1242" s="17" t="s">
        <v>545</v>
      </c>
      <c r="E1242" s="17" t="s">
        <v>7693</v>
      </c>
      <c r="F1242" s="17" t="s">
        <v>7694</v>
      </c>
      <c r="G1242" s="18">
        <v>7.01</v>
      </c>
      <c r="H1242" s="18">
        <v>8.8800000000000008</v>
      </c>
      <c r="I1242" s="19">
        <v>818221.33</v>
      </c>
      <c r="J1242" s="20">
        <v>42545</v>
      </c>
      <c r="K1242" s="17" t="s">
        <v>9488</v>
      </c>
      <c r="L1242" s="17" t="s">
        <v>7699</v>
      </c>
      <c r="M1242" s="17" t="s">
        <v>9206</v>
      </c>
      <c r="N1242" s="20">
        <v>42675</v>
      </c>
      <c r="O1242" s="20">
        <v>42675</v>
      </c>
      <c r="P1242" s="21">
        <f t="shared" si="38"/>
        <v>0</v>
      </c>
      <c r="Q1242" s="22">
        <f t="shared" si="39"/>
        <v>0</v>
      </c>
    </row>
    <row r="1243" spans="1:17" x14ac:dyDescent="0.2">
      <c r="A1243" s="23">
        <v>122081</v>
      </c>
      <c r="B1243" s="17" t="s">
        <v>284</v>
      </c>
      <c r="C1243" s="17" t="s">
        <v>7865</v>
      </c>
      <c r="D1243" s="17" t="s">
        <v>555</v>
      </c>
      <c r="E1243" s="17" t="s">
        <v>7693</v>
      </c>
      <c r="F1243" s="17" t="s">
        <v>7694</v>
      </c>
      <c r="G1243" s="18">
        <v>15.71</v>
      </c>
      <c r="H1243" s="18">
        <v>17.93</v>
      </c>
      <c r="I1243" s="19">
        <v>413409.11</v>
      </c>
      <c r="J1243" s="20">
        <v>42545</v>
      </c>
      <c r="K1243" s="17" t="s">
        <v>8158</v>
      </c>
      <c r="L1243" s="17" t="s">
        <v>7699</v>
      </c>
      <c r="M1243" s="17" t="s">
        <v>8159</v>
      </c>
      <c r="N1243" s="20">
        <v>42667</v>
      </c>
      <c r="O1243" s="20">
        <v>42667</v>
      </c>
      <c r="P1243" s="21">
        <f t="shared" si="38"/>
        <v>0</v>
      </c>
      <c r="Q1243" s="22">
        <f t="shared" si="39"/>
        <v>0</v>
      </c>
    </row>
    <row r="1244" spans="1:17" x14ac:dyDescent="0.2">
      <c r="A1244" s="23">
        <v>117785</v>
      </c>
      <c r="B1244" s="17" t="s">
        <v>607</v>
      </c>
      <c r="C1244" s="17" t="s">
        <v>7807</v>
      </c>
      <c r="D1244" s="17" t="s">
        <v>855</v>
      </c>
      <c r="E1244" s="17" t="s">
        <v>7693</v>
      </c>
      <c r="F1244" s="17" t="s">
        <v>7694</v>
      </c>
      <c r="G1244" s="18">
        <v>0</v>
      </c>
      <c r="H1244" s="18">
        <v>7.08</v>
      </c>
      <c r="I1244" s="19">
        <v>1560047</v>
      </c>
      <c r="J1244" s="20">
        <v>42867</v>
      </c>
      <c r="K1244" s="17" t="s">
        <v>9489</v>
      </c>
      <c r="L1244" s="17" t="s">
        <v>7738</v>
      </c>
      <c r="M1244" s="17" t="s">
        <v>6580</v>
      </c>
      <c r="N1244" s="20">
        <v>43050</v>
      </c>
      <c r="O1244" s="20">
        <v>43050</v>
      </c>
      <c r="P1244" s="21">
        <f t="shared" si="38"/>
        <v>0</v>
      </c>
      <c r="Q1244" s="22">
        <f t="shared" si="39"/>
        <v>0</v>
      </c>
    </row>
    <row r="1245" spans="1:17" x14ac:dyDescent="0.2">
      <c r="A1245" s="23">
        <v>119196</v>
      </c>
      <c r="B1245" s="17" t="s">
        <v>300</v>
      </c>
      <c r="C1245" s="17" t="s">
        <v>7729</v>
      </c>
      <c r="D1245" s="17" t="s">
        <v>1049</v>
      </c>
      <c r="E1245" s="17" t="s">
        <v>7693</v>
      </c>
      <c r="F1245" s="17" t="s">
        <v>7694</v>
      </c>
      <c r="G1245" s="18">
        <v>6.5</v>
      </c>
      <c r="H1245" s="18">
        <v>16.3</v>
      </c>
      <c r="I1245" s="19">
        <v>1194275.06</v>
      </c>
      <c r="J1245" s="20">
        <v>41733</v>
      </c>
      <c r="K1245" s="17" t="s">
        <v>9490</v>
      </c>
      <c r="L1245" s="17" t="s">
        <v>7728</v>
      </c>
      <c r="M1245" s="17" t="s">
        <v>9491</v>
      </c>
      <c r="N1245" s="20">
        <v>41829</v>
      </c>
      <c r="O1245" s="20">
        <v>41814</v>
      </c>
      <c r="P1245" s="21">
        <f t="shared" si="38"/>
        <v>1</v>
      </c>
      <c r="Q1245" s="22">
        <f t="shared" si="39"/>
        <v>-15</v>
      </c>
    </row>
    <row r="1246" spans="1:17" x14ac:dyDescent="0.2">
      <c r="A1246" s="23">
        <v>84569.01</v>
      </c>
      <c r="B1246" s="17" t="s">
        <v>32</v>
      </c>
      <c r="C1246" s="17" t="s">
        <v>8524</v>
      </c>
      <c r="D1246" s="17" t="s">
        <v>139</v>
      </c>
      <c r="E1246" s="17" t="s">
        <v>7693</v>
      </c>
      <c r="F1246" s="17" t="s">
        <v>7694</v>
      </c>
      <c r="G1246" s="18">
        <v>3.1</v>
      </c>
      <c r="H1246" s="18">
        <v>12.22</v>
      </c>
      <c r="I1246" s="19">
        <v>1391736.97</v>
      </c>
      <c r="J1246" s="20">
        <v>42139</v>
      </c>
      <c r="K1246" s="17" t="s">
        <v>9492</v>
      </c>
      <c r="L1246" s="17" t="s">
        <v>8526</v>
      </c>
      <c r="M1246" s="17" t="s">
        <v>8512</v>
      </c>
      <c r="N1246" s="20">
        <v>42270</v>
      </c>
      <c r="O1246" s="20">
        <v>42270</v>
      </c>
      <c r="P1246" s="21">
        <f t="shared" si="38"/>
        <v>0</v>
      </c>
      <c r="Q1246" s="22">
        <f t="shared" si="39"/>
        <v>0</v>
      </c>
    </row>
    <row r="1247" spans="1:17" x14ac:dyDescent="0.2">
      <c r="A1247" s="23">
        <v>103122.01</v>
      </c>
      <c r="B1247" s="17" t="s">
        <v>43</v>
      </c>
      <c r="C1247" s="17" t="s">
        <v>7816</v>
      </c>
      <c r="D1247" s="17" t="s">
        <v>1375</v>
      </c>
      <c r="E1247" s="17" t="s">
        <v>7693</v>
      </c>
      <c r="F1247" s="17" t="s">
        <v>7694</v>
      </c>
      <c r="G1247" s="18">
        <v>4</v>
      </c>
      <c r="H1247" s="18">
        <v>7.94</v>
      </c>
      <c r="I1247" s="19">
        <v>209327.93</v>
      </c>
      <c r="J1247" s="20">
        <v>41684</v>
      </c>
      <c r="K1247" s="17" t="s">
        <v>9493</v>
      </c>
      <c r="L1247" s="17" t="s">
        <v>8034</v>
      </c>
      <c r="M1247" s="17" t="s">
        <v>8039</v>
      </c>
      <c r="N1247" s="20">
        <v>41841</v>
      </c>
      <c r="O1247" s="20">
        <v>41820</v>
      </c>
      <c r="P1247" s="21">
        <f t="shared" si="38"/>
        <v>1</v>
      </c>
      <c r="Q1247" s="22">
        <f t="shared" si="39"/>
        <v>-21</v>
      </c>
    </row>
    <row r="1248" spans="1:17" x14ac:dyDescent="0.2">
      <c r="A1248" s="23">
        <v>122552</v>
      </c>
      <c r="B1248" s="17" t="s">
        <v>172</v>
      </c>
      <c r="C1248" s="17" t="s">
        <v>7710</v>
      </c>
      <c r="D1248" s="17" t="s">
        <v>5901</v>
      </c>
      <c r="E1248" s="17" t="s">
        <v>7693</v>
      </c>
      <c r="F1248" s="17" t="s">
        <v>7694</v>
      </c>
      <c r="G1248" s="18">
        <v>9.5</v>
      </c>
      <c r="H1248" s="18">
        <v>15.6</v>
      </c>
      <c r="I1248" s="19">
        <v>625539.73</v>
      </c>
      <c r="J1248" s="20">
        <v>42825</v>
      </c>
      <c r="K1248" s="17" t="s">
        <v>9494</v>
      </c>
      <c r="L1248" s="17" t="s">
        <v>7755</v>
      </c>
      <c r="M1248" s="17" t="s">
        <v>9495</v>
      </c>
      <c r="N1248" s="20">
        <v>43013</v>
      </c>
      <c r="O1248" s="20">
        <v>43013</v>
      </c>
      <c r="P1248" s="21">
        <f t="shared" si="38"/>
        <v>0</v>
      </c>
      <c r="Q1248" s="22">
        <f t="shared" si="39"/>
        <v>0</v>
      </c>
    </row>
    <row r="1249" spans="1:17" x14ac:dyDescent="0.2">
      <c r="A1249" s="23">
        <v>122500.01</v>
      </c>
      <c r="B1249" s="17" t="s">
        <v>289</v>
      </c>
      <c r="C1249" s="17" t="s">
        <v>7955</v>
      </c>
      <c r="D1249" s="17" t="s">
        <v>595</v>
      </c>
      <c r="E1249" s="17" t="s">
        <v>7693</v>
      </c>
      <c r="F1249" s="17" t="s">
        <v>7710</v>
      </c>
      <c r="G1249" s="18">
        <v>0</v>
      </c>
      <c r="H1249" s="18">
        <v>1.47</v>
      </c>
      <c r="I1249" s="19">
        <v>100120.56</v>
      </c>
      <c r="J1249" s="20">
        <v>42825</v>
      </c>
      <c r="K1249" s="17" t="s">
        <v>8551</v>
      </c>
      <c r="L1249" s="17" t="s">
        <v>7728</v>
      </c>
      <c r="M1249" s="17" t="s">
        <v>4738</v>
      </c>
      <c r="N1249" s="20">
        <v>43017</v>
      </c>
      <c r="O1249" s="20">
        <v>43017</v>
      </c>
      <c r="P1249" s="21">
        <f t="shared" si="38"/>
        <v>0</v>
      </c>
      <c r="Q1249" s="22">
        <f t="shared" si="39"/>
        <v>0</v>
      </c>
    </row>
    <row r="1250" spans="1:17" x14ac:dyDescent="0.2">
      <c r="A1250" s="23">
        <v>117634</v>
      </c>
      <c r="B1250" s="17" t="s">
        <v>32</v>
      </c>
      <c r="C1250" s="17" t="s">
        <v>8524</v>
      </c>
      <c r="D1250" s="17" t="s">
        <v>50</v>
      </c>
      <c r="E1250" s="17" t="s">
        <v>7693</v>
      </c>
      <c r="F1250" s="17" t="s">
        <v>7694</v>
      </c>
      <c r="G1250" s="18">
        <v>17.190000000000001</v>
      </c>
      <c r="H1250" s="18">
        <v>21.48</v>
      </c>
      <c r="I1250" s="19">
        <v>1438153.02</v>
      </c>
      <c r="J1250" s="20">
        <v>42825</v>
      </c>
      <c r="K1250" s="17" t="s">
        <v>8813</v>
      </c>
      <c r="L1250" s="17" t="s">
        <v>8526</v>
      </c>
      <c r="M1250" s="17" t="s">
        <v>4135</v>
      </c>
      <c r="N1250" s="20">
        <v>42958</v>
      </c>
      <c r="O1250" s="20">
        <v>42958</v>
      </c>
      <c r="P1250" s="21">
        <f t="shared" si="38"/>
        <v>0</v>
      </c>
      <c r="Q1250" s="22">
        <f t="shared" si="39"/>
        <v>0</v>
      </c>
    </row>
    <row r="1251" spans="1:17" x14ac:dyDescent="0.2">
      <c r="A1251" s="23">
        <v>124922</v>
      </c>
      <c r="B1251" s="17" t="s">
        <v>179</v>
      </c>
      <c r="C1251" s="17" t="s">
        <v>7717</v>
      </c>
      <c r="D1251" s="17" t="s">
        <v>8695</v>
      </c>
      <c r="E1251" s="17" t="s">
        <v>7693</v>
      </c>
      <c r="F1251" s="17" t="s">
        <v>7694</v>
      </c>
      <c r="G1251" s="18">
        <v>4.7699999999999996</v>
      </c>
      <c r="H1251" s="18">
        <v>8.5</v>
      </c>
      <c r="I1251" s="19">
        <v>194874</v>
      </c>
      <c r="J1251" s="20">
        <v>42825</v>
      </c>
      <c r="K1251" s="17" t="s">
        <v>9496</v>
      </c>
      <c r="L1251" s="17" t="s">
        <v>7957</v>
      </c>
      <c r="M1251" s="17" t="s">
        <v>5344</v>
      </c>
      <c r="N1251" s="20">
        <v>42946</v>
      </c>
      <c r="O1251" s="20">
        <v>42946</v>
      </c>
      <c r="P1251" s="21">
        <f t="shared" si="38"/>
        <v>0</v>
      </c>
      <c r="Q1251" s="22">
        <f t="shared" si="39"/>
        <v>0</v>
      </c>
    </row>
    <row r="1252" spans="1:17" x14ac:dyDescent="0.2">
      <c r="A1252" s="23">
        <v>123944</v>
      </c>
      <c r="B1252" s="17" t="s">
        <v>248</v>
      </c>
      <c r="C1252" s="17" t="s">
        <v>8036</v>
      </c>
      <c r="D1252" s="17" t="s">
        <v>3617</v>
      </c>
      <c r="E1252" s="17" t="s">
        <v>7693</v>
      </c>
      <c r="F1252" s="17" t="s">
        <v>7694</v>
      </c>
      <c r="G1252" s="18">
        <v>7.13</v>
      </c>
      <c r="H1252" s="18">
        <v>9.98</v>
      </c>
      <c r="I1252" s="19">
        <v>592584.07999999996</v>
      </c>
      <c r="J1252" s="20">
        <v>43077</v>
      </c>
      <c r="K1252" s="17" t="s">
        <v>9497</v>
      </c>
      <c r="L1252" s="17" t="s">
        <v>7738</v>
      </c>
      <c r="M1252" s="17" t="s">
        <v>3582</v>
      </c>
      <c r="N1252" s="20">
        <v>43255</v>
      </c>
      <c r="O1252" s="20">
        <v>43255</v>
      </c>
      <c r="P1252" s="21">
        <f t="shared" si="38"/>
        <v>0</v>
      </c>
      <c r="Q1252" s="22">
        <f t="shared" si="39"/>
        <v>0</v>
      </c>
    </row>
    <row r="1253" spans="1:17" x14ac:dyDescent="0.2">
      <c r="A1253" s="23">
        <v>122464</v>
      </c>
      <c r="B1253" s="17" t="s">
        <v>223</v>
      </c>
      <c r="C1253" s="17" t="s">
        <v>7917</v>
      </c>
      <c r="D1253" s="17" t="s">
        <v>390</v>
      </c>
      <c r="E1253" s="17" t="s">
        <v>7693</v>
      </c>
      <c r="F1253" s="17" t="s">
        <v>7694</v>
      </c>
      <c r="G1253" s="18">
        <v>4.24</v>
      </c>
      <c r="H1253" s="18">
        <v>4.26</v>
      </c>
      <c r="I1253" s="19">
        <v>915971.05</v>
      </c>
      <c r="J1253" s="20">
        <v>42461</v>
      </c>
      <c r="K1253" s="17" t="s">
        <v>9498</v>
      </c>
      <c r="L1253" s="17" t="s">
        <v>7744</v>
      </c>
      <c r="M1253" s="17" t="s">
        <v>9499</v>
      </c>
      <c r="N1253" s="20">
        <v>42584</v>
      </c>
      <c r="O1253" s="20">
        <v>42584</v>
      </c>
      <c r="P1253" s="21">
        <f t="shared" si="38"/>
        <v>0</v>
      </c>
      <c r="Q1253" s="22">
        <f t="shared" si="39"/>
        <v>0</v>
      </c>
    </row>
    <row r="1254" spans="1:17" x14ac:dyDescent="0.2">
      <c r="A1254" s="23">
        <v>103334.01</v>
      </c>
      <c r="B1254" s="17" t="s">
        <v>300</v>
      </c>
      <c r="C1254" s="17" t="s">
        <v>7729</v>
      </c>
      <c r="D1254" s="17" t="s">
        <v>6609</v>
      </c>
      <c r="E1254" s="17" t="s">
        <v>7693</v>
      </c>
      <c r="F1254" s="17" t="s">
        <v>7694</v>
      </c>
      <c r="G1254" s="18">
        <v>0</v>
      </c>
      <c r="H1254" s="18">
        <v>8.3699999999999992</v>
      </c>
      <c r="I1254" s="19">
        <v>499619.29</v>
      </c>
      <c r="J1254" s="20">
        <v>41684</v>
      </c>
      <c r="K1254" s="17" t="s">
        <v>9493</v>
      </c>
      <c r="L1254" s="17" t="s">
        <v>8034</v>
      </c>
      <c r="M1254" s="17" t="s">
        <v>8039</v>
      </c>
      <c r="N1254" s="20">
        <v>41841</v>
      </c>
      <c r="O1254" s="20">
        <v>41820</v>
      </c>
      <c r="P1254" s="21">
        <f t="shared" si="38"/>
        <v>1</v>
      </c>
      <c r="Q1254" s="22">
        <f t="shared" si="39"/>
        <v>-21</v>
      </c>
    </row>
    <row r="1255" spans="1:17" x14ac:dyDescent="0.2">
      <c r="A1255" s="23">
        <v>123888</v>
      </c>
      <c r="B1255" s="17" t="s">
        <v>94</v>
      </c>
      <c r="C1255" s="17" t="s">
        <v>7824</v>
      </c>
      <c r="D1255" s="17" t="s">
        <v>95</v>
      </c>
      <c r="E1255" s="17" t="s">
        <v>7693</v>
      </c>
      <c r="F1255" s="17" t="s">
        <v>7694</v>
      </c>
      <c r="G1255" s="18">
        <v>0</v>
      </c>
      <c r="H1255" s="18">
        <v>9.75</v>
      </c>
      <c r="I1255" s="19">
        <v>1040330.41</v>
      </c>
      <c r="J1255" s="20">
        <v>42776</v>
      </c>
      <c r="K1255" s="17" t="s">
        <v>9500</v>
      </c>
      <c r="L1255" s="17" t="s">
        <v>7763</v>
      </c>
      <c r="M1255" s="17" t="s">
        <v>3197</v>
      </c>
      <c r="N1255" s="20">
        <v>42913</v>
      </c>
      <c r="O1255" s="20">
        <v>42913</v>
      </c>
      <c r="P1255" s="21">
        <f t="shared" si="38"/>
        <v>0</v>
      </c>
      <c r="Q1255" s="22">
        <f t="shared" si="39"/>
        <v>0</v>
      </c>
    </row>
    <row r="1256" spans="1:17" x14ac:dyDescent="0.2">
      <c r="A1256" s="23">
        <v>123968</v>
      </c>
      <c r="B1256" s="17" t="s">
        <v>287</v>
      </c>
      <c r="C1256" s="17" t="s">
        <v>8160</v>
      </c>
      <c r="D1256" s="17" t="s">
        <v>363</v>
      </c>
      <c r="E1256" s="17" t="s">
        <v>7693</v>
      </c>
      <c r="F1256" s="17" t="s">
        <v>7694</v>
      </c>
      <c r="G1256" s="18">
        <v>0</v>
      </c>
      <c r="H1256" s="18">
        <v>2.78</v>
      </c>
      <c r="I1256" s="19">
        <v>200274.3</v>
      </c>
      <c r="J1256" s="20">
        <v>42776</v>
      </c>
      <c r="K1256" s="17" t="s">
        <v>8176</v>
      </c>
      <c r="L1256" s="17" t="s">
        <v>7699</v>
      </c>
      <c r="M1256" s="17" t="s">
        <v>3582</v>
      </c>
      <c r="N1256" s="20">
        <v>42942</v>
      </c>
      <c r="O1256" s="20">
        <v>42942</v>
      </c>
      <c r="P1256" s="21">
        <f t="shared" si="38"/>
        <v>0</v>
      </c>
      <c r="Q1256" s="22">
        <f t="shared" si="39"/>
        <v>0</v>
      </c>
    </row>
    <row r="1257" spans="1:17" x14ac:dyDescent="0.2">
      <c r="A1257" s="23">
        <v>125646</v>
      </c>
      <c r="B1257" s="17" t="s">
        <v>318</v>
      </c>
      <c r="C1257" s="17" t="s">
        <v>7887</v>
      </c>
      <c r="D1257" s="17" t="s">
        <v>2944</v>
      </c>
      <c r="E1257" s="17" t="s">
        <v>7693</v>
      </c>
      <c r="F1257" s="17" t="s">
        <v>7694</v>
      </c>
      <c r="G1257" s="18">
        <v>21.7</v>
      </c>
      <c r="H1257" s="18">
        <v>26</v>
      </c>
      <c r="I1257" s="19">
        <v>3092607</v>
      </c>
      <c r="J1257" s="20">
        <v>43077</v>
      </c>
      <c r="K1257" s="17" t="s">
        <v>9501</v>
      </c>
      <c r="L1257" s="17" t="s">
        <v>7699</v>
      </c>
      <c r="M1257" s="17" t="s">
        <v>4503</v>
      </c>
      <c r="N1257" s="20">
        <v>43349</v>
      </c>
      <c r="O1257" s="20">
        <v>43349</v>
      </c>
      <c r="P1257" s="21">
        <f t="shared" si="38"/>
        <v>0</v>
      </c>
      <c r="Q1257" s="22">
        <f t="shared" si="39"/>
        <v>0</v>
      </c>
    </row>
    <row r="1258" spans="1:17" x14ac:dyDescent="0.2">
      <c r="A1258" s="23">
        <v>122457</v>
      </c>
      <c r="B1258" s="17" t="s">
        <v>102</v>
      </c>
      <c r="C1258" s="17" t="s">
        <v>7969</v>
      </c>
      <c r="D1258" s="17" t="s">
        <v>1372</v>
      </c>
      <c r="E1258" s="17" t="s">
        <v>7693</v>
      </c>
      <c r="F1258" s="17" t="s">
        <v>7694</v>
      </c>
      <c r="G1258" s="18">
        <v>8.0399999999999991</v>
      </c>
      <c r="H1258" s="18">
        <v>18.18</v>
      </c>
      <c r="I1258" s="19">
        <v>711506.52</v>
      </c>
      <c r="J1258" s="20">
        <v>42461</v>
      </c>
      <c r="K1258" s="17" t="s">
        <v>9502</v>
      </c>
      <c r="L1258" s="17" t="s">
        <v>7874</v>
      </c>
      <c r="M1258" s="17" t="s">
        <v>3174</v>
      </c>
      <c r="N1258" s="20">
        <v>42597</v>
      </c>
      <c r="O1258" s="20">
        <v>42597</v>
      </c>
      <c r="P1258" s="21">
        <f t="shared" si="38"/>
        <v>0</v>
      </c>
      <c r="Q1258" s="22">
        <f t="shared" si="39"/>
        <v>0</v>
      </c>
    </row>
    <row r="1259" spans="1:17" x14ac:dyDescent="0.2">
      <c r="A1259" s="23">
        <v>124888</v>
      </c>
      <c r="B1259" s="17" t="s">
        <v>204</v>
      </c>
      <c r="C1259" s="17" t="s">
        <v>7839</v>
      </c>
      <c r="D1259" s="17" t="s">
        <v>457</v>
      </c>
      <c r="E1259" s="17" t="s">
        <v>7693</v>
      </c>
      <c r="F1259" s="17" t="s">
        <v>7694</v>
      </c>
      <c r="G1259" s="18">
        <v>6.1</v>
      </c>
      <c r="H1259" s="18">
        <v>10.88</v>
      </c>
      <c r="I1259" s="19">
        <v>528928.85</v>
      </c>
      <c r="J1259" s="20">
        <v>42825</v>
      </c>
      <c r="K1259" s="17" t="s">
        <v>8553</v>
      </c>
      <c r="L1259" s="17" t="s">
        <v>7927</v>
      </c>
      <c r="M1259" s="17" t="s">
        <v>4696</v>
      </c>
      <c r="N1259" s="20">
        <v>43005</v>
      </c>
      <c r="O1259" s="20">
        <v>43005</v>
      </c>
      <c r="P1259" s="21">
        <f t="shared" si="38"/>
        <v>0</v>
      </c>
      <c r="Q1259" s="22">
        <f t="shared" si="39"/>
        <v>0</v>
      </c>
    </row>
    <row r="1260" spans="1:17" x14ac:dyDescent="0.2">
      <c r="A1260" s="23">
        <v>124898</v>
      </c>
      <c r="B1260" s="17" t="s">
        <v>179</v>
      </c>
      <c r="C1260" s="17" t="s">
        <v>7717</v>
      </c>
      <c r="D1260" s="17" t="s">
        <v>4090</v>
      </c>
      <c r="E1260" s="17" t="s">
        <v>7693</v>
      </c>
      <c r="F1260" s="17" t="s">
        <v>7694</v>
      </c>
      <c r="G1260" s="18">
        <v>1.29</v>
      </c>
      <c r="H1260" s="18">
        <v>3.06</v>
      </c>
      <c r="I1260" s="19">
        <v>1076389.07</v>
      </c>
      <c r="J1260" s="20">
        <v>42867</v>
      </c>
      <c r="K1260" s="17" t="s">
        <v>9503</v>
      </c>
      <c r="L1260" s="17" t="s">
        <v>7957</v>
      </c>
      <c r="M1260" s="17" t="s">
        <v>3213</v>
      </c>
      <c r="N1260" s="20">
        <v>43039</v>
      </c>
      <c r="O1260" s="20">
        <v>43039</v>
      </c>
      <c r="P1260" s="21">
        <f t="shared" si="38"/>
        <v>0</v>
      </c>
      <c r="Q1260" s="22">
        <f t="shared" si="39"/>
        <v>0</v>
      </c>
    </row>
    <row r="1261" spans="1:17" x14ac:dyDescent="0.2">
      <c r="A1261" s="23">
        <v>126113</v>
      </c>
      <c r="B1261" s="17" t="s">
        <v>199</v>
      </c>
      <c r="C1261" s="17" t="s">
        <v>7715</v>
      </c>
      <c r="D1261" s="17" t="s">
        <v>4675</v>
      </c>
      <c r="E1261" s="17" t="s">
        <v>7693</v>
      </c>
      <c r="F1261" s="17" t="s">
        <v>7694</v>
      </c>
      <c r="G1261" s="18">
        <v>6.75</v>
      </c>
      <c r="H1261" s="18">
        <v>12.38</v>
      </c>
      <c r="I1261" s="19">
        <v>325881.90999999997</v>
      </c>
      <c r="J1261" s="20">
        <v>43140</v>
      </c>
      <c r="K1261" s="17" t="s">
        <v>9504</v>
      </c>
      <c r="L1261" s="17" t="s">
        <v>8034</v>
      </c>
      <c r="M1261" s="17" t="s">
        <v>4674</v>
      </c>
      <c r="N1261" s="20">
        <v>43366</v>
      </c>
      <c r="O1261" s="20">
        <v>43366</v>
      </c>
      <c r="P1261" s="21">
        <f t="shared" si="38"/>
        <v>0</v>
      </c>
      <c r="Q1261" s="22">
        <f t="shared" si="39"/>
        <v>0</v>
      </c>
    </row>
    <row r="1262" spans="1:17" x14ac:dyDescent="0.2">
      <c r="A1262" s="23">
        <v>126544</v>
      </c>
      <c r="B1262" s="17" t="s">
        <v>264</v>
      </c>
      <c r="C1262" s="17" t="s">
        <v>7858</v>
      </c>
      <c r="D1262" s="17" t="s">
        <v>2447</v>
      </c>
      <c r="E1262" s="17" t="s">
        <v>7693</v>
      </c>
      <c r="F1262" s="17" t="s">
        <v>7694</v>
      </c>
      <c r="G1262" s="18">
        <v>23.11</v>
      </c>
      <c r="H1262" s="18">
        <v>26.32</v>
      </c>
      <c r="I1262" s="19">
        <v>1339927</v>
      </c>
      <c r="J1262" s="20">
        <v>43182</v>
      </c>
      <c r="K1262" s="17" t="s">
        <v>9505</v>
      </c>
      <c r="L1262" s="17" t="s">
        <v>7763</v>
      </c>
      <c r="M1262" s="17" t="s">
        <v>4718</v>
      </c>
      <c r="N1262" s="20">
        <v>43373</v>
      </c>
      <c r="O1262" s="20">
        <v>43373</v>
      </c>
      <c r="P1262" s="21">
        <f t="shared" si="38"/>
        <v>0</v>
      </c>
      <c r="Q1262" s="22">
        <f t="shared" si="39"/>
        <v>0</v>
      </c>
    </row>
    <row r="1263" spans="1:17" x14ac:dyDescent="0.2">
      <c r="A1263" s="23">
        <v>126075</v>
      </c>
      <c r="B1263" s="17" t="s">
        <v>83</v>
      </c>
      <c r="C1263" s="17" t="s">
        <v>8094</v>
      </c>
      <c r="D1263" s="17" t="s">
        <v>647</v>
      </c>
      <c r="E1263" s="17" t="s">
        <v>7693</v>
      </c>
      <c r="F1263" s="17" t="s">
        <v>7694</v>
      </c>
      <c r="G1263" s="18">
        <v>20.73</v>
      </c>
      <c r="H1263" s="18">
        <v>24.3</v>
      </c>
      <c r="I1263" s="19">
        <v>3228060.48</v>
      </c>
      <c r="J1263" s="20">
        <v>43231</v>
      </c>
      <c r="K1263" s="17" t="s">
        <v>8184</v>
      </c>
      <c r="L1263" s="17" t="s">
        <v>7696</v>
      </c>
      <c r="M1263" s="17" t="s">
        <v>3213</v>
      </c>
      <c r="N1263" s="20">
        <v>43447</v>
      </c>
      <c r="O1263" s="20">
        <v>43447</v>
      </c>
      <c r="P1263" s="21">
        <f t="shared" si="38"/>
        <v>0</v>
      </c>
      <c r="Q1263" s="22">
        <f t="shared" si="39"/>
        <v>0</v>
      </c>
    </row>
    <row r="1264" spans="1:17" x14ac:dyDescent="0.2">
      <c r="A1264" s="23">
        <v>126052</v>
      </c>
      <c r="B1264" s="17" t="s">
        <v>102</v>
      </c>
      <c r="C1264" s="17" t="s">
        <v>7969</v>
      </c>
      <c r="D1264" s="17" t="s">
        <v>730</v>
      </c>
      <c r="E1264" s="17" t="s">
        <v>7693</v>
      </c>
      <c r="F1264" s="17" t="s">
        <v>7694</v>
      </c>
      <c r="G1264" s="18">
        <v>10.49</v>
      </c>
      <c r="H1264" s="18">
        <v>17.79</v>
      </c>
      <c r="I1264" s="19">
        <v>1301283.3799999999</v>
      </c>
      <c r="J1264" s="20">
        <v>43140</v>
      </c>
      <c r="K1264" s="17" t="s">
        <v>9506</v>
      </c>
      <c r="L1264" s="17" t="s">
        <v>7874</v>
      </c>
      <c r="M1264" s="17" t="s">
        <v>4135</v>
      </c>
      <c r="N1264" s="20">
        <v>43300</v>
      </c>
      <c r="O1264" s="20">
        <v>43300</v>
      </c>
      <c r="P1264" s="21">
        <f t="shared" si="38"/>
        <v>0</v>
      </c>
      <c r="Q1264" s="22">
        <f t="shared" si="39"/>
        <v>0</v>
      </c>
    </row>
    <row r="1265" spans="1:17" x14ac:dyDescent="0.2">
      <c r="A1265" s="23">
        <v>84264.01</v>
      </c>
      <c r="B1265" s="17" t="s">
        <v>176</v>
      </c>
      <c r="C1265" s="17" t="s">
        <v>7868</v>
      </c>
      <c r="D1265" s="17" t="s">
        <v>450</v>
      </c>
      <c r="E1265" s="17" t="s">
        <v>7693</v>
      </c>
      <c r="F1265" s="17" t="s">
        <v>7694</v>
      </c>
      <c r="G1265" s="18">
        <v>0</v>
      </c>
      <c r="H1265" s="18">
        <v>5.7</v>
      </c>
      <c r="I1265" s="19">
        <v>653015.24</v>
      </c>
      <c r="J1265" s="20">
        <v>42139</v>
      </c>
      <c r="K1265" s="17" t="s">
        <v>9508</v>
      </c>
      <c r="L1265" s="17" t="s">
        <v>7927</v>
      </c>
      <c r="M1265" s="17" t="s">
        <v>9509</v>
      </c>
      <c r="N1265" s="20">
        <v>42307</v>
      </c>
      <c r="O1265" s="20">
        <v>42307</v>
      </c>
      <c r="P1265" s="21">
        <f t="shared" si="38"/>
        <v>0</v>
      </c>
      <c r="Q1265" s="22">
        <f t="shared" si="39"/>
        <v>0</v>
      </c>
    </row>
    <row r="1266" spans="1:17" x14ac:dyDescent="0.2">
      <c r="A1266" s="23">
        <v>101758.01</v>
      </c>
      <c r="B1266" s="17" t="s">
        <v>217</v>
      </c>
      <c r="C1266" s="17" t="s">
        <v>8003</v>
      </c>
      <c r="D1266" s="17" t="s">
        <v>498</v>
      </c>
      <c r="E1266" s="17" t="s">
        <v>7693</v>
      </c>
      <c r="F1266" s="17" t="s">
        <v>7694</v>
      </c>
      <c r="G1266" s="18">
        <v>6</v>
      </c>
      <c r="H1266" s="18">
        <v>13.1</v>
      </c>
      <c r="I1266" s="19">
        <v>573216.97</v>
      </c>
      <c r="J1266" s="20">
        <v>42139</v>
      </c>
      <c r="K1266" s="17" t="s">
        <v>9511</v>
      </c>
      <c r="L1266" s="17" t="s">
        <v>7699</v>
      </c>
      <c r="M1266" s="17" t="s">
        <v>9512</v>
      </c>
      <c r="N1266" s="20">
        <v>42307</v>
      </c>
      <c r="O1266" s="20">
        <v>42307</v>
      </c>
      <c r="P1266" s="21">
        <f t="shared" si="38"/>
        <v>0</v>
      </c>
      <c r="Q1266" s="22">
        <f t="shared" si="39"/>
        <v>0</v>
      </c>
    </row>
    <row r="1267" spans="1:17" x14ac:dyDescent="0.2">
      <c r="A1267" s="23">
        <v>102295.01</v>
      </c>
      <c r="B1267" s="17" t="s">
        <v>43</v>
      </c>
      <c r="C1267" s="17" t="s">
        <v>7816</v>
      </c>
      <c r="D1267" s="17" t="s">
        <v>907</v>
      </c>
      <c r="E1267" s="17" t="s">
        <v>7693</v>
      </c>
      <c r="F1267" s="17" t="s">
        <v>7694</v>
      </c>
      <c r="G1267" s="18">
        <v>23.88</v>
      </c>
      <c r="H1267" s="18">
        <v>26.11</v>
      </c>
      <c r="I1267" s="19">
        <v>781543.8</v>
      </c>
      <c r="J1267" s="20">
        <v>42139</v>
      </c>
      <c r="K1267" s="17" t="s">
        <v>9514</v>
      </c>
      <c r="L1267" s="17" t="s">
        <v>7728</v>
      </c>
      <c r="M1267" s="17" t="s">
        <v>3213</v>
      </c>
      <c r="N1267" s="20">
        <v>42273</v>
      </c>
      <c r="O1267" s="20">
        <v>42273</v>
      </c>
      <c r="P1267" s="21">
        <f t="shared" si="38"/>
        <v>0</v>
      </c>
      <c r="Q1267" s="22">
        <f t="shared" si="39"/>
        <v>0</v>
      </c>
    </row>
    <row r="1268" spans="1:17" x14ac:dyDescent="0.2">
      <c r="A1268" s="23">
        <v>122638</v>
      </c>
      <c r="B1268" s="17" t="s">
        <v>607</v>
      </c>
      <c r="C1268" s="17" t="s">
        <v>7807</v>
      </c>
      <c r="D1268" s="17" t="s">
        <v>3221</v>
      </c>
      <c r="E1268" s="17" t="s">
        <v>7693</v>
      </c>
      <c r="F1268" s="17" t="s">
        <v>7694</v>
      </c>
      <c r="G1268" s="18">
        <v>0</v>
      </c>
      <c r="H1268" s="18">
        <v>2.0699999999999998</v>
      </c>
      <c r="I1268" s="19">
        <v>1272441.6599999999</v>
      </c>
      <c r="J1268" s="20">
        <v>42503</v>
      </c>
      <c r="K1268" s="17" t="s">
        <v>9515</v>
      </c>
      <c r="L1268" s="17" t="s">
        <v>7738</v>
      </c>
      <c r="M1268" s="17" t="s">
        <v>3231</v>
      </c>
      <c r="N1268" s="20">
        <v>42671</v>
      </c>
      <c r="O1268" s="20">
        <v>42671</v>
      </c>
      <c r="P1268" s="21">
        <f t="shared" si="38"/>
        <v>0</v>
      </c>
      <c r="Q1268" s="22">
        <f t="shared" si="39"/>
        <v>0</v>
      </c>
    </row>
    <row r="1269" spans="1:17" x14ac:dyDescent="0.2">
      <c r="A1269" s="23">
        <v>122508</v>
      </c>
      <c r="B1269" s="17" t="s">
        <v>798</v>
      </c>
      <c r="C1269" s="17" t="s">
        <v>7726</v>
      </c>
      <c r="D1269" s="17" t="s">
        <v>538</v>
      </c>
      <c r="E1269" s="17" t="s">
        <v>7693</v>
      </c>
      <c r="F1269" s="17" t="s">
        <v>7694</v>
      </c>
      <c r="G1269" s="18">
        <v>0</v>
      </c>
      <c r="H1269" s="18">
        <v>6.13</v>
      </c>
      <c r="I1269" s="19">
        <v>581542.31000000006</v>
      </c>
      <c r="J1269" s="20">
        <v>42461</v>
      </c>
      <c r="K1269" s="17" t="s">
        <v>9516</v>
      </c>
      <c r="L1269" s="17" t="s">
        <v>7763</v>
      </c>
      <c r="M1269" s="17" t="s">
        <v>8107</v>
      </c>
      <c r="N1269" s="20">
        <v>42551</v>
      </c>
      <c r="O1269" s="20">
        <v>42551</v>
      </c>
      <c r="P1269" s="21">
        <f t="shared" si="38"/>
        <v>0</v>
      </c>
      <c r="Q1269" s="22">
        <f t="shared" si="39"/>
        <v>0</v>
      </c>
    </row>
    <row r="1270" spans="1:17" x14ac:dyDescent="0.2">
      <c r="A1270" s="23">
        <v>117304</v>
      </c>
      <c r="B1270" s="17" t="s">
        <v>121</v>
      </c>
      <c r="C1270" s="17" t="s">
        <v>7720</v>
      </c>
      <c r="D1270" s="17" t="s">
        <v>6051</v>
      </c>
      <c r="E1270" s="17" t="s">
        <v>7693</v>
      </c>
      <c r="F1270" s="17" t="s">
        <v>7694</v>
      </c>
      <c r="G1270" s="18">
        <v>8.9499999999999993</v>
      </c>
      <c r="H1270" s="18">
        <v>14.56</v>
      </c>
      <c r="I1270" s="19">
        <v>168429.47</v>
      </c>
      <c r="J1270" s="20">
        <v>41369</v>
      </c>
      <c r="K1270" s="17" t="s">
        <v>9517</v>
      </c>
      <c r="L1270" s="17" t="s">
        <v>8034</v>
      </c>
      <c r="M1270" s="17" t="s">
        <v>9518</v>
      </c>
      <c r="N1270" s="20">
        <v>41842</v>
      </c>
      <c r="O1270" s="20">
        <v>41511</v>
      </c>
      <c r="P1270" s="21">
        <f t="shared" si="38"/>
        <v>1</v>
      </c>
      <c r="Q1270" s="22">
        <f t="shared" si="39"/>
        <v>-331</v>
      </c>
    </row>
    <row r="1271" spans="1:17" x14ac:dyDescent="0.2">
      <c r="A1271" s="23">
        <v>119405</v>
      </c>
      <c r="B1271" s="17" t="s">
        <v>90</v>
      </c>
      <c r="C1271" s="17" t="s">
        <v>8116</v>
      </c>
      <c r="D1271" s="17" t="s">
        <v>137</v>
      </c>
      <c r="E1271" s="17" t="s">
        <v>7693</v>
      </c>
      <c r="F1271" s="17" t="s">
        <v>7694</v>
      </c>
      <c r="G1271" s="18">
        <v>0</v>
      </c>
      <c r="H1271" s="18">
        <v>2.61</v>
      </c>
      <c r="I1271" s="19">
        <v>1133483.97</v>
      </c>
      <c r="J1271" s="20">
        <v>42545</v>
      </c>
      <c r="K1271" s="17" t="s">
        <v>9519</v>
      </c>
      <c r="L1271" s="17" t="s">
        <v>7744</v>
      </c>
      <c r="M1271" s="17" t="s">
        <v>9206</v>
      </c>
      <c r="N1271" s="20">
        <v>42885</v>
      </c>
      <c r="O1271" s="20">
        <v>42885</v>
      </c>
      <c r="P1271" s="21">
        <f t="shared" si="38"/>
        <v>0</v>
      </c>
      <c r="Q1271" s="22">
        <f t="shared" si="39"/>
        <v>0</v>
      </c>
    </row>
    <row r="1272" spans="1:17" x14ac:dyDescent="0.2">
      <c r="A1272" s="23">
        <v>122836</v>
      </c>
      <c r="B1272" s="17" t="s">
        <v>179</v>
      </c>
      <c r="C1272" s="17" t="s">
        <v>7717</v>
      </c>
      <c r="D1272" s="17" t="s">
        <v>369</v>
      </c>
      <c r="E1272" s="17" t="s">
        <v>7693</v>
      </c>
      <c r="F1272" s="17" t="s">
        <v>7694</v>
      </c>
      <c r="G1272" s="18">
        <v>10.75</v>
      </c>
      <c r="H1272" s="18">
        <v>12.82</v>
      </c>
      <c r="I1272" s="19">
        <v>1362954.05</v>
      </c>
      <c r="J1272" s="20">
        <v>42545</v>
      </c>
      <c r="K1272" s="17" t="s">
        <v>9520</v>
      </c>
      <c r="L1272" s="17" t="s">
        <v>7957</v>
      </c>
      <c r="M1272" s="17" t="s">
        <v>9133</v>
      </c>
      <c r="N1272" s="20">
        <v>42689</v>
      </c>
      <c r="O1272" s="20">
        <v>42689</v>
      </c>
      <c r="P1272" s="21">
        <f t="shared" si="38"/>
        <v>0</v>
      </c>
      <c r="Q1272" s="22">
        <f t="shared" si="39"/>
        <v>0</v>
      </c>
    </row>
    <row r="1273" spans="1:17" x14ac:dyDescent="0.2">
      <c r="A1273" s="23">
        <v>123965</v>
      </c>
      <c r="B1273" s="17" t="s">
        <v>86</v>
      </c>
      <c r="C1273" s="17" t="s">
        <v>7920</v>
      </c>
      <c r="D1273" s="17" t="s">
        <v>363</v>
      </c>
      <c r="E1273" s="17" t="s">
        <v>7693</v>
      </c>
      <c r="F1273" s="17" t="s">
        <v>7694</v>
      </c>
      <c r="G1273" s="18">
        <v>5.85</v>
      </c>
      <c r="H1273" s="18">
        <v>13.061</v>
      </c>
      <c r="I1273" s="19">
        <v>2767951.98</v>
      </c>
      <c r="J1273" s="20">
        <v>42825</v>
      </c>
      <c r="K1273" s="17" t="s">
        <v>9521</v>
      </c>
      <c r="L1273" s="17" t="s">
        <v>7946</v>
      </c>
      <c r="M1273" s="17" t="s">
        <v>3213</v>
      </c>
      <c r="N1273" s="20">
        <v>42987</v>
      </c>
      <c r="O1273" s="20">
        <v>42987</v>
      </c>
      <c r="P1273" s="21">
        <f t="shared" si="38"/>
        <v>0</v>
      </c>
      <c r="Q1273" s="22">
        <f t="shared" si="39"/>
        <v>0</v>
      </c>
    </row>
    <row r="1274" spans="1:17" x14ac:dyDescent="0.2">
      <c r="A1274" s="23">
        <v>126335</v>
      </c>
      <c r="B1274" s="17" t="s">
        <v>18</v>
      </c>
      <c r="C1274" s="17" t="s">
        <v>7700</v>
      </c>
      <c r="D1274" s="17" t="s">
        <v>696</v>
      </c>
      <c r="E1274" s="17" t="s">
        <v>7693</v>
      </c>
      <c r="F1274" s="17" t="s">
        <v>7694</v>
      </c>
      <c r="G1274" s="18">
        <v>6</v>
      </c>
      <c r="H1274" s="18">
        <v>8.98</v>
      </c>
      <c r="I1274" s="19">
        <v>2825867</v>
      </c>
      <c r="J1274" s="20">
        <v>43231</v>
      </c>
      <c r="K1274" s="17" t="s">
        <v>9522</v>
      </c>
      <c r="L1274" s="17" t="s">
        <v>7822</v>
      </c>
      <c r="M1274" s="17" t="s">
        <v>3213</v>
      </c>
      <c r="N1274" s="20">
        <v>43416</v>
      </c>
      <c r="O1274" s="20">
        <v>43416</v>
      </c>
      <c r="P1274" s="21">
        <f t="shared" si="38"/>
        <v>0</v>
      </c>
      <c r="Q1274" s="22">
        <f t="shared" si="39"/>
        <v>0</v>
      </c>
    </row>
    <row r="1275" spans="1:17" x14ac:dyDescent="0.2">
      <c r="A1275" s="23">
        <v>82905.009999999995</v>
      </c>
      <c r="B1275" s="17" t="s">
        <v>250</v>
      </c>
      <c r="C1275" s="17" t="s">
        <v>7790</v>
      </c>
      <c r="D1275" s="17" t="s">
        <v>4784</v>
      </c>
      <c r="E1275" s="17" t="s">
        <v>7693</v>
      </c>
      <c r="F1275" s="17" t="s">
        <v>7694</v>
      </c>
      <c r="G1275" s="18">
        <v>0</v>
      </c>
      <c r="H1275" s="18">
        <v>6.5</v>
      </c>
      <c r="I1275" s="19">
        <v>373056.7</v>
      </c>
      <c r="J1275" s="20">
        <v>42412</v>
      </c>
      <c r="K1275" s="17" t="s">
        <v>9523</v>
      </c>
      <c r="L1275" s="17" t="s">
        <v>9524</v>
      </c>
      <c r="M1275" s="17" t="s">
        <v>8978</v>
      </c>
      <c r="N1275" s="20">
        <v>42585</v>
      </c>
      <c r="O1275" s="20">
        <v>42585</v>
      </c>
      <c r="P1275" s="21">
        <f t="shared" si="38"/>
        <v>0</v>
      </c>
      <c r="Q1275" s="22">
        <f t="shared" si="39"/>
        <v>0</v>
      </c>
    </row>
    <row r="1276" spans="1:17" x14ac:dyDescent="0.2">
      <c r="A1276" s="23">
        <v>82101.02</v>
      </c>
      <c r="B1276" s="17" t="s">
        <v>312</v>
      </c>
      <c r="C1276" s="17" t="s">
        <v>7908</v>
      </c>
      <c r="D1276" s="17" t="s">
        <v>907</v>
      </c>
      <c r="E1276" s="17" t="s">
        <v>7693</v>
      </c>
      <c r="F1276" s="17" t="s">
        <v>7694</v>
      </c>
      <c r="G1276" s="18">
        <v>21.5</v>
      </c>
      <c r="H1276" s="18">
        <v>25.6</v>
      </c>
      <c r="I1276" s="19">
        <v>564182.68999999994</v>
      </c>
      <c r="J1276" s="20">
        <v>42139</v>
      </c>
      <c r="K1276" s="17" t="s">
        <v>9525</v>
      </c>
      <c r="L1276" s="17" t="s">
        <v>7763</v>
      </c>
      <c r="M1276" s="17" t="s">
        <v>3213</v>
      </c>
      <c r="N1276" s="20">
        <v>42287</v>
      </c>
      <c r="O1276" s="20">
        <v>42287</v>
      </c>
      <c r="P1276" s="21">
        <f t="shared" si="38"/>
        <v>0</v>
      </c>
      <c r="Q1276" s="22">
        <f t="shared" si="39"/>
        <v>0</v>
      </c>
    </row>
    <row r="1277" spans="1:17" x14ac:dyDescent="0.2">
      <c r="A1277" s="23">
        <v>125649</v>
      </c>
      <c r="B1277" s="17" t="s">
        <v>54</v>
      </c>
      <c r="C1277" s="17" t="s">
        <v>7709</v>
      </c>
      <c r="D1277" s="17" t="s">
        <v>108</v>
      </c>
      <c r="E1277" s="17" t="s">
        <v>7693</v>
      </c>
      <c r="F1277" s="17" t="s">
        <v>7694</v>
      </c>
      <c r="G1277" s="18">
        <v>0</v>
      </c>
      <c r="H1277" s="18">
        <v>5</v>
      </c>
      <c r="I1277" s="19">
        <v>3575723.2</v>
      </c>
      <c r="J1277" s="20">
        <v>43077</v>
      </c>
      <c r="K1277" s="17" t="s">
        <v>8126</v>
      </c>
      <c r="L1277" s="17" t="s">
        <v>8110</v>
      </c>
      <c r="M1277" s="17" t="s">
        <v>4503</v>
      </c>
      <c r="N1277" s="20">
        <v>43436</v>
      </c>
      <c r="O1277" s="20">
        <v>43436</v>
      </c>
      <c r="P1277" s="21">
        <f t="shared" si="38"/>
        <v>0</v>
      </c>
      <c r="Q1277" s="22">
        <f t="shared" si="39"/>
        <v>0</v>
      </c>
    </row>
    <row r="1278" spans="1:17" x14ac:dyDescent="0.2">
      <c r="A1278" s="23">
        <v>126122</v>
      </c>
      <c r="B1278" s="17" t="s">
        <v>282</v>
      </c>
      <c r="C1278" s="17" t="s">
        <v>8099</v>
      </c>
      <c r="D1278" s="17" t="s">
        <v>752</v>
      </c>
      <c r="E1278" s="17" t="s">
        <v>7693</v>
      </c>
      <c r="F1278" s="17" t="s">
        <v>7694</v>
      </c>
      <c r="G1278" s="18">
        <v>13</v>
      </c>
      <c r="H1278" s="18">
        <v>17</v>
      </c>
      <c r="I1278" s="19">
        <v>1056033.45</v>
      </c>
      <c r="J1278" s="20">
        <v>43140</v>
      </c>
      <c r="K1278" s="17" t="s">
        <v>9526</v>
      </c>
      <c r="L1278" s="17" t="s">
        <v>7957</v>
      </c>
      <c r="M1278" s="17" t="s">
        <v>3213</v>
      </c>
      <c r="N1278" s="20">
        <v>43312</v>
      </c>
      <c r="O1278" s="20">
        <v>43312</v>
      </c>
      <c r="P1278" s="21">
        <f t="shared" si="38"/>
        <v>0</v>
      </c>
      <c r="Q1278" s="22">
        <f t="shared" si="39"/>
        <v>0</v>
      </c>
    </row>
    <row r="1279" spans="1:17" x14ac:dyDescent="0.2">
      <c r="A1279" s="23">
        <v>126126</v>
      </c>
      <c r="B1279" s="17" t="s">
        <v>284</v>
      </c>
      <c r="C1279" s="17" t="s">
        <v>7865</v>
      </c>
      <c r="D1279" s="17" t="s">
        <v>555</v>
      </c>
      <c r="E1279" s="17" t="s">
        <v>7693</v>
      </c>
      <c r="F1279" s="17" t="s">
        <v>7694</v>
      </c>
      <c r="G1279" s="18">
        <v>0</v>
      </c>
      <c r="H1279" s="18">
        <v>11</v>
      </c>
      <c r="I1279" s="19">
        <v>512931.69</v>
      </c>
      <c r="J1279" s="20">
        <v>43140</v>
      </c>
      <c r="K1279" s="17" t="s">
        <v>9527</v>
      </c>
      <c r="L1279" s="17" t="s">
        <v>8034</v>
      </c>
      <c r="M1279" s="17" t="s">
        <v>4674</v>
      </c>
      <c r="N1279" s="20">
        <v>43400</v>
      </c>
      <c r="O1279" s="20">
        <v>43400</v>
      </c>
      <c r="P1279" s="21">
        <f t="shared" si="38"/>
        <v>0</v>
      </c>
      <c r="Q1279" s="22">
        <f t="shared" si="39"/>
        <v>0</v>
      </c>
    </row>
    <row r="1280" spans="1:17" x14ac:dyDescent="0.2">
      <c r="A1280" s="23">
        <v>126205</v>
      </c>
      <c r="B1280" s="17" t="s">
        <v>269</v>
      </c>
      <c r="C1280" s="17" t="s">
        <v>7841</v>
      </c>
      <c r="D1280" s="17" t="s">
        <v>2533</v>
      </c>
      <c r="E1280" s="17" t="s">
        <v>7693</v>
      </c>
      <c r="F1280" s="17" t="s">
        <v>7694</v>
      </c>
      <c r="G1280" s="18">
        <v>11.65</v>
      </c>
      <c r="H1280" s="18">
        <v>15.27</v>
      </c>
      <c r="I1280" s="19">
        <v>1811586.88</v>
      </c>
      <c r="J1280" s="20">
        <v>43140</v>
      </c>
      <c r="K1280" s="17" t="s">
        <v>9528</v>
      </c>
      <c r="L1280" s="17" t="s">
        <v>7699</v>
      </c>
      <c r="M1280" s="17" t="s">
        <v>3213</v>
      </c>
      <c r="N1280" s="20">
        <v>43343</v>
      </c>
      <c r="O1280" s="20">
        <v>43343</v>
      </c>
      <c r="P1280" s="21">
        <f t="shared" si="38"/>
        <v>0</v>
      </c>
      <c r="Q1280" s="22">
        <f t="shared" si="39"/>
        <v>0</v>
      </c>
    </row>
    <row r="1281" spans="1:17" x14ac:dyDescent="0.2">
      <c r="A1281" s="23">
        <v>126212</v>
      </c>
      <c r="B1281" s="17" t="s">
        <v>217</v>
      </c>
      <c r="C1281" s="17" t="s">
        <v>8003</v>
      </c>
      <c r="D1281" s="17" t="s">
        <v>339</v>
      </c>
      <c r="E1281" s="17" t="s">
        <v>7693</v>
      </c>
      <c r="F1281" s="17" t="s">
        <v>7694</v>
      </c>
      <c r="G1281" s="18">
        <v>19.079999999999998</v>
      </c>
      <c r="H1281" s="18">
        <v>30.36</v>
      </c>
      <c r="I1281" s="19">
        <v>1929980.23</v>
      </c>
      <c r="J1281" s="20">
        <v>43140</v>
      </c>
      <c r="K1281" s="17" t="s">
        <v>9529</v>
      </c>
      <c r="L1281" s="17" t="s">
        <v>7699</v>
      </c>
      <c r="M1281" s="17" t="s">
        <v>4135</v>
      </c>
      <c r="N1281" s="20">
        <v>43312</v>
      </c>
      <c r="O1281" s="20">
        <v>43312</v>
      </c>
      <c r="P1281" s="21">
        <f t="shared" si="38"/>
        <v>0</v>
      </c>
      <c r="Q1281" s="22">
        <f t="shared" si="39"/>
        <v>0</v>
      </c>
    </row>
    <row r="1282" spans="1:17" x14ac:dyDescent="0.2">
      <c r="A1282" s="23">
        <v>84958.01</v>
      </c>
      <c r="B1282" s="17" t="s">
        <v>206</v>
      </c>
      <c r="C1282" s="17" t="s">
        <v>8367</v>
      </c>
      <c r="D1282" s="17" t="s">
        <v>8800</v>
      </c>
      <c r="E1282" s="17" t="s">
        <v>7693</v>
      </c>
      <c r="F1282" s="17" t="s">
        <v>7694</v>
      </c>
      <c r="G1282" s="18">
        <v>0</v>
      </c>
      <c r="H1282" s="18">
        <v>6.21</v>
      </c>
      <c r="I1282" s="19">
        <v>324199.53999999998</v>
      </c>
      <c r="J1282" s="20">
        <v>42139</v>
      </c>
      <c r="K1282" s="17" t="s">
        <v>9530</v>
      </c>
      <c r="L1282" s="17" t="s">
        <v>7728</v>
      </c>
      <c r="M1282" s="17" t="s">
        <v>8582</v>
      </c>
      <c r="N1282" s="20">
        <v>42244</v>
      </c>
      <c r="O1282" s="20">
        <v>42244</v>
      </c>
      <c r="P1282" s="21">
        <f t="shared" si="38"/>
        <v>0</v>
      </c>
      <c r="Q1282" s="22">
        <f t="shared" si="39"/>
        <v>0</v>
      </c>
    </row>
    <row r="1283" spans="1:17" x14ac:dyDescent="0.2">
      <c r="A1283" s="23">
        <v>117303</v>
      </c>
      <c r="B1283" s="17" t="s">
        <v>121</v>
      </c>
      <c r="C1283" s="17" t="s">
        <v>7720</v>
      </c>
      <c r="D1283" s="17" t="s">
        <v>369</v>
      </c>
      <c r="E1283" s="17" t="s">
        <v>7693</v>
      </c>
      <c r="F1283" s="17" t="s">
        <v>7694</v>
      </c>
      <c r="G1283" s="18">
        <v>0</v>
      </c>
      <c r="H1283" s="18">
        <v>7.3</v>
      </c>
      <c r="I1283" s="19">
        <v>268608.14</v>
      </c>
      <c r="J1283" s="20">
        <v>41369</v>
      </c>
      <c r="K1283" s="17" t="s">
        <v>9517</v>
      </c>
      <c r="L1283" s="17" t="s">
        <v>8034</v>
      </c>
      <c r="M1283" s="17" t="s">
        <v>9518</v>
      </c>
      <c r="N1283" s="20">
        <v>41842</v>
      </c>
      <c r="O1283" s="20">
        <v>41511</v>
      </c>
      <c r="P1283" s="21">
        <f t="shared" ref="P1283:P1346" si="40">IF(N1283=O1283,0,1)</f>
        <v>1</v>
      </c>
      <c r="Q1283" s="22">
        <f t="shared" ref="Q1283:Q1346" si="41">O1283-N1283</f>
        <v>-331</v>
      </c>
    </row>
    <row r="1284" spans="1:17" x14ac:dyDescent="0.2">
      <c r="A1284" s="23">
        <v>126406</v>
      </c>
      <c r="B1284" s="17" t="s">
        <v>131</v>
      </c>
      <c r="C1284" s="17" t="s">
        <v>7753</v>
      </c>
      <c r="D1284" s="17" t="s">
        <v>108</v>
      </c>
      <c r="E1284" s="17" t="s">
        <v>7693</v>
      </c>
      <c r="F1284" s="17" t="s">
        <v>7694</v>
      </c>
      <c r="G1284" s="18">
        <v>5.2</v>
      </c>
      <c r="H1284" s="18">
        <v>7.75</v>
      </c>
      <c r="I1284" s="19">
        <v>3884271.16</v>
      </c>
      <c r="J1284" s="20">
        <v>43140</v>
      </c>
      <c r="K1284" s="17" t="s">
        <v>9531</v>
      </c>
      <c r="L1284" s="17" t="s">
        <v>8080</v>
      </c>
      <c r="M1284" s="17" t="s">
        <v>4503</v>
      </c>
      <c r="N1284" s="20">
        <v>43343</v>
      </c>
      <c r="O1284" s="20">
        <v>43343</v>
      </c>
      <c r="P1284" s="21">
        <f t="shared" si="40"/>
        <v>0</v>
      </c>
      <c r="Q1284" s="22">
        <f t="shared" si="41"/>
        <v>0</v>
      </c>
    </row>
    <row r="1285" spans="1:17" x14ac:dyDescent="0.2">
      <c r="A1285" s="23">
        <v>81858.02</v>
      </c>
      <c r="B1285" s="17" t="s">
        <v>318</v>
      </c>
      <c r="C1285" s="17" t="s">
        <v>7887</v>
      </c>
      <c r="D1285" s="17" t="s">
        <v>913</v>
      </c>
      <c r="E1285" s="17" t="s">
        <v>7693</v>
      </c>
      <c r="F1285" s="17" t="s">
        <v>7694</v>
      </c>
      <c r="G1285" s="18">
        <v>2.4790000000000001</v>
      </c>
      <c r="H1285" s="18">
        <v>5</v>
      </c>
      <c r="I1285" s="19">
        <v>445486.27</v>
      </c>
      <c r="J1285" s="20">
        <v>42545</v>
      </c>
      <c r="K1285" s="17" t="s">
        <v>8829</v>
      </c>
      <c r="L1285" s="17" t="s">
        <v>7706</v>
      </c>
      <c r="M1285" s="17" t="s">
        <v>8830</v>
      </c>
      <c r="N1285" s="20">
        <v>42886</v>
      </c>
      <c r="O1285" s="20">
        <v>42886</v>
      </c>
      <c r="P1285" s="21">
        <f t="shared" si="40"/>
        <v>0</v>
      </c>
      <c r="Q1285" s="22">
        <f t="shared" si="41"/>
        <v>0</v>
      </c>
    </row>
    <row r="1286" spans="1:17" x14ac:dyDescent="0.2">
      <c r="A1286" s="23">
        <v>125775</v>
      </c>
      <c r="B1286" s="17" t="s">
        <v>264</v>
      </c>
      <c r="C1286" s="17" t="s">
        <v>7858</v>
      </c>
      <c r="D1286" s="17" t="s">
        <v>114</v>
      </c>
      <c r="E1286" s="17" t="s">
        <v>7693</v>
      </c>
      <c r="F1286" s="17" t="s">
        <v>7694</v>
      </c>
      <c r="G1286" s="18">
        <v>19.95</v>
      </c>
      <c r="H1286" s="18">
        <v>27.95</v>
      </c>
      <c r="I1286" s="19">
        <v>3065784</v>
      </c>
      <c r="J1286" s="20">
        <v>43077</v>
      </c>
      <c r="K1286" s="17" t="s">
        <v>9532</v>
      </c>
      <c r="L1286" s="17" t="s">
        <v>7763</v>
      </c>
      <c r="M1286" s="17" t="s">
        <v>6514</v>
      </c>
      <c r="N1286" s="20">
        <v>43340</v>
      </c>
      <c r="O1286" s="20">
        <v>43340</v>
      </c>
      <c r="P1286" s="21">
        <f t="shared" si="40"/>
        <v>0</v>
      </c>
      <c r="Q1286" s="22">
        <f t="shared" si="41"/>
        <v>0</v>
      </c>
    </row>
    <row r="1287" spans="1:17" x14ac:dyDescent="0.2">
      <c r="A1287" s="23">
        <v>103337.01</v>
      </c>
      <c r="B1287" s="17" t="s">
        <v>250</v>
      </c>
      <c r="C1287" s="17" t="s">
        <v>7790</v>
      </c>
      <c r="D1287" s="17" t="s">
        <v>538</v>
      </c>
      <c r="E1287" s="17" t="s">
        <v>7693</v>
      </c>
      <c r="F1287" s="17" t="s">
        <v>7694</v>
      </c>
      <c r="G1287" s="18">
        <v>0</v>
      </c>
      <c r="H1287" s="18">
        <v>1.93</v>
      </c>
      <c r="I1287" s="19">
        <v>360847.54</v>
      </c>
      <c r="J1287" s="20">
        <v>42139</v>
      </c>
      <c r="K1287" s="17" t="s">
        <v>9218</v>
      </c>
      <c r="L1287" s="17" t="s">
        <v>7728</v>
      </c>
      <c r="M1287" s="17" t="s">
        <v>8582</v>
      </c>
      <c r="N1287" s="20">
        <v>42291</v>
      </c>
      <c r="O1287" s="20">
        <v>42291</v>
      </c>
      <c r="P1287" s="21">
        <f t="shared" si="40"/>
        <v>0</v>
      </c>
      <c r="Q1287" s="22">
        <f t="shared" si="41"/>
        <v>0</v>
      </c>
    </row>
    <row r="1288" spans="1:17" x14ac:dyDescent="0.2">
      <c r="A1288" s="23">
        <v>123524</v>
      </c>
      <c r="B1288" s="17" t="s">
        <v>83</v>
      </c>
      <c r="C1288" s="17" t="s">
        <v>8094</v>
      </c>
      <c r="D1288" s="17" t="s">
        <v>137</v>
      </c>
      <c r="E1288" s="17" t="s">
        <v>7693</v>
      </c>
      <c r="F1288" s="17" t="s">
        <v>7694</v>
      </c>
      <c r="G1288" s="18">
        <v>2.75</v>
      </c>
      <c r="H1288" s="18">
        <v>9.9</v>
      </c>
      <c r="I1288" s="19">
        <v>2096441.39</v>
      </c>
      <c r="J1288" s="20">
        <v>42601</v>
      </c>
      <c r="K1288" s="17" t="s">
        <v>9533</v>
      </c>
      <c r="L1288" s="17" t="s">
        <v>7696</v>
      </c>
      <c r="M1288" s="17" t="s">
        <v>8517</v>
      </c>
      <c r="N1288" s="20">
        <v>42712</v>
      </c>
      <c r="O1288" s="20">
        <v>42712</v>
      </c>
      <c r="P1288" s="21">
        <f t="shared" si="40"/>
        <v>0</v>
      </c>
      <c r="Q1288" s="22">
        <f t="shared" si="41"/>
        <v>0</v>
      </c>
    </row>
    <row r="1289" spans="1:17" x14ac:dyDescent="0.2">
      <c r="A1289" s="23">
        <v>117631</v>
      </c>
      <c r="B1289" s="17" t="s">
        <v>40</v>
      </c>
      <c r="C1289" s="17" t="s">
        <v>7781</v>
      </c>
      <c r="D1289" s="17" t="s">
        <v>379</v>
      </c>
      <c r="E1289" s="17" t="s">
        <v>7693</v>
      </c>
      <c r="F1289" s="17" t="s">
        <v>7694</v>
      </c>
      <c r="G1289" s="18">
        <v>3.46</v>
      </c>
      <c r="H1289" s="18">
        <v>4.57</v>
      </c>
      <c r="I1289" s="19">
        <v>155098.12</v>
      </c>
      <c r="J1289" s="20">
        <v>42139</v>
      </c>
      <c r="K1289" s="17" t="s">
        <v>9535</v>
      </c>
      <c r="L1289" s="17" t="s">
        <v>7699</v>
      </c>
      <c r="M1289" s="17" t="s">
        <v>3213</v>
      </c>
      <c r="N1289" s="20">
        <v>42219</v>
      </c>
      <c r="O1289" s="20">
        <v>42219</v>
      </c>
      <c r="P1289" s="21">
        <f t="shared" si="40"/>
        <v>0</v>
      </c>
      <c r="Q1289" s="22">
        <f t="shared" si="41"/>
        <v>0</v>
      </c>
    </row>
    <row r="1290" spans="1:17" x14ac:dyDescent="0.2">
      <c r="A1290" s="23">
        <v>82465.02</v>
      </c>
      <c r="B1290" s="17" t="s">
        <v>248</v>
      </c>
      <c r="C1290" s="17" t="s">
        <v>8036</v>
      </c>
      <c r="D1290" s="17" t="s">
        <v>3617</v>
      </c>
      <c r="E1290" s="17" t="s">
        <v>7693</v>
      </c>
      <c r="F1290" s="17" t="s">
        <v>7694</v>
      </c>
      <c r="G1290" s="18">
        <v>3.74</v>
      </c>
      <c r="H1290" s="18">
        <v>6.55</v>
      </c>
      <c r="I1290" s="19">
        <v>798603.16</v>
      </c>
      <c r="J1290" s="20">
        <v>42244</v>
      </c>
      <c r="K1290" s="17" t="s">
        <v>9536</v>
      </c>
      <c r="L1290" s="17" t="s">
        <v>7738</v>
      </c>
      <c r="M1290" s="17" t="s">
        <v>9537</v>
      </c>
      <c r="N1290" s="20">
        <v>42569</v>
      </c>
      <c r="O1290" s="20">
        <v>42569</v>
      </c>
      <c r="P1290" s="21">
        <f t="shared" si="40"/>
        <v>0</v>
      </c>
      <c r="Q1290" s="22">
        <f t="shared" si="41"/>
        <v>0</v>
      </c>
    </row>
    <row r="1291" spans="1:17" x14ac:dyDescent="0.2">
      <c r="A1291" s="23">
        <v>101852.01</v>
      </c>
      <c r="B1291" s="17" t="s">
        <v>607</v>
      </c>
      <c r="C1291" s="17" t="s">
        <v>7807</v>
      </c>
      <c r="D1291" s="17" t="s">
        <v>1011</v>
      </c>
      <c r="E1291" s="17" t="s">
        <v>7693</v>
      </c>
      <c r="F1291" s="17" t="s">
        <v>7694</v>
      </c>
      <c r="G1291" s="18">
        <v>2.98</v>
      </c>
      <c r="H1291" s="18">
        <v>4.84</v>
      </c>
      <c r="I1291" s="19">
        <v>1086326.25</v>
      </c>
      <c r="J1291" s="20">
        <v>42090</v>
      </c>
      <c r="K1291" s="17" t="s">
        <v>9538</v>
      </c>
      <c r="L1291" s="17" t="s">
        <v>7738</v>
      </c>
      <c r="M1291" s="17" t="s">
        <v>8488</v>
      </c>
      <c r="N1291" s="20">
        <v>42353</v>
      </c>
      <c r="O1291" s="20">
        <v>42353</v>
      </c>
      <c r="P1291" s="21">
        <f t="shared" si="40"/>
        <v>0</v>
      </c>
      <c r="Q1291" s="22">
        <f t="shared" si="41"/>
        <v>0</v>
      </c>
    </row>
    <row r="1292" spans="1:17" x14ac:dyDescent="0.2">
      <c r="A1292" s="23">
        <v>126145</v>
      </c>
      <c r="B1292" s="17" t="s">
        <v>179</v>
      </c>
      <c r="C1292" s="17" t="s">
        <v>7717</v>
      </c>
      <c r="D1292" s="17" t="s">
        <v>653</v>
      </c>
      <c r="E1292" s="17" t="s">
        <v>7693</v>
      </c>
      <c r="F1292" s="17" t="s">
        <v>7694</v>
      </c>
      <c r="G1292" s="18">
        <v>20.350000000000001</v>
      </c>
      <c r="H1292" s="18">
        <v>25.06</v>
      </c>
      <c r="I1292" s="19">
        <v>914352</v>
      </c>
      <c r="J1292" s="20">
        <v>43553</v>
      </c>
      <c r="K1292" s="17" t="s">
        <v>9539</v>
      </c>
      <c r="L1292" s="17" t="s">
        <v>7957</v>
      </c>
      <c r="M1292" s="17" t="s">
        <v>4718</v>
      </c>
      <c r="N1292" s="20">
        <v>43691</v>
      </c>
      <c r="O1292" s="20">
        <v>43691</v>
      </c>
      <c r="P1292" s="21">
        <f t="shared" si="40"/>
        <v>0</v>
      </c>
      <c r="Q1292" s="22">
        <f t="shared" si="41"/>
        <v>0</v>
      </c>
    </row>
    <row r="1293" spans="1:17" x14ac:dyDescent="0.2">
      <c r="A1293" s="23">
        <v>126067</v>
      </c>
      <c r="B1293" s="17" t="s">
        <v>223</v>
      </c>
      <c r="C1293" s="17" t="s">
        <v>7917</v>
      </c>
      <c r="D1293" s="17" t="s">
        <v>1437</v>
      </c>
      <c r="E1293" s="17" t="s">
        <v>7693</v>
      </c>
      <c r="F1293" s="17" t="s">
        <v>7694</v>
      </c>
      <c r="G1293" s="18">
        <v>2.63</v>
      </c>
      <c r="H1293" s="18">
        <v>5.75</v>
      </c>
      <c r="I1293" s="19">
        <v>285239.3</v>
      </c>
      <c r="J1293" s="20">
        <v>43182</v>
      </c>
      <c r="K1293" s="17" t="s">
        <v>8818</v>
      </c>
      <c r="L1293" s="17" t="s">
        <v>7744</v>
      </c>
      <c r="M1293" s="17" t="s">
        <v>3582</v>
      </c>
      <c r="N1293" s="20">
        <v>43276</v>
      </c>
      <c r="O1293" s="20">
        <v>43276</v>
      </c>
      <c r="P1293" s="21">
        <f t="shared" si="40"/>
        <v>0</v>
      </c>
      <c r="Q1293" s="22">
        <f t="shared" si="41"/>
        <v>0</v>
      </c>
    </row>
    <row r="1294" spans="1:17" x14ac:dyDescent="0.2">
      <c r="A1294" s="23">
        <v>123506</v>
      </c>
      <c r="B1294" s="17" t="s">
        <v>199</v>
      </c>
      <c r="C1294" s="17" t="s">
        <v>7715</v>
      </c>
      <c r="D1294" s="17" t="s">
        <v>114</v>
      </c>
      <c r="E1294" s="17" t="s">
        <v>7693</v>
      </c>
      <c r="F1294" s="17" t="s">
        <v>7694</v>
      </c>
      <c r="G1294" s="18">
        <v>24.6</v>
      </c>
      <c r="H1294" s="18">
        <v>29.19</v>
      </c>
      <c r="I1294" s="19">
        <v>3358374.99</v>
      </c>
      <c r="J1294" s="20">
        <v>42706</v>
      </c>
      <c r="K1294" s="17" t="s">
        <v>9540</v>
      </c>
      <c r="L1294" s="17" t="s">
        <v>7699</v>
      </c>
      <c r="M1294" s="17" t="s">
        <v>9541</v>
      </c>
      <c r="N1294" s="20">
        <v>42970</v>
      </c>
      <c r="O1294" s="20">
        <v>42970</v>
      </c>
      <c r="P1294" s="21">
        <f t="shared" si="40"/>
        <v>0</v>
      </c>
      <c r="Q1294" s="22">
        <f t="shared" si="41"/>
        <v>0</v>
      </c>
    </row>
    <row r="1295" spans="1:17" x14ac:dyDescent="0.2">
      <c r="A1295" s="23">
        <v>123583</v>
      </c>
      <c r="B1295" s="17" t="s">
        <v>235</v>
      </c>
      <c r="C1295" s="17" t="s">
        <v>7861</v>
      </c>
      <c r="D1295" s="17" t="s">
        <v>2944</v>
      </c>
      <c r="E1295" s="17" t="s">
        <v>7693</v>
      </c>
      <c r="F1295" s="17" t="s">
        <v>7694</v>
      </c>
      <c r="G1295" s="18">
        <v>0</v>
      </c>
      <c r="H1295" s="18">
        <v>1.38</v>
      </c>
      <c r="I1295" s="19">
        <v>722083.83999999997</v>
      </c>
      <c r="J1295" s="20">
        <v>42706</v>
      </c>
      <c r="K1295" s="17" t="s">
        <v>9542</v>
      </c>
      <c r="L1295" s="17" t="s">
        <v>7728</v>
      </c>
      <c r="M1295" s="17" t="s">
        <v>4503</v>
      </c>
      <c r="N1295" s="20">
        <v>42916</v>
      </c>
      <c r="O1295" s="20">
        <v>42916</v>
      </c>
      <c r="P1295" s="21">
        <f t="shared" si="40"/>
        <v>0</v>
      </c>
      <c r="Q1295" s="22">
        <f t="shared" si="41"/>
        <v>0</v>
      </c>
    </row>
    <row r="1296" spans="1:17" x14ac:dyDescent="0.2">
      <c r="A1296" s="23">
        <v>125734</v>
      </c>
      <c r="B1296" s="17" t="s">
        <v>40</v>
      </c>
      <c r="C1296" s="17" t="s">
        <v>7781</v>
      </c>
      <c r="D1296" s="17" t="s">
        <v>114</v>
      </c>
      <c r="E1296" s="17" t="s">
        <v>7693</v>
      </c>
      <c r="F1296" s="17" t="s">
        <v>7694</v>
      </c>
      <c r="G1296" s="18">
        <v>11.53</v>
      </c>
      <c r="H1296" s="18">
        <v>16.59</v>
      </c>
      <c r="I1296" s="19">
        <v>5718923.6299999999</v>
      </c>
      <c r="J1296" s="20">
        <v>43077</v>
      </c>
      <c r="K1296" s="17" t="s">
        <v>9543</v>
      </c>
      <c r="L1296" s="17" t="s">
        <v>7699</v>
      </c>
      <c r="M1296" s="17" t="s">
        <v>4571</v>
      </c>
      <c r="N1296" s="20">
        <v>43271</v>
      </c>
      <c r="O1296" s="20">
        <v>43271</v>
      </c>
      <c r="P1296" s="21">
        <f t="shared" si="40"/>
        <v>0</v>
      </c>
      <c r="Q1296" s="22">
        <f t="shared" si="41"/>
        <v>0</v>
      </c>
    </row>
    <row r="1297" spans="1:17" x14ac:dyDescent="0.2">
      <c r="A1297" s="23">
        <v>81409.009999999995</v>
      </c>
      <c r="B1297" s="17" t="s">
        <v>282</v>
      </c>
      <c r="C1297" s="17" t="s">
        <v>8099</v>
      </c>
      <c r="D1297" s="17" t="s">
        <v>6051</v>
      </c>
      <c r="E1297" s="17" t="s">
        <v>7693</v>
      </c>
      <c r="F1297" s="17" t="s">
        <v>7694</v>
      </c>
      <c r="G1297" s="18">
        <v>0</v>
      </c>
      <c r="H1297" s="18">
        <v>0.92</v>
      </c>
      <c r="I1297" s="19">
        <v>30695.3</v>
      </c>
      <c r="J1297" s="20">
        <v>41369</v>
      </c>
      <c r="K1297" s="17" t="s">
        <v>9517</v>
      </c>
      <c r="L1297" s="17" t="s">
        <v>8034</v>
      </c>
      <c r="M1297" s="17" t="s">
        <v>9518</v>
      </c>
      <c r="N1297" s="20">
        <v>41842</v>
      </c>
      <c r="O1297" s="20">
        <v>41511</v>
      </c>
      <c r="P1297" s="21">
        <f t="shared" si="40"/>
        <v>1</v>
      </c>
      <c r="Q1297" s="22">
        <f t="shared" si="41"/>
        <v>-331</v>
      </c>
    </row>
    <row r="1298" spans="1:17" x14ac:dyDescent="0.2">
      <c r="A1298" s="23">
        <v>113964</v>
      </c>
      <c r="B1298" s="17" t="s">
        <v>40</v>
      </c>
      <c r="C1298" s="17" t="s">
        <v>7781</v>
      </c>
      <c r="D1298" s="17" t="s">
        <v>114</v>
      </c>
      <c r="E1298" s="17" t="s">
        <v>7693</v>
      </c>
      <c r="F1298" s="17" t="s">
        <v>7694</v>
      </c>
      <c r="G1298" s="18">
        <v>21.62</v>
      </c>
      <c r="H1298" s="18">
        <v>23.05</v>
      </c>
      <c r="I1298" s="19">
        <v>1265838.1000000001</v>
      </c>
      <c r="J1298" s="20">
        <v>41565</v>
      </c>
      <c r="K1298" s="17" t="s">
        <v>9544</v>
      </c>
      <c r="L1298" s="17" t="s">
        <v>7744</v>
      </c>
      <c r="M1298" s="17" t="s">
        <v>8086</v>
      </c>
      <c r="N1298" s="20">
        <v>41851</v>
      </c>
      <c r="O1298" s="20">
        <v>42216</v>
      </c>
      <c r="P1298" s="21">
        <f t="shared" si="40"/>
        <v>1</v>
      </c>
      <c r="Q1298" s="22">
        <f t="shared" si="41"/>
        <v>365</v>
      </c>
    </row>
    <row r="1299" spans="1:17" x14ac:dyDescent="0.2">
      <c r="A1299" s="23">
        <v>115570</v>
      </c>
      <c r="B1299" s="17" t="s">
        <v>312</v>
      </c>
      <c r="C1299" s="17" t="s">
        <v>7908</v>
      </c>
      <c r="D1299" s="17" t="s">
        <v>4784</v>
      </c>
      <c r="E1299" s="17" t="s">
        <v>7693</v>
      </c>
      <c r="F1299" s="17" t="s">
        <v>7694</v>
      </c>
      <c r="G1299" s="18">
        <v>0</v>
      </c>
      <c r="H1299" s="18">
        <v>13.19</v>
      </c>
      <c r="I1299" s="19">
        <v>683389.24</v>
      </c>
      <c r="J1299" s="20">
        <v>41684</v>
      </c>
      <c r="K1299" s="17" t="s">
        <v>9545</v>
      </c>
      <c r="L1299" s="17" t="s">
        <v>7699</v>
      </c>
      <c r="M1299" s="17" t="s">
        <v>9546</v>
      </c>
      <c r="N1299" s="20">
        <v>41855</v>
      </c>
      <c r="O1299" s="20">
        <v>41820</v>
      </c>
      <c r="P1299" s="21">
        <f t="shared" si="40"/>
        <v>1</v>
      </c>
      <c r="Q1299" s="22">
        <f t="shared" si="41"/>
        <v>-35</v>
      </c>
    </row>
    <row r="1300" spans="1:17" x14ac:dyDescent="0.2">
      <c r="A1300" s="23">
        <v>127097</v>
      </c>
      <c r="B1300" s="17" t="s">
        <v>83</v>
      </c>
      <c r="C1300" s="17" t="s">
        <v>8094</v>
      </c>
      <c r="D1300" s="17" t="s">
        <v>139</v>
      </c>
      <c r="E1300" s="17" t="s">
        <v>7693</v>
      </c>
      <c r="F1300" s="17" t="s">
        <v>7694</v>
      </c>
      <c r="G1300" s="18">
        <v>19.649999999999999</v>
      </c>
      <c r="H1300" s="18">
        <v>26.2</v>
      </c>
      <c r="I1300" s="19">
        <v>1568100</v>
      </c>
      <c r="J1300" s="20">
        <v>43553</v>
      </c>
      <c r="K1300" s="17" t="s">
        <v>9547</v>
      </c>
      <c r="L1300" s="17" t="s">
        <v>7696</v>
      </c>
      <c r="M1300" s="17" t="s">
        <v>4135</v>
      </c>
      <c r="N1300" s="20">
        <v>43693</v>
      </c>
      <c r="O1300" s="20">
        <v>43693</v>
      </c>
      <c r="P1300" s="21">
        <f t="shared" si="40"/>
        <v>0</v>
      </c>
      <c r="Q1300" s="22">
        <f t="shared" si="41"/>
        <v>0</v>
      </c>
    </row>
    <row r="1301" spans="1:17" x14ac:dyDescent="0.2">
      <c r="A1301" s="23">
        <v>40973.01</v>
      </c>
      <c r="B1301" s="17" t="s">
        <v>49</v>
      </c>
      <c r="C1301" s="17" t="s">
        <v>7692</v>
      </c>
      <c r="D1301" s="17" t="s">
        <v>103</v>
      </c>
      <c r="E1301" s="17" t="s">
        <v>7693</v>
      </c>
      <c r="F1301" s="17" t="s">
        <v>7694</v>
      </c>
      <c r="G1301" s="18">
        <v>0</v>
      </c>
      <c r="H1301" s="18">
        <v>7.54</v>
      </c>
      <c r="I1301" s="19">
        <v>3651316.17</v>
      </c>
      <c r="J1301" s="20">
        <v>41565</v>
      </c>
      <c r="K1301" s="17" t="s">
        <v>9548</v>
      </c>
      <c r="L1301" s="17" t="s">
        <v>7744</v>
      </c>
      <c r="M1301" s="17" t="s">
        <v>8086</v>
      </c>
      <c r="N1301" s="20">
        <v>41855</v>
      </c>
      <c r="O1301" s="20">
        <v>41866</v>
      </c>
      <c r="P1301" s="21">
        <f t="shared" si="40"/>
        <v>1</v>
      </c>
      <c r="Q1301" s="22">
        <f t="shared" si="41"/>
        <v>11</v>
      </c>
    </row>
    <row r="1302" spans="1:17" x14ac:dyDescent="0.2">
      <c r="A1302" s="23">
        <v>127161</v>
      </c>
      <c r="B1302" s="17" t="s">
        <v>241</v>
      </c>
      <c r="C1302" s="17" t="s">
        <v>7915</v>
      </c>
      <c r="D1302" s="17" t="s">
        <v>3089</v>
      </c>
      <c r="E1302" s="17" t="s">
        <v>7693</v>
      </c>
      <c r="F1302" s="17" t="s">
        <v>7694</v>
      </c>
      <c r="G1302" s="18">
        <v>15.85</v>
      </c>
      <c r="H1302" s="18">
        <v>25.43</v>
      </c>
      <c r="I1302" s="19">
        <v>641232</v>
      </c>
      <c r="J1302" s="20">
        <v>43504</v>
      </c>
      <c r="K1302" s="17" t="s">
        <v>9549</v>
      </c>
      <c r="L1302" s="17" t="s">
        <v>8034</v>
      </c>
      <c r="M1302" s="17" t="s">
        <v>4674</v>
      </c>
      <c r="N1302" s="20">
        <v>43692</v>
      </c>
      <c r="O1302" s="20">
        <v>43692</v>
      </c>
      <c r="P1302" s="21">
        <f t="shared" si="40"/>
        <v>0</v>
      </c>
      <c r="Q1302" s="22">
        <f t="shared" si="41"/>
        <v>0</v>
      </c>
    </row>
    <row r="1303" spans="1:17" x14ac:dyDescent="0.2">
      <c r="A1303" s="23">
        <v>127332</v>
      </c>
      <c r="B1303" s="17" t="s">
        <v>343</v>
      </c>
      <c r="C1303" s="17" t="s">
        <v>8330</v>
      </c>
      <c r="D1303" s="17" t="s">
        <v>977</v>
      </c>
      <c r="E1303" s="17" t="s">
        <v>7693</v>
      </c>
      <c r="F1303" s="17" t="s">
        <v>7694</v>
      </c>
      <c r="G1303" s="18">
        <v>14.95</v>
      </c>
      <c r="H1303" s="18">
        <v>19.63</v>
      </c>
      <c r="I1303" s="19">
        <v>610841</v>
      </c>
      <c r="J1303" s="20">
        <v>43595</v>
      </c>
      <c r="K1303" s="17" t="s">
        <v>9550</v>
      </c>
      <c r="L1303" s="17" t="s">
        <v>7699</v>
      </c>
      <c r="M1303" s="17" t="s">
        <v>4696</v>
      </c>
      <c r="N1303" s="20">
        <v>43713</v>
      </c>
      <c r="O1303" s="20">
        <v>43713</v>
      </c>
      <c r="P1303" s="21">
        <f t="shared" si="40"/>
        <v>0</v>
      </c>
      <c r="Q1303" s="22">
        <f t="shared" si="41"/>
        <v>0</v>
      </c>
    </row>
    <row r="1304" spans="1:17" x14ac:dyDescent="0.2">
      <c r="A1304" s="23">
        <v>127320</v>
      </c>
      <c r="B1304" s="17" t="s">
        <v>318</v>
      </c>
      <c r="C1304" s="17" t="s">
        <v>7887</v>
      </c>
      <c r="D1304" s="17" t="s">
        <v>2779</v>
      </c>
      <c r="E1304" s="17" t="s">
        <v>7693</v>
      </c>
      <c r="F1304" s="17" t="s">
        <v>7694</v>
      </c>
      <c r="G1304" s="18">
        <v>5.71</v>
      </c>
      <c r="H1304" s="18">
        <v>7.77</v>
      </c>
      <c r="I1304" s="19">
        <v>714065</v>
      </c>
      <c r="J1304" s="20">
        <v>43595</v>
      </c>
      <c r="K1304" s="17" t="s">
        <v>9551</v>
      </c>
      <c r="L1304" s="17" t="s">
        <v>8884</v>
      </c>
      <c r="M1304" s="17" t="s">
        <v>3213</v>
      </c>
      <c r="N1304" s="20">
        <v>43771</v>
      </c>
      <c r="O1304" s="20">
        <v>43771</v>
      </c>
      <c r="P1304" s="21">
        <f t="shared" si="40"/>
        <v>0</v>
      </c>
      <c r="Q1304" s="22">
        <f t="shared" si="41"/>
        <v>0</v>
      </c>
    </row>
    <row r="1305" spans="1:17" x14ac:dyDescent="0.2">
      <c r="A1305" s="23">
        <v>117808</v>
      </c>
      <c r="B1305" s="17" t="s">
        <v>210</v>
      </c>
      <c r="C1305" s="17" t="s">
        <v>7827</v>
      </c>
      <c r="D1305" s="17" t="s">
        <v>7180</v>
      </c>
      <c r="E1305" s="17" t="s">
        <v>7693</v>
      </c>
      <c r="F1305" s="17" t="s">
        <v>7694</v>
      </c>
      <c r="G1305" s="18">
        <v>6.07</v>
      </c>
      <c r="H1305" s="18">
        <v>14.31</v>
      </c>
      <c r="I1305" s="19">
        <v>1230092.83</v>
      </c>
      <c r="J1305" s="20">
        <v>41733</v>
      </c>
      <c r="K1305" s="17" t="s">
        <v>9552</v>
      </c>
      <c r="L1305" s="17" t="s">
        <v>7702</v>
      </c>
      <c r="M1305" s="17" t="s">
        <v>8072</v>
      </c>
      <c r="N1305" s="20">
        <v>41857</v>
      </c>
      <c r="O1305" s="20">
        <v>41849</v>
      </c>
      <c r="P1305" s="21">
        <f t="shared" si="40"/>
        <v>1</v>
      </c>
      <c r="Q1305" s="22">
        <f t="shared" si="41"/>
        <v>-8</v>
      </c>
    </row>
    <row r="1306" spans="1:17" x14ac:dyDescent="0.2">
      <c r="A1306" s="23">
        <v>126469</v>
      </c>
      <c r="B1306" s="17" t="s">
        <v>188</v>
      </c>
      <c r="C1306" s="17" t="s">
        <v>7704</v>
      </c>
      <c r="D1306" s="17" t="s">
        <v>3724</v>
      </c>
      <c r="E1306" s="17" t="s">
        <v>7693</v>
      </c>
      <c r="F1306" s="17" t="s">
        <v>7694</v>
      </c>
      <c r="G1306" s="18">
        <v>16.52</v>
      </c>
      <c r="H1306" s="18">
        <v>26.01</v>
      </c>
      <c r="I1306" s="19">
        <v>1242644</v>
      </c>
      <c r="J1306" s="20">
        <v>43553</v>
      </c>
      <c r="K1306" s="17" t="s">
        <v>9553</v>
      </c>
      <c r="L1306" s="17" t="s">
        <v>8080</v>
      </c>
      <c r="M1306" s="17" t="s">
        <v>4733</v>
      </c>
      <c r="N1306" s="20">
        <v>43686</v>
      </c>
      <c r="O1306" s="20">
        <v>43686</v>
      </c>
      <c r="P1306" s="21">
        <f t="shared" si="40"/>
        <v>0</v>
      </c>
      <c r="Q1306" s="22">
        <f t="shared" si="41"/>
        <v>0</v>
      </c>
    </row>
    <row r="1307" spans="1:17" x14ac:dyDescent="0.2">
      <c r="A1307" s="23">
        <v>127894</v>
      </c>
      <c r="B1307" s="17" t="s">
        <v>204</v>
      </c>
      <c r="C1307" s="17" t="s">
        <v>7839</v>
      </c>
      <c r="D1307" s="17" t="s">
        <v>457</v>
      </c>
      <c r="E1307" s="17" t="s">
        <v>7693</v>
      </c>
      <c r="F1307" s="17" t="s">
        <v>7694</v>
      </c>
      <c r="G1307" s="18">
        <v>20.260000000000002</v>
      </c>
      <c r="H1307" s="18">
        <v>28.24</v>
      </c>
      <c r="I1307" s="19">
        <v>532376</v>
      </c>
      <c r="J1307" s="20">
        <v>43504</v>
      </c>
      <c r="K1307" s="17" t="s">
        <v>9554</v>
      </c>
      <c r="L1307" s="17" t="s">
        <v>7699</v>
      </c>
      <c r="M1307" s="17" t="s">
        <v>5334</v>
      </c>
      <c r="N1307" s="20">
        <v>43655</v>
      </c>
      <c r="O1307" s="20">
        <v>43655</v>
      </c>
      <c r="P1307" s="21">
        <f t="shared" si="40"/>
        <v>0</v>
      </c>
      <c r="Q1307" s="22">
        <f t="shared" si="41"/>
        <v>0</v>
      </c>
    </row>
    <row r="1308" spans="1:17" x14ac:dyDescent="0.2">
      <c r="A1308" s="23">
        <v>127077</v>
      </c>
      <c r="B1308" s="17" t="s">
        <v>219</v>
      </c>
      <c r="C1308" s="17" t="s">
        <v>7797</v>
      </c>
      <c r="D1308" s="17" t="s">
        <v>390</v>
      </c>
      <c r="E1308" s="17" t="s">
        <v>7693</v>
      </c>
      <c r="F1308" s="17" t="s">
        <v>7694</v>
      </c>
      <c r="G1308" s="18">
        <v>0.27</v>
      </c>
      <c r="H1308" s="18">
        <v>5.8</v>
      </c>
      <c r="I1308" s="19">
        <v>2648720</v>
      </c>
      <c r="J1308" s="20">
        <v>43504</v>
      </c>
      <c r="K1308" s="17" t="s">
        <v>9555</v>
      </c>
      <c r="L1308" s="17" t="s">
        <v>7744</v>
      </c>
      <c r="M1308" s="17" t="s">
        <v>4135</v>
      </c>
      <c r="N1308" s="20">
        <v>43769</v>
      </c>
      <c r="O1308" s="20">
        <v>43769</v>
      </c>
      <c r="P1308" s="21">
        <f t="shared" si="40"/>
        <v>0</v>
      </c>
      <c r="Q1308" s="22">
        <f t="shared" si="41"/>
        <v>0</v>
      </c>
    </row>
    <row r="1309" spans="1:17" x14ac:dyDescent="0.2">
      <c r="A1309" s="23">
        <v>83683.009999999995</v>
      </c>
      <c r="B1309" s="17" t="s">
        <v>98</v>
      </c>
      <c r="C1309" s="17" t="s">
        <v>7760</v>
      </c>
      <c r="D1309" s="17" t="s">
        <v>99</v>
      </c>
      <c r="E1309" s="17" t="s">
        <v>7693</v>
      </c>
      <c r="F1309" s="17" t="s">
        <v>7694</v>
      </c>
      <c r="G1309" s="18">
        <v>12.96</v>
      </c>
      <c r="H1309" s="18">
        <v>19.97</v>
      </c>
      <c r="I1309" s="19">
        <v>1037189.49</v>
      </c>
      <c r="J1309" s="20">
        <v>41733</v>
      </c>
      <c r="K1309" s="17" t="s">
        <v>9556</v>
      </c>
      <c r="L1309" s="17" t="s">
        <v>8144</v>
      </c>
      <c r="M1309" s="17" t="s">
        <v>8510</v>
      </c>
      <c r="N1309" s="20">
        <v>41862</v>
      </c>
      <c r="O1309" s="20">
        <v>41838</v>
      </c>
      <c r="P1309" s="21">
        <f t="shared" si="40"/>
        <v>1</v>
      </c>
      <c r="Q1309" s="22">
        <f t="shared" si="41"/>
        <v>-24</v>
      </c>
    </row>
    <row r="1310" spans="1:17" x14ac:dyDescent="0.2">
      <c r="A1310" s="23">
        <v>80941.02</v>
      </c>
      <c r="B1310" s="17" t="s">
        <v>98</v>
      </c>
      <c r="C1310" s="17" t="s">
        <v>7760</v>
      </c>
      <c r="D1310" s="17" t="s">
        <v>9557</v>
      </c>
      <c r="E1310" s="17" t="s">
        <v>7693</v>
      </c>
      <c r="F1310" s="17" t="s">
        <v>7694</v>
      </c>
      <c r="G1310" s="18">
        <v>0</v>
      </c>
      <c r="H1310" s="18">
        <v>5.62</v>
      </c>
      <c r="I1310" s="19">
        <v>197576.04</v>
      </c>
      <c r="J1310" s="20">
        <v>41733</v>
      </c>
      <c r="K1310" s="17" t="s">
        <v>9558</v>
      </c>
      <c r="L1310" s="17" t="s">
        <v>8034</v>
      </c>
      <c r="M1310" s="17" t="s">
        <v>8035</v>
      </c>
      <c r="N1310" s="20">
        <v>41862</v>
      </c>
      <c r="O1310" s="20">
        <v>41849</v>
      </c>
      <c r="P1310" s="21">
        <f t="shared" si="40"/>
        <v>1</v>
      </c>
      <c r="Q1310" s="22">
        <f t="shared" si="41"/>
        <v>-13</v>
      </c>
    </row>
    <row r="1311" spans="1:17" x14ac:dyDescent="0.2">
      <c r="A1311" s="23">
        <v>127310</v>
      </c>
      <c r="B1311" s="17" t="s">
        <v>206</v>
      </c>
      <c r="C1311" s="17" t="s">
        <v>8367</v>
      </c>
      <c r="D1311" s="17" t="s">
        <v>363</v>
      </c>
      <c r="E1311" s="17" t="s">
        <v>7693</v>
      </c>
      <c r="F1311" s="17" t="s">
        <v>7694</v>
      </c>
      <c r="G1311" s="18">
        <v>14</v>
      </c>
      <c r="H1311" s="18">
        <v>21.847000000000001</v>
      </c>
      <c r="I1311" s="19">
        <v>936010</v>
      </c>
      <c r="J1311" s="20">
        <v>43595</v>
      </c>
      <c r="K1311" s="17" t="s">
        <v>9559</v>
      </c>
      <c r="L1311" s="17" t="s">
        <v>7728</v>
      </c>
      <c r="M1311" s="17" t="s">
        <v>3582</v>
      </c>
      <c r="N1311" s="20">
        <v>43698</v>
      </c>
      <c r="O1311" s="20">
        <v>43698</v>
      </c>
      <c r="P1311" s="21">
        <f t="shared" si="40"/>
        <v>0</v>
      </c>
      <c r="Q1311" s="22">
        <f t="shared" si="41"/>
        <v>0</v>
      </c>
    </row>
    <row r="1312" spans="1:17" x14ac:dyDescent="0.2">
      <c r="A1312" s="23">
        <v>127301</v>
      </c>
      <c r="B1312" s="17" t="s">
        <v>43</v>
      </c>
      <c r="C1312" s="17" t="s">
        <v>7816</v>
      </c>
      <c r="D1312" s="17" t="s">
        <v>487</v>
      </c>
      <c r="E1312" s="17" t="s">
        <v>7693</v>
      </c>
      <c r="F1312" s="17" t="s">
        <v>7694</v>
      </c>
      <c r="G1312" s="18">
        <v>11.7</v>
      </c>
      <c r="H1312" s="18">
        <v>16.2</v>
      </c>
      <c r="I1312" s="19">
        <v>2199370</v>
      </c>
      <c r="J1312" s="20">
        <v>43595</v>
      </c>
      <c r="K1312" s="17" t="s">
        <v>9560</v>
      </c>
      <c r="L1312" s="17" t="s">
        <v>8110</v>
      </c>
      <c r="M1312" s="17" t="s">
        <v>3213</v>
      </c>
      <c r="N1312" s="20">
        <v>43777</v>
      </c>
      <c r="O1312" s="20">
        <v>43777</v>
      </c>
      <c r="P1312" s="21">
        <f t="shared" si="40"/>
        <v>0</v>
      </c>
      <c r="Q1312" s="22">
        <f t="shared" si="41"/>
        <v>0</v>
      </c>
    </row>
    <row r="1313" spans="1:17" x14ac:dyDescent="0.2">
      <c r="A1313" s="23">
        <v>127214</v>
      </c>
      <c r="B1313" s="17" t="s">
        <v>98</v>
      </c>
      <c r="C1313" s="17" t="s">
        <v>7760</v>
      </c>
      <c r="D1313" s="17" t="s">
        <v>99</v>
      </c>
      <c r="E1313" s="17" t="s">
        <v>7693</v>
      </c>
      <c r="F1313" s="17" t="s">
        <v>7694</v>
      </c>
      <c r="G1313" s="18">
        <v>0</v>
      </c>
      <c r="H1313" s="18">
        <v>4.38</v>
      </c>
      <c r="I1313" s="19">
        <v>2441643</v>
      </c>
      <c r="J1313" s="20">
        <v>43637</v>
      </c>
      <c r="K1313" s="17" t="s">
        <v>9561</v>
      </c>
      <c r="L1313" s="17" t="s">
        <v>7927</v>
      </c>
      <c r="M1313" s="17" t="s">
        <v>3213</v>
      </c>
      <c r="N1313" s="20">
        <v>43792</v>
      </c>
      <c r="O1313" s="20">
        <v>43792</v>
      </c>
      <c r="P1313" s="21">
        <f t="shared" si="40"/>
        <v>0</v>
      </c>
      <c r="Q1313" s="22">
        <f t="shared" si="41"/>
        <v>0</v>
      </c>
    </row>
    <row r="1314" spans="1:17" x14ac:dyDescent="0.2">
      <c r="A1314" s="23">
        <v>127139</v>
      </c>
      <c r="B1314" s="17" t="s">
        <v>256</v>
      </c>
      <c r="C1314" s="17" t="s">
        <v>7972</v>
      </c>
      <c r="D1314" s="17" t="s">
        <v>1463</v>
      </c>
      <c r="E1314" s="17" t="s">
        <v>7693</v>
      </c>
      <c r="F1314" s="17" t="s">
        <v>7710</v>
      </c>
      <c r="G1314" s="18">
        <v>11.15</v>
      </c>
      <c r="H1314" s="18">
        <v>16.97</v>
      </c>
      <c r="I1314" s="19">
        <v>678190</v>
      </c>
      <c r="J1314" s="20">
        <v>43637</v>
      </c>
      <c r="K1314" s="17" t="s">
        <v>9562</v>
      </c>
      <c r="L1314" s="17" t="s">
        <v>7744</v>
      </c>
      <c r="M1314" s="17" t="s">
        <v>4654</v>
      </c>
      <c r="N1314" s="20">
        <v>43753</v>
      </c>
      <c r="O1314" s="20">
        <v>43753</v>
      </c>
      <c r="P1314" s="21">
        <f t="shared" si="40"/>
        <v>0</v>
      </c>
      <c r="Q1314" s="22">
        <f t="shared" si="41"/>
        <v>0</v>
      </c>
    </row>
    <row r="1315" spans="1:17" x14ac:dyDescent="0.2">
      <c r="A1315" s="23">
        <v>104133.01</v>
      </c>
      <c r="B1315" s="17" t="s">
        <v>98</v>
      </c>
      <c r="C1315" s="17" t="s">
        <v>7760</v>
      </c>
      <c r="D1315" s="17" t="s">
        <v>4751</v>
      </c>
      <c r="E1315" s="17" t="s">
        <v>7693</v>
      </c>
      <c r="F1315" s="17" t="s">
        <v>7694</v>
      </c>
      <c r="G1315" s="18">
        <v>0</v>
      </c>
      <c r="H1315" s="18">
        <v>4.46</v>
      </c>
      <c r="I1315" s="19">
        <v>201051.1</v>
      </c>
      <c r="J1315" s="20">
        <v>41733</v>
      </c>
      <c r="K1315" s="17" t="s">
        <v>9558</v>
      </c>
      <c r="L1315" s="17" t="s">
        <v>8034</v>
      </c>
      <c r="M1315" s="17" t="s">
        <v>9563</v>
      </c>
      <c r="N1315" s="20">
        <v>41862</v>
      </c>
      <c r="O1315" s="20">
        <v>41849</v>
      </c>
      <c r="P1315" s="21">
        <f t="shared" si="40"/>
        <v>1</v>
      </c>
      <c r="Q1315" s="22">
        <f t="shared" si="41"/>
        <v>-13</v>
      </c>
    </row>
    <row r="1316" spans="1:17" x14ac:dyDescent="0.2">
      <c r="A1316" s="23">
        <v>105630.01</v>
      </c>
      <c r="B1316" s="17" t="s">
        <v>318</v>
      </c>
      <c r="C1316" s="17" t="s">
        <v>7887</v>
      </c>
      <c r="D1316" s="17" t="s">
        <v>3043</v>
      </c>
      <c r="E1316" s="17" t="s">
        <v>7693</v>
      </c>
      <c r="F1316" s="17" t="s">
        <v>7694</v>
      </c>
      <c r="G1316" s="18">
        <v>0</v>
      </c>
      <c r="H1316" s="18">
        <v>9.74</v>
      </c>
      <c r="I1316" s="19">
        <v>588819.31000000006</v>
      </c>
      <c r="J1316" s="20">
        <v>41684</v>
      </c>
      <c r="K1316" s="17" t="s">
        <v>9564</v>
      </c>
      <c r="L1316" s="17" t="s">
        <v>7930</v>
      </c>
      <c r="M1316" s="17" t="s">
        <v>8039</v>
      </c>
      <c r="N1316" s="20">
        <v>41869</v>
      </c>
      <c r="O1316" s="20">
        <v>41820</v>
      </c>
      <c r="P1316" s="21">
        <f t="shared" si="40"/>
        <v>1</v>
      </c>
      <c r="Q1316" s="22">
        <f t="shared" si="41"/>
        <v>-49</v>
      </c>
    </row>
    <row r="1317" spans="1:17" x14ac:dyDescent="0.2">
      <c r="A1317" s="23">
        <v>127306</v>
      </c>
      <c r="B1317" s="17" t="s">
        <v>54</v>
      </c>
      <c r="C1317" s="17" t="s">
        <v>7709</v>
      </c>
      <c r="D1317" s="17" t="s">
        <v>665</v>
      </c>
      <c r="E1317" s="17" t="s">
        <v>7693</v>
      </c>
      <c r="F1317" s="17" t="s">
        <v>7694</v>
      </c>
      <c r="G1317" s="18">
        <v>6</v>
      </c>
      <c r="H1317" s="18">
        <v>8.26</v>
      </c>
      <c r="I1317" s="19">
        <v>662093</v>
      </c>
      <c r="J1317" s="20">
        <v>43595</v>
      </c>
      <c r="K1317" s="17" t="s">
        <v>9565</v>
      </c>
      <c r="L1317" s="17" t="s">
        <v>8110</v>
      </c>
      <c r="M1317" s="17" t="s">
        <v>3213</v>
      </c>
      <c r="N1317" s="20">
        <v>43734</v>
      </c>
      <c r="O1317" s="20">
        <v>43734</v>
      </c>
      <c r="P1317" s="21">
        <f t="shared" si="40"/>
        <v>0</v>
      </c>
      <c r="Q1317" s="22">
        <f t="shared" si="41"/>
        <v>0</v>
      </c>
    </row>
    <row r="1318" spans="1:17" x14ac:dyDescent="0.2">
      <c r="A1318" s="23">
        <v>127094</v>
      </c>
      <c r="B1318" s="17" t="s">
        <v>32</v>
      </c>
      <c r="C1318" s="17" t="s">
        <v>8524</v>
      </c>
      <c r="D1318" s="17" t="s">
        <v>50</v>
      </c>
      <c r="E1318" s="17" t="s">
        <v>7693</v>
      </c>
      <c r="F1318" s="17" t="s">
        <v>7694</v>
      </c>
      <c r="G1318" s="18">
        <v>6.97</v>
      </c>
      <c r="H1318" s="18">
        <v>17.25</v>
      </c>
      <c r="I1318" s="19">
        <v>1470404</v>
      </c>
      <c r="J1318" s="20">
        <v>43595</v>
      </c>
      <c r="K1318" s="17" t="s">
        <v>9566</v>
      </c>
      <c r="L1318" s="17" t="s">
        <v>8526</v>
      </c>
      <c r="M1318" s="17" t="s">
        <v>3582</v>
      </c>
      <c r="N1318" s="20">
        <v>43783</v>
      </c>
      <c r="O1318" s="20">
        <v>43783</v>
      </c>
      <c r="P1318" s="21">
        <f t="shared" si="40"/>
        <v>0</v>
      </c>
      <c r="Q1318" s="22">
        <f t="shared" si="41"/>
        <v>0</v>
      </c>
    </row>
    <row r="1319" spans="1:17" x14ac:dyDescent="0.2">
      <c r="A1319" s="23">
        <v>127355</v>
      </c>
      <c r="B1319" s="17" t="s">
        <v>18</v>
      </c>
      <c r="C1319" s="17" t="s">
        <v>7700</v>
      </c>
      <c r="D1319" s="17" t="s">
        <v>1089</v>
      </c>
      <c r="E1319" s="17" t="s">
        <v>7693</v>
      </c>
      <c r="F1319" s="17" t="s">
        <v>7694</v>
      </c>
      <c r="G1319" s="18">
        <v>21.92</v>
      </c>
      <c r="H1319" s="18">
        <v>23.89</v>
      </c>
      <c r="I1319" s="19">
        <v>1238865</v>
      </c>
      <c r="J1319" s="20">
        <v>43595</v>
      </c>
      <c r="K1319" s="17" t="s">
        <v>9567</v>
      </c>
      <c r="L1319" s="17" t="s">
        <v>7822</v>
      </c>
      <c r="M1319" s="17" t="s">
        <v>3213</v>
      </c>
      <c r="N1319" s="20">
        <v>43784</v>
      </c>
      <c r="O1319" s="20">
        <v>43784</v>
      </c>
      <c r="P1319" s="21">
        <f t="shared" si="40"/>
        <v>0</v>
      </c>
      <c r="Q1319" s="22">
        <f t="shared" si="41"/>
        <v>0</v>
      </c>
    </row>
    <row r="1320" spans="1:17" x14ac:dyDescent="0.2">
      <c r="A1320" s="23">
        <v>81005.009999999995</v>
      </c>
      <c r="B1320" s="17" t="s">
        <v>86</v>
      </c>
      <c r="C1320" s="17" t="s">
        <v>7920</v>
      </c>
      <c r="D1320" s="17" t="s">
        <v>363</v>
      </c>
      <c r="E1320" s="17" t="s">
        <v>7693</v>
      </c>
      <c r="F1320" s="17" t="s">
        <v>7694</v>
      </c>
      <c r="G1320" s="18">
        <v>6.83</v>
      </c>
      <c r="H1320" s="18">
        <v>11</v>
      </c>
      <c r="I1320" s="19">
        <v>1188471.05</v>
      </c>
      <c r="J1320" s="20">
        <v>38751</v>
      </c>
      <c r="K1320" s="17" t="s">
        <v>9568</v>
      </c>
      <c r="L1320" s="17" t="s">
        <v>8252</v>
      </c>
      <c r="M1320" s="17" t="s">
        <v>9261</v>
      </c>
      <c r="N1320" s="20">
        <v>38865</v>
      </c>
      <c r="O1320" s="20">
        <v>38865</v>
      </c>
      <c r="P1320" s="21">
        <f t="shared" si="40"/>
        <v>0</v>
      </c>
      <c r="Q1320" s="22">
        <f t="shared" si="41"/>
        <v>0</v>
      </c>
    </row>
    <row r="1321" spans="1:17" x14ac:dyDescent="0.2">
      <c r="A1321" s="23">
        <v>105462</v>
      </c>
      <c r="B1321" s="17" t="s">
        <v>65</v>
      </c>
      <c r="C1321" s="17" t="s">
        <v>7771</v>
      </c>
      <c r="D1321" s="17" t="s">
        <v>129</v>
      </c>
      <c r="E1321" s="17" t="s">
        <v>7693</v>
      </c>
      <c r="F1321" s="17" t="s">
        <v>7694</v>
      </c>
      <c r="G1321" s="18">
        <v>11.04</v>
      </c>
      <c r="H1321" s="18">
        <v>15</v>
      </c>
      <c r="I1321" s="19">
        <v>1110364.04</v>
      </c>
      <c r="J1321" s="20">
        <v>38751</v>
      </c>
      <c r="K1321" s="17" t="s">
        <v>9569</v>
      </c>
      <c r="L1321" s="17" t="s">
        <v>7773</v>
      </c>
      <c r="M1321" s="17" t="s">
        <v>9570</v>
      </c>
      <c r="N1321" s="20">
        <v>38926</v>
      </c>
      <c r="O1321" s="20">
        <v>38926</v>
      </c>
      <c r="P1321" s="21">
        <f t="shared" si="40"/>
        <v>0</v>
      </c>
      <c r="Q1321" s="22">
        <f t="shared" si="41"/>
        <v>0</v>
      </c>
    </row>
    <row r="1322" spans="1:17" x14ac:dyDescent="0.2">
      <c r="A1322" s="23">
        <v>119192</v>
      </c>
      <c r="B1322" s="17" t="s">
        <v>54</v>
      </c>
      <c r="C1322" s="17" t="s">
        <v>7709</v>
      </c>
      <c r="D1322" s="17" t="s">
        <v>474</v>
      </c>
      <c r="E1322" s="17" t="s">
        <v>7693</v>
      </c>
      <c r="F1322" s="17" t="s">
        <v>7694</v>
      </c>
      <c r="G1322" s="18">
        <v>0</v>
      </c>
      <c r="H1322" s="18">
        <v>1.71</v>
      </c>
      <c r="I1322" s="19">
        <v>187231.5</v>
      </c>
      <c r="J1322" s="20">
        <v>41684</v>
      </c>
      <c r="K1322" s="17" t="s">
        <v>9564</v>
      </c>
      <c r="L1322" s="17" t="s">
        <v>7930</v>
      </c>
      <c r="M1322" s="17" t="s">
        <v>8039</v>
      </c>
      <c r="N1322" s="20">
        <v>41869</v>
      </c>
      <c r="O1322" s="20">
        <v>41820</v>
      </c>
      <c r="P1322" s="21">
        <f t="shared" si="40"/>
        <v>1</v>
      </c>
      <c r="Q1322" s="22">
        <f t="shared" si="41"/>
        <v>-49</v>
      </c>
    </row>
    <row r="1323" spans="1:17" x14ac:dyDescent="0.2">
      <c r="A1323" s="23">
        <v>80466.009999999995</v>
      </c>
      <c r="B1323" s="17" t="s">
        <v>318</v>
      </c>
      <c r="C1323" s="17" t="s">
        <v>7887</v>
      </c>
      <c r="D1323" s="17" t="s">
        <v>757</v>
      </c>
      <c r="E1323" s="17" t="s">
        <v>7693</v>
      </c>
      <c r="F1323" s="17" t="s">
        <v>7694</v>
      </c>
      <c r="G1323" s="18">
        <v>17.13</v>
      </c>
      <c r="H1323" s="18">
        <v>21.38</v>
      </c>
      <c r="I1323" s="19">
        <v>4715000</v>
      </c>
      <c r="J1323" s="20">
        <v>39234</v>
      </c>
      <c r="K1323" s="17" t="s">
        <v>9571</v>
      </c>
      <c r="L1323" s="17" t="s">
        <v>7706</v>
      </c>
      <c r="M1323" s="17" t="s">
        <v>7978</v>
      </c>
      <c r="N1323" s="20">
        <v>39401</v>
      </c>
      <c r="O1323" s="20">
        <v>39401</v>
      </c>
      <c r="P1323" s="21">
        <f t="shared" si="40"/>
        <v>0</v>
      </c>
      <c r="Q1323" s="22">
        <f t="shared" si="41"/>
        <v>0</v>
      </c>
    </row>
    <row r="1324" spans="1:17" x14ac:dyDescent="0.2">
      <c r="A1324" s="23">
        <v>81892.02</v>
      </c>
      <c r="B1324" s="17" t="s">
        <v>212</v>
      </c>
      <c r="C1324" s="17" t="s">
        <v>8097</v>
      </c>
      <c r="D1324" s="17" t="s">
        <v>450</v>
      </c>
      <c r="E1324" s="17" t="s">
        <v>7693</v>
      </c>
      <c r="F1324" s="17" t="s">
        <v>7694</v>
      </c>
      <c r="G1324" s="18">
        <v>19.59</v>
      </c>
      <c r="H1324" s="18">
        <v>23.08</v>
      </c>
      <c r="I1324" s="19">
        <v>783455.7</v>
      </c>
      <c r="J1324" s="20">
        <v>39234</v>
      </c>
      <c r="K1324" s="17" t="s">
        <v>9572</v>
      </c>
      <c r="L1324" s="17" t="s">
        <v>7734</v>
      </c>
      <c r="M1324" s="17" t="s">
        <v>8255</v>
      </c>
      <c r="N1324" s="20">
        <v>39375</v>
      </c>
      <c r="O1324" s="20">
        <v>39375</v>
      </c>
      <c r="P1324" s="21">
        <f t="shared" si="40"/>
        <v>0</v>
      </c>
      <c r="Q1324" s="22">
        <f t="shared" si="41"/>
        <v>0</v>
      </c>
    </row>
    <row r="1325" spans="1:17" x14ac:dyDescent="0.2">
      <c r="A1325" s="23">
        <v>118750</v>
      </c>
      <c r="B1325" s="17" t="s">
        <v>199</v>
      </c>
      <c r="C1325" s="17" t="s">
        <v>7715</v>
      </c>
      <c r="D1325" s="17" t="s">
        <v>4675</v>
      </c>
      <c r="E1325" s="17" t="s">
        <v>7693</v>
      </c>
      <c r="F1325" s="17" t="s">
        <v>7694</v>
      </c>
      <c r="G1325" s="18">
        <v>12.38</v>
      </c>
      <c r="H1325" s="18">
        <v>18.309999999999999</v>
      </c>
      <c r="I1325" s="19">
        <v>524321.37</v>
      </c>
      <c r="J1325" s="20">
        <v>41684</v>
      </c>
      <c r="K1325" s="17" t="s">
        <v>9573</v>
      </c>
      <c r="L1325" s="17" t="s">
        <v>7699</v>
      </c>
      <c r="M1325" s="17" t="s">
        <v>9574</v>
      </c>
      <c r="N1325" s="20">
        <v>41870</v>
      </c>
      <c r="O1325" s="20">
        <v>41852</v>
      </c>
      <c r="P1325" s="21">
        <f t="shared" si="40"/>
        <v>1</v>
      </c>
      <c r="Q1325" s="22">
        <f t="shared" si="41"/>
        <v>-18</v>
      </c>
    </row>
    <row r="1326" spans="1:17" x14ac:dyDescent="0.2">
      <c r="A1326" s="23">
        <v>81303.009999999995</v>
      </c>
      <c r="B1326" s="17" t="s">
        <v>256</v>
      </c>
      <c r="C1326" s="17" t="s">
        <v>7972</v>
      </c>
      <c r="D1326" s="17" t="s">
        <v>4886</v>
      </c>
      <c r="E1326" s="17" t="s">
        <v>7693</v>
      </c>
      <c r="F1326" s="17" t="s">
        <v>7694</v>
      </c>
      <c r="G1326" s="18">
        <v>0</v>
      </c>
      <c r="H1326" s="18">
        <v>2.14</v>
      </c>
      <c r="I1326" s="19">
        <v>255059</v>
      </c>
      <c r="J1326" s="20">
        <v>38793</v>
      </c>
      <c r="K1326" s="17" t="s">
        <v>9575</v>
      </c>
      <c r="L1326" s="17" t="s">
        <v>8252</v>
      </c>
      <c r="M1326" s="17" t="s">
        <v>9576</v>
      </c>
      <c r="N1326" s="20">
        <v>38932</v>
      </c>
      <c r="O1326" s="20">
        <v>38932</v>
      </c>
      <c r="P1326" s="21">
        <f t="shared" si="40"/>
        <v>0</v>
      </c>
      <c r="Q1326" s="22">
        <f t="shared" si="41"/>
        <v>0</v>
      </c>
    </row>
    <row r="1327" spans="1:17" x14ac:dyDescent="0.2">
      <c r="A1327" s="23">
        <v>80172.009999999995</v>
      </c>
      <c r="B1327" s="17" t="s">
        <v>18</v>
      </c>
      <c r="C1327" s="17" t="s">
        <v>7700</v>
      </c>
      <c r="D1327" s="17" t="s">
        <v>1089</v>
      </c>
      <c r="E1327" s="17" t="s">
        <v>7693</v>
      </c>
      <c r="F1327" s="17" t="s">
        <v>7694</v>
      </c>
      <c r="G1327" s="18">
        <v>6.25</v>
      </c>
      <c r="H1327" s="18">
        <v>8.26</v>
      </c>
      <c r="I1327" s="19">
        <v>793617.69</v>
      </c>
      <c r="J1327" s="20">
        <v>38793</v>
      </c>
      <c r="K1327" s="17" t="s">
        <v>9577</v>
      </c>
      <c r="L1327" s="17" t="s">
        <v>7770</v>
      </c>
      <c r="M1327" s="17" t="s">
        <v>7703</v>
      </c>
      <c r="N1327" s="20">
        <v>38904</v>
      </c>
      <c r="O1327" s="20">
        <v>38904</v>
      </c>
      <c r="P1327" s="21">
        <f t="shared" si="40"/>
        <v>0</v>
      </c>
      <c r="Q1327" s="22">
        <f t="shared" si="41"/>
        <v>0</v>
      </c>
    </row>
    <row r="1328" spans="1:17" x14ac:dyDescent="0.2">
      <c r="A1328" s="23">
        <v>83646.02</v>
      </c>
      <c r="B1328" s="17" t="s">
        <v>231</v>
      </c>
      <c r="C1328" s="17" t="s">
        <v>7761</v>
      </c>
      <c r="D1328" s="17" t="s">
        <v>114</v>
      </c>
      <c r="E1328" s="17" t="s">
        <v>7693</v>
      </c>
      <c r="F1328" s="17" t="s">
        <v>7694</v>
      </c>
      <c r="G1328" s="18">
        <v>12.71</v>
      </c>
      <c r="H1328" s="18">
        <v>20.399999999999999</v>
      </c>
      <c r="I1328" s="19">
        <v>5755932.4299999997</v>
      </c>
      <c r="J1328" s="20">
        <v>41565</v>
      </c>
      <c r="K1328" s="17" t="s">
        <v>9578</v>
      </c>
      <c r="L1328" s="17" t="s">
        <v>7763</v>
      </c>
      <c r="M1328" s="17" t="s">
        <v>9579</v>
      </c>
      <c r="N1328" s="20">
        <v>41872</v>
      </c>
      <c r="O1328" s="20">
        <v>41851</v>
      </c>
      <c r="P1328" s="21">
        <f t="shared" si="40"/>
        <v>1</v>
      </c>
      <c r="Q1328" s="22">
        <f t="shared" si="41"/>
        <v>-21</v>
      </c>
    </row>
    <row r="1329" spans="1:17" x14ac:dyDescent="0.2">
      <c r="A1329" s="23">
        <v>119183</v>
      </c>
      <c r="B1329" s="17" t="s">
        <v>289</v>
      </c>
      <c r="C1329" s="17" t="s">
        <v>7955</v>
      </c>
      <c r="D1329" s="17" t="s">
        <v>2400</v>
      </c>
      <c r="E1329" s="17" t="s">
        <v>7693</v>
      </c>
      <c r="F1329" s="17" t="s">
        <v>7694</v>
      </c>
      <c r="G1329" s="18">
        <v>5.8</v>
      </c>
      <c r="H1329" s="18">
        <v>11.69</v>
      </c>
      <c r="I1329" s="19">
        <v>582063.03</v>
      </c>
      <c r="J1329" s="20">
        <v>41782</v>
      </c>
      <c r="K1329" s="17" t="s">
        <v>9581</v>
      </c>
      <c r="L1329" s="17" t="s">
        <v>7728</v>
      </c>
      <c r="M1329" s="17" t="s">
        <v>9582</v>
      </c>
      <c r="N1329" s="20">
        <v>41873</v>
      </c>
      <c r="O1329" s="20">
        <v>41912</v>
      </c>
      <c r="P1329" s="21">
        <f t="shared" si="40"/>
        <v>1</v>
      </c>
      <c r="Q1329" s="22">
        <f t="shared" si="41"/>
        <v>39</v>
      </c>
    </row>
    <row r="1330" spans="1:17" x14ac:dyDescent="0.2">
      <c r="A1330" s="23">
        <v>117799</v>
      </c>
      <c r="B1330" s="17" t="s">
        <v>801</v>
      </c>
      <c r="C1330" s="17" t="s">
        <v>8040</v>
      </c>
      <c r="D1330" s="17" t="s">
        <v>538</v>
      </c>
      <c r="E1330" s="17" t="s">
        <v>7693</v>
      </c>
      <c r="F1330" s="17" t="s">
        <v>7694</v>
      </c>
      <c r="G1330" s="18">
        <v>0</v>
      </c>
      <c r="H1330" s="18">
        <v>8.31</v>
      </c>
      <c r="I1330" s="19">
        <v>3407390.95</v>
      </c>
      <c r="J1330" s="20">
        <v>41467</v>
      </c>
      <c r="K1330" s="17" t="s">
        <v>9583</v>
      </c>
      <c r="L1330" s="17" t="s">
        <v>7738</v>
      </c>
      <c r="M1330" s="17" t="s">
        <v>8419</v>
      </c>
      <c r="N1330" s="20">
        <v>41878</v>
      </c>
      <c r="O1330" s="20">
        <v>41631</v>
      </c>
      <c r="P1330" s="21">
        <f t="shared" si="40"/>
        <v>1</v>
      </c>
      <c r="Q1330" s="22">
        <f t="shared" si="41"/>
        <v>-247</v>
      </c>
    </row>
    <row r="1331" spans="1:17" x14ac:dyDescent="0.2">
      <c r="A1331" s="23">
        <v>114078</v>
      </c>
      <c r="B1331" s="17" t="s">
        <v>90</v>
      </c>
      <c r="C1331" s="17" t="s">
        <v>8116</v>
      </c>
      <c r="D1331" s="17" t="s">
        <v>545</v>
      </c>
      <c r="E1331" s="17" t="s">
        <v>7693</v>
      </c>
      <c r="F1331" s="17" t="s">
        <v>7694</v>
      </c>
      <c r="G1331" s="18">
        <v>6.09</v>
      </c>
      <c r="H1331" s="18">
        <v>12.34</v>
      </c>
      <c r="I1331" s="19">
        <v>1842118.99</v>
      </c>
      <c r="J1331" s="20">
        <v>41733</v>
      </c>
      <c r="K1331" s="17" t="s">
        <v>9584</v>
      </c>
      <c r="L1331" s="17" t="s">
        <v>7744</v>
      </c>
      <c r="M1331" s="17" t="s">
        <v>8066</v>
      </c>
      <c r="N1331" s="20">
        <v>41882</v>
      </c>
      <c r="O1331" s="20">
        <v>41896</v>
      </c>
      <c r="P1331" s="21">
        <f t="shared" si="40"/>
        <v>1</v>
      </c>
      <c r="Q1331" s="22">
        <f t="shared" si="41"/>
        <v>14</v>
      </c>
    </row>
    <row r="1332" spans="1:17" x14ac:dyDescent="0.2">
      <c r="A1332" s="23">
        <v>82591.009999999995</v>
      </c>
      <c r="B1332" s="17" t="s">
        <v>312</v>
      </c>
      <c r="C1332" s="17" t="s">
        <v>7908</v>
      </c>
      <c r="D1332" s="17" t="s">
        <v>907</v>
      </c>
      <c r="E1332" s="17" t="s">
        <v>7693</v>
      </c>
      <c r="F1332" s="17" t="s">
        <v>7694</v>
      </c>
      <c r="G1332" s="18">
        <v>38.630000000000003</v>
      </c>
      <c r="H1332" s="18">
        <v>43.44</v>
      </c>
      <c r="I1332" s="19">
        <v>507755.93</v>
      </c>
      <c r="J1332" s="20">
        <v>41782</v>
      </c>
      <c r="K1332" s="17" t="s">
        <v>9586</v>
      </c>
      <c r="L1332" s="17" t="s">
        <v>7699</v>
      </c>
      <c r="M1332" s="17" t="s">
        <v>9491</v>
      </c>
      <c r="N1332" s="20">
        <v>41885</v>
      </c>
      <c r="O1332" s="20">
        <v>41863</v>
      </c>
      <c r="P1332" s="21">
        <f t="shared" si="40"/>
        <v>1</v>
      </c>
      <c r="Q1332" s="22">
        <f t="shared" si="41"/>
        <v>-22</v>
      </c>
    </row>
    <row r="1333" spans="1:17" x14ac:dyDescent="0.2">
      <c r="A1333" s="23">
        <v>80078.009999999995</v>
      </c>
      <c r="B1333" s="17" t="s">
        <v>152</v>
      </c>
      <c r="C1333" s="17" t="s">
        <v>7994</v>
      </c>
      <c r="D1333" s="17" t="s">
        <v>757</v>
      </c>
      <c r="E1333" s="17" t="s">
        <v>7693</v>
      </c>
      <c r="F1333" s="17" t="s">
        <v>7694</v>
      </c>
      <c r="G1333" s="18">
        <v>1</v>
      </c>
      <c r="H1333" s="18">
        <v>5.93</v>
      </c>
      <c r="I1333" s="19">
        <v>2289903.5699999998</v>
      </c>
      <c r="J1333" s="20">
        <v>39423</v>
      </c>
      <c r="K1333" s="17" t="s">
        <v>9587</v>
      </c>
      <c r="L1333" s="17" t="s">
        <v>7699</v>
      </c>
      <c r="M1333" s="17" t="s">
        <v>7978</v>
      </c>
      <c r="N1333" s="20">
        <v>39660</v>
      </c>
      <c r="O1333" s="20">
        <v>39660</v>
      </c>
      <c r="P1333" s="21">
        <f t="shared" si="40"/>
        <v>0</v>
      </c>
      <c r="Q1333" s="22">
        <f t="shared" si="41"/>
        <v>0</v>
      </c>
    </row>
    <row r="1334" spans="1:17" x14ac:dyDescent="0.2">
      <c r="A1334" s="23">
        <v>110572</v>
      </c>
      <c r="B1334" s="17" t="s">
        <v>227</v>
      </c>
      <c r="C1334" s="17" t="s">
        <v>7882</v>
      </c>
      <c r="D1334" s="17" t="s">
        <v>1204</v>
      </c>
      <c r="E1334" s="17" t="s">
        <v>7693</v>
      </c>
      <c r="F1334" s="17" t="s">
        <v>7694</v>
      </c>
      <c r="G1334" s="18">
        <v>19.72</v>
      </c>
      <c r="H1334" s="18">
        <v>30.95</v>
      </c>
      <c r="I1334" s="19">
        <v>704686.38</v>
      </c>
      <c r="J1334" s="20">
        <v>39892</v>
      </c>
      <c r="K1334" s="17" t="s">
        <v>9324</v>
      </c>
      <c r="L1334" s="17" t="s">
        <v>7822</v>
      </c>
      <c r="M1334" s="17" t="s">
        <v>9325</v>
      </c>
      <c r="N1334" s="20">
        <v>40039</v>
      </c>
      <c r="O1334" s="20">
        <v>40039</v>
      </c>
      <c r="P1334" s="21">
        <f t="shared" si="40"/>
        <v>0</v>
      </c>
      <c r="Q1334" s="22">
        <f t="shared" si="41"/>
        <v>0</v>
      </c>
    </row>
    <row r="1335" spans="1:17" x14ac:dyDescent="0.2">
      <c r="A1335" s="23">
        <v>102289.01</v>
      </c>
      <c r="B1335" s="17" t="s">
        <v>262</v>
      </c>
      <c r="C1335" s="17" t="s">
        <v>7996</v>
      </c>
      <c r="D1335" s="17" t="s">
        <v>442</v>
      </c>
      <c r="E1335" s="17" t="s">
        <v>7693</v>
      </c>
      <c r="F1335" s="17" t="s">
        <v>7694</v>
      </c>
      <c r="G1335" s="18">
        <v>6.1</v>
      </c>
      <c r="H1335" s="18">
        <v>9.9</v>
      </c>
      <c r="I1335" s="19">
        <v>477575.66</v>
      </c>
      <c r="J1335" s="20">
        <v>41733</v>
      </c>
      <c r="K1335" s="17" t="s">
        <v>9588</v>
      </c>
      <c r="L1335" s="17" t="s">
        <v>7699</v>
      </c>
      <c r="M1335" s="17" t="s">
        <v>9589</v>
      </c>
      <c r="N1335" s="20">
        <v>41886</v>
      </c>
      <c r="O1335" s="20">
        <v>41848</v>
      </c>
      <c r="P1335" s="21">
        <f t="shared" si="40"/>
        <v>1</v>
      </c>
      <c r="Q1335" s="22">
        <f t="shared" si="41"/>
        <v>-38</v>
      </c>
    </row>
    <row r="1336" spans="1:17" x14ac:dyDescent="0.2">
      <c r="A1336" s="23">
        <v>110576</v>
      </c>
      <c r="B1336" s="17" t="s">
        <v>18</v>
      </c>
      <c r="C1336" s="17" t="s">
        <v>7700</v>
      </c>
      <c r="D1336" s="17" t="s">
        <v>348</v>
      </c>
      <c r="E1336" s="17" t="s">
        <v>7693</v>
      </c>
      <c r="F1336" s="17" t="s">
        <v>7694</v>
      </c>
      <c r="G1336" s="18">
        <v>28.88</v>
      </c>
      <c r="H1336" s="18">
        <v>29.12</v>
      </c>
      <c r="I1336" s="19">
        <v>279588.15999999997</v>
      </c>
      <c r="J1336" s="20">
        <v>39535</v>
      </c>
      <c r="K1336" s="17" t="s">
        <v>7757</v>
      </c>
      <c r="L1336" s="17" t="s">
        <v>7702</v>
      </c>
      <c r="M1336" s="17" t="s">
        <v>9590</v>
      </c>
      <c r="N1336" s="20">
        <v>39679</v>
      </c>
      <c r="O1336" s="20">
        <v>39679</v>
      </c>
      <c r="P1336" s="21">
        <f t="shared" si="40"/>
        <v>0</v>
      </c>
      <c r="Q1336" s="22">
        <f t="shared" si="41"/>
        <v>0</v>
      </c>
    </row>
    <row r="1337" spans="1:17" x14ac:dyDescent="0.2">
      <c r="A1337" s="23">
        <v>110335</v>
      </c>
      <c r="B1337" s="17" t="s">
        <v>121</v>
      </c>
      <c r="C1337" s="17" t="s">
        <v>7720</v>
      </c>
      <c r="D1337" s="17" t="s">
        <v>3693</v>
      </c>
      <c r="E1337" s="17" t="s">
        <v>7693</v>
      </c>
      <c r="F1337" s="17" t="s">
        <v>7694</v>
      </c>
      <c r="G1337" s="18">
        <v>2</v>
      </c>
      <c r="H1337" s="18">
        <v>8.23</v>
      </c>
      <c r="I1337" s="19">
        <v>1056324.33</v>
      </c>
      <c r="J1337" s="20">
        <v>39493</v>
      </c>
      <c r="K1337" s="17" t="s">
        <v>9591</v>
      </c>
      <c r="L1337" s="17" t="s">
        <v>7941</v>
      </c>
      <c r="M1337" s="17" t="s">
        <v>7774</v>
      </c>
      <c r="N1337" s="20">
        <v>39680</v>
      </c>
      <c r="O1337" s="20">
        <v>39680</v>
      </c>
      <c r="P1337" s="21">
        <f t="shared" si="40"/>
        <v>0</v>
      </c>
      <c r="Q1337" s="22">
        <f t="shared" si="41"/>
        <v>0</v>
      </c>
    </row>
    <row r="1338" spans="1:17" x14ac:dyDescent="0.2">
      <c r="A1338" s="23">
        <v>117805</v>
      </c>
      <c r="B1338" s="17" t="s">
        <v>18</v>
      </c>
      <c r="C1338" s="17" t="s">
        <v>7700</v>
      </c>
      <c r="D1338" s="17" t="s">
        <v>414</v>
      </c>
      <c r="E1338" s="17" t="s">
        <v>7693</v>
      </c>
      <c r="F1338" s="17" t="s">
        <v>7694</v>
      </c>
      <c r="G1338" s="18">
        <v>12.3</v>
      </c>
      <c r="H1338" s="18">
        <v>16.2</v>
      </c>
      <c r="I1338" s="19">
        <v>382185.43</v>
      </c>
      <c r="J1338" s="20">
        <v>41733</v>
      </c>
      <c r="K1338" s="17" t="s">
        <v>9592</v>
      </c>
      <c r="L1338" s="17" t="s">
        <v>7702</v>
      </c>
      <c r="M1338" s="17" t="s">
        <v>9593</v>
      </c>
      <c r="N1338" s="20">
        <v>41886</v>
      </c>
      <c r="O1338" s="20">
        <v>41866</v>
      </c>
      <c r="P1338" s="21">
        <f t="shared" si="40"/>
        <v>1</v>
      </c>
      <c r="Q1338" s="22">
        <f t="shared" si="41"/>
        <v>-20</v>
      </c>
    </row>
    <row r="1339" spans="1:17" x14ac:dyDescent="0.2">
      <c r="A1339" s="23">
        <v>101863.01</v>
      </c>
      <c r="B1339" s="17" t="s">
        <v>152</v>
      </c>
      <c r="C1339" s="17" t="s">
        <v>7994</v>
      </c>
      <c r="D1339" s="17" t="s">
        <v>913</v>
      </c>
      <c r="E1339" s="17" t="s">
        <v>7693</v>
      </c>
      <c r="F1339" s="17" t="s">
        <v>7694</v>
      </c>
      <c r="G1339" s="18">
        <v>2.13</v>
      </c>
      <c r="H1339" s="18">
        <v>6.6</v>
      </c>
      <c r="I1339" s="19">
        <v>1496141.69</v>
      </c>
      <c r="J1339" s="20">
        <v>41684</v>
      </c>
      <c r="K1339" s="17" t="s">
        <v>9594</v>
      </c>
      <c r="L1339" s="17" t="s">
        <v>7699</v>
      </c>
      <c r="M1339" s="17" t="s">
        <v>8769</v>
      </c>
      <c r="N1339" s="20">
        <v>41887</v>
      </c>
      <c r="O1339" s="20">
        <v>41828</v>
      </c>
      <c r="P1339" s="21">
        <f t="shared" si="40"/>
        <v>1</v>
      </c>
      <c r="Q1339" s="22">
        <f t="shared" si="41"/>
        <v>-59</v>
      </c>
    </row>
    <row r="1340" spans="1:17" x14ac:dyDescent="0.2">
      <c r="A1340" s="23">
        <v>115584</v>
      </c>
      <c r="B1340" s="17" t="s">
        <v>254</v>
      </c>
      <c r="C1340" s="17" t="s">
        <v>7721</v>
      </c>
      <c r="D1340" s="17" t="s">
        <v>6589</v>
      </c>
      <c r="E1340" s="17" t="s">
        <v>7693</v>
      </c>
      <c r="F1340" s="17" t="s">
        <v>7694</v>
      </c>
      <c r="G1340" s="18">
        <v>16.38</v>
      </c>
      <c r="H1340" s="18">
        <v>18.5</v>
      </c>
      <c r="I1340" s="19">
        <v>645925.78</v>
      </c>
      <c r="J1340" s="20">
        <v>41684</v>
      </c>
      <c r="K1340" s="17" t="s">
        <v>9595</v>
      </c>
      <c r="L1340" s="17" t="s">
        <v>8144</v>
      </c>
      <c r="M1340" s="17" t="s">
        <v>8769</v>
      </c>
      <c r="N1340" s="20">
        <v>41892</v>
      </c>
      <c r="O1340" s="20">
        <v>41841</v>
      </c>
      <c r="P1340" s="21">
        <f t="shared" si="40"/>
        <v>1</v>
      </c>
      <c r="Q1340" s="22">
        <f t="shared" si="41"/>
        <v>-51</v>
      </c>
    </row>
    <row r="1341" spans="1:17" x14ac:dyDescent="0.2">
      <c r="A1341" s="23">
        <v>119199</v>
      </c>
      <c r="B1341" s="17" t="s">
        <v>172</v>
      </c>
      <c r="C1341" s="17" t="s">
        <v>7710</v>
      </c>
      <c r="D1341" s="17" t="s">
        <v>3710</v>
      </c>
      <c r="E1341" s="17" t="s">
        <v>7693</v>
      </c>
      <c r="F1341" s="17" t="s">
        <v>7694</v>
      </c>
      <c r="G1341" s="18">
        <v>15.8</v>
      </c>
      <c r="H1341" s="18">
        <v>22.7</v>
      </c>
      <c r="I1341" s="19">
        <v>617463.85</v>
      </c>
      <c r="J1341" s="20">
        <v>41684</v>
      </c>
      <c r="K1341" s="17" t="s">
        <v>9596</v>
      </c>
      <c r="L1341" s="17" t="s">
        <v>7755</v>
      </c>
      <c r="M1341" s="17" t="s">
        <v>9597</v>
      </c>
      <c r="N1341" s="20">
        <v>41892</v>
      </c>
      <c r="O1341" s="20">
        <v>41846</v>
      </c>
      <c r="P1341" s="21">
        <f t="shared" si="40"/>
        <v>1</v>
      </c>
      <c r="Q1341" s="22">
        <f t="shared" si="41"/>
        <v>-46</v>
      </c>
    </row>
    <row r="1342" spans="1:17" x14ac:dyDescent="0.2">
      <c r="A1342" s="23">
        <v>119197</v>
      </c>
      <c r="B1342" s="17" t="s">
        <v>235</v>
      </c>
      <c r="C1342" s="17" t="s">
        <v>7861</v>
      </c>
      <c r="D1342" s="17" t="s">
        <v>660</v>
      </c>
      <c r="E1342" s="17" t="s">
        <v>7693</v>
      </c>
      <c r="F1342" s="17" t="s">
        <v>7694</v>
      </c>
      <c r="G1342" s="18">
        <v>12.97</v>
      </c>
      <c r="H1342" s="18">
        <v>20.69</v>
      </c>
      <c r="I1342" s="19">
        <v>1108542.5</v>
      </c>
      <c r="J1342" s="20">
        <v>41733</v>
      </c>
      <c r="K1342" s="17" t="s">
        <v>9598</v>
      </c>
      <c r="L1342" s="17" t="s">
        <v>7728</v>
      </c>
      <c r="M1342" s="17" t="s">
        <v>8769</v>
      </c>
      <c r="N1342" s="20">
        <v>41892</v>
      </c>
      <c r="O1342" s="20">
        <v>41857</v>
      </c>
      <c r="P1342" s="21">
        <f t="shared" si="40"/>
        <v>1</v>
      </c>
      <c r="Q1342" s="22">
        <f t="shared" si="41"/>
        <v>-35</v>
      </c>
    </row>
    <row r="1343" spans="1:17" x14ac:dyDescent="0.2">
      <c r="A1343" s="23">
        <v>81430.009999999995</v>
      </c>
      <c r="B1343" s="17" t="s">
        <v>397</v>
      </c>
      <c r="C1343" s="17" t="s">
        <v>7750</v>
      </c>
      <c r="D1343" s="17" t="s">
        <v>111</v>
      </c>
      <c r="E1343" s="17" t="s">
        <v>7693</v>
      </c>
      <c r="F1343" s="17" t="s">
        <v>7694</v>
      </c>
      <c r="G1343" s="18">
        <v>4.5</v>
      </c>
      <c r="H1343" s="18">
        <v>7.24</v>
      </c>
      <c r="I1343" s="19">
        <v>123347.26</v>
      </c>
      <c r="J1343" s="20">
        <v>39535</v>
      </c>
      <c r="K1343" s="17" t="s">
        <v>8272</v>
      </c>
      <c r="L1343" s="17" t="s">
        <v>7900</v>
      </c>
      <c r="M1343" s="17" t="s">
        <v>7953</v>
      </c>
      <c r="N1343" s="20">
        <v>39661</v>
      </c>
      <c r="O1343" s="20">
        <v>39661</v>
      </c>
      <c r="P1343" s="21">
        <f t="shared" si="40"/>
        <v>0</v>
      </c>
      <c r="Q1343" s="22">
        <f t="shared" si="41"/>
        <v>0</v>
      </c>
    </row>
    <row r="1344" spans="1:17" x14ac:dyDescent="0.2">
      <c r="A1344" s="23">
        <v>83090.009999999995</v>
      </c>
      <c r="B1344" s="17" t="s">
        <v>94</v>
      </c>
      <c r="C1344" s="17" t="s">
        <v>7824</v>
      </c>
      <c r="D1344" s="17" t="s">
        <v>9599</v>
      </c>
      <c r="E1344" s="17" t="s">
        <v>7693</v>
      </c>
      <c r="F1344" s="17" t="s">
        <v>7694</v>
      </c>
      <c r="G1344" s="18">
        <v>0</v>
      </c>
      <c r="H1344" s="18">
        <v>5.28</v>
      </c>
      <c r="I1344" s="19">
        <v>262359.90000000002</v>
      </c>
      <c r="J1344" s="20">
        <v>41684</v>
      </c>
      <c r="K1344" s="17" t="s">
        <v>9600</v>
      </c>
      <c r="L1344" s="17" t="s">
        <v>8034</v>
      </c>
      <c r="M1344" s="17" t="s">
        <v>8039</v>
      </c>
      <c r="N1344" s="20">
        <v>41892</v>
      </c>
      <c r="O1344" s="20">
        <v>41873</v>
      </c>
      <c r="P1344" s="21">
        <f t="shared" si="40"/>
        <v>1</v>
      </c>
      <c r="Q1344" s="22">
        <f t="shared" si="41"/>
        <v>-19</v>
      </c>
    </row>
    <row r="1345" spans="1:17" x14ac:dyDescent="0.2">
      <c r="A1345" s="23">
        <v>85010.01</v>
      </c>
      <c r="B1345" s="17" t="s">
        <v>314</v>
      </c>
      <c r="C1345" s="17" t="s">
        <v>7736</v>
      </c>
      <c r="D1345" s="17" t="s">
        <v>9601</v>
      </c>
      <c r="E1345" s="17" t="s">
        <v>7693</v>
      </c>
      <c r="F1345" s="17" t="s">
        <v>7694</v>
      </c>
      <c r="G1345" s="18">
        <v>0</v>
      </c>
      <c r="H1345" s="18">
        <v>2.52</v>
      </c>
      <c r="I1345" s="19">
        <v>143028.14000000001</v>
      </c>
      <c r="J1345" s="20">
        <v>41684</v>
      </c>
      <c r="K1345" s="17" t="s">
        <v>9600</v>
      </c>
      <c r="L1345" s="17" t="s">
        <v>8034</v>
      </c>
      <c r="M1345" s="17" t="s">
        <v>8039</v>
      </c>
      <c r="N1345" s="20">
        <v>41892</v>
      </c>
      <c r="O1345" s="20">
        <v>41873</v>
      </c>
      <c r="P1345" s="21">
        <f t="shared" si="40"/>
        <v>1</v>
      </c>
      <c r="Q1345" s="22">
        <f t="shared" si="41"/>
        <v>-19</v>
      </c>
    </row>
    <row r="1346" spans="1:17" x14ac:dyDescent="0.2">
      <c r="A1346" s="23">
        <v>101958.01</v>
      </c>
      <c r="B1346" s="17" t="s">
        <v>269</v>
      </c>
      <c r="C1346" s="17" t="s">
        <v>7841</v>
      </c>
      <c r="D1346" s="17" t="s">
        <v>757</v>
      </c>
      <c r="E1346" s="17" t="s">
        <v>7693</v>
      </c>
      <c r="F1346" s="17" t="s">
        <v>7694</v>
      </c>
      <c r="G1346" s="18">
        <v>0</v>
      </c>
      <c r="H1346" s="18">
        <v>11.04</v>
      </c>
      <c r="I1346" s="19">
        <v>4539440.51</v>
      </c>
      <c r="J1346" s="20">
        <v>41614</v>
      </c>
      <c r="K1346" s="17" t="s">
        <v>9602</v>
      </c>
      <c r="L1346" s="17" t="s">
        <v>7699</v>
      </c>
      <c r="M1346" s="17" t="s">
        <v>9603</v>
      </c>
      <c r="N1346" s="20">
        <v>41898</v>
      </c>
      <c r="O1346" s="20">
        <v>41871</v>
      </c>
      <c r="P1346" s="21">
        <f t="shared" si="40"/>
        <v>1</v>
      </c>
      <c r="Q1346" s="22">
        <f t="shared" si="41"/>
        <v>-27</v>
      </c>
    </row>
    <row r="1347" spans="1:17" x14ac:dyDescent="0.2">
      <c r="A1347" s="23">
        <v>101216.01</v>
      </c>
      <c r="B1347" s="17" t="s">
        <v>186</v>
      </c>
      <c r="C1347" s="17" t="s">
        <v>7872</v>
      </c>
      <c r="D1347" s="17" t="s">
        <v>586</v>
      </c>
      <c r="E1347" s="17" t="s">
        <v>7693</v>
      </c>
      <c r="F1347" s="17" t="s">
        <v>7694</v>
      </c>
      <c r="G1347" s="18">
        <v>0.81</v>
      </c>
      <c r="H1347" s="18">
        <v>5.75</v>
      </c>
      <c r="I1347" s="19">
        <v>912675.27</v>
      </c>
      <c r="J1347" s="20">
        <v>39661</v>
      </c>
      <c r="K1347" s="17" t="s">
        <v>9604</v>
      </c>
      <c r="L1347" s="17" t="s">
        <v>7874</v>
      </c>
      <c r="M1347" s="17" t="s">
        <v>57</v>
      </c>
      <c r="N1347" s="20">
        <v>39770</v>
      </c>
      <c r="O1347" s="20">
        <v>39770</v>
      </c>
      <c r="P1347" s="21">
        <f t="shared" ref="P1347:P1410" si="42">IF(N1347=O1347,0,1)</f>
        <v>0</v>
      </c>
      <c r="Q1347" s="22">
        <f t="shared" ref="Q1347:Q1410" si="43">O1347-N1347</f>
        <v>0</v>
      </c>
    </row>
    <row r="1348" spans="1:17" x14ac:dyDescent="0.2">
      <c r="A1348" s="23">
        <v>80861.009999999995</v>
      </c>
      <c r="B1348" s="17" t="s">
        <v>131</v>
      </c>
      <c r="C1348" s="17" t="s">
        <v>7753</v>
      </c>
      <c r="D1348" s="17" t="s">
        <v>977</v>
      </c>
      <c r="E1348" s="17" t="s">
        <v>7693</v>
      </c>
      <c r="F1348" s="17" t="s">
        <v>7694</v>
      </c>
      <c r="G1348" s="18">
        <v>14.45</v>
      </c>
      <c r="H1348" s="18">
        <v>17.89</v>
      </c>
      <c r="I1348" s="19">
        <v>961000.45</v>
      </c>
      <c r="J1348" s="20">
        <v>41733</v>
      </c>
      <c r="K1348" s="17" t="s">
        <v>9605</v>
      </c>
      <c r="L1348" s="17" t="s">
        <v>7849</v>
      </c>
      <c r="M1348" s="17" t="s">
        <v>8769</v>
      </c>
      <c r="N1348" s="20">
        <v>41898</v>
      </c>
      <c r="O1348" s="20">
        <v>41873</v>
      </c>
      <c r="P1348" s="21">
        <f t="shared" si="42"/>
        <v>1</v>
      </c>
      <c r="Q1348" s="22">
        <f t="shared" si="43"/>
        <v>-25</v>
      </c>
    </row>
    <row r="1349" spans="1:17" x14ac:dyDescent="0.2">
      <c r="A1349" s="23">
        <v>82412.009999999995</v>
      </c>
      <c r="B1349" s="17" t="s">
        <v>121</v>
      </c>
      <c r="C1349" s="17" t="s">
        <v>7720</v>
      </c>
      <c r="D1349" s="17" t="s">
        <v>369</v>
      </c>
      <c r="E1349" s="17" t="s">
        <v>7693</v>
      </c>
      <c r="F1349" s="17" t="s">
        <v>7694</v>
      </c>
      <c r="G1349" s="18">
        <v>17.53</v>
      </c>
      <c r="H1349" s="18">
        <v>21.93</v>
      </c>
      <c r="I1349" s="19">
        <v>577624.75</v>
      </c>
      <c r="J1349" s="20">
        <v>39661</v>
      </c>
      <c r="K1349" s="17" t="s">
        <v>7793</v>
      </c>
      <c r="L1349" s="17" t="s">
        <v>7744</v>
      </c>
      <c r="M1349" s="17" t="s">
        <v>7796</v>
      </c>
      <c r="N1349" s="20">
        <v>39782</v>
      </c>
      <c r="O1349" s="20">
        <v>39782</v>
      </c>
      <c r="P1349" s="21">
        <f t="shared" si="42"/>
        <v>0</v>
      </c>
      <c r="Q1349" s="22">
        <f t="shared" si="43"/>
        <v>0</v>
      </c>
    </row>
    <row r="1350" spans="1:17" x14ac:dyDescent="0.2">
      <c r="A1350" s="23">
        <v>112086</v>
      </c>
      <c r="B1350" s="17" t="s">
        <v>86</v>
      </c>
      <c r="C1350" s="17" t="s">
        <v>7920</v>
      </c>
      <c r="D1350" s="17" t="s">
        <v>7944</v>
      </c>
      <c r="E1350" s="17" t="s">
        <v>7693</v>
      </c>
      <c r="F1350" s="17" t="s">
        <v>7694</v>
      </c>
      <c r="G1350" s="18">
        <v>8.26</v>
      </c>
      <c r="H1350" s="18">
        <v>15.6</v>
      </c>
      <c r="I1350" s="19">
        <v>3048326.96</v>
      </c>
      <c r="J1350" s="20">
        <v>39850</v>
      </c>
      <c r="K1350" s="17" t="s">
        <v>9606</v>
      </c>
      <c r="L1350" s="17" t="s">
        <v>7874</v>
      </c>
      <c r="M1350" s="17" t="s">
        <v>7875</v>
      </c>
      <c r="N1350" s="20">
        <v>40010</v>
      </c>
      <c r="O1350" s="20">
        <v>40010</v>
      </c>
      <c r="P1350" s="21">
        <f t="shared" si="42"/>
        <v>0</v>
      </c>
      <c r="Q1350" s="22">
        <f t="shared" si="43"/>
        <v>0</v>
      </c>
    </row>
    <row r="1351" spans="1:17" x14ac:dyDescent="0.2">
      <c r="A1351" s="23">
        <v>82190.009999999995</v>
      </c>
      <c r="B1351" s="17" t="s">
        <v>131</v>
      </c>
      <c r="C1351" s="17" t="s">
        <v>7753</v>
      </c>
      <c r="D1351" s="17" t="s">
        <v>108</v>
      </c>
      <c r="E1351" s="17" t="s">
        <v>7693</v>
      </c>
      <c r="F1351" s="17" t="s">
        <v>7694</v>
      </c>
      <c r="G1351" s="18">
        <v>26.55</v>
      </c>
      <c r="H1351" s="18">
        <v>33.29</v>
      </c>
      <c r="I1351" s="19">
        <v>3239553.15</v>
      </c>
      <c r="J1351" s="20">
        <v>41565</v>
      </c>
      <c r="K1351" s="17" t="s">
        <v>9607</v>
      </c>
      <c r="L1351" s="17" t="s">
        <v>7849</v>
      </c>
      <c r="M1351" s="17" t="s">
        <v>9105</v>
      </c>
      <c r="N1351" s="20">
        <v>41898</v>
      </c>
      <c r="O1351" s="20">
        <v>41886</v>
      </c>
      <c r="P1351" s="21">
        <f t="shared" si="42"/>
        <v>1</v>
      </c>
      <c r="Q1351" s="22">
        <f t="shared" si="43"/>
        <v>-12</v>
      </c>
    </row>
    <row r="1352" spans="1:17" x14ac:dyDescent="0.2">
      <c r="A1352" s="23">
        <v>112136</v>
      </c>
      <c r="B1352" s="17" t="s">
        <v>208</v>
      </c>
      <c r="C1352" s="17" t="s">
        <v>7809</v>
      </c>
      <c r="D1352" s="17" t="s">
        <v>348</v>
      </c>
      <c r="E1352" s="17" t="s">
        <v>7693</v>
      </c>
      <c r="F1352" s="17" t="s">
        <v>7694</v>
      </c>
      <c r="G1352" s="18">
        <v>10.4</v>
      </c>
      <c r="H1352" s="18">
        <v>11.79</v>
      </c>
      <c r="I1352" s="19">
        <v>766336.81</v>
      </c>
      <c r="J1352" s="20">
        <v>39850</v>
      </c>
      <c r="K1352" s="17" t="s">
        <v>7810</v>
      </c>
      <c r="L1352" s="17" t="s">
        <v>7738</v>
      </c>
      <c r="M1352" s="17" t="s">
        <v>7811</v>
      </c>
      <c r="N1352" s="20">
        <v>39993</v>
      </c>
      <c r="O1352" s="20">
        <v>39993</v>
      </c>
      <c r="P1352" s="21">
        <f t="shared" si="42"/>
        <v>0</v>
      </c>
      <c r="Q1352" s="22">
        <f t="shared" si="43"/>
        <v>0</v>
      </c>
    </row>
    <row r="1353" spans="1:17" x14ac:dyDescent="0.2">
      <c r="A1353" s="23">
        <v>81390.009999999995</v>
      </c>
      <c r="B1353" s="17" t="s">
        <v>179</v>
      </c>
      <c r="C1353" s="17" t="s">
        <v>7717</v>
      </c>
      <c r="D1353" s="17" t="s">
        <v>57</v>
      </c>
      <c r="E1353" s="17" t="s">
        <v>7693</v>
      </c>
      <c r="F1353" s="17" t="s">
        <v>7694</v>
      </c>
      <c r="G1353" s="18">
        <v>1.9850000000000001</v>
      </c>
      <c r="H1353" s="18">
        <v>2.4</v>
      </c>
      <c r="I1353" s="19">
        <v>1456866.99</v>
      </c>
      <c r="J1353" s="20">
        <v>39199</v>
      </c>
      <c r="K1353" s="17" t="s">
        <v>9608</v>
      </c>
      <c r="L1353" s="17" t="s">
        <v>7957</v>
      </c>
      <c r="M1353" s="17" t="s">
        <v>9609</v>
      </c>
      <c r="N1353" s="20">
        <v>39367</v>
      </c>
      <c r="O1353" s="20">
        <v>39367</v>
      </c>
      <c r="P1353" s="21">
        <f t="shared" si="42"/>
        <v>0</v>
      </c>
      <c r="Q1353" s="22">
        <f t="shared" si="43"/>
        <v>0</v>
      </c>
    </row>
    <row r="1354" spans="1:17" x14ac:dyDescent="0.2">
      <c r="A1354" s="23">
        <v>82190.009999999995</v>
      </c>
      <c r="B1354" s="17" t="s">
        <v>172</v>
      </c>
      <c r="C1354" s="17" t="s">
        <v>7710</v>
      </c>
      <c r="D1354" s="17" t="s">
        <v>108</v>
      </c>
      <c r="E1354" s="17" t="s">
        <v>7693</v>
      </c>
      <c r="F1354" s="17" t="s">
        <v>7694</v>
      </c>
      <c r="G1354" s="18">
        <v>0</v>
      </c>
      <c r="H1354" s="18">
        <v>0.45</v>
      </c>
      <c r="I1354" s="19">
        <v>3239553.15</v>
      </c>
      <c r="J1354" s="20">
        <v>41565</v>
      </c>
      <c r="K1354" s="17" t="s">
        <v>9607</v>
      </c>
      <c r="L1354" s="17" t="s">
        <v>7849</v>
      </c>
      <c r="M1354" s="17" t="s">
        <v>9105</v>
      </c>
      <c r="N1354" s="20">
        <v>41898</v>
      </c>
      <c r="O1354" s="20">
        <v>41886</v>
      </c>
      <c r="P1354" s="21">
        <f t="shared" si="42"/>
        <v>1</v>
      </c>
      <c r="Q1354" s="22">
        <f t="shared" si="43"/>
        <v>-12</v>
      </c>
    </row>
    <row r="1355" spans="1:17" x14ac:dyDescent="0.2">
      <c r="A1355" s="23">
        <v>109544</v>
      </c>
      <c r="B1355" s="17" t="s">
        <v>287</v>
      </c>
      <c r="C1355" s="17" t="s">
        <v>8160</v>
      </c>
      <c r="D1355" s="17" t="s">
        <v>1257</v>
      </c>
      <c r="E1355" s="17" t="s">
        <v>7693</v>
      </c>
      <c r="F1355" s="17" t="s">
        <v>7694</v>
      </c>
      <c r="G1355" s="18">
        <v>7.17</v>
      </c>
      <c r="H1355" s="18">
        <v>11.15</v>
      </c>
      <c r="I1355" s="19">
        <v>667100.21</v>
      </c>
      <c r="J1355" s="20">
        <v>39325</v>
      </c>
      <c r="K1355" s="17" t="s">
        <v>9610</v>
      </c>
      <c r="L1355" s="17" t="s">
        <v>7734</v>
      </c>
      <c r="M1355" s="17" t="s">
        <v>7799</v>
      </c>
      <c r="N1355" s="20">
        <v>39402</v>
      </c>
      <c r="O1355" s="20">
        <v>39402</v>
      </c>
      <c r="P1355" s="21">
        <f t="shared" si="42"/>
        <v>0</v>
      </c>
      <c r="Q1355" s="22">
        <f t="shared" si="43"/>
        <v>0</v>
      </c>
    </row>
    <row r="1356" spans="1:17" x14ac:dyDescent="0.2">
      <c r="A1356" s="23">
        <v>40984</v>
      </c>
      <c r="B1356" s="17" t="s">
        <v>32</v>
      </c>
      <c r="C1356" s="17" t="s">
        <v>8524</v>
      </c>
      <c r="D1356" s="17" t="s">
        <v>114</v>
      </c>
      <c r="E1356" s="17" t="s">
        <v>7693</v>
      </c>
      <c r="F1356" s="17" t="s">
        <v>7694</v>
      </c>
      <c r="G1356" s="18">
        <v>0</v>
      </c>
      <c r="H1356" s="18">
        <v>5.53</v>
      </c>
      <c r="I1356" s="19">
        <v>6179234.9900000002</v>
      </c>
      <c r="J1356" s="20">
        <v>39234</v>
      </c>
      <c r="K1356" s="17" t="s">
        <v>9611</v>
      </c>
      <c r="L1356" s="17" t="s">
        <v>7696</v>
      </c>
      <c r="M1356" s="17" t="s">
        <v>7978</v>
      </c>
      <c r="N1356" s="20">
        <v>39519</v>
      </c>
      <c r="O1356" s="20">
        <v>39519</v>
      </c>
      <c r="P1356" s="21">
        <f t="shared" si="42"/>
        <v>0</v>
      </c>
      <c r="Q1356" s="22">
        <f t="shared" si="43"/>
        <v>0</v>
      </c>
    </row>
    <row r="1357" spans="1:17" x14ac:dyDescent="0.2">
      <c r="A1357" s="23">
        <v>81061.02</v>
      </c>
      <c r="B1357" s="17" t="s">
        <v>131</v>
      </c>
      <c r="C1357" s="17" t="s">
        <v>7753</v>
      </c>
      <c r="D1357" s="17" t="s">
        <v>108</v>
      </c>
      <c r="E1357" s="17" t="s">
        <v>7693</v>
      </c>
      <c r="F1357" s="17" t="s">
        <v>7694</v>
      </c>
      <c r="G1357" s="18">
        <v>11</v>
      </c>
      <c r="H1357" s="18">
        <v>11.9</v>
      </c>
      <c r="I1357" s="19">
        <v>1079489.76</v>
      </c>
      <c r="J1357" s="20">
        <v>41565</v>
      </c>
      <c r="K1357" s="17" t="s">
        <v>9607</v>
      </c>
      <c r="L1357" s="17" t="s">
        <v>7849</v>
      </c>
      <c r="M1357" s="17" t="s">
        <v>9105</v>
      </c>
      <c r="N1357" s="20">
        <v>41898</v>
      </c>
      <c r="O1357" s="20">
        <v>41886</v>
      </c>
      <c r="P1357" s="21">
        <f t="shared" si="42"/>
        <v>1</v>
      </c>
      <c r="Q1357" s="22">
        <f t="shared" si="43"/>
        <v>-12</v>
      </c>
    </row>
    <row r="1358" spans="1:17" x14ac:dyDescent="0.2">
      <c r="A1358" s="23">
        <v>113356</v>
      </c>
      <c r="B1358" s="17" t="s">
        <v>83</v>
      </c>
      <c r="C1358" s="17" t="s">
        <v>8094</v>
      </c>
      <c r="D1358" s="17" t="s">
        <v>647</v>
      </c>
      <c r="E1358" s="17" t="s">
        <v>7693</v>
      </c>
      <c r="F1358" s="17" t="s">
        <v>7694</v>
      </c>
      <c r="G1358" s="18">
        <v>15.7</v>
      </c>
      <c r="H1358" s="18">
        <v>16.57</v>
      </c>
      <c r="I1358" s="19">
        <v>361331.29</v>
      </c>
      <c r="J1358" s="20">
        <v>40277</v>
      </c>
      <c r="K1358" s="17" t="s">
        <v>9612</v>
      </c>
      <c r="L1358" s="17" t="s">
        <v>7696</v>
      </c>
      <c r="M1358" s="17" t="s">
        <v>7881</v>
      </c>
      <c r="N1358" s="20">
        <v>40445</v>
      </c>
      <c r="O1358" s="20">
        <v>40445</v>
      </c>
      <c r="P1358" s="21">
        <f t="shared" si="42"/>
        <v>0</v>
      </c>
      <c r="Q1358" s="22">
        <f t="shared" si="43"/>
        <v>0</v>
      </c>
    </row>
    <row r="1359" spans="1:17" x14ac:dyDescent="0.2">
      <c r="A1359" s="23">
        <v>119222</v>
      </c>
      <c r="B1359" s="17" t="s">
        <v>252</v>
      </c>
      <c r="C1359" s="17" t="s">
        <v>8602</v>
      </c>
      <c r="D1359" s="17" t="s">
        <v>538</v>
      </c>
      <c r="E1359" s="17" t="s">
        <v>7693</v>
      </c>
      <c r="F1359" s="17" t="s">
        <v>7694</v>
      </c>
      <c r="G1359" s="18">
        <v>6.05</v>
      </c>
      <c r="H1359" s="18">
        <v>14.04</v>
      </c>
      <c r="I1359" s="19">
        <v>825958.40000000002</v>
      </c>
      <c r="J1359" s="20">
        <v>41782</v>
      </c>
      <c r="K1359" s="17" t="s">
        <v>9614</v>
      </c>
      <c r="L1359" s="17" t="s">
        <v>7699</v>
      </c>
      <c r="M1359" s="17" t="s">
        <v>8769</v>
      </c>
      <c r="N1359" s="20">
        <v>41905</v>
      </c>
      <c r="O1359" s="20">
        <v>41879</v>
      </c>
      <c r="P1359" s="21">
        <f t="shared" si="42"/>
        <v>1</v>
      </c>
      <c r="Q1359" s="22">
        <f t="shared" si="43"/>
        <v>-26</v>
      </c>
    </row>
    <row r="1360" spans="1:17" x14ac:dyDescent="0.2">
      <c r="A1360" s="23">
        <v>114225</v>
      </c>
      <c r="B1360" s="17" t="s">
        <v>210</v>
      </c>
      <c r="C1360" s="17" t="s">
        <v>7827</v>
      </c>
      <c r="D1360" s="17" t="s">
        <v>114</v>
      </c>
      <c r="E1360" s="17" t="s">
        <v>7693</v>
      </c>
      <c r="F1360" s="17" t="s">
        <v>7694</v>
      </c>
      <c r="G1360" s="18">
        <v>0</v>
      </c>
      <c r="H1360" s="18">
        <v>7.98</v>
      </c>
      <c r="I1360" s="19">
        <v>2739463.58</v>
      </c>
      <c r="J1360" s="20">
        <v>40347</v>
      </c>
      <c r="K1360" s="17" t="s">
        <v>9615</v>
      </c>
      <c r="L1360" s="17" t="s">
        <v>7702</v>
      </c>
      <c r="M1360" s="17" t="s">
        <v>7912</v>
      </c>
      <c r="N1360" s="20">
        <v>40487</v>
      </c>
      <c r="O1360" s="20">
        <v>40487</v>
      </c>
      <c r="P1360" s="21">
        <f t="shared" si="42"/>
        <v>0</v>
      </c>
      <c r="Q1360" s="22">
        <f t="shared" si="43"/>
        <v>0</v>
      </c>
    </row>
    <row r="1361" spans="1:17" x14ac:dyDescent="0.2">
      <c r="A1361" s="23">
        <v>83562.009999999995</v>
      </c>
      <c r="B1361" s="17" t="s">
        <v>267</v>
      </c>
      <c r="C1361" s="17" t="s">
        <v>7832</v>
      </c>
      <c r="D1361" s="17" t="s">
        <v>1124</v>
      </c>
      <c r="E1361" s="17" t="s">
        <v>7693</v>
      </c>
      <c r="F1361" s="17" t="s">
        <v>7694</v>
      </c>
      <c r="G1361" s="18">
        <v>6.46</v>
      </c>
      <c r="H1361" s="18">
        <v>11.69</v>
      </c>
      <c r="I1361" s="19">
        <v>710361.99</v>
      </c>
      <c r="J1361" s="20">
        <v>41733</v>
      </c>
      <c r="K1361" s="17" t="s">
        <v>9616</v>
      </c>
      <c r="L1361" s="17" t="s">
        <v>8144</v>
      </c>
      <c r="M1361" s="17" t="s">
        <v>9617</v>
      </c>
      <c r="N1361" s="20">
        <v>41908</v>
      </c>
      <c r="O1361" s="20">
        <v>41879</v>
      </c>
      <c r="P1361" s="21">
        <f t="shared" si="42"/>
        <v>1</v>
      </c>
      <c r="Q1361" s="22">
        <f t="shared" si="43"/>
        <v>-29</v>
      </c>
    </row>
    <row r="1362" spans="1:17" x14ac:dyDescent="0.2">
      <c r="A1362" s="23">
        <v>111393</v>
      </c>
      <c r="B1362" s="17" t="s">
        <v>54</v>
      </c>
      <c r="C1362" s="17" t="s">
        <v>7709</v>
      </c>
      <c r="D1362" s="17" t="s">
        <v>108</v>
      </c>
      <c r="E1362" s="17" t="s">
        <v>7693</v>
      </c>
      <c r="F1362" s="17" t="s">
        <v>7694</v>
      </c>
      <c r="G1362" s="18">
        <v>0</v>
      </c>
      <c r="H1362" s="18">
        <v>7.74</v>
      </c>
      <c r="I1362" s="19">
        <v>3974509.75</v>
      </c>
      <c r="J1362" s="20">
        <v>39850</v>
      </c>
      <c r="K1362" s="17" t="s">
        <v>9618</v>
      </c>
      <c r="L1362" s="17" t="s">
        <v>7706</v>
      </c>
      <c r="M1362" s="17" t="s">
        <v>9619</v>
      </c>
      <c r="N1362" s="20">
        <v>39994</v>
      </c>
      <c r="O1362" s="20">
        <v>39994</v>
      </c>
      <c r="P1362" s="21">
        <f t="shared" si="42"/>
        <v>0</v>
      </c>
      <c r="Q1362" s="22">
        <f t="shared" si="43"/>
        <v>0</v>
      </c>
    </row>
    <row r="1363" spans="1:17" x14ac:dyDescent="0.2">
      <c r="A1363" s="23">
        <v>81947.009999999995</v>
      </c>
      <c r="B1363" s="17" t="s">
        <v>169</v>
      </c>
      <c r="C1363" s="17" t="s">
        <v>7694</v>
      </c>
      <c r="D1363" s="17" t="s">
        <v>50</v>
      </c>
      <c r="E1363" s="17" t="s">
        <v>7693</v>
      </c>
      <c r="F1363" s="17" t="s">
        <v>7694</v>
      </c>
      <c r="G1363" s="18">
        <v>1.77</v>
      </c>
      <c r="H1363" s="18">
        <v>4</v>
      </c>
      <c r="I1363" s="19">
        <v>165302.68</v>
      </c>
      <c r="J1363" s="20">
        <v>39892</v>
      </c>
      <c r="K1363" s="17" t="s">
        <v>9620</v>
      </c>
      <c r="L1363" s="17" t="s">
        <v>7699</v>
      </c>
      <c r="M1363" s="17" t="s">
        <v>7752</v>
      </c>
      <c r="N1363" s="20">
        <v>39979</v>
      </c>
      <c r="O1363" s="20">
        <v>39979</v>
      </c>
      <c r="P1363" s="21">
        <f t="shared" si="42"/>
        <v>0</v>
      </c>
      <c r="Q1363" s="22">
        <f t="shared" si="43"/>
        <v>0</v>
      </c>
    </row>
    <row r="1364" spans="1:17" x14ac:dyDescent="0.2">
      <c r="A1364" s="23">
        <v>84263.01</v>
      </c>
      <c r="B1364" s="17" t="s">
        <v>274</v>
      </c>
      <c r="C1364" s="17" t="s">
        <v>9303</v>
      </c>
      <c r="D1364" s="17" t="s">
        <v>1277</v>
      </c>
      <c r="E1364" s="17" t="s">
        <v>7693</v>
      </c>
      <c r="F1364" s="17" t="s">
        <v>7694</v>
      </c>
      <c r="G1364" s="18">
        <v>0</v>
      </c>
      <c r="H1364" s="18">
        <v>2.75</v>
      </c>
      <c r="I1364" s="19">
        <v>185434.07</v>
      </c>
      <c r="J1364" s="20">
        <v>41684</v>
      </c>
      <c r="K1364" s="17" t="s">
        <v>9621</v>
      </c>
      <c r="L1364" s="17" t="s">
        <v>8034</v>
      </c>
      <c r="M1364" s="17" t="s">
        <v>8039</v>
      </c>
      <c r="N1364" s="20">
        <v>41908</v>
      </c>
      <c r="O1364" s="20">
        <v>41885</v>
      </c>
      <c r="P1364" s="21">
        <f t="shared" si="42"/>
        <v>1</v>
      </c>
      <c r="Q1364" s="22">
        <f t="shared" si="43"/>
        <v>-23</v>
      </c>
    </row>
    <row r="1365" spans="1:17" x14ac:dyDescent="0.2">
      <c r="A1365" s="23">
        <v>81484.009999999995</v>
      </c>
      <c r="B1365" s="17" t="s">
        <v>183</v>
      </c>
      <c r="C1365" s="17" t="s">
        <v>7835</v>
      </c>
      <c r="D1365" s="17" t="s">
        <v>474</v>
      </c>
      <c r="E1365" s="17" t="s">
        <v>7693</v>
      </c>
      <c r="F1365" s="17" t="s">
        <v>7694</v>
      </c>
      <c r="G1365" s="18">
        <v>0</v>
      </c>
      <c r="H1365" s="18">
        <v>4.96</v>
      </c>
      <c r="I1365" s="19">
        <v>775069.8</v>
      </c>
      <c r="J1365" s="20">
        <v>39941</v>
      </c>
      <c r="K1365" s="17" t="s">
        <v>9622</v>
      </c>
      <c r="L1365" s="17" t="s">
        <v>8219</v>
      </c>
      <c r="M1365" s="17" t="s">
        <v>9623</v>
      </c>
      <c r="N1365" s="20">
        <v>40028</v>
      </c>
      <c r="O1365" s="20">
        <v>40028</v>
      </c>
      <c r="P1365" s="21">
        <f t="shared" si="42"/>
        <v>0</v>
      </c>
      <c r="Q1365" s="22">
        <f t="shared" si="43"/>
        <v>0</v>
      </c>
    </row>
    <row r="1366" spans="1:17" x14ac:dyDescent="0.2">
      <c r="A1366" s="23">
        <v>83760.009999999995</v>
      </c>
      <c r="B1366" s="17" t="s">
        <v>254</v>
      </c>
      <c r="C1366" s="17" t="s">
        <v>7721</v>
      </c>
      <c r="D1366" s="17" t="s">
        <v>1298</v>
      </c>
      <c r="E1366" s="17" t="s">
        <v>7693</v>
      </c>
      <c r="F1366" s="17" t="s">
        <v>7694</v>
      </c>
      <c r="G1366" s="18">
        <v>0</v>
      </c>
      <c r="H1366" s="18">
        <v>7.2</v>
      </c>
      <c r="I1366" s="19">
        <v>439119.88</v>
      </c>
      <c r="J1366" s="20">
        <v>41684</v>
      </c>
      <c r="K1366" s="17" t="s">
        <v>9621</v>
      </c>
      <c r="L1366" s="17" t="s">
        <v>8034</v>
      </c>
      <c r="M1366" s="17" t="s">
        <v>8039</v>
      </c>
      <c r="N1366" s="20">
        <v>41908</v>
      </c>
      <c r="O1366" s="20">
        <v>41885</v>
      </c>
      <c r="P1366" s="21">
        <f t="shared" si="42"/>
        <v>1</v>
      </c>
      <c r="Q1366" s="22">
        <f t="shared" si="43"/>
        <v>-23</v>
      </c>
    </row>
    <row r="1367" spans="1:17" x14ac:dyDescent="0.2">
      <c r="A1367" s="23">
        <v>84334.01</v>
      </c>
      <c r="B1367" s="17" t="s">
        <v>269</v>
      </c>
      <c r="C1367" s="17" t="s">
        <v>7841</v>
      </c>
      <c r="D1367" s="17" t="s">
        <v>2861</v>
      </c>
      <c r="E1367" s="17" t="s">
        <v>7693</v>
      </c>
      <c r="F1367" s="17" t="s">
        <v>7694</v>
      </c>
      <c r="G1367" s="18">
        <v>0</v>
      </c>
      <c r="H1367" s="18">
        <v>5.73</v>
      </c>
      <c r="I1367" s="19">
        <v>250094.99</v>
      </c>
      <c r="J1367" s="20">
        <v>41782</v>
      </c>
      <c r="K1367" s="17" t="s">
        <v>9625</v>
      </c>
      <c r="L1367" s="17" t="s">
        <v>7699</v>
      </c>
      <c r="M1367" s="17" t="s">
        <v>9626</v>
      </c>
      <c r="N1367" s="20">
        <v>41913</v>
      </c>
      <c r="O1367" s="20">
        <v>41891</v>
      </c>
      <c r="P1367" s="21">
        <f t="shared" si="42"/>
        <v>1</v>
      </c>
      <c r="Q1367" s="22">
        <f t="shared" si="43"/>
        <v>-22</v>
      </c>
    </row>
    <row r="1368" spans="1:17" x14ac:dyDescent="0.2">
      <c r="A1368" s="23">
        <v>118757</v>
      </c>
      <c r="B1368" s="17" t="s">
        <v>128</v>
      </c>
      <c r="C1368" s="17" t="s">
        <v>7950</v>
      </c>
      <c r="D1368" s="17" t="s">
        <v>129</v>
      </c>
      <c r="E1368" s="17" t="s">
        <v>7693</v>
      </c>
      <c r="F1368" s="17" t="s">
        <v>7694</v>
      </c>
      <c r="G1368" s="18">
        <v>14.6</v>
      </c>
      <c r="H1368" s="18">
        <v>19.8</v>
      </c>
      <c r="I1368" s="19">
        <v>366230.21</v>
      </c>
      <c r="J1368" s="20">
        <v>41684</v>
      </c>
      <c r="K1368" s="17" t="s">
        <v>9627</v>
      </c>
      <c r="L1368" s="17" t="s">
        <v>8034</v>
      </c>
      <c r="M1368" s="17" t="s">
        <v>9563</v>
      </c>
      <c r="N1368" s="20">
        <v>41914</v>
      </c>
      <c r="O1368" s="20">
        <v>41900</v>
      </c>
      <c r="P1368" s="21">
        <f t="shared" si="42"/>
        <v>1</v>
      </c>
      <c r="Q1368" s="22">
        <f t="shared" si="43"/>
        <v>-14</v>
      </c>
    </row>
    <row r="1369" spans="1:17" x14ac:dyDescent="0.2">
      <c r="A1369" s="23">
        <v>82083.009999999995</v>
      </c>
      <c r="B1369" s="17" t="s">
        <v>121</v>
      </c>
      <c r="C1369" s="17" t="s">
        <v>7720</v>
      </c>
      <c r="D1369" s="17" t="s">
        <v>999</v>
      </c>
      <c r="E1369" s="17" t="s">
        <v>7693</v>
      </c>
      <c r="F1369" s="17" t="s">
        <v>7694</v>
      </c>
      <c r="G1369" s="18">
        <v>1.75</v>
      </c>
      <c r="H1369" s="18">
        <v>6.36</v>
      </c>
      <c r="I1369" s="19">
        <v>333392.53000000003</v>
      </c>
      <c r="J1369" s="20">
        <v>41684</v>
      </c>
      <c r="K1369" s="17" t="s">
        <v>9627</v>
      </c>
      <c r="L1369" s="17" t="s">
        <v>8034</v>
      </c>
      <c r="M1369" s="17" t="s">
        <v>9563</v>
      </c>
      <c r="N1369" s="20">
        <v>41914</v>
      </c>
      <c r="O1369" s="20">
        <v>41900</v>
      </c>
      <c r="P1369" s="21">
        <f t="shared" si="42"/>
        <v>1</v>
      </c>
      <c r="Q1369" s="22">
        <f t="shared" si="43"/>
        <v>-14</v>
      </c>
    </row>
    <row r="1370" spans="1:17" x14ac:dyDescent="0.2">
      <c r="A1370" s="23">
        <v>117338</v>
      </c>
      <c r="B1370" s="17" t="s">
        <v>241</v>
      </c>
      <c r="C1370" s="17" t="s">
        <v>7915</v>
      </c>
      <c r="D1370" s="17" t="s">
        <v>460</v>
      </c>
      <c r="E1370" s="17" t="s">
        <v>7693</v>
      </c>
      <c r="F1370" s="17" t="s">
        <v>7694</v>
      </c>
      <c r="G1370" s="18">
        <v>10.02</v>
      </c>
      <c r="H1370" s="18">
        <v>10.94</v>
      </c>
      <c r="I1370" s="19">
        <v>238307.34</v>
      </c>
      <c r="J1370" s="20">
        <v>41565</v>
      </c>
      <c r="K1370" s="17" t="s">
        <v>9628</v>
      </c>
      <c r="L1370" s="17" t="s">
        <v>7706</v>
      </c>
      <c r="M1370" s="17" t="s">
        <v>9629</v>
      </c>
      <c r="N1370" s="20">
        <v>41915</v>
      </c>
      <c r="O1370" s="20">
        <v>41820</v>
      </c>
      <c r="P1370" s="21">
        <f t="shared" si="42"/>
        <v>1</v>
      </c>
      <c r="Q1370" s="22">
        <f t="shared" si="43"/>
        <v>-95</v>
      </c>
    </row>
    <row r="1371" spans="1:17" x14ac:dyDescent="0.2">
      <c r="A1371" s="23">
        <v>82829.009999999995</v>
      </c>
      <c r="B1371" s="17" t="s">
        <v>65</v>
      </c>
      <c r="C1371" s="17" t="s">
        <v>7771</v>
      </c>
      <c r="D1371" s="17" t="s">
        <v>369</v>
      </c>
      <c r="E1371" s="17" t="s">
        <v>7693</v>
      </c>
      <c r="F1371" s="17" t="s">
        <v>7694</v>
      </c>
      <c r="G1371" s="18">
        <v>15.84</v>
      </c>
      <c r="H1371" s="18">
        <v>18.3</v>
      </c>
      <c r="I1371" s="19">
        <v>690864.66</v>
      </c>
      <c r="J1371" s="20">
        <v>39892</v>
      </c>
      <c r="K1371" s="17" t="s">
        <v>8309</v>
      </c>
      <c r="L1371" s="17" t="s">
        <v>8068</v>
      </c>
      <c r="M1371" s="17" t="s">
        <v>9630</v>
      </c>
      <c r="N1371" s="20">
        <v>40040</v>
      </c>
      <c r="O1371" s="20">
        <v>40040</v>
      </c>
      <c r="P1371" s="21">
        <f t="shared" si="42"/>
        <v>0</v>
      </c>
      <c r="Q1371" s="22">
        <f t="shared" si="43"/>
        <v>0</v>
      </c>
    </row>
    <row r="1372" spans="1:17" x14ac:dyDescent="0.2">
      <c r="A1372" s="23">
        <v>117339</v>
      </c>
      <c r="B1372" s="17" t="s">
        <v>241</v>
      </c>
      <c r="C1372" s="17" t="s">
        <v>7915</v>
      </c>
      <c r="D1372" s="17" t="s">
        <v>3089</v>
      </c>
      <c r="E1372" s="17" t="s">
        <v>7693</v>
      </c>
      <c r="F1372" s="17" t="s">
        <v>7694</v>
      </c>
      <c r="G1372" s="18">
        <v>14.22</v>
      </c>
      <c r="H1372" s="18">
        <v>15.72</v>
      </c>
      <c r="I1372" s="19">
        <v>369193.26</v>
      </c>
      <c r="J1372" s="20">
        <v>41565</v>
      </c>
      <c r="K1372" s="17" t="s">
        <v>9628</v>
      </c>
      <c r="L1372" s="17" t="s">
        <v>7706</v>
      </c>
      <c r="M1372" s="17" t="s">
        <v>9629</v>
      </c>
      <c r="N1372" s="20">
        <v>41915</v>
      </c>
      <c r="O1372" s="20">
        <v>41820</v>
      </c>
      <c r="P1372" s="21">
        <f t="shared" si="42"/>
        <v>1</v>
      </c>
      <c r="Q1372" s="22">
        <f t="shared" si="43"/>
        <v>-95</v>
      </c>
    </row>
    <row r="1373" spans="1:17" x14ac:dyDescent="0.2">
      <c r="A1373" s="23">
        <v>112131</v>
      </c>
      <c r="B1373" s="17" t="s">
        <v>18</v>
      </c>
      <c r="C1373" s="17" t="s">
        <v>7700</v>
      </c>
      <c r="D1373" s="17" t="s">
        <v>1089</v>
      </c>
      <c r="E1373" s="17" t="s">
        <v>7693</v>
      </c>
      <c r="F1373" s="17" t="s">
        <v>7694</v>
      </c>
      <c r="G1373" s="18">
        <v>9.77</v>
      </c>
      <c r="H1373" s="18">
        <v>12</v>
      </c>
      <c r="I1373" s="19">
        <v>942527</v>
      </c>
      <c r="J1373" s="20">
        <v>39892</v>
      </c>
      <c r="K1373" s="17" t="s">
        <v>9631</v>
      </c>
      <c r="L1373" s="17" t="s">
        <v>7937</v>
      </c>
      <c r="M1373" s="17" t="s">
        <v>7811</v>
      </c>
      <c r="N1373" s="20">
        <v>40016</v>
      </c>
      <c r="O1373" s="20">
        <v>40016</v>
      </c>
      <c r="P1373" s="21">
        <f t="shared" si="42"/>
        <v>0</v>
      </c>
      <c r="Q1373" s="22">
        <f t="shared" si="43"/>
        <v>0</v>
      </c>
    </row>
    <row r="1374" spans="1:17" x14ac:dyDescent="0.2">
      <c r="A1374" s="23">
        <v>81854.009999999995</v>
      </c>
      <c r="B1374" s="17" t="s">
        <v>86</v>
      </c>
      <c r="C1374" s="17" t="s">
        <v>7920</v>
      </c>
      <c r="D1374" s="17" t="s">
        <v>644</v>
      </c>
      <c r="E1374" s="17" t="s">
        <v>7693</v>
      </c>
      <c r="F1374" s="17" t="s">
        <v>7694</v>
      </c>
      <c r="G1374" s="18">
        <v>25.4</v>
      </c>
      <c r="H1374" s="18">
        <v>28.1</v>
      </c>
      <c r="I1374" s="19">
        <v>191176.66</v>
      </c>
      <c r="J1374" s="20">
        <v>39941</v>
      </c>
      <c r="K1374" s="17" t="s">
        <v>8663</v>
      </c>
      <c r="L1374" s="17" t="s">
        <v>7874</v>
      </c>
      <c r="M1374" s="17" t="s">
        <v>7752</v>
      </c>
      <c r="N1374" s="20">
        <v>40022</v>
      </c>
      <c r="O1374" s="20">
        <v>40022</v>
      </c>
      <c r="P1374" s="21">
        <f t="shared" si="42"/>
        <v>0</v>
      </c>
      <c r="Q1374" s="22">
        <f t="shared" si="43"/>
        <v>0</v>
      </c>
    </row>
    <row r="1375" spans="1:17" x14ac:dyDescent="0.2">
      <c r="A1375" s="23">
        <v>82254.009999999995</v>
      </c>
      <c r="B1375" s="17" t="s">
        <v>269</v>
      </c>
      <c r="C1375" s="17" t="s">
        <v>7841</v>
      </c>
      <c r="D1375" s="17" t="s">
        <v>2533</v>
      </c>
      <c r="E1375" s="17" t="s">
        <v>7693</v>
      </c>
      <c r="F1375" s="17" t="s">
        <v>7694</v>
      </c>
      <c r="G1375" s="18">
        <v>0</v>
      </c>
      <c r="H1375" s="18">
        <v>11.6</v>
      </c>
      <c r="I1375" s="19">
        <v>1329965.1499999999</v>
      </c>
      <c r="J1375" s="20">
        <v>39941</v>
      </c>
      <c r="K1375" s="17" t="s">
        <v>9632</v>
      </c>
      <c r="L1375" s="17" t="s">
        <v>7706</v>
      </c>
      <c r="M1375" s="17" t="s">
        <v>7826</v>
      </c>
      <c r="N1375" s="20">
        <v>40086</v>
      </c>
      <c r="O1375" s="20">
        <v>40086</v>
      </c>
      <c r="P1375" s="21">
        <f t="shared" si="42"/>
        <v>0</v>
      </c>
      <c r="Q1375" s="22">
        <f t="shared" si="43"/>
        <v>0</v>
      </c>
    </row>
    <row r="1376" spans="1:17" x14ac:dyDescent="0.2">
      <c r="A1376" s="23">
        <v>81272.009999999995</v>
      </c>
      <c r="B1376" s="17" t="s">
        <v>229</v>
      </c>
      <c r="C1376" s="17" t="s">
        <v>7854</v>
      </c>
      <c r="D1376" s="17" t="s">
        <v>360</v>
      </c>
      <c r="E1376" s="17" t="s">
        <v>7693</v>
      </c>
      <c r="F1376" s="17" t="s">
        <v>7694</v>
      </c>
      <c r="G1376" s="18">
        <v>0</v>
      </c>
      <c r="H1376" s="18">
        <v>5.57</v>
      </c>
      <c r="I1376" s="19">
        <v>1242698.9099999999</v>
      </c>
      <c r="J1376" s="20">
        <v>39941</v>
      </c>
      <c r="K1376" s="17" t="s">
        <v>9633</v>
      </c>
      <c r="L1376" s="17" t="s">
        <v>7738</v>
      </c>
      <c r="M1376" s="17" t="s">
        <v>7811</v>
      </c>
      <c r="N1376" s="20">
        <v>40023</v>
      </c>
      <c r="O1376" s="20">
        <v>40023</v>
      </c>
      <c r="P1376" s="21">
        <f t="shared" si="42"/>
        <v>0</v>
      </c>
      <c r="Q1376" s="22">
        <f t="shared" si="43"/>
        <v>0</v>
      </c>
    </row>
    <row r="1377" spans="1:17" x14ac:dyDescent="0.2">
      <c r="A1377" s="23">
        <v>104527</v>
      </c>
      <c r="B1377" s="17" t="s">
        <v>256</v>
      </c>
      <c r="C1377" s="17" t="s">
        <v>7972</v>
      </c>
      <c r="D1377" s="17" t="s">
        <v>122</v>
      </c>
      <c r="E1377" s="17" t="s">
        <v>7693</v>
      </c>
      <c r="F1377" s="17" t="s">
        <v>7694</v>
      </c>
      <c r="G1377" s="18">
        <v>7.88</v>
      </c>
      <c r="H1377" s="18">
        <v>15.28</v>
      </c>
      <c r="I1377" s="19">
        <v>4915404.62</v>
      </c>
      <c r="J1377" s="20">
        <v>39941</v>
      </c>
      <c r="K1377" s="17" t="s">
        <v>9634</v>
      </c>
      <c r="L1377" s="17" t="s">
        <v>7744</v>
      </c>
      <c r="M1377" s="17" t="s">
        <v>8982</v>
      </c>
      <c r="N1377" s="20">
        <v>40056</v>
      </c>
      <c r="O1377" s="20">
        <v>40056</v>
      </c>
      <c r="P1377" s="21">
        <f t="shared" si="42"/>
        <v>0</v>
      </c>
      <c r="Q1377" s="22">
        <f t="shared" si="43"/>
        <v>0</v>
      </c>
    </row>
    <row r="1378" spans="1:17" x14ac:dyDescent="0.2">
      <c r="A1378" s="23">
        <v>83029.009999999995</v>
      </c>
      <c r="B1378" s="17" t="s">
        <v>233</v>
      </c>
      <c r="C1378" s="17" t="s">
        <v>8313</v>
      </c>
      <c r="D1378" s="17" t="s">
        <v>8518</v>
      </c>
      <c r="E1378" s="17" t="s">
        <v>7693</v>
      </c>
      <c r="F1378" s="17" t="s">
        <v>7694</v>
      </c>
      <c r="G1378" s="18">
        <v>6.21</v>
      </c>
      <c r="H1378" s="18">
        <v>12.56</v>
      </c>
      <c r="I1378" s="19">
        <v>1033658.43</v>
      </c>
      <c r="J1378" s="20">
        <v>39941</v>
      </c>
      <c r="K1378" s="17" t="s">
        <v>8315</v>
      </c>
      <c r="L1378" s="17" t="s">
        <v>7763</v>
      </c>
      <c r="M1378" s="17" t="s">
        <v>7998</v>
      </c>
      <c r="N1378" s="20">
        <v>40053</v>
      </c>
      <c r="O1378" s="20">
        <v>40053</v>
      </c>
      <c r="P1378" s="21">
        <f t="shared" si="42"/>
        <v>0</v>
      </c>
      <c r="Q1378" s="22">
        <f t="shared" si="43"/>
        <v>0</v>
      </c>
    </row>
    <row r="1379" spans="1:17" x14ac:dyDescent="0.2">
      <c r="A1379" s="23">
        <v>101707.02</v>
      </c>
      <c r="B1379" s="17" t="s">
        <v>310</v>
      </c>
      <c r="C1379" s="17" t="s">
        <v>7878</v>
      </c>
      <c r="D1379" s="17" t="s">
        <v>116</v>
      </c>
      <c r="E1379" s="17" t="s">
        <v>8659</v>
      </c>
      <c r="F1379" s="17" t="s">
        <v>7694</v>
      </c>
      <c r="G1379" s="18">
        <v>0</v>
      </c>
      <c r="H1379" s="18">
        <v>1.36</v>
      </c>
      <c r="I1379" s="19">
        <v>846410.74</v>
      </c>
      <c r="J1379" s="20">
        <v>39976</v>
      </c>
      <c r="K1379" s="17" t="s">
        <v>7880</v>
      </c>
      <c r="L1379" s="17" t="s">
        <v>7874</v>
      </c>
      <c r="M1379" s="17" t="s">
        <v>7881</v>
      </c>
      <c r="N1379" s="20">
        <v>40130</v>
      </c>
      <c r="O1379" s="20">
        <v>40130</v>
      </c>
      <c r="P1379" s="21">
        <f t="shared" si="42"/>
        <v>0</v>
      </c>
      <c r="Q1379" s="22">
        <f t="shared" si="43"/>
        <v>0</v>
      </c>
    </row>
    <row r="1380" spans="1:17" x14ac:dyDescent="0.2">
      <c r="A1380" s="23">
        <v>85088.01</v>
      </c>
      <c r="B1380" s="17" t="s">
        <v>235</v>
      </c>
      <c r="C1380" s="17" t="s">
        <v>7861</v>
      </c>
      <c r="D1380" s="17" t="s">
        <v>665</v>
      </c>
      <c r="E1380" s="17" t="s">
        <v>7693</v>
      </c>
      <c r="F1380" s="17" t="s">
        <v>7694</v>
      </c>
      <c r="G1380" s="18">
        <v>27.3</v>
      </c>
      <c r="H1380" s="18">
        <v>32.75</v>
      </c>
      <c r="I1380" s="19">
        <v>652080.29</v>
      </c>
      <c r="J1380" s="20">
        <v>41782</v>
      </c>
      <c r="K1380" s="17" t="s">
        <v>9636</v>
      </c>
      <c r="L1380" s="17" t="s">
        <v>7728</v>
      </c>
      <c r="M1380" s="17" t="s">
        <v>9103</v>
      </c>
      <c r="N1380" s="20">
        <v>41925</v>
      </c>
      <c r="O1380" s="20">
        <v>41887</v>
      </c>
      <c r="P1380" s="21">
        <f t="shared" si="42"/>
        <v>1</v>
      </c>
      <c r="Q1380" s="22">
        <f t="shared" si="43"/>
        <v>-38</v>
      </c>
    </row>
    <row r="1381" spans="1:17" x14ac:dyDescent="0.2">
      <c r="A1381" s="23">
        <v>83298.009999999995</v>
      </c>
      <c r="B1381" s="17" t="s">
        <v>128</v>
      </c>
      <c r="C1381" s="17" t="s">
        <v>7950</v>
      </c>
      <c r="D1381" s="17" t="s">
        <v>7885</v>
      </c>
      <c r="E1381" s="17" t="s">
        <v>7693</v>
      </c>
      <c r="F1381" s="17" t="s">
        <v>7694</v>
      </c>
      <c r="G1381" s="18">
        <v>0</v>
      </c>
      <c r="H1381" s="18">
        <v>6.87</v>
      </c>
      <c r="I1381" s="19">
        <v>397097.62</v>
      </c>
      <c r="J1381" s="20">
        <v>39976</v>
      </c>
      <c r="K1381" s="17" t="s">
        <v>7869</v>
      </c>
      <c r="L1381" s="17" t="s">
        <v>7870</v>
      </c>
      <c r="M1381" s="17" t="s">
        <v>9637</v>
      </c>
      <c r="N1381" s="20">
        <v>40142</v>
      </c>
      <c r="O1381" s="20">
        <v>40142</v>
      </c>
      <c r="P1381" s="21">
        <f t="shared" si="42"/>
        <v>0</v>
      </c>
      <c r="Q1381" s="22">
        <f t="shared" si="43"/>
        <v>0</v>
      </c>
    </row>
    <row r="1382" spans="1:17" x14ac:dyDescent="0.2">
      <c r="A1382" s="23">
        <v>81053.009999999995</v>
      </c>
      <c r="B1382" s="17" t="s">
        <v>43</v>
      </c>
      <c r="C1382" s="17" t="s">
        <v>7816</v>
      </c>
      <c r="D1382" s="17" t="s">
        <v>8352</v>
      </c>
      <c r="E1382" s="17" t="s">
        <v>7693</v>
      </c>
      <c r="F1382" s="17" t="s">
        <v>7694</v>
      </c>
      <c r="G1382" s="18">
        <v>0</v>
      </c>
      <c r="H1382" s="18">
        <v>8.25</v>
      </c>
      <c r="I1382" s="19">
        <v>569017.06999999995</v>
      </c>
      <c r="J1382" s="20">
        <v>39976</v>
      </c>
      <c r="K1382" s="17" t="s">
        <v>8353</v>
      </c>
      <c r="L1382" s="17" t="s">
        <v>7728</v>
      </c>
      <c r="M1382" s="17" t="s">
        <v>7853</v>
      </c>
      <c r="N1382" s="20">
        <v>40132</v>
      </c>
      <c r="O1382" s="20">
        <v>40132</v>
      </c>
      <c r="P1382" s="21">
        <f t="shared" si="42"/>
        <v>0</v>
      </c>
      <c r="Q1382" s="22">
        <f t="shared" si="43"/>
        <v>0</v>
      </c>
    </row>
    <row r="1383" spans="1:17" x14ac:dyDescent="0.2">
      <c r="A1383" s="23">
        <v>80665.009999999995</v>
      </c>
      <c r="B1383" s="17" t="s">
        <v>318</v>
      </c>
      <c r="C1383" s="17" t="s">
        <v>7887</v>
      </c>
      <c r="D1383" s="17" t="s">
        <v>474</v>
      </c>
      <c r="E1383" s="17" t="s">
        <v>7693</v>
      </c>
      <c r="F1383" s="17" t="s">
        <v>7694</v>
      </c>
      <c r="G1383" s="18">
        <v>0</v>
      </c>
      <c r="H1383" s="18">
        <v>8.4</v>
      </c>
      <c r="I1383" s="19">
        <v>595316.43000000005</v>
      </c>
      <c r="J1383" s="20">
        <v>39892</v>
      </c>
      <c r="K1383" s="17" t="s">
        <v>9638</v>
      </c>
      <c r="L1383" s="17" t="s">
        <v>7706</v>
      </c>
      <c r="M1383" s="17" t="s">
        <v>9639</v>
      </c>
      <c r="N1383" s="20">
        <v>40040</v>
      </c>
      <c r="O1383" s="20">
        <v>40040</v>
      </c>
      <c r="P1383" s="21">
        <f t="shared" si="42"/>
        <v>0</v>
      </c>
      <c r="Q1383" s="22">
        <f t="shared" si="43"/>
        <v>0</v>
      </c>
    </row>
    <row r="1384" spans="1:17" x14ac:dyDescent="0.2">
      <c r="A1384" s="23">
        <v>82263.009999999995</v>
      </c>
      <c r="B1384" s="17" t="s">
        <v>318</v>
      </c>
      <c r="C1384" s="17" t="s">
        <v>7887</v>
      </c>
      <c r="D1384" s="17" t="s">
        <v>665</v>
      </c>
      <c r="E1384" s="17" t="s">
        <v>7693</v>
      </c>
      <c r="F1384" s="17" t="s">
        <v>7694</v>
      </c>
      <c r="G1384" s="18">
        <v>0</v>
      </c>
      <c r="H1384" s="18">
        <v>3</v>
      </c>
      <c r="I1384" s="19">
        <v>308132.24</v>
      </c>
      <c r="J1384" s="20">
        <v>41782</v>
      </c>
      <c r="K1384" s="17" t="s">
        <v>9636</v>
      </c>
      <c r="L1384" s="17" t="s">
        <v>7728</v>
      </c>
      <c r="M1384" s="17" t="s">
        <v>9103</v>
      </c>
      <c r="N1384" s="20">
        <v>41925</v>
      </c>
      <c r="O1384" s="20">
        <v>41887</v>
      </c>
      <c r="P1384" s="21">
        <f t="shared" si="42"/>
        <v>1</v>
      </c>
      <c r="Q1384" s="22">
        <f t="shared" si="43"/>
        <v>-38</v>
      </c>
    </row>
    <row r="1385" spans="1:17" x14ac:dyDescent="0.2">
      <c r="A1385" s="23">
        <v>113354</v>
      </c>
      <c r="B1385" s="17" t="s">
        <v>366</v>
      </c>
      <c r="C1385" s="17" t="s">
        <v>7902</v>
      </c>
      <c r="D1385" s="17" t="s">
        <v>3693</v>
      </c>
      <c r="E1385" s="17" t="s">
        <v>7693</v>
      </c>
      <c r="F1385" s="17" t="s">
        <v>7694</v>
      </c>
      <c r="G1385" s="18">
        <v>4.3899999999999997</v>
      </c>
      <c r="H1385" s="18">
        <v>7.53</v>
      </c>
      <c r="I1385" s="19">
        <v>223095.29</v>
      </c>
      <c r="J1385" s="20">
        <v>40214</v>
      </c>
      <c r="K1385" s="17" t="s">
        <v>7899</v>
      </c>
      <c r="L1385" s="17" t="s">
        <v>7900</v>
      </c>
      <c r="M1385" s="17" t="s">
        <v>7901</v>
      </c>
      <c r="N1385" s="20">
        <v>40390</v>
      </c>
      <c r="O1385" s="20">
        <v>40390</v>
      </c>
      <c r="P1385" s="21">
        <f t="shared" si="42"/>
        <v>0</v>
      </c>
      <c r="Q1385" s="22">
        <f t="shared" si="43"/>
        <v>0</v>
      </c>
    </row>
    <row r="1386" spans="1:17" x14ac:dyDescent="0.2">
      <c r="A1386" s="23">
        <v>113354</v>
      </c>
      <c r="B1386" s="17" t="s">
        <v>366</v>
      </c>
      <c r="C1386" s="17" t="s">
        <v>7902</v>
      </c>
      <c r="D1386" s="17" t="s">
        <v>3693</v>
      </c>
      <c r="E1386" s="17" t="s">
        <v>7693</v>
      </c>
      <c r="F1386" s="17" t="s">
        <v>7694</v>
      </c>
      <c r="G1386" s="18">
        <v>0</v>
      </c>
      <c r="H1386" s="18">
        <v>1.97</v>
      </c>
      <c r="I1386" s="19">
        <v>223095.29</v>
      </c>
      <c r="J1386" s="20">
        <v>40214</v>
      </c>
      <c r="K1386" s="17" t="s">
        <v>7899</v>
      </c>
      <c r="L1386" s="17" t="s">
        <v>7900</v>
      </c>
      <c r="M1386" s="17" t="s">
        <v>7901</v>
      </c>
      <c r="N1386" s="20">
        <v>40390</v>
      </c>
      <c r="O1386" s="20">
        <v>40390</v>
      </c>
      <c r="P1386" s="21">
        <f t="shared" si="42"/>
        <v>0</v>
      </c>
      <c r="Q1386" s="22">
        <f t="shared" si="43"/>
        <v>0</v>
      </c>
    </row>
    <row r="1387" spans="1:17" x14ac:dyDescent="0.2">
      <c r="A1387" s="23">
        <v>80073.009999999995</v>
      </c>
      <c r="B1387" s="17" t="s">
        <v>54</v>
      </c>
      <c r="C1387" s="17" t="s">
        <v>7709</v>
      </c>
      <c r="D1387" s="17" t="s">
        <v>339</v>
      </c>
      <c r="E1387" s="17" t="s">
        <v>7693</v>
      </c>
      <c r="F1387" s="17" t="s">
        <v>7694</v>
      </c>
      <c r="G1387" s="18">
        <v>22.2</v>
      </c>
      <c r="H1387" s="18">
        <v>24.95</v>
      </c>
      <c r="I1387" s="19">
        <v>710128.15</v>
      </c>
      <c r="J1387" s="20">
        <v>41684</v>
      </c>
      <c r="K1387" s="17" t="s">
        <v>9641</v>
      </c>
      <c r="L1387" s="17" t="s">
        <v>7699</v>
      </c>
      <c r="M1387" s="17" t="s">
        <v>8769</v>
      </c>
      <c r="N1387" s="20">
        <v>41927</v>
      </c>
      <c r="O1387" s="20">
        <v>41833</v>
      </c>
      <c r="P1387" s="21">
        <f t="shared" si="42"/>
        <v>1</v>
      </c>
      <c r="Q1387" s="22">
        <f t="shared" si="43"/>
        <v>-94</v>
      </c>
    </row>
    <row r="1388" spans="1:17" x14ac:dyDescent="0.2">
      <c r="A1388" s="23">
        <v>117063</v>
      </c>
      <c r="B1388" s="17" t="s">
        <v>284</v>
      </c>
      <c r="C1388" s="17" t="s">
        <v>7865</v>
      </c>
      <c r="D1388" s="17" t="s">
        <v>114</v>
      </c>
      <c r="E1388" s="17" t="s">
        <v>7693</v>
      </c>
      <c r="F1388" s="17" t="s">
        <v>7694</v>
      </c>
      <c r="G1388" s="18">
        <v>14.05</v>
      </c>
      <c r="H1388" s="18">
        <v>19.649999999999999</v>
      </c>
      <c r="I1388" s="19">
        <v>3744224.56</v>
      </c>
      <c r="J1388" s="20">
        <v>41565</v>
      </c>
      <c r="K1388" s="17" t="s">
        <v>9642</v>
      </c>
      <c r="L1388" s="17" t="s">
        <v>7706</v>
      </c>
      <c r="M1388" s="17" t="s">
        <v>9643</v>
      </c>
      <c r="N1388" s="20">
        <v>41932</v>
      </c>
      <c r="O1388" s="20">
        <v>41842</v>
      </c>
      <c r="P1388" s="21">
        <f t="shared" si="42"/>
        <v>1</v>
      </c>
      <c r="Q1388" s="22">
        <f t="shared" si="43"/>
        <v>-90</v>
      </c>
    </row>
    <row r="1389" spans="1:17" x14ac:dyDescent="0.2">
      <c r="A1389" s="23">
        <v>113970</v>
      </c>
      <c r="B1389" s="17" t="s">
        <v>294</v>
      </c>
      <c r="C1389" s="17" t="s">
        <v>8191</v>
      </c>
      <c r="D1389" s="17" t="s">
        <v>2718</v>
      </c>
      <c r="E1389" s="17" t="s">
        <v>7693</v>
      </c>
      <c r="F1389" s="17" t="s">
        <v>7694</v>
      </c>
      <c r="G1389" s="18">
        <v>18.7</v>
      </c>
      <c r="H1389" s="18">
        <v>22.73</v>
      </c>
      <c r="I1389" s="19">
        <v>1158030.94</v>
      </c>
      <c r="J1389" s="20">
        <v>41733</v>
      </c>
      <c r="K1389" s="17" t="s">
        <v>9644</v>
      </c>
      <c r="L1389" s="17" t="s">
        <v>7773</v>
      </c>
      <c r="M1389" s="17" t="s">
        <v>8764</v>
      </c>
      <c r="N1389" s="20">
        <v>41932</v>
      </c>
      <c r="O1389" s="20">
        <v>41896</v>
      </c>
      <c r="P1389" s="21">
        <f t="shared" si="42"/>
        <v>1</v>
      </c>
      <c r="Q1389" s="22">
        <f t="shared" si="43"/>
        <v>-36</v>
      </c>
    </row>
    <row r="1390" spans="1:17" x14ac:dyDescent="0.2">
      <c r="A1390" s="23">
        <v>118740</v>
      </c>
      <c r="B1390" s="17" t="s">
        <v>803</v>
      </c>
      <c r="C1390" s="17" t="s">
        <v>8000</v>
      </c>
      <c r="D1390" s="17" t="s">
        <v>363</v>
      </c>
      <c r="E1390" s="17" t="s">
        <v>7693</v>
      </c>
      <c r="F1390" s="17" t="s">
        <v>7694</v>
      </c>
      <c r="G1390" s="18">
        <v>14.9</v>
      </c>
      <c r="H1390" s="18">
        <v>23.26</v>
      </c>
      <c r="I1390" s="19">
        <v>672086.07</v>
      </c>
      <c r="J1390" s="20">
        <v>41684</v>
      </c>
      <c r="K1390" s="17" t="s">
        <v>9645</v>
      </c>
      <c r="L1390" s="17" t="s">
        <v>8034</v>
      </c>
      <c r="M1390" s="17" t="s">
        <v>9563</v>
      </c>
      <c r="N1390" s="20">
        <v>41932</v>
      </c>
      <c r="O1390" s="20">
        <v>41912</v>
      </c>
      <c r="P1390" s="21">
        <f t="shared" si="42"/>
        <v>1</v>
      </c>
      <c r="Q1390" s="22">
        <f t="shared" si="43"/>
        <v>-20</v>
      </c>
    </row>
    <row r="1391" spans="1:17" x14ac:dyDescent="0.2">
      <c r="A1391" s="23">
        <v>113362</v>
      </c>
      <c r="B1391" s="17" t="s">
        <v>223</v>
      </c>
      <c r="C1391" s="17" t="s">
        <v>7917</v>
      </c>
      <c r="D1391" s="17" t="s">
        <v>644</v>
      </c>
      <c r="E1391" s="17" t="s">
        <v>7693</v>
      </c>
      <c r="F1391" s="17" t="s">
        <v>7694</v>
      </c>
      <c r="G1391" s="18">
        <v>11</v>
      </c>
      <c r="H1391" s="18">
        <v>21</v>
      </c>
      <c r="I1391" s="19">
        <v>1772725.61</v>
      </c>
      <c r="J1391" s="20">
        <v>40347</v>
      </c>
      <c r="K1391" s="17" t="s">
        <v>9646</v>
      </c>
      <c r="L1391" s="17" t="s">
        <v>7744</v>
      </c>
      <c r="M1391" s="17" t="s">
        <v>8432</v>
      </c>
      <c r="N1391" s="20">
        <v>40481</v>
      </c>
      <c r="O1391" s="20">
        <v>40481</v>
      </c>
      <c r="P1391" s="21">
        <f t="shared" si="42"/>
        <v>0</v>
      </c>
      <c r="Q1391" s="22">
        <f t="shared" si="43"/>
        <v>0</v>
      </c>
    </row>
    <row r="1392" spans="1:17" x14ac:dyDescent="0.2">
      <c r="A1392" s="23">
        <v>112089</v>
      </c>
      <c r="B1392" s="17" t="s">
        <v>397</v>
      </c>
      <c r="C1392" s="17" t="s">
        <v>7750</v>
      </c>
      <c r="D1392" s="17" t="s">
        <v>398</v>
      </c>
      <c r="E1392" s="17" t="s">
        <v>7693</v>
      </c>
      <c r="F1392" s="17" t="s">
        <v>7694</v>
      </c>
      <c r="G1392" s="18">
        <v>19.2</v>
      </c>
      <c r="H1392" s="18">
        <v>29.9</v>
      </c>
      <c r="I1392" s="19">
        <v>1560614.88</v>
      </c>
      <c r="J1392" s="20">
        <v>40347</v>
      </c>
      <c r="K1392" s="17" t="s">
        <v>9647</v>
      </c>
      <c r="L1392" s="17" t="s">
        <v>7744</v>
      </c>
      <c r="M1392" s="17" t="s">
        <v>8287</v>
      </c>
      <c r="N1392" s="20">
        <v>40483</v>
      </c>
      <c r="O1392" s="20">
        <v>40483</v>
      </c>
      <c r="P1392" s="21">
        <f t="shared" si="42"/>
        <v>0</v>
      </c>
      <c r="Q1392" s="22">
        <f t="shared" si="43"/>
        <v>0</v>
      </c>
    </row>
    <row r="1393" spans="1:17" x14ac:dyDescent="0.2">
      <c r="A1393" s="23">
        <v>119189</v>
      </c>
      <c r="B1393" s="17" t="s">
        <v>269</v>
      </c>
      <c r="C1393" s="17" t="s">
        <v>7841</v>
      </c>
      <c r="D1393" s="17" t="s">
        <v>1124</v>
      </c>
      <c r="E1393" s="17" t="s">
        <v>7693</v>
      </c>
      <c r="F1393" s="17" t="s">
        <v>7694</v>
      </c>
      <c r="G1393" s="18">
        <v>13.32</v>
      </c>
      <c r="H1393" s="18">
        <v>17.600000000000001</v>
      </c>
      <c r="I1393" s="19">
        <v>1155931.58</v>
      </c>
      <c r="J1393" s="20">
        <v>41782</v>
      </c>
      <c r="K1393" s="17" t="s">
        <v>9648</v>
      </c>
      <c r="L1393" s="17" t="s">
        <v>7699</v>
      </c>
      <c r="M1393" s="17" t="s">
        <v>8769</v>
      </c>
      <c r="N1393" s="20">
        <v>41935</v>
      </c>
      <c r="O1393" s="20">
        <v>41917</v>
      </c>
      <c r="P1393" s="21">
        <f t="shared" si="42"/>
        <v>1</v>
      </c>
      <c r="Q1393" s="22">
        <f t="shared" si="43"/>
        <v>-18</v>
      </c>
    </row>
    <row r="1394" spans="1:17" x14ac:dyDescent="0.2">
      <c r="A1394" s="23">
        <v>113725</v>
      </c>
      <c r="B1394" s="17" t="s">
        <v>729</v>
      </c>
      <c r="C1394" s="17" t="s">
        <v>8022</v>
      </c>
      <c r="D1394" s="17" t="s">
        <v>9431</v>
      </c>
      <c r="E1394" s="17" t="s">
        <v>7693</v>
      </c>
      <c r="F1394" s="17" t="s">
        <v>7694</v>
      </c>
      <c r="G1394" s="18">
        <v>4.18</v>
      </c>
      <c r="H1394" s="18">
        <v>9.06</v>
      </c>
      <c r="I1394" s="19">
        <v>895522.57</v>
      </c>
      <c r="J1394" s="20">
        <v>40347</v>
      </c>
      <c r="K1394" s="17" t="s">
        <v>9649</v>
      </c>
      <c r="L1394" s="17" t="s">
        <v>7874</v>
      </c>
      <c r="M1394" s="17" t="s">
        <v>8287</v>
      </c>
      <c r="N1394" s="20">
        <v>40483</v>
      </c>
      <c r="O1394" s="20">
        <v>40483</v>
      </c>
      <c r="P1394" s="21">
        <f t="shared" si="42"/>
        <v>0</v>
      </c>
      <c r="Q1394" s="22">
        <f t="shared" si="43"/>
        <v>0</v>
      </c>
    </row>
    <row r="1395" spans="1:17" x14ac:dyDescent="0.2">
      <c r="A1395" s="23">
        <v>113962</v>
      </c>
      <c r="B1395" s="17" t="s">
        <v>102</v>
      </c>
      <c r="C1395" s="17" t="s">
        <v>7969</v>
      </c>
      <c r="D1395" s="17" t="s">
        <v>103</v>
      </c>
      <c r="E1395" s="17" t="s">
        <v>7693</v>
      </c>
      <c r="F1395" s="17" t="s">
        <v>7694</v>
      </c>
      <c r="G1395" s="18">
        <v>12.45</v>
      </c>
      <c r="H1395" s="18">
        <v>18.649999999999999</v>
      </c>
      <c r="I1395" s="19">
        <v>5865615.5499999998</v>
      </c>
      <c r="J1395" s="20">
        <v>40347</v>
      </c>
      <c r="K1395" s="17" t="s">
        <v>9650</v>
      </c>
      <c r="L1395" s="17" t="s">
        <v>7874</v>
      </c>
      <c r="M1395" s="17" t="s">
        <v>8674</v>
      </c>
      <c r="N1395" s="20">
        <v>40476</v>
      </c>
      <c r="O1395" s="20">
        <v>40476</v>
      </c>
      <c r="P1395" s="21">
        <f t="shared" si="42"/>
        <v>0</v>
      </c>
      <c r="Q1395" s="22">
        <f t="shared" si="43"/>
        <v>0</v>
      </c>
    </row>
    <row r="1396" spans="1:17" x14ac:dyDescent="0.2">
      <c r="A1396" s="23">
        <v>119182</v>
      </c>
      <c r="B1396" s="17" t="s">
        <v>269</v>
      </c>
      <c r="C1396" s="17" t="s">
        <v>7841</v>
      </c>
      <c r="D1396" s="17" t="s">
        <v>913</v>
      </c>
      <c r="E1396" s="17" t="s">
        <v>7693</v>
      </c>
      <c r="F1396" s="17" t="s">
        <v>7694</v>
      </c>
      <c r="G1396" s="18">
        <v>11.35</v>
      </c>
      <c r="H1396" s="18">
        <v>18.7</v>
      </c>
      <c r="I1396" s="19">
        <v>1971928.34</v>
      </c>
      <c r="J1396" s="20">
        <v>41782</v>
      </c>
      <c r="K1396" s="17" t="s">
        <v>9652</v>
      </c>
      <c r="L1396" s="17" t="s">
        <v>7699</v>
      </c>
      <c r="M1396" s="17" t="s">
        <v>8769</v>
      </c>
      <c r="N1396" s="20">
        <v>41935</v>
      </c>
      <c r="O1396" s="20">
        <v>41918</v>
      </c>
      <c r="P1396" s="21">
        <f t="shared" si="42"/>
        <v>1</v>
      </c>
      <c r="Q1396" s="22">
        <f t="shared" si="43"/>
        <v>-17</v>
      </c>
    </row>
    <row r="1397" spans="1:17" x14ac:dyDescent="0.2">
      <c r="A1397" s="23">
        <v>82107.02</v>
      </c>
      <c r="B1397" s="17" t="s">
        <v>18</v>
      </c>
      <c r="C1397" s="17" t="s">
        <v>7700</v>
      </c>
      <c r="D1397" s="17" t="s">
        <v>363</v>
      </c>
      <c r="E1397" s="17" t="s">
        <v>7693</v>
      </c>
      <c r="F1397" s="17" t="s">
        <v>7694</v>
      </c>
      <c r="G1397" s="18">
        <v>6.68</v>
      </c>
      <c r="H1397" s="18">
        <v>9.34</v>
      </c>
      <c r="I1397" s="19">
        <v>1019837.14</v>
      </c>
      <c r="J1397" s="20">
        <v>40396</v>
      </c>
      <c r="K1397" s="17" t="s">
        <v>9653</v>
      </c>
      <c r="L1397" s="17" t="s">
        <v>7822</v>
      </c>
      <c r="M1397" s="17" t="s">
        <v>7823</v>
      </c>
      <c r="N1397" s="20">
        <v>40512</v>
      </c>
      <c r="O1397" s="20">
        <v>40512</v>
      </c>
      <c r="P1397" s="21">
        <f t="shared" si="42"/>
        <v>0</v>
      </c>
      <c r="Q1397" s="22">
        <f t="shared" si="43"/>
        <v>0</v>
      </c>
    </row>
    <row r="1398" spans="1:17" x14ac:dyDescent="0.2">
      <c r="A1398" s="23">
        <v>117734</v>
      </c>
      <c r="B1398" s="17" t="s">
        <v>237</v>
      </c>
      <c r="C1398" s="17" t="s">
        <v>8090</v>
      </c>
      <c r="D1398" s="17" t="s">
        <v>335</v>
      </c>
      <c r="E1398" s="17" t="s">
        <v>7693</v>
      </c>
      <c r="F1398" s="17" t="s">
        <v>7694</v>
      </c>
      <c r="G1398" s="18">
        <v>2.29</v>
      </c>
      <c r="H1398" s="18">
        <v>8.06</v>
      </c>
      <c r="I1398" s="19">
        <v>467213.42</v>
      </c>
      <c r="J1398" s="20">
        <v>41782</v>
      </c>
      <c r="K1398" s="17" t="s">
        <v>9655</v>
      </c>
      <c r="L1398" s="17" t="s">
        <v>8411</v>
      </c>
      <c r="M1398" s="17" t="s">
        <v>9656</v>
      </c>
      <c r="N1398" s="20">
        <v>41940</v>
      </c>
      <c r="O1398" s="20">
        <v>41912</v>
      </c>
      <c r="P1398" s="21">
        <f t="shared" si="42"/>
        <v>1</v>
      </c>
      <c r="Q1398" s="22">
        <f t="shared" si="43"/>
        <v>-28</v>
      </c>
    </row>
    <row r="1399" spans="1:17" x14ac:dyDescent="0.2">
      <c r="A1399" s="23">
        <v>84994.01</v>
      </c>
      <c r="B1399" s="17" t="s">
        <v>237</v>
      </c>
      <c r="C1399" s="17" t="s">
        <v>8090</v>
      </c>
      <c r="D1399" s="17" t="s">
        <v>9658</v>
      </c>
      <c r="E1399" s="17" t="s">
        <v>7693</v>
      </c>
      <c r="F1399" s="17" t="s">
        <v>7694</v>
      </c>
      <c r="G1399" s="18">
        <v>0</v>
      </c>
      <c r="H1399" s="18">
        <v>6.13</v>
      </c>
      <c r="I1399" s="19">
        <v>508085.45</v>
      </c>
      <c r="J1399" s="20">
        <v>41782</v>
      </c>
      <c r="K1399" s="17" t="s">
        <v>9659</v>
      </c>
      <c r="L1399" s="17" t="s">
        <v>8411</v>
      </c>
      <c r="M1399" s="17" t="s">
        <v>9660</v>
      </c>
      <c r="N1399" s="20">
        <v>41940</v>
      </c>
      <c r="O1399" s="20">
        <v>41912</v>
      </c>
      <c r="P1399" s="21">
        <f t="shared" si="42"/>
        <v>1</v>
      </c>
      <c r="Q1399" s="22">
        <f t="shared" si="43"/>
        <v>-28</v>
      </c>
    </row>
    <row r="1400" spans="1:17" x14ac:dyDescent="0.2">
      <c r="A1400" s="23">
        <v>114853</v>
      </c>
      <c r="B1400" s="17" t="s">
        <v>229</v>
      </c>
      <c r="C1400" s="17" t="s">
        <v>7854</v>
      </c>
      <c r="D1400" s="17" t="s">
        <v>363</v>
      </c>
      <c r="E1400" s="17" t="s">
        <v>7693</v>
      </c>
      <c r="F1400" s="17" t="s">
        <v>7694</v>
      </c>
      <c r="G1400" s="18">
        <v>10.09</v>
      </c>
      <c r="H1400" s="18">
        <v>15.05</v>
      </c>
      <c r="I1400" s="19">
        <v>960056.42</v>
      </c>
      <c r="J1400" s="20">
        <v>40711</v>
      </c>
      <c r="K1400" s="17" t="s">
        <v>9661</v>
      </c>
      <c r="L1400" s="17" t="s">
        <v>7738</v>
      </c>
      <c r="M1400" s="17" t="s">
        <v>8701</v>
      </c>
      <c r="N1400" s="20">
        <v>40837</v>
      </c>
      <c r="O1400" s="20">
        <v>40837</v>
      </c>
      <c r="P1400" s="21">
        <f t="shared" si="42"/>
        <v>0</v>
      </c>
      <c r="Q1400" s="22">
        <f t="shared" si="43"/>
        <v>0</v>
      </c>
    </row>
    <row r="1401" spans="1:17" x14ac:dyDescent="0.2">
      <c r="A1401" s="23">
        <v>114062</v>
      </c>
      <c r="B1401" s="17" t="s">
        <v>49</v>
      </c>
      <c r="C1401" s="17" t="s">
        <v>7692</v>
      </c>
      <c r="D1401" s="17" t="s">
        <v>551</v>
      </c>
      <c r="E1401" s="17" t="s">
        <v>7693</v>
      </c>
      <c r="F1401" s="17" t="s">
        <v>7694</v>
      </c>
      <c r="G1401" s="18">
        <v>15.9</v>
      </c>
      <c r="H1401" s="18">
        <v>18.899999999999999</v>
      </c>
      <c r="I1401" s="19">
        <v>281824.02</v>
      </c>
      <c r="J1401" s="20">
        <v>40634</v>
      </c>
      <c r="K1401" s="17" t="s">
        <v>9662</v>
      </c>
      <c r="L1401" s="17" t="s">
        <v>7744</v>
      </c>
      <c r="M1401" s="17" t="s">
        <v>9663</v>
      </c>
      <c r="N1401" s="20">
        <v>40718</v>
      </c>
      <c r="O1401" s="20">
        <v>40718</v>
      </c>
      <c r="P1401" s="21">
        <f t="shared" si="42"/>
        <v>0</v>
      </c>
      <c r="Q1401" s="22">
        <f t="shared" si="43"/>
        <v>0</v>
      </c>
    </row>
    <row r="1402" spans="1:17" x14ac:dyDescent="0.2">
      <c r="A1402" s="23">
        <v>119613</v>
      </c>
      <c r="B1402" s="17" t="s">
        <v>231</v>
      </c>
      <c r="C1402" s="17" t="s">
        <v>7761</v>
      </c>
      <c r="D1402" s="17" t="s">
        <v>1011</v>
      </c>
      <c r="E1402" s="17" t="s">
        <v>7693</v>
      </c>
      <c r="F1402" s="17" t="s">
        <v>7694</v>
      </c>
      <c r="G1402" s="18">
        <v>21.16</v>
      </c>
      <c r="H1402" s="18">
        <v>23.343</v>
      </c>
      <c r="I1402" s="19">
        <v>1363878.36</v>
      </c>
      <c r="J1402" s="20">
        <v>41782</v>
      </c>
      <c r="K1402" s="17" t="s">
        <v>9665</v>
      </c>
      <c r="L1402" s="17" t="s">
        <v>7763</v>
      </c>
      <c r="M1402" s="17" t="s">
        <v>9666</v>
      </c>
      <c r="N1402" s="20">
        <v>41940</v>
      </c>
      <c r="O1402" s="20">
        <v>41922</v>
      </c>
      <c r="P1402" s="21">
        <f t="shared" si="42"/>
        <v>1</v>
      </c>
      <c r="Q1402" s="22">
        <f t="shared" si="43"/>
        <v>-18</v>
      </c>
    </row>
    <row r="1403" spans="1:17" x14ac:dyDescent="0.2">
      <c r="A1403" s="23">
        <v>114653</v>
      </c>
      <c r="B1403" s="17" t="s">
        <v>121</v>
      </c>
      <c r="C1403" s="17" t="s">
        <v>7720</v>
      </c>
      <c r="D1403" s="17" t="s">
        <v>6051</v>
      </c>
      <c r="E1403" s="17" t="s">
        <v>7693</v>
      </c>
      <c r="F1403" s="17" t="s">
        <v>7694</v>
      </c>
      <c r="G1403" s="18">
        <v>2.4500000000000002</v>
      </c>
      <c r="H1403" s="18">
        <v>8.9499999999999993</v>
      </c>
      <c r="I1403" s="19">
        <v>539377.32999999996</v>
      </c>
      <c r="J1403" s="20">
        <v>40669</v>
      </c>
      <c r="K1403" s="17" t="s">
        <v>9667</v>
      </c>
      <c r="L1403" s="17" t="s">
        <v>7699</v>
      </c>
      <c r="M1403" s="17" t="s">
        <v>9668</v>
      </c>
      <c r="N1403" s="20">
        <v>40847</v>
      </c>
      <c r="O1403" s="20">
        <v>40847</v>
      </c>
      <c r="P1403" s="21">
        <f t="shared" si="42"/>
        <v>0</v>
      </c>
      <c r="Q1403" s="22">
        <f t="shared" si="43"/>
        <v>0</v>
      </c>
    </row>
    <row r="1404" spans="1:17" x14ac:dyDescent="0.2">
      <c r="A1404" s="23">
        <v>119614</v>
      </c>
      <c r="B1404" s="17" t="s">
        <v>231</v>
      </c>
      <c r="C1404" s="17" t="s">
        <v>7761</v>
      </c>
      <c r="D1404" s="17" t="s">
        <v>1011</v>
      </c>
      <c r="E1404" s="17" t="s">
        <v>7693</v>
      </c>
      <c r="F1404" s="17" t="s">
        <v>7694</v>
      </c>
      <c r="G1404" s="18">
        <v>11.45</v>
      </c>
      <c r="H1404" s="18">
        <v>12.62</v>
      </c>
      <c r="I1404" s="19">
        <v>494228.57</v>
      </c>
      <c r="J1404" s="20">
        <v>41782</v>
      </c>
      <c r="K1404" s="17" t="s">
        <v>9665</v>
      </c>
      <c r="L1404" s="17" t="s">
        <v>7763</v>
      </c>
      <c r="M1404" s="17" t="s">
        <v>8072</v>
      </c>
      <c r="N1404" s="20">
        <v>41940</v>
      </c>
      <c r="O1404" s="20">
        <v>41922</v>
      </c>
      <c r="P1404" s="21">
        <f t="shared" si="42"/>
        <v>1</v>
      </c>
      <c r="Q1404" s="22">
        <f t="shared" si="43"/>
        <v>-18</v>
      </c>
    </row>
    <row r="1405" spans="1:17" x14ac:dyDescent="0.2">
      <c r="A1405" s="23">
        <v>119194</v>
      </c>
      <c r="B1405" s="17" t="s">
        <v>298</v>
      </c>
      <c r="C1405" s="17" t="s">
        <v>8135</v>
      </c>
      <c r="D1405" s="17" t="s">
        <v>555</v>
      </c>
      <c r="E1405" s="17" t="s">
        <v>7693</v>
      </c>
      <c r="F1405" s="17" t="s">
        <v>7694</v>
      </c>
      <c r="G1405" s="18">
        <v>0</v>
      </c>
      <c r="H1405" s="18">
        <v>8.6</v>
      </c>
      <c r="I1405" s="19">
        <v>585476</v>
      </c>
      <c r="J1405" s="20">
        <v>41684</v>
      </c>
      <c r="K1405" s="17" t="s">
        <v>9670</v>
      </c>
      <c r="L1405" s="17" t="s">
        <v>8034</v>
      </c>
      <c r="M1405" s="17" t="s">
        <v>8039</v>
      </c>
      <c r="N1405" s="20">
        <v>41946</v>
      </c>
      <c r="O1405" s="20">
        <v>41806</v>
      </c>
      <c r="P1405" s="21">
        <f t="shared" si="42"/>
        <v>1</v>
      </c>
      <c r="Q1405" s="22">
        <f t="shared" si="43"/>
        <v>-140</v>
      </c>
    </row>
    <row r="1406" spans="1:17" x14ac:dyDescent="0.2">
      <c r="A1406" s="23">
        <v>84918.01</v>
      </c>
      <c r="B1406" s="17" t="s">
        <v>320</v>
      </c>
      <c r="C1406" s="17" t="s">
        <v>8012</v>
      </c>
      <c r="D1406" s="17" t="s">
        <v>114</v>
      </c>
      <c r="E1406" s="17" t="s">
        <v>7693</v>
      </c>
      <c r="F1406" s="17" t="s">
        <v>7694</v>
      </c>
      <c r="G1406" s="18">
        <v>17.100000000000001</v>
      </c>
      <c r="H1406" s="18">
        <v>27.35</v>
      </c>
      <c r="I1406" s="19">
        <v>4332354.91</v>
      </c>
      <c r="J1406" s="20">
        <v>41565</v>
      </c>
      <c r="K1406" s="17" t="s">
        <v>9671</v>
      </c>
      <c r="L1406" s="17" t="s">
        <v>7706</v>
      </c>
      <c r="M1406" s="17" t="s">
        <v>9105</v>
      </c>
      <c r="N1406" s="20">
        <v>41946</v>
      </c>
      <c r="O1406" s="20">
        <v>41851</v>
      </c>
      <c r="P1406" s="21">
        <f t="shared" si="42"/>
        <v>1</v>
      </c>
      <c r="Q1406" s="22">
        <f t="shared" si="43"/>
        <v>-95</v>
      </c>
    </row>
    <row r="1407" spans="1:17" x14ac:dyDescent="0.2">
      <c r="A1407" s="23">
        <v>119193</v>
      </c>
      <c r="B1407" s="17" t="s">
        <v>320</v>
      </c>
      <c r="C1407" s="17" t="s">
        <v>8012</v>
      </c>
      <c r="D1407" s="17" t="s">
        <v>555</v>
      </c>
      <c r="E1407" s="17" t="s">
        <v>7693</v>
      </c>
      <c r="F1407" s="17" t="s">
        <v>7694</v>
      </c>
      <c r="G1407" s="18">
        <v>15.36</v>
      </c>
      <c r="H1407" s="18">
        <v>17.899999999999999</v>
      </c>
      <c r="I1407" s="19">
        <v>577889.57999999996</v>
      </c>
      <c r="J1407" s="20">
        <v>41733</v>
      </c>
      <c r="K1407" s="17" t="s">
        <v>9672</v>
      </c>
      <c r="L1407" s="17" t="s">
        <v>7706</v>
      </c>
      <c r="M1407" s="17" t="s">
        <v>8769</v>
      </c>
      <c r="N1407" s="20">
        <v>41946</v>
      </c>
      <c r="O1407" s="20">
        <v>41899</v>
      </c>
      <c r="P1407" s="21">
        <f t="shared" si="42"/>
        <v>1</v>
      </c>
      <c r="Q1407" s="22">
        <f t="shared" si="43"/>
        <v>-47</v>
      </c>
    </row>
    <row r="1408" spans="1:17" x14ac:dyDescent="0.2">
      <c r="A1408" s="23">
        <v>119200</v>
      </c>
      <c r="B1408" s="17" t="s">
        <v>262</v>
      </c>
      <c r="C1408" s="17" t="s">
        <v>7996</v>
      </c>
      <c r="D1408" s="17" t="s">
        <v>2592</v>
      </c>
      <c r="E1408" s="17" t="s">
        <v>7693</v>
      </c>
      <c r="F1408" s="17" t="s">
        <v>7694</v>
      </c>
      <c r="G1408" s="18">
        <v>0</v>
      </c>
      <c r="H1408" s="18">
        <v>3.31</v>
      </c>
      <c r="I1408" s="19">
        <v>1235895.2</v>
      </c>
      <c r="J1408" s="20">
        <v>41782</v>
      </c>
      <c r="K1408" s="17" t="s">
        <v>9673</v>
      </c>
      <c r="L1408" s="17" t="s">
        <v>7706</v>
      </c>
      <c r="M1408" s="17" t="s">
        <v>9439</v>
      </c>
      <c r="N1408" s="20">
        <v>41946</v>
      </c>
      <c r="O1408" s="20">
        <v>41909</v>
      </c>
      <c r="P1408" s="21">
        <f t="shared" si="42"/>
        <v>1</v>
      </c>
      <c r="Q1408" s="22">
        <f t="shared" si="43"/>
        <v>-37</v>
      </c>
    </row>
    <row r="1409" spans="1:17" x14ac:dyDescent="0.2">
      <c r="A1409" s="23">
        <v>114028</v>
      </c>
      <c r="B1409" s="17" t="s">
        <v>803</v>
      </c>
      <c r="C1409" s="17" t="s">
        <v>8000</v>
      </c>
      <c r="D1409" s="17" t="s">
        <v>2782</v>
      </c>
      <c r="E1409" s="17" t="s">
        <v>7693</v>
      </c>
      <c r="F1409" s="17" t="s">
        <v>7694</v>
      </c>
      <c r="G1409" s="18">
        <v>0</v>
      </c>
      <c r="H1409" s="18">
        <v>1.08</v>
      </c>
      <c r="I1409" s="19">
        <v>50788.45</v>
      </c>
      <c r="J1409" s="20">
        <v>40711</v>
      </c>
      <c r="K1409" s="17" t="s">
        <v>8681</v>
      </c>
      <c r="L1409" s="17" t="s">
        <v>7927</v>
      </c>
      <c r="M1409" s="17" t="s">
        <v>9674</v>
      </c>
      <c r="N1409" s="20">
        <v>40941</v>
      </c>
      <c r="O1409" s="20">
        <v>40941</v>
      </c>
      <c r="P1409" s="21">
        <f t="shared" si="42"/>
        <v>0</v>
      </c>
      <c r="Q1409" s="22">
        <f t="shared" si="43"/>
        <v>0</v>
      </c>
    </row>
    <row r="1410" spans="1:17" x14ac:dyDescent="0.2">
      <c r="A1410" s="23">
        <v>114858</v>
      </c>
      <c r="B1410" s="17" t="s">
        <v>259</v>
      </c>
      <c r="C1410" s="17" t="s">
        <v>7863</v>
      </c>
      <c r="D1410" s="17" t="s">
        <v>503</v>
      </c>
      <c r="E1410" s="17" t="s">
        <v>7693</v>
      </c>
      <c r="F1410" s="17" t="s">
        <v>7694</v>
      </c>
      <c r="G1410" s="18">
        <v>11.34</v>
      </c>
      <c r="H1410" s="18">
        <v>11.56</v>
      </c>
      <c r="I1410" s="19">
        <v>84515.3</v>
      </c>
      <c r="J1410" s="20">
        <v>40669</v>
      </c>
      <c r="K1410" s="17" t="s">
        <v>9382</v>
      </c>
      <c r="L1410" s="17" t="s">
        <v>7822</v>
      </c>
      <c r="M1410" s="17" t="s">
        <v>7924</v>
      </c>
      <c r="N1410" s="20">
        <v>40846</v>
      </c>
      <c r="O1410" s="20">
        <v>40846</v>
      </c>
      <c r="P1410" s="21">
        <f t="shared" si="42"/>
        <v>0</v>
      </c>
      <c r="Q1410" s="22">
        <f t="shared" si="43"/>
        <v>0</v>
      </c>
    </row>
    <row r="1411" spans="1:17" x14ac:dyDescent="0.2">
      <c r="A1411" s="23">
        <v>81386.009999999995</v>
      </c>
      <c r="B1411" s="17" t="s">
        <v>192</v>
      </c>
      <c r="C1411" s="17" t="s">
        <v>7804</v>
      </c>
      <c r="D1411" s="17" t="s">
        <v>401</v>
      </c>
      <c r="E1411" s="17" t="s">
        <v>7693</v>
      </c>
      <c r="F1411" s="17" t="s">
        <v>7694</v>
      </c>
      <c r="G1411" s="18">
        <v>4.4000000000000004</v>
      </c>
      <c r="H1411" s="18">
        <v>11.53</v>
      </c>
      <c r="I1411" s="19">
        <v>623909.46</v>
      </c>
      <c r="J1411" s="20">
        <v>40634</v>
      </c>
      <c r="K1411" s="17" t="s">
        <v>8897</v>
      </c>
      <c r="L1411" s="17" t="s">
        <v>8898</v>
      </c>
      <c r="M1411" s="17" t="s">
        <v>7875</v>
      </c>
      <c r="N1411" s="20">
        <v>40816</v>
      </c>
      <c r="O1411" s="20">
        <v>40816</v>
      </c>
      <c r="P1411" s="21">
        <f t="shared" ref="P1411:P1474" si="44">IF(N1411=O1411,0,1)</f>
        <v>0</v>
      </c>
      <c r="Q1411" s="22">
        <f t="shared" ref="Q1411:Q1474" si="45">O1411-N1411</f>
        <v>0</v>
      </c>
    </row>
    <row r="1412" spans="1:17" x14ac:dyDescent="0.2">
      <c r="A1412" s="23">
        <v>119200</v>
      </c>
      <c r="B1412" s="17" t="s">
        <v>298</v>
      </c>
      <c r="C1412" s="17" t="s">
        <v>8135</v>
      </c>
      <c r="D1412" s="17" t="s">
        <v>2592</v>
      </c>
      <c r="E1412" s="17" t="s">
        <v>7693</v>
      </c>
      <c r="F1412" s="17" t="s">
        <v>7694</v>
      </c>
      <c r="G1412" s="18">
        <v>2.54</v>
      </c>
      <c r="H1412" s="18">
        <v>10.69</v>
      </c>
      <c r="I1412" s="19">
        <v>1235895.2</v>
      </c>
      <c r="J1412" s="20">
        <v>41782</v>
      </c>
      <c r="K1412" s="17" t="s">
        <v>9673</v>
      </c>
      <c r="L1412" s="17" t="s">
        <v>7706</v>
      </c>
      <c r="M1412" s="17" t="s">
        <v>9439</v>
      </c>
      <c r="N1412" s="20">
        <v>41946</v>
      </c>
      <c r="O1412" s="20">
        <v>41909</v>
      </c>
      <c r="P1412" s="21">
        <f t="shared" si="44"/>
        <v>1</v>
      </c>
      <c r="Q1412" s="22">
        <f t="shared" si="45"/>
        <v>-37</v>
      </c>
    </row>
    <row r="1413" spans="1:17" x14ac:dyDescent="0.2">
      <c r="A1413" s="23">
        <v>84381.01</v>
      </c>
      <c r="B1413" s="17" t="s">
        <v>280</v>
      </c>
      <c r="C1413" s="17" t="s">
        <v>8118</v>
      </c>
      <c r="D1413" s="17" t="s">
        <v>448</v>
      </c>
      <c r="E1413" s="17" t="s">
        <v>7693</v>
      </c>
      <c r="F1413" s="17" t="s">
        <v>7694</v>
      </c>
      <c r="G1413" s="18">
        <v>5.38</v>
      </c>
      <c r="H1413" s="18">
        <v>8.51</v>
      </c>
      <c r="I1413" s="19">
        <v>662700.78</v>
      </c>
      <c r="J1413" s="20">
        <v>40634</v>
      </c>
      <c r="K1413" s="17" t="s">
        <v>9675</v>
      </c>
      <c r="L1413" s="17" t="s">
        <v>7773</v>
      </c>
      <c r="M1413" s="17" t="s">
        <v>9676</v>
      </c>
      <c r="N1413" s="20">
        <v>40780</v>
      </c>
      <c r="O1413" s="20">
        <v>40780</v>
      </c>
      <c r="P1413" s="21">
        <f t="shared" si="44"/>
        <v>0</v>
      </c>
      <c r="Q1413" s="22">
        <f t="shared" si="45"/>
        <v>0</v>
      </c>
    </row>
    <row r="1414" spans="1:17" x14ac:dyDescent="0.2">
      <c r="A1414" s="23">
        <v>114029</v>
      </c>
      <c r="B1414" s="17" t="s">
        <v>197</v>
      </c>
      <c r="C1414" s="17" t="s">
        <v>7759</v>
      </c>
      <c r="D1414" s="17" t="s">
        <v>1834</v>
      </c>
      <c r="E1414" s="17" t="s">
        <v>7693</v>
      </c>
      <c r="F1414" s="17" t="s">
        <v>7694</v>
      </c>
      <c r="G1414" s="18">
        <v>0</v>
      </c>
      <c r="H1414" s="18">
        <v>2.34</v>
      </c>
      <c r="I1414" s="19">
        <v>126592.42</v>
      </c>
      <c r="J1414" s="20">
        <v>40634</v>
      </c>
      <c r="K1414" s="17" t="s">
        <v>8348</v>
      </c>
      <c r="L1414" s="17" t="s">
        <v>7930</v>
      </c>
      <c r="M1414" s="17" t="s">
        <v>8349</v>
      </c>
      <c r="N1414" s="20">
        <v>40743</v>
      </c>
      <c r="O1414" s="20">
        <v>40743</v>
      </c>
      <c r="P1414" s="21">
        <f t="shared" si="44"/>
        <v>0</v>
      </c>
      <c r="Q1414" s="22">
        <f t="shared" si="45"/>
        <v>0</v>
      </c>
    </row>
    <row r="1415" spans="1:17" x14ac:dyDescent="0.2">
      <c r="A1415" s="23">
        <v>83994.01</v>
      </c>
      <c r="B1415" s="17" t="s">
        <v>320</v>
      </c>
      <c r="C1415" s="17" t="s">
        <v>8012</v>
      </c>
      <c r="D1415" s="17" t="s">
        <v>1303</v>
      </c>
      <c r="E1415" s="17" t="s">
        <v>7693</v>
      </c>
      <c r="F1415" s="17" t="s">
        <v>7694</v>
      </c>
      <c r="G1415" s="18">
        <v>0</v>
      </c>
      <c r="H1415" s="18">
        <v>3.55</v>
      </c>
      <c r="I1415" s="19">
        <v>390367.02</v>
      </c>
      <c r="J1415" s="20">
        <v>41782</v>
      </c>
      <c r="K1415" s="17" t="s">
        <v>9678</v>
      </c>
      <c r="L1415" s="17" t="s">
        <v>8411</v>
      </c>
      <c r="M1415" s="17" t="s">
        <v>9660</v>
      </c>
      <c r="N1415" s="20">
        <v>41946</v>
      </c>
      <c r="O1415" s="20">
        <v>41928</v>
      </c>
      <c r="P1415" s="21">
        <f t="shared" si="44"/>
        <v>1</v>
      </c>
      <c r="Q1415" s="22">
        <f t="shared" si="45"/>
        <v>-18</v>
      </c>
    </row>
    <row r="1416" spans="1:17" x14ac:dyDescent="0.2">
      <c r="A1416" s="23">
        <v>114023</v>
      </c>
      <c r="B1416" s="17" t="s">
        <v>179</v>
      </c>
      <c r="C1416" s="17" t="s">
        <v>7717</v>
      </c>
      <c r="D1416" s="17" t="s">
        <v>8974</v>
      </c>
      <c r="E1416" s="17" t="s">
        <v>7693</v>
      </c>
      <c r="F1416" s="17" t="s">
        <v>7694</v>
      </c>
      <c r="G1416" s="18">
        <v>11.95</v>
      </c>
      <c r="H1416" s="18">
        <v>13.87</v>
      </c>
      <c r="I1416" s="19">
        <v>291190.09000000003</v>
      </c>
      <c r="J1416" s="20">
        <v>40634</v>
      </c>
      <c r="K1416" s="17" t="s">
        <v>8359</v>
      </c>
      <c r="L1416" s="17" t="s">
        <v>7957</v>
      </c>
      <c r="M1416" s="17" t="s">
        <v>9679</v>
      </c>
      <c r="N1416" s="20">
        <v>40816</v>
      </c>
      <c r="O1416" s="20">
        <v>40816</v>
      </c>
      <c r="P1416" s="21">
        <f t="shared" si="44"/>
        <v>0</v>
      </c>
      <c r="Q1416" s="22">
        <f t="shared" si="45"/>
        <v>0</v>
      </c>
    </row>
    <row r="1417" spans="1:17" x14ac:dyDescent="0.2">
      <c r="A1417" s="23">
        <v>114065</v>
      </c>
      <c r="B1417" s="17" t="s">
        <v>40</v>
      </c>
      <c r="C1417" s="17" t="s">
        <v>7781</v>
      </c>
      <c r="D1417" s="17" t="s">
        <v>647</v>
      </c>
      <c r="E1417" s="17" t="s">
        <v>7693</v>
      </c>
      <c r="F1417" s="17" t="s">
        <v>7694</v>
      </c>
      <c r="G1417" s="18">
        <v>5</v>
      </c>
      <c r="H1417" s="18">
        <v>8.1300000000000008</v>
      </c>
      <c r="I1417" s="19">
        <v>1218703.05</v>
      </c>
      <c r="J1417" s="20">
        <v>40634</v>
      </c>
      <c r="K1417" s="17" t="s">
        <v>8361</v>
      </c>
      <c r="L1417" s="17" t="s">
        <v>7744</v>
      </c>
      <c r="M1417" s="17" t="s">
        <v>8362</v>
      </c>
      <c r="N1417" s="20">
        <v>40857</v>
      </c>
      <c r="O1417" s="20">
        <v>40857</v>
      </c>
      <c r="P1417" s="21">
        <f t="shared" si="44"/>
        <v>0</v>
      </c>
      <c r="Q1417" s="22">
        <f t="shared" si="45"/>
        <v>0</v>
      </c>
    </row>
    <row r="1418" spans="1:17" x14ac:dyDescent="0.2">
      <c r="A1418" s="23">
        <v>84890.01</v>
      </c>
      <c r="B1418" s="17" t="s">
        <v>314</v>
      </c>
      <c r="C1418" s="17" t="s">
        <v>7736</v>
      </c>
      <c r="D1418" s="17" t="s">
        <v>1011</v>
      </c>
      <c r="E1418" s="17" t="s">
        <v>7693</v>
      </c>
      <c r="F1418" s="17" t="s">
        <v>7694</v>
      </c>
      <c r="G1418" s="18">
        <v>19.149999999999999</v>
      </c>
      <c r="H1418" s="18">
        <v>24.9</v>
      </c>
      <c r="I1418" s="19">
        <v>2948664.44</v>
      </c>
      <c r="J1418" s="20">
        <v>41684</v>
      </c>
      <c r="K1418" s="17" t="s">
        <v>9680</v>
      </c>
      <c r="L1418" s="17" t="s">
        <v>7738</v>
      </c>
      <c r="M1418" s="17" t="s">
        <v>8072</v>
      </c>
      <c r="N1418" s="20">
        <v>41948</v>
      </c>
      <c r="O1418" s="20">
        <v>41921</v>
      </c>
      <c r="P1418" s="21">
        <f t="shared" si="44"/>
        <v>1</v>
      </c>
      <c r="Q1418" s="22">
        <f t="shared" si="45"/>
        <v>-27</v>
      </c>
    </row>
    <row r="1419" spans="1:17" x14ac:dyDescent="0.2">
      <c r="A1419" s="23">
        <v>119606</v>
      </c>
      <c r="B1419" s="17" t="s">
        <v>233</v>
      </c>
      <c r="C1419" s="17" t="s">
        <v>8313</v>
      </c>
      <c r="D1419" s="17" t="s">
        <v>356</v>
      </c>
      <c r="E1419" s="17" t="s">
        <v>7693</v>
      </c>
      <c r="F1419" s="17" t="s">
        <v>7694</v>
      </c>
      <c r="G1419" s="18">
        <v>12.81</v>
      </c>
      <c r="H1419" s="18">
        <v>13.03</v>
      </c>
      <c r="I1419" s="19">
        <v>175200.2</v>
      </c>
      <c r="J1419" s="20">
        <v>41782</v>
      </c>
      <c r="K1419" s="17" t="s">
        <v>9681</v>
      </c>
      <c r="L1419" s="17" t="s">
        <v>7763</v>
      </c>
      <c r="M1419" s="17" t="s">
        <v>9098</v>
      </c>
      <c r="N1419" s="20">
        <v>41949</v>
      </c>
      <c r="O1419" s="20">
        <v>41941</v>
      </c>
      <c r="P1419" s="21">
        <f t="shared" si="44"/>
        <v>1</v>
      </c>
      <c r="Q1419" s="22">
        <f t="shared" si="45"/>
        <v>-8</v>
      </c>
    </row>
    <row r="1420" spans="1:17" x14ac:dyDescent="0.2">
      <c r="A1420" s="23">
        <v>117809</v>
      </c>
      <c r="B1420" s="17" t="s">
        <v>233</v>
      </c>
      <c r="C1420" s="17" t="s">
        <v>8313</v>
      </c>
      <c r="D1420" s="17" t="s">
        <v>356</v>
      </c>
      <c r="E1420" s="17" t="s">
        <v>7693</v>
      </c>
      <c r="F1420" s="17" t="s">
        <v>7694</v>
      </c>
      <c r="G1420" s="18">
        <v>13.05</v>
      </c>
      <c r="H1420" s="18">
        <v>17.28</v>
      </c>
      <c r="I1420" s="19">
        <v>772038.09</v>
      </c>
      <c r="J1420" s="20">
        <v>41782</v>
      </c>
      <c r="K1420" s="17" t="s">
        <v>9681</v>
      </c>
      <c r="L1420" s="17" t="s">
        <v>7763</v>
      </c>
      <c r="M1420" s="17" t="s">
        <v>8072</v>
      </c>
      <c r="N1420" s="20">
        <v>41949</v>
      </c>
      <c r="O1420" s="20">
        <v>41941</v>
      </c>
      <c r="P1420" s="21">
        <f t="shared" si="44"/>
        <v>1</v>
      </c>
      <c r="Q1420" s="22">
        <f t="shared" si="45"/>
        <v>-8</v>
      </c>
    </row>
    <row r="1421" spans="1:17" x14ac:dyDescent="0.2">
      <c r="A1421" s="23">
        <v>119607</v>
      </c>
      <c r="B1421" s="17" t="s">
        <v>233</v>
      </c>
      <c r="C1421" s="17" t="s">
        <v>8313</v>
      </c>
      <c r="D1421" s="17" t="s">
        <v>356</v>
      </c>
      <c r="E1421" s="17" t="s">
        <v>7693</v>
      </c>
      <c r="F1421" s="17" t="s">
        <v>7694</v>
      </c>
      <c r="G1421" s="18">
        <v>10.63</v>
      </c>
      <c r="H1421" s="18">
        <v>12.06</v>
      </c>
      <c r="I1421" s="19">
        <v>799128.75</v>
      </c>
      <c r="J1421" s="20">
        <v>41782</v>
      </c>
      <c r="K1421" s="17" t="s">
        <v>9681</v>
      </c>
      <c r="L1421" s="17" t="s">
        <v>7763</v>
      </c>
      <c r="M1421" s="17" t="s">
        <v>8072</v>
      </c>
      <c r="N1421" s="20">
        <v>41949</v>
      </c>
      <c r="O1421" s="20">
        <v>41941</v>
      </c>
      <c r="P1421" s="21">
        <f t="shared" si="44"/>
        <v>1</v>
      </c>
      <c r="Q1421" s="22">
        <f t="shared" si="45"/>
        <v>-8</v>
      </c>
    </row>
    <row r="1422" spans="1:17" x14ac:dyDescent="0.2">
      <c r="A1422" s="23">
        <v>116148</v>
      </c>
      <c r="B1422" s="17" t="s">
        <v>169</v>
      </c>
      <c r="C1422" s="17" t="s">
        <v>7694</v>
      </c>
      <c r="D1422" s="17" t="s">
        <v>385</v>
      </c>
      <c r="E1422" s="17" t="s">
        <v>7693</v>
      </c>
      <c r="F1422" s="17" t="s">
        <v>7694</v>
      </c>
      <c r="G1422" s="18">
        <v>17.07</v>
      </c>
      <c r="H1422" s="18">
        <v>20.51</v>
      </c>
      <c r="I1422" s="19">
        <v>734862.11</v>
      </c>
      <c r="J1422" s="20">
        <v>40991</v>
      </c>
      <c r="K1422" s="17" t="s">
        <v>9682</v>
      </c>
      <c r="L1422" s="17" t="s">
        <v>7699</v>
      </c>
      <c r="M1422" s="17" t="s">
        <v>9683</v>
      </c>
      <c r="N1422" s="20">
        <v>41179</v>
      </c>
      <c r="O1422" s="20">
        <v>41179</v>
      </c>
      <c r="P1422" s="21">
        <f t="shared" si="44"/>
        <v>0</v>
      </c>
      <c r="Q1422" s="22">
        <f t="shared" si="45"/>
        <v>0</v>
      </c>
    </row>
    <row r="1423" spans="1:17" x14ac:dyDescent="0.2">
      <c r="A1423" s="23">
        <v>114723</v>
      </c>
      <c r="B1423" s="17" t="s">
        <v>40</v>
      </c>
      <c r="C1423" s="17" t="s">
        <v>7781</v>
      </c>
      <c r="D1423" s="17" t="s">
        <v>363</v>
      </c>
      <c r="E1423" s="17" t="s">
        <v>7693</v>
      </c>
      <c r="F1423" s="17" t="s">
        <v>7694</v>
      </c>
      <c r="G1423" s="18">
        <v>31.05</v>
      </c>
      <c r="H1423" s="18">
        <v>33.049999999999997</v>
      </c>
      <c r="I1423" s="19">
        <v>312315.84000000003</v>
      </c>
      <c r="J1423" s="20">
        <v>40991</v>
      </c>
      <c r="K1423" s="17" t="s">
        <v>9684</v>
      </c>
      <c r="L1423" s="17" t="s">
        <v>7744</v>
      </c>
      <c r="M1423" s="17" t="s">
        <v>9685</v>
      </c>
      <c r="N1423" s="20">
        <v>41157</v>
      </c>
      <c r="O1423" s="20">
        <v>41157</v>
      </c>
      <c r="P1423" s="21">
        <f t="shared" si="44"/>
        <v>0</v>
      </c>
      <c r="Q1423" s="22">
        <f t="shared" si="45"/>
        <v>0</v>
      </c>
    </row>
    <row r="1424" spans="1:17" x14ac:dyDescent="0.2">
      <c r="A1424" s="23">
        <v>114734</v>
      </c>
      <c r="B1424" s="17" t="s">
        <v>102</v>
      </c>
      <c r="C1424" s="17" t="s">
        <v>7969</v>
      </c>
      <c r="D1424" s="17" t="s">
        <v>4544</v>
      </c>
      <c r="E1424" s="17" t="s">
        <v>7693</v>
      </c>
      <c r="F1424" s="17" t="s">
        <v>7694</v>
      </c>
      <c r="G1424" s="18">
        <v>0</v>
      </c>
      <c r="H1424" s="18">
        <v>3.4</v>
      </c>
      <c r="I1424" s="19">
        <v>762358.27</v>
      </c>
      <c r="J1424" s="20">
        <v>40949</v>
      </c>
      <c r="K1424" s="17" t="s">
        <v>9686</v>
      </c>
      <c r="L1424" s="17" t="s">
        <v>7874</v>
      </c>
      <c r="M1424" s="17" t="s">
        <v>8009</v>
      </c>
      <c r="N1424" s="20">
        <v>41045</v>
      </c>
      <c r="O1424" s="20">
        <v>41045</v>
      </c>
      <c r="P1424" s="21">
        <f t="shared" si="44"/>
        <v>0</v>
      </c>
      <c r="Q1424" s="22">
        <f t="shared" si="45"/>
        <v>0</v>
      </c>
    </row>
    <row r="1425" spans="1:17" x14ac:dyDescent="0.2">
      <c r="A1425" s="23">
        <v>114657</v>
      </c>
      <c r="B1425" s="17" t="s">
        <v>282</v>
      </c>
      <c r="C1425" s="17" t="s">
        <v>8099</v>
      </c>
      <c r="D1425" s="17" t="s">
        <v>999</v>
      </c>
      <c r="E1425" s="17" t="s">
        <v>7693</v>
      </c>
      <c r="F1425" s="17" t="s">
        <v>7694</v>
      </c>
      <c r="G1425" s="18">
        <v>2.7</v>
      </c>
      <c r="H1425" s="18">
        <v>17.420000000000002</v>
      </c>
      <c r="I1425" s="19">
        <v>959804.34</v>
      </c>
      <c r="J1425" s="20">
        <v>40634</v>
      </c>
      <c r="K1425" s="17" t="s">
        <v>9687</v>
      </c>
      <c r="L1425" s="17" t="s">
        <v>7930</v>
      </c>
      <c r="M1425" s="17" t="s">
        <v>9688</v>
      </c>
      <c r="N1425" s="20">
        <v>40766</v>
      </c>
      <c r="O1425" s="20">
        <v>40766</v>
      </c>
      <c r="P1425" s="21">
        <f t="shared" si="44"/>
        <v>0</v>
      </c>
      <c r="Q1425" s="22">
        <f t="shared" si="45"/>
        <v>0</v>
      </c>
    </row>
    <row r="1426" spans="1:17" x14ac:dyDescent="0.2">
      <c r="A1426" s="23">
        <v>114652</v>
      </c>
      <c r="B1426" s="17" t="s">
        <v>284</v>
      </c>
      <c r="C1426" s="17" t="s">
        <v>7865</v>
      </c>
      <c r="D1426" s="17" t="s">
        <v>5603</v>
      </c>
      <c r="E1426" s="17" t="s">
        <v>7693</v>
      </c>
      <c r="F1426" s="17" t="s">
        <v>7694</v>
      </c>
      <c r="G1426" s="18">
        <v>0</v>
      </c>
      <c r="H1426" s="18">
        <v>0.34</v>
      </c>
      <c r="I1426" s="19">
        <v>50066.82</v>
      </c>
      <c r="J1426" s="20">
        <v>40634</v>
      </c>
      <c r="K1426" s="17" t="s">
        <v>8365</v>
      </c>
      <c r="L1426" s="17" t="s">
        <v>7706</v>
      </c>
      <c r="M1426" s="17" t="s">
        <v>9689</v>
      </c>
      <c r="N1426" s="20">
        <v>40780</v>
      </c>
      <c r="O1426" s="20">
        <v>40780</v>
      </c>
      <c r="P1426" s="21">
        <f t="shared" si="44"/>
        <v>0</v>
      </c>
      <c r="Q1426" s="22">
        <f t="shared" si="45"/>
        <v>0</v>
      </c>
    </row>
    <row r="1427" spans="1:17" x14ac:dyDescent="0.2">
      <c r="A1427" s="23">
        <v>83686.009999999995</v>
      </c>
      <c r="B1427" s="17" t="s">
        <v>181</v>
      </c>
      <c r="C1427" s="17" t="s">
        <v>7746</v>
      </c>
      <c r="D1427" s="17" t="s">
        <v>50</v>
      </c>
      <c r="E1427" s="17" t="s">
        <v>7693</v>
      </c>
      <c r="F1427" s="17" t="s">
        <v>7694</v>
      </c>
      <c r="G1427" s="18">
        <v>19.07</v>
      </c>
      <c r="H1427" s="18">
        <v>24.08</v>
      </c>
      <c r="I1427" s="19">
        <v>832946.03</v>
      </c>
      <c r="J1427" s="20">
        <v>41782</v>
      </c>
      <c r="K1427" s="17" t="s">
        <v>9691</v>
      </c>
      <c r="L1427" s="17" t="s">
        <v>7699</v>
      </c>
      <c r="M1427" s="17" t="s">
        <v>8066</v>
      </c>
      <c r="N1427" s="20">
        <v>41949</v>
      </c>
      <c r="O1427" s="20">
        <v>41943</v>
      </c>
      <c r="P1427" s="21">
        <f t="shared" si="44"/>
        <v>1</v>
      </c>
      <c r="Q1427" s="22">
        <f t="shared" si="45"/>
        <v>-6</v>
      </c>
    </row>
    <row r="1428" spans="1:17" x14ac:dyDescent="0.2">
      <c r="A1428" s="23">
        <v>113969</v>
      </c>
      <c r="B1428" s="17" t="s">
        <v>284</v>
      </c>
      <c r="C1428" s="17" t="s">
        <v>7865</v>
      </c>
      <c r="D1428" s="17" t="s">
        <v>555</v>
      </c>
      <c r="E1428" s="17" t="s">
        <v>7693</v>
      </c>
      <c r="F1428" s="17" t="s">
        <v>7694</v>
      </c>
      <c r="G1428" s="18">
        <v>17.920000000000002</v>
      </c>
      <c r="H1428" s="18">
        <v>20.77</v>
      </c>
      <c r="I1428" s="19">
        <v>594908.22</v>
      </c>
      <c r="J1428" s="20">
        <v>40760</v>
      </c>
      <c r="K1428" s="17" t="s">
        <v>9692</v>
      </c>
      <c r="L1428" s="17" t="s">
        <v>7773</v>
      </c>
      <c r="M1428" s="17" t="s">
        <v>9693</v>
      </c>
      <c r="N1428" s="20">
        <v>40927</v>
      </c>
      <c r="O1428" s="20">
        <v>40927</v>
      </c>
      <c r="P1428" s="21">
        <f t="shared" si="44"/>
        <v>0</v>
      </c>
      <c r="Q1428" s="22">
        <f t="shared" si="45"/>
        <v>0</v>
      </c>
    </row>
    <row r="1429" spans="1:17" x14ac:dyDescent="0.2">
      <c r="A1429" s="23">
        <v>117736</v>
      </c>
      <c r="B1429" s="17" t="s">
        <v>312</v>
      </c>
      <c r="C1429" s="17" t="s">
        <v>7908</v>
      </c>
      <c r="D1429" s="17" t="s">
        <v>503</v>
      </c>
      <c r="E1429" s="17" t="s">
        <v>7693</v>
      </c>
      <c r="F1429" s="17" t="s">
        <v>7694</v>
      </c>
      <c r="G1429" s="18">
        <v>14.89</v>
      </c>
      <c r="H1429" s="18">
        <v>15.51</v>
      </c>
      <c r="I1429" s="19">
        <v>229409.01</v>
      </c>
      <c r="J1429" s="20">
        <v>41831</v>
      </c>
      <c r="K1429" s="17" t="s">
        <v>9695</v>
      </c>
      <c r="L1429" s="17" t="s">
        <v>7699</v>
      </c>
      <c r="M1429" s="17" t="s">
        <v>8769</v>
      </c>
      <c r="N1429" s="20">
        <v>41955</v>
      </c>
      <c r="O1429" s="20">
        <v>41929</v>
      </c>
      <c r="P1429" s="21">
        <f t="shared" si="44"/>
        <v>1</v>
      </c>
      <c r="Q1429" s="22">
        <f t="shared" si="45"/>
        <v>-26</v>
      </c>
    </row>
    <row r="1430" spans="1:17" x14ac:dyDescent="0.2">
      <c r="A1430" s="23">
        <v>85027.01</v>
      </c>
      <c r="B1430" s="17" t="s">
        <v>318</v>
      </c>
      <c r="C1430" s="17" t="s">
        <v>7887</v>
      </c>
      <c r="D1430" s="17" t="s">
        <v>665</v>
      </c>
      <c r="E1430" s="17" t="s">
        <v>7693</v>
      </c>
      <c r="F1430" s="17" t="s">
        <v>7694</v>
      </c>
      <c r="G1430" s="18">
        <v>6.85</v>
      </c>
      <c r="H1430" s="18">
        <v>11.26</v>
      </c>
      <c r="I1430" s="19">
        <v>660258.01</v>
      </c>
      <c r="J1430" s="20">
        <v>41733</v>
      </c>
      <c r="K1430" s="17" t="s">
        <v>9696</v>
      </c>
      <c r="L1430" s="17" t="s">
        <v>7728</v>
      </c>
      <c r="M1430" s="17" t="s">
        <v>8769</v>
      </c>
      <c r="N1430" s="20">
        <v>41962</v>
      </c>
      <c r="O1430" s="20">
        <v>41818</v>
      </c>
      <c r="P1430" s="21">
        <f t="shared" si="44"/>
        <v>1</v>
      </c>
      <c r="Q1430" s="22">
        <f t="shared" si="45"/>
        <v>-144</v>
      </c>
    </row>
    <row r="1431" spans="1:17" x14ac:dyDescent="0.2">
      <c r="A1431" s="23">
        <v>115613</v>
      </c>
      <c r="B1431" s="17" t="s">
        <v>18</v>
      </c>
      <c r="C1431" s="17" t="s">
        <v>7700</v>
      </c>
      <c r="D1431" s="17" t="s">
        <v>516</v>
      </c>
      <c r="E1431" s="17" t="s">
        <v>7693</v>
      </c>
      <c r="F1431" s="17" t="s">
        <v>7694</v>
      </c>
      <c r="G1431" s="18">
        <v>5.46</v>
      </c>
      <c r="H1431" s="18">
        <v>5.92</v>
      </c>
      <c r="I1431" s="19">
        <v>489346.52</v>
      </c>
      <c r="J1431" s="20">
        <v>40949</v>
      </c>
      <c r="K1431" s="17" t="s">
        <v>7967</v>
      </c>
      <c r="L1431" s="17" t="s">
        <v>7937</v>
      </c>
      <c r="M1431" s="17" t="s">
        <v>7764</v>
      </c>
      <c r="N1431" s="20">
        <v>41150</v>
      </c>
      <c r="O1431" s="20">
        <v>41150</v>
      </c>
      <c r="P1431" s="21">
        <f t="shared" si="44"/>
        <v>0</v>
      </c>
      <c r="Q1431" s="22">
        <f t="shared" si="45"/>
        <v>0</v>
      </c>
    </row>
    <row r="1432" spans="1:17" x14ac:dyDescent="0.2">
      <c r="A1432" s="23">
        <v>117768</v>
      </c>
      <c r="B1432" s="17" t="s">
        <v>18</v>
      </c>
      <c r="C1432" s="17" t="s">
        <v>7700</v>
      </c>
      <c r="D1432" s="17" t="s">
        <v>523</v>
      </c>
      <c r="E1432" s="17" t="s">
        <v>7693</v>
      </c>
      <c r="F1432" s="17" t="s">
        <v>7694</v>
      </c>
      <c r="G1432" s="18">
        <v>12.51</v>
      </c>
      <c r="H1432" s="18">
        <v>14.36</v>
      </c>
      <c r="I1432" s="19">
        <v>1024126.77</v>
      </c>
      <c r="J1432" s="20">
        <v>41467</v>
      </c>
      <c r="K1432" s="17" t="s">
        <v>9697</v>
      </c>
      <c r="L1432" s="17" t="s">
        <v>7702</v>
      </c>
      <c r="M1432" s="17" t="s">
        <v>7811</v>
      </c>
      <c r="N1432" s="20">
        <v>41967</v>
      </c>
      <c r="O1432" s="20">
        <v>41608</v>
      </c>
      <c r="P1432" s="21">
        <f t="shared" si="44"/>
        <v>1</v>
      </c>
      <c r="Q1432" s="22">
        <f t="shared" si="45"/>
        <v>-359</v>
      </c>
    </row>
    <row r="1433" spans="1:17" x14ac:dyDescent="0.2">
      <c r="A1433" s="23">
        <v>102286.02</v>
      </c>
      <c r="B1433" s="17" t="s">
        <v>250</v>
      </c>
      <c r="C1433" s="17" t="s">
        <v>7790</v>
      </c>
      <c r="D1433" s="17" t="s">
        <v>913</v>
      </c>
      <c r="E1433" s="17" t="s">
        <v>7693</v>
      </c>
      <c r="F1433" s="17" t="s">
        <v>7694</v>
      </c>
      <c r="G1433" s="18">
        <v>21</v>
      </c>
      <c r="H1433" s="18">
        <v>23.16</v>
      </c>
      <c r="I1433" s="19">
        <v>616851.68999999994</v>
      </c>
      <c r="J1433" s="20">
        <v>41831</v>
      </c>
      <c r="K1433" s="17" t="s">
        <v>9699</v>
      </c>
      <c r="L1433" s="17" t="s">
        <v>7699</v>
      </c>
      <c r="M1433" s="17" t="s">
        <v>8769</v>
      </c>
      <c r="N1433" s="20">
        <v>41967</v>
      </c>
      <c r="O1433" s="20">
        <v>41942</v>
      </c>
      <c r="P1433" s="21">
        <f t="shared" si="44"/>
        <v>1</v>
      </c>
      <c r="Q1433" s="22">
        <f t="shared" si="45"/>
        <v>-25</v>
      </c>
    </row>
    <row r="1434" spans="1:17" x14ac:dyDescent="0.2">
      <c r="A1434" s="23">
        <v>115458</v>
      </c>
      <c r="B1434" s="17" t="s">
        <v>210</v>
      </c>
      <c r="C1434" s="17" t="s">
        <v>7827</v>
      </c>
      <c r="D1434" s="17" t="s">
        <v>503</v>
      </c>
      <c r="E1434" s="17" t="s">
        <v>7693</v>
      </c>
      <c r="F1434" s="17" t="s">
        <v>7694</v>
      </c>
      <c r="G1434" s="18">
        <v>18.059999999999999</v>
      </c>
      <c r="H1434" s="18">
        <v>27.3</v>
      </c>
      <c r="I1434" s="19">
        <v>3050851.42</v>
      </c>
      <c r="J1434" s="20">
        <v>40949</v>
      </c>
      <c r="K1434" s="17" t="s">
        <v>9700</v>
      </c>
      <c r="L1434" s="17" t="s">
        <v>7822</v>
      </c>
      <c r="M1434" s="17" t="s">
        <v>8397</v>
      </c>
      <c r="N1434" s="20">
        <v>41122</v>
      </c>
      <c r="O1434" s="20">
        <v>41122</v>
      </c>
      <c r="P1434" s="21">
        <f t="shared" si="44"/>
        <v>0</v>
      </c>
      <c r="Q1434" s="22">
        <f t="shared" si="45"/>
        <v>0</v>
      </c>
    </row>
    <row r="1435" spans="1:17" x14ac:dyDescent="0.2">
      <c r="A1435" s="23">
        <v>115432</v>
      </c>
      <c r="B1435" s="17" t="s">
        <v>65</v>
      </c>
      <c r="C1435" s="17" t="s">
        <v>7771</v>
      </c>
      <c r="D1435" s="17" t="s">
        <v>7375</v>
      </c>
      <c r="E1435" s="17" t="s">
        <v>7693</v>
      </c>
      <c r="F1435" s="17" t="s">
        <v>7694</v>
      </c>
      <c r="G1435" s="18">
        <v>0</v>
      </c>
      <c r="H1435" s="18">
        <v>2.0099999999999998</v>
      </c>
      <c r="I1435" s="19">
        <v>631830.42000000004</v>
      </c>
      <c r="J1435" s="20">
        <v>40991</v>
      </c>
      <c r="K1435" s="17" t="s">
        <v>9387</v>
      </c>
      <c r="L1435" s="17" t="s">
        <v>7773</v>
      </c>
      <c r="M1435" s="17" t="s">
        <v>9701</v>
      </c>
      <c r="N1435" s="20">
        <v>41180</v>
      </c>
      <c r="O1435" s="20">
        <v>41180</v>
      </c>
      <c r="P1435" s="21">
        <f t="shared" si="44"/>
        <v>0</v>
      </c>
      <c r="Q1435" s="22">
        <f t="shared" si="45"/>
        <v>0</v>
      </c>
    </row>
    <row r="1436" spans="1:17" x14ac:dyDescent="0.2">
      <c r="A1436" s="23">
        <v>116240</v>
      </c>
      <c r="B1436" s="17" t="s">
        <v>43</v>
      </c>
      <c r="C1436" s="17" t="s">
        <v>7816</v>
      </c>
      <c r="D1436" s="17" t="s">
        <v>126</v>
      </c>
      <c r="E1436" s="17" t="s">
        <v>7693</v>
      </c>
      <c r="F1436" s="17" t="s">
        <v>7694</v>
      </c>
      <c r="G1436" s="18">
        <v>12.7</v>
      </c>
      <c r="H1436" s="18">
        <v>15.23</v>
      </c>
      <c r="I1436" s="19">
        <v>774733.37</v>
      </c>
      <c r="J1436" s="20">
        <v>40991</v>
      </c>
      <c r="K1436" s="17" t="s">
        <v>9702</v>
      </c>
      <c r="L1436" s="17" t="s">
        <v>7728</v>
      </c>
      <c r="M1436" s="17" t="s">
        <v>9703</v>
      </c>
      <c r="N1436" s="20">
        <v>41089</v>
      </c>
      <c r="O1436" s="20">
        <v>41089</v>
      </c>
      <c r="P1436" s="21">
        <f t="shared" si="44"/>
        <v>0</v>
      </c>
      <c r="Q1436" s="22">
        <f t="shared" si="45"/>
        <v>0</v>
      </c>
    </row>
    <row r="1437" spans="1:17" x14ac:dyDescent="0.2">
      <c r="A1437" s="23">
        <v>115430</v>
      </c>
      <c r="B1437" s="17" t="s">
        <v>278</v>
      </c>
      <c r="C1437" s="17" t="s">
        <v>7968</v>
      </c>
      <c r="D1437" s="17" t="s">
        <v>448</v>
      </c>
      <c r="E1437" s="17" t="s">
        <v>7693</v>
      </c>
      <c r="F1437" s="17" t="s">
        <v>7694</v>
      </c>
      <c r="G1437" s="18">
        <v>0</v>
      </c>
      <c r="H1437" s="18">
        <v>3.18</v>
      </c>
      <c r="I1437" s="19">
        <v>831823.28</v>
      </c>
      <c r="J1437" s="20">
        <v>40949</v>
      </c>
      <c r="K1437" s="17" t="s">
        <v>8705</v>
      </c>
      <c r="L1437" s="17" t="s">
        <v>7773</v>
      </c>
      <c r="M1437" s="17" t="s">
        <v>8706</v>
      </c>
      <c r="N1437" s="20">
        <v>41053</v>
      </c>
      <c r="O1437" s="20">
        <v>41053</v>
      </c>
      <c r="P1437" s="21">
        <f t="shared" si="44"/>
        <v>0</v>
      </c>
      <c r="Q1437" s="22">
        <f t="shared" si="45"/>
        <v>0</v>
      </c>
    </row>
    <row r="1438" spans="1:17" x14ac:dyDescent="0.2">
      <c r="A1438" s="23">
        <v>84605.01</v>
      </c>
      <c r="B1438" s="17" t="s">
        <v>798</v>
      </c>
      <c r="C1438" s="17" t="s">
        <v>7726</v>
      </c>
      <c r="D1438" s="17" t="s">
        <v>907</v>
      </c>
      <c r="E1438" s="17" t="s">
        <v>7693</v>
      </c>
      <c r="F1438" s="17" t="s">
        <v>7694</v>
      </c>
      <c r="G1438" s="18">
        <v>18.47</v>
      </c>
      <c r="H1438" s="18">
        <v>24.2</v>
      </c>
      <c r="I1438" s="19">
        <v>492506.93</v>
      </c>
      <c r="J1438" s="20">
        <v>41831</v>
      </c>
      <c r="K1438" s="17" t="s">
        <v>9705</v>
      </c>
      <c r="L1438" s="17" t="s">
        <v>7728</v>
      </c>
      <c r="M1438" s="17" t="s">
        <v>9103</v>
      </c>
      <c r="N1438" s="20">
        <v>41968</v>
      </c>
      <c r="O1438" s="20">
        <v>41914</v>
      </c>
      <c r="P1438" s="21">
        <f t="shared" si="44"/>
        <v>1</v>
      </c>
      <c r="Q1438" s="22">
        <f t="shared" si="45"/>
        <v>-54</v>
      </c>
    </row>
    <row r="1439" spans="1:17" x14ac:dyDescent="0.2">
      <c r="A1439" s="23">
        <v>82584.009999999995</v>
      </c>
      <c r="B1439" s="17" t="s">
        <v>267</v>
      </c>
      <c r="C1439" s="17" t="s">
        <v>7832</v>
      </c>
      <c r="D1439" s="17" t="s">
        <v>679</v>
      </c>
      <c r="E1439" s="17" t="s">
        <v>7693</v>
      </c>
      <c r="F1439" s="17" t="s">
        <v>7694</v>
      </c>
      <c r="G1439" s="18">
        <v>3.5</v>
      </c>
      <c r="H1439" s="18">
        <v>10.57</v>
      </c>
      <c r="I1439" s="19">
        <v>630536.93999999994</v>
      </c>
      <c r="J1439" s="20">
        <v>41831</v>
      </c>
      <c r="K1439" s="17" t="s">
        <v>9706</v>
      </c>
      <c r="L1439" s="17" t="s">
        <v>7755</v>
      </c>
      <c r="M1439" s="17" t="s">
        <v>9707</v>
      </c>
      <c r="N1439" s="20">
        <v>41968</v>
      </c>
      <c r="O1439" s="20">
        <v>41942</v>
      </c>
      <c r="P1439" s="21">
        <f t="shared" si="44"/>
        <v>1</v>
      </c>
      <c r="Q1439" s="22">
        <f t="shared" si="45"/>
        <v>-26</v>
      </c>
    </row>
    <row r="1440" spans="1:17" x14ac:dyDescent="0.2">
      <c r="A1440" s="23">
        <v>103732.01</v>
      </c>
      <c r="B1440" s="17" t="s">
        <v>210</v>
      </c>
      <c r="C1440" s="17" t="s">
        <v>7827</v>
      </c>
      <c r="D1440" s="17" t="s">
        <v>503</v>
      </c>
      <c r="E1440" s="17" t="s">
        <v>7693</v>
      </c>
      <c r="F1440" s="17" t="s">
        <v>7694</v>
      </c>
      <c r="G1440" s="18">
        <v>0</v>
      </c>
      <c r="H1440" s="18">
        <v>6.26</v>
      </c>
      <c r="I1440" s="19">
        <v>2020640.77</v>
      </c>
      <c r="J1440" s="20">
        <v>40991</v>
      </c>
      <c r="K1440" s="17" t="s">
        <v>9708</v>
      </c>
      <c r="L1440" s="17" t="s">
        <v>7822</v>
      </c>
      <c r="M1440" s="17" t="s">
        <v>9709</v>
      </c>
      <c r="N1440" s="20">
        <v>41182</v>
      </c>
      <c r="O1440" s="20">
        <v>41182</v>
      </c>
      <c r="P1440" s="21">
        <f t="shared" si="44"/>
        <v>0</v>
      </c>
      <c r="Q1440" s="22">
        <f t="shared" si="45"/>
        <v>0</v>
      </c>
    </row>
    <row r="1441" spans="1:17" x14ac:dyDescent="0.2">
      <c r="A1441" s="23">
        <v>85037.01</v>
      </c>
      <c r="B1441" s="17" t="s">
        <v>269</v>
      </c>
      <c r="C1441" s="17" t="s">
        <v>7841</v>
      </c>
      <c r="D1441" s="17" t="s">
        <v>1124</v>
      </c>
      <c r="E1441" s="17" t="s">
        <v>7693</v>
      </c>
      <c r="F1441" s="17" t="s">
        <v>7694</v>
      </c>
      <c r="G1441" s="18">
        <v>0</v>
      </c>
      <c r="H1441" s="18">
        <v>6.02</v>
      </c>
      <c r="I1441" s="19">
        <v>377624.51</v>
      </c>
      <c r="J1441" s="20">
        <v>41684</v>
      </c>
      <c r="K1441" s="17" t="s">
        <v>9710</v>
      </c>
      <c r="L1441" s="17" t="s">
        <v>8034</v>
      </c>
      <c r="M1441" s="17" t="s">
        <v>8039</v>
      </c>
      <c r="N1441" s="20">
        <v>41975</v>
      </c>
      <c r="O1441" s="20">
        <v>41910</v>
      </c>
      <c r="P1441" s="21">
        <f t="shared" si="44"/>
        <v>1</v>
      </c>
      <c r="Q1441" s="22">
        <f t="shared" si="45"/>
        <v>-65</v>
      </c>
    </row>
    <row r="1442" spans="1:17" x14ac:dyDescent="0.2">
      <c r="A1442" s="23">
        <v>82807.009999999995</v>
      </c>
      <c r="B1442" s="17" t="s">
        <v>314</v>
      </c>
      <c r="C1442" s="17" t="s">
        <v>7736</v>
      </c>
      <c r="D1442" s="17" t="s">
        <v>7101</v>
      </c>
      <c r="E1442" s="17" t="s">
        <v>7693</v>
      </c>
      <c r="F1442" s="17" t="s">
        <v>7694</v>
      </c>
      <c r="G1442" s="18">
        <v>5.37</v>
      </c>
      <c r="H1442" s="18">
        <v>9.42</v>
      </c>
      <c r="I1442" s="19">
        <v>322328.34999999998</v>
      </c>
      <c r="J1442" s="20">
        <v>41733</v>
      </c>
      <c r="K1442" s="17" t="s">
        <v>9711</v>
      </c>
      <c r="L1442" s="17" t="s">
        <v>8034</v>
      </c>
      <c r="M1442" s="17" t="s">
        <v>9712</v>
      </c>
      <c r="N1442" s="20">
        <v>41975</v>
      </c>
      <c r="O1442" s="20">
        <v>41927</v>
      </c>
      <c r="P1442" s="21">
        <f t="shared" si="44"/>
        <v>1</v>
      </c>
      <c r="Q1442" s="22">
        <f t="shared" si="45"/>
        <v>-48</v>
      </c>
    </row>
    <row r="1443" spans="1:17" x14ac:dyDescent="0.2">
      <c r="A1443" s="23">
        <v>85003.01</v>
      </c>
      <c r="B1443" s="17" t="s">
        <v>607</v>
      </c>
      <c r="C1443" s="17" t="s">
        <v>7807</v>
      </c>
      <c r="D1443" s="17" t="s">
        <v>7101</v>
      </c>
      <c r="E1443" s="17" t="s">
        <v>7693</v>
      </c>
      <c r="F1443" s="17" t="s">
        <v>7694</v>
      </c>
      <c r="G1443" s="18">
        <v>0</v>
      </c>
      <c r="H1443" s="18">
        <v>2.98</v>
      </c>
      <c r="I1443" s="19">
        <v>268189.09000000003</v>
      </c>
      <c r="J1443" s="20">
        <v>41733</v>
      </c>
      <c r="K1443" s="17" t="s">
        <v>9711</v>
      </c>
      <c r="L1443" s="17" t="s">
        <v>8034</v>
      </c>
      <c r="M1443" s="17" t="s">
        <v>9712</v>
      </c>
      <c r="N1443" s="20">
        <v>41975</v>
      </c>
      <c r="O1443" s="20">
        <v>41927</v>
      </c>
      <c r="P1443" s="21">
        <f t="shared" si="44"/>
        <v>1</v>
      </c>
      <c r="Q1443" s="22">
        <f t="shared" si="45"/>
        <v>-48</v>
      </c>
    </row>
    <row r="1444" spans="1:17" x14ac:dyDescent="0.2">
      <c r="A1444" s="23">
        <v>43673.01</v>
      </c>
      <c r="B1444" s="17" t="s">
        <v>169</v>
      </c>
      <c r="C1444" s="17" t="s">
        <v>7694</v>
      </c>
      <c r="D1444" s="17" t="s">
        <v>3919</v>
      </c>
      <c r="E1444" s="17" t="s">
        <v>7693</v>
      </c>
      <c r="F1444" s="17" t="s">
        <v>7710</v>
      </c>
      <c r="G1444" s="18">
        <v>0</v>
      </c>
      <c r="H1444" s="18">
        <v>6.96</v>
      </c>
      <c r="I1444" s="19">
        <v>1039742.86</v>
      </c>
      <c r="J1444" s="20">
        <v>41124</v>
      </c>
      <c r="K1444" s="17" t="s">
        <v>9713</v>
      </c>
      <c r="L1444" s="17" t="s">
        <v>7699</v>
      </c>
      <c r="M1444" s="17" t="s">
        <v>8009</v>
      </c>
      <c r="N1444" s="20">
        <v>41232</v>
      </c>
      <c r="O1444" s="20">
        <v>41232</v>
      </c>
      <c r="P1444" s="21">
        <f t="shared" si="44"/>
        <v>0</v>
      </c>
      <c r="Q1444" s="22">
        <f t="shared" si="45"/>
        <v>0</v>
      </c>
    </row>
    <row r="1445" spans="1:17" x14ac:dyDescent="0.2">
      <c r="A1445" s="23">
        <v>119623</v>
      </c>
      <c r="B1445" s="17" t="s">
        <v>314</v>
      </c>
      <c r="C1445" s="17" t="s">
        <v>7736</v>
      </c>
      <c r="D1445" s="17" t="s">
        <v>4818</v>
      </c>
      <c r="E1445" s="17" t="s">
        <v>7693</v>
      </c>
      <c r="F1445" s="17" t="s">
        <v>7694</v>
      </c>
      <c r="G1445" s="18">
        <v>0.28999999999999998</v>
      </c>
      <c r="H1445" s="18">
        <v>14.776</v>
      </c>
      <c r="I1445" s="19">
        <v>1105467.3999999999</v>
      </c>
      <c r="J1445" s="20">
        <v>41733</v>
      </c>
      <c r="K1445" s="17" t="s">
        <v>9711</v>
      </c>
      <c r="L1445" s="17" t="s">
        <v>8034</v>
      </c>
      <c r="M1445" s="17" t="s">
        <v>9712</v>
      </c>
      <c r="N1445" s="20">
        <v>41975</v>
      </c>
      <c r="O1445" s="20">
        <v>41927</v>
      </c>
      <c r="P1445" s="21">
        <f t="shared" si="44"/>
        <v>1</v>
      </c>
      <c r="Q1445" s="22">
        <f t="shared" si="45"/>
        <v>-48</v>
      </c>
    </row>
    <row r="1446" spans="1:17" x14ac:dyDescent="0.2">
      <c r="A1446" s="23">
        <v>101752.02</v>
      </c>
      <c r="B1446" s="17" t="s">
        <v>278</v>
      </c>
      <c r="C1446" s="17" t="s">
        <v>7968</v>
      </c>
      <c r="D1446" s="17" t="s">
        <v>5178</v>
      </c>
      <c r="E1446" s="17" t="s">
        <v>7693</v>
      </c>
      <c r="F1446" s="17" t="s">
        <v>7694</v>
      </c>
      <c r="G1446" s="18">
        <v>6.77</v>
      </c>
      <c r="H1446" s="18">
        <v>8.89</v>
      </c>
      <c r="I1446" s="19">
        <v>342030.99</v>
      </c>
      <c r="J1446" s="20">
        <v>41369</v>
      </c>
      <c r="K1446" s="17" t="s">
        <v>8387</v>
      </c>
      <c r="L1446" s="17" t="s">
        <v>8034</v>
      </c>
      <c r="M1446" s="17" t="s">
        <v>8388</v>
      </c>
      <c r="N1446" s="20">
        <v>41465</v>
      </c>
      <c r="O1446" s="20">
        <v>41465</v>
      </c>
      <c r="P1446" s="21">
        <f t="shared" si="44"/>
        <v>0</v>
      </c>
      <c r="Q1446" s="22">
        <f t="shared" si="45"/>
        <v>0</v>
      </c>
    </row>
    <row r="1447" spans="1:17" x14ac:dyDescent="0.2">
      <c r="A1447" s="23">
        <v>82825.009999999995</v>
      </c>
      <c r="B1447" s="17" t="s">
        <v>179</v>
      </c>
      <c r="C1447" s="17" t="s">
        <v>7717</v>
      </c>
      <c r="D1447" s="17" t="s">
        <v>369</v>
      </c>
      <c r="E1447" s="17" t="s">
        <v>7693</v>
      </c>
      <c r="F1447" s="17" t="s">
        <v>7694</v>
      </c>
      <c r="G1447" s="18">
        <v>0</v>
      </c>
      <c r="H1447" s="18">
        <v>6.29</v>
      </c>
      <c r="I1447" s="19">
        <v>776984.41</v>
      </c>
      <c r="J1447" s="20">
        <v>41418</v>
      </c>
      <c r="K1447" s="17" t="s">
        <v>9714</v>
      </c>
      <c r="L1447" s="17" t="s">
        <v>7957</v>
      </c>
      <c r="M1447" s="17" t="s">
        <v>9715</v>
      </c>
      <c r="N1447" s="20">
        <v>41977</v>
      </c>
      <c r="O1447" s="20">
        <v>41517</v>
      </c>
      <c r="P1447" s="21">
        <f t="shared" si="44"/>
        <v>1</v>
      </c>
      <c r="Q1447" s="22">
        <f t="shared" si="45"/>
        <v>-460</v>
      </c>
    </row>
    <row r="1448" spans="1:17" x14ac:dyDescent="0.2">
      <c r="A1448" s="23">
        <v>83353.009999999995</v>
      </c>
      <c r="B1448" s="17" t="s">
        <v>107</v>
      </c>
      <c r="C1448" s="17" t="s">
        <v>7740</v>
      </c>
      <c r="D1448" s="17" t="s">
        <v>352</v>
      </c>
      <c r="E1448" s="17" t="s">
        <v>7693</v>
      </c>
      <c r="F1448" s="17" t="s">
        <v>7694</v>
      </c>
      <c r="G1448" s="18">
        <v>17.809999999999999</v>
      </c>
      <c r="H1448" s="18">
        <v>21.89</v>
      </c>
      <c r="I1448" s="19">
        <v>319242.23999999999</v>
      </c>
      <c r="J1448" s="20">
        <v>41684</v>
      </c>
      <c r="K1448" s="17" t="s">
        <v>9716</v>
      </c>
      <c r="L1448" s="17" t="s">
        <v>7927</v>
      </c>
      <c r="M1448" s="17" t="s">
        <v>9717</v>
      </c>
      <c r="N1448" s="20">
        <v>41977</v>
      </c>
      <c r="O1448" s="20">
        <v>41779</v>
      </c>
      <c r="P1448" s="21">
        <f t="shared" si="44"/>
        <v>1</v>
      </c>
      <c r="Q1448" s="22">
        <f t="shared" si="45"/>
        <v>-198</v>
      </c>
    </row>
    <row r="1449" spans="1:17" x14ac:dyDescent="0.2">
      <c r="A1449" s="23">
        <v>116072</v>
      </c>
      <c r="B1449" s="17" t="s">
        <v>204</v>
      </c>
      <c r="C1449" s="17" t="s">
        <v>7839</v>
      </c>
      <c r="D1449" s="17" t="s">
        <v>1783</v>
      </c>
      <c r="E1449" s="17" t="s">
        <v>7693</v>
      </c>
      <c r="F1449" s="17" t="s">
        <v>7694</v>
      </c>
      <c r="G1449" s="18">
        <v>0</v>
      </c>
      <c r="H1449" s="18">
        <v>4.9800000000000004</v>
      </c>
      <c r="I1449" s="19">
        <v>485169.15</v>
      </c>
      <c r="J1449" s="20">
        <v>41075</v>
      </c>
      <c r="K1449" s="17" t="s">
        <v>9068</v>
      </c>
      <c r="L1449" s="17" t="s">
        <v>7927</v>
      </c>
      <c r="M1449" s="17" t="s">
        <v>9069</v>
      </c>
      <c r="N1449" s="20">
        <v>41184</v>
      </c>
      <c r="O1449" s="20">
        <v>41184</v>
      </c>
      <c r="P1449" s="21">
        <f t="shared" si="44"/>
        <v>0</v>
      </c>
      <c r="Q1449" s="22">
        <f t="shared" si="45"/>
        <v>0</v>
      </c>
    </row>
    <row r="1450" spans="1:17" x14ac:dyDescent="0.2">
      <c r="A1450" s="23">
        <v>82636.009999999995</v>
      </c>
      <c r="B1450" s="17" t="s">
        <v>229</v>
      </c>
      <c r="C1450" s="17" t="s">
        <v>7854</v>
      </c>
      <c r="D1450" s="17" t="s">
        <v>360</v>
      </c>
      <c r="E1450" s="17" t="s">
        <v>7693</v>
      </c>
      <c r="F1450" s="17" t="s">
        <v>7694</v>
      </c>
      <c r="G1450" s="18">
        <v>5.57</v>
      </c>
      <c r="H1450" s="18">
        <v>9.84</v>
      </c>
      <c r="I1450" s="19">
        <v>582923.30000000005</v>
      </c>
      <c r="J1450" s="20">
        <v>41075</v>
      </c>
      <c r="K1450" s="17" t="s">
        <v>9718</v>
      </c>
      <c r="L1450" s="17" t="s">
        <v>7738</v>
      </c>
      <c r="M1450" s="17" t="s">
        <v>8397</v>
      </c>
      <c r="N1450" s="20">
        <v>41197</v>
      </c>
      <c r="O1450" s="20">
        <v>41197</v>
      </c>
      <c r="P1450" s="21">
        <f t="shared" si="44"/>
        <v>0</v>
      </c>
      <c r="Q1450" s="22">
        <f t="shared" si="45"/>
        <v>0</v>
      </c>
    </row>
    <row r="1451" spans="1:17" x14ac:dyDescent="0.2">
      <c r="A1451" s="23">
        <v>117237</v>
      </c>
      <c r="B1451" s="17" t="s">
        <v>18</v>
      </c>
      <c r="C1451" s="17" t="s">
        <v>7700</v>
      </c>
      <c r="D1451" s="17" t="s">
        <v>516</v>
      </c>
      <c r="E1451" s="17" t="s">
        <v>7693</v>
      </c>
      <c r="F1451" s="17" t="s">
        <v>7694</v>
      </c>
      <c r="G1451" s="18">
        <v>5.7</v>
      </c>
      <c r="H1451" s="18">
        <v>12.33</v>
      </c>
      <c r="I1451" s="19">
        <v>7045301.7199999997</v>
      </c>
      <c r="J1451" s="20">
        <v>41166</v>
      </c>
      <c r="K1451" s="17" t="s">
        <v>9719</v>
      </c>
      <c r="L1451" s="17" t="s">
        <v>7937</v>
      </c>
      <c r="M1451" s="17" t="s">
        <v>7764</v>
      </c>
      <c r="N1451" s="20">
        <v>41515</v>
      </c>
      <c r="O1451" s="20">
        <v>41515</v>
      </c>
      <c r="P1451" s="21">
        <f t="shared" si="44"/>
        <v>0</v>
      </c>
      <c r="Q1451" s="22">
        <f t="shared" si="45"/>
        <v>0</v>
      </c>
    </row>
    <row r="1452" spans="1:17" x14ac:dyDescent="0.2">
      <c r="A1452" s="23">
        <v>85164.02</v>
      </c>
      <c r="B1452" s="17" t="s">
        <v>316</v>
      </c>
      <c r="C1452" s="17" t="s">
        <v>7800</v>
      </c>
      <c r="D1452" s="17" t="s">
        <v>448</v>
      </c>
      <c r="E1452" s="17" t="s">
        <v>7693</v>
      </c>
      <c r="F1452" s="17" t="s">
        <v>7694</v>
      </c>
      <c r="G1452" s="18">
        <v>13.52</v>
      </c>
      <c r="H1452" s="18">
        <v>17.43</v>
      </c>
      <c r="I1452" s="19">
        <v>1421424.98</v>
      </c>
      <c r="J1452" s="20">
        <v>41733</v>
      </c>
      <c r="K1452" s="17" t="s">
        <v>9720</v>
      </c>
      <c r="L1452" s="17" t="s">
        <v>7773</v>
      </c>
      <c r="M1452" s="17" t="s">
        <v>9721</v>
      </c>
      <c r="N1452" s="20">
        <v>41977</v>
      </c>
      <c r="O1452" s="20">
        <v>41857</v>
      </c>
      <c r="P1452" s="21">
        <f t="shared" si="44"/>
        <v>1</v>
      </c>
      <c r="Q1452" s="22">
        <f t="shared" si="45"/>
        <v>-120</v>
      </c>
    </row>
    <row r="1453" spans="1:17" x14ac:dyDescent="0.2">
      <c r="A1453" s="23">
        <v>118760</v>
      </c>
      <c r="B1453" s="17" t="s">
        <v>316</v>
      </c>
      <c r="C1453" s="17" t="s">
        <v>7800</v>
      </c>
      <c r="D1453" s="17" t="s">
        <v>4713</v>
      </c>
      <c r="E1453" s="17" t="s">
        <v>7693</v>
      </c>
      <c r="F1453" s="17" t="s">
        <v>7694</v>
      </c>
      <c r="G1453" s="18">
        <v>11.43</v>
      </c>
      <c r="H1453" s="18">
        <v>19.850000000000001</v>
      </c>
      <c r="I1453" s="19">
        <v>266898.78999999998</v>
      </c>
      <c r="J1453" s="20">
        <v>41684</v>
      </c>
      <c r="K1453" s="17" t="s">
        <v>9722</v>
      </c>
      <c r="L1453" s="17" t="s">
        <v>8034</v>
      </c>
      <c r="M1453" s="17" t="s">
        <v>8465</v>
      </c>
      <c r="N1453" s="20">
        <v>41977</v>
      </c>
      <c r="O1453" s="20">
        <v>41866</v>
      </c>
      <c r="P1453" s="21">
        <f t="shared" si="44"/>
        <v>1</v>
      </c>
      <c r="Q1453" s="22">
        <f t="shared" si="45"/>
        <v>-111</v>
      </c>
    </row>
    <row r="1454" spans="1:17" x14ac:dyDescent="0.2">
      <c r="A1454" s="23">
        <v>84002.01</v>
      </c>
      <c r="B1454" s="17" t="s">
        <v>316</v>
      </c>
      <c r="C1454" s="17" t="s">
        <v>7800</v>
      </c>
      <c r="D1454" s="17" t="s">
        <v>2362</v>
      </c>
      <c r="E1454" s="17" t="s">
        <v>7693</v>
      </c>
      <c r="F1454" s="17" t="s">
        <v>7694</v>
      </c>
      <c r="G1454" s="18">
        <v>5.81</v>
      </c>
      <c r="H1454" s="18">
        <v>9.09</v>
      </c>
      <c r="I1454" s="19">
        <v>109555.22</v>
      </c>
      <c r="J1454" s="20">
        <v>41684</v>
      </c>
      <c r="K1454" s="17" t="s">
        <v>9722</v>
      </c>
      <c r="L1454" s="17" t="s">
        <v>8034</v>
      </c>
      <c r="M1454" s="17" t="s">
        <v>8465</v>
      </c>
      <c r="N1454" s="20">
        <v>41977</v>
      </c>
      <c r="O1454" s="20">
        <v>41866</v>
      </c>
      <c r="P1454" s="21">
        <f t="shared" si="44"/>
        <v>1</v>
      </c>
      <c r="Q1454" s="22">
        <f t="shared" si="45"/>
        <v>-111</v>
      </c>
    </row>
    <row r="1455" spans="1:17" x14ac:dyDescent="0.2">
      <c r="A1455" s="23">
        <v>117574</v>
      </c>
      <c r="B1455" s="17" t="s">
        <v>40</v>
      </c>
      <c r="C1455" s="17" t="s">
        <v>7781</v>
      </c>
      <c r="D1455" s="17" t="s">
        <v>363</v>
      </c>
      <c r="E1455" s="17" t="s">
        <v>7693</v>
      </c>
      <c r="F1455" s="17" t="s">
        <v>7694</v>
      </c>
      <c r="G1455" s="18">
        <v>9.07</v>
      </c>
      <c r="H1455" s="18">
        <v>11.38</v>
      </c>
      <c r="I1455" s="19">
        <v>961467.55</v>
      </c>
      <c r="J1455" s="20">
        <v>41320</v>
      </c>
      <c r="K1455" s="17" t="s">
        <v>9723</v>
      </c>
      <c r="L1455" s="17" t="s">
        <v>7744</v>
      </c>
      <c r="M1455" s="17" t="s">
        <v>8432</v>
      </c>
      <c r="N1455" s="20">
        <v>41458</v>
      </c>
      <c r="O1455" s="20">
        <v>41458</v>
      </c>
      <c r="P1455" s="21">
        <f t="shared" si="44"/>
        <v>0</v>
      </c>
      <c r="Q1455" s="22">
        <f t="shared" si="45"/>
        <v>0</v>
      </c>
    </row>
    <row r="1456" spans="1:17" x14ac:dyDescent="0.2">
      <c r="A1456" s="23">
        <v>118759</v>
      </c>
      <c r="B1456" s="17" t="s">
        <v>284</v>
      </c>
      <c r="C1456" s="17" t="s">
        <v>7865</v>
      </c>
      <c r="D1456" s="17" t="s">
        <v>2362</v>
      </c>
      <c r="E1456" s="17" t="s">
        <v>7693</v>
      </c>
      <c r="F1456" s="17" t="s">
        <v>7694</v>
      </c>
      <c r="G1456" s="18">
        <v>0.08</v>
      </c>
      <c r="H1456" s="18">
        <v>7.74</v>
      </c>
      <c r="I1456" s="19">
        <v>242009.81</v>
      </c>
      <c r="J1456" s="20">
        <v>41684</v>
      </c>
      <c r="K1456" s="17" t="s">
        <v>9722</v>
      </c>
      <c r="L1456" s="17" t="s">
        <v>8034</v>
      </c>
      <c r="M1456" s="17" t="s">
        <v>8465</v>
      </c>
      <c r="N1456" s="20">
        <v>41977</v>
      </c>
      <c r="O1456" s="20">
        <v>41866</v>
      </c>
      <c r="P1456" s="21">
        <f t="shared" si="44"/>
        <v>1</v>
      </c>
      <c r="Q1456" s="22">
        <f t="shared" si="45"/>
        <v>-111</v>
      </c>
    </row>
    <row r="1457" spans="1:17" x14ac:dyDescent="0.2">
      <c r="A1457" s="23">
        <v>82977.02</v>
      </c>
      <c r="B1457" s="17" t="s">
        <v>124</v>
      </c>
      <c r="C1457" s="17" t="s">
        <v>7894</v>
      </c>
      <c r="D1457" s="17" t="s">
        <v>369</v>
      </c>
      <c r="E1457" s="17" t="s">
        <v>7693</v>
      </c>
      <c r="F1457" s="17" t="s">
        <v>7694</v>
      </c>
      <c r="G1457" s="18">
        <v>21.82</v>
      </c>
      <c r="H1457" s="18">
        <v>27.44</v>
      </c>
      <c r="I1457" s="19">
        <v>866734.95</v>
      </c>
      <c r="J1457" s="20">
        <v>41782</v>
      </c>
      <c r="K1457" s="17" t="s">
        <v>9725</v>
      </c>
      <c r="L1457" s="17" t="s">
        <v>7927</v>
      </c>
      <c r="M1457" s="17" t="s">
        <v>8764</v>
      </c>
      <c r="N1457" s="20">
        <v>41977</v>
      </c>
      <c r="O1457" s="20">
        <v>41885</v>
      </c>
      <c r="P1457" s="21">
        <f t="shared" si="44"/>
        <v>1</v>
      </c>
      <c r="Q1457" s="22">
        <f t="shared" si="45"/>
        <v>-92</v>
      </c>
    </row>
    <row r="1458" spans="1:17" x14ac:dyDescent="0.2">
      <c r="A1458" s="23">
        <v>117798</v>
      </c>
      <c r="B1458" s="17" t="s">
        <v>208</v>
      </c>
      <c r="C1458" s="17" t="s">
        <v>7809</v>
      </c>
      <c r="D1458" s="17" t="s">
        <v>5151</v>
      </c>
      <c r="E1458" s="17" t="s">
        <v>7693</v>
      </c>
      <c r="F1458" s="17" t="s">
        <v>7694</v>
      </c>
      <c r="G1458" s="18">
        <v>0</v>
      </c>
      <c r="H1458" s="18">
        <v>2.75</v>
      </c>
      <c r="I1458" s="19">
        <v>1926212.15</v>
      </c>
      <c r="J1458" s="20">
        <v>41369</v>
      </c>
      <c r="K1458" s="17" t="s">
        <v>9726</v>
      </c>
      <c r="L1458" s="17" t="s">
        <v>7738</v>
      </c>
      <c r="M1458" s="17" t="s">
        <v>8419</v>
      </c>
      <c r="N1458" s="20">
        <v>41545</v>
      </c>
      <c r="O1458" s="20">
        <v>41545</v>
      </c>
      <c r="P1458" s="21">
        <f t="shared" si="44"/>
        <v>0</v>
      </c>
      <c r="Q1458" s="22">
        <f t="shared" si="45"/>
        <v>0</v>
      </c>
    </row>
    <row r="1459" spans="1:17" x14ac:dyDescent="0.2">
      <c r="A1459" s="23">
        <v>102636.01</v>
      </c>
      <c r="B1459" s="17" t="s">
        <v>124</v>
      </c>
      <c r="C1459" s="17" t="s">
        <v>7894</v>
      </c>
      <c r="D1459" s="17" t="s">
        <v>108</v>
      </c>
      <c r="E1459" s="17" t="s">
        <v>7693</v>
      </c>
      <c r="F1459" s="17" t="s">
        <v>7694</v>
      </c>
      <c r="G1459" s="18">
        <v>26.43</v>
      </c>
      <c r="H1459" s="18">
        <v>32.130000000000003</v>
      </c>
      <c r="I1459" s="19">
        <v>5288561.63</v>
      </c>
      <c r="J1459" s="20">
        <v>41565</v>
      </c>
      <c r="K1459" s="17" t="s">
        <v>9727</v>
      </c>
      <c r="L1459" s="17" t="s">
        <v>7957</v>
      </c>
      <c r="M1459" s="17" t="s">
        <v>9728</v>
      </c>
      <c r="N1459" s="20">
        <v>41977</v>
      </c>
      <c r="O1459" s="20">
        <v>41887</v>
      </c>
      <c r="P1459" s="21">
        <f t="shared" si="44"/>
        <v>1</v>
      </c>
      <c r="Q1459" s="22">
        <f t="shared" si="45"/>
        <v>-90</v>
      </c>
    </row>
    <row r="1460" spans="1:17" x14ac:dyDescent="0.2">
      <c r="A1460" s="23">
        <v>117763</v>
      </c>
      <c r="B1460" s="17" t="s">
        <v>248</v>
      </c>
      <c r="C1460" s="17" t="s">
        <v>8036</v>
      </c>
      <c r="D1460" s="17" t="s">
        <v>1480</v>
      </c>
      <c r="E1460" s="17" t="s">
        <v>7693</v>
      </c>
      <c r="F1460" s="17" t="s">
        <v>7694</v>
      </c>
      <c r="G1460" s="18">
        <v>9</v>
      </c>
      <c r="H1460" s="18">
        <v>19.73</v>
      </c>
      <c r="I1460" s="19">
        <v>833852.66</v>
      </c>
      <c r="J1460" s="20">
        <v>41369</v>
      </c>
      <c r="K1460" s="17" t="s">
        <v>9729</v>
      </c>
      <c r="L1460" s="17" t="s">
        <v>8034</v>
      </c>
      <c r="M1460" s="17" t="s">
        <v>9062</v>
      </c>
      <c r="N1460" s="20">
        <v>41556</v>
      </c>
      <c r="O1460" s="20">
        <v>41556</v>
      </c>
      <c r="P1460" s="21">
        <f t="shared" si="44"/>
        <v>0</v>
      </c>
      <c r="Q1460" s="22">
        <f t="shared" si="45"/>
        <v>0</v>
      </c>
    </row>
    <row r="1461" spans="1:17" x14ac:dyDescent="0.2">
      <c r="A1461" s="23">
        <v>102636.01</v>
      </c>
      <c r="B1461" s="17" t="s">
        <v>65</v>
      </c>
      <c r="C1461" s="17" t="s">
        <v>7771</v>
      </c>
      <c r="D1461" s="17" t="s">
        <v>108</v>
      </c>
      <c r="E1461" s="17" t="s">
        <v>7693</v>
      </c>
      <c r="F1461" s="17" t="s">
        <v>7694</v>
      </c>
      <c r="G1461" s="18">
        <v>0</v>
      </c>
      <c r="H1461" s="18">
        <v>0.31</v>
      </c>
      <c r="I1461" s="19">
        <v>5288561.63</v>
      </c>
      <c r="J1461" s="20">
        <v>41565</v>
      </c>
      <c r="K1461" s="17" t="s">
        <v>9727</v>
      </c>
      <c r="L1461" s="17" t="s">
        <v>7957</v>
      </c>
      <c r="M1461" s="17" t="s">
        <v>9728</v>
      </c>
      <c r="N1461" s="20">
        <v>41977</v>
      </c>
      <c r="O1461" s="20">
        <v>41887</v>
      </c>
      <c r="P1461" s="21">
        <f t="shared" si="44"/>
        <v>1</v>
      </c>
      <c r="Q1461" s="22">
        <f t="shared" si="45"/>
        <v>-90</v>
      </c>
    </row>
    <row r="1462" spans="1:17" x14ac:dyDescent="0.2">
      <c r="A1462" s="23">
        <v>85058.01</v>
      </c>
      <c r="B1462" s="17" t="s">
        <v>212</v>
      </c>
      <c r="C1462" s="17" t="s">
        <v>8097</v>
      </c>
      <c r="D1462" s="17" t="s">
        <v>6729</v>
      </c>
      <c r="E1462" s="17" t="s">
        <v>7693</v>
      </c>
      <c r="F1462" s="17" t="s">
        <v>7694</v>
      </c>
      <c r="G1462" s="18">
        <v>0</v>
      </c>
      <c r="H1462" s="18">
        <v>3.02</v>
      </c>
      <c r="I1462" s="19">
        <v>449981.61</v>
      </c>
      <c r="J1462" s="20">
        <v>41782</v>
      </c>
      <c r="K1462" s="17" t="s">
        <v>9143</v>
      </c>
      <c r="L1462" s="17" t="s">
        <v>7699</v>
      </c>
      <c r="M1462" s="17" t="s">
        <v>8764</v>
      </c>
      <c r="N1462" s="20">
        <v>41977</v>
      </c>
      <c r="O1462" s="20">
        <v>41912</v>
      </c>
      <c r="P1462" s="21">
        <f t="shared" si="44"/>
        <v>1</v>
      </c>
      <c r="Q1462" s="22">
        <f t="shared" si="45"/>
        <v>-65</v>
      </c>
    </row>
    <row r="1463" spans="1:17" x14ac:dyDescent="0.2">
      <c r="A1463" s="23">
        <v>84269.01</v>
      </c>
      <c r="B1463" s="17" t="s">
        <v>204</v>
      </c>
      <c r="C1463" s="17" t="s">
        <v>7839</v>
      </c>
      <c r="D1463" s="17" t="s">
        <v>3089</v>
      </c>
      <c r="E1463" s="17" t="s">
        <v>7693</v>
      </c>
      <c r="F1463" s="17" t="s">
        <v>7694</v>
      </c>
      <c r="G1463" s="18">
        <v>0</v>
      </c>
      <c r="H1463" s="18">
        <v>5.17</v>
      </c>
      <c r="I1463" s="19">
        <v>317612.18</v>
      </c>
      <c r="J1463" s="20">
        <v>41831</v>
      </c>
      <c r="K1463" s="17" t="s">
        <v>9732</v>
      </c>
      <c r="L1463" s="17" t="s">
        <v>7706</v>
      </c>
      <c r="M1463" s="17" t="s">
        <v>9733</v>
      </c>
      <c r="N1463" s="20">
        <v>41977</v>
      </c>
      <c r="O1463" s="20">
        <v>41920</v>
      </c>
      <c r="P1463" s="21">
        <f t="shared" si="44"/>
        <v>1</v>
      </c>
      <c r="Q1463" s="22">
        <f t="shared" si="45"/>
        <v>-57</v>
      </c>
    </row>
    <row r="1464" spans="1:17" x14ac:dyDescent="0.2">
      <c r="A1464" s="23">
        <v>117138</v>
      </c>
      <c r="B1464" s="17" t="s">
        <v>54</v>
      </c>
      <c r="C1464" s="17" t="s">
        <v>7709</v>
      </c>
      <c r="D1464" s="17" t="s">
        <v>2234</v>
      </c>
      <c r="E1464" s="17" t="s">
        <v>7693</v>
      </c>
      <c r="F1464" s="17" t="s">
        <v>7694</v>
      </c>
      <c r="G1464" s="18">
        <v>0</v>
      </c>
      <c r="H1464" s="18">
        <v>1.28</v>
      </c>
      <c r="I1464" s="19">
        <v>795264.16</v>
      </c>
      <c r="J1464" s="20">
        <v>41320</v>
      </c>
      <c r="K1464" s="17" t="s">
        <v>9734</v>
      </c>
      <c r="L1464" s="17" t="s">
        <v>7699</v>
      </c>
      <c r="M1464" s="17" t="s">
        <v>9735</v>
      </c>
      <c r="N1464" s="20">
        <v>41978</v>
      </c>
      <c r="O1464" s="20">
        <v>41576</v>
      </c>
      <c r="P1464" s="21">
        <f t="shared" si="44"/>
        <v>1</v>
      </c>
      <c r="Q1464" s="22">
        <f t="shared" si="45"/>
        <v>-402</v>
      </c>
    </row>
    <row r="1465" spans="1:17" x14ac:dyDescent="0.2">
      <c r="A1465" s="23">
        <v>117777</v>
      </c>
      <c r="B1465" s="17" t="s">
        <v>208</v>
      </c>
      <c r="C1465" s="17" t="s">
        <v>7809</v>
      </c>
      <c r="D1465" s="17" t="s">
        <v>9736</v>
      </c>
      <c r="E1465" s="17" t="s">
        <v>7693</v>
      </c>
      <c r="F1465" s="17" t="s">
        <v>7694</v>
      </c>
      <c r="G1465" s="18">
        <v>10.31</v>
      </c>
      <c r="H1465" s="18">
        <v>17.07</v>
      </c>
      <c r="I1465" s="19">
        <v>730797.91</v>
      </c>
      <c r="J1465" s="20">
        <v>41733</v>
      </c>
      <c r="K1465" s="17" t="s">
        <v>9737</v>
      </c>
      <c r="L1465" s="17" t="s">
        <v>7738</v>
      </c>
      <c r="M1465" s="17" t="s">
        <v>9738</v>
      </c>
      <c r="N1465" s="20">
        <v>41992</v>
      </c>
      <c r="O1465" s="20">
        <v>41912</v>
      </c>
      <c r="P1465" s="21">
        <f t="shared" si="44"/>
        <v>1</v>
      </c>
      <c r="Q1465" s="22">
        <f t="shared" si="45"/>
        <v>-80</v>
      </c>
    </row>
    <row r="1466" spans="1:17" x14ac:dyDescent="0.2">
      <c r="A1466" s="23">
        <v>116073</v>
      </c>
      <c r="B1466" s="17" t="s">
        <v>284</v>
      </c>
      <c r="C1466" s="17" t="s">
        <v>7865</v>
      </c>
      <c r="D1466" s="17" t="s">
        <v>4713</v>
      </c>
      <c r="E1466" s="17" t="s">
        <v>7693</v>
      </c>
      <c r="F1466" s="17" t="s">
        <v>7694</v>
      </c>
      <c r="G1466" s="18">
        <v>6.94</v>
      </c>
      <c r="H1466" s="18">
        <v>9.01</v>
      </c>
      <c r="I1466" s="19">
        <v>231788.86</v>
      </c>
      <c r="J1466" s="20">
        <v>41418</v>
      </c>
      <c r="K1466" s="17" t="s">
        <v>9739</v>
      </c>
      <c r="L1466" s="17" t="s">
        <v>7927</v>
      </c>
      <c r="M1466" s="17" t="s">
        <v>9715</v>
      </c>
      <c r="N1466" s="20">
        <v>41541</v>
      </c>
      <c r="O1466" s="20">
        <v>41541</v>
      </c>
      <c r="P1466" s="21">
        <f t="shared" si="44"/>
        <v>0</v>
      </c>
      <c r="Q1466" s="22">
        <f t="shared" si="45"/>
        <v>0</v>
      </c>
    </row>
    <row r="1467" spans="1:17" x14ac:dyDescent="0.2">
      <c r="A1467" s="23">
        <v>118133</v>
      </c>
      <c r="B1467" s="17" t="s">
        <v>94</v>
      </c>
      <c r="C1467" s="17" t="s">
        <v>7824</v>
      </c>
      <c r="D1467" s="17" t="s">
        <v>1082</v>
      </c>
      <c r="E1467" s="17" t="s">
        <v>7693</v>
      </c>
      <c r="F1467" s="17" t="s">
        <v>7694</v>
      </c>
      <c r="G1467" s="18">
        <v>12.5</v>
      </c>
      <c r="H1467" s="18">
        <v>17.190000000000001</v>
      </c>
      <c r="I1467" s="19">
        <v>203117.85</v>
      </c>
      <c r="J1467" s="20">
        <v>41369</v>
      </c>
      <c r="K1467" s="17" t="s">
        <v>8777</v>
      </c>
      <c r="L1467" s="17" t="s">
        <v>8491</v>
      </c>
      <c r="M1467" s="17" t="s">
        <v>8409</v>
      </c>
      <c r="N1467" s="20">
        <v>41539</v>
      </c>
      <c r="O1467" s="20">
        <v>41539</v>
      </c>
      <c r="P1467" s="21">
        <f t="shared" si="44"/>
        <v>0</v>
      </c>
      <c r="Q1467" s="22">
        <f t="shared" si="45"/>
        <v>0</v>
      </c>
    </row>
    <row r="1468" spans="1:17" x14ac:dyDescent="0.2">
      <c r="A1468" s="23">
        <v>80413.009999999995</v>
      </c>
      <c r="B1468" s="17" t="s">
        <v>65</v>
      </c>
      <c r="C1468" s="17" t="s">
        <v>7771</v>
      </c>
      <c r="D1468" s="17" t="s">
        <v>1257</v>
      </c>
      <c r="E1468" s="17" t="s">
        <v>7693</v>
      </c>
      <c r="F1468" s="17" t="s">
        <v>7694</v>
      </c>
      <c r="G1468" s="18">
        <v>6.43</v>
      </c>
      <c r="H1468" s="18">
        <v>9.1999999999999993</v>
      </c>
      <c r="I1468" s="19">
        <v>1119644.8500000001</v>
      </c>
      <c r="J1468" s="20">
        <v>41467</v>
      </c>
      <c r="K1468" s="17" t="s">
        <v>9740</v>
      </c>
      <c r="L1468" s="17" t="s">
        <v>8605</v>
      </c>
      <c r="M1468" s="17" t="s">
        <v>9741</v>
      </c>
      <c r="N1468" s="20">
        <v>41999</v>
      </c>
      <c r="O1468" s="20">
        <v>41593</v>
      </c>
      <c r="P1468" s="21">
        <f t="shared" si="44"/>
        <v>1</v>
      </c>
      <c r="Q1468" s="22">
        <f t="shared" si="45"/>
        <v>-406</v>
      </c>
    </row>
    <row r="1469" spans="1:17" x14ac:dyDescent="0.2">
      <c r="A1469" s="23">
        <v>117776</v>
      </c>
      <c r="B1469" s="17" t="s">
        <v>210</v>
      </c>
      <c r="C1469" s="17" t="s">
        <v>7827</v>
      </c>
      <c r="D1469" s="17" t="s">
        <v>9743</v>
      </c>
      <c r="E1469" s="17" t="s">
        <v>7693</v>
      </c>
      <c r="F1469" s="17" t="s">
        <v>7694</v>
      </c>
      <c r="G1469" s="18">
        <v>0</v>
      </c>
      <c r="H1469" s="18">
        <v>8.51</v>
      </c>
      <c r="I1469" s="19">
        <v>1228706.8799999999</v>
      </c>
      <c r="J1469" s="20">
        <v>41831</v>
      </c>
      <c r="K1469" s="17" t="s">
        <v>9744</v>
      </c>
      <c r="L1469" s="17" t="s">
        <v>7822</v>
      </c>
      <c r="M1469" s="17" t="s">
        <v>9745</v>
      </c>
      <c r="N1469" s="20">
        <v>42006</v>
      </c>
      <c r="O1469" s="20">
        <v>41947</v>
      </c>
      <c r="P1469" s="21">
        <f t="shared" si="44"/>
        <v>1</v>
      </c>
      <c r="Q1469" s="22">
        <f t="shared" si="45"/>
        <v>-59</v>
      </c>
    </row>
    <row r="1470" spans="1:17" x14ac:dyDescent="0.2">
      <c r="A1470" s="23">
        <v>117783</v>
      </c>
      <c r="B1470" s="17" t="s">
        <v>210</v>
      </c>
      <c r="C1470" s="17" t="s">
        <v>7827</v>
      </c>
      <c r="D1470" s="17" t="s">
        <v>733</v>
      </c>
      <c r="E1470" s="17" t="s">
        <v>7693</v>
      </c>
      <c r="F1470" s="17" t="s">
        <v>7694</v>
      </c>
      <c r="G1470" s="18">
        <v>17.05</v>
      </c>
      <c r="H1470" s="18">
        <v>22.87</v>
      </c>
      <c r="I1470" s="19">
        <v>516158.92</v>
      </c>
      <c r="J1470" s="20">
        <v>41831</v>
      </c>
      <c r="K1470" s="17" t="s">
        <v>9744</v>
      </c>
      <c r="L1470" s="17" t="s">
        <v>7822</v>
      </c>
      <c r="M1470" s="17" t="s">
        <v>9745</v>
      </c>
      <c r="N1470" s="20">
        <v>42006</v>
      </c>
      <c r="O1470" s="20">
        <v>41947</v>
      </c>
      <c r="P1470" s="21">
        <f t="shared" si="44"/>
        <v>1</v>
      </c>
      <c r="Q1470" s="22">
        <f t="shared" si="45"/>
        <v>-59</v>
      </c>
    </row>
    <row r="1471" spans="1:17" x14ac:dyDescent="0.2">
      <c r="A1471" s="23">
        <v>112091</v>
      </c>
      <c r="B1471" s="17" t="s">
        <v>86</v>
      </c>
      <c r="C1471" s="17" t="s">
        <v>7920</v>
      </c>
      <c r="D1471" s="17" t="s">
        <v>9747</v>
      </c>
      <c r="E1471" s="17" t="s">
        <v>7693</v>
      </c>
      <c r="F1471" s="17" t="s">
        <v>7694</v>
      </c>
      <c r="G1471" s="18">
        <v>0</v>
      </c>
      <c r="H1471" s="18">
        <v>2.31</v>
      </c>
      <c r="I1471" s="19">
        <v>273644.5</v>
      </c>
      <c r="J1471" s="20">
        <v>41467</v>
      </c>
      <c r="K1471" s="17" t="s">
        <v>9748</v>
      </c>
      <c r="L1471" s="17" t="s">
        <v>7874</v>
      </c>
      <c r="M1471" s="17" t="s">
        <v>8779</v>
      </c>
      <c r="N1471" s="20">
        <v>41575</v>
      </c>
      <c r="O1471" s="20">
        <v>41575</v>
      </c>
      <c r="P1471" s="21">
        <f t="shared" si="44"/>
        <v>0</v>
      </c>
      <c r="Q1471" s="22">
        <f t="shared" si="45"/>
        <v>0</v>
      </c>
    </row>
    <row r="1472" spans="1:17" x14ac:dyDescent="0.2">
      <c r="A1472" s="23">
        <v>119618</v>
      </c>
      <c r="B1472" s="17" t="s">
        <v>233</v>
      </c>
      <c r="C1472" s="17" t="s">
        <v>8313</v>
      </c>
      <c r="D1472" s="17" t="s">
        <v>2205</v>
      </c>
      <c r="E1472" s="17" t="s">
        <v>7693</v>
      </c>
      <c r="F1472" s="17" t="s">
        <v>7694</v>
      </c>
      <c r="G1472" s="18">
        <v>31.57</v>
      </c>
      <c r="H1472" s="18">
        <v>40.409999999999997</v>
      </c>
      <c r="I1472" s="19">
        <v>1210054.3600000001</v>
      </c>
      <c r="J1472" s="20">
        <v>41831</v>
      </c>
      <c r="K1472" s="17" t="s">
        <v>9750</v>
      </c>
      <c r="L1472" s="17" t="s">
        <v>7763</v>
      </c>
      <c r="M1472" s="17" t="s">
        <v>9751</v>
      </c>
      <c r="N1472" s="20">
        <v>42010</v>
      </c>
      <c r="O1472" s="20">
        <v>41969</v>
      </c>
      <c r="P1472" s="21">
        <f t="shared" si="44"/>
        <v>1</v>
      </c>
      <c r="Q1472" s="22">
        <f t="shared" si="45"/>
        <v>-41</v>
      </c>
    </row>
    <row r="1473" spans="1:17" x14ac:dyDescent="0.2">
      <c r="A1473" s="23">
        <v>84251.01</v>
      </c>
      <c r="B1473" s="17" t="s">
        <v>65</v>
      </c>
      <c r="C1473" s="17" t="s">
        <v>7771</v>
      </c>
      <c r="D1473" s="17" t="s">
        <v>1257</v>
      </c>
      <c r="E1473" s="17" t="s">
        <v>7693</v>
      </c>
      <c r="F1473" s="17" t="s">
        <v>7694</v>
      </c>
      <c r="G1473" s="18">
        <v>9.1999999999999993</v>
      </c>
      <c r="H1473" s="18">
        <v>14.68</v>
      </c>
      <c r="I1473" s="19">
        <v>2318259.29</v>
      </c>
      <c r="J1473" s="20">
        <v>41684</v>
      </c>
      <c r="K1473" s="17" t="s">
        <v>9752</v>
      </c>
      <c r="L1473" s="17" t="s">
        <v>8605</v>
      </c>
      <c r="M1473" s="17" t="s">
        <v>8764</v>
      </c>
      <c r="N1473" s="20">
        <v>42016</v>
      </c>
      <c r="O1473" s="20">
        <v>41811</v>
      </c>
      <c r="P1473" s="21">
        <f t="shared" si="44"/>
        <v>1</v>
      </c>
      <c r="Q1473" s="22">
        <f t="shared" si="45"/>
        <v>-205</v>
      </c>
    </row>
    <row r="1474" spans="1:17" x14ac:dyDescent="0.2">
      <c r="A1474" s="23">
        <v>80531.02</v>
      </c>
      <c r="B1474" s="17" t="s">
        <v>264</v>
      </c>
      <c r="C1474" s="17" t="s">
        <v>7858</v>
      </c>
      <c r="D1474" s="17" t="s">
        <v>363</v>
      </c>
      <c r="E1474" s="17" t="s">
        <v>7693</v>
      </c>
      <c r="F1474" s="17" t="s">
        <v>7694</v>
      </c>
      <c r="G1474" s="18">
        <v>22.81</v>
      </c>
      <c r="H1474" s="18">
        <v>26.92</v>
      </c>
      <c r="I1474" s="19">
        <v>853963.03</v>
      </c>
      <c r="J1474" s="20">
        <v>41467</v>
      </c>
      <c r="K1474" s="17" t="s">
        <v>9753</v>
      </c>
      <c r="L1474" s="17" t="s">
        <v>7763</v>
      </c>
      <c r="M1474" s="17" t="s">
        <v>9404</v>
      </c>
      <c r="N1474" s="20">
        <v>41577</v>
      </c>
      <c r="O1474" s="20">
        <v>41577</v>
      </c>
      <c r="P1474" s="21">
        <f t="shared" si="44"/>
        <v>0</v>
      </c>
      <c r="Q1474" s="22">
        <f t="shared" si="45"/>
        <v>0</v>
      </c>
    </row>
    <row r="1475" spans="1:17" x14ac:dyDescent="0.2">
      <c r="A1475" s="23">
        <v>117627</v>
      </c>
      <c r="B1475" s="17" t="s">
        <v>397</v>
      </c>
      <c r="C1475" s="17" t="s">
        <v>7750</v>
      </c>
      <c r="D1475" s="17" t="s">
        <v>398</v>
      </c>
      <c r="E1475" s="17" t="s">
        <v>7693</v>
      </c>
      <c r="F1475" s="17" t="s">
        <v>7694</v>
      </c>
      <c r="G1475" s="18">
        <v>0</v>
      </c>
      <c r="H1475" s="18">
        <v>5.32</v>
      </c>
      <c r="I1475" s="19">
        <v>840000</v>
      </c>
      <c r="J1475" s="20">
        <v>41782</v>
      </c>
      <c r="K1475" s="17" t="s">
        <v>9755</v>
      </c>
      <c r="L1475" s="17" t="s">
        <v>7874</v>
      </c>
      <c r="M1475" s="17" t="s">
        <v>8066</v>
      </c>
      <c r="N1475" s="20">
        <v>41905</v>
      </c>
      <c r="O1475" s="20">
        <v>41905</v>
      </c>
      <c r="P1475" s="21">
        <f t="shared" ref="P1475:P1538" si="46">IF(N1475=O1475,0,1)</f>
        <v>0</v>
      </c>
      <c r="Q1475" s="22">
        <f t="shared" ref="Q1475:Q1538" si="47">O1475-N1475</f>
        <v>0</v>
      </c>
    </row>
    <row r="1476" spans="1:17" x14ac:dyDescent="0.2">
      <c r="A1476" s="23">
        <v>81924.009999999995</v>
      </c>
      <c r="B1476" s="17" t="s">
        <v>269</v>
      </c>
      <c r="C1476" s="17" t="s">
        <v>7841</v>
      </c>
      <c r="D1476" s="17" t="s">
        <v>2533</v>
      </c>
      <c r="E1476" s="17" t="s">
        <v>7693</v>
      </c>
      <c r="F1476" s="17" t="s">
        <v>7694</v>
      </c>
      <c r="G1476" s="18">
        <v>18.350000000000001</v>
      </c>
      <c r="H1476" s="18">
        <v>21.45</v>
      </c>
      <c r="I1476" s="19">
        <v>287249.07</v>
      </c>
      <c r="J1476" s="20">
        <v>41684</v>
      </c>
      <c r="K1476" s="17" t="s">
        <v>9710</v>
      </c>
      <c r="L1476" s="17" t="s">
        <v>8034</v>
      </c>
      <c r="M1476" s="17" t="s">
        <v>8039</v>
      </c>
      <c r="N1476" s="20">
        <v>42016</v>
      </c>
      <c r="O1476" s="20">
        <v>41910</v>
      </c>
      <c r="P1476" s="21">
        <f t="shared" si="46"/>
        <v>1</v>
      </c>
      <c r="Q1476" s="22">
        <f t="shared" si="47"/>
        <v>-106</v>
      </c>
    </row>
    <row r="1477" spans="1:17" x14ac:dyDescent="0.2">
      <c r="A1477" s="23">
        <v>117595</v>
      </c>
      <c r="B1477" s="17" t="s">
        <v>86</v>
      </c>
      <c r="C1477" s="17" t="s">
        <v>7920</v>
      </c>
      <c r="D1477" s="17" t="s">
        <v>404</v>
      </c>
      <c r="E1477" s="17" t="s">
        <v>7693</v>
      </c>
      <c r="F1477" s="17" t="s">
        <v>7694</v>
      </c>
      <c r="G1477" s="18">
        <v>8.35</v>
      </c>
      <c r="H1477" s="18">
        <v>13.57</v>
      </c>
      <c r="I1477" s="19">
        <v>1722883.43</v>
      </c>
      <c r="J1477" s="20">
        <v>41733</v>
      </c>
      <c r="K1477" s="17" t="s">
        <v>9756</v>
      </c>
      <c r="L1477" s="17" t="s">
        <v>7946</v>
      </c>
      <c r="M1477" s="17" t="s">
        <v>8062</v>
      </c>
      <c r="N1477" s="20">
        <v>41908</v>
      </c>
      <c r="O1477" s="20">
        <v>41908</v>
      </c>
      <c r="P1477" s="21">
        <f t="shared" si="46"/>
        <v>0</v>
      </c>
      <c r="Q1477" s="22">
        <f t="shared" si="47"/>
        <v>0</v>
      </c>
    </row>
    <row r="1478" spans="1:17" x14ac:dyDescent="0.2">
      <c r="A1478" s="23">
        <v>103124.01</v>
      </c>
      <c r="B1478" s="17" t="s">
        <v>235</v>
      </c>
      <c r="C1478" s="17" t="s">
        <v>7861</v>
      </c>
      <c r="D1478" s="17" t="s">
        <v>665</v>
      </c>
      <c r="E1478" s="17" t="s">
        <v>7693</v>
      </c>
      <c r="F1478" s="17" t="s">
        <v>7694</v>
      </c>
      <c r="G1478" s="18">
        <v>7.8</v>
      </c>
      <c r="H1478" s="18">
        <v>14.9</v>
      </c>
      <c r="I1478" s="19">
        <v>420419.93</v>
      </c>
      <c r="J1478" s="20">
        <v>41684</v>
      </c>
      <c r="K1478" s="17" t="s">
        <v>9710</v>
      </c>
      <c r="L1478" s="17" t="s">
        <v>8034</v>
      </c>
      <c r="M1478" s="17" t="s">
        <v>8039</v>
      </c>
      <c r="N1478" s="20">
        <v>42016</v>
      </c>
      <c r="O1478" s="20">
        <v>41911</v>
      </c>
      <c r="P1478" s="21">
        <f t="shared" si="46"/>
        <v>1</v>
      </c>
      <c r="Q1478" s="22">
        <f t="shared" si="47"/>
        <v>-105</v>
      </c>
    </row>
    <row r="1479" spans="1:17" x14ac:dyDescent="0.2">
      <c r="A1479" s="23">
        <v>118753</v>
      </c>
      <c r="B1479" s="17" t="s">
        <v>278</v>
      </c>
      <c r="C1479" s="17" t="s">
        <v>7968</v>
      </c>
      <c r="D1479" s="17" t="s">
        <v>5178</v>
      </c>
      <c r="E1479" s="17" t="s">
        <v>7693</v>
      </c>
      <c r="F1479" s="17" t="s">
        <v>7694</v>
      </c>
      <c r="G1479" s="18">
        <v>0</v>
      </c>
      <c r="H1479" s="18">
        <v>0.57999999999999996</v>
      </c>
      <c r="I1479" s="19">
        <v>153982.42000000001</v>
      </c>
      <c r="J1479" s="20">
        <v>41733</v>
      </c>
      <c r="K1479" s="17" t="s">
        <v>9757</v>
      </c>
      <c r="L1479" s="17" t="s">
        <v>7773</v>
      </c>
      <c r="M1479" s="17" t="s">
        <v>8764</v>
      </c>
      <c r="N1479" s="20">
        <v>42016</v>
      </c>
      <c r="O1479" s="20">
        <v>41916</v>
      </c>
      <c r="P1479" s="21">
        <f t="shared" si="46"/>
        <v>1</v>
      </c>
      <c r="Q1479" s="22">
        <f t="shared" si="47"/>
        <v>-100</v>
      </c>
    </row>
    <row r="1480" spans="1:17" x14ac:dyDescent="0.2">
      <c r="A1480" s="23">
        <v>118754</v>
      </c>
      <c r="B1480" s="17" t="s">
        <v>278</v>
      </c>
      <c r="C1480" s="17" t="s">
        <v>7968</v>
      </c>
      <c r="D1480" s="17" t="s">
        <v>448</v>
      </c>
      <c r="E1480" s="17" t="s">
        <v>7693</v>
      </c>
      <c r="F1480" s="17" t="s">
        <v>7694</v>
      </c>
      <c r="G1480" s="18">
        <v>13.96</v>
      </c>
      <c r="H1480" s="18">
        <v>15.94</v>
      </c>
      <c r="I1480" s="19">
        <v>452788.61</v>
      </c>
      <c r="J1480" s="20">
        <v>41733</v>
      </c>
      <c r="K1480" s="17" t="s">
        <v>9757</v>
      </c>
      <c r="L1480" s="17" t="s">
        <v>7773</v>
      </c>
      <c r="M1480" s="17" t="s">
        <v>8764</v>
      </c>
      <c r="N1480" s="20">
        <v>42016</v>
      </c>
      <c r="O1480" s="20">
        <v>41916</v>
      </c>
      <c r="P1480" s="21">
        <f t="shared" si="46"/>
        <v>1</v>
      </c>
      <c r="Q1480" s="22">
        <f t="shared" si="47"/>
        <v>-100</v>
      </c>
    </row>
    <row r="1481" spans="1:17" x14ac:dyDescent="0.2">
      <c r="A1481" s="23">
        <v>84984.01</v>
      </c>
      <c r="B1481" s="17" t="s">
        <v>271</v>
      </c>
      <c r="C1481" s="17" t="s">
        <v>8123</v>
      </c>
      <c r="D1481" s="17" t="s">
        <v>9444</v>
      </c>
      <c r="E1481" s="17" t="s">
        <v>7693</v>
      </c>
      <c r="F1481" s="17" t="s">
        <v>7694</v>
      </c>
      <c r="G1481" s="18">
        <v>0</v>
      </c>
      <c r="H1481" s="18">
        <v>7.89</v>
      </c>
      <c r="I1481" s="19">
        <v>379572.45</v>
      </c>
      <c r="J1481" s="20">
        <v>41684</v>
      </c>
      <c r="K1481" s="17" t="s">
        <v>9758</v>
      </c>
      <c r="L1481" s="17" t="s">
        <v>8034</v>
      </c>
      <c r="M1481" s="17" t="s">
        <v>8039</v>
      </c>
      <c r="N1481" s="20">
        <v>41838</v>
      </c>
      <c r="O1481" s="20">
        <v>41838</v>
      </c>
      <c r="P1481" s="21">
        <f t="shared" si="46"/>
        <v>0</v>
      </c>
      <c r="Q1481" s="22">
        <f t="shared" si="47"/>
        <v>0</v>
      </c>
    </row>
    <row r="1482" spans="1:17" x14ac:dyDescent="0.2">
      <c r="A1482" s="23">
        <v>118752</v>
      </c>
      <c r="B1482" s="17" t="s">
        <v>278</v>
      </c>
      <c r="C1482" s="17" t="s">
        <v>7968</v>
      </c>
      <c r="D1482" s="17" t="s">
        <v>442</v>
      </c>
      <c r="E1482" s="17" t="s">
        <v>7693</v>
      </c>
      <c r="F1482" s="17" t="s">
        <v>7694</v>
      </c>
      <c r="G1482" s="18">
        <v>11.26</v>
      </c>
      <c r="H1482" s="18">
        <v>12.32</v>
      </c>
      <c r="I1482" s="19">
        <v>284394.65999999997</v>
      </c>
      <c r="J1482" s="20">
        <v>41733</v>
      </c>
      <c r="K1482" s="17" t="s">
        <v>9757</v>
      </c>
      <c r="L1482" s="17" t="s">
        <v>7773</v>
      </c>
      <c r="M1482" s="17" t="s">
        <v>8764</v>
      </c>
      <c r="N1482" s="20">
        <v>42016</v>
      </c>
      <c r="O1482" s="20">
        <v>41916</v>
      </c>
      <c r="P1482" s="21">
        <f t="shared" si="46"/>
        <v>1</v>
      </c>
      <c r="Q1482" s="22">
        <f t="shared" si="47"/>
        <v>-100</v>
      </c>
    </row>
    <row r="1483" spans="1:17" x14ac:dyDescent="0.2">
      <c r="A1483" s="23">
        <v>84110.01</v>
      </c>
      <c r="B1483" s="17" t="s">
        <v>284</v>
      </c>
      <c r="C1483" s="17" t="s">
        <v>7865</v>
      </c>
      <c r="D1483" s="17" t="s">
        <v>448</v>
      </c>
      <c r="E1483" s="17" t="s">
        <v>7693</v>
      </c>
      <c r="F1483" s="17" t="s">
        <v>7694</v>
      </c>
      <c r="G1483" s="18">
        <v>7.54</v>
      </c>
      <c r="H1483" s="18">
        <v>10.31</v>
      </c>
      <c r="I1483" s="19">
        <v>882870.74</v>
      </c>
      <c r="J1483" s="20">
        <v>41782</v>
      </c>
      <c r="K1483" s="17" t="s">
        <v>9759</v>
      </c>
      <c r="L1483" s="17" t="s">
        <v>7773</v>
      </c>
      <c r="M1483" s="17" t="s">
        <v>8764</v>
      </c>
      <c r="N1483" s="20">
        <v>42016</v>
      </c>
      <c r="O1483" s="20">
        <v>41936</v>
      </c>
      <c r="P1483" s="21">
        <f t="shared" si="46"/>
        <v>1</v>
      </c>
      <c r="Q1483" s="22">
        <f t="shared" si="47"/>
        <v>-80</v>
      </c>
    </row>
    <row r="1484" spans="1:17" x14ac:dyDescent="0.2">
      <c r="A1484" s="23">
        <v>118758</v>
      </c>
      <c r="B1484" s="17" t="s">
        <v>241</v>
      </c>
      <c r="C1484" s="17" t="s">
        <v>7915</v>
      </c>
      <c r="D1484" s="17" t="s">
        <v>1209</v>
      </c>
      <c r="E1484" s="17" t="s">
        <v>7693</v>
      </c>
      <c r="F1484" s="17" t="s">
        <v>7694</v>
      </c>
      <c r="G1484" s="18">
        <v>0</v>
      </c>
      <c r="H1484" s="18">
        <v>9.0500000000000007</v>
      </c>
      <c r="I1484" s="19">
        <v>259947.09</v>
      </c>
      <c r="J1484" s="20">
        <v>41684</v>
      </c>
      <c r="K1484" s="17" t="s">
        <v>8060</v>
      </c>
      <c r="L1484" s="17" t="s">
        <v>8034</v>
      </c>
      <c r="M1484" s="17" t="s">
        <v>8035</v>
      </c>
      <c r="N1484" s="20">
        <v>41834</v>
      </c>
      <c r="O1484" s="20">
        <v>41834</v>
      </c>
      <c r="P1484" s="21">
        <f t="shared" si="46"/>
        <v>0</v>
      </c>
      <c r="Q1484" s="22">
        <f t="shared" si="47"/>
        <v>0</v>
      </c>
    </row>
    <row r="1485" spans="1:17" x14ac:dyDescent="0.2">
      <c r="A1485" s="23">
        <v>117645</v>
      </c>
      <c r="B1485" s="17" t="s">
        <v>397</v>
      </c>
      <c r="C1485" s="17" t="s">
        <v>7750</v>
      </c>
      <c r="D1485" s="17" t="s">
        <v>4544</v>
      </c>
      <c r="E1485" s="17" t="s">
        <v>7693</v>
      </c>
      <c r="F1485" s="17" t="s">
        <v>7694</v>
      </c>
      <c r="G1485" s="18">
        <v>0</v>
      </c>
      <c r="H1485" s="18">
        <v>6.72</v>
      </c>
      <c r="I1485" s="19">
        <v>340569.5</v>
      </c>
      <c r="J1485" s="20">
        <v>41684</v>
      </c>
      <c r="K1485" s="17" t="s">
        <v>8760</v>
      </c>
      <c r="L1485" s="17" t="s">
        <v>8034</v>
      </c>
      <c r="M1485" s="17" t="s">
        <v>8035</v>
      </c>
      <c r="N1485" s="20">
        <v>41900</v>
      </c>
      <c r="O1485" s="20">
        <v>41900</v>
      </c>
      <c r="P1485" s="21">
        <f t="shared" si="46"/>
        <v>0</v>
      </c>
      <c r="Q1485" s="22">
        <f t="shared" si="47"/>
        <v>0</v>
      </c>
    </row>
    <row r="1486" spans="1:17" x14ac:dyDescent="0.2">
      <c r="A1486" s="23">
        <v>82020.009999999995</v>
      </c>
      <c r="B1486" s="17" t="s">
        <v>197</v>
      </c>
      <c r="C1486" s="17" t="s">
        <v>7759</v>
      </c>
      <c r="D1486" s="17" t="s">
        <v>99</v>
      </c>
      <c r="E1486" s="17" t="s">
        <v>7693</v>
      </c>
      <c r="F1486" s="17" t="s">
        <v>7694</v>
      </c>
      <c r="G1486" s="18">
        <v>4.38</v>
      </c>
      <c r="H1486" s="18">
        <v>5.42</v>
      </c>
      <c r="I1486" s="19">
        <v>335615.88</v>
      </c>
      <c r="J1486" s="20">
        <v>41782</v>
      </c>
      <c r="K1486" s="17" t="s">
        <v>8763</v>
      </c>
      <c r="L1486" s="17" t="s">
        <v>7699</v>
      </c>
      <c r="M1486" s="17" t="s">
        <v>8764</v>
      </c>
      <c r="N1486" s="20">
        <v>41943</v>
      </c>
      <c r="O1486" s="20">
        <v>41943</v>
      </c>
      <c r="P1486" s="21">
        <f t="shared" si="46"/>
        <v>0</v>
      </c>
      <c r="Q1486" s="22">
        <f t="shared" si="47"/>
        <v>0</v>
      </c>
    </row>
    <row r="1487" spans="1:17" x14ac:dyDescent="0.2">
      <c r="A1487" s="23">
        <v>118748</v>
      </c>
      <c r="B1487" s="17" t="s">
        <v>197</v>
      </c>
      <c r="C1487" s="17" t="s">
        <v>7759</v>
      </c>
      <c r="D1487" s="17" t="s">
        <v>676</v>
      </c>
      <c r="E1487" s="17" t="s">
        <v>7693</v>
      </c>
      <c r="F1487" s="17" t="s">
        <v>7694</v>
      </c>
      <c r="G1487" s="18">
        <v>0</v>
      </c>
      <c r="H1487" s="18">
        <v>2.59</v>
      </c>
      <c r="I1487" s="19">
        <v>470728.5</v>
      </c>
      <c r="J1487" s="20">
        <v>41782</v>
      </c>
      <c r="K1487" s="17" t="s">
        <v>8763</v>
      </c>
      <c r="L1487" s="17" t="s">
        <v>7699</v>
      </c>
      <c r="M1487" s="17" t="s">
        <v>8764</v>
      </c>
      <c r="N1487" s="20">
        <v>42016</v>
      </c>
      <c r="O1487" s="20">
        <v>41943</v>
      </c>
      <c r="P1487" s="21">
        <f t="shared" si="46"/>
        <v>1</v>
      </c>
      <c r="Q1487" s="22">
        <f t="shared" si="47"/>
        <v>-73</v>
      </c>
    </row>
    <row r="1488" spans="1:17" x14ac:dyDescent="0.2">
      <c r="A1488" s="23">
        <v>81350.02</v>
      </c>
      <c r="B1488" s="17" t="s">
        <v>366</v>
      </c>
      <c r="C1488" s="17" t="s">
        <v>7902</v>
      </c>
      <c r="D1488" s="17" t="s">
        <v>1257</v>
      </c>
      <c r="E1488" s="17" t="s">
        <v>7693</v>
      </c>
      <c r="F1488" s="17" t="s">
        <v>7694</v>
      </c>
      <c r="G1488" s="18">
        <v>17.88</v>
      </c>
      <c r="H1488" s="18">
        <v>22.4</v>
      </c>
      <c r="I1488" s="19">
        <v>747709.85</v>
      </c>
      <c r="J1488" s="20">
        <v>41782</v>
      </c>
      <c r="K1488" s="17" t="s">
        <v>9761</v>
      </c>
      <c r="L1488" s="17" t="s">
        <v>7699</v>
      </c>
      <c r="M1488" s="17" t="s">
        <v>9762</v>
      </c>
      <c r="N1488" s="20">
        <v>42016</v>
      </c>
      <c r="O1488" s="20">
        <v>41943</v>
      </c>
      <c r="P1488" s="21">
        <f t="shared" si="46"/>
        <v>1</v>
      </c>
      <c r="Q1488" s="22">
        <f t="shared" si="47"/>
        <v>-73</v>
      </c>
    </row>
    <row r="1489" spans="1:17" x14ac:dyDescent="0.2">
      <c r="A1489" s="23">
        <v>81061.03</v>
      </c>
      <c r="B1489" s="17" t="s">
        <v>131</v>
      </c>
      <c r="C1489" s="17" t="s">
        <v>7753</v>
      </c>
      <c r="D1489" s="17" t="s">
        <v>108</v>
      </c>
      <c r="E1489" s="17" t="s">
        <v>7693</v>
      </c>
      <c r="F1489" s="17" t="s">
        <v>7694</v>
      </c>
      <c r="G1489" s="18">
        <v>11.9</v>
      </c>
      <c r="H1489" s="18">
        <v>15.52</v>
      </c>
      <c r="I1489" s="19">
        <v>3863826.47</v>
      </c>
      <c r="J1489" s="20">
        <v>41978</v>
      </c>
      <c r="K1489" s="17" t="s">
        <v>9764</v>
      </c>
      <c r="L1489" s="17" t="s">
        <v>7849</v>
      </c>
      <c r="M1489" s="17" t="s">
        <v>8454</v>
      </c>
      <c r="N1489" s="20">
        <v>42245</v>
      </c>
      <c r="O1489" s="20">
        <v>42245</v>
      </c>
      <c r="P1489" s="21">
        <f t="shared" si="46"/>
        <v>0</v>
      </c>
      <c r="Q1489" s="22">
        <f t="shared" si="47"/>
        <v>0</v>
      </c>
    </row>
    <row r="1490" spans="1:17" x14ac:dyDescent="0.2">
      <c r="A1490" s="23">
        <v>118765</v>
      </c>
      <c r="B1490" s="17" t="s">
        <v>183</v>
      </c>
      <c r="C1490" s="17" t="s">
        <v>7835</v>
      </c>
      <c r="D1490" s="17" t="s">
        <v>3710</v>
      </c>
      <c r="E1490" s="17" t="s">
        <v>7693</v>
      </c>
      <c r="F1490" s="17" t="s">
        <v>7694</v>
      </c>
      <c r="G1490" s="18">
        <v>2.86</v>
      </c>
      <c r="H1490" s="18">
        <v>9.11</v>
      </c>
      <c r="I1490" s="19">
        <v>283575.2</v>
      </c>
      <c r="J1490" s="20">
        <v>41831</v>
      </c>
      <c r="K1490" s="17" t="s">
        <v>9766</v>
      </c>
      <c r="L1490" s="17" t="s">
        <v>7927</v>
      </c>
      <c r="M1490" s="17" t="s">
        <v>9733</v>
      </c>
      <c r="N1490" s="20">
        <v>42016</v>
      </c>
      <c r="O1490" s="20">
        <v>41949</v>
      </c>
      <c r="P1490" s="21">
        <f t="shared" si="46"/>
        <v>1</v>
      </c>
      <c r="Q1490" s="22">
        <f t="shared" si="47"/>
        <v>-67</v>
      </c>
    </row>
    <row r="1491" spans="1:17" x14ac:dyDescent="0.2">
      <c r="A1491" s="23">
        <v>118766</v>
      </c>
      <c r="B1491" s="17" t="s">
        <v>183</v>
      </c>
      <c r="C1491" s="17" t="s">
        <v>7835</v>
      </c>
      <c r="D1491" s="17" t="s">
        <v>491</v>
      </c>
      <c r="E1491" s="17" t="s">
        <v>7693</v>
      </c>
      <c r="F1491" s="17" t="s">
        <v>7694</v>
      </c>
      <c r="G1491" s="18">
        <v>0</v>
      </c>
      <c r="H1491" s="18">
        <v>1.37</v>
      </c>
      <c r="I1491" s="19">
        <v>77780.44</v>
      </c>
      <c r="J1491" s="20">
        <v>41831</v>
      </c>
      <c r="K1491" s="17" t="s">
        <v>9766</v>
      </c>
      <c r="L1491" s="17" t="s">
        <v>7927</v>
      </c>
      <c r="M1491" s="17" t="s">
        <v>9733</v>
      </c>
      <c r="N1491" s="20">
        <v>42016</v>
      </c>
      <c r="O1491" s="20">
        <v>41949</v>
      </c>
      <c r="P1491" s="21">
        <f t="shared" si="46"/>
        <v>1</v>
      </c>
      <c r="Q1491" s="22">
        <f t="shared" si="47"/>
        <v>-67</v>
      </c>
    </row>
    <row r="1492" spans="1:17" x14ac:dyDescent="0.2">
      <c r="A1492" s="23">
        <v>115564</v>
      </c>
      <c r="B1492" s="17" t="s">
        <v>152</v>
      </c>
      <c r="C1492" s="17" t="s">
        <v>7994</v>
      </c>
      <c r="D1492" s="17" t="s">
        <v>9769</v>
      </c>
      <c r="E1492" s="17" t="s">
        <v>7693</v>
      </c>
      <c r="F1492" s="17" t="s">
        <v>7694</v>
      </c>
      <c r="G1492" s="18">
        <v>0</v>
      </c>
      <c r="H1492" s="18">
        <v>12.88</v>
      </c>
      <c r="I1492" s="19">
        <v>695190.04</v>
      </c>
      <c r="J1492" s="20">
        <v>42090</v>
      </c>
      <c r="K1492" s="17" t="s">
        <v>9770</v>
      </c>
      <c r="L1492" s="17" t="s">
        <v>8034</v>
      </c>
      <c r="M1492" s="17" t="s">
        <v>8039</v>
      </c>
      <c r="N1492" s="20">
        <v>42255</v>
      </c>
      <c r="O1492" s="20">
        <v>42255</v>
      </c>
      <c r="P1492" s="21">
        <f t="shared" si="46"/>
        <v>0</v>
      </c>
      <c r="Q1492" s="22">
        <f t="shared" si="47"/>
        <v>0</v>
      </c>
    </row>
    <row r="1493" spans="1:17" x14ac:dyDescent="0.2">
      <c r="A1493" s="23">
        <v>83091.02</v>
      </c>
      <c r="B1493" s="17" t="s">
        <v>194</v>
      </c>
      <c r="C1493" s="17" t="s">
        <v>8336</v>
      </c>
      <c r="D1493" s="17" t="s">
        <v>442</v>
      </c>
      <c r="E1493" s="17" t="s">
        <v>7693</v>
      </c>
      <c r="F1493" s="17" t="s">
        <v>7694</v>
      </c>
      <c r="G1493" s="18">
        <v>21.5</v>
      </c>
      <c r="H1493" s="18">
        <v>26.4</v>
      </c>
      <c r="I1493" s="19">
        <v>638616.38</v>
      </c>
      <c r="J1493" s="20">
        <v>41831</v>
      </c>
      <c r="K1493" s="17" t="s">
        <v>9772</v>
      </c>
      <c r="L1493" s="17" t="s">
        <v>7773</v>
      </c>
      <c r="M1493" s="17" t="s">
        <v>8510</v>
      </c>
      <c r="N1493" s="20">
        <v>42016</v>
      </c>
      <c r="O1493" s="20">
        <v>41958</v>
      </c>
      <c r="P1493" s="21">
        <f t="shared" si="46"/>
        <v>1</v>
      </c>
      <c r="Q1493" s="22">
        <f t="shared" si="47"/>
        <v>-58</v>
      </c>
    </row>
    <row r="1494" spans="1:17" x14ac:dyDescent="0.2">
      <c r="A1494" s="23">
        <v>118741</v>
      </c>
      <c r="B1494" s="17" t="s">
        <v>128</v>
      </c>
      <c r="C1494" s="17" t="s">
        <v>7950</v>
      </c>
      <c r="D1494" s="17" t="s">
        <v>3693</v>
      </c>
      <c r="E1494" s="17" t="s">
        <v>7693</v>
      </c>
      <c r="F1494" s="17" t="s">
        <v>7694</v>
      </c>
      <c r="G1494" s="18">
        <v>6.83</v>
      </c>
      <c r="H1494" s="18">
        <v>8.3000000000000007</v>
      </c>
      <c r="I1494" s="19">
        <v>360238.02</v>
      </c>
      <c r="J1494" s="20">
        <v>41733</v>
      </c>
      <c r="K1494" s="17" t="s">
        <v>9773</v>
      </c>
      <c r="L1494" s="17" t="s">
        <v>7699</v>
      </c>
      <c r="M1494" s="17" t="s">
        <v>9717</v>
      </c>
      <c r="N1494" s="20">
        <v>42055</v>
      </c>
      <c r="O1494" s="20">
        <v>41943</v>
      </c>
      <c r="P1494" s="21">
        <f t="shared" si="46"/>
        <v>1</v>
      </c>
      <c r="Q1494" s="22">
        <f t="shared" si="47"/>
        <v>-112</v>
      </c>
    </row>
    <row r="1495" spans="1:17" x14ac:dyDescent="0.2">
      <c r="A1495" s="23">
        <v>83707.009999999995</v>
      </c>
      <c r="B1495" s="17" t="s">
        <v>86</v>
      </c>
      <c r="C1495" s="17" t="s">
        <v>7920</v>
      </c>
      <c r="D1495" s="17" t="s">
        <v>1372</v>
      </c>
      <c r="E1495" s="17" t="s">
        <v>7693</v>
      </c>
      <c r="F1495" s="17" t="s">
        <v>7694</v>
      </c>
      <c r="G1495" s="18">
        <v>0</v>
      </c>
      <c r="H1495" s="18">
        <v>3.17</v>
      </c>
      <c r="I1495" s="19">
        <v>192047.95</v>
      </c>
      <c r="J1495" s="20">
        <v>42090</v>
      </c>
      <c r="K1495" s="17" t="s">
        <v>8484</v>
      </c>
      <c r="L1495" s="17" t="s">
        <v>7946</v>
      </c>
      <c r="M1495" s="17" t="s">
        <v>9775</v>
      </c>
      <c r="N1495" s="20">
        <v>42250</v>
      </c>
      <c r="O1495" s="20">
        <v>42250</v>
      </c>
      <c r="P1495" s="21">
        <f t="shared" si="46"/>
        <v>0</v>
      </c>
      <c r="Q1495" s="22">
        <f t="shared" si="47"/>
        <v>0</v>
      </c>
    </row>
    <row r="1496" spans="1:17" x14ac:dyDescent="0.2">
      <c r="A1496" s="23">
        <v>121061</v>
      </c>
      <c r="B1496" s="17" t="s">
        <v>18</v>
      </c>
      <c r="C1496" s="17" t="s">
        <v>7700</v>
      </c>
      <c r="D1496" s="17" t="s">
        <v>363</v>
      </c>
      <c r="E1496" s="17" t="s">
        <v>7693</v>
      </c>
      <c r="F1496" s="17" t="s">
        <v>7694</v>
      </c>
      <c r="G1496" s="18">
        <v>0.15</v>
      </c>
      <c r="H1496" s="18">
        <v>1.1399999999999999</v>
      </c>
      <c r="I1496" s="19">
        <v>903485</v>
      </c>
      <c r="J1496" s="20">
        <v>42090</v>
      </c>
      <c r="K1496" s="17" t="s">
        <v>9777</v>
      </c>
      <c r="L1496" s="17" t="s">
        <v>7702</v>
      </c>
      <c r="M1496" s="17" t="s">
        <v>9126</v>
      </c>
      <c r="N1496" s="20">
        <v>42493</v>
      </c>
      <c r="O1496" s="20">
        <v>42493</v>
      </c>
      <c r="P1496" s="21">
        <f t="shared" si="46"/>
        <v>0</v>
      </c>
      <c r="Q1496" s="22">
        <f t="shared" si="47"/>
        <v>0</v>
      </c>
    </row>
    <row r="1497" spans="1:17" x14ac:dyDescent="0.2">
      <c r="A1497" s="23">
        <v>121048</v>
      </c>
      <c r="B1497" s="17" t="s">
        <v>83</v>
      </c>
      <c r="C1497" s="17" t="s">
        <v>8094</v>
      </c>
      <c r="D1497" s="17" t="s">
        <v>9779</v>
      </c>
      <c r="E1497" s="17" t="s">
        <v>7693</v>
      </c>
      <c r="F1497" s="17" t="s">
        <v>7694</v>
      </c>
      <c r="G1497" s="18">
        <v>0</v>
      </c>
      <c r="H1497" s="18">
        <v>0.72</v>
      </c>
      <c r="I1497" s="19">
        <v>99061.87</v>
      </c>
      <c r="J1497" s="20">
        <v>42090</v>
      </c>
      <c r="K1497" s="17" t="s">
        <v>8775</v>
      </c>
      <c r="L1497" s="17" t="s">
        <v>7696</v>
      </c>
      <c r="M1497" s="17" t="s">
        <v>8512</v>
      </c>
      <c r="N1497" s="20">
        <v>42285</v>
      </c>
      <c r="O1497" s="20">
        <v>42285</v>
      </c>
      <c r="P1497" s="21">
        <f t="shared" si="46"/>
        <v>0</v>
      </c>
      <c r="Q1497" s="22">
        <f t="shared" si="47"/>
        <v>0</v>
      </c>
    </row>
    <row r="1498" spans="1:17" x14ac:dyDescent="0.2">
      <c r="A1498" s="23">
        <v>117333</v>
      </c>
      <c r="B1498" s="17" t="s">
        <v>65</v>
      </c>
      <c r="C1498" s="17" t="s">
        <v>7771</v>
      </c>
      <c r="D1498" s="17" t="s">
        <v>9781</v>
      </c>
      <c r="E1498" s="17" t="s">
        <v>7693</v>
      </c>
      <c r="F1498" s="17" t="s">
        <v>7694</v>
      </c>
      <c r="G1498" s="18">
        <v>0</v>
      </c>
      <c r="H1498" s="18">
        <v>1.05</v>
      </c>
      <c r="I1498" s="19">
        <v>202069.03</v>
      </c>
      <c r="J1498" s="20">
        <v>41831</v>
      </c>
      <c r="K1498" s="17" t="s">
        <v>9782</v>
      </c>
      <c r="L1498" s="17" t="s">
        <v>7957</v>
      </c>
      <c r="M1498" s="17" t="s">
        <v>8764</v>
      </c>
      <c r="N1498" s="20">
        <v>42055</v>
      </c>
      <c r="O1498" s="20">
        <v>41958</v>
      </c>
      <c r="P1498" s="21">
        <f t="shared" si="46"/>
        <v>1</v>
      </c>
      <c r="Q1498" s="22">
        <f t="shared" si="47"/>
        <v>-97</v>
      </c>
    </row>
    <row r="1499" spans="1:17" x14ac:dyDescent="0.2">
      <c r="A1499" s="23">
        <v>117332</v>
      </c>
      <c r="B1499" s="17" t="s">
        <v>65</v>
      </c>
      <c r="C1499" s="17" t="s">
        <v>7771</v>
      </c>
      <c r="D1499" s="17" t="s">
        <v>6250</v>
      </c>
      <c r="E1499" s="17" t="s">
        <v>7693</v>
      </c>
      <c r="F1499" s="17" t="s">
        <v>7694</v>
      </c>
      <c r="G1499" s="18">
        <v>0</v>
      </c>
      <c r="H1499" s="18">
        <v>3.98</v>
      </c>
      <c r="I1499" s="19">
        <v>712317.82</v>
      </c>
      <c r="J1499" s="20">
        <v>41831</v>
      </c>
      <c r="K1499" s="17" t="s">
        <v>9782</v>
      </c>
      <c r="L1499" s="17" t="s">
        <v>7957</v>
      </c>
      <c r="M1499" s="17" t="s">
        <v>8764</v>
      </c>
      <c r="N1499" s="20">
        <v>42055</v>
      </c>
      <c r="O1499" s="20">
        <v>41958</v>
      </c>
      <c r="P1499" s="21">
        <f t="shared" si="46"/>
        <v>1</v>
      </c>
      <c r="Q1499" s="22">
        <f t="shared" si="47"/>
        <v>-97</v>
      </c>
    </row>
    <row r="1500" spans="1:17" x14ac:dyDescent="0.2">
      <c r="A1500" s="23">
        <v>121047</v>
      </c>
      <c r="B1500" s="17" t="s">
        <v>83</v>
      </c>
      <c r="C1500" s="17" t="s">
        <v>8094</v>
      </c>
      <c r="D1500" s="17" t="s">
        <v>139</v>
      </c>
      <c r="E1500" s="17" t="s">
        <v>7693</v>
      </c>
      <c r="F1500" s="17" t="s">
        <v>7694</v>
      </c>
      <c r="G1500" s="18">
        <v>13.83</v>
      </c>
      <c r="H1500" s="18">
        <v>16.43</v>
      </c>
      <c r="I1500" s="19">
        <v>512693.14</v>
      </c>
      <c r="J1500" s="20">
        <v>42090</v>
      </c>
      <c r="K1500" s="17" t="s">
        <v>8775</v>
      </c>
      <c r="L1500" s="17" t="s">
        <v>7696</v>
      </c>
      <c r="M1500" s="17" t="s">
        <v>9785</v>
      </c>
      <c r="N1500" s="20">
        <v>42285</v>
      </c>
      <c r="O1500" s="20">
        <v>42285</v>
      </c>
      <c r="P1500" s="21">
        <f t="shared" si="46"/>
        <v>0</v>
      </c>
      <c r="Q1500" s="22">
        <f t="shared" si="47"/>
        <v>0</v>
      </c>
    </row>
    <row r="1501" spans="1:17" x14ac:dyDescent="0.2">
      <c r="A1501" s="23">
        <v>119184</v>
      </c>
      <c r="B1501" s="17" t="s">
        <v>217</v>
      </c>
      <c r="C1501" s="17" t="s">
        <v>8003</v>
      </c>
      <c r="D1501" s="17" t="s">
        <v>503</v>
      </c>
      <c r="E1501" s="17" t="s">
        <v>7693</v>
      </c>
      <c r="F1501" s="17" t="s">
        <v>7694</v>
      </c>
      <c r="G1501" s="18">
        <v>18.510000000000002</v>
      </c>
      <c r="H1501" s="18">
        <v>25.22</v>
      </c>
      <c r="I1501" s="19">
        <v>1280510.3500000001</v>
      </c>
      <c r="J1501" s="20">
        <v>41684</v>
      </c>
      <c r="K1501" s="17" t="s">
        <v>9786</v>
      </c>
      <c r="L1501" s="17" t="s">
        <v>8034</v>
      </c>
      <c r="M1501" s="17" t="s">
        <v>9787</v>
      </c>
      <c r="N1501" s="20">
        <v>42061</v>
      </c>
      <c r="O1501" s="20">
        <v>41875</v>
      </c>
      <c r="P1501" s="21">
        <f t="shared" si="46"/>
        <v>1</v>
      </c>
      <c r="Q1501" s="22">
        <f t="shared" si="47"/>
        <v>-186</v>
      </c>
    </row>
    <row r="1502" spans="1:17" x14ac:dyDescent="0.2">
      <c r="A1502" s="23">
        <v>114850</v>
      </c>
      <c r="B1502" s="17" t="s">
        <v>18</v>
      </c>
      <c r="C1502" s="17" t="s">
        <v>7700</v>
      </c>
      <c r="D1502" s="17" t="s">
        <v>503</v>
      </c>
      <c r="E1502" s="17" t="s">
        <v>7693</v>
      </c>
      <c r="F1502" s="17" t="s">
        <v>7694</v>
      </c>
      <c r="G1502" s="18">
        <v>5.86</v>
      </c>
      <c r="H1502" s="18">
        <v>9.3000000000000007</v>
      </c>
      <c r="I1502" s="19">
        <v>1574408.69</v>
      </c>
      <c r="J1502" s="20">
        <v>40585</v>
      </c>
      <c r="K1502" s="17" t="s">
        <v>9788</v>
      </c>
      <c r="L1502" s="17" t="s">
        <v>7822</v>
      </c>
      <c r="M1502" s="17" t="s">
        <v>9789</v>
      </c>
      <c r="N1502" s="20">
        <v>42079</v>
      </c>
      <c r="O1502" s="20">
        <v>40753</v>
      </c>
      <c r="P1502" s="21">
        <f t="shared" si="46"/>
        <v>1</v>
      </c>
      <c r="Q1502" s="22">
        <f t="shared" si="47"/>
        <v>-1326</v>
      </c>
    </row>
    <row r="1503" spans="1:17" x14ac:dyDescent="0.2">
      <c r="A1503" s="23">
        <v>114851</v>
      </c>
      <c r="B1503" s="17" t="s">
        <v>18</v>
      </c>
      <c r="C1503" s="17" t="s">
        <v>7700</v>
      </c>
      <c r="D1503" s="17" t="s">
        <v>696</v>
      </c>
      <c r="E1503" s="17" t="s">
        <v>7693</v>
      </c>
      <c r="F1503" s="17" t="s">
        <v>7694</v>
      </c>
      <c r="G1503" s="18">
        <v>8.99</v>
      </c>
      <c r="H1503" s="18">
        <v>10.14</v>
      </c>
      <c r="I1503" s="19">
        <v>609511.01</v>
      </c>
      <c r="J1503" s="20">
        <v>40585</v>
      </c>
      <c r="K1503" s="17" t="s">
        <v>9788</v>
      </c>
      <c r="L1503" s="17" t="s">
        <v>7822</v>
      </c>
      <c r="M1503" s="17" t="s">
        <v>9789</v>
      </c>
      <c r="N1503" s="20">
        <v>42079</v>
      </c>
      <c r="O1503" s="20">
        <v>40753</v>
      </c>
      <c r="P1503" s="21">
        <f t="shared" si="46"/>
        <v>1</v>
      </c>
      <c r="Q1503" s="22">
        <f t="shared" si="47"/>
        <v>-1326</v>
      </c>
    </row>
    <row r="1504" spans="1:17" x14ac:dyDescent="0.2">
      <c r="A1504" s="23">
        <v>81658.009999999995</v>
      </c>
      <c r="B1504" s="17" t="s">
        <v>131</v>
      </c>
      <c r="C1504" s="17" t="s">
        <v>7753</v>
      </c>
      <c r="D1504" s="17" t="s">
        <v>1837</v>
      </c>
      <c r="E1504" s="17" t="s">
        <v>7693</v>
      </c>
      <c r="F1504" s="17" t="s">
        <v>7694</v>
      </c>
      <c r="G1504" s="18">
        <v>4.3</v>
      </c>
      <c r="H1504" s="18">
        <v>7.4</v>
      </c>
      <c r="I1504" s="19">
        <v>578893.85</v>
      </c>
      <c r="J1504" s="20">
        <v>42090</v>
      </c>
      <c r="K1504" s="17" t="s">
        <v>9791</v>
      </c>
      <c r="L1504" s="17" t="s">
        <v>7849</v>
      </c>
      <c r="M1504" s="17" t="s">
        <v>3213</v>
      </c>
      <c r="N1504" s="20">
        <v>42277</v>
      </c>
      <c r="O1504" s="20">
        <v>42277</v>
      </c>
      <c r="P1504" s="21">
        <f t="shared" si="46"/>
        <v>0</v>
      </c>
      <c r="Q1504" s="22">
        <f t="shared" si="47"/>
        <v>0</v>
      </c>
    </row>
    <row r="1505" spans="1:17" x14ac:dyDescent="0.2">
      <c r="A1505" s="23">
        <v>117582</v>
      </c>
      <c r="B1505" s="17" t="s">
        <v>169</v>
      </c>
      <c r="C1505" s="17" t="s">
        <v>7694</v>
      </c>
      <c r="D1505" s="17" t="s">
        <v>385</v>
      </c>
      <c r="E1505" s="17" t="s">
        <v>7693</v>
      </c>
      <c r="F1505" s="17" t="s">
        <v>7694</v>
      </c>
      <c r="G1505" s="18">
        <v>14.98</v>
      </c>
      <c r="H1505" s="18">
        <v>17.079999999999998</v>
      </c>
      <c r="I1505" s="19">
        <v>879414.93</v>
      </c>
      <c r="J1505" s="20">
        <v>41467</v>
      </c>
      <c r="K1505" s="17" t="s">
        <v>9792</v>
      </c>
      <c r="L1505" s="17" t="s">
        <v>7699</v>
      </c>
      <c r="M1505" s="17" t="s">
        <v>8432</v>
      </c>
      <c r="N1505" s="20">
        <v>41577</v>
      </c>
      <c r="O1505" s="20">
        <v>41577</v>
      </c>
      <c r="P1505" s="21">
        <f t="shared" si="46"/>
        <v>0</v>
      </c>
      <c r="Q1505" s="22">
        <f t="shared" si="47"/>
        <v>0</v>
      </c>
    </row>
    <row r="1506" spans="1:17" x14ac:dyDescent="0.2">
      <c r="A1506" s="23">
        <v>102171.01</v>
      </c>
      <c r="B1506" s="17" t="s">
        <v>54</v>
      </c>
      <c r="C1506" s="17" t="s">
        <v>7709</v>
      </c>
      <c r="D1506" s="17" t="s">
        <v>555</v>
      </c>
      <c r="E1506" s="17" t="s">
        <v>7693</v>
      </c>
      <c r="F1506" s="17" t="s">
        <v>7694</v>
      </c>
      <c r="G1506" s="18">
        <v>13.53</v>
      </c>
      <c r="H1506" s="18">
        <v>14.45</v>
      </c>
      <c r="I1506" s="19">
        <v>284872.82</v>
      </c>
      <c r="J1506" s="20">
        <v>41831</v>
      </c>
      <c r="K1506" s="17" t="s">
        <v>9793</v>
      </c>
      <c r="L1506" s="17" t="s">
        <v>7706</v>
      </c>
      <c r="M1506" s="17" t="s">
        <v>8769</v>
      </c>
      <c r="N1506" s="20">
        <v>42095</v>
      </c>
      <c r="O1506" s="20">
        <v>41939</v>
      </c>
      <c r="P1506" s="21">
        <f t="shared" si="46"/>
        <v>1</v>
      </c>
      <c r="Q1506" s="22">
        <f t="shared" si="47"/>
        <v>-156</v>
      </c>
    </row>
    <row r="1507" spans="1:17" x14ac:dyDescent="0.2">
      <c r="A1507" s="23">
        <v>109910.01</v>
      </c>
      <c r="B1507" s="17" t="s">
        <v>18</v>
      </c>
      <c r="C1507" s="17" t="s">
        <v>7700</v>
      </c>
      <c r="D1507" s="17" t="s">
        <v>114</v>
      </c>
      <c r="E1507" s="17" t="s">
        <v>7693</v>
      </c>
      <c r="F1507" s="17" t="s">
        <v>7694</v>
      </c>
      <c r="G1507" s="18">
        <v>22.98</v>
      </c>
      <c r="H1507" s="18">
        <v>30.6</v>
      </c>
      <c r="I1507" s="19">
        <v>4635416</v>
      </c>
      <c r="J1507" s="20">
        <v>41565</v>
      </c>
      <c r="K1507" s="17" t="s">
        <v>9794</v>
      </c>
      <c r="L1507" s="17" t="s">
        <v>7822</v>
      </c>
      <c r="M1507" s="17" t="s">
        <v>9795</v>
      </c>
      <c r="N1507" s="20">
        <v>41851</v>
      </c>
      <c r="O1507" s="20">
        <v>41851</v>
      </c>
      <c r="P1507" s="21">
        <f t="shared" si="46"/>
        <v>0</v>
      </c>
      <c r="Q1507" s="22">
        <f t="shared" si="47"/>
        <v>0</v>
      </c>
    </row>
    <row r="1508" spans="1:17" x14ac:dyDescent="0.2">
      <c r="A1508" s="23">
        <v>83588.009999999995</v>
      </c>
      <c r="B1508" s="17" t="s">
        <v>54</v>
      </c>
      <c r="C1508" s="17" t="s">
        <v>7709</v>
      </c>
      <c r="D1508" s="17" t="s">
        <v>3006</v>
      </c>
      <c r="E1508" s="17" t="s">
        <v>7693</v>
      </c>
      <c r="F1508" s="17" t="s">
        <v>7694</v>
      </c>
      <c r="G1508" s="18">
        <v>4.3</v>
      </c>
      <c r="H1508" s="18">
        <v>6.66</v>
      </c>
      <c r="I1508" s="19">
        <v>841263.93</v>
      </c>
      <c r="J1508" s="20">
        <v>41831</v>
      </c>
      <c r="K1508" s="17" t="s">
        <v>9796</v>
      </c>
      <c r="L1508" s="17" t="s">
        <v>7706</v>
      </c>
      <c r="M1508" s="17" t="s">
        <v>8769</v>
      </c>
      <c r="N1508" s="20">
        <v>42095</v>
      </c>
      <c r="O1508" s="20">
        <v>41939</v>
      </c>
      <c r="P1508" s="21">
        <f t="shared" si="46"/>
        <v>1</v>
      </c>
      <c r="Q1508" s="22">
        <f t="shared" si="47"/>
        <v>-156</v>
      </c>
    </row>
    <row r="1509" spans="1:17" x14ac:dyDescent="0.2">
      <c r="A1509" s="23">
        <v>120291</v>
      </c>
      <c r="B1509" s="17" t="s">
        <v>287</v>
      </c>
      <c r="C1509" s="17" t="s">
        <v>8160</v>
      </c>
      <c r="D1509" s="17" t="s">
        <v>114</v>
      </c>
      <c r="E1509" s="17" t="s">
        <v>7693</v>
      </c>
      <c r="F1509" s="17" t="s">
        <v>7694</v>
      </c>
      <c r="G1509" s="18">
        <v>7.28</v>
      </c>
      <c r="H1509" s="18">
        <v>16.239999999999998</v>
      </c>
      <c r="I1509" s="19">
        <v>5313962.16</v>
      </c>
      <c r="J1509" s="20">
        <v>41978</v>
      </c>
      <c r="K1509" s="17" t="s">
        <v>9798</v>
      </c>
      <c r="L1509" s="17" t="s">
        <v>7744</v>
      </c>
      <c r="M1509" s="17" t="s">
        <v>8086</v>
      </c>
      <c r="N1509" s="20">
        <v>42398</v>
      </c>
      <c r="O1509" s="20">
        <v>42398</v>
      </c>
      <c r="P1509" s="21">
        <f t="shared" si="46"/>
        <v>0</v>
      </c>
      <c r="Q1509" s="22">
        <f t="shared" si="47"/>
        <v>0</v>
      </c>
    </row>
    <row r="1510" spans="1:17" x14ac:dyDescent="0.2">
      <c r="A1510" s="23">
        <v>119621</v>
      </c>
      <c r="B1510" s="17" t="s">
        <v>229</v>
      </c>
      <c r="C1510" s="17" t="s">
        <v>7854</v>
      </c>
      <c r="D1510" s="17" t="s">
        <v>8037</v>
      </c>
      <c r="E1510" s="17" t="s">
        <v>7693</v>
      </c>
      <c r="F1510" s="17" t="s">
        <v>7694</v>
      </c>
      <c r="G1510" s="18">
        <v>0</v>
      </c>
      <c r="H1510" s="18">
        <v>9.89</v>
      </c>
      <c r="I1510" s="19">
        <v>404144.67</v>
      </c>
      <c r="J1510" s="20">
        <v>41684</v>
      </c>
      <c r="K1510" s="17" t="s">
        <v>8038</v>
      </c>
      <c r="L1510" s="17" t="s">
        <v>8034</v>
      </c>
      <c r="M1510" s="17" t="s">
        <v>8039</v>
      </c>
      <c r="N1510" s="20">
        <v>41894</v>
      </c>
      <c r="O1510" s="20">
        <v>41894</v>
      </c>
      <c r="P1510" s="21">
        <f t="shared" si="46"/>
        <v>0</v>
      </c>
      <c r="Q1510" s="22">
        <f t="shared" si="47"/>
        <v>0</v>
      </c>
    </row>
    <row r="1511" spans="1:17" x14ac:dyDescent="0.2">
      <c r="A1511" s="23">
        <v>117597</v>
      </c>
      <c r="B1511" s="17" t="s">
        <v>40</v>
      </c>
      <c r="C1511" s="17" t="s">
        <v>7781</v>
      </c>
      <c r="D1511" s="17" t="s">
        <v>6525</v>
      </c>
      <c r="E1511" s="17" t="s">
        <v>7693</v>
      </c>
      <c r="F1511" s="17" t="s">
        <v>7694</v>
      </c>
      <c r="G1511" s="18">
        <v>16</v>
      </c>
      <c r="H1511" s="18">
        <v>18.11</v>
      </c>
      <c r="I1511" s="19">
        <v>510583.37</v>
      </c>
      <c r="J1511" s="20">
        <v>42048</v>
      </c>
      <c r="K1511" s="17" t="s">
        <v>9800</v>
      </c>
      <c r="L1511" s="17" t="s">
        <v>8322</v>
      </c>
      <c r="M1511" s="17" t="s">
        <v>3213</v>
      </c>
      <c r="N1511" s="20">
        <v>42192</v>
      </c>
      <c r="O1511" s="20">
        <v>42192</v>
      </c>
      <c r="P1511" s="21">
        <f t="shared" si="46"/>
        <v>0</v>
      </c>
      <c r="Q1511" s="22">
        <f t="shared" si="47"/>
        <v>0</v>
      </c>
    </row>
    <row r="1512" spans="1:17" x14ac:dyDescent="0.2">
      <c r="A1512" s="23">
        <v>102107.01</v>
      </c>
      <c r="B1512" s="17" t="s">
        <v>254</v>
      </c>
      <c r="C1512" s="17" t="s">
        <v>7721</v>
      </c>
      <c r="D1512" s="17" t="s">
        <v>6589</v>
      </c>
      <c r="E1512" s="17" t="s">
        <v>7693</v>
      </c>
      <c r="F1512" s="17" t="s">
        <v>7694</v>
      </c>
      <c r="G1512" s="18">
        <v>7.05</v>
      </c>
      <c r="H1512" s="18">
        <v>16.37</v>
      </c>
      <c r="I1512" s="19">
        <v>589162.85</v>
      </c>
      <c r="J1512" s="20">
        <v>42048</v>
      </c>
      <c r="K1512" s="17" t="s">
        <v>8494</v>
      </c>
      <c r="L1512" s="17" t="s">
        <v>8034</v>
      </c>
      <c r="M1512" s="17" t="s">
        <v>8039</v>
      </c>
      <c r="N1512" s="20">
        <v>42298</v>
      </c>
      <c r="O1512" s="20">
        <v>42298</v>
      </c>
      <c r="P1512" s="21">
        <f t="shared" si="46"/>
        <v>0</v>
      </c>
      <c r="Q1512" s="22">
        <f t="shared" si="47"/>
        <v>0</v>
      </c>
    </row>
    <row r="1513" spans="1:17" x14ac:dyDescent="0.2">
      <c r="A1513" s="23">
        <v>117718</v>
      </c>
      <c r="B1513" s="17" t="s">
        <v>54</v>
      </c>
      <c r="C1513" s="17" t="s">
        <v>7709</v>
      </c>
      <c r="D1513" s="17" t="s">
        <v>2629</v>
      </c>
      <c r="E1513" s="17" t="s">
        <v>7693</v>
      </c>
      <c r="F1513" s="17" t="s">
        <v>7694</v>
      </c>
      <c r="G1513" s="18">
        <v>4.7</v>
      </c>
      <c r="H1513" s="18">
        <v>7.21</v>
      </c>
      <c r="I1513" s="19">
        <v>1050692.79</v>
      </c>
      <c r="J1513" s="20">
        <v>41831</v>
      </c>
      <c r="K1513" s="17" t="s">
        <v>9802</v>
      </c>
      <c r="L1513" s="17" t="s">
        <v>7699</v>
      </c>
      <c r="M1513" s="17" t="s">
        <v>8769</v>
      </c>
      <c r="N1513" s="20">
        <v>42108</v>
      </c>
      <c r="O1513" s="20">
        <v>41989</v>
      </c>
      <c r="P1513" s="21">
        <f t="shared" si="46"/>
        <v>1</v>
      </c>
      <c r="Q1513" s="22">
        <f t="shared" si="47"/>
        <v>-119</v>
      </c>
    </row>
    <row r="1514" spans="1:17" x14ac:dyDescent="0.2">
      <c r="A1514" s="23">
        <v>83925.01</v>
      </c>
      <c r="B1514" s="17" t="s">
        <v>54</v>
      </c>
      <c r="C1514" s="17" t="s">
        <v>7709</v>
      </c>
      <c r="D1514" s="17" t="s">
        <v>913</v>
      </c>
      <c r="E1514" s="17" t="s">
        <v>7693</v>
      </c>
      <c r="F1514" s="17" t="s">
        <v>7694</v>
      </c>
      <c r="G1514" s="18">
        <v>19.7</v>
      </c>
      <c r="H1514" s="18">
        <v>21.05</v>
      </c>
      <c r="I1514" s="19">
        <v>533395.82999999996</v>
      </c>
      <c r="J1514" s="20">
        <v>41831</v>
      </c>
      <c r="K1514" s="17" t="s">
        <v>9802</v>
      </c>
      <c r="L1514" s="17" t="s">
        <v>7699</v>
      </c>
      <c r="M1514" s="17" t="s">
        <v>8769</v>
      </c>
      <c r="N1514" s="20">
        <v>42108</v>
      </c>
      <c r="O1514" s="20">
        <v>41989</v>
      </c>
      <c r="P1514" s="21">
        <f t="shared" si="46"/>
        <v>1</v>
      </c>
      <c r="Q1514" s="22">
        <f t="shared" si="47"/>
        <v>-119</v>
      </c>
    </row>
    <row r="1515" spans="1:17" x14ac:dyDescent="0.2">
      <c r="A1515" s="23">
        <v>105841.01</v>
      </c>
      <c r="B1515" s="17" t="s">
        <v>202</v>
      </c>
      <c r="C1515" s="17" t="s">
        <v>8070</v>
      </c>
      <c r="D1515" s="17" t="s">
        <v>356</v>
      </c>
      <c r="E1515" s="17" t="s">
        <v>7693</v>
      </c>
      <c r="F1515" s="17" t="s">
        <v>7694</v>
      </c>
      <c r="G1515" s="18">
        <v>20.22</v>
      </c>
      <c r="H1515" s="18">
        <v>28.47</v>
      </c>
      <c r="I1515" s="19">
        <v>2514632.17</v>
      </c>
      <c r="J1515" s="20">
        <v>42090</v>
      </c>
      <c r="K1515" s="17" t="s">
        <v>9804</v>
      </c>
      <c r="L1515" s="17" t="s">
        <v>7763</v>
      </c>
      <c r="M1515" s="17" t="s">
        <v>8521</v>
      </c>
      <c r="N1515" s="20">
        <v>42275</v>
      </c>
      <c r="O1515" s="20">
        <v>42275</v>
      </c>
      <c r="P1515" s="21">
        <f t="shared" si="46"/>
        <v>0</v>
      </c>
      <c r="Q1515" s="22">
        <f t="shared" si="47"/>
        <v>0</v>
      </c>
    </row>
    <row r="1516" spans="1:17" x14ac:dyDescent="0.2">
      <c r="A1516" s="23">
        <v>120422</v>
      </c>
      <c r="B1516" s="17" t="s">
        <v>294</v>
      </c>
      <c r="C1516" s="17" t="s">
        <v>8191</v>
      </c>
      <c r="D1516" s="17" t="s">
        <v>448</v>
      </c>
      <c r="E1516" s="17" t="s">
        <v>7693</v>
      </c>
      <c r="F1516" s="17" t="s">
        <v>7694</v>
      </c>
      <c r="G1516" s="18">
        <v>0</v>
      </c>
      <c r="H1516" s="18">
        <v>4.3499999999999996</v>
      </c>
      <c r="I1516" s="19">
        <v>580612.32999999996</v>
      </c>
      <c r="J1516" s="20">
        <v>42048</v>
      </c>
      <c r="K1516" s="17" t="s">
        <v>9468</v>
      </c>
      <c r="L1516" s="17" t="s">
        <v>8034</v>
      </c>
      <c r="M1516" s="17" t="s">
        <v>8469</v>
      </c>
      <c r="N1516" s="20">
        <v>42264</v>
      </c>
      <c r="O1516" s="20">
        <v>42264</v>
      </c>
      <c r="P1516" s="21">
        <f t="shared" si="46"/>
        <v>0</v>
      </c>
      <c r="Q1516" s="22">
        <f t="shared" si="47"/>
        <v>0</v>
      </c>
    </row>
    <row r="1517" spans="1:17" x14ac:dyDescent="0.2">
      <c r="A1517" s="23">
        <v>122466</v>
      </c>
      <c r="B1517" s="17" t="s">
        <v>40</v>
      </c>
      <c r="C1517" s="17" t="s">
        <v>7781</v>
      </c>
      <c r="D1517" s="17" t="s">
        <v>119</v>
      </c>
      <c r="E1517" s="17" t="s">
        <v>7693</v>
      </c>
      <c r="F1517" s="17" t="s">
        <v>7694</v>
      </c>
      <c r="G1517" s="18">
        <v>13.89</v>
      </c>
      <c r="H1517" s="18">
        <v>16.510000000000002</v>
      </c>
      <c r="I1517" s="19">
        <v>668952.56000000006</v>
      </c>
      <c r="J1517" s="20">
        <v>42545</v>
      </c>
      <c r="K1517" s="17" t="s">
        <v>9805</v>
      </c>
      <c r="L1517" s="17" t="s">
        <v>7699</v>
      </c>
      <c r="M1517" s="17" t="s">
        <v>9206</v>
      </c>
      <c r="N1517" s="20">
        <v>42689</v>
      </c>
      <c r="O1517" s="20">
        <v>42689</v>
      </c>
      <c r="P1517" s="21">
        <f t="shared" si="46"/>
        <v>0</v>
      </c>
      <c r="Q1517" s="22">
        <f t="shared" si="47"/>
        <v>0</v>
      </c>
    </row>
    <row r="1518" spans="1:17" x14ac:dyDescent="0.2">
      <c r="A1518" s="23">
        <v>85076.01</v>
      </c>
      <c r="B1518" s="17" t="s">
        <v>310</v>
      </c>
      <c r="C1518" s="17" t="s">
        <v>7878</v>
      </c>
      <c r="D1518" s="17" t="s">
        <v>644</v>
      </c>
      <c r="E1518" s="17" t="s">
        <v>7693</v>
      </c>
      <c r="F1518" s="17" t="s">
        <v>7694</v>
      </c>
      <c r="G1518" s="18">
        <v>0</v>
      </c>
      <c r="H1518" s="18">
        <v>8.9</v>
      </c>
      <c r="I1518" s="19">
        <v>3455256.06</v>
      </c>
      <c r="J1518" s="20">
        <v>42503</v>
      </c>
      <c r="K1518" s="17" t="s">
        <v>8501</v>
      </c>
      <c r="L1518" s="17" t="s">
        <v>7874</v>
      </c>
      <c r="M1518" s="17" t="s">
        <v>8062</v>
      </c>
      <c r="N1518" s="20">
        <v>42671</v>
      </c>
      <c r="O1518" s="20">
        <v>42671</v>
      </c>
      <c r="P1518" s="21">
        <f t="shared" si="46"/>
        <v>0</v>
      </c>
      <c r="Q1518" s="22">
        <f t="shared" si="47"/>
        <v>0</v>
      </c>
    </row>
    <row r="1519" spans="1:17" x14ac:dyDescent="0.2">
      <c r="A1519" s="23">
        <v>81734.02</v>
      </c>
      <c r="B1519" s="17" t="s">
        <v>49</v>
      </c>
      <c r="C1519" s="17" t="s">
        <v>7692</v>
      </c>
      <c r="D1519" s="17" t="s">
        <v>644</v>
      </c>
      <c r="E1519" s="17" t="s">
        <v>7693</v>
      </c>
      <c r="F1519" s="17" t="s">
        <v>7694</v>
      </c>
      <c r="G1519" s="18">
        <v>11.58</v>
      </c>
      <c r="H1519" s="18">
        <v>16.55</v>
      </c>
      <c r="I1519" s="19">
        <v>884320.79</v>
      </c>
      <c r="J1519" s="20">
        <v>42195</v>
      </c>
      <c r="K1519" s="17" t="s">
        <v>9806</v>
      </c>
      <c r="L1519" s="17" t="s">
        <v>7699</v>
      </c>
      <c r="M1519" s="17" t="s">
        <v>9785</v>
      </c>
      <c r="N1519" s="20">
        <v>42308</v>
      </c>
      <c r="O1519" s="20">
        <v>42308</v>
      </c>
      <c r="P1519" s="21">
        <f t="shared" si="46"/>
        <v>0</v>
      </c>
      <c r="Q1519" s="22">
        <f t="shared" si="47"/>
        <v>0</v>
      </c>
    </row>
    <row r="1520" spans="1:17" x14ac:dyDescent="0.2">
      <c r="A1520" s="23">
        <v>122475</v>
      </c>
      <c r="B1520" s="17" t="s">
        <v>43</v>
      </c>
      <c r="C1520" s="17" t="s">
        <v>7816</v>
      </c>
      <c r="D1520" s="17" t="s">
        <v>360</v>
      </c>
      <c r="E1520" s="17" t="s">
        <v>7693</v>
      </c>
      <c r="F1520" s="17" t="s">
        <v>7694</v>
      </c>
      <c r="G1520" s="18">
        <v>9.56</v>
      </c>
      <c r="H1520" s="18">
        <v>13.29</v>
      </c>
      <c r="I1520" s="19">
        <v>979120.47</v>
      </c>
      <c r="J1520" s="20">
        <v>42545</v>
      </c>
      <c r="K1520" s="17" t="s">
        <v>9807</v>
      </c>
      <c r="L1520" s="17" t="s">
        <v>7728</v>
      </c>
      <c r="M1520" s="17" t="s">
        <v>9206</v>
      </c>
      <c r="N1520" s="20">
        <v>42636</v>
      </c>
      <c r="O1520" s="20">
        <v>42636</v>
      </c>
      <c r="P1520" s="21">
        <f t="shared" si="46"/>
        <v>0</v>
      </c>
      <c r="Q1520" s="22">
        <f t="shared" si="47"/>
        <v>0</v>
      </c>
    </row>
    <row r="1521" spans="1:17" x14ac:dyDescent="0.2">
      <c r="A1521" s="23">
        <v>126159</v>
      </c>
      <c r="B1521" s="17" t="s">
        <v>803</v>
      </c>
      <c r="C1521" s="17" t="s">
        <v>8000</v>
      </c>
      <c r="D1521" s="17" t="s">
        <v>460</v>
      </c>
      <c r="E1521" s="17" t="s">
        <v>7693</v>
      </c>
      <c r="F1521" s="17" t="s">
        <v>7694</v>
      </c>
      <c r="G1521" s="18">
        <v>15.43</v>
      </c>
      <c r="H1521" s="18">
        <v>24.45</v>
      </c>
      <c r="I1521" s="19">
        <v>1824687.21</v>
      </c>
      <c r="J1521" s="20">
        <v>43231</v>
      </c>
      <c r="K1521" s="17" t="s">
        <v>9808</v>
      </c>
      <c r="L1521" s="17" t="s">
        <v>7927</v>
      </c>
      <c r="M1521" s="17" t="s">
        <v>4718</v>
      </c>
      <c r="N1521" s="20">
        <v>43381</v>
      </c>
      <c r="O1521" s="20">
        <v>43381</v>
      </c>
      <c r="P1521" s="21">
        <f t="shared" si="46"/>
        <v>0</v>
      </c>
      <c r="Q1521" s="22">
        <f t="shared" si="47"/>
        <v>0</v>
      </c>
    </row>
    <row r="1522" spans="1:17" x14ac:dyDescent="0.2">
      <c r="A1522" s="23">
        <v>122120</v>
      </c>
      <c r="B1522" s="17" t="s">
        <v>183</v>
      </c>
      <c r="C1522" s="17" t="s">
        <v>7835</v>
      </c>
      <c r="D1522" s="17" t="s">
        <v>2715</v>
      </c>
      <c r="E1522" s="17" t="s">
        <v>7693</v>
      </c>
      <c r="F1522" s="17" t="s">
        <v>7694</v>
      </c>
      <c r="G1522" s="18">
        <v>0</v>
      </c>
      <c r="H1522" s="18">
        <v>3.57</v>
      </c>
      <c r="I1522" s="19">
        <v>244044.66</v>
      </c>
      <c r="J1522" s="20">
        <v>42545</v>
      </c>
      <c r="K1522" s="17" t="s">
        <v>9809</v>
      </c>
      <c r="L1522" s="17" t="s">
        <v>7927</v>
      </c>
      <c r="M1522" s="17" t="s">
        <v>9810</v>
      </c>
      <c r="N1522" s="20">
        <v>42629</v>
      </c>
      <c r="O1522" s="20">
        <v>42629</v>
      </c>
      <c r="P1522" s="21">
        <f t="shared" si="46"/>
        <v>0</v>
      </c>
      <c r="Q1522" s="22">
        <f t="shared" si="47"/>
        <v>0</v>
      </c>
    </row>
    <row r="1523" spans="1:17" x14ac:dyDescent="0.2">
      <c r="A1523" s="23">
        <v>124001</v>
      </c>
      <c r="B1523" s="17" t="s">
        <v>181</v>
      </c>
      <c r="C1523" s="17" t="s">
        <v>7746</v>
      </c>
      <c r="D1523" s="17" t="s">
        <v>332</v>
      </c>
      <c r="E1523" s="17" t="s">
        <v>7693</v>
      </c>
      <c r="F1523" s="17" t="s">
        <v>7694</v>
      </c>
      <c r="G1523" s="18">
        <v>0</v>
      </c>
      <c r="H1523" s="18">
        <v>7.04</v>
      </c>
      <c r="I1523" s="19">
        <v>889313.18</v>
      </c>
      <c r="J1523" s="20">
        <v>42825</v>
      </c>
      <c r="K1523" s="17" t="s">
        <v>9811</v>
      </c>
      <c r="L1523" s="17" t="s">
        <v>8248</v>
      </c>
      <c r="M1523" s="17" t="s">
        <v>4696</v>
      </c>
      <c r="N1523" s="20">
        <v>43003</v>
      </c>
      <c r="O1523" s="20">
        <v>43003</v>
      </c>
      <c r="P1523" s="21">
        <f t="shared" si="46"/>
        <v>0</v>
      </c>
      <c r="Q1523" s="22">
        <f t="shared" si="47"/>
        <v>0</v>
      </c>
    </row>
    <row r="1524" spans="1:17" x14ac:dyDescent="0.2">
      <c r="A1524" s="23">
        <v>123855</v>
      </c>
      <c r="B1524" s="17" t="s">
        <v>300</v>
      </c>
      <c r="C1524" s="17" t="s">
        <v>7729</v>
      </c>
      <c r="D1524" s="17" t="s">
        <v>7991</v>
      </c>
      <c r="E1524" s="17" t="s">
        <v>7693</v>
      </c>
      <c r="F1524" s="17" t="s">
        <v>7694</v>
      </c>
      <c r="G1524" s="18">
        <v>0</v>
      </c>
      <c r="H1524" s="18">
        <v>12.16</v>
      </c>
      <c r="I1524" s="19">
        <v>1035671.72</v>
      </c>
      <c r="J1524" s="20">
        <v>42867</v>
      </c>
      <c r="K1524" s="17" t="s">
        <v>9812</v>
      </c>
      <c r="L1524" s="17" t="s">
        <v>7728</v>
      </c>
      <c r="M1524" s="17" t="s">
        <v>3213</v>
      </c>
      <c r="N1524" s="20">
        <v>43039</v>
      </c>
      <c r="O1524" s="20">
        <v>43039</v>
      </c>
      <c r="P1524" s="21">
        <f t="shared" si="46"/>
        <v>0</v>
      </c>
      <c r="Q1524" s="22">
        <f t="shared" si="47"/>
        <v>0</v>
      </c>
    </row>
    <row r="1525" spans="1:17" x14ac:dyDescent="0.2">
      <c r="A1525" s="23">
        <v>81698.03</v>
      </c>
      <c r="B1525" s="17" t="s">
        <v>54</v>
      </c>
      <c r="C1525" s="17" t="s">
        <v>7709</v>
      </c>
      <c r="D1525" s="17" t="s">
        <v>757</v>
      </c>
      <c r="E1525" s="17" t="s">
        <v>7693</v>
      </c>
      <c r="F1525" s="17" t="s">
        <v>7694</v>
      </c>
      <c r="G1525" s="18">
        <v>7.26</v>
      </c>
      <c r="H1525" s="18">
        <v>7.28</v>
      </c>
      <c r="I1525" s="19">
        <v>4282144.22</v>
      </c>
      <c r="J1525" s="20">
        <v>42412</v>
      </c>
      <c r="K1525" s="17" t="s">
        <v>8112</v>
      </c>
      <c r="L1525" s="17" t="s">
        <v>7706</v>
      </c>
      <c r="M1525" s="17" t="s">
        <v>8105</v>
      </c>
      <c r="N1525" s="20">
        <v>42643</v>
      </c>
      <c r="O1525" s="20">
        <v>42643</v>
      </c>
      <c r="P1525" s="21">
        <f t="shared" si="46"/>
        <v>0</v>
      </c>
      <c r="Q1525" s="22">
        <f t="shared" si="47"/>
        <v>0</v>
      </c>
    </row>
    <row r="1526" spans="1:17" x14ac:dyDescent="0.2">
      <c r="A1526" s="23">
        <v>123945</v>
      </c>
      <c r="B1526" s="17" t="s">
        <v>210</v>
      </c>
      <c r="C1526" s="17" t="s">
        <v>7827</v>
      </c>
      <c r="D1526" s="17" t="s">
        <v>2110</v>
      </c>
      <c r="E1526" s="17" t="s">
        <v>7693</v>
      </c>
      <c r="F1526" s="17" t="s">
        <v>7694</v>
      </c>
      <c r="G1526" s="18">
        <v>0</v>
      </c>
      <c r="H1526" s="18">
        <v>7.48</v>
      </c>
      <c r="I1526" s="19">
        <v>826686.62</v>
      </c>
      <c r="J1526" s="20">
        <v>42867</v>
      </c>
      <c r="K1526" s="17" t="s">
        <v>9813</v>
      </c>
      <c r="L1526" s="17" t="s">
        <v>7822</v>
      </c>
      <c r="M1526" s="17" t="s">
        <v>9814</v>
      </c>
      <c r="N1526" s="20">
        <v>43014</v>
      </c>
      <c r="O1526" s="20">
        <v>43014</v>
      </c>
      <c r="P1526" s="21">
        <f t="shared" si="46"/>
        <v>0</v>
      </c>
      <c r="Q1526" s="22">
        <f t="shared" si="47"/>
        <v>0</v>
      </c>
    </row>
    <row r="1527" spans="1:17" x14ac:dyDescent="0.2">
      <c r="A1527" s="23">
        <v>101854.01</v>
      </c>
      <c r="B1527" s="17" t="s">
        <v>798</v>
      </c>
      <c r="C1527" s="17" t="s">
        <v>7726</v>
      </c>
      <c r="D1527" s="17" t="s">
        <v>4777</v>
      </c>
      <c r="E1527" s="17" t="s">
        <v>7693</v>
      </c>
      <c r="F1527" s="17" t="s">
        <v>7694</v>
      </c>
      <c r="G1527" s="18">
        <v>0</v>
      </c>
      <c r="H1527" s="18">
        <v>6</v>
      </c>
      <c r="I1527" s="19">
        <v>441851.81</v>
      </c>
      <c r="J1527" s="20">
        <v>42195</v>
      </c>
      <c r="K1527" s="17" t="s">
        <v>9815</v>
      </c>
      <c r="L1527" s="17" t="s">
        <v>7763</v>
      </c>
      <c r="M1527" s="17" t="s">
        <v>8582</v>
      </c>
      <c r="N1527" s="20">
        <v>42296</v>
      </c>
      <c r="O1527" s="20">
        <v>42296</v>
      </c>
      <c r="P1527" s="21">
        <f t="shared" si="46"/>
        <v>0</v>
      </c>
      <c r="Q1527" s="22">
        <f t="shared" si="47"/>
        <v>0</v>
      </c>
    </row>
    <row r="1528" spans="1:17" x14ac:dyDescent="0.2">
      <c r="A1528" s="23">
        <v>101868.01</v>
      </c>
      <c r="B1528" s="17" t="s">
        <v>320</v>
      </c>
      <c r="C1528" s="17" t="s">
        <v>8012</v>
      </c>
      <c r="D1528" s="17" t="s">
        <v>555</v>
      </c>
      <c r="E1528" s="17" t="s">
        <v>7693</v>
      </c>
      <c r="F1528" s="17" t="s">
        <v>7694</v>
      </c>
      <c r="G1528" s="18">
        <v>4.92</v>
      </c>
      <c r="H1528" s="18">
        <v>8.77</v>
      </c>
      <c r="I1528" s="19">
        <v>881405.97</v>
      </c>
      <c r="J1528" s="20">
        <v>42195</v>
      </c>
      <c r="K1528" s="17" t="s">
        <v>9816</v>
      </c>
      <c r="L1528" s="17" t="s">
        <v>8080</v>
      </c>
      <c r="M1528" s="17" t="s">
        <v>4807</v>
      </c>
      <c r="N1528" s="20">
        <v>42321</v>
      </c>
      <c r="O1528" s="20">
        <v>42321</v>
      </c>
      <c r="P1528" s="21">
        <f t="shared" si="46"/>
        <v>0</v>
      </c>
      <c r="Q1528" s="22">
        <f t="shared" si="47"/>
        <v>0</v>
      </c>
    </row>
    <row r="1529" spans="1:17" x14ac:dyDescent="0.2">
      <c r="A1529" s="23">
        <v>124910</v>
      </c>
      <c r="B1529" s="17" t="s">
        <v>98</v>
      </c>
      <c r="C1529" s="17" t="s">
        <v>7760</v>
      </c>
      <c r="D1529" s="17" t="s">
        <v>1124</v>
      </c>
      <c r="E1529" s="17" t="s">
        <v>7693</v>
      </c>
      <c r="F1529" s="17" t="s">
        <v>7694</v>
      </c>
      <c r="G1529" s="18">
        <v>10.26</v>
      </c>
      <c r="H1529" s="18">
        <v>12</v>
      </c>
      <c r="I1529" s="19">
        <v>286549.26</v>
      </c>
      <c r="J1529" s="20">
        <v>42867</v>
      </c>
      <c r="K1529" s="17" t="s">
        <v>9817</v>
      </c>
      <c r="L1529" s="17" t="s">
        <v>7927</v>
      </c>
      <c r="M1529" s="17" t="s">
        <v>3213</v>
      </c>
      <c r="N1529" s="20">
        <v>43037</v>
      </c>
      <c r="O1529" s="20">
        <v>43037</v>
      </c>
      <c r="P1529" s="21">
        <f t="shared" si="46"/>
        <v>0</v>
      </c>
      <c r="Q1529" s="22">
        <f t="shared" si="47"/>
        <v>0</v>
      </c>
    </row>
    <row r="1530" spans="1:17" x14ac:dyDescent="0.2">
      <c r="A1530" s="23">
        <v>123937</v>
      </c>
      <c r="B1530" s="17" t="s">
        <v>18</v>
      </c>
      <c r="C1530" s="17" t="s">
        <v>7700</v>
      </c>
      <c r="D1530" s="17" t="s">
        <v>363</v>
      </c>
      <c r="E1530" s="17" t="s">
        <v>7693</v>
      </c>
      <c r="F1530" s="17" t="s">
        <v>7694</v>
      </c>
      <c r="G1530" s="18">
        <v>12.22</v>
      </c>
      <c r="H1530" s="18">
        <v>16.78</v>
      </c>
      <c r="I1530" s="19">
        <v>1866231</v>
      </c>
      <c r="J1530" s="20">
        <v>42867</v>
      </c>
      <c r="K1530" s="17" t="s">
        <v>9818</v>
      </c>
      <c r="L1530" s="17" t="s">
        <v>7822</v>
      </c>
      <c r="M1530" s="17" t="s">
        <v>3213</v>
      </c>
      <c r="N1530" s="20">
        <v>43046</v>
      </c>
      <c r="O1530" s="20">
        <v>43046</v>
      </c>
      <c r="P1530" s="21">
        <f t="shared" si="46"/>
        <v>0</v>
      </c>
      <c r="Q1530" s="22">
        <f t="shared" si="47"/>
        <v>0</v>
      </c>
    </row>
    <row r="1531" spans="1:17" x14ac:dyDescent="0.2">
      <c r="A1531" s="23">
        <v>123984</v>
      </c>
      <c r="B1531" s="17" t="s">
        <v>102</v>
      </c>
      <c r="C1531" s="17" t="s">
        <v>7969</v>
      </c>
      <c r="D1531" s="17" t="s">
        <v>4615</v>
      </c>
      <c r="E1531" s="17" t="s">
        <v>7693</v>
      </c>
      <c r="F1531" s="17" t="s">
        <v>7694</v>
      </c>
      <c r="G1531" s="18">
        <v>11.34</v>
      </c>
      <c r="H1531" s="18">
        <v>18.079999999999998</v>
      </c>
      <c r="I1531" s="19">
        <v>521909.41</v>
      </c>
      <c r="J1531" s="20">
        <v>42867</v>
      </c>
      <c r="K1531" s="17" t="s">
        <v>8196</v>
      </c>
      <c r="L1531" s="17" t="s">
        <v>7874</v>
      </c>
      <c r="M1531" s="17" t="s">
        <v>3582</v>
      </c>
      <c r="N1531" s="20">
        <v>43052</v>
      </c>
      <c r="O1531" s="20">
        <v>43052</v>
      </c>
      <c r="P1531" s="21">
        <f t="shared" si="46"/>
        <v>0</v>
      </c>
      <c r="Q1531" s="22">
        <f t="shared" si="47"/>
        <v>0</v>
      </c>
    </row>
    <row r="1532" spans="1:17" x14ac:dyDescent="0.2">
      <c r="A1532" s="23">
        <v>122498</v>
      </c>
      <c r="B1532" s="17" t="s">
        <v>131</v>
      </c>
      <c r="C1532" s="17" t="s">
        <v>7753</v>
      </c>
      <c r="D1532" s="17" t="s">
        <v>3185</v>
      </c>
      <c r="E1532" s="17" t="s">
        <v>7693</v>
      </c>
      <c r="F1532" s="17" t="s">
        <v>7694</v>
      </c>
      <c r="G1532" s="18">
        <v>8.65</v>
      </c>
      <c r="H1532" s="18">
        <v>13.3</v>
      </c>
      <c r="I1532" s="19">
        <v>502682.01</v>
      </c>
      <c r="J1532" s="20">
        <v>42545</v>
      </c>
      <c r="K1532" s="17" t="s">
        <v>9819</v>
      </c>
      <c r="L1532" s="17" t="s">
        <v>7849</v>
      </c>
      <c r="M1532" s="17" t="s">
        <v>9820</v>
      </c>
      <c r="N1532" s="20">
        <v>42676</v>
      </c>
      <c r="O1532" s="20">
        <v>42676</v>
      </c>
      <c r="P1532" s="21">
        <f t="shared" si="46"/>
        <v>0</v>
      </c>
      <c r="Q1532" s="22">
        <f t="shared" si="47"/>
        <v>0</v>
      </c>
    </row>
    <row r="1533" spans="1:17" x14ac:dyDescent="0.2">
      <c r="A1533" s="23">
        <v>122555</v>
      </c>
      <c r="B1533" s="17" t="s">
        <v>320</v>
      </c>
      <c r="C1533" s="17" t="s">
        <v>8012</v>
      </c>
      <c r="D1533" s="17" t="s">
        <v>474</v>
      </c>
      <c r="E1533" s="17" t="s">
        <v>7693</v>
      </c>
      <c r="F1533" s="17" t="s">
        <v>7694</v>
      </c>
      <c r="G1533" s="18">
        <v>0</v>
      </c>
      <c r="H1533" s="18">
        <v>3.94</v>
      </c>
      <c r="I1533" s="19">
        <v>661937.18999999994</v>
      </c>
      <c r="J1533" s="20">
        <v>42545</v>
      </c>
      <c r="K1533" s="17" t="s">
        <v>8125</v>
      </c>
      <c r="L1533" s="17" t="s">
        <v>7849</v>
      </c>
      <c r="M1533" s="17" t="s">
        <v>3191</v>
      </c>
      <c r="N1533" s="20">
        <v>42866</v>
      </c>
      <c r="O1533" s="20">
        <v>42866</v>
      </c>
      <c r="P1533" s="21">
        <f t="shared" si="46"/>
        <v>0</v>
      </c>
      <c r="Q1533" s="22">
        <f t="shared" si="47"/>
        <v>0</v>
      </c>
    </row>
    <row r="1534" spans="1:17" x14ac:dyDescent="0.2">
      <c r="A1534" s="23">
        <v>126097</v>
      </c>
      <c r="B1534" s="17" t="s">
        <v>397</v>
      </c>
      <c r="C1534" s="17" t="s">
        <v>7750</v>
      </c>
      <c r="D1534" s="17" t="s">
        <v>111</v>
      </c>
      <c r="E1534" s="17" t="s">
        <v>7693</v>
      </c>
      <c r="F1534" s="17" t="s">
        <v>7694</v>
      </c>
      <c r="G1534" s="18">
        <v>4.5</v>
      </c>
      <c r="H1534" s="18">
        <v>7.24</v>
      </c>
      <c r="I1534" s="19">
        <v>484000</v>
      </c>
      <c r="J1534" s="20">
        <v>43231</v>
      </c>
      <c r="K1534" s="17" t="s">
        <v>8805</v>
      </c>
      <c r="L1534" s="17" t="s">
        <v>7744</v>
      </c>
      <c r="M1534" s="17" t="s">
        <v>4135</v>
      </c>
      <c r="N1534" s="20">
        <v>43427</v>
      </c>
      <c r="O1534" s="20">
        <v>43427</v>
      </c>
      <c r="P1534" s="21">
        <f t="shared" si="46"/>
        <v>0</v>
      </c>
      <c r="Q1534" s="22">
        <f t="shared" si="47"/>
        <v>0</v>
      </c>
    </row>
    <row r="1535" spans="1:17" x14ac:dyDescent="0.2">
      <c r="A1535" s="23">
        <v>120937</v>
      </c>
      <c r="B1535" s="17" t="s">
        <v>237</v>
      </c>
      <c r="C1535" s="17" t="s">
        <v>8090</v>
      </c>
      <c r="D1535" s="17" t="s">
        <v>335</v>
      </c>
      <c r="E1535" s="17" t="s">
        <v>7693</v>
      </c>
      <c r="F1535" s="17" t="s">
        <v>7694</v>
      </c>
      <c r="G1535" s="18">
        <v>0</v>
      </c>
      <c r="H1535" s="18">
        <v>2.29</v>
      </c>
      <c r="I1535" s="19">
        <v>452296.41</v>
      </c>
      <c r="J1535" s="20">
        <v>42139</v>
      </c>
      <c r="K1535" s="17" t="s">
        <v>9167</v>
      </c>
      <c r="L1535" s="17" t="s">
        <v>7728</v>
      </c>
      <c r="M1535" s="17" t="s">
        <v>4807</v>
      </c>
      <c r="N1535" s="20">
        <v>42187</v>
      </c>
      <c r="O1535" s="20">
        <v>42187</v>
      </c>
      <c r="P1535" s="21">
        <f t="shared" si="46"/>
        <v>0</v>
      </c>
      <c r="Q1535" s="22">
        <f t="shared" si="47"/>
        <v>0</v>
      </c>
    </row>
    <row r="1536" spans="1:17" x14ac:dyDescent="0.2">
      <c r="A1536" s="23">
        <v>83046.009999999995</v>
      </c>
      <c r="B1536" s="17" t="s">
        <v>124</v>
      </c>
      <c r="C1536" s="17" t="s">
        <v>7894</v>
      </c>
      <c r="D1536" s="17" t="s">
        <v>3116</v>
      </c>
      <c r="E1536" s="17" t="s">
        <v>7693</v>
      </c>
      <c r="F1536" s="17" t="s">
        <v>7694</v>
      </c>
      <c r="G1536" s="18">
        <v>4.0599999999999996</v>
      </c>
      <c r="H1536" s="18">
        <v>6.4</v>
      </c>
      <c r="I1536" s="19">
        <v>224755.49</v>
      </c>
      <c r="J1536" s="20">
        <v>41831</v>
      </c>
      <c r="K1536" s="17" t="s">
        <v>9822</v>
      </c>
      <c r="L1536" s="17" t="s">
        <v>7927</v>
      </c>
      <c r="M1536" s="17" t="s">
        <v>9823</v>
      </c>
      <c r="N1536" s="20">
        <v>42130</v>
      </c>
      <c r="O1536" s="20">
        <v>41946</v>
      </c>
      <c r="P1536" s="21">
        <f t="shared" si="46"/>
        <v>1</v>
      </c>
      <c r="Q1536" s="22">
        <f t="shared" si="47"/>
        <v>-184</v>
      </c>
    </row>
    <row r="1537" spans="1:17" x14ac:dyDescent="0.2">
      <c r="A1537" s="23">
        <v>126064</v>
      </c>
      <c r="B1537" s="17" t="s">
        <v>40</v>
      </c>
      <c r="C1537" s="17" t="s">
        <v>7781</v>
      </c>
      <c r="D1537" s="17" t="s">
        <v>2501</v>
      </c>
      <c r="E1537" s="17" t="s">
        <v>7693</v>
      </c>
      <c r="F1537" s="17" t="s">
        <v>7694</v>
      </c>
      <c r="G1537" s="18">
        <v>0</v>
      </c>
      <c r="H1537" s="18">
        <v>3.5</v>
      </c>
      <c r="I1537" s="19">
        <v>1651299.48</v>
      </c>
      <c r="J1537" s="20">
        <v>43231</v>
      </c>
      <c r="K1537" s="17" t="s">
        <v>9824</v>
      </c>
      <c r="L1537" s="17" t="s">
        <v>7744</v>
      </c>
      <c r="M1537" s="17" t="s">
        <v>3213</v>
      </c>
      <c r="N1537" s="20">
        <v>43410</v>
      </c>
      <c r="O1537" s="20">
        <v>43410</v>
      </c>
      <c r="P1537" s="21">
        <f t="shared" si="46"/>
        <v>0</v>
      </c>
      <c r="Q1537" s="22">
        <f t="shared" si="47"/>
        <v>0</v>
      </c>
    </row>
    <row r="1538" spans="1:17" x14ac:dyDescent="0.2">
      <c r="A1538" s="23">
        <v>126231</v>
      </c>
      <c r="B1538" s="17" t="s">
        <v>254</v>
      </c>
      <c r="C1538" s="17" t="s">
        <v>7721</v>
      </c>
      <c r="D1538" s="17" t="s">
        <v>503</v>
      </c>
      <c r="E1538" s="17" t="s">
        <v>7693</v>
      </c>
      <c r="F1538" s="17" t="s">
        <v>7694</v>
      </c>
      <c r="G1538" s="18">
        <v>10.3</v>
      </c>
      <c r="H1538" s="18">
        <v>15.07</v>
      </c>
      <c r="I1538" s="19">
        <v>1468599.65</v>
      </c>
      <c r="J1538" s="20">
        <v>43182</v>
      </c>
      <c r="K1538" s="17" t="s">
        <v>9825</v>
      </c>
      <c r="L1538" s="17" t="s">
        <v>8144</v>
      </c>
      <c r="M1538" s="17" t="s">
        <v>3213</v>
      </c>
      <c r="N1538" s="20">
        <v>43371</v>
      </c>
      <c r="O1538" s="20">
        <v>43371</v>
      </c>
      <c r="P1538" s="21">
        <f t="shared" si="46"/>
        <v>0</v>
      </c>
      <c r="Q1538" s="22">
        <f t="shared" si="47"/>
        <v>0</v>
      </c>
    </row>
    <row r="1539" spans="1:17" x14ac:dyDescent="0.2">
      <c r="A1539" s="23">
        <v>118767</v>
      </c>
      <c r="B1539" s="17" t="s">
        <v>124</v>
      </c>
      <c r="C1539" s="17" t="s">
        <v>7894</v>
      </c>
      <c r="D1539" s="17" t="s">
        <v>9827</v>
      </c>
      <c r="E1539" s="17" t="s">
        <v>7693</v>
      </c>
      <c r="F1539" s="17" t="s">
        <v>7694</v>
      </c>
      <c r="G1539" s="18">
        <v>0</v>
      </c>
      <c r="H1539" s="18">
        <v>2.38</v>
      </c>
      <c r="I1539" s="19">
        <v>181972.79</v>
      </c>
      <c r="J1539" s="20">
        <v>41831</v>
      </c>
      <c r="K1539" s="17" t="s">
        <v>9822</v>
      </c>
      <c r="L1539" s="17" t="s">
        <v>7927</v>
      </c>
      <c r="M1539" s="17" t="s">
        <v>9828</v>
      </c>
      <c r="N1539" s="20">
        <v>42130</v>
      </c>
      <c r="O1539" s="20">
        <v>41946</v>
      </c>
      <c r="P1539" s="21">
        <f t="shared" ref="P1539:P1602" si="48">IF(N1539=O1539,0,1)</f>
        <v>1</v>
      </c>
      <c r="Q1539" s="22">
        <f t="shared" ref="Q1539:Q1602" si="49">O1539-N1539</f>
        <v>-184</v>
      </c>
    </row>
    <row r="1540" spans="1:17" x14ac:dyDescent="0.2">
      <c r="A1540" s="23">
        <v>123940</v>
      </c>
      <c r="B1540" s="17" t="s">
        <v>248</v>
      </c>
      <c r="C1540" s="17" t="s">
        <v>8036</v>
      </c>
      <c r="D1540" s="17" t="s">
        <v>1480</v>
      </c>
      <c r="E1540" s="17" t="s">
        <v>7693</v>
      </c>
      <c r="F1540" s="17" t="s">
        <v>7694</v>
      </c>
      <c r="G1540" s="18">
        <v>20.7</v>
      </c>
      <c r="H1540" s="18">
        <v>28.36</v>
      </c>
      <c r="I1540" s="19">
        <v>875263.12</v>
      </c>
      <c r="J1540" s="20">
        <v>43077</v>
      </c>
      <c r="K1540" s="17" t="s">
        <v>9497</v>
      </c>
      <c r="L1540" s="17" t="s">
        <v>7738</v>
      </c>
      <c r="M1540" s="17" t="s">
        <v>9829</v>
      </c>
      <c r="N1540" s="20">
        <v>43255</v>
      </c>
      <c r="O1540" s="20">
        <v>43255</v>
      </c>
      <c r="P1540" s="21">
        <f t="shared" si="48"/>
        <v>0</v>
      </c>
      <c r="Q1540" s="22">
        <f t="shared" si="49"/>
        <v>0</v>
      </c>
    </row>
    <row r="1541" spans="1:17" x14ac:dyDescent="0.2">
      <c r="A1541" s="23">
        <v>123866</v>
      </c>
      <c r="B1541" s="17" t="s">
        <v>262</v>
      </c>
      <c r="C1541" s="17" t="s">
        <v>7996</v>
      </c>
      <c r="D1541" s="17" t="s">
        <v>442</v>
      </c>
      <c r="E1541" s="17" t="s">
        <v>7693</v>
      </c>
      <c r="F1541" s="17" t="s">
        <v>7694</v>
      </c>
      <c r="G1541" s="18">
        <v>9.89</v>
      </c>
      <c r="H1541" s="18">
        <v>14.65</v>
      </c>
      <c r="I1541" s="19">
        <v>1348490.53</v>
      </c>
      <c r="J1541" s="20">
        <v>42867</v>
      </c>
      <c r="K1541" s="17" t="s">
        <v>9830</v>
      </c>
      <c r="L1541" s="17" t="s">
        <v>7699</v>
      </c>
      <c r="M1541" s="17" t="s">
        <v>3213</v>
      </c>
      <c r="N1541" s="20">
        <v>42989</v>
      </c>
      <c r="O1541" s="20">
        <v>42989</v>
      </c>
      <c r="P1541" s="21">
        <f t="shared" si="48"/>
        <v>0</v>
      </c>
      <c r="Q1541" s="22">
        <f t="shared" si="49"/>
        <v>0</v>
      </c>
    </row>
    <row r="1542" spans="1:17" x14ac:dyDescent="0.2">
      <c r="A1542" s="23">
        <v>122539</v>
      </c>
      <c r="B1542" s="17" t="s">
        <v>262</v>
      </c>
      <c r="C1542" s="17" t="s">
        <v>7996</v>
      </c>
      <c r="D1542" s="17" t="s">
        <v>4771</v>
      </c>
      <c r="E1542" s="17" t="s">
        <v>7693</v>
      </c>
      <c r="F1542" s="17" t="s">
        <v>7694</v>
      </c>
      <c r="G1542" s="18">
        <v>6.88</v>
      </c>
      <c r="H1542" s="18">
        <v>13.41</v>
      </c>
      <c r="I1542" s="19">
        <v>507270.49</v>
      </c>
      <c r="J1542" s="20">
        <v>42461</v>
      </c>
      <c r="K1542" s="17" t="s">
        <v>9831</v>
      </c>
      <c r="L1542" s="17" t="s">
        <v>7699</v>
      </c>
      <c r="M1542" s="17" t="s">
        <v>8107</v>
      </c>
      <c r="N1542" s="20">
        <v>42605</v>
      </c>
      <c r="O1542" s="20">
        <v>42605</v>
      </c>
      <c r="P1542" s="21">
        <f t="shared" si="48"/>
        <v>0</v>
      </c>
      <c r="Q1542" s="22">
        <f t="shared" si="49"/>
        <v>0</v>
      </c>
    </row>
    <row r="1543" spans="1:17" x14ac:dyDescent="0.2">
      <c r="A1543" s="23">
        <v>123938</v>
      </c>
      <c r="B1543" s="17" t="s">
        <v>210</v>
      </c>
      <c r="C1543" s="17" t="s">
        <v>7827</v>
      </c>
      <c r="D1543" s="17" t="s">
        <v>733</v>
      </c>
      <c r="E1543" s="17" t="s">
        <v>7693</v>
      </c>
      <c r="F1543" s="17" t="s">
        <v>7694</v>
      </c>
      <c r="G1543" s="18">
        <v>4.72</v>
      </c>
      <c r="H1543" s="18">
        <v>11.91</v>
      </c>
      <c r="I1543" s="19">
        <v>1198922.02</v>
      </c>
      <c r="J1543" s="20">
        <v>42825</v>
      </c>
      <c r="K1543" s="17" t="s">
        <v>9832</v>
      </c>
      <c r="L1543" s="17" t="s">
        <v>7822</v>
      </c>
      <c r="M1543" s="17" t="s">
        <v>9202</v>
      </c>
      <c r="N1543" s="20">
        <v>42997</v>
      </c>
      <c r="O1543" s="20">
        <v>42997</v>
      </c>
      <c r="P1543" s="21">
        <f t="shared" si="48"/>
        <v>0</v>
      </c>
      <c r="Q1543" s="22">
        <f t="shared" si="49"/>
        <v>0</v>
      </c>
    </row>
    <row r="1544" spans="1:17" x14ac:dyDescent="0.2">
      <c r="A1544" s="23">
        <v>123961</v>
      </c>
      <c r="B1544" s="17" t="s">
        <v>223</v>
      </c>
      <c r="C1544" s="17" t="s">
        <v>7917</v>
      </c>
      <c r="D1544" s="17" t="s">
        <v>644</v>
      </c>
      <c r="E1544" s="17" t="s">
        <v>7693</v>
      </c>
      <c r="F1544" s="17" t="s">
        <v>7694</v>
      </c>
      <c r="G1544" s="18">
        <v>7.09</v>
      </c>
      <c r="H1544" s="18">
        <v>11.13</v>
      </c>
      <c r="I1544" s="19">
        <v>1978966.02</v>
      </c>
      <c r="J1544" s="20">
        <v>42825</v>
      </c>
      <c r="K1544" s="17" t="s">
        <v>9833</v>
      </c>
      <c r="L1544" s="17" t="s">
        <v>7744</v>
      </c>
      <c r="M1544" s="17" t="s">
        <v>3213</v>
      </c>
      <c r="N1544" s="20">
        <v>43014</v>
      </c>
      <c r="O1544" s="20">
        <v>43014</v>
      </c>
      <c r="P1544" s="21">
        <f t="shared" si="48"/>
        <v>0</v>
      </c>
      <c r="Q1544" s="22">
        <f t="shared" si="49"/>
        <v>0</v>
      </c>
    </row>
    <row r="1545" spans="1:17" x14ac:dyDescent="0.2">
      <c r="A1545" s="23">
        <v>126240</v>
      </c>
      <c r="B1545" s="17" t="s">
        <v>217</v>
      </c>
      <c r="C1545" s="17" t="s">
        <v>8003</v>
      </c>
      <c r="D1545" s="17" t="s">
        <v>4779</v>
      </c>
      <c r="E1545" s="17" t="s">
        <v>7693</v>
      </c>
      <c r="F1545" s="17" t="s">
        <v>7694</v>
      </c>
      <c r="G1545" s="18">
        <v>0</v>
      </c>
      <c r="H1545" s="18">
        <v>6.67</v>
      </c>
      <c r="I1545" s="19">
        <v>992756.88</v>
      </c>
      <c r="J1545" s="20">
        <v>43231</v>
      </c>
      <c r="K1545" s="17" t="s">
        <v>9834</v>
      </c>
      <c r="L1545" s="17" t="s">
        <v>7755</v>
      </c>
      <c r="M1545" s="17" t="s">
        <v>4135</v>
      </c>
      <c r="N1545" s="20">
        <v>43397</v>
      </c>
      <c r="O1545" s="20">
        <v>43397</v>
      </c>
      <c r="P1545" s="21">
        <f t="shared" si="48"/>
        <v>0</v>
      </c>
      <c r="Q1545" s="22">
        <f t="shared" si="49"/>
        <v>0</v>
      </c>
    </row>
    <row r="1546" spans="1:17" x14ac:dyDescent="0.2">
      <c r="A1546" s="23">
        <v>126324</v>
      </c>
      <c r="B1546" s="17" t="s">
        <v>355</v>
      </c>
      <c r="C1546" s="17" t="s">
        <v>7896</v>
      </c>
      <c r="D1546" s="17" t="s">
        <v>503</v>
      </c>
      <c r="E1546" s="17" t="s">
        <v>7693</v>
      </c>
      <c r="F1546" s="17" t="s">
        <v>7694</v>
      </c>
      <c r="G1546" s="18">
        <v>7.46</v>
      </c>
      <c r="H1546" s="18">
        <v>9.15</v>
      </c>
      <c r="I1546" s="19">
        <v>1101831</v>
      </c>
      <c r="J1546" s="20">
        <v>43231</v>
      </c>
      <c r="K1546" s="17" t="s">
        <v>9835</v>
      </c>
      <c r="L1546" s="17" t="s">
        <v>7763</v>
      </c>
      <c r="M1546" s="17" t="s">
        <v>3213</v>
      </c>
      <c r="N1546" s="20">
        <v>43405</v>
      </c>
      <c r="O1546" s="20">
        <v>43405</v>
      </c>
      <c r="P1546" s="21">
        <f t="shared" si="48"/>
        <v>0</v>
      </c>
      <c r="Q1546" s="22">
        <f t="shared" si="49"/>
        <v>0</v>
      </c>
    </row>
    <row r="1547" spans="1:17" x14ac:dyDescent="0.2">
      <c r="A1547" s="23">
        <v>126055</v>
      </c>
      <c r="B1547" s="17" t="s">
        <v>83</v>
      </c>
      <c r="C1547" s="17" t="s">
        <v>8094</v>
      </c>
      <c r="D1547" s="17" t="s">
        <v>137</v>
      </c>
      <c r="E1547" s="17" t="s">
        <v>7693</v>
      </c>
      <c r="F1547" s="17" t="s">
        <v>7694</v>
      </c>
      <c r="G1547" s="18">
        <v>13.62</v>
      </c>
      <c r="H1547" s="18">
        <v>14.73</v>
      </c>
      <c r="I1547" s="19">
        <v>566096.78</v>
      </c>
      <c r="J1547" s="20">
        <v>43140</v>
      </c>
      <c r="K1547" s="17" t="s">
        <v>9178</v>
      </c>
      <c r="L1547" s="17" t="s">
        <v>7696</v>
      </c>
      <c r="M1547" s="17" t="s">
        <v>3213</v>
      </c>
      <c r="N1547" s="20">
        <v>43311</v>
      </c>
      <c r="O1547" s="20">
        <v>43311</v>
      </c>
      <c r="P1547" s="21">
        <f t="shared" si="48"/>
        <v>0</v>
      </c>
      <c r="Q1547" s="22">
        <f t="shared" si="49"/>
        <v>0</v>
      </c>
    </row>
    <row r="1548" spans="1:17" x14ac:dyDescent="0.2">
      <c r="A1548" s="23">
        <v>122101</v>
      </c>
      <c r="B1548" s="17" t="s">
        <v>282</v>
      </c>
      <c r="C1548" s="17" t="s">
        <v>8099</v>
      </c>
      <c r="D1548" s="17" t="s">
        <v>752</v>
      </c>
      <c r="E1548" s="17" t="s">
        <v>7693</v>
      </c>
      <c r="F1548" s="17" t="s">
        <v>7694</v>
      </c>
      <c r="G1548" s="18">
        <v>17</v>
      </c>
      <c r="H1548" s="18">
        <v>20.76</v>
      </c>
      <c r="I1548" s="19">
        <v>948370.38</v>
      </c>
      <c r="J1548" s="20">
        <v>42412</v>
      </c>
      <c r="K1548" s="17" t="s">
        <v>9836</v>
      </c>
      <c r="L1548" s="17" t="s">
        <v>7957</v>
      </c>
      <c r="M1548" s="17" t="s">
        <v>9837</v>
      </c>
      <c r="N1548" s="20">
        <v>42528</v>
      </c>
      <c r="O1548" s="20">
        <v>42528</v>
      </c>
      <c r="P1548" s="21">
        <f t="shared" si="48"/>
        <v>0</v>
      </c>
      <c r="Q1548" s="22">
        <f t="shared" si="49"/>
        <v>0</v>
      </c>
    </row>
    <row r="1549" spans="1:17" x14ac:dyDescent="0.2">
      <c r="A1549" s="23">
        <v>117316</v>
      </c>
      <c r="B1549" s="17" t="s">
        <v>124</v>
      </c>
      <c r="C1549" s="17" t="s">
        <v>7894</v>
      </c>
      <c r="D1549" s="17" t="s">
        <v>450</v>
      </c>
      <c r="E1549" s="17" t="s">
        <v>7693</v>
      </c>
      <c r="F1549" s="17" t="s">
        <v>7694</v>
      </c>
      <c r="G1549" s="18">
        <v>0</v>
      </c>
      <c r="H1549" s="18">
        <v>1.8</v>
      </c>
      <c r="I1549" s="19">
        <v>616214.4</v>
      </c>
      <c r="J1549" s="20">
        <v>41831</v>
      </c>
      <c r="K1549" s="17" t="s">
        <v>9822</v>
      </c>
      <c r="L1549" s="17" t="s">
        <v>7927</v>
      </c>
      <c r="M1549" s="17" t="s">
        <v>9839</v>
      </c>
      <c r="N1549" s="20">
        <v>42130</v>
      </c>
      <c r="O1549" s="20">
        <v>41946</v>
      </c>
      <c r="P1549" s="21">
        <f t="shared" si="48"/>
        <v>1</v>
      </c>
      <c r="Q1549" s="22">
        <f t="shared" si="49"/>
        <v>-184</v>
      </c>
    </row>
    <row r="1550" spans="1:17" x14ac:dyDescent="0.2">
      <c r="A1550" s="23">
        <v>122487</v>
      </c>
      <c r="B1550" s="17" t="s">
        <v>217</v>
      </c>
      <c r="C1550" s="17" t="s">
        <v>8003</v>
      </c>
      <c r="D1550" s="17" t="s">
        <v>339</v>
      </c>
      <c r="E1550" s="17" t="s">
        <v>7693</v>
      </c>
      <c r="F1550" s="17" t="s">
        <v>7694</v>
      </c>
      <c r="G1550" s="18">
        <v>18.3</v>
      </c>
      <c r="H1550" s="18">
        <v>19.079999999999998</v>
      </c>
      <c r="I1550" s="19">
        <v>262900.84999999998</v>
      </c>
      <c r="J1550" s="20">
        <v>42825</v>
      </c>
      <c r="K1550" s="17" t="s">
        <v>8824</v>
      </c>
      <c r="L1550" s="17" t="s">
        <v>7699</v>
      </c>
      <c r="M1550" s="17" t="s">
        <v>3213</v>
      </c>
      <c r="N1550" s="20">
        <v>43019</v>
      </c>
      <c r="O1550" s="20">
        <v>43019</v>
      </c>
      <c r="P1550" s="21">
        <f t="shared" si="48"/>
        <v>0</v>
      </c>
      <c r="Q1550" s="22">
        <f t="shared" si="49"/>
        <v>0</v>
      </c>
    </row>
    <row r="1551" spans="1:17" x14ac:dyDescent="0.2">
      <c r="A1551" s="23">
        <v>122480</v>
      </c>
      <c r="B1551" s="17" t="s">
        <v>312</v>
      </c>
      <c r="C1551" s="17" t="s">
        <v>7908</v>
      </c>
      <c r="D1551" s="17" t="s">
        <v>737</v>
      </c>
      <c r="E1551" s="17" t="s">
        <v>7693</v>
      </c>
      <c r="F1551" s="17" t="s">
        <v>7694</v>
      </c>
      <c r="G1551" s="18">
        <v>0</v>
      </c>
      <c r="H1551" s="18">
        <v>7.89</v>
      </c>
      <c r="I1551" s="19">
        <v>1316531.6399999999</v>
      </c>
      <c r="J1551" s="20">
        <v>42503</v>
      </c>
      <c r="K1551" s="17" t="s">
        <v>9840</v>
      </c>
      <c r="L1551" s="17" t="s">
        <v>7763</v>
      </c>
      <c r="M1551" s="17" t="s">
        <v>9841</v>
      </c>
      <c r="N1551" s="20">
        <v>42633</v>
      </c>
      <c r="O1551" s="20">
        <v>42633</v>
      </c>
      <c r="P1551" s="21">
        <f t="shared" si="48"/>
        <v>0</v>
      </c>
      <c r="Q1551" s="22">
        <f t="shared" si="49"/>
        <v>0</v>
      </c>
    </row>
    <row r="1552" spans="1:17" x14ac:dyDescent="0.2">
      <c r="A1552" s="23">
        <v>122085</v>
      </c>
      <c r="B1552" s="17" t="s">
        <v>65</v>
      </c>
      <c r="C1552" s="17" t="s">
        <v>7771</v>
      </c>
      <c r="D1552" s="17" t="s">
        <v>129</v>
      </c>
      <c r="E1552" s="17" t="s">
        <v>7693</v>
      </c>
      <c r="F1552" s="17" t="s">
        <v>7694</v>
      </c>
      <c r="G1552" s="18">
        <v>28.25</v>
      </c>
      <c r="H1552" s="18">
        <v>30.84</v>
      </c>
      <c r="I1552" s="19">
        <v>993438.14</v>
      </c>
      <c r="J1552" s="20">
        <v>42825</v>
      </c>
      <c r="K1552" s="17" t="s">
        <v>9842</v>
      </c>
      <c r="L1552" s="17" t="s">
        <v>7699</v>
      </c>
      <c r="M1552" s="17" t="s">
        <v>3213</v>
      </c>
      <c r="N1552" s="20">
        <v>43015</v>
      </c>
      <c r="O1552" s="20">
        <v>43015</v>
      </c>
      <c r="P1552" s="21">
        <f t="shared" si="48"/>
        <v>0</v>
      </c>
      <c r="Q1552" s="22">
        <f t="shared" si="49"/>
        <v>0</v>
      </c>
    </row>
    <row r="1553" spans="1:17" x14ac:dyDescent="0.2">
      <c r="A1553" s="23">
        <v>126040</v>
      </c>
      <c r="B1553" s="17" t="s">
        <v>49</v>
      </c>
      <c r="C1553" s="17" t="s">
        <v>7692</v>
      </c>
      <c r="D1553" s="17" t="s">
        <v>4612</v>
      </c>
      <c r="E1553" s="17" t="s">
        <v>7693</v>
      </c>
      <c r="F1553" s="17" t="s">
        <v>7694</v>
      </c>
      <c r="G1553" s="18">
        <v>0</v>
      </c>
      <c r="H1553" s="18">
        <v>5.45</v>
      </c>
      <c r="I1553" s="19">
        <v>768497.46</v>
      </c>
      <c r="J1553" s="20">
        <v>43182</v>
      </c>
      <c r="K1553" s="17" t="s">
        <v>9843</v>
      </c>
      <c r="L1553" s="17" t="s">
        <v>7744</v>
      </c>
      <c r="M1553" s="17" t="s">
        <v>4135</v>
      </c>
      <c r="N1553" s="20">
        <v>43289</v>
      </c>
      <c r="O1553" s="20">
        <v>43289</v>
      </c>
      <c r="P1553" s="21">
        <f t="shared" si="48"/>
        <v>0</v>
      </c>
      <c r="Q1553" s="22">
        <f t="shared" si="49"/>
        <v>0</v>
      </c>
    </row>
    <row r="1554" spans="1:17" x14ac:dyDescent="0.2">
      <c r="A1554" s="23">
        <v>123835</v>
      </c>
      <c r="B1554" s="17" t="s">
        <v>239</v>
      </c>
      <c r="C1554" s="17" t="s">
        <v>7976</v>
      </c>
      <c r="D1554" s="17" t="s">
        <v>9658</v>
      </c>
      <c r="E1554" s="17" t="s">
        <v>7693</v>
      </c>
      <c r="F1554" s="17" t="s">
        <v>7694</v>
      </c>
      <c r="G1554" s="18">
        <v>0</v>
      </c>
      <c r="H1554" s="18">
        <v>7.54</v>
      </c>
      <c r="I1554" s="19">
        <v>426645.02</v>
      </c>
      <c r="J1554" s="20">
        <v>42825</v>
      </c>
      <c r="K1554" s="17" t="s">
        <v>9844</v>
      </c>
      <c r="L1554" s="17" t="s">
        <v>7728</v>
      </c>
      <c r="M1554" s="17" t="s">
        <v>3582</v>
      </c>
      <c r="N1554" s="20">
        <v>42984</v>
      </c>
      <c r="O1554" s="20">
        <v>42984</v>
      </c>
      <c r="P1554" s="21">
        <f t="shared" si="48"/>
        <v>0</v>
      </c>
      <c r="Q1554" s="22">
        <f t="shared" si="49"/>
        <v>0</v>
      </c>
    </row>
    <row r="1555" spans="1:17" x14ac:dyDescent="0.2">
      <c r="A1555" s="23">
        <v>123833</v>
      </c>
      <c r="B1555" s="17" t="s">
        <v>235</v>
      </c>
      <c r="C1555" s="17" t="s">
        <v>7861</v>
      </c>
      <c r="D1555" s="17" t="s">
        <v>1592</v>
      </c>
      <c r="E1555" s="17" t="s">
        <v>7693</v>
      </c>
      <c r="F1555" s="17" t="s">
        <v>7694</v>
      </c>
      <c r="G1555" s="18">
        <v>9.32</v>
      </c>
      <c r="H1555" s="18">
        <v>15.7</v>
      </c>
      <c r="I1555" s="19">
        <v>338869.85</v>
      </c>
      <c r="J1555" s="20">
        <v>42825</v>
      </c>
      <c r="K1555" s="17" t="s">
        <v>9844</v>
      </c>
      <c r="L1555" s="17" t="s">
        <v>7728</v>
      </c>
      <c r="M1555" s="17" t="s">
        <v>3582</v>
      </c>
      <c r="N1555" s="20">
        <v>42984</v>
      </c>
      <c r="O1555" s="20">
        <v>42984</v>
      </c>
      <c r="P1555" s="21">
        <f t="shared" si="48"/>
        <v>0</v>
      </c>
      <c r="Q1555" s="22">
        <f t="shared" si="49"/>
        <v>0</v>
      </c>
    </row>
    <row r="1556" spans="1:17" x14ac:dyDescent="0.2">
      <c r="A1556" s="23">
        <v>123834</v>
      </c>
      <c r="B1556" s="17" t="s">
        <v>131</v>
      </c>
      <c r="C1556" s="17" t="s">
        <v>7753</v>
      </c>
      <c r="D1556" s="17" t="s">
        <v>363</v>
      </c>
      <c r="E1556" s="17" t="s">
        <v>7693</v>
      </c>
      <c r="F1556" s="17" t="s">
        <v>7694</v>
      </c>
      <c r="G1556" s="18">
        <v>6.42</v>
      </c>
      <c r="H1556" s="18">
        <v>9.82</v>
      </c>
      <c r="I1556" s="19">
        <v>907946.05</v>
      </c>
      <c r="J1556" s="20">
        <v>42825</v>
      </c>
      <c r="K1556" s="17" t="s">
        <v>9845</v>
      </c>
      <c r="L1556" s="17" t="s">
        <v>7849</v>
      </c>
      <c r="M1556" s="17" t="s">
        <v>3213</v>
      </c>
      <c r="N1556" s="20">
        <v>43028</v>
      </c>
      <c r="O1556" s="20">
        <v>43028</v>
      </c>
      <c r="P1556" s="21">
        <f t="shared" si="48"/>
        <v>0</v>
      </c>
      <c r="Q1556" s="22">
        <f t="shared" si="49"/>
        <v>0</v>
      </c>
    </row>
    <row r="1557" spans="1:17" x14ac:dyDescent="0.2">
      <c r="A1557" s="23">
        <v>125298</v>
      </c>
      <c r="B1557" s="17" t="s">
        <v>320</v>
      </c>
      <c r="C1557" s="17" t="s">
        <v>8012</v>
      </c>
      <c r="D1557" s="17" t="s">
        <v>5873</v>
      </c>
      <c r="E1557" s="17" t="s">
        <v>7693</v>
      </c>
      <c r="F1557" s="17" t="s">
        <v>7694</v>
      </c>
      <c r="G1557" s="18">
        <v>4.8099999999999996</v>
      </c>
      <c r="H1557" s="18">
        <v>6.92</v>
      </c>
      <c r="I1557" s="19">
        <v>658872.56999999995</v>
      </c>
      <c r="J1557" s="20">
        <v>42867</v>
      </c>
      <c r="K1557" s="17" t="s">
        <v>9846</v>
      </c>
      <c r="L1557" s="17" t="s">
        <v>8080</v>
      </c>
      <c r="M1557" s="17" t="s">
        <v>3213</v>
      </c>
      <c r="N1557" s="20">
        <v>43035</v>
      </c>
      <c r="O1557" s="20">
        <v>43035</v>
      </c>
      <c r="P1557" s="21">
        <f t="shared" si="48"/>
        <v>0</v>
      </c>
      <c r="Q1557" s="22">
        <f t="shared" si="49"/>
        <v>0</v>
      </c>
    </row>
    <row r="1558" spans="1:17" x14ac:dyDescent="0.2">
      <c r="A1558" s="23">
        <v>123853</v>
      </c>
      <c r="B1558" s="17" t="s">
        <v>54</v>
      </c>
      <c r="C1558" s="17" t="s">
        <v>7709</v>
      </c>
      <c r="D1558" s="17" t="s">
        <v>339</v>
      </c>
      <c r="E1558" s="17" t="s">
        <v>7693</v>
      </c>
      <c r="F1558" s="17" t="s">
        <v>7694</v>
      </c>
      <c r="G1558" s="18">
        <v>17.420000000000002</v>
      </c>
      <c r="H1558" s="18">
        <v>19.41</v>
      </c>
      <c r="I1558" s="19">
        <v>587281.65</v>
      </c>
      <c r="J1558" s="20">
        <v>42867</v>
      </c>
      <c r="K1558" s="17" t="s">
        <v>9847</v>
      </c>
      <c r="L1558" s="17" t="s">
        <v>8110</v>
      </c>
      <c r="M1558" s="17" t="s">
        <v>3213</v>
      </c>
      <c r="N1558" s="20">
        <v>43045</v>
      </c>
      <c r="O1558" s="20">
        <v>43045</v>
      </c>
      <c r="P1558" s="21">
        <f t="shared" si="48"/>
        <v>0</v>
      </c>
      <c r="Q1558" s="22">
        <f t="shared" si="49"/>
        <v>0</v>
      </c>
    </row>
    <row r="1559" spans="1:17" x14ac:dyDescent="0.2">
      <c r="A1559" s="23">
        <v>126538</v>
      </c>
      <c r="B1559" s="17" t="s">
        <v>65</v>
      </c>
      <c r="C1559" s="17" t="s">
        <v>7771</v>
      </c>
      <c r="D1559" s="17" t="s">
        <v>3103</v>
      </c>
      <c r="E1559" s="17" t="s">
        <v>7693</v>
      </c>
      <c r="F1559" s="17" t="s">
        <v>7694</v>
      </c>
      <c r="G1559" s="18">
        <v>0</v>
      </c>
      <c r="H1559" s="18">
        <v>2.6</v>
      </c>
      <c r="I1559" s="19">
        <v>2289262</v>
      </c>
      <c r="J1559" s="20">
        <v>43273</v>
      </c>
      <c r="K1559" s="17" t="s">
        <v>9848</v>
      </c>
      <c r="L1559" s="17" t="s">
        <v>8605</v>
      </c>
      <c r="M1559" s="17" t="s">
        <v>3213</v>
      </c>
      <c r="N1559" s="20">
        <v>43440</v>
      </c>
      <c r="O1559" s="20">
        <v>43440</v>
      </c>
      <c r="P1559" s="21">
        <f t="shared" si="48"/>
        <v>0</v>
      </c>
      <c r="Q1559" s="22">
        <f t="shared" si="49"/>
        <v>0</v>
      </c>
    </row>
    <row r="1560" spans="1:17" x14ac:dyDescent="0.2">
      <c r="A1560" s="23">
        <v>123970</v>
      </c>
      <c r="B1560" s="17" t="s">
        <v>83</v>
      </c>
      <c r="C1560" s="17" t="s">
        <v>8094</v>
      </c>
      <c r="D1560" s="17" t="s">
        <v>647</v>
      </c>
      <c r="E1560" s="17" t="s">
        <v>7693</v>
      </c>
      <c r="F1560" s="17" t="s">
        <v>7710</v>
      </c>
      <c r="G1560" s="18">
        <v>0</v>
      </c>
      <c r="H1560" s="18">
        <v>0.24</v>
      </c>
      <c r="I1560" s="19">
        <v>346999.94</v>
      </c>
      <c r="J1560" s="20">
        <v>42776</v>
      </c>
      <c r="K1560" s="17" t="s">
        <v>8846</v>
      </c>
      <c r="L1560" s="17" t="s">
        <v>7696</v>
      </c>
      <c r="M1560" s="17" t="s">
        <v>3582</v>
      </c>
      <c r="N1560" s="20">
        <v>42858</v>
      </c>
      <c r="O1560" s="20">
        <v>42858</v>
      </c>
      <c r="P1560" s="21">
        <f t="shared" si="48"/>
        <v>0</v>
      </c>
      <c r="Q1560" s="22">
        <f t="shared" si="49"/>
        <v>0</v>
      </c>
    </row>
    <row r="1561" spans="1:17" x14ac:dyDescent="0.2">
      <c r="A1561" s="23">
        <v>126203</v>
      </c>
      <c r="B1561" s="17" t="s">
        <v>172</v>
      </c>
      <c r="C1561" s="17" t="s">
        <v>7710</v>
      </c>
      <c r="D1561" s="17" t="s">
        <v>99</v>
      </c>
      <c r="E1561" s="17" t="s">
        <v>7693</v>
      </c>
      <c r="F1561" s="17" t="s">
        <v>7710</v>
      </c>
      <c r="G1561" s="18">
        <v>0</v>
      </c>
      <c r="H1561" s="18">
        <v>10.42</v>
      </c>
      <c r="I1561" s="19">
        <v>1477238.46</v>
      </c>
      <c r="J1561" s="20">
        <v>43140</v>
      </c>
      <c r="K1561" s="17" t="s">
        <v>9849</v>
      </c>
      <c r="L1561" s="17" t="s">
        <v>7755</v>
      </c>
      <c r="M1561" s="17" t="s">
        <v>3197</v>
      </c>
      <c r="N1561" s="20">
        <v>43342</v>
      </c>
      <c r="O1561" s="20">
        <v>43342</v>
      </c>
      <c r="P1561" s="21">
        <f t="shared" si="48"/>
        <v>0</v>
      </c>
      <c r="Q1561" s="22">
        <f t="shared" si="49"/>
        <v>0</v>
      </c>
    </row>
    <row r="1562" spans="1:17" x14ac:dyDescent="0.2">
      <c r="A1562" s="23">
        <v>126479</v>
      </c>
      <c r="B1562" s="17" t="s">
        <v>102</v>
      </c>
      <c r="C1562" s="17" t="s">
        <v>7969</v>
      </c>
      <c r="D1562" s="17" t="s">
        <v>4544</v>
      </c>
      <c r="E1562" s="17" t="s">
        <v>7693</v>
      </c>
      <c r="F1562" s="17" t="s">
        <v>7694</v>
      </c>
      <c r="G1562" s="18">
        <v>3.56</v>
      </c>
      <c r="H1562" s="18">
        <v>9.98</v>
      </c>
      <c r="I1562" s="19">
        <v>944151.49</v>
      </c>
      <c r="J1562" s="20">
        <v>43140</v>
      </c>
      <c r="K1562" s="17" t="s">
        <v>9506</v>
      </c>
      <c r="L1562" s="17" t="s">
        <v>7874</v>
      </c>
      <c r="M1562" s="17" t="s">
        <v>3582</v>
      </c>
      <c r="N1562" s="20">
        <v>43300</v>
      </c>
      <c r="O1562" s="20">
        <v>43300</v>
      </c>
      <c r="P1562" s="21">
        <f t="shared" si="48"/>
        <v>0</v>
      </c>
      <c r="Q1562" s="22">
        <f t="shared" si="49"/>
        <v>0</v>
      </c>
    </row>
    <row r="1563" spans="1:17" x14ac:dyDescent="0.2">
      <c r="A1563" s="23">
        <v>126139</v>
      </c>
      <c r="B1563" s="17" t="s">
        <v>278</v>
      </c>
      <c r="C1563" s="17" t="s">
        <v>7968</v>
      </c>
      <c r="D1563" s="17" t="s">
        <v>5603</v>
      </c>
      <c r="E1563" s="17" t="s">
        <v>7693</v>
      </c>
      <c r="F1563" s="17" t="s">
        <v>7694</v>
      </c>
      <c r="G1563" s="18">
        <v>8.7200000000000006</v>
      </c>
      <c r="H1563" s="18">
        <v>13.72</v>
      </c>
      <c r="I1563" s="19">
        <v>452369</v>
      </c>
      <c r="J1563" s="20">
        <v>43273</v>
      </c>
      <c r="K1563" s="17" t="s">
        <v>9850</v>
      </c>
      <c r="L1563" s="17" t="s">
        <v>7699</v>
      </c>
      <c r="M1563" s="17" t="s">
        <v>4696</v>
      </c>
      <c r="N1563" s="20">
        <v>43404</v>
      </c>
      <c r="O1563" s="20">
        <v>43404</v>
      </c>
      <c r="P1563" s="21">
        <f t="shared" si="48"/>
        <v>0</v>
      </c>
      <c r="Q1563" s="22">
        <f t="shared" si="49"/>
        <v>0</v>
      </c>
    </row>
    <row r="1564" spans="1:17" x14ac:dyDescent="0.2">
      <c r="A1564" s="23">
        <v>126062</v>
      </c>
      <c r="B1564" s="17" t="s">
        <v>86</v>
      </c>
      <c r="C1564" s="17" t="s">
        <v>7920</v>
      </c>
      <c r="D1564" s="17" t="s">
        <v>1080</v>
      </c>
      <c r="E1564" s="17" t="s">
        <v>7693</v>
      </c>
      <c r="F1564" s="17" t="s">
        <v>7694</v>
      </c>
      <c r="G1564" s="18">
        <v>1.81</v>
      </c>
      <c r="H1564" s="18">
        <v>4.91</v>
      </c>
      <c r="I1564" s="19">
        <v>525692.6</v>
      </c>
      <c r="J1564" s="20">
        <v>43182</v>
      </c>
      <c r="K1564" s="17" t="s">
        <v>8153</v>
      </c>
      <c r="L1564" s="17" t="s">
        <v>7874</v>
      </c>
      <c r="M1564" s="17" t="s">
        <v>4135</v>
      </c>
      <c r="N1564" s="20">
        <v>43432</v>
      </c>
      <c r="O1564" s="20">
        <v>43432</v>
      </c>
      <c r="P1564" s="21">
        <f t="shared" si="48"/>
        <v>0</v>
      </c>
      <c r="Q1564" s="22">
        <f t="shared" si="49"/>
        <v>0</v>
      </c>
    </row>
    <row r="1565" spans="1:17" x14ac:dyDescent="0.2">
      <c r="A1565" s="23">
        <v>118768</v>
      </c>
      <c r="B1565" s="17" t="s">
        <v>199</v>
      </c>
      <c r="C1565" s="17" t="s">
        <v>7715</v>
      </c>
      <c r="D1565" s="17" t="s">
        <v>465</v>
      </c>
      <c r="E1565" s="17" t="s">
        <v>7693</v>
      </c>
      <c r="F1565" s="17" t="s">
        <v>7694</v>
      </c>
      <c r="G1565" s="18">
        <v>9.11</v>
      </c>
      <c r="H1565" s="18">
        <v>12.41</v>
      </c>
      <c r="I1565" s="19">
        <v>448279.61</v>
      </c>
      <c r="J1565" s="20">
        <v>42139</v>
      </c>
      <c r="K1565" s="17" t="s">
        <v>9851</v>
      </c>
      <c r="L1565" s="17" t="s">
        <v>7927</v>
      </c>
      <c r="M1565" s="17" t="s">
        <v>9852</v>
      </c>
      <c r="N1565" s="20">
        <v>42290</v>
      </c>
      <c r="O1565" s="20">
        <v>42290</v>
      </c>
      <c r="P1565" s="21">
        <f t="shared" si="48"/>
        <v>0</v>
      </c>
      <c r="Q1565" s="22">
        <f t="shared" si="49"/>
        <v>0</v>
      </c>
    </row>
    <row r="1566" spans="1:17" x14ac:dyDescent="0.2">
      <c r="A1566" s="23">
        <v>120938</v>
      </c>
      <c r="B1566" s="17" t="s">
        <v>274</v>
      </c>
      <c r="C1566" s="17" t="s">
        <v>9303</v>
      </c>
      <c r="D1566" s="17" t="s">
        <v>676</v>
      </c>
      <c r="E1566" s="17" t="s">
        <v>7693</v>
      </c>
      <c r="F1566" s="17" t="s">
        <v>7694</v>
      </c>
      <c r="G1566" s="18">
        <v>0</v>
      </c>
      <c r="H1566" s="18">
        <v>11.16</v>
      </c>
      <c r="I1566" s="19">
        <v>854678.57</v>
      </c>
      <c r="J1566" s="20">
        <v>42139</v>
      </c>
      <c r="K1566" s="17" t="s">
        <v>9854</v>
      </c>
      <c r="L1566" s="17" t="s">
        <v>8144</v>
      </c>
      <c r="M1566" s="17" t="s">
        <v>8582</v>
      </c>
      <c r="N1566" s="20">
        <v>42306</v>
      </c>
      <c r="O1566" s="20">
        <v>42306</v>
      </c>
      <c r="P1566" s="21">
        <f t="shared" si="48"/>
        <v>0</v>
      </c>
      <c r="Q1566" s="22">
        <f t="shared" si="49"/>
        <v>0</v>
      </c>
    </row>
    <row r="1567" spans="1:17" x14ac:dyDescent="0.2">
      <c r="A1567" s="23">
        <v>122527</v>
      </c>
      <c r="B1567" s="17" t="s">
        <v>318</v>
      </c>
      <c r="C1567" s="17" t="s">
        <v>7887</v>
      </c>
      <c r="D1567" s="17" t="s">
        <v>954</v>
      </c>
      <c r="E1567" s="17" t="s">
        <v>7693</v>
      </c>
      <c r="F1567" s="17" t="s">
        <v>7694</v>
      </c>
      <c r="G1567" s="18">
        <v>0</v>
      </c>
      <c r="H1567" s="18">
        <v>2.81</v>
      </c>
      <c r="I1567" s="19">
        <v>437998.45</v>
      </c>
      <c r="J1567" s="20">
        <v>42461</v>
      </c>
      <c r="K1567" s="17" t="s">
        <v>9855</v>
      </c>
      <c r="L1567" s="17" t="s">
        <v>7706</v>
      </c>
      <c r="M1567" s="17" t="s">
        <v>8832</v>
      </c>
      <c r="N1567" s="20">
        <v>42643</v>
      </c>
      <c r="O1567" s="20">
        <v>42643</v>
      </c>
      <c r="P1567" s="21">
        <f t="shared" si="48"/>
        <v>0</v>
      </c>
      <c r="Q1567" s="22">
        <f t="shared" si="49"/>
        <v>0</v>
      </c>
    </row>
    <row r="1568" spans="1:17" x14ac:dyDescent="0.2">
      <c r="A1568" s="23">
        <v>85057.01</v>
      </c>
      <c r="B1568" s="17" t="s">
        <v>179</v>
      </c>
      <c r="C1568" s="17" t="s">
        <v>7717</v>
      </c>
      <c r="D1568" s="17" t="s">
        <v>421</v>
      </c>
      <c r="E1568" s="17" t="s">
        <v>7693</v>
      </c>
      <c r="F1568" s="17" t="s">
        <v>7694</v>
      </c>
      <c r="G1568" s="18">
        <v>0</v>
      </c>
      <c r="H1568" s="18">
        <v>3.59</v>
      </c>
      <c r="I1568" s="19">
        <v>684665.2</v>
      </c>
      <c r="J1568" s="20">
        <v>41831</v>
      </c>
      <c r="K1568" s="17" t="s">
        <v>9857</v>
      </c>
      <c r="L1568" s="17" t="s">
        <v>8605</v>
      </c>
      <c r="M1568" s="17" t="s">
        <v>9858</v>
      </c>
      <c r="N1568" s="20">
        <v>42130</v>
      </c>
      <c r="O1568" s="20">
        <v>41958</v>
      </c>
      <c r="P1568" s="21">
        <f t="shared" si="48"/>
        <v>1</v>
      </c>
      <c r="Q1568" s="22">
        <f t="shared" si="49"/>
        <v>-172</v>
      </c>
    </row>
    <row r="1569" spans="1:17" x14ac:dyDescent="0.2">
      <c r="A1569" s="23">
        <v>123966</v>
      </c>
      <c r="B1569" s="17" t="s">
        <v>49</v>
      </c>
      <c r="C1569" s="17" t="s">
        <v>7692</v>
      </c>
      <c r="D1569" s="17" t="s">
        <v>50</v>
      </c>
      <c r="E1569" s="17" t="s">
        <v>7693</v>
      </c>
      <c r="F1569" s="17" t="s">
        <v>7694</v>
      </c>
      <c r="G1569" s="18">
        <v>0</v>
      </c>
      <c r="H1569" s="18">
        <v>9</v>
      </c>
      <c r="I1569" s="19">
        <v>1460443.08</v>
      </c>
      <c r="J1569" s="20">
        <v>42867</v>
      </c>
      <c r="K1569" s="17" t="s">
        <v>8182</v>
      </c>
      <c r="L1569" s="17" t="s">
        <v>7696</v>
      </c>
      <c r="M1569" s="17" t="s">
        <v>4135</v>
      </c>
      <c r="N1569" s="20">
        <v>42964</v>
      </c>
      <c r="O1569" s="20">
        <v>42964</v>
      </c>
      <c r="P1569" s="21">
        <f t="shared" si="48"/>
        <v>0</v>
      </c>
      <c r="Q1569" s="22">
        <f t="shared" si="49"/>
        <v>0</v>
      </c>
    </row>
    <row r="1570" spans="1:17" x14ac:dyDescent="0.2">
      <c r="A1570" s="23">
        <v>123990</v>
      </c>
      <c r="B1570" s="17" t="s">
        <v>397</v>
      </c>
      <c r="C1570" s="17" t="s">
        <v>7750</v>
      </c>
      <c r="D1570" s="17" t="s">
        <v>5616</v>
      </c>
      <c r="E1570" s="17" t="s">
        <v>7693</v>
      </c>
      <c r="F1570" s="17" t="s">
        <v>7694</v>
      </c>
      <c r="G1570" s="18">
        <v>9.91</v>
      </c>
      <c r="H1570" s="18">
        <v>20.9</v>
      </c>
      <c r="I1570" s="19">
        <v>718489.71</v>
      </c>
      <c r="J1570" s="20">
        <v>42867</v>
      </c>
      <c r="K1570" s="17" t="s">
        <v>9859</v>
      </c>
      <c r="L1570" s="17" t="s">
        <v>7946</v>
      </c>
      <c r="M1570" s="17" t="s">
        <v>3582</v>
      </c>
      <c r="N1570" s="20">
        <v>43006</v>
      </c>
      <c r="O1570" s="20">
        <v>43006</v>
      </c>
      <c r="P1570" s="21">
        <f t="shared" si="48"/>
        <v>0</v>
      </c>
      <c r="Q1570" s="22">
        <f t="shared" si="49"/>
        <v>0</v>
      </c>
    </row>
    <row r="1571" spans="1:17" x14ac:dyDescent="0.2">
      <c r="A1571" s="23">
        <v>82195.009999999995</v>
      </c>
      <c r="B1571" s="17" t="s">
        <v>239</v>
      </c>
      <c r="C1571" s="17" t="s">
        <v>7976</v>
      </c>
      <c r="D1571" s="17" t="s">
        <v>907</v>
      </c>
      <c r="E1571" s="17" t="s">
        <v>7693</v>
      </c>
      <c r="F1571" s="17" t="s">
        <v>7694</v>
      </c>
      <c r="G1571" s="18">
        <v>26</v>
      </c>
      <c r="H1571" s="18">
        <v>31.42</v>
      </c>
      <c r="I1571" s="19">
        <v>367614.42</v>
      </c>
      <c r="J1571" s="20">
        <v>42244</v>
      </c>
      <c r="K1571" s="17" t="s">
        <v>9860</v>
      </c>
      <c r="L1571" s="17" t="s">
        <v>7728</v>
      </c>
      <c r="M1571" s="17" t="s">
        <v>8582</v>
      </c>
      <c r="N1571" s="20">
        <v>42318</v>
      </c>
      <c r="O1571" s="20">
        <v>42318</v>
      </c>
      <c r="P1571" s="21">
        <f t="shared" si="48"/>
        <v>0</v>
      </c>
      <c r="Q1571" s="22">
        <f t="shared" si="49"/>
        <v>0</v>
      </c>
    </row>
    <row r="1572" spans="1:17" x14ac:dyDescent="0.2">
      <c r="A1572" s="23">
        <v>126202</v>
      </c>
      <c r="B1572" s="17" t="s">
        <v>43</v>
      </c>
      <c r="C1572" s="17" t="s">
        <v>7816</v>
      </c>
      <c r="D1572" s="17" t="s">
        <v>360</v>
      </c>
      <c r="E1572" s="17" t="s">
        <v>7693</v>
      </c>
      <c r="F1572" s="17" t="s">
        <v>7694</v>
      </c>
      <c r="G1572" s="18">
        <v>14.47</v>
      </c>
      <c r="H1572" s="18">
        <v>17.88</v>
      </c>
      <c r="I1572" s="19">
        <v>1461160.25</v>
      </c>
      <c r="J1572" s="20">
        <v>43140</v>
      </c>
      <c r="K1572" s="17" t="s">
        <v>9861</v>
      </c>
      <c r="L1572" s="17" t="s">
        <v>7728</v>
      </c>
      <c r="M1572" s="17" t="s">
        <v>3213</v>
      </c>
      <c r="N1572" s="20">
        <v>43270</v>
      </c>
      <c r="O1572" s="20">
        <v>43270</v>
      </c>
      <c r="P1572" s="21">
        <f t="shared" si="48"/>
        <v>0</v>
      </c>
      <c r="Q1572" s="22">
        <f t="shared" si="49"/>
        <v>0</v>
      </c>
    </row>
    <row r="1573" spans="1:17" x14ac:dyDescent="0.2">
      <c r="A1573" s="23">
        <v>122070</v>
      </c>
      <c r="B1573" s="17" t="s">
        <v>282</v>
      </c>
      <c r="C1573" s="17" t="s">
        <v>8099</v>
      </c>
      <c r="D1573" s="17" t="s">
        <v>999</v>
      </c>
      <c r="E1573" s="17" t="s">
        <v>7693</v>
      </c>
      <c r="F1573" s="17" t="s">
        <v>7694</v>
      </c>
      <c r="G1573" s="18">
        <v>0</v>
      </c>
      <c r="H1573" s="18">
        <v>2.65</v>
      </c>
      <c r="I1573" s="19">
        <v>358060.9</v>
      </c>
      <c r="J1573" s="20">
        <v>42412</v>
      </c>
      <c r="K1573" s="17" t="s">
        <v>9862</v>
      </c>
      <c r="L1573" s="17" t="s">
        <v>8034</v>
      </c>
      <c r="M1573" s="17" t="s">
        <v>9863</v>
      </c>
      <c r="N1573" s="20">
        <v>42621</v>
      </c>
      <c r="O1573" s="20">
        <v>42621</v>
      </c>
      <c r="P1573" s="21">
        <f t="shared" si="48"/>
        <v>0</v>
      </c>
      <c r="Q1573" s="22">
        <f t="shared" si="49"/>
        <v>0</v>
      </c>
    </row>
    <row r="1574" spans="1:17" x14ac:dyDescent="0.2">
      <c r="A1574" s="23">
        <v>123171</v>
      </c>
      <c r="B1574" s="17" t="s">
        <v>259</v>
      </c>
      <c r="C1574" s="17" t="s">
        <v>7863</v>
      </c>
      <c r="D1574" s="17" t="s">
        <v>3358</v>
      </c>
      <c r="E1574" s="17" t="s">
        <v>7693</v>
      </c>
      <c r="F1574" s="17" t="s">
        <v>7694</v>
      </c>
      <c r="G1574" s="18">
        <v>0</v>
      </c>
      <c r="H1574" s="18">
        <v>6.38</v>
      </c>
      <c r="I1574" s="19">
        <v>1120576.02</v>
      </c>
      <c r="J1574" s="20">
        <v>42503</v>
      </c>
      <c r="K1574" s="17" t="s">
        <v>9864</v>
      </c>
      <c r="L1574" s="17" t="s">
        <v>7822</v>
      </c>
      <c r="M1574" s="17" t="s">
        <v>9865</v>
      </c>
      <c r="N1574" s="20">
        <v>42674</v>
      </c>
      <c r="O1574" s="20">
        <v>42674</v>
      </c>
      <c r="P1574" s="21">
        <f t="shared" si="48"/>
        <v>0</v>
      </c>
      <c r="Q1574" s="22">
        <f t="shared" si="49"/>
        <v>0</v>
      </c>
    </row>
    <row r="1575" spans="1:17" x14ac:dyDescent="0.2">
      <c r="A1575" s="23">
        <v>126115</v>
      </c>
      <c r="B1575" s="17" t="s">
        <v>199</v>
      </c>
      <c r="C1575" s="17" t="s">
        <v>7715</v>
      </c>
      <c r="D1575" s="17" t="s">
        <v>3693</v>
      </c>
      <c r="E1575" s="17" t="s">
        <v>7693</v>
      </c>
      <c r="F1575" s="17" t="s">
        <v>7694</v>
      </c>
      <c r="G1575" s="18">
        <v>5.23</v>
      </c>
      <c r="H1575" s="18">
        <v>12.55</v>
      </c>
      <c r="I1575" s="19">
        <v>406314.06</v>
      </c>
      <c r="J1575" s="20">
        <v>43140</v>
      </c>
      <c r="K1575" s="17" t="s">
        <v>9866</v>
      </c>
      <c r="L1575" s="17" t="s">
        <v>8034</v>
      </c>
      <c r="M1575" s="17" t="s">
        <v>4674</v>
      </c>
      <c r="N1575" s="20">
        <v>43371</v>
      </c>
      <c r="O1575" s="20">
        <v>43371</v>
      </c>
      <c r="P1575" s="21">
        <f t="shared" si="48"/>
        <v>0</v>
      </c>
      <c r="Q1575" s="22">
        <f t="shared" si="49"/>
        <v>0</v>
      </c>
    </row>
    <row r="1576" spans="1:17" x14ac:dyDescent="0.2">
      <c r="A1576" s="23">
        <v>126116</v>
      </c>
      <c r="B1576" s="17" t="s">
        <v>128</v>
      </c>
      <c r="C1576" s="17" t="s">
        <v>7950</v>
      </c>
      <c r="D1576" s="17" t="s">
        <v>3693</v>
      </c>
      <c r="E1576" s="17" t="s">
        <v>7693</v>
      </c>
      <c r="F1576" s="17" t="s">
        <v>7694</v>
      </c>
      <c r="G1576" s="18">
        <v>0</v>
      </c>
      <c r="H1576" s="18">
        <v>3.42</v>
      </c>
      <c r="I1576" s="19">
        <v>186654.16</v>
      </c>
      <c r="J1576" s="20">
        <v>43140</v>
      </c>
      <c r="K1576" s="17" t="s">
        <v>9866</v>
      </c>
      <c r="L1576" s="17" t="s">
        <v>8034</v>
      </c>
      <c r="M1576" s="17" t="s">
        <v>4674</v>
      </c>
      <c r="N1576" s="20">
        <v>43371</v>
      </c>
      <c r="O1576" s="20">
        <v>43371</v>
      </c>
      <c r="P1576" s="21">
        <f t="shared" si="48"/>
        <v>0</v>
      </c>
      <c r="Q1576" s="22">
        <f t="shared" si="49"/>
        <v>0</v>
      </c>
    </row>
    <row r="1577" spans="1:17" x14ac:dyDescent="0.2">
      <c r="A1577" s="23">
        <v>126033</v>
      </c>
      <c r="B1577" s="17" t="s">
        <v>102</v>
      </c>
      <c r="C1577" s="17" t="s">
        <v>7969</v>
      </c>
      <c r="D1577" s="17" t="s">
        <v>644</v>
      </c>
      <c r="E1577" s="17" t="s">
        <v>7693</v>
      </c>
      <c r="F1577" s="17" t="s">
        <v>7694</v>
      </c>
      <c r="G1577" s="18">
        <v>22.88</v>
      </c>
      <c r="H1577" s="18">
        <v>27.99</v>
      </c>
      <c r="I1577" s="19">
        <v>2302749.56</v>
      </c>
      <c r="J1577" s="20">
        <v>43140</v>
      </c>
      <c r="K1577" s="17" t="s">
        <v>9867</v>
      </c>
      <c r="L1577" s="17" t="s">
        <v>7874</v>
      </c>
      <c r="M1577" s="17" t="s">
        <v>4135</v>
      </c>
      <c r="N1577" s="20">
        <v>43312</v>
      </c>
      <c r="O1577" s="20">
        <v>43312</v>
      </c>
      <c r="P1577" s="21">
        <f t="shared" si="48"/>
        <v>0</v>
      </c>
      <c r="Q1577" s="22">
        <f t="shared" si="49"/>
        <v>0</v>
      </c>
    </row>
    <row r="1578" spans="1:17" x14ac:dyDescent="0.2">
      <c r="A1578" s="23">
        <v>126084</v>
      </c>
      <c r="B1578" s="17" t="s">
        <v>256</v>
      </c>
      <c r="C1578" s="17" t="s">
        <v>7972</v>
      </c>
      <c r="D1578" s="17" t="s">
        <v>9868</v>
      </c>
      <c r="E1578" s="17" t="s">
        <v>7693</v>
      </c>
      <c r="F1578" s="17" t="s">
        <v>7694</v>
      </c>
      <c r="G1578" s="18">
        <v>0</v>
      </c>
      <c r="H1578" s="18">
        <v>11.02</v>
      </c>
      <c r="I1578" s="19">
        <v>1813800</v>
      </c>
      <c r="J1578" s="20">
        <v>43231</v>
      </c>
      <c r="K1578" s="17" t="s">
        <v>9869</v>
      </c>
      <c r="L1578" s="17" t="s">
        <v>7744</v>
      </c>
      <c r="M1578" s="17" t="s">
        <v>4135</v>
      </c>
      <c r="N1578" s="20">
        <v>43534</v>
      </c>
      <c r="O1578" s="20">
        <v>43534</v>
      </c>
      <c r="P1578" s="21">
        <f t="shared" si="48"/>
        <v>0</v>
      </c>
      <c r="Q1578" s="22">
        <f t="shared" si="49"/>
        <v>0</v>
      </c>
    </row>
    <row r="1579" spans="1:17" x14ac:dyDescent="0.2">
      <c r="A1579" s="23">
        <v>84278.01</v>
      </c>
      <c r="B1579" s="17" t="s">
        <v>188</v>
      </c>
      <c r="C1579" s="17" t="s">
        <v>7704</v>
      </c>
      <c r="D1579" s="17" t="s">
        <v>6596</v>
      </c>
      <c r="E1579" s="17" t="s">
        <v>7693</v>
      </c>
      <c r="F1579" s="17" t="s">
        <v>7694</v>
      </c>
      <c r="G1579" s="18">
        <v>0</v>
      </c>
      <c r="H1579" s="18">
        <v>0.11</v>
      </c>
      <c r="I1579" s="19">
        <v>598644.31000000006</v>
      </c>
      <c r="J1579" s="20">
        <v>42139</v>
      </c>
      <c r="K1579" s="17" t="s">
        <v>8580</v>
      </c>
      <c r="L1579" s="17" t="s">
        <v>7728</v>
      </c>
      <c r="M1579" s="17" t="s">
        <v>8173</v>
      </c>
      <c r="N1579" s="20">
        <v>42280</v>
      </c>
      <c r="O1579" s="20">
        <v>42280</v>
      </c>
      <c r="P1579" s="21">
        <f t="shared" si="48"/>
        <v>0</v>
      </c>
      <c r="Q1579" s="22">
        <f t="shared" si="49"/>
        <v>0</v>
      </c>
    </row>
    <row r="1580" spans="1:17" x14ac:dyDescent="0.2">
      <c r="A1580" s="23">
        <v>123887</v>
      </c>
      <c r="B1580" s="17" t="s">
        <v>208</v>
      </c>
      <c r="C1580" s="17" t="s">
        <v>7809</v>
      </c>
      <c r="D1580" s="17" t="s">
        <v>348</v>
      </c>
      <c r="E1580" s="17" t="s">
        <v>7693</v>
      </c>
      <c r="F1580" s="17" t="s">
        <v>7694</v>
      </c>
      <c r="G1580" s="18">
        <v>12</v>
      </c>
      <c r="H1580" s="18">
        <v>17.87</v>
      </c>
      <c r="I1580" s="19">
        <v>3160893.29</v>
      </c>
      <c r="J1580" s="20">
        <v>42867</v>
      </c>
      <c r="K1580" s="17" t="s">
        <v>9870</v>
      </c>
      <c r="L1580" s="17" t="s">
        <v>7738</v>
      </c>
      <c r="M1580" s="17" t="s">
        <v>3213</v>
      </c>
      <c r="N1580" s="20">
        <v>43071</v>
      </c>
      <c r="O1580" s="20">
        <v>43071</v>
      </c>
      <c r="P1580" s="21">
        <f t="shared" si="48"/>
        <v>0</v>
      </c>
      <c r="Q1580" s="22">
        <f t="shared" si="49"/>
        <v>0</v>
      </c>
    </row>
    <row r="1581" spans="1:17" x14ac:dyDescent="0.2">
      <c r="A1581" s="23">
        <v>125783</v>
      </c>
      <c r="B1581" s="17" t="s">
        <v>124</v>
      </c>
      <c r="C1581" s="17" t="s">
        <v>7894</v>
      </c>
      <c r="D1581" s="17" t="s">
        <v>108</v>
      </c>
      <c r="E1581" s="17" t="s">
        <v>7693</v>
      </c>
      <c r="F1581" s="17" t="s">
        <v>7694</v>
      </c>
      <c r="G1581" s="18">
        <v>0</v>
      </c>
      <c r="H1581" s="18">
        <v>7.33</v>
      </c>
      <c r="I1581" s="19">
        <v>6771663.9100000001</v>
      </c>
      <c r="J1581" s="20">
        <v>43140</v>
      </c>
      <c r="K1581" s="17" t="s">
        <v>9871</v>
      </c>
      <c r="L1581" s="17" t="s">
        <v>7699</v>
      </c>
      <c r="M1581" s="17" t="s">
        <v>4571</v>
      </c>
      <c r="N1581" s="20">
        <v>43401</v>
      </c>
      <c r="O1581" s="20">
        <v>43401</v>
      </c>
      <c r="P1581" s="21">
        <f t="shared" si="48"/>
        <v>0</v>
      </c>
      <c r="Q1581" s="22">
        <f t="shared" si="49"/>
        <v>0</v>
      </c>
    </row>
    <row r="1582" spans="1:17" x14ac:dyDescent="0.2">
      <c r="A1582" s="23">
        <v>126233</v>
      </c>
      <c r="B1582" s="17" t="s">
        <v>131</v>
      </c>
      <c r="C1582" s="17" t="s">
        <v>7753</v>
      </c>
      <c r="D1582" s="17" t="s">
        <v>474</v>
      </c>
      <c r="E1582" s="17" t="s">
        <v>7693</v>
      </c>
      <c r="F1582" s="17" t="s">
        <v>7694</v>
      </c>
      <c r="G1582" s="18">
        <v>12.72</v>
      </c>
      <c r="H1582" s="18">
        <v>16.73</v>
      </c>
      <c r="I1582" s="19">
        <v>917044.46</v>
      </c>
      <c r="J1582" s="20">
        <v>43231</v>
      </c>
      <c r="K1582" s="17" t="s">
        <v>8563</v>
      </c>
      <c r="L1582" s="17" t="s">
        <v>7849</v>
      </c>
      <c r="M1582" s="17" t="s">
        <v>3582</v>
      </c>
      <c r="N1582" s="20">
        <v>43404</v>
      </c>
      <c r="O1582" s="20">
        <v>43404</v>
      </c>
      <c r="P1582" s="21">
        <f t="shared" si="48"/>
        <v>0</v>
      </c>
      <c r="Q1582" s="22">
        <f t="shared" si="49"/>
        <v>0</v>
      </c>
    </row>
    <row r="1583" spans="1:17" x14ac:dyDescent="0.2">
      <c r="A1583" s="23">
        <v>123969</v>
      </c>
      <c r="B1583" s="17" t="s">
        <v>25</v>
      </c>
      <c r="C1583" s="17" t="s">
        <v>8043</v>
      </c>
      <c r="D1583" s="17" t="s">
        <v>644</v>
      </c>
      <c r="E1583" s="17" t="s">
        <v>7693</v>
      </c>
      <c r="F1583" s="17" t="s">
        <v>7694</v>
      </c>
      <c r="G1583" s="18">
        <v>0</v>
      </c>
      <c r="H1583" s="18">
        <v>12.9</v>
      </c>
      <c r="I1583" s="19">
        <v>2062565.67</v>
      </c>
      <c r="J1583" s="20">
        <v>42825</v>
      </c>
      <c r="K1583" s="17" t="s">
        <v>9872</v>
      </c>
      <c r="L1583" s="17" t="s">
        <v>8046</v>
      </c>
      <c r="M1583" s="17" t="s">
        <v>4135</v>
      </c>
      <c r="N1583" s="20">
        <v>42989</v>
      </c>
      <c r="O1583" s="20">
        <v>42989</v>
      </c>
      <c r="P1583" s="21">
        <f t="shared" si="48"/>
        <v>0</v>
      </c>
      <c r="Q1583" s="22">
        <f t="shared" si="49"/>
        <v>0</v>
      </c>
    </row>
    <row r="1584" spans="1:17" x14ac:dyDescent="0.2">
      <c r="A1584" s="23">
        <v>122067</v>
      </c>
      <c r="B1584" s="17" t="s">
        <v>98</v>
      </c>
      <c r="C1584" s="17" t="s">
        <v>7760</v>
      </c>
      <c r="D1584" s="17" t="s">
        <v>503</v>
      </c>
      <c r="E1584" s="17" t="s">
        <v>7693</v>
      </c>
      <c r="F1584" s="17" t="s">
        <v>7694</v>
      </c>
      <c r="G1584" s="18">
        <v>8.65</v>
      </c>
      <c r="H1584" s="18">
        <v>13.18</v>
      </c>
      <c r="I1584" s="19">
        <v>374719.39</v>
      </c>
      <c r="J1584" s="20">
        <v>42412</v>
      </c>
      <c r="K1584" s="17" t="s">
        <v>9873</v>
      </c>
      <c r="L1584" s="17" t="s">
        <v>8034</v>
      </c>
      <c r="M1584" s="17" t="s">
        <v>9232</v>
      </c>
      <c r="N1584" s="20">
        <v>42674</v>
      </c>
      <c r="O1584" s="20">
        <v>42674</v>
      </c>
      <c r="P1584" s="21">
        <f t="shared" si="48"/>
        <v>0</v>
      </c>
      <c r="Q1584" s="22">
        <f t="shared" si="49"/>
        <v>0</v>
      </c>
    </row>
    <row r="1585" spans="1:17" x14ac:dyDescent="0.2">
      <c r="A1585" s="23">
        <v>81425.009999999995</v>
      </c>
      <c r="B1585" s="17" t="s">
        <v>54</v>
      </c>
      <c r="C1585" s="17" t="s">
        <v>7709</v>
      </c>
      <c r="D1585" s="17" t="s">
        <v>339</v>
      </c>
      <c r="E1585" s="17" t="s">
        <v>7693</v>
      </c>
      <c r="F1585" s="17" t="s">
        <v>7694</v>
      </c>
      <c r="G1585" s="18">
        <v>7.52</v>
      </c>
      <c r="H1585" s="18">
        <v>11.36</v>
      </c>
      <c r="I1585" s="19">
        <v>1332943.5900000001</v>
      </c>
      <c r="J1585" s="20">
        <v>42244</v>
      </c>
      <c r="K1585" s="17" t="s">
        <v>9875</v>
      </c>
      <c r="L1585" s="17" t="s">
        <v>7706</v>
      </c>
      <c r="M1585" s="17" t="s">
        <v>3213</v>
      </c>
      <c r="N1585" s="20">
        <v>42916</v>
      </c>
      <c r="O1585" s="20">
        <v>42916</v>
      </c>
      <c r="P1585" s="21">
        <f t="shared" si="48"/>
        <v>0</v>
      </c>
      <c r="Q1585" s="22">
        <f t="shared" si="49"/>
        <v>0</v>
      </c>
    </row>
    <row r="1586" spans="1:17" x14ac:dyDescent="0.2">
      <c r="A1586" s="23">
        <v>85057.01</v>
      </c>
      <c r="B1586" s="17" t="s">
        <v>65</v>
      </c>
      <c r="C1586" s="17" t="s">
        <v>7771</v>
      </c>
      <c r="D1586" s="17" t="s">
        <v>421</v>
      </c>
      <c r="E1586" s="17" t="s">
        <v>7693</v>
      </c>
      <c r="F1586" s="17" t="s">
        <v>7694</v>
      </c>
      <c r="G1586" s="18">
        <v>11.78</v>
      </c>
      <c r="H1586" s="18">
        <v>15.76</v>
      </c>
      <c r="I1586" s="19">
        <v>684665.2</v>
      </c>
      <c r="J1586" s="20">
        <v>41831</v>
      </c>
      <c r="K1586" s="17" t="s">
        <v>9857</v>
      </c>
      <c r="L1586" s="17" t="s">
        <v>8605</v>
      </c>
      <c r="M1586" s="17" t="s">
        <v>9858</v>
      </c>
      <c r="N1586" s="20">
        <v>42130</v>
      </c>
      <c r="O1586" s="20">
        <v>41958</v>
      </c>
      <c r="P1586" s="21">
        <f t="shared" si="48"/>
        <v>1</v>
      </c>
      <c r="Q1586" s="22">
        <f t="shared" si="49"/>
        <v>-172</v>
      </c>
    </row>
    <row r="1587" spans="1:17" x14ac:dyDescent="0.2">
      <c r="A1587" s="23">
        <v>119609</v>
      </c>
      <c r="B1587" s="17" t="s">
        <v>607</v>
      </c>
      <c r="C1587" s="17" t="s">
        <v>7807</v>
      </c>
      <c r="D1587" s="17" t="s">
        <v>7101</v>
      </c>
      <c r="E1587" s="17" t="s">
        <v>7693</v>
      </c>
      <c r="F1587" s="17" t="s">
        <v>7694</v>
      </c>
      <c r="G1587" s="18">
        <v>2.98</v>
      </c>
      <c r="H1587" s="18">
        <v>7.13</v>
      </c>
      <c r="I1587" s="19">
        <v>2263797.6</v>
      </c>
      <c r="J1587" s="20">
        <v>41831</v>
      </c>
      <c r="K1587" s="17" t="s">
        <v>9876</v>
      </c>
      <c r="L1587" s="17" t="s">
        <v>7738</v>
      </c>
      <c r="M1587" s="17" t="s">
        <v>9877</v>
      </c>
      <c r="N1587" s="20">
        <v>42138</v>
      </c>
      <c r="O1587" s="20">
        <v>41968</v>
      </c>
      <c r="P1587" s="21">
        <f t="shared" si="48"/>
        <v>1</v>
      </c>
      <c r="Q1587" s="22">
        <f t="shared" si="49"/>
        <v>-170</v>
      </c>
    </row>
    <row r="1588" spans="1:17" x14ac:dyDescent="0.2">
      <c r="A1588" s="23">
        <v>123498</v>
      </c>
      <c r="B1588" s="17" t="s">
        <v>310</v>
      </c>
      <c r="C1588" s="17" t="s">
        <v>7878</v>
      </c>
      <c r="D1588" s="17" t="s">
        <v>1234</v>
      </c>
      <c r="E1588" s="17" t="s">
        <v>7693</v>
      </c>
      <c r="F1588" s="17" t="s">
        <v>7694</v>
      </c>
      <c r="G1588" s="18">
        <v>0</v>
      </c>
      <c r="H1588" s="18">
        <v>6.79</v>
      </c>
      <c r="I1588" s="19">
        <v>4150277.82</v>
      </c>
      <c r="J1588" s="20">
        <v>42706</v>
      </c>
      <c r="K1588" s="17" t="s">
        <v>9878</v>
      </c>
      <c r="L1588" s="17" t="s">
        <v>7874</v>
      </c>
      <c r="M1588" s="17" t="s">
        <v>4547</v>
      </c>
      <c r="N1588" s="20">
        <v>42941</v>
      </c>
      <c r="O1588" s="20">
        <v>42941</v>
      </c>
      <c r="P1588" s="21">
        <f t="shared" si="48"/>
        <v>0</v>
      </c>
      <c r="Q1588" s="22">
        <f t="shared" si="49"/>
        <v>0</v>
      </c>
    </row>
    <row r="1589" spans="1:17" x14ac:dyDescent="0.2">
      <c r="A1589" s="23">
        <v>128651</v>
      </c>
      <c r="B1589" s="17" t="s">
        <v>186</v>
      </c>
      <c r="C1589" s="17" t="s">
        <v>7872</v>
      </c>
      <c r="D1589" s="17" t="s">
        <v>116</v>
      </c>
      <c r="E1589" s="17" t="s">
        <v>7693</v>
      </c>
      <c r="F1589" s="17" t="s">
        <v>7694</v>
      </c>
      <c r="G1589" s="18">
        <v>4.8600000000000003</v>
      </c>
      <c r="H1589" s="18">
        <v>8.99</v>
      </c>
      <c r="I1589" s="19">
        <v>1719160</v>
      </c>
      <c r="J1589" s="20">
        <v>43637</v>
      </c>
      <c r="K1589" s="17" t="s">
        <v>9879</v>
      </c>
      <c r="L1589" s="17" t="s">
        <v>7874</v>
      </c>
      <c r="M1589" s="17" t="s">
        <v>4135</v>
      </c>
      <c r="N1589" s="20">
        <v>43778</v>
      </c>
      <c r="O1589" s="20">
        <v>43778</v>
      </c>
      <c r="P1589" s="21">
        <f t="shared" si="48"/>
        <v>0</v>
      </c>
      <c r="Q1589" s="22">
        <f t="shared" si="49"/>
        <v>0</v>
      </c>
    </row>
    <row r="1590" spans="1:17" x14ac:dyDescent="0.2">
      <c r="A1590" s="23">
        <v>127339</v>
      </c>
      <c r="B1590" s="17" t="s">
        <v>18</v>
      </c>
      <c r="C1590" s="17" t="s">
        <v>7700</v>
      </c>
      <c r="D1590" s="17" t="s">
        <v>523</v>
      </c>
      <c r="E1590" s="17" t="s">
        <v>7693</v>
      </c>
      <c r="F1590" s="17" t="s">
        <v>7694</v>
      </c>
      <c r="G1590" s="18">
        <v>6.13</v>
      </c>
      <c r="H1590" s="18">
        <v>12.46</v>
      </c>
      <c r="I1590" s="19">
        <v>4033124</v>
      </c>
      <c r="J1590" s="20">
        <v>43553</v>
      </c>
      <c r="K1590" s="17" t="s">
        <v>9880</v>
      </c>
      <c r="L1590" s="17" t="s">
        <v>7937</v>
      </c>
      <c r="M1590" s="17" t="s">
        <v>3213</v>
      </c>
      <c r="N1590" s="20">
        <v>43740</v>
      </c>
      <c r="O1590" s="20">
        <v>43740</v>
      </c>
      <c r="P1590" s="21">
        <f t="shared" si="48"/>
        <v>0</v>
      </c>
      <c r="Q1590" s="22">
        <f t="shared" si="49"/>
        <v>0</v>
      </c>
    </row>
    <row r="1591" spans="1:17" x14ac:dyDescent="0.2">
      <c r="A1591" s="23">
        <v>127207</v>
      </c>
      <c r="B1591" s="17" t="s">
        <v>241</v>
      </c>
      <c r="C1591" s="17" t="s">
        <v>7915</v>
      </c>
      <c r="D1591" s="17" t="s">
        <v>460</v>
      </c>
      <c r="E1591" s="17" t="s">
        <v>7693</v>
      </c>
      <c r="F1591" s="17" t="s">
        <v>7694</v>
      </c>
      <c r="G1591" s="18">
        <v>0</v>
      </c>
      <c r="H1591" s="18">
        <v>10.08</v>
      </c>
      <c r="I1591" s="19">
        <v>783426</v>
      </c>
      <c r="J1591" s="20">
        <v>43504</v>
      </c>
      <c r="K1591" s="17" t="s">
        <v>9549</v>
      </c>
      <c r="L1591" s="17" t="s">
        <v>8034</v>
      </c>
      <c r="M1591" s="17" t="s">
        <v>4674</v>
      </c>
      <c r="N1591" s="20">
        <v>43692</v>
      </c>
      <c r="O1591" s="20">
        <v>43692</v>
      </c>
      <c r="P1591" s="21">
        <f t="shared" si="48"/>
        <v>0</v>
      </c>
      <c r="Q1591" s="22">
        <f t="shared" si="49"/>
        <v>0</v>
      </c>
    </row>
    <row r="1592" spans="1:17" x14ac:dyDescent="0.2">
      <c r="A1592" s="23">
        <v>127326</v>
      </c>
      <c r="B1592" s="17" t="s">
        <v>152</v>
      </c>
      <c r="C1592" s="17" t="s">
        <v>7994</v>
      </c>
      <c r="D1592" s="17" t="s">
        <v>913</v>
      </c>
      <c r="E1592" s="17" t="s">
        <v>7693</v>
      </c>
      <c r="F1592" s="17" t="s">
        <v>7694</v>
      </c>
      <c r="G1592" s="18">
        <v>22.4</v>
      </c>
      <c r="H1592" s="18">
        <v>26.79</v>
      </c>
      <c r="I1592" s="19">
        <v>725384</v>
      </c>
      <c r="J1592" s="20">
        <v>43595</v>
      </c>
      <c r="K1592" s="17" t="s">
        <v>9881</v>
      </c>
      <c r="L1592" s="17" t="s">
        <v>7699</v>
      </c>
      <c r="M1592" s="17" t="s">
        <v>3213</v>
      </c>
      <c r="N1592" s="20">
        <v>43730</v>
      </c>
      <c r="O1592" s="20">
        <v>43730</v>
      </c>
      <c r="P1592" s="21">
        <f t="shared" si="48"/>
        <v>0</v>
      </c>
      <c r="Q1592" s="22">
        <f t="shared" si="49"/>
        <v>0</v>
      </c>
    </row>
    <row r="1593" spans="1:17" x14ac:dyDescent="0.2">
      <c r="A1593" s="23">
        <v>119615</v>
      </c>
      <c r="B1593" s="17" t="s">
        <v>607</v>
      </c>
      <c r="C1593" s="17" t="s">
        <v>7807</v>
      </c>
      <c r="D1593" s="17" t="s">
        <v>2447</v>
      </c>
      <c r="E1593" s="17" t="s">
        <v>7693</v>
      </c>
      <c r="F1593" s="17" t="s">
        <v>7694</v>
      </c>
      <c r="G1593" s="18">
        <v>15.57</v>
      </c>
      <c r="H1593" s="18">
        <v>16.93</v>
      </c>
      <c r="I1593" s="19">
        <v>566417.16</v>
      </c>
      <c r="J1593" s="20">
        <v>41831</v>
      </c>
      <c r="K1593" s="17" t="s">
        <v>9876</v>
      </c>
      <c r="L1593" s="17" t="s">
        <v>7738</v>
      </c>
      <c r="M1593" s="17" t="s">
        <v>9877</v>
      </c>
      <c r="N1593" s="20">
        <v>42138</v>
      </c>
      <c r="O1593" s="20">
        <v>41968</v>
      </c>
      <c r="P1593" s="21">
        <f t="shared" si="48"/>
        <v>1</v>
      </c>
      <c r="Q1593" s="22">
        <f t="shared" si="49"/>
        <v>-170</v>
      </c>
    </row>
    <row r="1594" spans="1:17" x14ac:dyDescent="0.2">
      <c r="A1594" s="23">
        <v>102358.01</v>
      </c>
      <c r="B1594" s="17" t="s">
        <v>289</v>
      </c>
      <c r="C1594" s="17" t="s">
        <v>7955</v>
      </c>
      <c r="D1594" s="17" t="s">
        <v>339</v>
      </c>
      <c r="E1594" s="17" t="s">
        <v>7693</v>
      </c>
      <c r="F1594" s="17" t="s">
        <v>7694</v>
      </c>
      <c r="G1594" s="18">
        <v>14</v>
      </c>
      <c r="H1594" s="18">
        <v>19.760000000000002</v>
      </c>
      <c r="I1594" s="19">
        <v>502959.1</v>
      </c>
      <c r="J1594" s="20">
        <v>42048</v>
      </c>
      <c r="K1594" s="17" t="s">
        <v>9884</v>
      </c>
      <c r="L1594" s="17" t="s">
        <v>7728</v>
      </c>
      <c r="M1594" s="17" t="s">
        <v>6784</v>
      </c>
      <c r="N1594" s="20">
        <v>42151</v>
      </c>
      <c r="O1594" s="20">
        <v>42128</v>
      </c>
      <c r="P1594" s="21">
        <f t="shared" si="48"/>
        <v>1</v>
      </c>
      <c r="Q1594" s="22">
        <f t="shared" si="49"/>
        <v>-23</v>
      </c>
    </row>
    <row r="1595" spans="1:17" x14ac:dyDescent="0.2">
      <c r="A1595" s="23">
        <v>127829</v>
      </c>
      <c r="B1595" s="17" t="s">
        <v>40</v>
      </c>
      <c r="C1595" s="17" t="s">
        <v>7781</v>
      </c>
      <c r="D1595" s="17" t="s">
        <v>50</v>
      </c>
      <c r="E1595" s="17" t="s">
        <v>7693</v>
      </c>
      <c r="F1595" s="17" t="s">
        <v>7694</v>
      </c>
      <c r="G1595" s="18">
        <v>7.24</v>
      </c>
      <c r="H1595" s="18">
        <v>8.16</v>
      </c>
      <c r="I1595" s="19">
        <v>525000</v>
      </c>
      <c r="J1595" s="20">
        <v>43553</v>
      </c>
      <c r="K1595" s="17" t="s">
        <v>9885</v>
      </c>
      <c r="L1595" s="17" t="s">
        <v>7744</v>
      </c>
      <c r="M1595" s="17" t="s">
        <v>3213</v>
      </c>
      <c r="N1595" s="20">
        <v>43737</v>
      </c>
      <c r="O1595" s="20">
        <v>43737</v>
      </c>
      <c r="P1595" s="21">
        <f t="shared" si="48"/>
        <v>0</v>
      </c>
      <c r="Q1595" s="22">
        <f t="shared" si="49"/>
        <v>0</v>
      </c>
    </row>
    <row r="1596" spans="1:17" x14ac:dyDescent="0.2">
      <c r="A1596" s="23">
        <v>127289</v>
      </c>
      <c r="B1596" s="17" t="s">
        <v>300</v>
      </c>
      <c r="C1596" s="17" t="s">
        <v>7729</v>
      </c>
      <c r="D1596" s="17" t="s">
        <v>360</v>
      </c>
      <c r="E1596" s="17" t="s">
        <v>7693</v>
      </c>
      <c r="F1596" s="17" t="s">
        <v>7694</v>
      </c>
      <c r="G1596" s="18">
        <v>13.66</v>
      </c>
      <c r="H1596" s="18">
        <v>19.38</v>
      </c>
      <c r="I1596" s="19">
        <v>2144002</v>
      </c>
      <c r="J1596" s="20">
        <v>43553</v>
      </c>
      <c r="K1596" s="17" t="s">
        <v>9886</v>
      </c>
      <c r="L1596" s="17" t="s">
        <v>8080</v>
      </c>
      <c r="M1596" s="17" t="s">
        <v>9887</v>
      </c>
      <c r="N1596" s="20">
        <v>43769</v>
      </c>
      <c r="O1596" s="20">
        <v>43769</v>
      </c>
      <c r="P1596" s="21">
        <f t="shared" si="48"/>
        <v>0</v>
      </c>
      <c r="Q1596" s="22">
        <f t="shared" si="49"/>
        <v>0</v>
      </c>
    </row>
    <row r="1597" spans="1:17" x14ac:dyDescent="0.2">
      <c r="A1597" s="23">
        <v>127520</v>
      </c>
      <c r="B1597" s="17" t="s">
        <v>199</v>
      </c>
      <c r="C1597" s="17" t="s">
        <v>7715</v>
      </c>
      <c r="D1597" s="17" t="s">
        <v>114</v>
      </c>
      <c r="E1597" s="17" t="s">
        <v>7693</v>
      </c>
      <c r="F1597" s="17" t="s">
        <v>7694</v>
      </c>
      <c r="G1597" s="18">
        <v>2.02</v>
      </c>
      <c r="H1597" s="18">
        <v>6.79</v>
      </c>
      <c r="I1597" s="19">
        <v>2737272</v>
      </c>
      <c r="J1597" s="20">
        <v>43441</v>
      </c>
      <c r="K1597" s="17" t="s">
        <v>9888</v>
      </c>
      <c r="L1597" s="17" t="s">
        <v>7699</v>
      </c>
      <c r="M1597" s="17" t="s">
        <v>3213</v>
      </c>
      <c r="N1597" s="20">
        <v>43661</v>
      </c>
      <c r="O1597" s="20">
        <v>43661</v>
      </c>
      <c r="P1597" s="21">
        <f t="shared" si="48"/>
        <v>0</v>
      </c>
      <c r="Q1597" s="22">
        <f t="shared" si="49"/>
        <v>0</v>
      </c>
    </row>
    <row r="1598" spans="1:17" x14ac:dyDescent="0.2">
      <c r="A1598" s="23">
        <v>127297</v>
      </c>
      <c r="B1598" s="17" t="s">
        <v>43</v>
      </c>
      <c r="C1598" s="17" t="s">
        <v>7816</v>
      </c>
      <c r="D1598" s="17" t="s">
        <v>126</v>
      </c>
      <c r="E1598" s="17" t="s">
        <v>7693</v>
      </c>
      <c r="F1598" s="17" t="s">
        <v>7694</v>
      </c>
      <c r="G1598" s="18">
        <v>15.5</v>
      </c>
      <c r="H1598" s="18">
        <v>19.75</v>
      </c>
      <c r="I1598" s="19">
        <v>2591301</v>
      </c>
      <c r="J1598" s="20">
        <v>43637</v>
      </c>
      <c r="K1598" s="17" t="s">
        <v>9889</v>
      </c>
      <c r="L1598" s="17" t="s">
        <v>8110</v>
      </c>
      <c r="M1598" s="17" t="s">
        <v>3213</v>
      </c>
      <c r="N1598" s="20">
        <v>43799</v>
      </c>
      <c r="O1598" s="20">
        <v>43799</v>
      </c>
      <c r="P1598" s="21">
        <f t="shared" si="48"/>
        <v>0</v>
      </c>
      <c r="Q1598" s="22">
        <f t="shared" si="49"/>
        <v>0</v>
      </c>
    </row>
    <row r="1599" spans="1:17" x14ac:dyDescent="0.2">
      <c r="A1599" s="23">
        <v>127884</v>
      </c>
      <c r="B1599" s="17" t="s">
        <v>212</v>
      </c>
      <c r="C1599" s="17" t="s">
        <v>8097</v>
      </c>
      <c r="D1599" s="17" t="s">
        <v>450</v>
      </c>
      <c r="E1599" s="17" t="s">
        <v>7693</v>
      </c>
      <c r="F1599" s="17" t="s">
        <v>7694</v>
      </c>
      <c r="G1599" s="18">
        <v>10.31</v>
      </c>
      <c r="H1599" s="18">
        <v>13.34</v>
      </c>
      <c r="I1599" s="19">
        <v>646686</v>
      </c>
      <c r="J1599" s="20">
        <v>43504</v>
      </c>
      <c r="K1599" s="17" t="s">
        <v>9247</v>
      </c>
      <c r="L1599" s="17" t="s">
        <v>8034</v>
      </c>
      <c r="M1599" s="17" t="s">
        <v>5383</v>
      </c>
      <c r="N1599" s="20">
        <v>43706</v>
      </c>
      <c r="O1599" s="20">
        <v>43706</v>
      </c>
      <c r="P1599" s="21">
        <f t="shared" si="48"/>
        <v>0</v>
      </c>
      <c r="Q1599" s="22">
        <f t="shared" si="49"/>
        <v>0</v>
      </c>
    </row>
    <row r="1600" spans="1:17" x14ac:dyDescent="0.2">
      <c r="A1600" s="23">
        <v>127322</v>
      </c>
      <c r="B1600" s="17" t="s">
        <v>318</v>
      </c>
      <c r="C1600" s="17" t="s">
        <v>7887</v>
      </c>
      <c r="D1600" s="17" t="s">
        <v>2861</v>
      </c>
      <c r="E1600" s="17" t="s">
        <v>7693</v>
      </c>
      <c r="F1600" s="17" t="s">
        <v>7694</v>
      </c>
      <c r="G1600" s="18">
        <v>2.35</v>
      </c>
      <c r="H1600" s="18">
        <v>4.32</v>
      </c>
      <c r="I1600" s="19">
        <v>350602</v>
      </c>
      <c r="J1600" s="20">
        <v>43595</v>
      </c>
      <c r="K1600" s="17" t="s">
        <v>9890</v>
      </c>
      <c r="L1600" s="17" t="s">
        <v>9252</v>
      </c>
      <c r="M1600" s="17" t="s">
        <v>3213</v>
      </c>
      <c r="N1600" s="20">
        <v>43784</v>
      </c>
      <c r="O1600" s="20">
        <v>43784</v>
      </c>
      <c r="P1600" s="21">
        <f t="shared" si="48"/>
        <v>0</v>
      </c>
      <c r="Q1600" s="22">
        <f t="shared" si="49"/>
        <v>0</v>
      </c>
    </row>
    <row r="1601" spans="1:17" x14ac:dyDescent="0.2">
      <c r="A1601" s="23">
        <v>127190</v>
      </c>
      <c r="B1601" s="17" t="s">
        <v>65</v>
      </c>
      <c r="C1601" s="17" t="s">
        <v>7771</v>
      </c>
      <c r="D1601" s="17" t="s">
        <v>57</v>
      </c>
      <c r="E1601" s="17" t="s">
        <v>7693</v>
      </c>
      <c r="F1601" s="17" t="s">
        <v>7694</v>
      </c>
      <c r="G1601" s="18">
        <v>17.27</v>
      </c>
      <c r="H1601" s="18">
        <v>25.98</v>
      </c>
      <c r="I1601" s="19">
        <v>236570</v>
      </c>
      <c r="J1601" s="20">
        <v>43686</v>
      </c>
      <c r="K1601" s="17" t="s">
        <v>8606</v>
      </c>
      <c r="L1601" s="17" t="s">
        <v>8607</v>
      </c>
      <c r="M1601" s="17" t="s">
        <v>5358</v>
      </c>
      <c r="N1601" s="20">
        <v>43819</v>
      </c>
      <c r="O1601" s="20">
        <v>43819</v>
      </c>
      <c r="P1601" s="21">
        <f t="shared" si="48"/>
        <v>0</v>
      </c>
      <c r="Q1601" s="22">
        <f t="shared" si="49"/>
        <v>0</v>
      </c>
    </row>
    <row r="1602" spans="1:17" x14ac:dyDescent="0.2">
      <c r="A1602" s="23">
        <v>120927</v>
      </c>
      <c r="B1602" s="17" t="s">
        <v>289</v>
      </c>
      <c r="C1602" s="17" t="s">
        <v>7955</v>
      </c>
      <c r="D1602" s="17" t="s">
        <v>339</v>
      </c>
      <c r="E1602" s="17" t="s">
        <v>7693</v>
      </c>
      <c r="F1602" s="17" t="s">
        <v>7694</v>
      </c>
      <c r="G1602" s="18">
        <v>11.35</v>
      </c>
      <c r="H1602" s="18">
        <v>12.14</v>
      </c>
      <c r="I1602" s="19">
        <v>320908.14</v>
      </c>
      <c r="J1602" s="20">
        <v>42048</v>
      </c>
      <c r="K1602" s="17" t="s">
        <v>9884</v>
      </c>
      <c r="L1602" s="17" t="s">
        <v>7728</v>
      </c>
      <c r="M1602" s="17" t="s">
        <v>3213</v>
      </c>
      <c r="N1602" s="20">
        <v>42151</v>
      </c>
      <c r="O1602" s="20">
        <v>42128</v>
      </c>
      <c r="P1602" s="21">
        <f t="shared" si="48"/>
        <v>1</v>
      </c>
      <c r="Q1602" s="22">
        <f t="shared" si="49"/>
        <v>-23</v>
      </c>
    </row>
    <row r="1603" spans="1:17" x14ac:dyDescent="0.2">
      <c r="A1603" s="23">
        <v>127318</v>
      </c>
      <c r="B1603" s="17" t="s">
        <v>206</v>
      </c>
      <c r="C1603" s="17" t="s">
        <v>8367</v>
      </c>
      <c r="D1603" s="17" t="s">
        <v>335</v>
      </c>
      <c r="E1603" s="17" t="s">
        <v>7693</v>
      </c>
      <c r="F1603" s="17" t="s">
        <v>7694</v>
      </c>
      <c r="G1603" s="18">
        <v>8.66</v>
      </c>
      <c r="H1603" s="18">
        <v>17.760000000000002</v>
      </c>
      <c r="I1603" s="19">
        <v>952147</v>
      </c>
      <c r="J1603" s="20">
        <v>43595</v>
      </c>
      <c r="K1603" s="17" t="s">
        <v>9892</v>
      </c>
      <c r="L1603" s="17" t="s">
        <v>7728</v>
      </c>
      <c r="M1603" s="17" t="s">
        <v>3582</v>
      </c>
      <c r="N1603" s="20">
        <v>43699</v>
      </c>
      <c r="O1603" s="20">
        <v>43699</v>
      </c>
      <c r="P1603" s="21">
        <f t="shared" ref="P1603:P1666" si="50">IF(N1603=O1603,0,1)</f>
        <v>0</v>
      </c>
      <c r="Q1603" s="22">
        <f t="shared" ref="Q1603:Q1666" si="51">O1603-N1603</f>
        <v>0</v>
      </c>
    </row>
    <row r="1604" spans="1:17" x14ac:dyDescent="0.2">
      <c r="A1604" s="23">
        <v>128043</v>
      </c>
      <c r="B1604" s="17" t="s">
        <v>172</v>
      </c>
      <c r="C1604" s="17" t="s">
        <v>7710</v>
      </c>
      <c r="D1604" s="17" t="s">
        <v>977</v>
      </c>
      <c r="E1604" s="17" t="s">
        <v>7693</v>
      </c>
      <c r="F1604" s="17" t="s">
        <v>7694</v>
      </c>
      <c r="G1604" s="18">
        <v>0</v>
      </c>
      <c r="H1604" s="18">
        <v>8.31</v>
      </c>
      <c r="I1604" s="19">
        <v>1214447</v>
      </c>
      <c r="J1604" s="20">
        <v>43504</v>
      </c>
      <c r="K1604" s="17" t="s">
        <v>9893</v>
      </c>
      <c r="L1604" s="17" t="s">
        <v>7755</v>
      </c>
      <c r="M1604" s="17" t="s">
        <v>3213</v>
      </c>
      <c r="N1604" s="20">
        <v>43751</v>
      </c>
      <c r="O1604" s="20">
        <v>43751</v>
      </c>
      <c r="P1604" s="21">
        <f t="shared" si="50"/>
        <v>0</v>
      </c>
      <c r="Q1604" s="22">
        <f t="shared" si="51"/>
        <v>0</v>
      </c>
    </row>
    <row r="1605" spans="1:17" x14ac:dyDescent="0.2">
      <c r="A1605" s="23">
        <v>117797</v>
      </c>
      <c r="B1605" s="17" t="s">
        <v>18</v>
      </c>
      <c r="C1605" s="17" t="s">
        <v>7700</v>
      </c>
      <c r="D1605" s="17" t="s">
        <v>1089</v>
      </c>
      <c r="E1605" s="17" t="s">
        <v>7693</v>
      </c>
      <c r="F1605" s="17" t="s">
        <v>7694</v>
      </c>
      <c r="G1605" s="18">
        <v>8.26</v>
      </c>
      <c r="H1605" s="18">
        <v>9.77</v>
      </c>
      <c r="I1605" s="19">
        <v>898654.84</v>
      </c>
      <c r="J1605" s="20">
        <v>41369</v>
      </c>
      <c r="K1605" s="17" t="s">
        <v>9894</v>
      </c>
      <c r="L1605" s="17" t="s">
        <v>7702</v>
      </c>
      <c r="M1605" s="17" t="s">
        <v>7811</v>
      </c>
      <c r="N1605" s="20">
        <v>42152</v>
      </c>
      <c r="O1605" s="20">
        <v>41547</v>
      </c>
      <c r="P1605" s="21">
        <f t="shared" si="50"/>
        <v>1</v>
      </c>
      <c r="Q1605" s="22">
        <f t="shared" si="51"/>
        <v>-605</v>
      </c>
    </row>
    <row r="1606" spans="1:17" x14ac:dyDescent="0.2">
      <c r="A1606" s="23">
        <v>127329</v>
      </c>
      <c r="B1606" s="17" t="s">
        <v>320</v>
      </c>
      <c r="C1606" s="17" t="s">
        <v>8012</v>
      </c>
      <c r="D1606" s="17" t="s">
        <v>5873</v>
      </c>
      <c r="E1606" s="17" t="s">
        <v>7693</v>
      </c>
      <c r="F1606" s="17" t="s">
        <v>7694</v>
      </c>
      <c r="G1606" s="18">
        <v>3.9</v>
      </c>
      <c r="H1606" s="18">
        <v>4.5599999999999996</v>
      </c>
      <c r="I1606" s="19">
        <v>317964</v>
      </c>
      <c r="J1606" s="20">
        <v>43595</v>
      </c>
      <c r="K1606" s="17" t="s">
        <v>9895</v>
      </c>
      <c r="L1606" s="17" t="s">
        <v>8110</v>
      </c>
      <c r="M1606" s="17" t="s">
        <v>3213</v>
      </c>
      <c r="N1606" s="20">
        <v>43716</v>
      </c>
      <c r="O1606" s="20">
        <v>43716</v>
      </c>
      <c r="P1606" s="21">
        <f t="shared" si="50"/>
        <v>0</v>
      </c>
      <c r="Q1606" s="22">
        <f t="shared" si="51"/>
        <v>0</v>
      </c>
    </row>
    <row r="1607" spans="1:17" x14ac:dyDescent="0.2">
      <c r="A1607" s="23">
        <v>127880</v>
      </c>
      <c r="B1607" s="17" t="s">
        <v>278</v>
      </c>
      <c r="C1607" s="17" t="s">
        <v>7968</v>
      </c>
      <c r="D1607" s="17" t="s">
        <v>448</v>
      </c>
      <c r="E1607" s="17" t="s">
        <v>7693</v>
      </c>
      <c r="F1607" s="17" t="s">
        <v>7694</v>
      </c>
      <c r="G1607" s="18">
        <v>0</v>
      </c>
      <c r="H1607" s="18">
        <v>2.88</v>
      </c>
      <c r="I1607" s="19">
        <v>496477</v>
      </c>
      <c r="J1607" s="20">
        <v>43504</v>
      </c>
      <c r="K1607" s="17" t="s">
        <v>8614</v>
      </c>
      <c r="L1607" s="17" t="s">
        <v>8034</v>
      </c>
      <c r="M1607" s="17" t="s">
        <v>4674</v>
      </c>
      <c r="N1607" s="20">
        <v>43725</v>
      </c>
      <c r="O1607" s="20">
        <v>43725</v>
      </c>
      <c r="P1607" s="21">
        <f t="shared" si="50"/>
        <v>0</v>
      </c>
      <c r="Q1607" s="22">
        <f t="shared" si="51"/>
        <v>0</v>
      </c>
    </row>
    <row r="1608" spans="1:17" x14ac:dyDescent="0.2">
      <c r="A1608" s="23">
        <v>127073</v>
      </c>
      <c r="B1608" s="17" t="s">
        <v>102</v>
      </c>
      <c r="C1608" s="17" t="s">
        <v>7969</v>
      </c>
      <c r="D1608" s="17" t="s">
        <v>4544</v>
      </c>
      <c r="E1608" s="17" t="s">
        <v>7693</v>
      </c>
      <c r="F1608" s="17" t="s">
        <v>7694</v>
      </c>
      <c r="G1608" s="18">
        <v>16.47</v>
      </c>
      <c r="H1608" s="18">
        <v>26.54</v>
      </c>
      <c r="I1608" s="19">
        <v>1529124</v>
      </c>
      <c r="J1608" s="20">
        <v>43595</v>
      </c>
      <c r="K1608" s="17" t="s">
        <v>8616</v>
      </c>
      <c r="L1608" s="17" t="s">
        <v>7874</v>
      </c>
      <c r="M1608" s="17" t="s">
        <v>3582</v>
      </c>
      <c r="N1608" s="20">
        <v>43776</v>
      </c>
      <c r="O1608" s="20">
        <v>43776</v>
      </c>
      <c r="P1608" s="21">
        <f t="shared" si="50"/>
        <v>0</v>
      </c>
      <c r="Q1608" s="22">
        <f t="shared" si="51"/>
        <v>0</v>
      </c>
    </row>
    <row r="1609" spans="1:17" x14ac:dyDescent="0.2">
      <c r="A1609" s="23">
        <v>120926</v>
      </c>
      <c r="B1609" s="17" t="s">
        <v>269</v>
      </c>
      <c r="C1609" s="17" t="s">
        <v>7841</v>
      </c>
      <c r="D1609" s="17" t="s">
        <v>491</v>
      </c>
      <c r="E1609" s="17" t="s">
        <v>7693</v>
      </c>
      <c r="F1609" s="17" t="s">
        <v>7694</v>
      </c>
      <c r="G1609" s="18">
        <v>28.01</v>
      </c>
      <c r="H1609" s="18">
        <v>28.41</v>
      </c>
      <c r="I1609" s="19">
        <v>133306.49</v>
      </c>
      <c r="J1609" s="20">
        <v>42048</v>
      </c>
      <c r="K1609" s="17" t="s">
        <v>9897</v>
      </c>
      <c r="L1609" s="17" t="s">
        <v>7728</v>
      </c>
      <c r="M1609" s="17" t="s">
        <v>3213</v>
      </c>
      <c r="N1609" s="20">
        <v>42164</v>
      </c>
      <c r="O1609" s="20">
        <v>42145</v>
      </c>
      <c r="P1609" s="21">
        <f t="shared" si="50"/>
        <v>1</v>
      </c>
      <c r="Q1609" s="22">
        <f t="shared" si="51"/>
        <v>-19</v>
      </c>
    </row>
    <row r="1610" spans="1:17" x14ac:dyDescent="0.2">
      <c r="A1610" s="23">
        <v>127889</v>
      </c>
      <c r="B1610" s="17" t="s">
        <v>121</v>
      </c>
      <c r="C1610" s="17" t="s">
        <v>7720</v>
      </c>
      <c r="D1610" s="17" t="s">
        <v>3687</v>
      </c>
      <c r="E1610" s="17" t="s">
        <v>7693</v>
      </c>
      <c r="F1610" s="17" t="s">
        <v>7694</v>
      </c>
      <c r="G1610" s="18">
        <v>9.35</v>
      </c>
      <c r="H1610" s="18">
        <v>12.3</v>
      </c>
      <c r="I1610" s="19">
        <v>543072</v>
      </c>
      <c r="J1610" s="20">
        <v>43595</v>
      </c>
      <c r="K1610" s="17" t="s">
        <v>9898</v>
      </c>
      <c r="L1610" s="17" t="s">
        <v>7699</v>
      </c>
      <c r="M1610" s="17" t="s">
        <v>3213</v>
      </c>
      <c r="N1610" s="20">
        <v>43775</v>
      </c>
      <c r="O1610" s="20">
        <v>43775</v>
      </c>
      <c r="P1610" s="21">
        <f t="shared" si="50"/>
        <v>0</v>
      </c>
      <c r="Q1610" s="22">
        <f t="shared" si="51"/>
        <v>0</v>
      </c>
    </row>
    <row r="1611" spans="1:17" x14ac:dyDescent="0.2">
      <c r="A1611" s="23">
        <v>127180</v>
      </c>
      <c r="B1611" s="17" t="s">
        <v>197</v>
      </c>
      <c r="C1611" s="17" t="s">
        <v>7759</v>
      </c>
      <c r="D1611" s="17" t="s">
        <v>369</v>
      </c>
      <c r="E1611" s="17" t="s">
        <v>7693</v>
      </c>
      <c r="F1611" s="17" t="s">
        <v>7694</v>
      </c>
      <c r="G1611" s="18">
        <v>0</v>
      </c>
      <c r="H1611" s="18">
        <v>12.55</v>
      </c>
      <c r="I1611" s="19">
        <v>1630326</v>
      </c>
      <c r="J1611" s="20">
        <v>43595</v>
      </c>
      <c r="K1611" s="17" t="s">
        <v>9899</v>
      </c>
      <c r="L1611" s="17" t="s">
        <v>7699</v>
      </c>
      <c r="M1611" s="17" t="s">
        <v>4696</v>
      </c>
      <c r="N1611" s="20">
        <v>43795</v>
      </c>
      <c r="O1611" s="20">
        <v>43795</v>
      </c>
      <c r="P1611" s="21">
        <f t="shared" si="50"/>
        <v>0</v>
      </c>
      <c r="Q1611" s="22">
        <f t="shared" si="51"/>
        <v>0</v>
      </c>
    </row>
    <row r="1612" spans="1:17" x14ac:dyDescent="0.2">
      <c r="A1612" s="23">
        <v>117717</v>
      </c>
      <c r="B1612" s="17" t="s">
        <v>269</v>
      </c>
      <c r="C1612" s="17" t="s">
        <v>7841</v>
      </c>
      <c r="D1612" s="17" t="s">
        <v>679</v>
      </c>
      <c r="E1612" s="17" t="s">
        <v>7693</v>
      </c>
      <c r="F1612" s="17" t="s">
        <v>7710</v>
      </c>
      <c r="G1612" s="18">
        <v>0</v>
      </c>
      <c r="H1612" s="18">
        <v>7.14</v>
      </c>
      <c r="I1612" s="19">
        <v>885812.42</v>
      </c>
      <c r="J1612" s="20">
        <v>42048</v>
      </c>
      <c r="K1612" s="17" t="s">
        <v>9897</v>
      </c>
      <c r="L1612" s="17" t="s">
        <v>7728</v>
      </c>
      <c r="M1612" s="17" t="s">
        <v>3213</v>
      </c>
      <c r="N1612" s="20">
        <v>42164</v>
      </c>
      <c r="O1612" s="20">
        <v>42145</v>
      </c>
      <c r="P1612" s="21">
        <f t="shared" si="50"/>
        <v>1</v>
      </c>
      <c r="Q1612" s="22">
        <f t="shared" si="51"/>
        <v>-19</v>
      </c>
    </row>
    <row r="1613" spans="1:17" x14ac:dyDescent="0.2">
      <c r="A1613" s="23">
        <v>127126</v>
      </c>
      <c r="B1613" s="17" t="s">
        <v>83</v>
      </c>
      <c r="C1613" s="17" t="s">
        <v>8094</v>
      </c>
      <c r="D1613" s="17" t="s">
        <v>2477</v>
      </c>
      <c r="E1613" s="17" t="s">
        <v>7693</v>
      </c>
      <c r="F1613" s="17" t="s">
        <v>7694</v>
      </c>
      <c r="G1613" s="18">
        <v>7</v>
      </c>
      <c r="H1613" s="18">
        <v>18.54</v>
      </c>
      <c r="I1613" s="19">
        <v>1501045</v>
      </c>
      <c r="J1613" s="20">
        <v>43595</v>
      </c>
      <c r="K1613" s="17" t="s">
        <v>8914</v>
      </c>
      <c r="L1613" s="17" t="s">
        <v>7696</v>
      </c>
      <c r="M1613" s="17" t="s">
        <v>5344</v>
      </c>
      <c r="N1613" s="20">
        <v>43719</v>
      </c>
      <c r="O1613" s="20">
        <v>43719</v>
      </c>
      <c r="P1613" s="21">
        <f t="shared" si="50"/>
        <v>0</v>
      </c>
      <c r="Q1613" s="22">
        <f t="shared" si="51"/>
        <v>0</v>
      </c>
    </row>
    <row r="1614" spans="1:17" x14ac:dyDescent="0.2">
      <c r="A1614" s="23">
        <v>127340</v>
      </c>
      <c r="B1614" s="17" t="s">
        <v>18</v>
      </c>
      <c r="C1614" s="17" t="s">
        <v>7700</v>
      </c>
      <c r="D1614" s="17" t="s">
        <v>523</v>
      </c>
      <c r="E1614" s="17" t="s">
        <v>7693</v>
      </c>
      <c r="F1614" s="17" t="s">
        <v>7710</v>
      </c>
      <c r="G1614" s="18">
        <v>1.655</v>
      </c>
      <c r="H1614" s="18">
        <v>7.47</v>
      </c>
      <c r="I1614" s="19">
        <v>2017620</v>
      </c>
      <c r="J1614" s="20">
        <v>43595</v>
      </c>
      <c r="K1614" s="17" t="s">
        <v>9901</v>
      </c>
      <c r="L1614" s="17" t="s">
        <v>7822</v>
      </c>
      <c r="M1614" s="17" t="s">
        <v>3213</v>
      </c>
      <c r="N1614" s="20">
        <v>43748</v>
      </c>
      <c r="O1614" s="20">
        <v>43748</v>
      </c>
      <c r="P1614" s="21">
        <f t="shared" si="50"/>
        <v>0</v>
      </c>
      <c r="Q1614" s="22">
        <f t="shared" si="51"/>
        <v>0</v>
      </c>
    </row>
    <row r="1615" spans="1:17" x14ac:dyDescent="0.2">
      <c r="A1615" s="23">
        <v>40950</v>
      </c>
      <c r="B1615" s="17" t="s">
        <v>90</v>
      </c>
      <c r="C1615" s="17" t="s">
        <v>8116</v>
      </c>
      <c r="D1615" s="17" t="s">
        <v>2503</v>
      </c>
      <c r="E1615" s="17" t="s">
        <v>7693</v>
      </c>
      <c r="F1615" s="17" t="s">
        <v>7694</v>
      </c>
      <c r="G1615" s="18">
        <v>0.57999999999999996</v>
      </c>
      <c r="H1615" s="18">
        <v>8.94</v>
      </c>
      <c r="I1615" s="19">
        <v>4325630.1100000003</v>
      </c>
      <c r="J1615" s="20">
        <v>37960</v>
      </c>
      <c r="K1615" s="17" t="s">
        <v>8919</v>
      </c>
      <c r="L1615" s="17" t="s">
        <v>7719</v>
      </c>
      <c r="M1615" s="17" t="s">
        <v>7978</v>
      </c>
      <c r="N1615" s="20">
        <v>38245</v>
      </c>
      <c r="O1615" s="20">
        <v>38245</v>
      </c>
      <c r="P1615" s="21">
        <f t="shared" si="50"/>
        <v>0</v>
      </c>
      <c r="Q1615" s="22">
        <f t="shared" si="51"/>
        <v>0</v>
      </c>
    </row>
    <row r="1616" spans="1:17" x14ac:dyDescent="0.2">
      <c r="A1616" s="23">
        <v>119624</v>
      </c>
      <c r="B1616" s="17" t="s">
        <v>94</v>
      </c>
      <c r="C1616" s="17" t="s">
        <v>7824</v>
      </c>
      <c r="D1616" s="17" t="s">
        <v>1011</v>
      </c>
      <c r="E1616" s="17" t="s">
        <v>7693</v>
      </c>
      <c r="F1616" s="17" t="s">
        <v>7694</v>
      </c>
      <c r="G1616" s="18">
        <v>9.25</v>
      </c>
      <c r="H1616" s="18">
        <v>11.53</v>
      </c>
      <c r="I1616" s="19">
        <v>1027323.38</v>
      </c>
      <c r="J1616" s="20">
        <v>42048</v>
      </c>
      <c r="K1616" s="17" t="s">
        <v>9903</v>
      </c>
      <c r="L1616" s="17" t="s">
        <v>7763</v>
      </c>
      <c r="M1616" s="17" t="s">
        <v>8557</v>
      </c>
      <c r="N1616" s="20">
        <v>42167</v>
      </c>
      <c r="O1616" s="20">
        <v>41763</v>
      </c>
      <c r="P1616" s="21">
        <f t="shared" si="50"/>
        <v>1</v>
      </c>
      <c r="Q1616" s="22">
        <f t="shared" si="51"/>
        <v>-404</v>
      </c>
    </row>
    <row r="1617" spans="1:17" x14ac:dyDescent="0.2">
      <c r="A1617" s="23">
        <v>109179</v>
      </c>
      <c r="B1617" s="17" t="s">
        <v>179</v>
      </c>
      <c r="C1617" s="17" t="s">
        <v>7717</v>
      </c>
      <c r="D1617" s="17" t="s">
        <v>122</v>
      </c>
      <c r="E1617" s="17" t="s">
        <v>7693</v>
      </c>
      <c r="F1617" s="17" t="s">
        <v>7694</v>
      </c>
      <c r="G1617" s="18">
        <v>15.35</v>
      </c>
      <c r="H1617" s="18">
        <v>17.5</v>
      </c>
      <c r="I1617" s="19">
        <v>2099251.85</v>
      </c>
      <c r="J1617" s="20">
        <v>39234</v>
      </c>
      <c r="K1617" s="17" t="s">
        <v>9904</v>
      </c>
      <c r="L1617" s="17" t="s">
        <v>7957</v>
      </c>
      <c r="M1617" s="17" t="s">
        <v>9905</v>
      </c>
      <c r="N1617" s="20">
        <v>39381</v>
      </c>
      <c r="O1617" s="20">
        <v>39381</v>
      </c>
      <c r="P1617" s="21">
        <f t="shared" si="50"/>
        <v>0</v>
      </c>
      <c r="Q1617" s="22">
        <f t="shared" si="51"/>
        <v>0</v>
      </c>
    </row>
    <row r="1618" spans="1:17" x14ac:dyDescent="0.2">
      <c r="A1618" s="23">
        <v>81768.009999999995</v>
      </c>
      <c r="B1618" s="17" t="s">
        <v>208</v>
      </c>
      <c r="C1618" s="17" t="s">
        <v>7809</v>
      </c>
      <c r="D1618" s="17" t="s">
        <v>538</v>
      </c>
      <c r="E1618" s="17" t="s">
        <v>7693</v>
      </c>
      <c r="F1618" s="17" t="s">
        <v>7694</v>
      </c>
      <c r="G1618" s="18">
        <v>7.26</v>
      </c>
      <c r="H1618" s="18">
        <v>12.36</v>
      </c>
      <c r="I1618" s="19">
        <v>2090892.48</v>
      </c>
      <c r="J1618" s="20">
        <v>38751</v>
      </c>
      <c r="K1618" s="17" t="s">
        <v>9906</v>
      </c>
      <c r="L1618" s="17" t="s">
        <v>7738</v>
      </c>
      <c r="M1618" s="17" t="s">
        <v>9907</v>
      </c>
      <c r="N1618" s="20">
        <v>38929</v>
      </c>
      <c r="O1618" s="20">
        <v>38929</v>
      </c>
      <c r="P1618" s="21">
        <f t="shared" si="50"/>
        <v>0</v>
      </c>
      <c r="Q1618" s="22">
        <f t="shared" si="51"/>
        <v>0</v>
      </c>
    </row>
    <row r="1619" spans="1:17" x14ac:dyDescent="0.2">
      <c r="A1619" s="23">
        <v>119604</v>
      </c>
      <c r="B1619" s="17" t="s">
        <v>202</v>
      </c>
      <c r="C1619" s="17" t="s">
        <v>8070</v>
      </c>
      <c r="D1619" s="17" t="s">
        <v>538</v>
      </c>
      <c r="E1619" s="17" t="s">
        <v>7693</v>
      </c>
      <c r="F1619" s="17" t="s">
        <v>7694</v>
      </c>
      <c r="G1619" s="18">
        <v>2.33</v>
      </c>
      <c r="H1619" s="18">
        <v>3.59</v>
      </c>
      <c r="I1619" s="19">
        <v>531844.82999999996</v>
      </c>
      <c r="J1619" s="20">
        <v>41684</v>
      </c>
      <c r="K1619" s="17" t="s">
        <v>9908</v>
      </c>
      <c r="L1619" s="17" t="s">
        <v>7763</v>
      </c>
      <c r="M1619" s="17" t="s">
        <v>8074</v>
      </c>
      <c r="N1619" s="20">
        <v>42172</v>
      </c>
      <c r="O1619" s="20">
        <v>41952</v>
      </c>
      <c r="P1619" s="21">
        <f t="shared" si="50"/>
        <v>1</v>
      </c>
      <c r="Q1619" s="22">
        <f t="shared" si="51"/>
        <v>-220</v>
      </c>
    </row>
    <row r="1620" spans="1:17" x14ac:dyDescent="0.2">
      <c r="A1620" s="23">
        <v>107011</v>
      </c>
      <c r="B1620" s="17" t="s">
        <v>227</v>
      </c>
      <c r="C1620" s="17" t="s">
        <v>7882</v>
      </c>
      <c r="D1620" s="17" t="s">
        <v>503</v>
      </c>
      <c r="E1620" s="17" t="s">
        <v>7693</v>
      </c>
      <c r="F1620" s="17" t="s">
        <v>7694</v>
      </c>
      <c r="G1620" s="18">
        <v>11.84</v>
      </c>
      <c r="H1620" s="18">
        <v>13.8</v>
      </c>
      <c r="I1620" s="19">
        <v>580475.18999999994</v>
      </c>
      <c r="J1620" s="20">
        <v>38751</v>
      </c>
      <c r="K1620" s="17" t="s">
        <v>9267</v>
      </c>
      <c r="L1620" s="17" t="s">
        <v>7829</v>
      </c>
      <c r="M1620" s="17" t="s">
        <v>7703</v>
      </c>
      <c r="N1620" s="20">
        <v>38883</v>
      </c>
      <c r="O1620" s="20">
        <v>38883</v>
      </c>
      <c r="P1620" s="21">
        <f t="shared" si="50"/>
        <v>0</v>
      </c>
      <c r="Q1620" s="22">
        <f t="shared" si="51"/>
        <v>0</v>
      </c>
    </row>
    <row r="1621" spans="1:17" x14ac:dyDescent="0.2">
      <c r="A1621" s="23">
        <v>83575.009999999995</v>
      </c>
      <c r="B1621" s="17" t="s">
        <v>90</v>
      </c>
      <c r="C1621" s="17" t="s">
        <v>8116</v>
      </c>
      <c r="D1621" s="17" t="s">
        <v>139</v>
      </c>
      <c r="E1621" s="17" t="s">
        <v>7693</v>
      </c>
      <c r="F1621" s="17" t="s">
        <v>7694</v>
      </c>
      <c r="G1621" s="18">
        <v>17.170000000000002</v>
      </c>
      <c r="H1621" s="18">
        <v>22.84</v>
      </c>
      <c r="I1621" s="19">
        <v>1738592.91</v>
      </c>
      <c r="J1621" s="20">
        <v>38793</v>
      </c>
      <c r="K1621" s="17" t="s">
        <v>9909</v>
      </c>
      <c r="L1621" s="17" t="s">
        <v>8252</v>
      </c>
      <c r="M1621" s="17" t="s">
        <v>9261</v>
      </c>
      <c r="N1621" s="20">
        <v>38975</v>
      </c>
      <c r="O1621" s="20">
        <v>38975</v>
      </c>
      <c r="P1621" s="21">
        <f t="shared" si="50"/>
        <v>0</v>
      </c>
      <c r="Q1621" s="22">
        <f t="shared" si="51"/>
        <v>0</v>
      </c>
    </row>
    <row r="1622" spans="1:17" x14ac:dyDescent="0.2">
      <c r="A1622" s="23">
        <v>117330</v>
      </c>
      <c r="B1622" s="17" t="s">
        <v>282</v>
      </c>
      <c r="C1622" s="17" t="s">
        <v>8099</v>
      </c>
      <c r="D1622" s="17" t="s">
        <v>9910</v>
      </c>
      <c r="E1622" s="17" t="s">
        <v>7693</v>
      </c>
      <c r="F1622" s="17" t="s">
        <v>7694</v>
      </c>
      <c r="G1622" s="18">
        <v>0</v>
      </c>
      <c r="H1622" s="18">
        <v>1.25</v>
      </c>
      <c r="I1622" s="19">
        <v>99464.25</v>
      </c>
      <c r="J1622" s="20">
        <v>41418</v>
      </c>
      <c r="K1622" s="17" t="s">
        <v>9911</v>
      </c>
      <c r="L1622" s="17" t="s">
        <v>7744</v>
      </c>
      <c r="M1622" s="17" t="s">
        <v>8745</v>
      </c>
      <c r="N1622" s="20">
        <v>42187</v>
      </c>
      <c r="O1622" s="20">
        <v>41547</v>
      </c>
      <c r="P1622" s="21">
        <f t="shared" si="50"/>
        <v>1</v>
      </c>
      <c r="Q1622" s="22">
        <f t="shared" si="51"/>
        <v>-640</v>
      </c>
    </row>
    <row r="1623" spans="1:17" x14ac:dyDescent="0.2">
      <c r="A1623" s="23">
        <v>107293</v>
      </c>
      <c r="B1623" s="17" t="s">
        <v>124</v>
      </c>
      <c r="C1623" s="17" t="s">
        <v>7894</v>
      </c>
      <c r="D1623" s="17" t="s">
        <v>369</v>
      </c>
      <c r="E1623" s="17" t="s">
        <v>7693</v>
      </c>
      <c r="F1623" s="17" t="s">
        <v>7694</v>
      </c>
      <c r="G1623" s="18">
        <v>11.59</v>
      </c>
      <c r="H1623" s="18">
        <v>18</v>
      </c>
      <c r="I1623" s="19">
        <v>1165773.22</v>
      </c>
      <c r="J1623" s="20">
        <v>38835</v>
      </c>
      <c r="K1623" s="17" t="s">
        <v>8926</v>
      </c>
      <c r="L1623" s="17" t="s">
        <v>7773</v>
      </c>
      <c r="M1623" s="17" t="s">
        <v>7877</v>
      </c>
      <c r="N1623" s="20">
        <v>39010</v>
      </c>
      <c r="O1623" s="20">
        <v>39010</v>
      </c>
      <c r="P1623" s="21">
        <f t="shared" si="50"/>
        <v>0</v>
      </c>
      <c r="Q1623" s="22">
        <f t="shared" si="51"/>
        <v>0</v>
      </c>
    </row>
    <row r="1624" spans="1:17" x14ac:dyDescent="0.2">
      <c r="A1624" s="23">
        <v>106964</v>
      </c>
      <c r="B1624" s="17" t="s">
        <v>271</v>
      </c>
      <c r="C1624" s="17" t="s">
        <v>8123</v>
      </c>
      <c r="D1624" s="17" t="s">
        <v>545</v>
      </c>
      <c r="E1624" s="17" t="s">
        <v>7693</v>
      </c>
      <c r="F1624" s="17" t="s">
        <v>7694</v>
      </c>
      <c r="G1624" s="18">
        <v>16</v>
      </c>
      <c r="H1624" s="18">
        <v>17.399999999999999</v>
      </c>
      <c r="I1624" s="19">
        <v>349781.6</v>
      </c>
      <c r="J1624" s="20">
        <v>38751</v>
      </c>
      <c r="K1624" s="17" t="s">
        <v>9912</v>
      </c>
      <c r="L1624" s="17" t="s">
        <v>7699</v>
      </c>
      <c r="M1624" s="17" t="s">
        <v>9261</v>
      </c>
      <c r="N1624" s="20">
        <v>38903</v>
      </c>
      <c r="O1624" s="20">
        <v>38903</v>
      </c>
      <c r="P1624" s="21">
        <f t="shared" si="50"/>
        <v>0</v>
      </c>
      <c r="Q1624" s="22">
        <f t="shared" si="51"/>
        <v>0</v>
      </c>
    </row>
    <row r="1625" spans="1:17" x14ac:dyDescent="0.2">
      <c r="A1625" s="23">
        <v>117329</v>
      </c>
      <c r="B1625" s="17" t="s">
        <v>282</v>
      </c>
      <c r="C1625" s="17" t="s">
        <v>8099</v>
      </c>
      <c r="D1625" s="17" t="s">
        <v>3693</v>
      </c>
      <c r="E1625" s="17" t="s">
        <v>7693</v>
      </c>
      <c r="F1625" s="17" t="s">
        <v>7694</v>
      </c>
      <c r="G1625" s="18">
        <v>8.89</v>
      </c>
      <c r="H1625" s="18">
        <v>13.91</v>
      </c>
      <c r="I1625" s="19">
        <v>328157.01</v>
      </c>
      <c r="J1625" s="20">
        <v>41418</v>
      </c>
      <c r="K1625" s="17" t="s">
        <v>9911</v>
      </c>
      <c r="L1625" s="17" t="s">
        <v>7744</v>
      </c>
      <c r="M1625" s="17" t="s">
        <v>8745</v>
      </c>
      <c r="N1625" s="20">
        <v>42187</v>
      </c>
      <c r="O1625" s="20">
        <v>41547</v>
      </c>
      <c r="P1625" s="21">
        <f t="shared" si="50"/>
        <v>1</v>
      </c>
      <c r="Q1625" s="22">
        <f t="shared" si="51"/>
        <v>-640</v>
      </c>
    </row>
    <row r="1626" spans="1:17" x14ac:dyDescent="0.2">
      <c r="A1626" s="23">
        <v>117317</v>
      </c>
      <c r="B1626" s="17" t="s">
        <v>179</v>
      </c>
      <c r="C1626" s="17" t="s">
        <v>7717</v>
      </c>
      <c r="D1626" s="17" t="s">
        <v>653</v>
      </c>
      <c r="E1626" s="17" t="s">
        <v>7693</v>
      </c>
      <c r="F1626" s="17" t="s">
        <v>7694</v>
      </c>
      <c r="G1626" s="18">
        <v>10.97</v>
      </c>
      <c r="H1626" s="18">
        <v>14.67</v>
      </c>
      <c r="I1626" s="19">
        <v>1392838.66</v>
      </c>
      <c r="J1626" s="20">
        <v>41467</v>
      </c>
      <c r="K1626" s="17" t="s">
        <v>9913</v>
      </c>
      <c r="L1626" s="17" t="s">
        <v>7957</v>
      </c>
      <c r="M1626" s="17" t="s">
        <v>9914</v>
      </c>
      <c r="N1626" s="20">
        <v>42187</v>
      </c>
      <c r="O1626" s="20">
        <v>41591</v>
      </c>
      <c r="P1626" s="21">
        <f t="shared" si="50"/>
        <v>1</v>
      </c>
      <c r="Q1626" s="22">
        <f t="shared" si="51"/>
        <v>-596</v>
      </c>
    </row>
    <row r="1627" spans="1:17" x14ac:dyDescent="0.2">
      <c r="A1627" s="23">
        <v>80993.009999999995</v>
      </c>
      <c r="B1627" s="17" t="s">
        <v>264</v>
      </c>
      <c r="C1627" s="17" t="s">
        <v>7858</v>
      </c>
      <c r="D1627" s="17" t="s">
        <v>363</v>
      </c>
      <c r="E1627" s="17" t="s">
        <v>7693</v>
      </c>
      <c r="F1627" s="17" t="s">
        <v>7694</v>
      </c>
      <c r="G1627" s="18">
        <v>0</v>
      </c>
      <c r="H1627" s="18">
        <v>7.03</v>
      </c>
      <c r="I1627" s="19">
        <v>949175.38</v>
      </c>
      <c r="J1627" s="20">
        <v>38793</v>
      </c>
      <c r="K1627" s="17" t="s">
        <v>9915</v>
      </c>
      <c r="L1627" s="17" t="s">
        <v>7738</v>
      </c>
      <c r="M1627" s="17" t="s">
        <v>7846</v>
      </c>
      <c r="N1627" s="20">
        <v>38917</v>
      </c>
      <c r="O1627" s="20">
        <v>38917</v>
      </c>
      <c r="P1627" s="21">
        <f t="shared" si="50"/>
        <v>0</v>
      </c>
      <c r="Q1627" s="22">
        <f t="shared" si="51"/>
        <v>0</v>
      </c>
    </row>
    <row r="1628" spans="1:17" x14ac:dyDescent="0.2">
      <c r="A1628" s="23">
        <v>82542.009999999995</v>
      </c>
      <c r="B1628" s="17" t="s">
        <v>102</v>
      </c>
      <c r="C1628" s="17" t="s">
        <v>7969</v>
      </c>
      <c r="D1628" s="17" t="s">
        <v>137</v>
      </c>
      <c r="E1628" s="17" t="s">
        <v>7693</v>
      </c>
      <c r="F1628" s="17" t="s">
        <v>7694</v>
      </c>
      <c r="G1628" s="18">
        <v>12.17</v>
      </c>
      <c r="H1628" s="18">
        <v>14.62</v>
      </c>
      <c r="I1628" s="19">
        <v>492722.52</v>
      </c>
      <c r="J1628" s="20">
        <v>38793</v>
      </c>
      <c r="K1628" s="17" t="s">
        <v>9916</v>
      </c>
      <c r="L1628" s="17" t="s">
        <v>7874</v>
      </c>
      <c r="M1628" s="17" t="s">
        <v>7714</v>
      </c>
      <c r="N1628" s="20">
        <v>38903</v>
      </c>
      <c r="O1628" s="20">
        <v>38903</v>
      </c>
      <c r="P1628" s="21">
        <f t="shared" si="50"/>
        <v>0</v>
      </c>
      <c r="Q1628" s="22">
        <f t="shared" si="51"/>
        <v>0</v>
      </c>
    </row>
    <row r="1629" spans="1:17" x14ac:dyDescent="0.2">
      <c r="A1629" s="23">
        <v>80889.009999999995</v>
      </c>
      <c r="B1629" s="17" t="s">
        <v>65</v>
      </c>
      <c r="C1629" s="17" t="s">
        <v>7771</v>
      </c>
      <c r="D1629" s="17" t="s">
        <v>1257</v>
      </c>
      <c r="E1629" s="17" t="s">
        <v>7693</v>
      </c>
      <c r="F1629" s="17" t="s">
        <v>7694</v>
      </c>
      <c r="G1629" s="18">
        <v>2.17</v>
      </c>
      <c r="H1629" s="18">
        <v>4.57</v>
      </c>
      <c r="I1629" s="19">
        <v>574491.44999999995</v>
      </c>
      <c r="J1629" s="20">
        <v>39115</v>
      </c>
      <c r="K1629" s="17" t="s">
        <v>9917</v>
      </c>
      <c r="L1629" s="17" t="s">
        <v>7773</v>
      </c>
      <c r="M1629" s="17" t="s">
        <v>9918</v>
      </c>
      <c r="N1629" s="20">
        <v>39294</v>
      </c>
      <c r="O1629" s="20">
        <v>39294</v>
      </c>
      <c r="P1629" s="21">
        <f t="shared" si="50"/>
        <v>0</v>
      </c>
      <c r="Q1629" s="22">
        <f t="shared" si="51"/>
        <v>0</v>
      </c>
    </row>
    <row r="1630" spans="1:17" x14ac:dyDescent="0.2">
      <c r="A1630" s="23">
        <v>82223.009999999995</v>
      </c>
      <c r="B1630" s="17" t="s">
        <v>54</v>
      </c>
      <c r="C1630" s="17" t="s">
        <v>7709</v>
      </c>
      <c r="D1630" s="17" t="s">
        <v>913</v>
      </c>
      <c r="E1630" s="17" t="s">
        <v>7693</v>
      </c>
      <c r="F1630" s="17" t="s">
        <v>7694</v>
      </c>
      <c r="G1630" s="18">
        <v>16.5</v>
      </c>
      <c r="H1630" s="18">
        <v>18.59</v>
      </c>
      <c r="I1630" s="19">
        <v>610393.73</v>
      </c>
      <c r="J1630" s="20">
        <v>39157</v>
      </c>
      <c r="K1630" s="17" t="s">
        <v>9919</v>
      </c>
      <c r="L1630" s="17" t="s">
        <v>7706</v>
      </c>
      <c r="M1630" s="17" t="s">
        <v>57</v>
      </c>
      <c r="N1630" s="20">
        <v>39355</v>
      </c>
      <c r="O1630" s="20">
        <v>39355</v>
      </c>
      <c r="P1630" s="21">
        <f t="shared" si="50"/>
        <v>0</v>
      </c>
      <c r="Q1630" s="22">
        <f t="shared" si="51"/>
        <v>0</v>
      </c>
    </row>
    <row r="1631" spans="1:17" x14ac:dyDescent="0.2">
      <c r="A1631" s="23">
        <v>81707.009999999995</v>
      </c>
      <c r="B1631" s="17" t="s">
        <v>179</v>
      </c>
      <c r="C1631" s="17" t="s">
        <v>7717</v>
      </c>
      <c r="D1631" s="17" t="s">
        <v>369</v>
      </c>
      <c r="E1631" s="17" t="s">
        <v>7693</v>
      </c>
      <c r="F1631" s="17" t="s">
        <v>7694</v>
      </c>
      <c r="G1631" s="18">
        <v>12.82</v>
      </c>
      <c r="H1631" s="18">
        <v>15.15</v>
      </c>
      <c r="I1631" s="19">
        <v>318582.2</v>
      </c>
      <c r="J1631" s="20">
        <v>41782</v>
      </c>
      <c r="K1631" s="17" t="s">
        <v>9920</v>
      </c>
      <c r="L1631" s="17" t="s">
        <v>7957</v>
      </c>
      <c r="M1631" s="17" t="s">
        <v>9921</v>
      </c>
      <c r="N1631" s="20">
        <v>42199</v>
      </c>
      <c r="O1631" s="20">
        <v>41908</v>
      </c>
      <c r="P1631" s="21">
        <f t="shared" si="50"/>
        <v>1</v>
      </c>
      <c r="Q1631" s="22">
        <f t="shared" si="51"/>
        <v>-291</v>
      </c>
    </row>
    <row r="1632" spans="1:17" x14ac:dyDescent="0.2">
      <c r="A1632" s="23">
        <v>115427</v>
      </c>
      <c r="B1632" s="17" t="s">
        <v>308</v>
      </c>
      <c r="C1632" s="17" t="s">
        <v>8226</v>
      </c>
      <c r="D1632" s="17" t="s">
        <v>999</v>
      </c>
      <c r="E1632" s="17" t="s">
        <v>7693</v>
      </c>
      <c r="F1632" s="17" t="s">
        <v>7694</v>
      </c>
      <c r="G1632" s="18">
        <v>0</v>
      </c>
      <c r="H1632" s="18">
        <v>10.97</v>
      </c>
      <c r="I1632" s="19">
        <v>279034.94</v>
      </c>
      <c r="J1632" s="20">
        <v>40991</v>
      </c>
      <c r="K1632" s="17" t="s">
        <v>9922</v>
      </c>
      <c r="L1632" s="17" t="s">
        <v>8034</v>
      </c>
      <c r="M1632" s="17" t="s">
        <v>9044</v>
      </c>
      <c r="N1632" s="20">
        <v>42208</v>
      </c>
      <c r="O1632" s="20">
        <v>41182</v>
      </c>
      <c r="P1632" s="21">
        <f t="shared" si="50"/>
        <v>1</v>
      </c>
      <c r="Q1632" s="22">
        <f t="shared" si="51"/>
        <v>-1026</v>
      </c>
    </row>
    <row r="1633" spans="1:17" x14ac:dyDescent="0.2">
      <c r="A1633" s="23">
        <v>116066</v>
      </c>
      <c r="B1633" s="17" t="s">
        <v>803</v>
      </c>
      <c r="C1633" s="17" t="s">
        <v>8000</v>
      </c>
      <c r="D1633" s="17" t="s">
        <v>3366</v>
      </c>
      <c r="E1633" s="17" t="s">
        <v>7693</v>
      </c>
      <c r="F1633" s="17" t="s">
        <v>7694</v>
      </c>
      <c r="G1633" s="18">
        <v>33.880000000000003</v>
      </c>
      <c r="H1633" s="18">
        <v>40.299999999999997</v>
      </c>
      <c r="I1633" s="19">
        <v>138626.41</v>
      </c>
      <c r="J1633" s="20">
        <v>40991</v>
      </c>
      <c r="K1633" s="17" t="s">
        <v>9922</v>
      </c>
      <c r="L1633" s="17" t="s">
        <v>8034</v>
      </c>
      <c r="M1633" s="17" t="s">
        <v>9923</v>
      </c>
      <c r="N1633" s="20">
        <v>42208</v>
      </c>
      <c r="O1633" s="20">
        <v>41182</v>
      </c>
      <c r="P1633" s="21">
        <f t="shared" si="50"/>
        <v>1</v>
      </c>
      <c r="Q1633" s="22">
        <f t="shared" si="51"/>
        <v>-1026</v>
      </c>
    </row>
    <row r="1634" spans="1:17" x14ac:dyDescent="0.2">
      <c r="A1634" s="23">
        <v>109929</v>
      </c>
      <c r="B1634" s="17" t="s">
        <v>289</v>
      </c>
      <c r="C1634" s="17" t="s">
        <v>7955</v>
      </c>
      <c r="D1634" s="17" t="s">
        <v>757</v>
      </c>
      <c r="E1634" s="17" t="s">
        <v>7693</v>
      </c>
      <c r="F1634" s="17" t="s">
        <v>7694</v>
      </c>
      <c r="G1634" s="18">
        <v>0.82</v>
      </c>
      <c r="H1634" s="18">
        <v>7.3</v>
      </c>
      <c r="I1634" s="19">
        <v>2240701.92</v>
      </c>
      <c r="J1634" s="20">
        <v>39423</v>
      </c>
      <c r="K1634" s="17" t="s">
        <v>9587</v>
      </c>
      <c r="L1634" s="17" t="s">
        <v>7699</v>
      </c>
      <c r="M1634" s="17" t="s">
        <v>57</v>
      </c>
      <c r="N1634" s="20">
        <v>39660</v>
      </c>
      <c r="O1634" s="20">
        <v>39660</v>
      </c>
      <c r="P1634" s="21">
        <f t="shared" si="50"/>
        <v>0</v>
      </c>
      <c r="Q1634" s="22">
        <f t="shared" si="51"/>
        <v>0</v>
      </c>
    </row>
    <row r="1635" spans="1:17" x14ac:dyDescent="0.2">
      <c r="A1635" s="23">
        <v>80078.009999999995</v>
      </c>
      <c r="B1635" s="17" t="s">
        <v>289</v>
      </c>
      <c r="C1635" s="17" t="s">
        <v>7955</v>
      </c>
      <c r="D1635" s="17" t="s">
        <v>757</v>
      </c>
      <c r="E1635" s="17" t="s">
        <v>7693</v>
      </c>
      <c r="F1635" s="17" t="s">
        <v>7694</v>
      </c>
      <c r="G1635" s="18">
        <v>0</v>
      </c>
      <c r="H1635" s="18">
        <v>0.82</v>
      </c>
      <c r="I1635" s="19">
        <v>2289903.5699999998</v>
      </c>
      <c r="J1635" s="20">
        <v>39423</v>
      </c>
      <c r="K1635" s="17" t="s">
        <v>9587</v>
      </c>
      <c r="L1635" s="17" t="s">
        <v>7699</v>
      </c>
      <c r="M1635" s="17" t="s">
        <v>7978</v>
      </c>
      <c r="N1635" s="20">
        <v>39660</v>
      </c>
      <c r="O1635" s="20">
        <v>39660</v>
      </c>
      <c r="P1635" s="21">
        <f t="shared" si="50"/>
        <v>0</v>
      </c>
      <c r="Q1635" s="22">
        <f t="shared" si="51"/>
        <v>0</v>
      </c>
    </row>
    <row r="1636" spans="1:17" x14ac:dyDescent="0.2">
      <c r="A1636" s="23">
        <v>108147.01</v>
      </c>
      <c r="B1636" s="17" t="s">
        <v>86</v>
      </c>
      <c r="C1636" s="17" t="s">
        <v>7920</v>
      </c>
      <c r="D1636" s="17" t="s">
        <v>1234</v>
      </c>
      <c r="E1636" s="17" t="s">
        <v>7693</v>
      </c>
      <c r="F1636" s="17" t="s">
        <v>7694</v>
      </c>
      <c r="G1636" s="18">
        <v>0</v>
      </c>
      <c r="H1636" s="18">
        <v>4.01</v>
      </c>
      <c r="I1636" s="19">
        <v>4322606.47</v>
      </c>
      <c r="J1636" s="20">
        <v>39423</v>
      </c>
      <c r="K1636" s="17" t="s">
        <v>8937</v>
      </c>
      <c r="L1636" s="17" t="s">
        <v>7744</v>
      </c>
      <c r="M1636" s="17" t="s">
        <v>57</v>
      </c>
      <c r="N1636" s="20">
        <v>39802</v>
      </c>
      <c r="O1636" s="20">
        <v>39802</v>
      </c>
      <c r="P1636" s="21">
        <f t="shared" si="50"/>
        <v>0</v>
      </c>
      <c r="Q1636" s="22">
        <f t="shared" si="51"/>
        <v>0</v>
      </c>
    </row>
    <row r="1637" spans="1:17" x14ac:dyDescent="0.2">
      <c r="A1637" s="23">
        <v>116068</v>
      </c>
      <c r="B1637" s="17" t="s">
        <v>803</v>
      </c>
      <c r="C1637" s="17" t="s">
        <v>8000</v>
      </c>
      <c r="D1637" s="17" t="s">
        <v>4713</v>
      </c>
      <c r="E1637" s="17" t="s">
        <v>7693</v>
      </c>
      <c r="F1637" s="17" t="s">
        <v>7694</v>
      </c>
      <c r="G1637" s="18">
        <v>0.08</v>
      </c>
      <c r="H1637" s="18">
        <v>11.43</v>
      </c>
      <c r="I1637" s="19">
        <v>273383.55</v>
      </c>
      <c r="J1637" s="20">
        <v>40991</v>
      </c>
      <c r="K1637" s="17" t="s">
        <v>9922</v>
      </c>
      <c r="L1637" s="17" t="s">
        <v>8034</v>
      </c>
      <c r="M1637" s="17" t="s">
        <v>9044</v>
      </c>
      <c r="N1637" s="20">
        <v>42208</v>
      </c>
      <c r="O1637" s="20">
        <v>41182</v>
      </c>
      <c r="P1637" s="21">
        <f t="shared" si="50"/>
        <v>1</v>
      </c>
      <c r="Q1637" s="22">
        <f t="shared" si="51"/>
        <v>-1026</v>
      </c>
    </row>
    <row r="1638" spans="1:17" x14ac:dyDescent="0.2">
      <c r="A1638" s="23">
        <v>83026.009999999995</v>
      </c>
      <c r="B1638" s="17" t="s">
        <v>102</v>
      </c>
      <c r="C1638" s="17" t="s">
        <v>7969</v>
      </c>
      <c r="D1638" s="17" t="s">
        <v>4615</v>
      </c>
      <c r="E1638" s="17" t="s">
        <v>7693</v>
      </c>
      <c r="F1638" s="17" t="s">
        <v>7694</v>
      </c>
      <c r="G1638" s="18">
        <v>11.34</v>
      </c>
      <c r="H1638" s="18">
        <v>18.079999999999998</v>
      </c>
      <c r="I1638" s="19">
        <v>260138.25</v>
      </c>
      <c r="J1638" s="20">
        <v>39535</v>
      </c>
      <c r="K1638" s="17" t="s">
        <v>8272</v>
      </c>
      <c r="L1638" s="17" t="s">
        <v>7900</v>
      </c>
      <c r="M1638" s="17" t="s">
        <v>7953</v>
      </c>
      <c r="N1638" s="20">
        <v>39661</v>
      </c>
      <c r="O1638" s="20">
        <v>39661</v>
      </c>
      <c r="P1638" s="21">
        <f t="shared" si="50"/>
        <v>0</v>
      </c>
      <c r="Q1638" s="22">
        <f t="shared" si="51"/>
        <v>0</v>
      </c>
    </row>
    <row r="1639" spans="1:17" x14ac:dyDescent="0.2">
      <c r="A1639" s="23">
        <v>110573</v>
      </c>
      <c r="B1639" s="17" t="s">
        <v>264</v>
      </c>
      <c r="C1639" s="17" t="s">
        <v>7858</v>
      </c>
      <c r="D1639" s="17" t="s">
        <v>2836</v>
      </c>
      <c r="E1639" s="17" t="s">
        <v>7693</v>
      </c>
      <c r="F1639" s="17" t="s">
        <v>7694</v>
      </c>
      <c r="G1639" s="18">
        <v>14.42</v>
      </c>
      <c r="H1639" s="18">
        <v>15.05</v>
      </c>
      <c r="I1639" s="19">
        <v>383371.48</v>
      </c>
      <c r="J1639" s="20">
        <v>39941</v>
      </c>
      <c r="K1639" s="17" t="s">
        <v>9924</v>
      </c>
      <c r="L1639" s="17" t="s">
        <v>7738</v>
      </c>
      <c r="M1639" s="17" t="s">
        <v>9925</v>
      </c>
      <c r="N1639" s="20">
        <v>40086</v>
      </c>
      <c r="O1639" s="20">
        <v>40086</v>
      </c>
      <c r="P1639" s="21">
        <f t="shared" si="50"/>
        <v>0</v>
      </c>
      <c r="Q1639" s="22">
        <f t="shared" si="51"/>
        <v>0</v>
      </c>
    </row>
    <row r="1640" spans="1:17" x14ac:dyDescent="0.2">
      <c r="A1640" s="23">
        <v>116067</v>
      </c>
      <c r="B1640" s="17" t="s">
        <v>803</v>
      </c>
      <c r="C1640" s="17" t="s">
        <v>8000</v>
      </c>
      <c r="D1640" s="17" t="s">
        <v>4713</v>
      </c>
      <c r="E1640" s="17" t="s">
        <v>7693</v>
      </c>
      <c r="F1640" s="17" t="s">
        <v>7694</v>
      </c>
      <c r="G1640" s="18">
        <v>0</v>
      </c>
      <c r="H1640" s="18">
        <v>1.98</v>
      </c>
      <c r="I1640" s="19">
        <v>51409.48</v>
      </c>
      <c r="J1640" s="20">
        <v>40991</v>
      </c>
      <c r="K1640" s="17" t="s">
        <v>9922</v>
      </c>
      <c r="L1640" s="17" t="s">
        <v>8034</v>
      </c>
      <c r="M1640" s="17" t="s">
        <v>9926</v>
      </c>
      <c r="N1640" s="20">
        <v>42208</v>
      </c>
      <c r="O1640" s="20">
        <v>41182</v>
      </c>
      <c r="P1640" s="21">
        <f t="shared" si="50"/>
        <v>1</v>
      </c>
      <c r="Q1640" s="22">
        <f t="shared" si="51"/>
        <v>-1026</v>
      </c>
    </row>
    <row r="1641" spans="1:17" x14ac:dyDescent="0.2">
      <c r="A1641" s="23">
        <v>82853.009999999995</v>
      </c>
      <c r="B1641" s="17" t="s">
        <v>131</v>
      </c>
      <c r="C1641" s="17" t="s">
        <v>7753</v>
      </c>
      <c r="D1641" s="17" t="s">
        <v>474</v>
      </c>
      <c r="E1641" s="17" t="s">
        <v>7693</v>
      </c>
      <c r="F1641" s="17" t="s">
        <v>7694</v>
      </c>
      <c r="G1641" s="18">
        <v>20.5</v>
      </c>
      <c r="H1641" s="18">
        <v>27.3</v>
      </c>
      <c r="I1641" s="19">
        <v>1462000</v>
      </c>
      <c r="J1641" s="20">
        <v>39577</v>
      </c>
      <c r="K1641" s="17" t="s">
        <v>9927</v>
      </c>
      <c r="L1641" s="17" t="s">
        <v>7849</v>
      </c>
      <c r="M1641" s="17" t="s">
        <v>9928</v>
      </c>
      <c r="N1641" s="20">
        <v>39683</v>
      </c>
      <c r="O1641" s="20">
        <v>39683</v>
      </c>
      <c r="P1641" s="21">
        <f t="shared" si="50"/>
        <v>0</v>
      </c>
      <c r="Q1641" s="22">
        <f t="shared" si="51"/>
        <v>0</v>
      </c>
    </row>
    <row r="1642" spans="1:17" x14ac:dyDescent="0.2">
      <c r="A1642" s="23">
        <v>117309</v>
      </c>
      <c r="B1642" s="17" t="s">
        <v>197</v>
      </c>
      <c r="C1642" s="17" t="s">
        <v>7759</v>
      </c>
      <c r="D1642" s="17" t="s">
        <v>676</v>
      </c>
      <c r="E1642" s="17" t="s">
        <v>7693</v>
      </c>
      <c r="F1642" s="17" t="s">
        <v>7694</v>
      </c>
      <c r="G1642" s="18">
        <v>19.28</v>
      </c>
      <c r="H1642" s="18">
        <v>24.56</v>
      </c>
      <c r="I1642" s="19">
        <v>1004808.29</v>
      </c>
      <c r="J1642" s="20">
        <v>41320</v>
      </c>
      <c r="K1642" s="17" t="s">
        <v>9929</v>
      </c>
      <c r="L1642" s="17" t="s">
        <v>7927</v>
      </c>
      <c r="M1642" s="17" t="s">
        <v>9930</v>
      </c>
      <c r="N1642" s="20">
        <v>42208</v>
      </c>
      <c r="O1642" s="20">
        <v>41457</v>
      </c>
      <c r="P1642" s="21">
        <f t="shared" si="50"/>
        <v>1</v>
      </c>
      <c r="Q1642" s="22">
        <f t="shared" si="51"/>
        <v>-751</v>
      </c>
    </row>
    <row r="1643" spans="1:17" x14ac:dyDescent="0.2">
      <c r="A1643" s="23">
        <v>110336</v>
      </c>
      <c r="B1643" s="17" t="s">
        <v>86</v>
      </c>
      <c r="C1643" s="17" t="s">
        <v>7920</v>
      </c>
      <c r="D1643" s="17" t="s">
        <v>404</v>
      </c>
      <c r="E1643" s="17" t="s">
        <v>7693</v>
      </c>
      <c r="F1643" s="17" t="s">
        <v>7694</v>
      </c>
      <c r="G1643" s="18">
        <v>2.75</v>
      </c>
      <c r="H1643" s="18">
        <v>4.78</v>
      </c>
      <c r="I1643" s="19">
        <v>871514.83</v>
      </c>
      <c r="J1643" s="20">
        <v>39493</v>
      </c>
      <c r="K1643" s="17" t="s">
        <v>9931</v>
      </c>
      <c r="L1643" s="17" t="s">
        <v>9932</v>
      </c>
      <c r="M1643" s="17" t="s">
        <v>9933</v>
      </c>
      <c r="N1643" s="20">
        <v>39598</v>
      </c>
      <c r="O1643" s="20">
        <v>39598</v>
      </c>
      <c r="P1643" s="21">
        <f t="shared" si="50"/>
        <v>0</v>
      </c>
      <c r="Q1643" s="22">
        <f t="shared" si="51"/>
        <v>0</v>
      </c>
    </row>
    <row r="1644" spans="1:17" x14ac:dyDescent="0.2">
      <c r="A1644" s="23">
        <v>81805.009999999995</v>
      </c>
      <c r="B1644" s="17" t="s">
        <v>94</v>
      </c>
      <c r="C1644" s="17" t="s">
        <v>7824</v>
      </c>
      <c r="D1644" s="17" t="s">
        <v>9934</v>
      </c>
      <c r="E1644" s="17" t="s">
        <v>7693</v>
      </c>
      <c r="F1644" s="17" t="s">
        <v>7694</v>
      </c>
      <c r="G1644" s="18">
        <v>0</v>
      </c>
      <c r="H1644" s="18">
        <v>3.59</v>
      </c>
      <c r="I1644" s="19">
        <v>745000</v>
      </c>
      <c r="J1644" s="20">
        <v>39493</v>
      </c>
      <c r="K1644" s="17" t="s">
        <v>8631</v>
      </c>
      <c r="L1644" s="17" t="s">
        <v>7763</v>
      </c>
      <c r="M1644" s="17" t="s">
        <v>7826</v>
      </c>
      <c r="N1644" s="20">
        <v>39597</v>
      </c>
      <c r="O1644" s="20">
        <v>39597</v>
      </c>
      <c r="P1644" s="21">
        <f t="shared" si="50"/>
        <v>0</v>
      </c>
      <c r="Q1644" s="22">
        <f t="shared" si="51"/>
        <v>0</v>
      </c>
    </row>
    <row r="1645" spans="1:17" x14ac:dyDescent="0.2">
      <c r="A1645" s="23">
        <v>110322</v>
      </c>
      <c r="B1645" s="17" t="s">
        <v>246</v>
      </c>
      <c r="C1645" s="17" t="s">
        <v>8133</v>
      </c>
      <c r="D1645" s="17" t="s">
        <v>5151</v>
      </c>
      <c r="E1645" s="17" t="s">
        <v>7693</v>
      </c>
      <c r="F1645" s="17" t="s">
        <v>7694</v>
      </c>
      <c r="G1645" s="18">
        <v>0</v>
      </c>
      <c r="H1645" s="18">
        <v>6.53</v>
      </c>
      <c r="I1645" s="19">
        <v>1227304.23</v>
      </c>
      <c r="J1645" s="20">
        <v>39493</v>
      </c>
      <c r="K1645" s="17" t="s">
        <v>9287</v>
      </c>
      <c r="L1645" s="17" t="s">
        <v>7738</v>
      </c>
      <c r="M1645" s="17" t="s">
        <v>7826</v>
      </c>
      <c r="N1645" s="20">
        <v>39688</v>
      </c>
      <c r="O1645" s="20">
        <v>39688</v>
      </c>
      <c r="P1645" s="21">
        <f t="shared" si="50"/>
        <v>0</v>
      </c>
      <c r="Q1645" s="22">
        <f t="shared" si="51"/>
        <v>0</v>
      </c>
    </row>
    <row r="1646" spans="1:17" x14ac:dyDescent="0.2">
      <c r="A1646" s="23">
        <v>82621.009999999995</v>
      </c>
      <c r="B1646" s="17" t="s">
        <v>219</v>
      </c>
      <c r="C1646" s="17" t="s">
        <v>7797</v>
      </c>
      <c r="D1646" s="17" t="s">
        <v>1113</v>
      </c>
      <c r="E1646" s="17" t="s">
        <v>7693</v>
      </c>
      <c r="F1646" s="17" t="s">
        <v>7694</v>
      </c>
      <c r="G1646" s="18">
        <v>4.5999999999999996</v>
      </c>
      <c r="H1646" s="18">
        <v>10.1</v>
      </c>
      <c r="I1646" s="19">
        <v>711392</v>
      </c>
      <c r="J1646" s="20">
        <v>39619</v>
      </c>
      <c r="K1646" s="17" t="s">
        <v>9293</v>
      </c>
      <c r="L1646" s="17" t="s">
        <v>9935</v>
      </c>
      <c r="M1646" s="17" t="s">
        <v>9295</v>
      </c>
      <c r="N1646" s="20">
        <v>39729</v>
      </c>
      <c r="O1646" s="20">
        <v>39729</v>
      </c>
      <c r="P1646" s="21">
        <f t="shared" si="50"/>
        <v>0</v>
      </c>
      <c r="Q1646" s="22">
        <f t="shared" si="51"/>
        <v>0</v>
      </c>
    </row>
    <row r="1647" spans="1:17" x14ac:dyDescent="0.2">
      <c r="A1647" s="23">
        <v>45234.01</v>
      </c>
      <c r="B1647" s="17" t="s">
        <v>241</v>
      </c>
      <c r="C1647" s="17" t="s">
        <v>7915</v>
      </c>
      <c r="D1647" s="17" t="s">
        <v>3089</v>
      </c>
      <c r="E1647" s="17" t="s">
        <v>7693</v>
      </c>
      <c r="F1647" s="17" t="s">
        <v>7694</v>
      </c>
      <c r="G1647" s="18">
        <v>4.5</v>
      </c>
      <c r="H1647" s="18">
        <v>9.02</v>
      </c>
      <c r="I1647" s="19">
        <v>410850.58</v>
      </c>
      <c r="J1647" s="20">
        <v>39619</v>
      </c>
      <c r="K1647" s="17" t="s">
        <v>9936</v>
      </c>
      <c r="L1647" s="17" t="s">
        <v>9937</v>
      </c>
      <c r="M1647" s="17" t="s">
        <v>8114</v>
      </c>
      <c r="N1647" s="20">
        <v>39707</v>
      </c>
      <c r="O1647" s="20">
        <v>39707</v>
      </c>
      <c r="P1647" s="21">
        <f t="shared" si="50"/>
        <v>0</v>
      </c>
      <c r="Q1647" s="22">
        <f t="shared" si="51"/>
        <v>0</v>
      </c>
    </row>
    <row r="1648" spans="1:17" x14ac:dyDescent="0.2">
      <c r="A1648" s="23">
        <v>45545.01</v>
      </c>
      <c r="B1648" s="17" t="s">
        <v>252</v>
      </c>
      <c r="C1648" s="17" t="s">
        <v>8602</v>
      </c>
      <c r="D1648" s="17" t="s">
        <v>491</v>
      </c>
      <c r="E1648" s="17" t="s">
        <v>7693</v>
      </c>
      <c r="F1648" s="17" t="s">
        <v>7694</v>
      </c>
      <c r="G1648" s="18">
        <v>9.35</v>
      </c>
      <c r="H1648" s="18">
        <v>14.57</v>
      </c>
      <c r="I1648" s="19">
        <v>729298.67</v>
      </c>
      <c r="J1648" s="20">
        <v>39619</v>
      </c>
      <c r="K1648" s="17" t="s">
        <v>9938</v>
      </c>
      <c r="L1648" s="17" t="s">
        <v>7699</v>
      </c>
      <c r="M1648" s="17" t="s">
        <v>9939</v>
      </c>
      <c r="N1648" s="20">
        <v>39714</v>
      </c>
      <c r="O1648" s="20">
        <v>39714</v>
      </c>
      <c r="P1648" s="21">
        <f t="shared" si="50"/>
        <v>0</v>
      </c>
      <c r="Q1648" s="22">
        <f t="shared" si="51"/>
        <v>0</v>
      </c>
    </row>
    <row r="1649" spans="1:17" x14ac:dyDescent="0.2">
      <c r="A1649" s="23">
        <v>81942.009999999995</v>
      </c>
      <c r="B1649" s="17" t="s">
        <v>181</v>
      </c>
      <c r="C1649" s="17" t="s">
        <v>7746</v>
      </c>
      <c r="D1649" s="17" t="s">
        <v>647</v>
      </c>
      <c r="E1649" s="17" t="s">
        <v>7693</v>
      </c>
      <c r="F1649" s="17" t="s">
        <v>7694</v>
      </c>
      <c r="G1649" s="18">
        <v>0.1</v>
      </c>
      <c r="H1649" s="18">
        <v>0.83</v>
      </c>
      <c r="I1649" s="19">
        <v>773021.48</v>
      </c>
      <c r="J1649" s="20">
        <v>39619</v>
      </c>
      <c r="K1649" s="17" t="s">
        <v>7777</v>
      </c>
      <c r="L1649" s="17" t="s">
        <v>7778</v>
      </c>
      <c r="M1649" s="17" t="s">
        <v>7779</v>
      </c>
      <c r="N1649" s="20">
        <v>39721</v>
      </c>
      <c r="O1649" s="20">
        <v>39721</v>
      </c>
      <c r="P1649" s="21">
        <f t="shared" si="50"/>
        <v>0</v>
      </c>
      <c r="Q1649" s="22">
        <f t="shared" si="51"/>
        <v>0</v>
      </c>
    </row>
    <row r="1650" spans="1:17" x14ac:dyDescent="0.2">
      <c r="A1650" s="23">
        <v>84273.01</v>
      </c>
      <c r="B1650" s="17" t="s">
        <v>803</v>
      </c>
      <c r="C1650" s="17" t="s">
        <v>8000</v>
      </c>
      <c r="D1650" s="17" t="s">
        <v>676</v>
      </c>
      <c r="E1650" s="17" t="s">
        <v>7693</v>
      </c>
      <c r="F1650" s="17" t="s">
        <v>7694</v>
      </c>
      <c r="G1650" s="18">
        <v>0</v>
      </c>
      <c r="H1650" s="18">
        <v>1.0900000000000001</v>
      </c>
      <c r="I1650" s="19">
        <v>188671.22</v>
      </c>
      <c r="J1650" s="20">
        <v>41320</v>
      </c>
      <c r="K1650" s="17" t="s">
        <v>9929</v>
      </c>
      <c r="L1650" s="17" t="s">
        <v>7927</v>
      </c>
      <c r="M1650" s="17" t="s">
        <v>9940</v>
      </c>
      <c r="N1650" s="20">
        <v>42208</v>
      </c>
      <c r="O1650" s="20">
        <v>41457</v>
      </c>
      <c r="P1650" s="21">
        <f t="shared" si="50"/>
        <v>1</v>
      </c>
      <c r="Q1650" s="22">
        <f t="shared" si="51"/>
        <v>-751</v>
      </c>
    </row>
    <row r="1651" spans="1:17" x14ac:dyDescent="0.2">
      <c r="A1651" s="23">
        <v>117300</v>
      </c>
      <c r="B1651" s="17" t="s">
        <v>204</v>
      </c>
      <c r="C1651" s="17" t="s">
        <v>7839</v>
      </c>
      <c r="D1651" s="17" t="s">
        <v>460</v>
      </c>
      <c r="E1651" s="17" t="s">
        <v>7693</v>
      </c>
      <c r="F1651" s="17" t="s">
        <v>7694</v>
      </c>
      <c r="G1651" s="18">
        <v>8.09</v>
      </c>
      <c r="H1651" s="18">
        <v>20.2</v>
      </c>
      <c r="I1651" s="19">
        <v>455634.78</v>
      </c>
      <c r="J1651" s="20">
        <v>41369</v>
      </c>
      <c r="K1651" s="17" t="s">
        <v>9941</v>
      </c>
      <c r="L1651" s="17" t="s">
        <v>8034</v>
      </c>
      <c r="M1651" s="17" t="s">
        <v>9356</v>
      </c>
      <c r="N1651" s="20">
        <v>42208</v>
      </c>
      <c r="O1651" s="20">
        <v>41547</v>
      </c>
      <c r="P1651" s="21">
        <f t="shared" si="50"/>
        <v>1</v>
      </c>
      <c r="Q1651" s="22">
        <f t="shared" si="51"/>
        <v>-661</v>
      </c>
    </row>
    <row r="1652" spans="1:17" x14ac:dyDescent="0.2">
      <c r="A1652" s="23">
        <v>82488.009999999995</v>
      </c>
      <c r="B1652" s="17" t="s">
        <v>110</v>
      </c>
      <c r="C1652" s="17" t="s">
        <v>8623</v>
      </c>
      <c r="D1652" s="17" t="s">
        <v>545</v>
      </c>
      <c r="E1652" s="17" t="s">
        <v>7693</v>
      </c>
      <c r="F1652" s="17" t="s">
        <v>7694</v>
      </c>
      <c r="G1652" s="18">
        <v>23.5</v>
      </c>
      <c r="H1652" s="18">
        <v>27</v>
      </c>
      <c r="I1652" s="19">
        <v>419797.18</v>
      </c>
      <c r="J1652" s="20">
        <v>39661</v>
      </c>
      <c r="K1652" s="17" t="s">
        <v>9942</v>
      </c>
      <c r="L1652" s="17" t="s">
        <v>8175</v>
      </c>
      <c r="M1652" s="17" t="s">
        <v>9943</v>
      </c>
      <c r="N1652" s="20">
        <v>39758</v>
      </c>
      <c r="O1652" s="20">
        <v>39758</v>
      </c>
      <c r="P1652" s="21">
        <f t="shared" si="50"/>
        <v>0</v>
      </c>
      <c r="Q1652" s="22">
        <f t="shared" si="51"/>
        <v>0</v>
      </c>
    </row>
    <row r="1653" spans="1:17" x14ac:dyDescent="0.2">
      <c r="A1653" s="23">
        <v>111375</v>
      </c>
      <c r="B1653" s="17" t="s">
        <v>199</v>
      </c>
      <c r="C1653" s="17" t="s">
        <v>7715</v>
      </c>
      <c r="D1653" s="17" t="s">
        <v>114</v>
      </c>
      <c r="E1653" s="17" t="s">
        <v>7693</v>
      </c>
      <c r="F1653" s="17" t="s">
        <v>7694</v>
      </c>
      <c r="G1653" s="18">
        <v>1.98</v>
      </c>
      <c r="H1653" s="18">
        <v>6.79</v>
      </c>
      <c r="I1653" s="19">
        <v>3153982.85</v>
      </c>
      <c r="J1653" s="20">
        <v>39794</v>
      </c>
      <c r="K1653" s="17" t="s">
        <v>9944</v>
      </c>
      <c r="L1653" s="17" t="s">
        <v>8219</v>
      </c>
      <c r="M1653" s="17" t="s">
        <v>9945</v>
      </c>
      <c r="N1653" s="20">
        <v>40098</v>
      </c>
      <c r="O1653" s="20">
        <v>40098</v>
      </c>
      <c r="P1653" s="21">
        <f t="shared" si="50"/>
        <v>0</v>
      </c>
      <c r="Q1653" s="22">
        <f t="shared" si="51"/>
        <v>0</v>
      </c>
    </row>
    <row r="1654" spans="1:17" x14ac:dyDescent="0.2">
      <c r="A1654" s="23">
        <v>117301</v>
      </c>
      <c r="B1654" s="17" t="s">
        <v>284</v>
      </c>
      <c r="C1654" s="17" t="s">
        <v>7865</v>
      </c>
      <c r="D1654" s="17" t="s">
        <v>460</v>
      </c>
      <c r="E1654" s="17" t="s">
        <v>7693</v>
      </c>
      <c r="F1654" s="17" t="s">
        <v>7694</v>
      </c>
      <c r="G1654" s="18">
        <v>0</v>
      </c>
      <c r="H1654" s="18">
        <v>0.54</v>
      </c>
      <c r="I1654" s="19">
        <v>21328.12</v>
      </c>
      <c r="J1654" s="20">
        <v>41369</v>
      </c>
      <c r="K1654" s="17" t="s">
        <v>9941</v>
      </c>
      <c r="L1654" s="17" t="s">
        <v>8034</v>
      </c>
      <c r="M1654" s="17" t="s">
        <v>9356</v>
      </c>
      <c r="N1654" s="20">
        <v>42208</v>
      </c>
      <c r="O1654" s="20">
        <v>41547</v>
      </c>
      <c r="P1654" s="21">
        <f t="shared" si="50"/>
        <v>1</v>
      </c>
      <c r="Q1654" s="22">
        <f t="shared" si="51"/>
        <v>-661</v>
      </c>
    </row>
    <row r="1655" spans="1:17" x14ac:dyDescent="0.2">
      <c r="A1655" s="23">
        <v>81390.009999999995</v>
      </c>
      <c r="B1655" s="17" t="s">
        <v>179</v>
      </c>
      <c r="C1655" s="17" t="s">
        <v>7717</v>
      </c>
      <c r="D1655" s="17" t="s">
        <v>57</v>
      </c>
      <c r="E1655" s="17" t="s">
        <v>7693</v>
      </c>
      <c r="F1655" s="17" t="s">
        <v>7694</v>
      </c>
      <c r="G1655" s="18">
        <v>13.87</v>
      </c>
      <c r="H1655" s="18">
        <v>17.059999999999999</v>
      </c>
      <c r="I1655" s="19">
        <v>1456866.99</v>
      </c>
      <c r="J1655" s="20">
        <v>39199</v>
      </c>
      <c r="K1655" s="17" t="s">
        <v>9608</v>
      </c>
      <c r="L1655" s="17" t="s">
        <v>7957</v>
      </c>
      <c r="M1655" s="17" t="s">
        <v>9609</v>
      </c>
      <c r="N1655" s="20">
        <v>39367</v>
      </c>
      <c r="O1655" s="20">
        <v>39367</v>
      </c>
      <c r="P1655" s="21">
        <f t="shared" si="50"/>
        <v>0</v>
      </c>
      <c r="Q1655" s="22">
        <f t="shared" si="51"/>
        <v>0</v>
      </c>
    </row>
    <row r="1656" spans="1:17" x14ac:dyDescent="0.2">
      <c r="A1656" s="23">
        <v>83812.009999999995</v>
      </c>
      <c r="B1656" s="17" t="s">
        <v>284</v>
      </c>
      <c r="C1656" s="17" t="s">
        <v>7865</v>
      </c>
      <c r="D1656" s="17" t="s">
        <v>344</v>
      </c>
      <c r="E1656" s="17" t="s">
        <v>7693</v>
      </c>
      <c r="F1656" s="17" t="s">
        <v>7694</v>
      </c>
      <c r="G1656" s="18">
        <v>0</v>
      </c>
      <c r="H1656" s="18">
        <v>3.41</v>
      </c>
      <c r="I1656" s="19">
        <v>133471.62</v>
      </c>
      <c r="J1656" s="20">
        <v>41369</v>
      </c>
      <c r="K1656" s="17" t="s">
        <v>9941</v>
      </c>
      <c r="L1656" s="17" t="s">
        <v>8034</v>
      </c>
      <c r="M1656" s="17" t="s">
        <v>9381</v>
      </c>
      <c r="N1656" s="20">
        <v>42208</v>
      </c>
      <c r="O1656" s="20">
        <v>41547</v>
      </c>
      <c r="P1656" s="21">
        <f t="shared" si="50"/>
        <v>1</v>
      </c>
      <c r="Q1656" s="22">
        <f t="shared" si="51"/>
        <v>-661</v>
      </c>
    </row>
    <row r="1657" spans="1:17" x14ac:dyDescent="0.2">
      <c r="A1657" s="23">
        <v>84721.01</v>
      </c>
      <c r="B1657" s="17" t="s">
        <v>316</v>
      </c>
      <c r="C1657" s="17" t="s">
        <v>7800</v>
      </c>
      <c r="D1657" s="17" t="s">
        <v>448</v>
      </c>
      <c r="E1657" s="17" t="s">
        <v>7693</v>
      </c>
      <c r="F1657" s="17" t="s">
        <v>7694</v>
      </c>
      <c r="G1657" s="18">
        <v>9.93</v>
      </c>
      <c r="H1657" s="18">
        <v>13.52</v>
      </c>
      <c r="I1657" s="19">
        <v>763278.08</v>
      </c>
      <c r="J1657" s="20">
        <v>41418</v>
      </c>
      <c r="K1657" s="17" t="s">
        <v>9946</v>
      </c>
      <c r="L1657" s="17" t="s">
        <v>7927</v>
      </c>
      <c r="M1657" s="17" t="s">
        <v>9947</v>
      </c>
      <c r="N1657" s="20">
        <v>42208</v>
      </c>
      <c r="O1657" s="20">
        <v>41578</v>
      </c>
      <c r="P1657" s="21">
        <f t="shared" si="50"/>
        <v>1</v>
      </c>
      <c r="Q1657" s="22">
        <f t="shared" si="51"/>
        <v>-630</v>
      </c>
    </row>
    <row r="1658" spans="1:17" x14ac:dyDescent="0.2">
      <c r="A1658" s="23">
        <v>113463</v>
      </c>
      <c r="B1658" s="17" t="s">
        <v>231</v>
      </c>
      <c r="C1658" s="17" t="s">
        <v>7761</v>
      </c>
      <c r="D1658" s="17" t="s">
        <v>1011</v>
      </c>
      <c r="E1658" s="17" t="s">
        <v>7693</v>
      </c>
      <c r="F1658" s="17" t="s">
        <v>7694</v>
      </c>
      <c r="G1658" s="18">
        <v>9.31</v>
      </c>
      <c r="H1658" s="18">
        <v>11.38</v>
      </c>
      <c r="I1658" s="19">
        <v>923929.95</v>
      </c>
      <c r="J1658" s="20">
        <v>40347</v>
      </c>
      <c r="K1658" s="17" t="s">
        <v>9948</v>
      </c>
      <c r="L1658" s="17" t="s">
        <v>7763</v>
      </c>
      <c r="M1658" s="17" t="s">
        <v>7811</v>
      </c>
      <c r="N1658" s="20">
        <v>40441</v>
      </c>
      <c r="O1658" s="20">
        <v>40441</v>
      </c>
      <c r="P1658" s="21">
        <f t="shared" si="50"/>
        <v>0</v>
      </c>
      <c r="Q1658" s="22">
        <f t="shared" si="51"/>
        <v>0</v>
      </c>
    </row>
    <row r="1659" spans="1:17" x14ac:dyDescent="0.2">
      <c r="A1659" s="23">
        <v>117315</v>
      </c>
      <c r="B1659" s="17" t="s">
        <v>278</v>
      </c>
      <c r="C1659" s="17" t="s">
        <v>7968</v>
      </c>
      <c r="D1659" s="17" t="s">
        <v>448</v>
      </c>
      <c r="E1659" s="17" t="s">
        <v>7693</v>
      </c>
      <c r="F1659" s="17" t="s">
        <v>7694</v>
      </c>
      <c r="G1659" s="18">
        <v>3.18</v>
      </c>
      <c r="H1659" s="18">
        <v>6.65</v>
      </c>
      <c r="I1659" s="19">
        <v>1131480.71</v>
      </c>
      <c r="J1659" s="20">
        <v>41418</v>
      </c>
      <c r="K1659" s="17" t="s">
        <v>9949</v>
      </c>
      <c r="L1659" s="17" t="s">
        <v>7773</v>
      </c>
      <c r="M1659" s="17" t="s">
        <v>9950</v>
      </c>
      <c r="N1659" s="20">
        <v>42214</v>
      </c>
      <c r="O1659" s="20">
        <v>41578</v>
      </c>
      <c r="P1659" s="21">
        <f t="shared" si="50"/>
        <v>1</v>
      </c>
      <c r="Q1659" s="22">
        <f t="shared" si="51"/>
        <v>-636</v>
      </c>
    </row>
    <row r="1660" spans="1:17" x14ac:dyDescent="0.2">
      <c r="A1660" s="23">
        <v>113465</v>
      </c>
      <c r="B1660" s="17" t="s">
        <v>227</v>
      </c>
      <c r="C1660" s="17" t="s">
        <v>7882</v>
      </c>
      <c r="D1660" s="17" t="s">
        <v>503</v>
      </c>
      <c r="E1660" s="17" t="s">
        <v>7693</v>
      </c>
      <c r="F1660" s="17" t="s">
        <v>7694</v>
      </c>
      <c r="G1660" s="18">
        <v>9.23</v>
      </c>
      <c r="H1660" s="18">
        <v>11.79</v>
      </c>
      <c r="I1660" s="19">
        <v>635765.31000000006</v>
      </c>
      <c r="J1660" s="20">
        <v>40347</v>
      </c>
      <c r="K1660" s="17" t="s">
        <v>9951</v>
      </c>
      <c r="L1660" s="17" t="s">
        <v>7822</v>
      </c>
      <c r="M1660" s="17" t="s">
        <v>9952</v>
      </c>
      <c r="N1660" s="20">
        <v>40476</v>
      </c>
      <c r="O1660" s="20">
        <v>40476</v>
      </c>
      <c r="P1660" s="21">
        <f t="shared" si="50"/>
        <v>0</v>
      </c>
      <c r="Q1660" s="22">
        <f t="shared" si="51"/>
        <v>0</v>
      </c>
    </row>
    <row r="1661" spans="1:17" x14ac:dyDescent="0.2">
      <c r="A1661" s="23">
        <v>111394</v>
      </c>
      <c r="B1661" s="17" t="s">
        <v>54</v>
      </c>
      <c r="C1661" s="17" t="s">
        <v>7709</v>
      </c>
      <c r="D1661" s="17" t="s">
        <v>114</v>
      </c>
      <c r="E1661" s="17" t="s">
        <v>7693</v>
      </c>
      <c r="F1661" s="17" t="s">
        <v>7694</v>
      </c>
      <c r="G1661" s="18">
        <v>0</v>
      </c>
      <c r="H1661" s="18">
        <v>4.6500000000000004</v>
      </c>
      <c r="I1661" s="19">
        <v>1514467.16</v>
      </c>
      <c r="J1661" s="20">
        <v>39850</v>
      </c>
      <c r="K1661" s="17" t="s">
        <v>9953</v>
      </c>
      <c r="L1661" s="17" t="s">
        <v>7706</v>
      </c>
      <c r="M1661" s="17" t="s">
        <v>9954</v>
      </c>
      <c r="N1661" s="20">
        <v>39994</v>
      </c>
      <c r="O1661" s="20">
        <v>39994</v>
      </c>
      <c r="P1661" s="21">
        <f t="shared" si="50"/>
        <v>0</v>
      </c>
      <c r="Q1661" s="22">
        <f t="shared" si="51"/>
        <v>0</v>
      </c>
    </row>
    <row r="1662" spans="1:17" x14ac:dyDescent="0.2">
      <c r="A1662" s="23">
        <v>83911.01</v>
      </c>
      <c r="B1662" s="17" t="s">
        <v>169</v>
      </c>
      <c r="C1662" s="17" t="s">
        <v>7694</v>
      </c>
      <c r="D1662" s="17" t="s">
        <v>3919</v>
      </c>
      <c r="E1662" s="17" t="s">
        <v>7693</v>
      </c>
      <c r="F1662" s="17" t="s">
        <v>7694</v>
      </c>
      <c r="G1662" s="18">
        <v>7</v>
      </c>
      <c r="H1662" s="18">
        <v>10.4</v>
      </c>
      <c r="I1662" s="19">
        <v>468134.73</v>
      </c>
      <c r="J1662" s="20">
        <v>39941</v>
      </c>
      <c r="K1662" s="17" t="s">
        <v>9955</v>
      </c>
      <c r="L1662" s="17" t="s">
        <v>7699</v>
      </c>
      <c r="M1662" s="17" t="s">
        <v>7779</v>
      </c>
      <c r="N1662" s="20">
        <v>40052</v>
      </c>
      <c r="O1662" s="20">
        <v>40052</v>
      </c>
      <c r="P1662" s="21">
        <f t="shared" si="50"/>
        <v>0</v>
      </c>
      <c r="Q1662" s="22">
        <f t="shared" si="51"/>
        <v>0</v>
      </c>
    </row>
    <row r="1663" spans="1:17" x14ac:dyDescent="0.2">
      <c r="A1663" s="23">
        <v>82607.009999999995</v>
      </c>
      <c r="B1663" s="17" t="s">
        <v>179</v>
      </c>
      <c r="C1663" s="17" t="s">
        <v>7717</v>
      </c>
      <c r="D1663" s="17" t="s">
        <v>2964</v>
      </c>
      <c r="E1663" s="17" t="s">
        <v>7693</v>
      </c>
      <c r="F1663" s="17" t="s">
        <v>7694</v>
      </c>
      <c r="G1663" s="18">
        <v>4.2699999999999996</v>
      </c>
      <c r="H1663" s="18">
        <v>7.49</v>
      </c>
      <c r="I1663" s="19">
        <v>885082.48</v>
      </c>
      <c r="J1663" s="20">
        <v>39941</v>
      </c>
      <c r="K1663" s="17" t="s">
        <v>9956</v>
      </c>
      <c r="L1663" s="17" t="s">
        <v>7957</v>
      </c>
      <c r="M1663" s="17" t="s">
        <v>9957</v>
      </c>
      <c r="N1663" s="20">
        <v>40054</v>
      </c>
      <c r="O1663" s="20">
        <v>40054</v>
      </c>
      <c r="P1663" s="21">
        <f t="shared" si="50"/>
        <v>0</v>
      </c>
      <c r="Q1663" s="22">
        <f t="shared" si="51"/>
        <v>0</v>
      </c>
    </row>
    <row r="1664" spans="1:17" x14ac:dyDescent="0.2">
      <c r="A1664" s="23">
        <v>117791</v>
      </c>
      <c r="B1664" s="17" t="s">
        <v>18</v>
      </c>
      <c r="C1664" s="17" t="s">
        <v>7700</v>
      </c>
      <c r="D1664" s="17" t="s">
        <v>533</v>
      </c>
      <c r="E1664" s="17" t="s">
        <v>7693</v>
      </c>
      <c r="F1664" s="17" t="s">
        <v>7694</v>
      </c>
      <c r="G1664" s="18">
        <v>20.04</v>
      </c>
      <c r="H1664" s="18">
        <v>23.51</v>
      </c>
      <c r="I1664" s="19">
        <v>1426445.25</v>
      </c>
      <c r="J1664" s="20">
        <v>41369</v>
      </c>
      <c r="K1664" s="17" t="s">
        <v>9958</v>
      </c>
      <c r="L1664" s="17" t="s">
        <v>7702</v>
      </c>
      <c r="M1664" s="17" t="s">
        <v>9434</v>
      </c>
      <c r="N1664" s="20">
        <v>42222</v>
      </c>
      <c r="O1664" s="20">
        <v>41536</v>
      </c>
      <c r="P1664" s="21">
        <f t="shared" si="50"/>
        <v>1</v>
      </c>
      <c r="Q1664" s="22">
        <f t="shared" si="51"/>
        <v>-686</v>
      </c>
    </row>
    <row r="1665" spans="1:17" x14ac:dyDescent="0.2">
      <c r="A1665" s="23">
        <v>112099</v>
      </c>
      <c r="B1665" s="17" t="s">
        <v>65</v>
      </c>
      <c r="C1665" s="17" t="s">
        <v>7771</v>
      </c>
      <c r="D1665" s="17" t="s">
        <v>369</v>
      </c>
      <c r="E1665" s="17" t="s">
        <v>7693</v>
      </c>
      <c r="F1665" s="17" t="s">
        <v>7694</v>
      </c>
      <c r="G1665" s="18">
        <v>2.76</v>
      </c>
      <c r="H1665" s="18">
        <v>5.75</v>
      </c>
      <c r="I1665" s="19">
        <v>746618.93</v>
      </c>
      <c r="J1665" s="20">
        <v>39941</v>
      </c>
      <c r="K1665" s="17" t="s">
        <v>9959</v>
      </c>
      <c r="L1665" s="17" t="s">
        <v>8068</v>
      </c>
      <c r="M1665" s="17" t="s">
        <v>9960</v>
      </c>
      <c r="N1665" s="20">
        <v>40086</v>
      </c>
      <c r="O1665" s="20">
        <v>40086</v>
      </c>
      <c r="P1665" s="21">
        <f t="shared" si="50"/>
        <v>0</v>
      </c>
      <c r="Q1665" s="22">
        <f t="shared" si="51"/>
        <v>0</v>
      </c>
    </row>
    <row r="1666" spans="1:17" x14ac:dyDescent="0.2">
      <c r="A1666" s="23">
        <v>119612</v>
      </c>
      <c r="B1666" s="17" t="s">
        <v>190</v>
      </c>
      <c r="C1666" s="17" t="s">
        <v>7903</v>
      </c>
      <c r="D1666" s="17" t="s">
        <v>2447</v>
      </c>
      <c r="E1666" s="17" t="s">
        <v>7693</v>
      </c>
      <c r="F1666" s="17" t="s">
        <v>7694</v>
      </c>
      <c r="G1666" s="18">
        <v>0</v>
      </c>
      <c r="H1666" s="18">
        <v>0.11</v>
      </c>
      <c r="I1666" s="19">
        <v>3033429.97</v>
      </c>
      <c r="J1666" s="20">
        <v>42048</v>
      </c>
      <c r="K1666" s="17" t="s">
        <v>9962</v>
      </c>
      <c r="L1666" s="17" t="s">
        <v>7763</v>
      </c>
      <c r="M1666" s="17" t="s">
        <v>8521</v>
      </c>
      <c r="N1666" s="20">
        <v>42235</v>
      </c>
      <c r="O1666" s="20">
        <v>42207</v>
      </c>
      <c r="P1666" s="21">
        <f t="shared" si="50"/>
        <v>1</v>
      </c>
      <c r="Q1666" s="22">
        <f t="shared" si="51"/>
        <v>-28</v>
      </c>
    </row>
    <row r="1667" spans="1:17" x14ac:dyDescent="0.2">
      <c r="A1667" s="23">
        <v>84777.01</v>
      </c>
      <c r="B1667" s="17" t="s">
        <v>40</v>
      </c>
      <c r="C1667" s="17" t="s">
        <v>7781</v>
      </c>
      <c r="D1667" s="17" t="s">
        <v>379</v>
      </c>
      <c r="E1667" s="17" t="s">
        <v>7693</v>
      </c>
      <c r="F1667" s="17" t="s">
        <v>7694</v>
      </c>
      <c r="G1667" s="18">
        <v>20.11</v>
      </c>
      <c r="H1667" s="18">
        <v>25.03</v>
      </c>
      <c r="I1667" s="19">
        <v>800728.14</v>
      </c>
      <c r="J1667" s="20">
        <v>39941</v>
      </c>
      <c r="K1667" s="17" t="s">
        <v>9963</v>
      </c>
      <c r="L1667" s="17" t="s">
        <v>7744</v>
      </c>
      <c r="M1667" s="17" t="s">
        <v>8287</v>
      </c>
      <c r="N1667" s="20">
        <v>40108</v>
      </c>
      <c r="O1667" s="20">
        <v>40108</v>
      </c>
      <c r="P1667" s="21">
        <f t="shared" ref="P1667:P1730" si="52">IF(N1667=O1667,0,1)</f>
        <v>0</v>
      </c>
      <c r="Q1667" s="22">
        <f t="shared" ref="Q1667:Q1730" si="53">O1667-N1667</f>
        <v>0</v>
      </c>
    </row>
    <row r="1668" spans="1:17" x14ac:dyDescent="0.2">
      <c r="A1668" s="23">
        <v>119612</v>
      </c>
      <c r="B1668" s="17" t="s">
        <v>259</v>
      </c>
      <c r="C1668" s="17" t="s">
        <v>7863</v>
      </c>
      <c r="D1668" s="17" t="s">
        <v>2447</v>
      </c>
      <c r="E1668" s="17" t="s">
        <v>7693</v>
      </c>
      <c r="F1668" s="17" t="s">
        <v>7694</v>
      </c>
      <c r="G1668" s="18">
        <v>0</v>
      </c>
      <c r="H1668" s="18">
        <v>0.66</v>
      </c>
      <c r="I1668" s="19">
        <v>3033429.97</v>
      </c>
      <c r="J1668" s="20">
        <v>42048</v>
      </c>
      <c r="K1668" s="17" t="s">
        <v>9962</v>
      </c>
      <c r="L1668" s="17" t="s">
        <v>7763</v>
      </c>
      <c r="M1668" s="17" t="s">
        <v>8521</v>
      </c>
      <c r="N1668" s="20">
        <v>42235</v>
      </c>
      <c r="O1668" s="20">
        <v>42207</v>
      </c>
      <c r="P1668" s="21">
        <f t="shared" si="52"/>
        <v>1</v>
      </c>
      <c r="Q1668" s="22">
        <f t="shared" si="53"/>
        <v>-28</v>
      </c>
    </row>
    <row r="1669" spans="1:17" x14ac:dyDescent="0.2">
      <c r="A1669" s="23">
        <v>119612</v>
      </c>
      <c r="B1669" s="17" t="s">
        <v>190</v>
      </c>
      <c r="C1669" s="17" t="s">
        <v>7903</v>
      </c>
      <c r="D1669" s="17" t="s">
        <v>2447</v>
      </c>
      <c r="E1669" s="17" t="s">
        <v>7693</v>
      </c>
      <c r="F1669" s="17" t="s">
        <v>7710</v>
      </c>
      <c r="G1669" s="18">
        <v>0</v>
      </c>
      <c r="H1669" s="18">
        <v>9.6300000000000008</v>
      </c>
      <c r="I1669" s="19">
        <v>3033429.97</v>
      </c>
      <c r="J1669" s="20">
        <v>42048</v>
      </c>
      <c r="K1669" s="17" t="s">
        <v>9962</v>
      </c>
      <c r="L1669" s="17" t="s">
        <v>7763</v>
      </c>
      <c r="M1669" s="17" t="s">
        <v>8521</v>
      </c>
      <c r="N1669" s="20">
        <v>42235</v>
      </c>
      <c r="O1669" s="20">
        <v>42207</v>
      </c>
      <c r="P1669" s="21">
        <f t="shared" si="52"/>
        <v>1</v>
      </c>
      <c r="Q1669" s="22">
        <f t="shared" si="53"/>
        <v>-28</v>
      </c>
    </row>
    <row r="1670" spans="1:17" x14ac:dyDescent="0.2">
      <c r="A1670" s="23">
        <v>81501.009999999995</v>
      </c>
      <c r="B1670" s="17" t="s">
        <v>208</v>
      </c>
      <c r="C1670" s="17" t="s">
        <v>7809</v>
      </c>
      <c r="D1670" s="17" t="s">
        <v>348</v>
      </c>
      <c r="E1670" s="17" t="s">
        <v>7693</v>
      </c>
      <c r="F1670" s="17" t="s">
        <v>7694</v>
      </c>
      <c r="G1670" s="18">
        <v>18</v>
      </c>
      <c r="H1670" s="18">
        <v>24.2</v>
      </c>
      <c r="I1670" s="19">
        <v>4443408.16</v>
      </c>
      <c r="J1670" s="20">
        <v>41831</v>
      </c>
      <c r="K1670" s="17" t="s">
        <v>9965</v>
      </c>
      <c r="L1670" s="17" t="s">
        <v>7738</v>
      </c>
      <c r="M1670" s="17" t="s">
        <v>9966</v>
      </c>
      <c r="N1670" s="20">
        <v>42237</v>
      </c>
      <c r="O1670" s="20">
        <v>41989</v>
      </c>
      <c r="P1670" s="21">
        <f t="shared" si="52"/>
        <v>1</v>
      </c>
      <c r="Q1670" s="22">
        <f t="shared" si="53"/>
        <v>-248</v>
      </c>
    </row>
    <row r="1671" spans="1:17" x14ac:dyDescent="0.2">
      <c r="A1671" s="23">
        <v>112189</v>
      </c>
      <c r="B1671" s="17" t="s">
        <v>308</v>
      </c>
      <c r="C1671" s="17" t="s">
        <v>8226</v>
      </c>
      <c r="D1671" s="17" t="s">
        <v>363</v>
      </c>
      <c r="E1671" s="17" t="s">
        <v>7693</v>
      </c>
      <c r="F1671" s="17" t="s">
        <v>7694</v>
      </c>
      <c r="G1671" s="18">
        <v>0</v>
      </c>
      <c r="H1671" s="18">
        <v>2.85</v>
      </c>
      <c r="I1671" s="19">
        <v>272593.01</v>
      </c>
      <c r="J1671" s="20">
        <v>39976</v>
      </c>
      <c r="K1671" s="17" t="s">
        <v>8311</v>
      </c>
      <c r="L1671" s="17" t="s">
        <v>9967</v>
      </c>
      <c r="M1671" s="17" t="s">
        <v>8312</v>
      </c>
      <c r="N1671" s="20">
        <v>40086</v>
      </c>
      <c r="O1671" s="20">
        <v>40086</v>
      </c>
      <c r="P1671" s="21">
        <f t="shared" si="52"/>
        <v>0</v>
      </c>
      <c r="Q1671" s="22">
        <f t="shared" si="53"/>
        <v>0</v>
      </c>
    </row>
    <row r="1672" spans="1:17" x14ac:dyDescent="0.2">
      <c r="A1672" s="23">
        <v>120931</v>
      </c>
      <c r="B1672" s="17" t="s">
        <v>269</v>
      </c>
      <c r="C1672" s="17" t="s">
        <v>7841</v>
      </c>
      <c r="D1672" s="17" t="s">
        <v>3119</v>
      </c>
      <c r="E1672" s="17" t="s">
        <v>7693</v>
      </c>
      <c r="F1672" s="17" t="s">
        <v>7694</v>
      </c>
      <c r="G1672" s="18">
        <v>0</v>
      </c>
      <c r="H1672" s="18">
        <v>5</v>
      </c>
      <c r="I1672" s="19">
        <v>695722.07</v>
      </c>
      <c r="J1672" s="20">
        <v>42090</v>
      </c>
      <c r="K1672" s="17" t="s">
        <v>9969</v>
      </c>
      <c r="L1672" s="17" t="s">
        <v>7728</v>
      </c>
      <c r="M1672" s="17" t="s">
        <v>9970</v>
      </c>
      <c r="N1672" s="20">
        <v>42241</v>
      </c>
      <c r="O1672" s="20">
        <v>42200</v>
      </c>
      <c r="P1672" s="21">
        <f t="shared" si="52"/>
        <v>1</v>
      </c>
      <c r="Q1672" s="22">
        <f t="shared" si="53"/>
        <v>-41</v>
      </c>
    </row>
    <row r="1673" spans="1:17" x14ac:dyDescent="0.2">
      <c r="A1673" s="23">
        <v>84020.02</v>
      </c>
      <c r="B1673" s="17" t="s">
        <v>121</v>
      </c>
      <c r="C1673" s="17" t="s">
        <v>7720</v>
      </c>
      <c r="D1673" s="17" t="s">
        <v>122</v>
      </c>
      <c r="E1673" s="17" t="s">
        <v>7693</v>
      </c>
      <c r="F1673" s="17" t="s">
        <v>7694</v>
      </c>
      <c r="G1673" s="18">
        <v>4</v>
      </c>
      <c r="H1673" s="18">
        <v>10</v>
      </c>
      <c r="I1673" s="19">
        <v>2059475.09</v>
      </c>
      <c r="J1673" s="20">
        <v>40074</v>
      </c>
      <c r="K1673" s="17" t="s">
        <v>9971</v>
      </c>
      <c r="L1673" s="17" t="s">
        <v>8181</v>
      </c>
      <c r="M1673" s="17" t="s">
        <v>9972</v>
      </c>
      <c r="N1673" s="20">
        <v>40346</v>
      </c>
      <c r="O1673" s="20">
        <v>40346</v>
      </c>
      <c r="P1673" s="21">
        <f t="shared" si="52"/>
        <v>0</v>
      </c>
      <c r="Q1673" s="22">
        <f t="shared" si="53"/>
        <v>0</v>
      </c>
    </row>
    <row r="1674" spans="1:17" x14ac:dyDescent="0.2">
      <c r="A1674" s="23">
        <v>112706.01</v>
      </c>
      <c r="B1674" s="17" t="s">
        <v>86</v>
      </c>
      <c r="C1674" s="17" t="s">
        <v>7920</v>
      </c>
      <c r="D1674" s="17" t="s">
        <v>103</v>
      </c>
      <c r="E1674" s="17" t="s">
        <v>7693</v>
      </c>
      <c r="F1674" s="17" t="s">
        <v>7694</v>
      </c>
      <c r="G1674" s="18">
        <v>4.3099999999999996</v>
      </c>
      <c r="H1674" s="18">
        <v>9.27</v>
      </c>
      <c r="I1674" s="19">
        <v>3869184.01</v>
      </c>
      <c r="J1674" s="20">
        <v>40074</v>
      </c>
      <c r="K1674" s="17" t="s">
        <v>9973</v>
      </c>
      <c r="L1674" s="17" t="s">
        <v>7744</v>
      </c>
      <c r="M1674" s="17" t="s">
        <v>7965</v>
      </c>
      <c r="N1674" s="20">
        <v>40382</v>
      </c>
      <c r="O1674" s="20">
        <v>40382</v>
      </c>
      <c r="P1674" s="21">
        <f t="shared" si="52"/>
        <v>0</v>
      </c>
      <c r="Q1674" s="22">
        <f t="shared" si="53"/>
        <v>0</v>
      </c>
    </row>
    <row r="1675" spans="1:17" x14ac:dyDescent="0.2">
      <c r="A1675" s="23">
        <v>120930</v>
      </c>
      <c r="B1675" s="17" t="s">
        <v>269</v>
      </c>
      <c r="C1675" s="17" t="s">
        <v>7841</v>
      </c>
      <c r="D1675" s="17" t="s">
        <v>498</v>
      </c>
      <c r="E1675" s="17" t="s">
        <v>7693</v>
      </c>
      <c r="F1675" s="17" t="s">
        <v>7694</v>
      </c>
      <c r="G1675" s="18">
        <v>7.6</v>
      </c>
      <c r="H1675" s="18">
        <v>9.5399999999999991</v>
      </c>
      <c r="I1675" s="19">
        <v>290872.67</v>
      </c>
      <c r="J1675" s="20">
        <v>42090</v>
      </c>
      <c r="K1675" s="17" t="s">
        <v>9969</v>
      </c>
      <c r="L1675" s="17" t="s">
        <v>7728</v>
      </c>
      <c r="M1675" s="17" t="s">
        <v>3213</v>
      </c>
      <c r="N1675" s="20">
        <v>42241</v>
      </c>
      <c r="O1675" s="20">
        <v>42200</v>
      </c>
      <c r="P1675" s="21">
        <f t="shared" si="52"/>
        <v>1</v>
      </c>
      <c r="Q1675" s="22">
        <f t="shared" si="53"/>
        <v>-41</v>
      </c>
    </row>
    <row r="1676" spans="1:17" x14ac:dyDescent="0.2">
      <c r="A1676" s="23">
        <v>81809.009999999995</v>
      </c>
      <c r="B1676" s="17" t="s">
        <v>227</v>
      </c>
      <c r="C1676" s="17" t="s">
        <v>7882</v>
      </c>
      <c r="D1676" s="17" t="s">
        <v>665</v>
      </c>
      <c r="E1676" s="17" t="s">
        <v>7693</v>
      </c>
      <c r="F1676" s="17" t="s">
        <v>7694</v>
      </c>
      <c r="G1676" s="18">
        <v>15.77</v>
      </c>
      <c r="H1676" s="18">
        <v>19.23</v>
      </c>
      <c r="I1676" s="19">
        <v>557023.56000000006</v>
      </c>
      <c r="J1676" s="20">
        <v>39941</v>
      </c>
      <c r="K1676" s="17" t="s">
        <v>9975</v>
      </c>
      <c r="L1676" s="17" t="s">
        <v>7822</v>
      </c>
      <c r="M1676" s="17" t="s">
        <v>8002</v>
      </c>
      <c r="N1676" s="20">
        <v>40086</v>
      </c>
      <c r="O1676" s="20">
        <v>40086</v>
      </c>
      <c r="P1676" s="21">
        <f t="shared" si="52"/>
        <v>0</v>
      </c>
      <c r="Q1676" s="22">
        <f t="shared" si="53"/>
        <v>0</v>
      </c>
    </row>
    <row r="1677" spans="1:17" x14ac:dyDescent="0.2">
      <c r="A1677" s="23">
        <v>117719</v>
      </c>
      <c r="B1677" s="17" t="s">
        <v>267</v>
      </c>
      <c r="C1677" s="17" t="s">
        <v>7832</v>
      </c>
      <c r="D1677" s="17" t="s">
        <v>1124</v>
      </c>
      <c r="E1677" s="17" t="s">
        <v>7693</v>
      </c>
      <c r="F1677" s="17" t="s">
        <v>7694</v>
      </c>
      <c r="G1677" s="18">
        <v>11.69</v>
      </c>
      <c r="H1677" s="18">
        <v>19.97</v>
      </c>
      <c r="I1677" s="19">
        <v>1036240.15</v>
      </c>
      <c r="J1677" s="20">
        <v>42048</v>
      </c>
      <c r="K1677" s="17" t="s">
        <v>9977</v>
      </c>
      <c r="L1677" s="17" t="s">
        <v>8144</v>
      </c>
      <c r="M1677" s="17" t="s">
        <v>8582</v>
      </c>
      <c r="N1677" s="20">
        <v>42251</v>
      </c>
      <c r="O1677" s="20">
        <v>42214</v>
      </c>
      <c r="P1677" s="21">
        <f t="shared" si="52"/>
        <v>1</v>
      </c>
      <c r="Q1677" s="22">
        <f t="shared" si="53"/>
        <v>-37</v>
      </c>
    </row>
    <row r="1678" spans="1:17" x14ac:dyDescent="0.2">
      <c r="A1678" s="23">
        <v>85054.01</v>
      </c>
      <c r="B1678" s="17" t="s">
        <v>267</v>
      </c>
      <c r="C1678" s="17" t="s">
        <v>7832</v>
      </c>
      <c r="D1678" s="17" t="s">
        <v>339</v>
      </c>
      <c r="E1678" s="17" t="s">
        <v>7693</v>
      </c>
      <c r="F1678" s="17" t="s">
        <v>7694</v>
      </c>
      <c r="G1678" s="18">
        <v>26</v>
      </c>
      <c r="H1678" s="18">
        <v>32.1</v>
      </c>
      <c r="I1678" s="19">
        <v>998062.46</v>
      </c>
      <c r="J1678" s="20">
        <v>39941</v>
      </c>
      <c r="K1678" s="17" t="s">
        <v>8657</v>
      </c>
      <c r="L1678" s="17" t="s">
        <v>7755</v>
      </c>
      <c r="M1678" s="17" t="s">
        <v>8291</v>
      </c>
      <c r="N1678" s="20">
        <v>40086</v>
      </c>
      <c r="O1678" s="20">
        <v>40086</v>
      </c>
      <c r="P1678" s="21">
        <f t="shared" si="52"/>
        <v>0</v>
      </c>
      <c r="Q1678" s="22">
        <f t="shared" si="53"/>
        <v>0</v>
      </c>
    </row>
    <row r="1679" spans="1:17" x14ac:dyDescent="0.2">
      <c r="A1679" s="23">
        <v>83358.009999999995</v>
      </c>
      <c r="B1679" s="17" t="s">
        <v>256</v>
      </c>
      <c r="C1679" s="17" t="s">
        <v>7972</v>
      </c>
      <c r="D1679" s="17" t="s">
        <v>369</v>
      </c>
      <c r="E1679" s="17" t="s">
        <v>7693</v>
      </c>
      <c r="F1679" s="17" t="s">
        <v>7694</v>
      </c>
      <c r="G1679" s="18">
        <v>13.26</v>
      </c>
      <c r="H1679" s="18">
        <v>18.3</v>
      </c>
      <c r="I1679" s="19">
        <v>923559.28</v>
      </c>
      <c r="J1679" s="20">
        <v>39941</v>
      </c>
      <c r="K1679" s="17" t="s">
        <v>9978</v>
      </c>
      <c r="L1679" s="17" t="s">
        <v>7744</v>
      </c>
      <c r="M1679" s="17" t="s">
        <v>9979</v>
      </c>
      <c r="N1679" s="20">
        <v>40079</v>
      </c>
      <c r="O1679" s="20">
        <v>40079</v>
      </c>
      <c r="P1679" s="21">
        <f t="shared" si="52"/>
        <v>0</v>
      </c>
      <c r="Q1679" s="22">
        <f t="shared" si="53"/>
        <v>0</v>
      </c>
    </row>
    <row r="1680" spans="1:17" x14ac:dyDescent="0.2">
      <c r="A1680" s="23">
        <v>82529.009999999995</v>
      </c>
      <c r="B1680" s="17" t="s">
        <v>186</v>
      </c>
      <c r="C1680" s="17" t="s">
        <v>7872</v>
      </c>
      <c r="D1680" s="17" t="s">
        <v>9980</v>
      </c>
      <c r="E1680" s="17" t="s">
        <v>7693</v>
      </c>
      <c r="F1680" s="17" t="s">
        <v>7694</v>
      </c>
      <c r="G1680" s="18">
        <v>0</v>
      </c>
      <c r="H1680" s="18">
        <v>8.8699999999999992</v>
      </c>
      <c r="I1680" s="19">
        <v>1521334.4</v>
      </c>
      <c r="J1680" s="20">
        <v>39941</v>
      </c>
      <c r="K1680" s="17" t="s">
        <v>9981</v>
      </c>
      <c r="L1680" s="17" t="s">
        <v>9982</v>
      </c>
      <c r="M1680" s="17" t="s">
        <v>8287</v>
      </c>
      <c r="N1680" s="20">
        <v>40086</v>
      </c>
      <c r="O1680" s="20">
        <v>40086</v>
      </c>
      <c r="P1680" s="21">
        <f t="shared" si="52"/>
        <v>0</v>
      </c>
      <c r="Q1680" s="22">
        <f t="shared" si="53"/>
        <v>0</v>
      </c>
    </row>
    <row r="1681" spans="1:17" x14ac:dyDescent="0.2">
      <c r="A1681" s="23">
        <v>82082.009999999995</v>
      </c>
      <c r="B1681" s="17" t="s">
        <v>131</v>
      </c>
      <c r="C1681" s="17" t="s">
        <v>7753</v>
      </c>
      <c r="D1681" s="17" t="s">
        <v>369</v>
      </c>
      <c r="E1681" s="17" t="s">
        <v>7693</v>
      </c>
      <c r="F1681" s="17" t="s">
        <v>7694</v>
      </c>
      <c r="G1681" s="18">
        <v>1.8</v>
      </c>
      <c r="H1681" s="18">
        <v>8.6</v>
      </c>
      <c r="I1681" s="19">
        <v>904837.41</v>
      </c>
      <c r="J1681" s="20">
        <v>39941</v>
      </c>
      <c r="K1681" s="17" t="s">
        <v>9983</v>
      </c>
      <c r="L1681" s="17" t="s">
        <v>7849</v>
      </c>
      <c r="M1681" s="17" t="s">
        <v>8678</v>
      </c>
      <c r="N1681" s="20">
        <v>40086</v>
      </c>
      <c r="O1681" s="20">
        <v>40086</v>
      </c>
      <c r="P1681" s="21">
        <f t="shared" si="52"/>
        <v>0</v>
      </c>
      <c r="Q1681" s="22">
        <f t="shared" si="53"/>
        <v>0</v>
      </c>
    </row>
    <row r="1682" spans="1:17" x14ac:dyDescent="0.2">
      <c r="A1682" s="23">
        <v>112120</v>
      </c>
      <c r="B1682" s="17" t="s">
        <v>318</v>
      </c>
      <c r="C1682" s="17" t="s">
        <v>7887</v>
      </c>
      <c r="D1682" s="17" t="s">
        <v>339</v>
      </c>
      <c r="E1682" s="17" t="s">
        <v>7693</v>
      </c>
      <c r="F1682" s="17" t="s">
        <v>7694</v>
      </c>
      <c r="G1682" s="18">
        <v>0</v>
      </c>
      <c r="H1682" s="18">
        <v>0.11</v>
      </c>
      <c r="I1682" s="19">
        <v>103563.09</v>
      </c>
      <c r="J1682" s="20">
        <v>39941</v>
      </c>
      <c r="K1682" s="17" t="s">
        <v>8657</v>
      </c>
      <c r="L1682" s="17" t="s">
        <v>7755</v>
      </c>
      <c r="M1682" s="17" t="s">
        <v>8291</v>
      </c>
      <c r="N1682" s="20">
        <v>40086</v>
      </c>
      <c r="O1682" s="20">
        <v>40086</v>
      </c>
      <c r="P1682" s="21">
        <f t="shared" si="52"/>
        <v>0</v>
      </c>
      <c r="Q1682" s="22">
        <f t="shared" si="53"/>
        <v>0</v>
      </c>
    </row>
    <row r="1683" spans="1:17" x14ac:dyDescent="0.2">
      <c r="A1683" s="23">
        <v>82059.009999999995</v>
      </c>
      <c r="B1683" s="17" t="s">
        <v>172</v>
      </c>
      <c r="C1683" s="17" t="s">
        <v>7710</v>
      </c>
      <c r="D1683" s="17" t="s">
        <v>977</v>
      </c>
      <c r="E1683" s="17" t="s">
        <v>7693</v>
      </c>
      <c r="F1683" s="17" t="s">
        <v>7694</v>
      </c>
      <c r="G1683" s="18">
        <v>8.31</v>
      </c>
      <c r="H1683" s="18">
        <v>10.06</v>
      </c>
      <c r="I1683" s="19">
        <v>447128.32000000001</v>
      </c>
      <c r="J1683" s="20">
        <v>42090</v>
      </c>
      <c r="K1683" s="17" t="s">
        <v>9985</v>
      </c>
      <c r="L1683" s="17" t="s">
        <v>7755</v>
      </c>
      <c r="M1683" s="17" t="s">
        <v>3213</v>
      </c>
      <c r="N1683" s="20">
        <v>42251</v>
      </c>
      <c r="O1683" s="20">
        <v>42219</v>
      </c>
      <c r="P1683" s="21">
        <f t="shared" si="52"/>
        <v>1</v>
      </c>
      <c r="Q1683" s="22">
        <f t="shared" si="53"/>
        <v>-32</v>
      </c>
    </row>
    <row r="1684" spans="1:17" x14ac:dyDescent="0.2">
      <c r="A1684" s="23">
        <v>120928</v>
      </c>
      <c r="B1684" s="17" t="s">
        <v>318</v>
      </c>
      <c r="C1684" s="17" t="s">
        <v>7887</v>
      </c>
      <c r="D1684" s="17" t="s">
        <v>474</v>
      </c>
      <c r="E1684" s="17" t="s">
        <v>7693</v>
      </c>
      <c r="F1684" s="17" t="s">
        <v>7710</v>
      </c>
      <c r="G1684" s="18">
        <v>14.66</v>
      </c>
      <c r="H1684" s="18">
        <v>20.62</v>
      </c>
      <c r="I1684" s="19">
        <v>689958.56</v>
      </c>
      <c r="J1684" s="20">
        <v>42090</v>
      </c>
      <c r="K1684" s="17" t="s">
        <v>9987</v>
      </c>
      <c r="L1684" s="17" t="s">
        <v>7728</v>
      </c>
      <c r="M1684" s="17" t="s">
        <v>3213</v>
      </c>
      <c r="N1684" s="20">
        <v>42272</v>
      </c>
      <c r="O1684" s="20">
        <v>42277</v>
      </c>
      <c r="P1684" s="21">
        <f t="shared" si="52"/>
        <v>1</v>
      </c>
      <c r="Q1684" s="22">
        <f t="shared" si="53"/>
        <v>5</v>
      </c>
    </row>
    <row r="1685" spans="1:17" x14ac:dyDescent="0.2">
      <c r="A1685" s="23">
        <v>105632.01</v>
      </c>
      <c r="B1685" s="17" t="s">
        <v>131</v>
      </c>
      <c r="C1685" s="17" t="s">
        <v>7753</v>
      </c>
      <c r="D1685" s="17" t="s">
        <v>775</v>
      </c>
      <c r="E1685" s="17" t="s">
        <v>7693</v>
      </c>
      <c r="F1685" s="17" t="s">
        <v>7694</v>
      </c>
      <c r="G1685" s="18">
        <v>7.53</v>
      </c>
      <c r="H1685" s="18">
        <v>10.46</v>
      </c>
      <c r="I1685" s="19">
        <v>1860059.53</v>
      </c>
      <c r="J1685" s="20">
        <v>42090</v>
      </c>
      <c r="K1685" s="17" t="s">
        <v>9989</v>
      </c>
      <c r="L1685" s="17" t="s">
        <v>7849</v>
      </c>
      <c r="M1685" s="17" t="s">
        <v>9990</v>
      </c>
      <c r="N1685" s="20">
        <v>42273</v>
      </c>
      <c r="O1685" s="20">
        <v>42270</v>
      </c>
      <c r="P1685" s="21">
        <f t="shared" si="52"/>
        <v>1</v>
      </c>
      <c r="Q1685" s="22">
        <f t="shared" si="53"/>
        <v>-3</v>
      </c>
    </row>
    <row r="1686" spans="1:17" x14ac:dyDescent="0.2">
      <c r="A1686" s="23">
        <v>82887.009999999995</v>
      </c>
      <c r="B1686" s="17" t="s">
        <v>366</v>
      </c>
      <c r="C1686" s="17" t="s">
        <v>7902</v>
      </c>
      <c r="D1686" s="17" t="s">
        <v>653</v>
      </c>
      <c r="E1686" s="17" t="s">
        <v>7693</v>
      </c>
      <c r="F1686" s="17" t="s">
        <v>7710</v>
      </c>
      <c r="G1686" s="18">
        <v>1.06</v>
      </c>
      <c r="H1686" s="18">
        <v>3.24</v>
      </c>
      <c r="I1686" s="19">
        <v>641331.92000000004</v>
      </c>
      <c r="J1686" s="20">
        <v>39976</v>
      </c>
      <c r="K1686" s="17" t="s">
        <v>9991</v>
      </c>
      <c r="L1686" s="17" t="s">
        <v>7699</v>
      </c>
      <c r="M1686" s="17" t="s">
        <v>9992</v>
      </c>
      <c r="N1686" s="20">
        <v>40129</v>
      </c>
      <c r="O1686" s="20">
        <v>40129</v>
      </c>
      <c r="P1686" s="21">
        <f t="shared" si="52"/>
        <v>0</v>
      </c>
      <c r="Q1686" s="22">
        <f t="shared" si="53"/>
        <v>0</v>
      </c>
    </row>
    <row r="1687" spans="1:17" x14ac:dyDescent="0.2">
      <c r="A1687" s="23">
        <v>82887.009999999995</v>
      </c>
      <c r="B1687" s="17" t="s">
        <v>128</v>
      </c>
      <c r="C1687" s="17" t="s">
        <v>7950</v>
      </c>
      <c r="D1687" s="17" t="s">
        <v>653</v>
      </c>
      <c r="E1687" s="17" t="s">
        <v>7693</v>
      </c>
      <c r="F1687" s="17" t="s">
        <v>7694</v>
      </c>
      <c r="G1687" s="18">
        <v>0.24</v>
      </c>
      <c r="H1687" s="18">
        <v>2.52</v>
      </c>
      <c r="I1687" s="19">
        <v>641331.92000000004</v>
      </c>
      <c r="J1687" s="20">
        <v>39976</v>
      </c>
      <c r="K1687" s="17" t="s">
        <v>9991</v>
      </c>
      <c r="L1687" s="17" t="s">
        <v>7699</v>
      </c>
      <c r="M1687" s="17" t="s">
        <v>9992</v>
      </c>
      <c r="N1687" s="20">
        <v>40129</v>
      </c>
      <c r="O1687" s="20">
        <v>40129</v>
      </c>
      <c r="P1687" s="21">
        <f t="shared" si="52"/>
        <v>0</v>
      </c>
      <c r="Q1687" s="22">
        <f t="shared" si="53"/>
        <v>0</v>
      </c>
    </row>
    <row r="1688" spans="1:17" x14ac:dyDescent="0.2">
      <c r="A1688" s="23">
        <v>109400.01</v>
      </c>
      <c r="B1688" s="17" t="s">
        <v>269</v>
      </c>
      <c r="C1688" s="17" t="s">
        <v>7841</v>
      </c>
      <c r="D1688" s="17" t="s">
        <v>491</v>
      </c>
      <c r="E1688" s="17" t="s">
        <v>7693</v>
      </c>
      <c r="F1688" s="17" t="s">
        <v>7694</v>
      </c>
      <c r="G1688" s="18">
        <v>16.93</v>
      </c>
      <c r="H1688" s="18">
        <v>24</v>
      </c>
      <c r="I1688" s="19">
        <v>1073860.3600000001</v>
      </c>
      <c r="J1688" s="20">
        <v>42139</v>
      </c>
      <c r="K1688" s="17" t="s">
        <v>9994</v>
      </c>
      <c r="L1688" s="17" t="s">
        <v>7728</v>
      </c>
      <c r="M1688" s="17" t="s">
        <v>8582</v>
      </c>
      <c r="N1688" s="20">
        <v>42275</v>
      </c>
      <c r="O1688" s="20">
        <v>42262</v>
      </c>
      <c r="P1688" s="21">
        <f t="shared" si="52"/>
        <v>1</v>
      </c>
      <c r="Q1688" s="22">
        <f t="shared" si="53"/>
        <v>-13</v>
      </c>
    </row>
    <row r="1689" spans="1:17" x14ac:dyDescent="0.2">
      <c r="A1689" s="23">
        <v>84070.01</v>
      </c>
      <c r="B1689" s="17" t="s">
        <v>294</v>
      </c>
      <c r="C1689" s="17" t="s">
        <v>8191</v>
      </c>
      <c r="D1689" s="17" t="s">
        <v>450</v>
      </c>
      <c r="E1689" s="17" t="s">
        <v>7693</v>
      </c>
      <c r="F1689" s="17" t="s">
        <v>7694</v>
      </c>
      <c r="G1689" s="18">
        <v>7.92</v>
      </c>
      <c r="H1689" s="18">
        <v>11.16</v>
      </c>
      <c r="I1689" s="19">
        <v>432941.98</v>
      </c>
      <c r="J1689" s="20">
        <v>41467</v>
      </c>
      <c r="K1689" s="17" t="s">
        <v>9995</v>
      </c>
      <c r="L1689" s="17" t="s">
        <v>7773</v>
      </c>
      <c r="M1689" s="17" t="s">
        <v>9996</v>
      </c>
      <c r="N1689" s="20">
        <v>42276</v>
      </c>
      <c r="O1689" s="20">
        <v>41591</v>
      </c>
      <c r="P1689" s="21">
        <f t="shared" si="52"/>
        <v>1</v>
      </c>
      <c r="Q1689" s="22">
        <f t="shared" si="53"/>
        <v>-685</v>
      </c>
    </row>
    <row r="1690" spans="1:17" x14ac:dyDescent="0.2">
      <c r="A1690" s="23">
        <v>81230.02</v>
      </c>
      <c r="B1690" s="17" t="s">
        <v>289</v>
      </c>
      <c r="C1690" s="17" t="s">
        <v>7955</v>
      </c>
      <c r="D1690" s="17" t="s">
        <v>757</v>
      </c>
      <c r="E1690" s="17" t="s">
        <v>7693</v>
      </c>
      <c r="F1690" s="17" t="s">
        <v>7694</v>
      </c>
      <c r="G1690" s="18">
        <v>7.29</v>
      </c>
      <c r="H1690" s="18">
        <v>16.463999999999999</v>
      </c>
      <c r="I1690" s="19">
        <v>5926626.46</v>
      </c>
      <c r="J1690" s="20">
        <v>41978</v>
      </c>
      <c r="K1690" s="17" t="s">
        <v>9998</v>
      </c>
      <c r="L1690" s="17" t="s">
        <v>7706</v>
      </c>
      <c r="M1690" s="17" t="s">
        <v>8454</v>
      </c>
      <c r="N1690" s="20">
        <v>42277</v>
      </c>
      <c r="O1690" s="20">
        <v>42202</v>
      </c>
      <c r="P1690" s="21">
        <f t="shared" si="52"/>
        <v>1</v>
      </c>
      <c r="Q1690" s="22">
        <f t="shared" si="53"/>
        <v>-75</v>
      </c>
    </row>
    <row r="1691" spans="1:17" x14ac:dyDescent="0.2">
      <c r="A1691" s="23">
        <v>84923.01</v>
      </c>
      <c r="B1691" s="17" t="s">
        <v>183</v>
      </c>
      <c r="C1691" s="17" t="s">
        <v>7835</v>
      </c>
      <c r="D1691" s="17" t="s">
        <v>363</v>
      </c>
      <c r="E1691" s="17" t="s">
        <v>7693</v>
      </c>
      <c r="F1691" s="17" t="s">
        <v>7694</v>
      </c>
      <c r="G1691" s="18">
        <v>0</v>
      </c>
      <c r="H1691" s="18">
        <v>3.47</v>
      </c>
      <c r="I1691" s="19">
        <v>818744.99</v>
      </c>
      <c r="J1691" s="20">
        <v>42139</v>
      </c>
      <c r="K1691" s="17" t="s">
        <v>10000</v>
      </c>
      <c r="L1691" s="17" t="s">
        <v>7927</v>
      </c>
      <c r="M1691" s="17" t="s">
        <v>8584</v>
      </c>
      <c r="N1691" s="20">
        <v>42277</v>
      </c>
      <c r="O1691" s="20">
        <v>42220</v>
      </c>
      <c r="P1691" s="21">
        <f t="shared" si="52"/>
        <v>1</v>
      </c>
      <c r="Q1691" s="22">
        <f t="shared" si="53"/>
        <v>-57</v>
      </c>
    </row>
    <row r="1692" spans="1:17" x14ac:dyDescent="0.2">
      <c r="A1692" s="23">
        <v>81680.009999999995</v>
      </c>
      <c r="B1692" s="17" t="s">
        <v>262</v>
      </c>
      <c r="C1692" s="17" t="s">
        <v>7996</v>
      </c>
      <c r="D1692" s="17" t="s">
        <v>344</v>
      </c>
      <c r="E1692" s="17" t="s">
        <v>7693</v>
      </c>
      <c r="F1692" s="17" t="s">
        <v>7694</v>
      </c>
      <c r="G1692" s="18">
        <v>0</v>
      </c>
      <c r="H1692" s="18">
        <v>5.57</v>
      </c>
      <c r="I1692" s="19">
        <v>332927.56</v>
      </c>
      <c r="J1692" s="20">
        <v>42139</v>
      </c>
      <c r="K1692" s="17" t="s">
        <v>10001</v>
      </c>
      <c r="L1692" s="17" t="s">
        <v>7699</v>
      </c>
      <c r="M1692" s="17" t="s">
        <v>8582</v>
      </c>
      <c r="N1692" s="20">
        <v>42277</v>
      </c>
      <c r="O1692" s="20">
        <v>42221</v>
      </c>
      <c r="P1692" s="21">
        <f t="shared" si="52"/>
        <v>1</v>
      </c>
      <c r="Q1692" s="22">
        <f t="shared" si="53"/>
        <v>-56</v>
      </c>
    </row>
    <row r="1693" spans="1:17" x14ac:dyDescent="0.2">
      <c r="A1693" s="23">
        <v>102101.01</v>
      </c>
      <c r="B1693" s="17" t="s">
        <v>223</v>
      </c>
      <c r="C1693" s="17" t="s">
        <v>7917</v>
      </c>
      <c r="D1693" s="17" t="s">
        <v>9333</v>
      </c>
      <c r="E1693" s="17" t="s">
        <v>7693</v>
      </c>
      <c r="F1693" s="17" t="s">
        <v>7694</v>
      </c>
      <c r="G1693" s="18">
        <v>0</v>
      </c>
      <c r="H1693" s="18">
        <v>5</v>
      </c>
      <c r="I1693" s="19">
        <v>536578.6</v>
      </c>
      <c r="J1693" s="20">
        <v>42139</v>
      </c>
      <c r="K1693" s="17" t="s">
        <v>10003</v>
      </c>
      <c r="L1693" s="17" t="s">
        <v>7744</v>
      </c>
      <c r="M1693" s="17" t="s">
        <v>9775</v>
      </c>
      <c r="N1693" s="20">
        <v>42277</v>
      </c>
      <c r="O1693" s="20">
        <v>42275</v>
      </c>
      <c r="P1693" s="21">
        <f t="shared" si="52"/>
        <v>1</v>
      </c>
      <c r="Q1693" s="22">
        <f t="shared" si="53"/>
        <v>-2</v>
      </c>
    </row>
    <row r="1694" spans="1:17" x14ac:dyDescent="0.2">
      <c r="A1694" s="23">
        <v>104539</v>
      </c>
      <c r="B1694" s="17" t="s">
        <v>729</v>
      </c>
      <c r="C1694" s="17" t="s">
        <v>8022</v>
      </c>
      <c r="D1694" s="17" t="s">
        <v>1234</v>
      </c>
      <c r="E1694" s="17" t="s">
        <v>7693</v>
      </c>
      <c r="F1694" s="17" t="s">
        <v>7694</v>
      </c>
      <c r="G1694" s="18">
        <v>12.58</v>
      </c>
      <c r="H1694" s="18">
        <v>15.84</v>
      </c>
      <c r="I1694" s="19">
        <v>4092507.55</v>
      </c>
      <c r="J1694" s="20">
        <v>40347</v>
      </c>
      <c r="K1694" s="17" t="s">
        <v>10004</v>
      </c>
      <c r="L1694" s="17" t="s">
        <v>7874</v>
      </c>
      <c r="M1694" s="17" t="s">
        <v>8982</v>
      </c>
      <c r="N1694" s="20">
        <v>40491</v>
      </c>
      <c r="O1694" s="20">
        <v>40491</v>
      </c>
      <c r="P1694" s="21">
        <f t="shared" si="52"/>
        <v>0</v>
      </c>
      <c r="Q1694" s="22">
        <f t="shared" si="53"/>
        <v>0</v>
      </c>
    </row>
    <row r="1695" spans="1:17" x14ac:dyDescent="0.2">
      <c r="A1695" s="23">
        <v>113848</v>
      </c>
      <c r="B1695" s="17" t="s">
        <v>310</v>
      </c>
      <c r="C1695" s="17" t="s">
        <v>7878</v>
      </c>
      <c r="D1695" s="17" t="s">
        <v>1329</v>
      </c>
      <c r="E1695" s="17" t="s">
        <v>7693</v>
      </c>
      <c r="F1695" s="17" t="s">
        <v>7694</v>
      </c>
      <c r="G1695" s="18">
        <v>13.44</v>
      </c>
      <c r="H1695" s="18">
        <v>23.43</v>
      </c>
      <c r="I1695" s="19">
        <v>1412285.98</v>
      </c>
      <c r="J1695" s="20">
        <v>40347</v>
      </c>
      <c r="K1695" s="17" t="s">
        <v>10005</v>
      </c>
      <c r="L1695" s="17" t="s">
        <v>7874</v>
      </c>
      <c r="M1695" s="17" t="s">
        <v>8009</v>
      </c>
      <c r="N1695" s="20">
        <v>40484</v>
      </c>
      <c r="O1695" s="20">
        <v>40484</v>
      </c>
      <c r="P1695" s="21">
        <f t="shared" si="52"/>
        <v>0</v>
      </c>
      <c r="Q1695" s="22">
        <f t="shared" si="53"/>
        <v>0</v>
      </c>
    </row>
    <row r="1696" spans="1:17" x14ac:dyDescent="0.2">
      <c r="A1696" s="23">
        <v>114368</v>
      </c>
      <c r="B1696" s="17" t="s">
        <v>18</v>
      </c>
      <c r="C1696" s="17" t="s">
        <v>7700</v>
      </c>
      <c r="D1696" s="17" t="s">
        <v>114</v>
      </c>
      <c r="E1696" s="17" t="s">
        <v>7693</v>
      </c>
      <c r="F1696" s="17" t="s">
        <v>7694</v>
      </c>
      <c r="G1696" s="18">
        <v>7.53</v>
      </c>
      <c r="H1696" s="18">
        <v>10.34</v>
      </c>
      <c r="I1696" s="19">
        <v>3581352.06</v>
      </c>
      <c r="J1696" s="20">
        <v>40438</v>
      </c>
      <c r="K1696" s="17" t="s">
        <v>9005</v>
      </c>
      <c r="L1696" s="17" t="s">
        <v>7702</v>
      </c>
      <c r="M1696" s="17" t="s">
        <v>9006</v>
      </c>
      <c r="N1696" s="20">
        <v>40755</v>
      </c>
      <c r="O1696" s="20">
        <v>40755</v>
      </c>
      <c r="P1696" s="21">
        <f t="shared" si="52"/>
        <v>0</v>
      </c>
      <c r="Q1696" s="22">
        <f t="shared" si="53"/>
        <v>0</v>
      </c>
    </row>
    <row r="1697" spans="1:17" x14ac:dyDescent="0.2">
      <c r="A1697" s="23">
        <v>104529.01</v>
      </c>
      <c r="B1697" s="17" t="s">
        <v>65</v>
      </c>
      <c r="C1697" s="17" t="s">
        <v>7771</v>
      </c>
      <c r="D1697" s="17" t="s">
        <v>122</v>
      </c>
      <c r="E1697" s="17" t="s">
        <v>7693</v>
      </c>
      <c r="F1697" s="17" t="s">
        <v>7694</v>
      </c>
      <c r="G1697" s="18">
        <v>12.78</v>
      </c>
      <c r="H1697" s="18">
        <v>15.63</v>
      </c>
      <c r="I1697" s="19">
        <v>3232909.59</v>
      </c>
      <c r="J1697" s="20">
        <v>41978</v>
      </c>
      <c r="K1697" s="17" t="s">
        <v>10007</v>
      </c>
      <c r="L1697" s="17" t="s">
        <v>7957</v>
      </c>
      <c r="M1697" s="17" t="s">
        <v>10008</v>
      </c>
      <c r="N1697" s="20">
        <v>42279</v>
      </c>
      <c r="O1697" s="20">
        <v>42216</v>
      </c>
      <c r="P1697" s="21">
        <f t="shared" si="52"/>
        <v>1</v>
      </c>
      <c r="Q1697" s="22">
        <f t="shared" si="53"/>
        <v>-63</v>
      </c>
    </row>
    <row r="1698" spans="1:17" x14ac:dyDescent="0.2">
      <c r="A1698" s="23">
        <v>110574.01</v>
      </c>
      <c r="B1698" s="17" t="s">
        <v>229</v>
      </c>
      <c r="C1698" s="17" t="s">
        <v>7854</v>
      </c>
      <c r="D1698" s="17" t="s">
        <v>8129</v>
      </c>
      <c r="E1698" s="17" t="s">
        <v>7693</v>
      </c>
      <c r="F1698" s="17" t="s">
        <v>7694</v>
      </c>
      <c r="G1698" s="18">
        <v>0</v>
      </c>
      <c r="H1698" s="18">
        <v>6.12</v>
      </c>
      <c r="I1698" s="19">
        <v>252508.5</v>
      </c>
      <c r="J1698" s="20">
        <v>40396</v>
      </c>
      <c r="K1698" s="17" t="s">
        <v>10009</v>
      </c>
      <c r="L1698" s="17" t="s">
        <v>7738</v>
      </c>
      <c r="M1698" s="17" t="s">
        <v>10010</v>
      </c>
      <c r="N1698" s="20">
        <v>40457</v>
      </c>
      <c r="O1698" s="20">
        <v>40457</v>
      </c>
      <c r="P1698" s="21">
        <f t="shared" si="52"/>
        <v>0</v>
      </c>
      <c r="Q1698" s="22">
        <f t="shared" si="53"/>
        <v>0</v>
      </c>
    </row>
    <row r="1699" spans="1:17" x14ac:dyDescent="0.2">
      <c r="A1699" s="23">
        <v>104529.01</v>
      </c>
      <c r="B1699" s="17" t="s">
        <v>179</v>
      </c>
      <c r="C1699" s="17" t="s">
        <v>7717</v>
      </c>
      <c r="D1699" s="17" t="s">
        <v>122</v>
      </c>
      <c r="E1699" s="17" t="s">
        <v>7693</v>
      </c>
      <c r="F1699" s="17" t="s">
        <v>7694</v>
      </c>
      <c r="G1699" s="18">
        <v>0</v>
      </c>
      <c r="H1699" s="18">
        <v>2.98</v>
      </c>
      <c r="I1699" s="19">
        <v>3232909.59</v>
      </c>
      <c r="J1699" s="20">
        <v>41978</v>
      </c>
      <c r="K1699" s="17" t="s">
        <v>10007</v>
      </c>
      <c r="L1699" s="17" t="s">
        <v>7957</v>
      </c>
      <c r="M1699" s="17" t="s">
        <v>10008</v>
      </c>
      <c r="N1699" s="20">
        <v>42279</v>
      </c>
      <c r="O1699" s="20">
        <v>42216</v>
      </c>
      <c r="P1699" s="21">
        <f t="shared" si="52"/>
        <v>1</v>
      </c>
      <c r="Q1699" s="22">
        <f t="shared" si="53"/>
        <v>-63</v>
      </c>
    </row>
    <row r="1700" spans="1:17" x14ac:dyDescent="0.2">
      <c r="A1700" s="23">
        <v>82696.009999999995</v>
      </c>
      <c r="B1700" s="17" t="s">
        <v>169</v>
      </c>
      <c r="C1700" s="17" t="s">
        <v>7694</v>
      </c>
      <c r="D1700" s="17" t="s">
        <v>3919</v>
      </c>
      <c r="E1700" s="17" t="s">
        <v>7693</v>
      </c>
      <c r="F1700" s="17" t="s">
        <v>7694</v>
      </c>
      <c r="G1700" s="18">
        <v>0</v>
      </c>
      <c r="H1700" s="18">
        <v>9.76</v>
      </c>
      <c r="I1700" s="19">
        <v>1286867.6599999999</v>
      </c>
      <c r="J1700" s="20">
        <v>40760</v>
      </c>
      <c r="K1700" s="17" t="s">
        <v>10011</v>
      </c>
      <c r="L1700" s="17" t="s">
        <v>7699</v>
      </c>
      <c r="M1700" s="17" t="s">
        <v>8287</v>
      </c>
      <c r="N1700" s="20">
        <v>40831</v>
      </c>
      <c r="O1700" s="20">
        <v>40831</v>
      </c>
      <c r="P1700" s="21">
        <f t="shared" si="52"/>
        <v>0</v>
      </c>
      <c r="Q1700" s="22">
        <f t="shared" si="53"/>
        <v>0</v>
      </c>
    </row>
    <row r="1701" spans="1:17" x14ac:dyDescent="0.2">
      <c r="A1701" s="23">
        <v>114675</v>
      </c>
      <c r="B1701" s="17" t="s">
        <v>40</v>
      </c>
      <c r="C1701" s="17" t="s">
        <v>7781</v>
      </c>
      <c r="D1701" s="17" t="s">
        <v>545</v>
      </c>
      <c r="E1701" s="17" t="s">
        <v>7693</v>
      </c>
      <c r="F1701" s="17" t="s">
        <v>7694</v>
      </c>
      <c r="G1701" s="18">
        <v>5.74</v>
      </c>
      <c r="H1701" s="18">
        <v>6.68</v>
      </c>
      <c r="I1701" s="19">
        <v>356011.38</v>
      </c>
      <c r="J1701" s="20">
        <v>40634</v>
      </c>
      <c r="K1701" s="17" t="s">
        <v>8363</v>
      </c>
      <c r="L1701" s="17" t="s">
        <v>7744</v>
      </c>
      <c r="M1701" s="17" t="s">
        <v>8364</v>
      </c>
      <c r="N1701" s="20">
        <v>40865</v>
      </c>
      <c r="O1701" s="20">
        <v>40865</v>
      </c>
      <c r="P1701" s="21">
        <f t="shared" si="52"/>
        <v>0</v>
      </c>
      <c r="Q1701" s="22">
        <f t="shared" si="53"/>
        <v>0</v>
      </c>
    </row>
    <row r="1702" spans="1:17" x14ac:dyDescent="0.2">
      <c r="A1702" s="23">
        <v>120929</v>
      </c>
      <c r="B1702" s="17" t="s">
        <v>43</v>
      </c>
      <c r="C1702" s="17" t="s">
        <v>7816</v>
      </c>
      <c r="D1702" s="17" t="s">
        <v>907</v>
      </c>
      <c r="E1702" s="17" t="s">
        <v>7693</v>
      </c>
      <c r="F1702" s="17" t="s">
        <v>7694</v>
      </c>
      <c r="G1702" s="18">
        <v>11.38</v>
      </c>
      <c r="H1702" s="18">
        <v>19.309999999999999</v>
      </c>
      <c r="I1702" s="19">
        <v>823407.15</v>
      </c>
      <c r="J1702" s="20">
        <v>42090</v>
      </c>
      <c r="K1702" s="17" t="s">
        <v>10013</v>
      </c>
      <c r="L1702" s="17" t="s">
        <v>7728</v>
      </c>
      <c r="M1702" s="17" t="s">
        <v>8582</v>
      </c>
      <c r="N1702" s="20">
        <v>42282</v>
      </c>
      <c r="O1702" s="20">
        <v>42244</v>
      </c>
      <c r="P1702" s="21">
        <f t="shared" si="52"/>
        <v>1</v>
      </c>
      <c r="Q1702" s="22">
        <f t="shared" si="53"/>
        <v>-38</v>
      </c>
    </row>
    <row r="1703" spans="1:17" x14ac:dyDescent="0.2">
      <c r="A1703" s="23">
        <v>120908</v>
      </c>
      <c r="B1703" s="17" t="s">
        <v>206</v>
      </c>
      <c r="C1703" s="17" t="s">
        <v>8367</v>
      </c>
      <c r="D1703" s="17" t="s">
        <v>1049</v>
      </c>
      <c r="E1703" s="17" t="s">
        <v>7693</v>
      </c>
      <c r="F1703" s="17" t="s">
        <v>7694</v>
      </c>
      <c r="G1703" s="18">
        <v>0</v>
      </c>
      <c r="H1703" s="18">
        <v>0.03</v>
      </c>
      <c r="I1703" s="19">
        <v>417247.88</v>
      </c>
      <c r="J1703" s="20">
        <v>42139</v>
      </c>
      <c r="K1703" s="17" t="s">
        <v>10014</v>
      </c>
      <c r="L1703" s="17" t="s">
        <v>7728</v>
      </c>
      <c r="M1703" s="17" t="s">
        <v>10015</v>
      </c>
      <c r="N1703" s="20">
        <v>42282</v>
      </c>
      <c r="O1703" s="20">
        <v>42261</v>
      </c>
      <c r="P1703" s="21">
        <f t="shared" si="52"/>
        <v>1</v>
      </c>
      <c r="Q1703" s="22">
        <f t="shared" si="53"/>
        <v>-21</v>
      </c>
    </row>
    <row r="1704" spans="1:17" x14ac:dyDescent="0.2">
      <c r="A1704" s="23">
        <v>120908</v>
      </c>
      <c r="B1704" s="17" t="s">
        <v>188</v>
      </c>
      <c r="C1704" s="17" t="s">
        <v>7704</v>
      </c>
      <c r="D1704" s="17" t="s">
        <v>1049</v>
      </c>
      <c r="E1704" s="17" t="s">
        <v>7693</v>
      </c>
      <c r="F1704" s="17" t="s">
        <v>7694</v>
      </c>
      <c r="G1704" s="18">
        <v>0</v>
      </c>
      <c r="H1704" s="18">
        <v>1.01</v>
      </c>
      <c r="I1704" s="19">
        <v>417247.88</v>
      </c>
      <c r="J1704" s="20">
        <v>42139</v>
      </c>
      <c r="K1704" s="17" t="s">
        <v>10014</v>
      </c>
      <c r="L1704" s="17" t="s">
        <v>7728</v>
      </c>
      <c r="M1704" s="17" t="s">
        <v>10015</v>
      </c>
      <c r="N1704" s="20">
        <v>42282</v>
      </c>
      <c r="O1704" s="20">
        <v>42261</v>
      </c>
      <c r="P1704" s="21">
        <f t="shared" si="52"/>
        <v>1</v>
      </c>
      <c r="Q1704" s="22">
        <f t="shared" si="53"/>
        <v>-21</v>
      </c>
    </row>
    <row r="1705" spans="1:17" x14ac:dyDescent="0.2">
      <c r="A1705" s="23">
        <v>120908</v>
      </c>
      <c r="B1705" s="17" t="s">
        <v>188</v>
      </c>
      <c r="C1705" s="17" t="s">
        <v>7704</v>
      </c>
      <c r="D1705" s="17" t="s">
        <v>1049</v>
      </c>
      <c r="E1705" s="17" t="s">
        <v>7693</v>
      </c>
      <c r="F1705" s="17" t="s">
        <v>7710</v>
      </c>
      <c r="G1705" s="18">
        <v>0</v>
      </c>
      <c r="H1705" s="18">
        <v>4.95</v>
      </c>
      <c r="I1705" s="19">
        <v>417247.88</v>
      </c>
      <c r="J1705" s="20">
        <v>42139</v>
      </c>
      <c r="K1705" s="17" t="s">
        <v>10014</v>
      </c>
      <c r="L1705" s="17" t="s">
        <v>7728</v>
      </c>
      <c r="M1705" s="17" t="s">
        <v>10015</v>
      </c>
      <c r="N1705" s="20">
        <v>42282</v>
      </c>
      <c r="O1705" s="20">
        <v>42261</v>
      </c>
      <c r="P1705" s="21">
        <f t="shared" si="52"/>
        <v>1</v>
      </c>
      <c r="Q1705" s="22">
        <f t="shared" si="53"/>
        <v>-21</v>
      </c>
    </row>
    <row r="1706" spans="1:17" x14ac:dyDescent="0.2">
      <c r="A1706" s="23">
        <v>107541.01</v>
      </c>
      <c r="B1706" s="17" t="s">
        <v>250</v>
      </c>
      <c r="C1706" s="17" t="s">
        <v>7790</v>
      </c>
      <c r="D1706" s="17" t="s">
        <v>913</v>
      </c>
      <c r="E1706" s="17" t="s">
        <v>7693</v>
      </c>
      <c r="F1706" s="17" t="s">
        <v>7694</v>
      </c>
      <c r="G1706" s="18">
        <v>29.9</v>
      </c>
      <c r="H1706" s="18">
        <v>34.93</v>
      </c>
      <c r="I1706" s="19">
        <v>1328398.97</v>
      </c>
      <c r="J1706" s="20">
        <v>42139</v>
      </c>
      <c r="K1706" s="17" t="s">
        <v>10017</v>
      </c>
      <c r="L1706" s="17" t="s">
        <v>7699</v>
      </c>
      <c r="M1706" s="17" t="s">
        <v>3213</v>
      </c>
      <c r="N1706" s="20">
        <v>42306</v>
      </c>
      <c r="O1706" s="20">
        <v>42283</v>
      </c>
      <c r="P1706" s="21">
        <f t="shared" si="52"/>
        <v>1</v>
      </c>
      <c r="Q1706" s="22">
        <f t="shared" si="53"/>
        <v>-23</v>
      </c>
    </row>
    <row r="1707" spans="1:17" x14ac:dyDescent="0.2">
      <c r="A1707" s="23">
        <v>114859</v>
      </c>
      <c r="B1707" s="17" t="s">
        <v>18</v>
      </c>
      <c r="C1707" s="17" t="s">
        <v>7700</v>
      </c>
      <c r="D1707" s="17" t="s">
        <v>10018</v>
      </c>
      <c r="E1707" s="17" t="s">
        <v>7693</v>
      </c>
      <c r="F1707" s="17" t="s">
        <v>7694</v>
      </c>
      <c r="G1707" s="18">
        <v>1.79</v>
      </c>
      <c r="H1707" s="18">
        <v>6</v>
      </c>
      <c r="I1707" s="19">
        <v>1747508.36</v>
      </c>
      <c r="J1707" s="20">
        <v>40711</v>
      </c>
      <c r="K1707" s="17" t="s">
        <v>10019</v>
      </c>
      <c r="L1707" s="17" t="s">
        <v>7937</v>
      </c>
      <c r="M1707" s="17" t="s">
        <v>10020</v>
      </c>
      <c r="N1707" s="20">
        <v>40862</v>
      </c>
      <c r="O1707" s="20">
        <v>40862</v>
      </c>
      <c r="P1707" s="21">
        <f t="shared" si="52"/>
        <v>0</v>
      </c>
      <c r="Q1707" s="22">
        <f t="shared" si="53"/>
        <v>0</v>
      </c>
    </row>
    <row r="1708" spans="1:17" x14ac:dyDescent="0.2">
      <c r="A1708" s="23">
        <v>120432</v>
      </c>
      <c r="B1708" s="17" t="s">
        <v>284</v>
      </c>
      <c r="C1708" s="17" t="s">
        <v>7865</v>
      </c>
      <c r="D1708" s="17" t="s">
        <v>10021</v>
      </c>
      <c r="E1708" s="17" t="s">
        <v>7693</v>
      </c>
      <c r="F1708" s="17" t="s">
        <v>7694</v>
      </c>
      <c r="G1708" s="18">
        <v>0</v>
      </c>
      <c r="H1708" s="18">
        <v>2</v>
      </c>
      <c r="I1708" s="19">
        <v>162995.79</v>
      </c>
      <c r="J1708" s="20">
        <v>42139</v>
      </c>
      <c r="K1708" s="17" t="s">
        <v>10022</v>
      </c>
      <c r="L1708" s="17" t="s">
        <v>7699</v>
      </c>
      <c r="M1708" s="17" t="s">
        <v>10023</v>
      </c>
      <c r="N1708" s="20">
        <v>42323</v>
      </c>
      <c r="O1708" s="20">
        <v>42321</v>
      </c>
      <c r="P1708" s="21">
        <f t="shared" si="52"/>
        <v>1</v>
      </c>
      <c r="Q1708" s="22">
        <f t="shared" si="53"/>
        <v>-2</v>
      </c>
    </row>
    <row r="1709" spans="1:17" x14ac:dyDescent="0.2">
      <c r="A1709" s="23">
        <v>120433</v>
      </c>
      <c r="B1709" s="17" t="s">
        <v>284</v>
      </c>
      <c r="C1709" s="17" t="s">
        <v>7865</v>
      </c>
      <c r="D1709" s="17" t="s">
        <v>474</v>
      </c>
      <c r="E1709" s="17" t="s">
        <v>7693</v>
      </c>
      <c r="F1709" s="17" t="s">
        <v>7710</v>
      </c>
      <c r="G1709" s="18">
        <v>0.03</v>
      </c>
      <c r="H1709" s="18">
        <v>6.53</v>
      </c>
      <c r="I1709" s="19">
        <v>606749.93999999994</v>
      </c>
      <c r="J1709" s="20">
        <v>42139</v>
      </c>
      <c r="K1709" s="17" t="s">
        <v>10022</v>
      </c>
      <c r="L1709" s="17" t="s">
        <v>7699</v>
      </c>
      <c r="M1709" s="17" t="s">
        <v>10024</v>
      </c>
      <c r="N1709" s="20">
        <v>42323</v>
      </c>
      <c r="O1709" s="20">
        <v>42321</v>
      </c>
      <c r="P1709" s="21">
        <f t="shared" si="52"/>
        <v>1</v>
      </c>
      <c r="Q1709" s="22">
        <f t="shared" si="53"/>
        <v>-2</v>
      </c>
    </row>
    <row r="1710" spans="1:17" x14ac:dyDescent="0.2">
      <c r="A1710" s="23">
        <v>120433</v>
      </c>
      <c r="B1710" s="17" t="s">
        <v>241</v>
      </c>
      <c r="C1710" s="17" t="s">
        <v>7915</v>
      </c>
      <c r="D1710" s="17" t="s">
        <v>474</v>
      </c>
      <c r="E1710" s="17" t="s">
        <v>7693</v>
      </c>
      <c r="F1710" s="17" t="s">
        <v>7694</v>
      </c>
      <c r="G1710" s="18">
        <v>0</v>
      </c>
      <c r="H1710" s="18">
        <v>2.23</v>
      </c>
      <c r="I1710" s="19">
        <v>606749.93999999994</v>
      </c>
      <c r="J1710" s="20">
        <v>42139</v>
      </c>
      <c r="K1710" s="17" t="s">
        <v>10022</v>
      </c>
      <c r="L1710" s="17" t="s">
        <v>7699</v>
      </c>
      <c r="M1710" s="17" t="s">
        <v>10024</v>
      </c>
      <c r="N1710" s="20">
        <v>42323</v>
      </c>
      <c r="O1710" s="20">
        <v>42321</v>
      </c>
      <c r="P1710" s="21">
        <f t="shared" si="52"/>
        <v>1</v>
      </c>
      <c r="Q1710" s="22">
        <f t="shared" si="53"/>
        <v>-2</v>
      </c>
    </row>
    <row r="1711" spans="1:17" x14ac:dyDescent="0.2">
      <c r="A1711" s="23">
        <v>117786</v>
      </c>
      <c r="B1711" s="17" t="s">
        <v>314</v>
      </c>
      <c r="C1711" s="17" t="s">
        <v>7736</v>
      </c>
      <c r="D1711" s="17" t="s">
        <v>10025</v>
      </c>
      <c r="E1711" s="17" t="s">
        <v>7693</v>
      </c>
      <c r="F1711" s="17" t="s">
        <v>7694</v>
      </c>
      <c r="G1711" s="18">
        <v>0</v>
      </c>
      <c r="H1711" s="18">
        <v>6.36</v>
      </c>
      <c r="I1711" s="19">
        <v>1048915.25</v>
      </c>
      <c r="J1711" s="20">
        <v>42139</v>
      </c>
      <c r="K1711" s="17" t="s">
        <v>10026</v>
      </c>
      <c r="L1711" s="17" t="s">
        <v>7738</v>
      </c>
      <c r="M1711" s="17" t="s">
        <v>8139</v>
      </c>
      <c r="N1711" s="20">
        <v>42338</v>
      </c>
      <c r="O1711" s="20">
        <v>42307</v>
      </c>
      <c r="P1711" s="21">
        <f t="shared" si="52"/>
        <v>1</v>
      </c>
      <c r="Q1711" s="22">
        <f t="shared" si="53"/>
        <v>-31</v>
      </c>
    </row>
    <row r="1712" spans="1:17" x14ac:dyDescent="0.2">
      <c r="A1712" s="23">
        <v>82263.02</v>
      </c>
      <c r="B1712" s="17" t="s">
        <v>318</v>
      </c>
      <c r="C1712" s="17" t="s">
        <v>7887</v>
      </c>
      <c r="D1712" s="17" t="s">
        <v>665</v>
      </c>
      <c r="E1712" s="17" t="s">
        <v>7693</v>
      </c>
      <c r="F1712" s="17" t="s">
        <v>7694</v>
      </c>
      <c r="G1712" s="18">
        <v>3</v>
      </c>
      <c r="H1712" s="18">
        <v>5.1100000000000003</v>
      </c>
      <c r="I1712" s="19">
        <v>223264.23</v>
      </c>
      <c r="J1712" s="20">
        <v>42244</v>
      </c>
      <c r="K1712" s="17" t="s">
        <v>10027</v>
      </c>
      <c r="L1712" s="17" t="s">
        <v>7728</v>
      </c>
      <c r="M1712" s="17" t="s">
        <v>8582</v>
      </c>
      <c r="N1712" s="20">
        <v>42380</v>
      </c>
      <c r="O1712" s="20">
        <v>42338</v>
      </c>
      <c r="P1712" s="21">
        <f t="shared" si="52"/>
        <v>1</v>
      </c>
      <c r="Q1712" s="22">
        <f t="shared" si="53"/>
        <v>-42</v>
      </c>
    </row>
    <row r="1713" spans="1:17" x14ac:dyDescent="0.2">
      <c r="A1713" s="23">
        <v>120923</v>
      </c>
      <c r="B1713" s="17" t="s">
        <v>250</v>
      </c>
      <c r="C1713" s="17" t="s">
        <v>7790</v>
      </c>
      <c r="D1713" s="17" t="s">
        <v>10029</v>
      </c>
      <c r="E1713" s="17" t="s">
        <v>7693</v>
      </c>
      <c r="F1713" s="17" t="s">
        <v>7694</v>
      </c>
      <c r="G1713" s="18">
        <v>0.35</v>
      </c>
      <c r="H1713" s="18">
        <v>15.12</v>
      </c>
      <c r="I1713" s="19">
        <v>832068</v>
      </c>
      <c r="J1713" s="20">
        <v>42048</v>
      </c>
      <c r="K1713" s="17" t="s">
        <v>10030</v>
      </c>
      <c r="L1713" s="17" t="s">
        <v>8491</v>
      </c>
      <c r="M1713" s="17" t="s">
        <v>8039</v>
      </c>
      <c r="N1713" s="20">
        <v>42382</v>
      </c>
      <c r="O1713" s="20">
        <v>42317</v>
      </c>
      <c r="P1713" s="21">
        <f t="shared" si="52"/>
        <v>1</v>
      </c>
      <c r="Q1713" s="22">
        <f t="shared" si="53"/>
        <v>-65</v>
      </c>
    </row>
    <row r="1714" spans="1:17" x14ac:dyDescent="0.2">
      <c r="A1714" s="23">
        <v>115450</v>
      </c>
      <c r="B1714" s="17" t="s">
        <v>259</v>
      </c>
      <c r="C1714" s="17" t="s">
        <v>7863</v>
      </c>
      <c r="D1714" s="17" t="s">
        <v>2447</v>
      </c>
      <c r="E1714" s="17" t="s">
        <v>7693</v>
      </c>
      <c r="F1714" s="17" t="s">
        <v>7694</v>
      </c>
      <c r="G1714" s="18">
        <v>4.3600000000000003</v>
      </c>
      <c r="H1714" s="18">
        <v>11.78</v>
      </c>
      <c r="I1714" s="19">
        <v>2903190.63</v>
      </c>
      <c r="J1714" s="20">
        <v>40949</v>
      </c>
      <c r="K1714" s="17" t="s">
        <v>10031</v>
      </c>
      <c r="L1714" s="17" t="s">
        <v>7822</v>
      </c>
      <c r="M1714" s="17" t="s">
        <v>9393</v>
      </c>
      <c r="N1714" s="20">
        <v>41110</v>
      </c>
      <c r="O1714" s="20">
        <v>41110</v>
      </c>
      <c r="P1714" s="21">
        <f t="shared" si="52"/>
        <v>0</v>
      </c>
      <c r="Q1714" s="22">
        <f t="shared" si="53"/>
        <v>0</v>
      </c>
    </row>
    <row r="1715" spans="1:17" x14ac:dyDescent="0.2">
      <c r="A1715" s="23">
        <v>122473</v>
      </c>
      <c r="B1715" s="17" t="s">
        <v>318</v>
      </c>
      <c r="C1715" s="17" t="s">
        <v>7887</v>
      </c>
      <c r="D1715" s="17" t="s">
        <v>679</v>
      </c>
      <c r="E1715" s="17" t="s">
        <v>7693</v>
      </c>
      <c r="F1715" s="17" t="s">
        <v>7694</v>
      </c>
      <c r="G1715" s="18">
        <v>0</v>
      </c>
      <c r="H1715" s="18">
        <v>6.1</v>
      </c>
      <c r="I1715" s="19">
        <v>834588.91</v>
      </c>
      <c r="J1715" s="20">
        <v>42412</v>
      </c>
      <c r="K1715" s="17" t="s">
        <v>10032</v>
      </c>
      <c r="L1715" s="17" t="s">
        <v>7699</v>
      </c>
      <c r="M1715" s="17" t="s">
        <v>9206</v>
      </c>
      <c r="N1715" s="20">
        <v>42528</v>
      </c>
      <c r="O1715" s="20">
        <v>42596</v>
      </c>
      <c r="P1715" s="21">
        <f t="shared" si="52"/>
        <v>1</v>
      </c>
      <c r="Q1715" s="22">
        <f t="shared" si="53"/>
        <v>68</v>
      </c>
    </row>
    <row r="1716" spans="1:17" x14ac:dyDescent="0.2">
      <c r="A1716" s="23">
        <v>117773</v>
      </c>
      <c r="B1716" s="17" t="s">
        <v>607</v>
      </c>
      <c r="C1716" s="17" t="s">
        <v>7807</v>
      </c>
      <c r="D1716" s="17" t="s">
        <v>5460</v>
      </c>
      <c r="E1716" s="17" t="s">
        <v>7693</v>
      </c>
      <c r="F1716" s="17" t="s">
        <v>7694</v>
      </c>
      <c r="G1716" s="18">
        <v>0</v>
      </c>
      <c r="H1716" s="18">
        <v>8.48</v>
      </c>
      <c r="I1716" s="19">
        <v>1457595.79</v>
      </c>
      <c r="J1716" s="20">
        <v>42139</v>
      </c>
      <c r="K1716" s="17" t="s">
        <v>10033</v>
      </c>
      <c r="L1716" s="17" t="s">
        <v>7738</v>
      </c>
      <c r="M1716" s="17" t="s">
        <v>8139</v>
      </c>
      <c r="N1716" s="20">
        <v>42586</v>
      </c>
      <c r="O1716" s="20">
        <v>42551</v>
      </c>
      <c r="P1716" s="21">
        <f t="shared" si="52"/>
        <v>1</v>
      </c>
      <c r="Q1716" s="22">
        <f t="shared" si="53"/>
        <v>-35</v>
      </c>
    </row>
    <row r="1717" spans="1:17" x14ac:dyDescent="0.2">
      <c r="A1717" s="23">
        <v>117778</v>
      </c>
      <c r="B1717" s="17" t="s">
        <v>248</v>
      </c>
      <c r="C1717" s="17" t="s">
        <v>8036</v>
      </c>
      <c r="D1717" s="17" t="s">
        <v>329</v>
      </c>
      <c r="E1717" s="17" t="s">
        <v>7693</v>
      </c>
      <c r="F1717" s="17" t="s">
        <v>7694</v>
      </c>
      <c r="G1717" s="18">
        <v>19.04</v>
      </c>
      <c r="H1717" s="18">
        <v>22.93</v>
      </c>
      <c r="I1717" s="19">
        <v>785948.69</v>
      </c>
      <c r="J1717" s="20">
        <v>42244</v>
      </c>
      <c r="K1717" s="17" t="s">
        <v>10034</v>
      </c>
      <c r="L1717" s="17" t="s">
        <v>7738</v>
      </c>
      <c r="M1717" s="17" t="s">
        <v>8139</v>
      </c>
      <c r="N1717" s="20">
        <v>42599</v>
      </c>
      <c r="O1717" s="20">
        <v>42545</v>
      </c>
      <c r="P1717" s="21">
        <f t="shared" si="52"/>
        <v>1</v>
      </c>
      <c r="Q1717" s="22">
        <f t="shared" si="53"/>
        <v>-54</v>
      </c>
    </row>
    <row r="1718" spans="1:17" x14ac:dyDescent="0.2">
      <c r="A1718" s="23">
        <v>115537</v>
      </c>
      <c r="B1718" s="17" t="s">
        <v>217</v>
      </c>
      <c r="C1718" s="17" t="s">
        <v>8003</v>
      </c>
      <c r="D1718" s="17" t="s">
        <v>757</v>
      </c>
      <c r="E1718" s="17" t="s">
        <v>7693</v>
      </c>
      <c r="F1718" s="17" t="s">
        <v>7694</v>
      </c>
      <c r="G1718" s="18">
        <v>0</v>
      </c>
      <c r="H1718" s="18">
        <v>14.08</v>
      </c>
      <c r="I1718" s="19">
        <v>8323162.4100000001</v>
      </c>
      <c r="J1718" s="20">
        <v>40949</v>
      </c>
      <c r="K1718" s="17" t="s">
        <v>10035</v>
      </c>
      <c r="L1718" s="17" t="s">
        <v>7699</v>
      </c>
      <c r="M1718" s="17" t="s">
        <v>10036</v>
      </c>
      <c r="N1718" s="20">
        <v>41151</v>
      </c>
      <c r="O1718" s="20">
        <v>41151</v>
      </c>
      <c r="P1718" s="21">
        <f t="shared" si="52"/>
        <v>0</v>
      </c>
      <c r="Q1718" s="22">
        <f t="shared" si="53"/>
        <v>0</v>
      </c>
    </row>
    <row r="1719" spans="1:17" x14ac:dyDescent="0.2">
      <c r="A1719" s="23">
        <v>116101</v>
      </c>
      <c r="B1719" s="17" t="s">
        <v>197</v>
      </c>
      <c r="C1719" s="17" t="s">
        <v>7759</v>
      </c>
      <c r="D1719" s="17" t="s">
        <v>2782</v>
      </c>
      <c r="E1719" s="17" t="s">
        <v>7693</v>
      </c>
      <c r="F1719" s="17" t="s">
        <v>7694</v>
      </c>
      <c r="G1719" s="18">
        <v>0</v>
      </c>
      <c r="H1719" s="18">
        <v>5.89</v>
      </c>
      <c r="I1719" s="19">
        <v>365698.86</v>
      </c>
      <c r="J1719" s="20">
        <v>40991</v>
      </c>
      <c r="K1719" s="17" t="s">
        <v>9043</v>
      </c>
      <c r="L1719" s="17" t="s">
        <v>8034</v>
      </c>
      <c r="M1719" s="17" t="s">
        <v>9044</v>
      </c>
      <c r="N1719" s="20">
        <v>41109</v>
      </c>
      <c r="O1719" s="20">
        <v>41109</v>
      </c>
      <c r="P1719" s="21">
        <f t="shared" si="52"/>
        <v>0</v>
      </c>
      <c r="Q1719" s="22">
        <f t="shared" si="53"/>
        <v>0</v>
      </c>
    </row>
    <row r="1720" spans="1:17" x14ac:dyDescent="0.2">
      <c r="A1720" s="23">
        <v>122109</v>
      </c>
      <c r="B1720" s="17" t="s">
        <v>107</v>
      </c>
      <c r="C1720" s="17" t="s">
        <v>7740</v>
      </c>
      <c r="D1720" s="17" t="s">
        <v>352</v>
      </c>
      <c r="E1720" s="17" t="s">
        <v>7693</v>
      </c>
      <c r="F1720" s="17" t="s">
        <v>7694</v>
      </c>
      <c r="G1720" s="18">
        <v>0</v>
      </c>
      <c r="H1720" s="18">
        <v>12.02</v>
      </c>
      <c r="I1720" s="19">
        <v>950000</v>
      </c>
      <c r="J1720" s="20">
        <v>42412</v>
      </c>
      <c r="K1720" s="17" t="s">
        <v>10037</v>
      </c>
      <c r="L1720" s="17" t="s">
        <v>8034</v>
      </c>
      <c r="M1720" s="17" t="s">
        <v>10038</v>
      </c>
      <c r="N1720" s="20">
        <v>42626</v>
      </c>
      <c r="O1720" s="20">
        <v>42628</v>
      </c>
      <c r="P1720" s="21">
        <f t="shared" si="52"/>
        <v>1</v>
      </c>
      <c r="Q1720" s="22">
        <f t="shared" si="53"/>
        <v>2</v>
      </c>
    </row>
    <row r="1721" spans="1:17" x14ac:dyDescent="0.2">
      <c r="A1721" s="23">
        <v>115452</v>
      </c>
      <c r="B1721" s="17" t="s">
        <v>248</v>
      </c>
      <c r="C1721" s="17" t="s">
        <v>8036</v>
      </c>
      <c r="D1721" s="17" t="s">
        <v>3617</v>
      </c>
      <c r="E1721" s="17" t="s">
        <v>7693</v>
      </c>
      <c r="F1721" s="17" t="s">
        <v>7694</v>
      </c>
      <c r="G1721" s="18">
        <v>10</v>
      </c>
      <c r="H1721" s="18">
        <v>13</v>
      </c>
      <c r="I1721" s="19">
        <v>421313.21</v>
      </c>
      <c r="J1721" s="20">
        <v>40991</v>
      </c>
      <c r="K1721" s="17" t="s">
        <v>10039</v>
      </c>
      <c r="L1721" s="17" t="s">
        <v>7738</v>
      </c>
      <c r="M1721" s="17" t="s">
        <v>8397</v>
      </c>
      <c r="N1721" s="20">
        <v>41158</v>
      </c>
      <c r="O1721" s="20">
        <v>41158</v>
      </c>
      <c r="P1721" s="21">
        <f t="shared" si="52"/>
        <v>0</v>
      </c>
      <c r="Q1721" s="22">
        <f t="shared" si="53"/>
        <v>0</v>
      </c>
    </row>
    <row r="1722" spans="1:17" x14ac:dyDescent="0.2">
      <c r="A1722" s="23">
        <v>122840</v>
      </c>
      <c r="B1722" s="17" t="s">
        <v>241</v>
      </c>
      <c r="C1722" s="17" t="s">
        <v>7915</v>
      </c>
      <c r="D1722" s="17" t="s">
        <v>2362</v>
      </c>
      <c r="E1722" s="17" t="s">
        <v>7693</v>
      </c>
      <c r="F1722" s="17" t="s">
        <v>7694</v>
      </c>
      <c r="G1722" s="18">
        <v>7.67</v>
      </c>
      <c r="H1722" s="18">
        <v>15.74</v>
      </c>
      <c r="I1722" s="19">
        <v>831348.02</v>
      </c>
      <c r="J1722" s="20">
        <v>42545</v>
      </c>
      <c r="K1722" s="17" t="s">
        <v>10040</v>
      </c>
      <c r="L1722" s="17" t="s">
        <v>7706</v>
      </c>
      <c r="M1722" s="17" t="s">
        <v>10041</v>
      </c>
      <c r="N1722" s="20">
        <v>42647</v>
      </c>
      <c r="O1722" s="20">
        <v>42662</v>
      </c>
      <c r="P1722" s="21">
        <f t="shared" si="52"/>
        <v>1</v>
      </c>
      <c r="Q1722" s="22">
        <f t="shared" si="53"/>
        <v>15</v>
      </c>
    </row>
    <row r="1723" spans="1:17" x14ac:dyDescent="0.2">
      <c r="A1723" s="23">
        <v>122580</v>
      </c>
      <c r="B1723" s="17" t="s">
        <v>276</v>
      </c>
      <c r="C1723" s="17" t="s">
        <v>8400</v>
      </c>
      <c r="D1723" s="17" t="s">
        <v>119</v>
      </c>
      <c r="E1723" s="17" t="s">
        <v>7693</v>
      </c>
      <c r="F1723" s="17" t="s">
        <v>7694</v>
      </c>
      <c r="G1723" s="18">
        <v>8.1</v>
      </c>
      <c r="H1723" s="18">
        <v>8.1199999999999992</v>
      </c>
      <c r="I1723" s="19">
        <v>563617.79</v>
      </c>
      <c r="J1723" s="20">
        <v>42412</v>
      </c>
      <c r="K1723" s="17" t="s">
        <v>10042</v>
      </c>
      <c r="L1723" s="17" t="s">
        <v>8034</v>
      </c>
      <c r="M1723" s="17" t="s">
        <v>10043</v>
      </c>
      <c r="N1723" s="20">
        <v>42670</v>
      </c>
      <c r="O1723" s="20">
        <v>42664</v>
      </c>
      <c r="P1723" s="21">
        <f t="shared" si="52"/>
        <v>1</v>
      </c>
      <c r="Q1723" s="22">
        <f t="shared" si="53"/>
        <v>-6</v>
      </c>
    </row>
    <row r="1724" spans="1:17" x14ac:dyDescent="0.2">
      <c r="A1724" s="23">
        <v>122580</v>
      </c>
      <c r="B1724" s="17" t="s">
        <v>276</v>
      </c>
      <c r="C1724" s="17" t="s">
        <v>8400</v>
      </c>
      <c r="D1724" s="17" t="s">
        <v>119</v>
      </c>
      <c r="E1724" s="17" t="s">
        <v>7693</v>
      </c>
      <c r="F1724" s="17" t="s">
        <v>7694</v>
      </c>
      <c r="G1724" s="18">
        <v>13.76</v>
      </c>
      <c r="H1724" s="18">
        <v>13.78</v>
      </c>
      <c r="I1724" s="19">
        <v>563617.79</v>
      </c>
      <c r="J1724" s="20">
        <v>42412</v>
      </c>
      <c r="K1724" s="17" t="s">
        <v>10042</v>
      </c>
      <c r="L1724" s="17" t="s">
        <v>8034</v>
      </c>
      <c r="M1724" s="17" t="s">
        <v>10043</v>
      </c>
      <c r="N1724" s="20">
        <v>42670</v>
      </c>
      <c r="O1724" s="20">
        <v>42664</v>
      </c>
      <c r="P1724" s="21">
        <f t="shared" si="52"/>
        <v>1</v>
      </c>
      <c r="Q1724" s="22">
        <f t="shared" si="53"/>
        <v>-6</v>
      </c>
    </row>
    <row r="1725" spans="1:17" x14ac:dyDescent="0.2">
      <c r="A1725" s="23">
        <v>84751.01</v>
      </c>
      <c r="B1725" s="17" t="s">
        <v>269</v>
      </c>
      <c r="C1725" s="17" t="s">
        <v>7841</v>
      </c>
      <c r="D1725" s="17" t="s">
        <v>1124</v>
      </c>
      <c r="E1725" s="17" t="s">
        <v>7693</v>
      </c>
      <c r="F1725" s="17" t="s">
        <v>7694</v>
      </c>
      <c r="G1725" s="18">
        <v>6.02</v>
      </c>
      <c r="H1725" s="18">
        <v>999.9</v>
      </c>
      <c r="I1725" s="19">
        <v>469421.36</v>
      </c>
      <c r="J1725" s="20">
        <v>41075</v>
      </c>
      <c r="K1725" s="17" t="s">
        <v>10044</v>
      </c>
      <c r="L1725" s="17" t="s">
        <v>9252</v>
      </c>
      <c r="M1725" s="17" t="s">
        <v>8995</v>
      </c>
      <c r="N1725" s="20">
        <v>41197</v>
      </c>
      <c r="O1725" s="20">
        <v>41197</v>
      </c>
      <c r="P1725" s="21">
        <f t="shared" si="52"/>
        <v>0</v>
      </c>
      <c r="Q1725" s="22">
        <f t="shared" si="53"/>
        <v>0</v>
      </c>
    </row>
    <row r="1726" spans="1:17" x14ac:dyDescent="0.2">
      <c r="A1726" s="23">
        <v>115437</v>
      </c>
      <c r="B1726" s="17" t="s">
        <v>316</v>
      </c>
      <c r="C1726" s="17" t="s">
        <v>7800</v>
      </c>
      <c r="D1726" s="17" t="s">
        <v>363</v>
      </c>
      <c r="E1726" s="17" t="s">
        <v>7693</v>
      </c>
      <c r="F1726" s="17" t="s">
        <v>7694</v>
      </c>
      <c r="G1726" s="18">
        <v>16.190000000000001</v>
      </c>
      <c r="H1726" s="18">
        <v>20.2</v>
      </c>
      <c r="I1726" s="19">
        <v>723213.76</v>
      </c>
      <c r="J1726" s="20">
        <v>41124</v>
      </c>
      <c r="K1726" s="17" t="s">
        <v>10045</v>
      </c>
      <c r="L1726" s="17" t="s">
        <v>7773</v>
      </c>
      <c r="M1726" s="17" t="s">
        <v>10046</v>
      </c>
      <c r="N1726" s="20">
        <v>41228</v>
      </c>
      <c r="O1726" s="20">
        <v>41228</v>
      </c>
      <c r="P1726" s="21">
        <f t="shared" si="52"/>
        <v>0</v>
      </c>
      <c r="Q1726" s="22">
        <f t="shared" si="53"/>
        <v>0</v>
      </c>
    </row>
    <row r="1727" spans="1:17" x14ac:dyDescent="0.2">
      <c r="A1727" s="23">
        <v>116289</v>
      </c>
      <c r="B1727" s="17" t="s">
        <v>229</v>
      </c>
      <c r="C1727" s="17" t="s">
        <v>7854</v>
      </c>
      <c r="D1727" s="17" t="s">
        <v>722</v>
      </c>
      <c r="E1727" s="17" t="s">
        <v>7693</v>
      </c>
      <c r="F1727" s="17" t="s">
        <v>7694</v>
      </c>
      <c r="G1727" s="18">
        <v>12.64</v>
      </c>
      <c r="H1727" s="18">
        <v>12.84</v>
      </c>
      <c r="I1727" s="19">
        <v>177886.1</v>
      </c>
      <c r="J1727" s="20">
        <v>41075</v>
      </c>
      <c r="K1727" s="17" t="s">
        <v>9718</v>
      </c>
      <c r="L1727" s="17" t="s">
        <v>7738</v>
      </c>
      <c r="M1727" s="17" t="s">
        <v>10047</v>
      </c>
      <c r="N1727" s="20">
        <v>41197</v>
      </c>
      <c r="O1727" s="20">
        <v>41197</v>
      </c>
      <c r="P1727" s="21">
        <f t="shared" si="52"/>
        <v>0</v>
      </c>
      <c r="Q1727" s="22">
        <f t="shared" si="53"/>
        <v>0</v>
      </c>
    </row>
    <row r="1728" spans="1:17" x14ac:dyDescent="0.2">
      <c r="A1728" s="23">
        <v>122580</v>
      </c>
      <c r="B1728" s="17" t="s">
        <v>276</v>
      </c>
      <c r="C1728" s="17" t="s">
        <v>8400</v>
      </c>
      <c r="D1728" s="17" t="s">
        <v>119</v>
      </c>
      <c r="E1728" s="17" t="s">
        <v>7693</v>
      </c>
      <c r="F1728" s="17" t="s">
        <v>7694</v>
      </c>
      <c r="G1728" s="18">
        <v>8.11</v>
      </c>
      <c r="H1728" s="18">
        <v>20.16</v>
      </c>
      <c r="I1728" s="19">
        <v>563617.79</v>
      </c>
      <c r="J1728" s="20">
        <v>42412</v>
      </c>
      <c r="K1728" s="17" t="s">
        <v>10042</v>
      </c>
      <c r="L1728" s="17" t="s">
        <v>8034</v>
      </c>
      <c r="M1728" s="17" t="s">
        <v>10043</v>
      </c>
      <c r="N1728" s="20">
        <v>42670</v>
      </c>
      <c r="O1728" s="20">
        <v>42664</v>
      </c>
      <c r="P1728" s="21">
        <f t="shared" si="52"/>
        <v>1</v>
      </c>
      <c r="Q1728" s="22">
        <f t="shared" si="53"/>
        <v>-6</v>
      </c>
    </row>
    <row r="1729" spans="1:17" x14ac:dyDescent="0.2">
      <c r="A1729" s="23">
        <v>122087</v>
      </c>
      <c r="B1729" s="17" t="s">
        <v>294</v>
      </c>
      <c r="C1729" s="17" t="s">
        <v>8191</v>
      </c>
      <c r="D1729" s="17" t="s">
        <v>450</v>
      </c>
      <c r="E1729" s="17" t="s">
        <v>7693</v>
      </c>
      <c r="F1729" s="17" t="s">
        <v>7694</v>
      </c>
      <c r="G1729" s="18">
        <v>4</v>
      </c>
      <c r="H1729" s="18">
        <v>7.49</v>
      </c>
      <c r="I1729" s="19">
        <v>1021309.89</v>
      </c>
      <c r="J1729" s="20">
        <v>42545</v>
      </c>
      <c r="K1729" s="17" t="s">
        <v>10048</v>
      </c>
      <c r="L1729" s="17" t="s">
        <v>7699</v>
      </c>
      <c r="M1729" s="17" t="s">
        <v>10049</v>
      </c>
      <c r="N1729" s="20">
        <v>42682</v>
      </c>
      <c r="O1729" s="20">
        <v>42681</v>
      </c>
      <c r="P1729" s="21">
        <f t="shared" si="52"/>
        <v>1</v>
      </c>
      <c r="Q1729" s="22">
        <f t="shared" si="53"/>
        <v>-1</v>
      </c>
    </row>
    <row r="1730" spans="1:17" x14ac:dyDescent="0.2">
      <c r="A1730" s="23">
        <v>82955.009999999995</v>
      </c>
      <c r="B1730" s="17" t="s">
        <v>204</v>
      </c>
      <c r="C1730" s="17" t="s">
        <v>7839</v>
      </c>
      <c r="D1730" s="17" t="s">
        <v>460</v>
      </c>
      <c r="E1730" s="17" t="s">
        <v>7693</v>
      </c>
      <c r="F1730" s="17" t="s">
        <v>7694</v>
      </c>
      <c r="G1730" s="18">
        <v>4.41</v>
      </c>
      <c r="H1730" s="18">
        <v>7.76</v>
      </c>
      <c r="I1730" s="19">
        <v>606223.39</v>
      </c>
      <c r="J1730" s="20">
        <v>41320</v>
      </c>
      <c r="K1730" s="17" t="s">
        <v>10050</v>
      </c>
      <c r="L1730" s="17" t="s">
        <v>7927</v>
      </c>
      <c r="M1730" s="17" t="s">
        <v>10051</v>
      </c>
      <c r="N1730" s="20">
        <v>41484</v>
      </c>
      <c r="O1730" s="20">
        <v>41484</v>
      </c>
      <c r="P1730" s="21">
        <f t="shared" si="52"/>
        <v>0</v>
      </c>
      <c r="Q1730" s="22">
        <f t="shared" si="53"/>
        <v>0</v>
      </c>
    </row>
    <row r="1731" spans="1:17" x14ac:dyDescent="0.2">
      <c r="A1731" s="23">
        <v>122843</v>
      </c>
      <c r="B1731" s="17" t="s">
        <v>65</v>
      </c>
      <c r="C1731" s="17" t="s">
        <v>7771</v>
      </c>
      <c r="D1731" s="17" t="s">
        <v>653</v>
      </c>
      <c r="E1731" s="17" t="s">
        <v>7693</v>
      </c>
      <c r="F1731" s="17" t="s">
        <v>7710</v>
      </c>
      <c r="G1731" s="18">
        <v>0</v>
      </c>
      <c r="H1731" s="18">
        <v>1.98</v>
      </c>
      <c r="I1731" s="19">
        <v>354765.02</v>
      </c>
      <c r="J1731" s="20">
        <v>42545</v>
      </c>
      <c r="K1731" s="17" t="s">
        <v>10052</v>
      </c>
      <c r="L1731" s="17" t="s">
        <v>7957</v>
      </c>
      <c r="M1731" s="17" t="s">
        <v>10053</v>
      </c>
      <c r="N1731" s="20">
        <v>42684</v>
      </c>
      <c r="O1731" s="20">
        <v>42655</v>
      </c>
      <c r="P1731" s="21">
        <f t="shared" ref="P1731:P1794" si="54">IF(N1731=O1731,0,1)</f>
        <v>1</v>
      </c>
      <c r="Q1731" s="22">
        <f t="shared" ref="Q1731:Q1794" si="55">O1731-N1731</f>
        <v>-29</v>
      </c>
    </row>
    <row r="1732" spans="1:17" x14ac:dyDescent="0.2">
      <c r="A1732" s="23">
        <v>117614</v>
      </c>
      <c r="B1732" s="17" t="s">
        <v>192</v>
      </c>
      <c r="C1732" s="17" t="s">
        <v>7804</v>
      </c>
      <c r="D1732" s="17" t="s">
        <v>545</v>
      </c>
      <c r="E1732" s="17" t="s">
        <v>7693</v>
      </c>
      <c r="F1732" s="17" t="s">
        <v>7694</v>
      </c>
      <c r="G1732" s="18">
        <v>13.14</v>
      </c>
      <c r="H1732" s="18">
        <v>22.78</v>
      </c>
      <c r="I1732" s="19">
        <v>350876.35</v>
      </c>
      <c r="J1732" s="20">
        <v>41369</v>
      </c>
      <c r="K1732" s="17" t="s">
        <v>8733</v>
      </c>
      <c r="L1732" s="17" t="s">
        <v>8034</v>
      </c>
      <c r="M1732" s="17" t="s">
        <v>8734</v>
      </c>
      <c r="N1732" s="20">
        <v>41484</v>
      </c>
      <c r="O1732" s="20">
        <v>41484</v>
      </c>
      <c r="P1732" s="21">
        <f t="shared" si="54"/>
        <v>0</v>
      </c>
      <c r="Q1732" s="22">
        <f t="shared" si="55"/>
        <v>0</v>
      </c>
    </row>
    <row r="1733" spans="1:17" x14ac:dyDescent="0.2">
      <c r="A1733" s="23">
        <v>117578</v>
      </c>
      <c r="B1733" s="17" t="s">
        <v>40</v>
      </c>
      <c r="C1733" s="17" t="s">
        <v>7781</v>
      </c>
      <c r="D1733" s="17" t="s">
        <v>435</v>
      </c>
      <c r="E1733" s="17" t="s">
        <v>7693</v>
      </c>
      <c r="F1733" s="17" t="s">
        <v>7694</v>
      </c>
      <c r="G1733" s="18">
        <v>0.41</v>
      </c>
      <c r="H1733" s="18">
        <v>5.32</v>
      </c>
      <c r="I1733" s="19">
        <v>1684381.01</v>
      </c>
      <c r="J1733" s="20">
        <v>41369</v>
      </c>
      <c r="K1733" s="17" t="s">
        <v>10054</v>
      </c>
      <c r="L1733" s="17" t="s">
        <v>7744</v>
      </c>
      <c r="M1733" s="17" t="s">
        <v>7947</v>
      </c>
      <c r="N1733" s="20">
        <v>41577</v>
      </c>
      <c r="O1733" s="20">
        <v>41577</v>
      </c>
      <c r="P1733" s="21">
        <f t="shared" si="54"/>
        <v>0</v>
      </c>
      <c r="Q1733" s="22">
        <f t="shared" si="55"/>
        <v>0</v>
      </c>
    </row>
    <row r="1734" spans="1:17" x14ac:dyDescent="0.2">
      <c r="A1734" s="23">
        <v>122844</v>
      </c>
      <c r="B1734" s="17" t="s">
        <v>366</v>
      </c>
      <c r="C1734" s="17" t="s">
        <v>7902</v>
      </c>
      <c r="D1734" s="17" t="s">
        <v>653</v>
      </c>
      <c r="E1734" s="17" t="s">
        <v>7693</v>
      </c>
      <c r="F1734" s="17" t="s">
        <v>7694</v>
      </c>
      <c r="G1734" s="18">
        <v>0</v>
      </c>
      <c r="H1734" s="18">
        <v>0.98</v>
      </c>
      <c r="I1734" s="19">
        <v>155809.29</v>
      </c>
      <c r="J1734" s="20">
        <v>42545</v>
      </c>
      <c r="K1734" s="17" t="s">
        <v>10052</v>
      </c>
      <c r="L1734" s="17" t="s">
        <v>7957</v>
      </c>
      <c r="M1734" s="17" t="s">
        <v>10053</v>
      </c>
      <c r="N1734" s="20">
        <v>42684</v>
      </c>
      <c r="O1734" s="20">
        <v>42655</v>
      </c>
      <c r="P1734" s="21">
        <f t="shared" si="54"/>
        <v>1</v>
      </c>
      <c r="Q1734" s="22">
        <f t="shared" si="55"/>
        <v>-29</v>
      </c>
    </row>
    <row r="1735" spans="1:17" x14ac:dyDescent="0.2">
      <c r="A1735" s="23">
        <v>122845</v>
      </c>
      <c r="B1735" s="17" t="s">
        <v>366</v>
      </c>
      <c r="C1735" s="17" t="s">
        <v>7902</v>
      </c>
      <c r="D1735" s="17" t="s">
        <v>653</v>
      </c>
      <c r="E1735" s="17" t="s">
        <v>7693</v>
      </c>
      <c r="F1735" s="17" t="s">
        <v>7710</v>
      </c>
      <c r="G1735" s="18">
        <v>0</v>
      </c>
      <c r="H1735" s="18">
        <v>2.1</v>
      </c>
      <c r="I1735" s="19">
        <v>276166.89</v>
      </c>
      <c r="J1735" s="20">
        <v>42545</v>
      </c>
      <c r="K1735" s="17" t="s">
        <v>10052</v>
      </c>
      <c r="L1735" s="17" t="s">
        <v>7957</v>
      </c>
      <c r="M1735" s="17" t="s">
        <v>10053</v>
      </c>
      <c r="N1735" s="20">
        <v>42684</v>
      </c>
      <c r="O1735" s="20">
        <v>42655</v>
      </c>
      <c r="P1735" s="21">
        <f t="shared" si="54"/>
        <v>1</v>
      </c>
      <c r="Q1735" s="22">
        <f t="shared" si="55"/>
        <v>-29</v>
      </c>
    </row>
    <row r="1736" spans="1:17" x14ac:dyDescent="0.2">
      <c r="A1736" s="23">
        <v>123170</v>
      </c>
      <c r="B1736" s="17" t="s">
        <v>314</v>
      </c>
      <c r="C1736" s="17" t="s">
        <v>7736</v>
      </c>
      <c r="D1736" s="17" t="s">
        <v>10025</v>
      </c>
      <c r="E1736" s="17" t="s">
        <v>7693</v>
      </c>
      <c r="F1736" s="17" t="s">
        <v>7694</v>
      </c>
      <c r="G1736" s="18">
        <v>6.36</v>
      </c>
      <c r="H1736" s="18">
        <v>15.77</v>
      </c>
      <c r="I1736" s="19">
        <v>2041562.37</v>
      </c>
      <c r="J1736" s="20">
        <v>42503</v>
      </c>
      <c r="K1736" s="17" t="s">
        <v>10055</v>
      </c>
      <c r="L1736" s="17" t="s">
        <v>7738</v>
      </c>
      <c r="M1736" s="17" t="s">
        <v>10056</v>
      </c>
      <c r="N1736" s="20">
        <v>42684</v>
      </c>
      <c r="O1736" s="20">
        <v>42668</v>
      </c>
      <c r="P1736" s="21">
        <f t="shared" si="54"/>
        <v>1</v>
      </c>
      <c r="Q1736" s="22">
        <f t="shared" si="55"/>
        <v>-16</v>
      </c>
    </row>
    <row r="1737" spans="1:17" x14ac:dyDescent="0.2">
      <c r="A1737" s="23">
        <v>84291.01</v>
      </c>
      <c r="B1737" s="17" t="s">
        <v>271</v>
      </c>
      <c r="C1737" s="17" t="s">
        <v>8123</v>
      </c>
      <c r="D1737" s="17" t="s">
        <v>3687</v>
      </c>
      <c r="E1737" s="17" t="s">
        <v>7693</v>
      </c>
      <c r="F1737" s="17" t="s">
        <v>7694</v>
      </c>
      <c r="G1737" s="18">
        <v>0</v>
      </c>
      <c r="H1737" s="18">
        <v>7.03</v>
      </c>
      <c r="I1737" s="19">
        <v>288162.69</v>
      </c>
      <c r="J1737" s="20">
        <v>41369</v>
      </c>
      <c r="K1737" s="17" t="s">
        <v>10057</v>
      </c>
      <c r="L1737" s="17" t="s">
        <v>7930</v>
      </c>
      <c r="M1737" s="17" t="s">
        <v>8409</v>
      </c>
      <c r="N1737" s="20">
        <v>41591</v>
      </c>
      <c r="O1737" s="20">
        <v>41591</v>
      </c>
      <c r="P1737" s="21">
        <f t="shared" si="54"/>
        <v>0</v>
      </c>
      <c r="Q1737" s="22">
        <f t="shared" si="55"/>
        <v>0</v>
      </c>
    </row>
    <row r="1738" spans="1:17" x14ac:dyDescent="0.2">
      <c r="A1738" s="23">
        <v>117617</v>
      </c>
      <c r="B1738" s="17" t="s">
        <v>40</v>
      </c>
      <c r="C1738" s="17" t="s">
        <v>7781</v>
      </c>
      <c r="D1738" s="17" t="s">
        <v>379</v>
      </c>
      <c r="E1738" s="17" t="s">
        <v>7693</v>
      </c>
      <c r="F1738" s="17" t="s">
        <v>7694</v>
      </c>
      <c r="G1738" s="18">
        <v>25.18</v>
      </c>
      <c r="H1738" s="18">
        <v>29.56</v>
      </c>
      <c r="I1738" s="19">
        <v>513051.13</v>
      </c>
      <c r="J1738" s="20">
        <v>41418</v>
      </c>
      <c r="K1738" s="17" t="s">
        <v>10058</v>
      </c>
      <c r="L1738" s="17" t="s">
        <v>7744</v>
      </c>
      <c r="M1738" s="17" t="s">
        <v>9200</v>
      </c>
      <c r="N1738" s="20">
        <v>41541</v>
      </c>
      <c r="O1738" s="20">
        <v>41541</v>
      </c>
      <c r="P1738" s="21">
        <f t="shared" si="54"/>
        <v>0</v>
      </c>
      <c r="Q1738" s="22">
        <f t="shared" si="55"/>
        <v>0</v>
      </c>
    </row>
    <row r="1739" spans="1:17" x14ac:dyDescent="0.2">
      <c r="A1739" s="23">
        <v>122222</v>
      </c>
      <c r="B1739" s="17" t="s">
        <v>128</v>
      </c>
      <c r="C1739" s="17" t="s">
        <v>7950</v>
      </c>
      <c r="D1739" s="17" t="s">
        <v>129</v>
      </c>
      <c r="E1739" s="17" t="s">
        <v>7693</v>
      </c>
      <c r="F1739" s="17" t="s">
        <v>7694</v>
      </c>
      <c r="G1739" s="18">
        <v>0</v>
      </c>
      <c r="H1739" s="18">
        <v>2.5</v>
      </c>
      <c r="I1739" s="19">
        <v>987950.88</v>
      </c>
      <c r="J1739" s="20">
        <v>42545</v>
      </c>
      <c r="K1739" s="17" t="s">
        <v>10059</v>
      </c>
      <c r="L1739" s="17" t="s">
        <v>7699</v>
      </c>
      <c r="M1739" s="17" t="s">
        <v>9133</v>
      </c>
      <c r="N1739" s="20">
        <v>42690</v>
      </c>
      <c r="O1739" s="20">
        <v>42674</v>
      </c>
      <c r="P1739" s="21">
        <f t="shared" si="54"/>
        <v>1</v>
      </c>
      <c r="Q1739" s="22">
        <f t="shared" si="55"/>
        <v>-16</v>
      </c>
    </row>
    <row r="1740" spans="1:17" x14ac:dyDescent="0.2">
      <c r="A1740" s="23">
        <v>41000.01</v>
      </c>
      <c r="B1740" s="17" t="s">
        <v>181</v>
      </c>
      <c r="C1740" s="17" t="s">
        <v>7746</v>
      </c>
      <c r="D1740" s="17" t="s">
        <v>122</v>
      </c>
      <c r="E1740" s="17" t="s">
        <v>7693</v>
      </c>
      <c r="F1740" s="17" t="s">
        <v>7694</v>
      </c>
      <c r="G1740" s="18">
        <v>24.48</v>
      </c>
      <c r="H1740" s="18">
        <v>31.64</v>
      </c>
      <c r="I1740" s="19">
        <v>3610519.86</v>
      </c>
      <c r="J1740" s="20">
        <v>41166</v>
      </c>
      <c r="K1740" s="17" t="s">
        <v>10060</v>
      </c>
      <c r="L1740" s="17" t="s">
        <v>7699</v>
      </c>
      <c r="M1740" s="17" t="s">
        <v>9197</v>
      </c>
      <c r="N1740" s="20">
        <v>41817</v>
      </c>
      <c r="O1740" s="20">
        <v>41817</v>
      </c>
      <c r="P1740" s="21">
        <f t="shared" si="54"/>
        <v>0</v>
      </c>
      <c r="Q1740" s="22">
        <f t="shared" si="55"/>
        <v>0</v>
      </c>
    </row>
    <row r="1741" spans="1:17" x14ac:dyDescent="0.2">
      <c r="A1741" s="23">
        <v>122502</v>
      </c>
      <c r="B1741" s="17" t="s">
        <v>152</v>
      </c>
      <c r="C1741" s="17" t="s">
        <v>7994</v>
      </c>
      <c r="D1741" s="17" t="s">
        <v>4768</v>
      </c>
      <c r="E1741" s="17" t="s">
        <v>7693</v>
      </c>
      <c r="F1741" s="17" t="s">
        <v>7694</v>
      </c>
      <c r="G1741" s="18">
        <v>0</v>
      </c>
      <c r="H1741" s="18">
        <v>3.39</v>
      </c>
      <c r="I1741" s="19">
        <v>454937.34</v>
      </c>
      <c r="J1741" s="20">
        <v>42412</v>
      </c>
      <c r="K1741" s="17" t="s">
        <v>10061</v>
      </c>
      <c r="L1741" s="17" t="s">
        <v>7699</v>
      </c>
      <c r="M1741" s="17" t="s">
        <v>3213</v>
      </c>
      <c r="N1741" s="20">
        <v>42720</v>
      </c>
      <c r="O1741" s="20">
        <v>42515</v>
      </c>
      <c r="P1741" s="21">
        <f t="shared" si="54"/>
        <v>1</v>
      </c>
      <c r="Q1741" s="22">
        <f t="shared" si="55"/>
        <v>-205</v>
      </c>
    </row>
    <row r="1742" spans="1:17" x14ac:dyDescent="0.2">
      <c r="A1742" s="23">
        <v>122642</v>
      </c>
      <c r="B1742" s="17" t="s">
        <v>215</v>
      </c>
      <c r="C1742" s="17" t="s">
        <v>7844</v>
      </c>
      <c r="D1742" s="17" t="s">
        <v>1206</v>
      </c>
      <c r="E1742" s="17" t="s">
        <v>7693</v>
      </c>
      <c r="F1742" s="17" t="s">
        <v>7694</v>
      </c>
      <c r="G1742" s="18">
        <v>0</v>
      </c>
      <c r="H1742" s="18">
        <v>9</v>
      </c>
      <c r="I1742" s="19">
        <v>1828650.01</v>
      </c>
      <c r="J1742" s="20">
        <v>42545</v>
      </c>
      <c r="K1742" s="17" t="s">
        <v>10062</v>
      </c>
      <c r="L1742" s="17" t="s">
        <v>7763</v>
      </c>
      <c r="M1742" s="17" t="s">
        <v>9206</v>
      </c>
      <c r="N1742" s="20">
        <v>42796</v>
      </c>
      <c r="O1742" s="20">
        <v>42704</v>
      </c>
      <c r="P1742" s="21">
        <f t="shared" si="54"/>
        <v>1</v>
      </c>
      <c r="Q1742" s="22">
        <f t="shared" si="55"/>
        <v>-92</v>
      </c>
    </row>
    <row r="1743" spans="1:17" x14ac:dyDescent="0.2">
      <c r="A1743" s="23">
        <v>122643</v>
      </c>
      <c r="B1743" s="17" t="s">
        <v>215</v>
      </c>
      <c r="C1743" s="17" t="s">
        <v>7844</v>
      </c>
      <c r="D1743" s="17" t="s">
        <v>1739</v>
      </c>
      <c r="E1743" s="17" t="s">
        <v>7693</v>
      </c>
      <c r="F1743" s="17" t="s">
        <v>7694</v>
      </c>
      <c r="G1743" s="18">
        <v>0</v>
      </c>
      <c r="H1743" s="18">
        <v>0.49</v>
      </c>
      <c r="I1743" s="19">
        <v>139839.98000000001</v>
      </c>
      <c r="J1743" s="20">
        <v>42545</v>
      </c>
      <c r="K1743" s="17" t="s">
        <v>10062</v>
      </c>
      <c r="L1743" s="17" t="s">
        <v>7763</v>
      </c>
      <c r="M1743" s="17" t="s">
        <v>9206</v>
      </c>
      <c r="N1743" s="20">
        <v>42796</v>
      </c>
      <c r="O1743" s="20">
        <v>42704</v>
      </c>
      <c r="P1743" s="21">
        <f t="shared" si="54"/>
        <v>1</v>
      </c>
      <c r="Q1743" s="22">
        <f t="shared" si="55"/>
        <v>-92</v>
      </c>
    </row>
    <row r="1744" spans="1:17" x14ac:dyDescent="0.2">
      <c r="A1744" s="23">
        <v>122639</v>
      </c>
      <c r="B1744" s="17" t="s">
        <v>264</v>
      </c>
      <c r="C1744" s="17" t="s">
        <v>7858</v>
      </c>
      <c r="D1744" s="17" t="s">
        <v>3224</v>
      </c>
      <c r="E1744" s="17" t="s">
        <v>7693</v>
      </c>
      <c r="F1744" s="17" t="s">
        <v>7694</v>
      </c>
      <c r="G1744" s="18">
        <v>7.84</v>
      </c>
      <c r="H1744" s="18">
        <v>7.86</v>
      </c>
      <c r="I1744" s="19">
        <v>313204.5</v>
      </c>
      <c r="J1744" s="20">
        <v>42461</v>
      </c>
      <c r="K1744" s="17" t="s">
        <v>10063</v>
      </c>
      <c r="L1744" s="17" t="s">
        <v>7763</v>
      </c>
      <c r="M1744" s="17" t="s">
        <v>3231</v>
      </c>
      <c r="N1744" s="20">
        <v>42811</v>
      </c>
      <c r="O1744" s="20">
        <v>42565</v>
      </c>
      <c r="P1744" s="21">
        <f t="shared" si="54"/>
        <v>1</v>
      </c>
      <c r="Q1744" s="22">
        <f t="shared" si="55"/>
        <v>-246</v>
      </c>
    </row>
    <row r="1745" spans="1:17" x14ac:dyDescent="0.2">
      <c r="A1745" s="23">
        <v>122639</v>
      </c>
      <c r="B1745" s="17" t="s">
        <v>264</v>
      </c>
      <c r="C1745" s="17" t="s">
        <v>7858</v>
      </c>
      <c r="D1745" s="17" t="s">
        <v>3224</v>
      </c>
      <c r="E1745" s="17" t="s">
        <v>7693</v>
      </c>
      <c r="F1745" s="17" t="s">
        <v>7694</v>
      </c>
      <c r="G1745" s="18">
        <v>7.7</v>
      </c>
      <c r="H1745" s="18">
        <v>8.6300000000000008</v>
      </c>
      <c r="I1745" s="19">
        <v>313204.5</v>
      </c>
      <c r="J1745" s="20">
        <v>42461</v>
      </c>
      <c r="K1745" s="17" t="s">
        <v>10063</v>
      </c>
      <c r="L1745" s="17" t="s">
        <v>7763</v>
      </c>
      <c r="M1745" s="17" t="s">
        <v>3231</v>
      </c>
      <c r="N1745" s="20">
        <v>42811</v>
      </c>
      <c r="O1745" s="20">
        <v>42565</v>
      </c>
      <c r="P1745" s="21">
        <f t="shared" si="54"/>
        <v>1</v>
      </c>
      <c r="Q1745" s="22">
        <f t="shared" si="55"/>
        <v>-246</v>
      </c>
    </row>
    <row r="1746" spans="1:17" x14ac:dyDescent="0.2">
      <c r="A1746" s="23">
        <v>122640</v>
      </c>
      <c r="B1746" s="17" t="s">
        <v>264</v>
      </c>
      <c r="C1746" s="17" t="s">
        <v>7858</v>
      </c>
      <c r="D1746" s="17" t="s">
        <v>538</v>
      </c>
      <c r="E1746" s="17" t="s">
        <v>7693</v>
      </c>
      <c r="F1746" s="17" t="s">
        <v>7694</v>
      </c>
      <c r="G1746" s="18">
        <v>20.100000000000001</v>
      </c>
      <c r="H1746" s="18">
        <v>22.02</v>
      </c>
      <c r="I1746" s="19">
        <v>705387.15</v>
      </c>
      <c r="J1746" s="20">
        <v>42461</v>
      </c>
      <c r="K1746" s="17" t="s">
        <v>10063</v>
      </c>
      <c r="L1746" s="17" t="s">
        <v>7763</v>
      </c>
      <c r="M1746" s="17" t="s">
        <v>3231</v>
      </c>
      <c r="N1746" s="20">
        <v>42811</v>
      </c>
      <c r="O1746" s="20">
        <v>42565</v>
      </c>
      <c r="P1746" s="21">
        <f t="shared" si="54"/>
        <v>1</v>
      </c>
      <c r="Q1746" s="22">
        <f t="shared" si="55"/>
        <v>-246</v>
      </c>
    </row>
    <row r="1747" spans="1:17" x14ac:dyDescent="0.2">
      <c r="A1747" s="23">
        <v>117585</v>
      </c>
      <c r="B1747" s="17" t="s">
        <v>397</v>
      </c>
      <c r="C1747" s="17" t="s">
        <v>7750</v>
      </c>
      <c r="D1747" s="17" t="s">
        <v>363</v>
      </c>
      <c r="E1747" s="17" t="s">
        <v>7693</v>
      </c>
      <c r="F1747" s="17" t="s">
        <v>7694</v>
      </c>
      <c r="G1747" s="18">
        <v>14.92</v>
      </c>
      <c r="H1747" s="18">
        <v>18</v>
      </c>
      <c r="I1747" s="19">
        <v>761337.32</v>
      </c>
      <c r="J1747" s="20">
        <v>41418</v>
      </c>
      <c r="K1747" s="17" t="s">
        <v>10064</v>
      </c>
      <c r="L1747" s="17" t="s">
        <v>7946</v>
      </c>
      <c r="M1747" s="17" t="s">
        <v>8779</v>
      </c>
      <c r="N1747" s="20">
        <v>41547</v>
      </c>
      <c r="O1747" s="20">
        <v>41547</v>
      </c>
      <c r="P1747" s="21">
        <f t="shared" si="54"/>
        <v>0</v>
      </c>
      <c r="Q1747" s="22">
        <f t="shared" si="55"/>
        <v>0</v>
      </c>
    </row>
    <row r="1748" spans="1:17" x14ac:dyDescent="0.2">
      <c r="A1748" s="23">
        <v>117712</v>
      </c>
      <c r="B1748" s="17" t="s">
        <v>269</v>
      </c>
      <c r="C1748" s="17" t="s">
        <v>7841</v>
      </c>
      <c r="D1748" s="17" t="s">
        <v>1124</v>
      </c>
      <c r="E1748" s="17" t="s">
        <v>7693</v>
      </c>
      <c r="F1748" s="17" t="s">
        <v>7694</v>
      </c>
      <c r="G1748" s="18">
        <v>24.01</v>
      </c>
      <c r="H1748" s="18">
        <v>28.33</v>
      </c>
      <c r="I1748" s="19">
        <v>477802.06</v>
      </c>
      <c r="J1748" s="20">
        <v>41418</v>
      </c>
      <c r="K1748" s="17" t="s">
        <v>10065</v>
      </c>
      <c r="L1748" s="17" t="s">
        <v>7699</v>
      </c>
      <c r="M1748" s="17" t="s">
        <v>10066</v>
      </c>
      <c r="N1748" s="20">
        <v>41529</v>
      </c>
      <c r="O1748" s="20">
        <v>41529</v>
      </c>
      <c r="P1748" s="21">
        <f t="shared" si="54"/>
        <v>0</v>
      </c>
      <c r="Q1748" s="22">
        <f t="shared" si="55"/>
        <v>0</v>
      </c>
    </row>
    <row r="1749" spans="1:17" x14ac:dyDescent="0.2">
      <c r="A1749" s="23">
        <v>122495</v>
      </c>
      <c r="B1749" s="17" t="s">
        <v>254</v>
      </c>
      <c r="C1749" s="17" t="s">
        <v>7721</v>
      </c>
      <c r="D1749" s="17" t="s">
        <v>1124</v>
      </c>
      <c r="E1749" s="17" t="s">
        <v>7693</v>
      </c>
      <c r="F1749" s="17" t="s">
        <v>7694</v>
      </c>
      <c r="G1749" s="18">
        <v>12.41</v>
      </c>
      <c r="H1749" s="18">
        <v>13.45</v>
      </c>
      <c r="I1749" s="19">
        <v>414733.04</v>
      </c>
      <c r="J1749" s="20">
        <v>42545</v>
      </c>
      <c r="K1749" s="17" t="s">
        <v>10067</v>
      </c>
      <c r="L1749" s="17" t="s">
        <v>8144</v>
      </c>
      <c r="M1749" s="17" t="s">
        <v>3213</v>
      </c>
      <c r="N1749" s="20">
        <v>42863</v>
      </c>
      <c r="O1749" s="20">
        <v>42870</v>
      </c>
      <c r="P1749" s="21">
        <f t="shared" si="54"/>
        <v>1</v>
      </c>
      <c r="Q1749" s="22">
        <f t="shared" si="55"/>
        <v>7</v>
      </c>
    </row>
    <row r="1750" spans="1:17" x14ac:dyDescent="0.2">
      <c r="A1750" s="23">
        <v>123997</v>
      </c>
      <c r="B1750" s="17" t="s">
        <v>90</v>
      </c>
      <c r="C1750" s="17" t="s">
        <v>8116</v>
      </c>
      <c r="D1750" s="17" t="s">
        <v>10068</v>
      </c>
      <c r="E1750" s="17" t="s">
        <v>7693</v>
      </c>
      <c r="F1750" s="17" t="s">
        <v>7694</v>
      </c>
      <c r="G1750" s="18">
        <v>5</v>
      </c>
      <c r="H1750" s="18">
        <v>12.7</v>
      </c>
      <c r="I1750" s="19">
        <v>646076.94999999995</v>
      </c>
      <c r="J1750" s="20">
        <v>42867</v>
      </c>
      <c r="K1750" s="17" t="s">
        <v>10069</v>
      </c>
      <c r="L1750" s="17" t="s">
        <v>7744</v>
      </c>
      <c r="M1750" s="17" t="s">
        <v>4696</v>
      </c>
      <c r="N1750" s="20">
        <v>42967</v>
      </c>
      <c r="O1750" s="20">
        <v>42976</v>
      </c>
      <c r="P1750" s="21">
        <f t="shared" si="54"/>
        <v>1</v>
      </c>
      <c r="Q1750" s="22">
        <f t="shared" si="55"/>
        <v>9</v>
      </c>
    </row>
    <row r="1751" spans="1:17" x14ac:dyDescent="0.2">
      <c r="A1751" s="23">
        <v>124930</v>
      </c>
      <c r="B1751" s="17" t="s">
        <v>803</v>
      </c>
      <c r="C1751" s="17" t="s">
        <v>8000</v>
      </c>
      <c r="D1751" s="17" t="s">
        <v>3366</v>
      </c>
      <c r="E1751" s="17" t="s">
        <v>7693</v>
      </c>
      <c r="F1751" s="17" t="s">
        <v>7694</v>
      </c>
      <c r="G1751" s="18">
        <v>27.32</v>
      </c>
      <c r="H1751" s="18">
        <v>33.880000000000003</v>
      </c>
      <c r="I1751" s="19">
        <v>1128137.67</v>
      </c>
      <c r="J1751" s="20">
        <v>42867</v>
      </c>
      <c r="K1751" s="17" t="s">
        <v>10070</v>
      </c>
      <c r="L1751" s="17" t="s">
        <v>7927</v>
      </c>
      <c r="M1751" s="17" t="s">
        <v>3213</v>
      </c>
      <c r="N1751" s="20">
        <v>43013</v>
      </c>
      <c r="O1751" s="20">
        <v>43007</v>
      </c>
      <c r="P1751" s="21">
        <f t="shared" si="54"/>
        <v>1</v>
      </c>
      <c r="Q1751" s="22">
        <f t="shared" si="55"/>
        <v>-6</v>
      </c>
    </row>
    <row r="1752" spans="1:17" x14ac:dyDescent="0.2">
      <c r="A1752" s="23">
        <v>124934</v>
      </c>
      <c r="B1752" s="17" t="s">
        <v>176</v>
      </c>
      <c r="C1752" s="17" t="s">
        <v>7868</v>
      </c>
      <c r="D1752" s="17" t="s">
        <v>450</v>
      </c>
      <c r="E1752" s="17" t="s">
        <v>7693</v>
      </c>
      <c r="F1752" s="17" t="s">
        <v>7694</v>
      </c>
      <c r="G1752" s="18">
        <v>5.8</v>
      </c>
      <c r="H1752" s="18">
        <v>13.25</v>
      </c>
      <c r="I1752" s="19">
        <v>869518.33</v>
      </c>
      <c r="J1752" s="20">
        <v>42867</v>
      </c>
      <c r="K1752" s="17" t="s">
        <v>10071</v>
      </c>
      <c r="L1752" s="17" t="s">
        <v>7699</v>
      </c>
      <c r="M1752" s="17" t="s">
        <v>6580</v>
      </c>
      <c r="N1752" s="20">
        <v>43049</v>
      </c>
      <c r="O1752" s="20">
        <v>43018</v>
      </c>
      <c r="P1752" s="21">
        <f t="shared" si="54"/>
        <v>1</v>
      </c>
      <c r="Q1752" s="22">
        <f t="shared" si="55"/>
        <v>-31</v>
      </c>
    </row>
    <row r="1753" spans="1:17" x14ac:dyDescent="0.2">
      <c r="A1753" s="23">
        <v>122528</v>
      </c>
      <c r="B1753" s="17" t="s">
        <v>803</v>
      </c>
      <c r="C1753" s="17" t="s">
        <v>8000</v>
      </c>
      <c r="D1753" s="17" t="s">
        <v>3366</v>
      </c>
      <c r="E1753" s="17" t="s">
        <v>7693</v>
      </c>
      <c r="F1753" s="17" t="s">
        <v>7694</v>
      </c>
      <c r="G1753" s="18">
        <v>10</v>
      </c>
      <c r="H1753" s="18">
        <v>14.85</v>
      </c>
      <c r="I1753" s="19">
        <v>575915.6</v>
      </c>
      <c r="J1753" s="20">
        <v>42867</v>
      </c>
      <c r="K1753" s="17" t="s">
        <v>10072</v>
      </c>
      <c r="L1753" s="17" t="s">
        <v>7927</v>
      </c>
      <c r="M1753" s="17" t="s">
        <v>3213</v>
      </c>
      <c r="N1753" s="20">
        <v>43052</v>
      </c>
      <c r="O1753" s="20">
        <v>43050</v>
      </c>
      <c r="P1753" s="21">
        <f t="shared" si="54"/>
        <v>1</v>
      </c>
      <c r="Q1753" s="22">
        <f t="shared" si="55"/>
        <v>-2</v>
      </c>
    </row>
    <row r="1754" spans="1:17" x14ac:dyDescent="0.2">
      <c r="A1754" s="23">
        <v>126086</v>
      </c>
      <c r="B1754" s="17" t="s">
        <v>40</v>
      </c>
      <c r="C1754" s="17" t="s">
        <v>7781</v>
      </c>
      <c r="D1754" s="17" t="s">
        <v>50</v>
      </c>
      <c r="E1754" s="17" t="s">
        <v>7693</v>
      </c>
      <c r="F1754" s="17" t="s">
        <v>7694</v>
      </c>
      <c r="G1754" s="18">
        <v>13.98</v>
      </c>
      <c r="H1754" s="18">
        <v>17.059999999999999</v>
      </c>
      <c r="I1754" s="19">
        <v>440619.26</v>
      </c>
      <c r="J1754" s="20">
        <v>43182</v>
      </c>
      <c r="K1754" s="17" t="s">
        <v>10073</v>
      </c>
      <c r="L1754" s="17" t="s">
        <v>7744</v>
      </c>
      <c r="M1754" s="17" t="s">
        <v>3582</v>
      </c>
      <c r="N1754" s="20">
        <v>43296</v>
      </c>
      <c r="O1754" s="20">
        <v>43341</v>
      </c>
      <c r="P1754" s="21">
        <f t="shared" si="54"/>
        <v>1</v>
      </c>
      <c r="Q1754" s="22">
        <f t="shared" si="55"/>
        <v>45</v>
      </c>
    </row>
    <row r="1755" spans="1:17" x14ac:dyDescent="0.2">
      <c r="A1755" s="23">
        <v>80252.009999999995</v>
      </c>
      <c r="B1755" s="17" t="s">
        <v>206</v>
      </c>
      <c r="C1755" s="17" t="s">
        <v>8367</v>
      </c>
      <c r="D1755" s="17" t="s">
        <v>8890</v>
      </c>
      <c r="E1755" s="17" t="s">
        <v>7693</v>
      </c>
      <c r="F1755" s="17" t="s">
        <v>7694</v>
      </c>
      <c r="G1755" s="18">
        <v>0</v>
      </c>
      <c r="H1755" s="18">
        <v>3.48</v>
      </c>
      <c r="I1755" s="19">
        <v>366366.68</v>
      </c>
      <c r="J1755" s="20">
        <v>41782</v>
      </c>
      <c r="K1755" s="17" t="s">
        <v>9102</v>
      </c>
      <c r="L1755" s="17" t="s">
        <v>7728</v>
      </c>
      <c r="M1755" s="17" t="s">
        <v>9103</v>
      </c>
      <c r="N1755" s="20">
        <v>41912</v>
      </c>
      <c r="O1755" s="20">
        <v>41912</v>
      </c>
      <c r="P1755" s="21">
        <f t="shared" si="54"/>
        <v>0</v>
      </c>
      <c r="Q1755" s="22">
        <f t="shared" si="55"/>
        <v>0</v>
      </c>
    </row>
    <row r="1756" spans="1:17" x14ac:dyDescent="0.2">
      <c r="A1756" s="23">
        <v>126137</v>
      </c>
      <c r="B1756" s="17" t="s">
        <v>183</v>
      </c>
      <c r="C1756" s="17" t="s">
        <v>7835</v>
      </c>
      <c r="D1756" s="17" t="s">
        <v>2715</v>
      </c>
      <c r="E1756" s="17" t="s">
        <v>7693</v>
      </c>
      <c r="F1756" s="17" t="s">
        <v>7694</v>
      </c>
      <c r="G1756" s="18">
        <v>3.76</v>
      </c>
      <c r="H1756" s="18">
        <v>9.66</v>
      </c>
      <c r="I1756" s="19">
        <v>619791.68000000005</v>
      </c>
      <c r="J1756" s="20">
        <v>43182</v>
      </c>
      <c r="K1756" s="17" t="s">
        <v>10074</v>
      </c>
      <c r="L1756" s="17" t="s">
        <v>7927</v>
      </c>
      <c r="M1756" s="17" t="s">
        <v>9481</v>
      </c>
      <c r="N1756" s="20">
        <v>43314</v>
      </c>
      <c r="O1756" s="20">
        <v>43305</v>
      </c>
      <c r="P1756" s="21">
        <f t="shared" si="54"/>
        <v>1</v>
      </c>
      <c r="Q1756" s="22">
        <f t="shared" si="55"/>
        <v>-9</v>
      </c>
    </row>
    <row r="1757" spans="1:17" x14ac:dyDescent="0.2">
      <c r="A1757" s="23">
        <v>126095</v>
      </c>
      <c r="B1757" s="17" t="s">
        <v>219</v>
      </c>
      <c r="C1757" s="17" t="s">
        <v>7797</v>
      </c>
      <c r="D1757" s="17" t="s">
        <v>363</v>
      </c>
      <c r="E1757" s="17" t="s">
        <v>7693</v>
      </c>
      <c r="F1757" s="17" t="s">
        <v>7694</v>
      </c>
      <c r="G1757" s="18">
        <v>0</v>
      </c>
      <c r="H1757" s="18">
        <v>6.06</v>
      </c>
      <c r="I1757" s="19">
        <v>1950459.98</v>
      </c>
      <c r="J1757" s="20">
        <v>43231</v>
      </c>
      <c r="K1757" s="17" t="s">
        <v>10075</v>
      </c>
      <c r="L1757" s="17" t="s">
        <v>7744</v>
      </c>
      <c r="M1757" s="17" t="s">
        <v>4135</v>
      </c>
      <c r="N1757" s="20">
        <v>43376</v>
      </c>
      <c r="O1757" s="20">
        <v>43386</v>
      </c>
      <c r="P1757" s="21">
        <f t="shared" si="54"/>
        <v>1</v>
      </c>
      <c r="Q1757" s="22">
        <f t="shared" si="55"/>
        <v>10</v>
      </c>
    </row>
    <row r="1758" spans="1:17" x14ac:dyDescent="0.2">
      <c r="A1758" s="23">
        <v>84290.01</v>
      </c>
      <c r="B1758" s="17" t="s">
        <v>32</v>
      </c>
      <c r="C1758" s="17" t="s">
        <v>8524</v>
      </c>
      <c r="D1758" s="17" t="s">
        <v>114</v>
      </c>
      <c r="E1758" s="17" t="s">
        <v>7693</v>
      </c>
      <c r="F1758" s="17" t="s">
        <v>7694</v>
      </c>
      <c r="G1758" s="18">
        <v>13.67</v>
      </c>
      <c r="H1758" s="18">
        <v>21.92</v>
      </c>
      <c r="I1758" s="19">
        <v>4651078.62</v>
      </c>
      <c r="J1758" s="20">
        <v>41978</v>
      </c>
      <c r="K1758" s="17" t="s">
        <v>10077</v>
      </c>
      <c r="L1758" s="17" t="s">
        <v>7696</v>
      </c>
      <c r="M1758" s="17" t="s">
        <v>8086</v>
      </c>
      <c r="N1758" s="20">
        <v>42275</v>
      </c>
      <c r="O1758" s="20">
        <v>42275</v>
      </c>
      <c r="P1758" s="21">
        <f t="shared" si="54"/>
        <v>0</v>
      </c>
      <c r="Q1758" s="22">
        <f t="shared" si="55"/>
        <v>0</v>
      </c>
    </row>
    <row r="1759" spans="1:17" x14ac:dyDescent="0.2">
      <c r="A1759" s="23">
        <v>45617.01</v>
      </c>
      <c r="B1759" s="17" t="s">
        <v>121</v>
      </c>
      <c r="C1759" s="17" t="s">
        <v>7720</v>
      </c>
      <c r="D1759" s="17" t="s">
        <v>999</v>
      </c>
      <c r="E1759" s="17" t="s">
        <v>7693</v>
      </c>
      <c r="F1759" s="17" t="s">
        <v>7694</v>
      </c>
      <c r="G1759" s="18">
        <v>19.190000000000001</v>
      </c>
      <c r="H1759" s="18">
        <v>21.04</v>
      </c>
      <c r="I1759" s="19">
        <v>795762.2</v>
      </c>
      <c r="J1759" s="20">
        <v>41684</v>
      </c>
      <c r="K1759" s="17" t="s">
        <v>10078</v>
      </c>
      <c r="L1759" s="17" t="s">
        <v>7699</v>
      </c>
      <c r="M1759" s="17" t="s">
        <v>10079</v>
      </c>
      <c r="N1759" s="20">
        <v>41855</v>
      </c>
      <c r="O1759" s="20">
        <v>41855</v>
      </c>
      <c r="P1759" s="21">
        <f t="shared" si="54"/>
        <v>0</v>
      </c>
      <c r="Q1759" s="22">
        <f t="shared" si="55"/>
        <v>0</v>
      </c>
    </row>
    <row r="1760" spans="1:17" x14ac:dyDescent="0.2">
      <c r="A1760" s="23">
        <v>126083</v>
      </c>
      <c r="B1760" s="17" t="s">
        <v>40</v>
      </c>
      <c r="C1760" s="17" t="s">
        <v>7781</v>
      </c>
      <c r="D1760" s="17" t="s">
        <v>9416</v>
      </c>
      <c r="E1760" s="17" t="s">
        <v>7693</v>
      </c>
      <c r="F1760" s="17" t="s">
        <v>7694</v>
      </c>
      <c r="G1760" s="18">
        <v>10.76</v>
      </c>
      <c r="H1760" s="18">
        <v>16.02</v>
      </c>
      <c r="I1760" s="19">
        <v>553600</v>
      </c>
      <c r="J1760" s="20">
        <v>43231</v>
      </c>
      <c r="K1760" s="17" t="s">
        <v>10075</v>
      </c>
      <c r="L1760" s="17" t="s">
        <v>7744</v>
      </c>
      <c r="M1760" s="17" t="s">
        <v>3582</v>
      </c>
      <c r="N1760" s="20">
        <v>43376</v>
      </c>
      <c r="O1760" s="20">
        <v>43386</v>
      </c>
      <c r="P1760" s="21">
        <f t="shared" si="54"/>
        <v>1</v>
      </c>
      <c r="Q1760" s="22">
        <f t="shared" si="55"/>
        <v>10</v>
      </c>
    </row>
    <row r="1761" spans="1:17" x14ac:dyDescent="0.2">
      <c r="A1761" s="23">
        <v>125774</v>
      </c>
      <c r="B1761" s="17" t="s">
        <v>18</v>
      </c>
      <c r="C1761" s="17" t="s">
        <v>7700</v>
      </c>
      <c r="D1761" s="17" t="s">
        <v>114</v>
      </c>
      <c r="E1761" s="17" t="s">
        <v>7693</v>
      </c>
      <c r="F1761" s="17" t="s">
        <v>7694</v>
      </c>
      <c r="G1761" s="18">
        <v>9.56</v>
      </c>
      <c r="H1761" s="18">
        <v>11.74</v>
      </c>
      <c r="I1761" s="19">
        <v>2018907</v>
      </c>
      <c r="J1761" s="20">
        <v>43077</v>
      </c>
      <c r="K1761" s="17" t="s">
        <v>10080</v>
      </c>
      <c r="L1761" s="17" t="s">
        <v>7822</v>
      </c>
      <c r="M1761" s="17" t="s">
        <v>3213</v>
      </c>
      <c r="N1761" s="20">
        <v>43389</v>
      </c>
      <c r="O1761" s="20">
        <v>43262</v>
      </c>
      <c r="P1761" s="21">
        <f t="shared" si="54"/>
        <v>1</v>
      </c>
      <c r="Q1761" s="22">
        <f t="shared" si="55"/>
        <v>-127</v>
      </c>
    </row>
    <row r="1762" spans="1:17" x14ac:dyDescent="0.2">
      <c r="A1762" s="23">
        <v>114736</v>
      </c>
      <c r="B1762" s="17" t="s">
        <v>219</v>
      </c>
      <c r="C1762" s="17" t="s">
        <v>7797</v>
      </c>
      <c r="D1762" s="17" t="s">
        <v>363</v>
      </c>
      <c r="E1762" s="17" t="s">
        <v>7693</v>
      </c>
      <c r="F1762" s="17" t="s">
        <v>7694</v>
      </c>
      <c r="G1762" s="18">
        <v>16.100000000000001</v>
      </c>
      <c r="H1762" s="18">
        <v>26.71</v>
      </c>
      <c r="I1762" s="19">
        <v>1315339.6299999999</v>
      </c>
      <c r="J1762" s="20">
        <v>41733</v>
      </c>
      <c r="K1762" s="17" t="s">
        <v>10081</v>
      </c>
      <c r="L1762" s="17" t="s">
        <v>7744</v>
      </c>
      <c r="M1762" s="17" t="s">
        <v>8055</v>
      </c>
      <c r="N1762" s="20">
        <v>41911</v>
      </c>
      <c r="O1762" s="20">
        <v>41911</v>
      </c>
      <c r="P1762" s="21">
        <f t="shared" si="54"/>
        <v>0</v>
      </c>
      <c r="Q1762" s="22">
        <f t="shared" si="55"/>
        <v>0</v>
      </c>
    </row>
    <row r="1763" spans="1:17" x14ac:dyDescent="0.2">
      <c r="A1763" s="23">
        <v>119605</v>
      </c>
      <c r="B1763" s="17" t="s">
        <v>18</v>
      </c>
      <c r="C1763" s="17" t="s">
        <v>7700</v>
      </c>
      <c r="D1763" s="17" t="s">
        <v>363</v>
      </c>
      <c r="E1763" s="17" t="s">
        <v>7693</v>
      </c>
      <c r="F1763" s="17" t="s">
        <v>7694</v>
      </c>
      <c r="G1763" s="18">
        <v>1.1399999999999999</v>
      </c>
      <c r="H1763" s="18">
        <v>3.47</v>
      </c>
      <c r="I1763" s="19">
        <v>1265107.97</v>
      </c>
      <c r="J1763" s="20">
        <v>41733</v>
      </c>
      <c r="K1763" s="17" t="s">
        <v>10082</v>
      </c>
      <c r="L1763" s="17" t="s">
        <v>7937</v>
      </c>
      <c r="M1763" s="17" t="s">
        <v>8074</v>
      </c>
      <c r="N1763" s="20">
        <v>43409</v>
      </c>
      <c r="O1763" s="20">
        <v>41912</v>
      </c>
      <c r="P1763" s="21">
        <f t="shared" si="54"/>
        <v>1</v>
      </c>
      <c r="Q1763" s="22">
        <f t="shared" si="55"/>
        <v>-1497</v>
      </c>
    </row>
    <row r="1764" spans="1:17" x14ac:dyDescent="0.2">
      <c r="A1764" s="23">
        <v>84323.01</v>
      </c>
      <c r="B1764" s="17" t="s">
        <v>40</v>
      </c>
      <c r="C1764" s="17" t="s">
        <v>7781</v>
      </c>
      <c r="D1764" s="17" t="s">
        <v>3859</v>
      </c>
      <c r="E1764" s="17" t="s">
        <v>7693</v>
      </c>
      <c r="F1764" s="17" t="s">
        <v>7694</v>
      </c>
      <c r="G1764" s="18">
        <v>0</v>
      </c>
      <c r="H1764" s="18">
        <v>2.98</v>
      </c>
      <c r="I1764" s="19">
        <v>1965974.7</v>
      </c>
      <c r="J1764" s="20">
        <v>41978</v>
      </c>
      <c r="K1764" s="17" t="s">
        <v>8058</v>
      </c>
      <c r="L1764" s="17" t="s">
        <v>7744</v>
      </c>
      <c r="M1764" s="17" t="s">
        <v>8059</v>
      </c>
      <c r="N1764" s="20">
        <v>42247</v>
      </c>
      <c r="O1764" s="20">
        <v>42247</v>
      </c>
      <c r="P1764" s="21">
        <f t="shared" si="54"/>
        <v>0</v>
      </c>
      <c r="Q1764" s="22">
        <f t="shared" si="55"/>
        <v>0</v>
      </c>
    </row>
    <row r="1765" spans="1:17" x14ac:dyDescent="0.2">
      <c r="A1765" s="23">
        <v>126313</v>
      </c>
      <c r="B1765" s="17" t="s">
        <v>233</v>
      </c>
      <c r="C1765" s="17" t="s">
        <v>8313</v>
      </c>
      <c r="D1765" s="17" t="s">
        <v>360</v>
      </c>
      <c r="E1765" s="17" t="s">
        <v>7693</v>
      </c>
      <c r="F1765" s="17" t="s">
        <v>7694</v>
      </c>
      <c r="G1765" s="18">
        <v>25.45</v>
      </c>
      <c r="H1765" s="18">
        <v>31.32</v>
      </c>
      <c r="I1765" s="19">
        <v>3584410.68</v>
      </c>
      <c r="J1765" s="20">
        <v>43182</v>
      </c>
      <c r="K1765" s="17" t="s">
        <v>10083</v>
      </c>
      <c r="L1765" s="17" t="s">
        <v>7763</v>
      </c>
      <c r="M1765" s="17" t="s">
        <v>3213</v>
      </c>
      <c r="N1765" s="20">
        <v>43410</v>
      </c>
      <c r="O1765" s="20">
        <v>43386</v>
      </c>
      <c r="P1765" s="21">
        <f t="shared" si="54"/>
        <v>1</v>
      </c>
      <c r="Q1765" s="22">
        <f t="shared" si="55"/>
        <v>-24</v>
      </c>
    </row>
    <row r="1766" spans="1:17" x14ac:dyDescent="0.2">
      <c r="A1766" s="23">
        <v>84203.01</v>
      </c>
      <c r="B1766" s="17" t="s">
        <v>239</v>
      </c>
      <c r="C1766" s="17" t="s">
        <v>7976</v>
      </c>
      <c r="D1766" s="17" t="s">
        <v>114</v>
      </c>
      <c r="E1766" s="17" t="s">
        <v>7693</v>
      </c>
      <c r="F1766" s="17" t="s">
        <v>7694</v>
      </c>
      <c r="G1766" s="18">
        <v>0</v>
      </c>
      <c r="H1766" s="18">
        <v>13.35</v>
      </c>
      <c r="I1766" s="19">
        <v>8197261.25</v>
      </c>
      <c r="J1766" s="20">
        <v>41565</v>
      </c>
      <c r="K1766" s="17" t="s">
        <v>10084</v>
      </c>
      <c r="L1766" s="17" t="s">
        <v>7763</v>
      </c>
      <c r="M1766" s="17" t="s">
        <v>9105</v>
      </c>
      <c r="N1766" s="20">
        <v>41911</v>
      </c>
      <c r="O1766" s="20">
        <v>41911</v>
      </c>
      <c r="P1766" s="21">
        <f t="shared" si="54"/>
        <v>0</v>
      </c>
      <c r="Q1766" s="22">
        <f t="shared" si="55"/>
        <v>0</v>
      </c>
    </row>
    <row r="1767" spans="1:17" x14ac:dyDescent="0.2">
      <c r="A1767" s="23">
        <v>126157</v>
      </c>
      <c r="B1767" s="17" t="s">
        <v>803</v>
      </c>
      <c r="C1767" s="17" t="s">
        <v>8000</v>
      </c>
      <c r="D1767" s="17" t="s">
        <v>676</v>
      </c>
      <c r="E1767" s="17" t="s">
        <v>7693</v>
      </c>
      <c r="F1767" s="17" t="s">
        <v>7694</v>
      </c>
      <c r="G1767" s="18">
        <v>1.0900000000000001</v>
      </c>
      <c r="H1767" s="18">
        <v>4.76</v>
      </c>
      <c r="I1767" s="19">
        <v>1967978.84</v>
      </c>
      <c r="J1767" s="20">
        <v>43231</v>
      </c>
      <c r="K1767" s="17" t="s">
        <v>10085</v>
      </c>
      <c r="L1767" s="17" t="s">
        <v>7699</v>
      </c>
      <c r="M1767" s="17" t="s">
        <v>3213</v>
      </c>
      <c r="N1767" s="20">
        <v>43417</v>
      </c>
      <c r="O1767" s="20">
        <v>43425</v>
      </c>
      <c r="P1767" s="21">
        <f t="shared" si="54"/>
        <v>1</v>
      </c>
      <c r="Q1767" s="22">
        <f t="shared" si="55"/>
        <v>8</v>
      </c>
    </row>
    <row r="1768" spans="1:17" x14ac:dyDescent="0.2">
      <c r="A1768" s="23">
        <v>123918</v>
      </c>
      <c r="B1768" s="17" t="s">
        <v>190</v>
      </c>
      <c r="C1768" s="17" t="s">
        <v>7903</v>
      </c>
      <c r="D1768" s="17" t="s">
        <v>6416</v>
      </c>
      <c r="E1768" s="17" t="s">
        <v>7693</v>
      </c>
      <c r="F1768" s="17" t="s">
        <v>7694</v>
      </c>
      <c r="G1768" s="18">
        <v>3.05</v>
      </c>
      <c r="H1768" s="18">
        <v>10.84</v>
      </c>
      <c r="I1768" s="19">
        <v>754512</v>
      </c>
      <c r="J1768" s="20">
        <v>43140</v>
      </c>
      <c r="K1768" s="17" t="s">
        <v>10086</v>
      </c>
      <c r="L1768" s="17" t="s">
        <v>7763</v>
      </c>
      <c r="M1768" s="17" t="s">
        <v>4135</v>
      </c>
      <c r="N1768" s="20">
        <v>43496</v>
      </c>
      <c r="O1768" s="20">
        <v>43286</v>
      </c>
      <c r="P1768" s="21">
        <f t="shared" si="54"/>
        <v>1</v>
      </c>
      <c r="Q1768" s="22">
        <f t="shared" si="55"/>
        <v>-210</v>
      </c>
    </row>
    <row r="1769" spans="1:17" x14ac:dyDescent="0.2">
      <c r="A1769" s="23">
        <v>126543</v>
      </c>
      <c r="B1769" s="17" t="s">
        <v>259</v>
      </c>
      <c r="C1769" s="17" t="s">
        <v>7863</v>
      </c>
      <c r="D1769" s="17" t="s">
        <v>9364</v>
      </c>
      <c r="E1769" s="17" t="s">
        <v>8519</v>
      </c>
      <c r="F1769" s="17" t="s">
        <v>7694</v>
      </c>
      <c r="G1769" s="18">
        <v>0</v>
      </c>
      <c r="H1769" s="18">
        <v>0.43</v>
      </c>
      <c r="I1769" s="19">
        <v>2759000</v>
      </c>
      <c r="J1769" s="20">
        <v>43182</v>
      </c>
      <c r="K1769" s="17" t="s">
        <v>10087</v>
      </c>
      <c r="L1769" s="17" t="s">
        <v>7763</v>
      </c>
      <c r="M1769" s="17" t="s">
        <v>4718</v>
      </c>
      <c r="N1769" s="20">
        <v>43502</v>
      </c>
      <c r="O1769" s="20">
        <v>43341</v>
      </c>
      <c r="P1769" s="21">
        <f t="shared" si="54"/>
        <v>1</v>
      </c>
      <c r="Q1769" s="22">
        <f t="shared" si="55"/>
        <v>-161</v>
      </c>
    </row>
    <row r="1770" spans="1:17" x14ac:dyDescent="0.2">
      <c r="A1770" s="23">
        <v>126543</v>
      </c>
      <c r="B1770" s="17" t="s">
        <v>190</v>
      </c>
      <c r="C1770" s="17" t="s">
        <v>7903</v>
      </c>
      <c r="D1770" s="17" t="s">
        <v>9364</v>
      </c>
      <c r="E1770" s="17" t="s">
        <v>8519</v>
      </c>
      <c r="F1770" s="17" t="s">
        <v>7694</v>
      </c>
      <c r="G1770" s="18">
        <v>0</v>
      </c>
      <c r="H1770" s="18">
        <v>14.95</v>
      </c>
      <c r="I1770" s="19">
        <v>2759000</v>
      </c>
      <c r="J1770" s="20">
        <v>43182</v>
      </c>
      <c r="K1770" s="17" t="s">
        <v>10087</v>
      </c>
      <c r="L1770" s="17" t="s">
        <v>7763</v>
      </c>
      <c r="M1770" s="17" t="s">
        <v>4718</v>
      </c>
      <c r="N1770" s="20">
        <v>43502</v>
      </c>
      <c r="O1770" s="20">
        <v>43341</v>
      </c>
      <c r="P1770" s="21">
        <f t="shared" si="54"/>
        <v>1</v>
      </c>
      <c r="Q1770" s="22">
        <f t="shared" si="55"/>
        <v>-161</v>
      </c>
    </row>
    <row r="1771" spans="1:17" x14ac:dyDescent="0.2">
      <c r="A1771" s="23">
        <v>125644</v>
      </c>
      <c r="B1771" s="17" t="s">
        <v>54</v>
      </c>
      <c r="C1771" s="17" t="s">
        <v>7709</v>
      </c>
      <c r="D1771" s="17" t="s">
        <v>114</v>
      </c>
      <c r="E1771" s="17" t="s">
        <v>7693</v>
      </c>
      <c r="F1771" s="17" t="s">
        <v>7694</v>
      </c>
      <c r="G1771" s="18">
        <v>17.28</v>
      </c>
      <c r="H1771" s="18">
        <v>21.4</v>
      </c>
      <c r="I1771" s="19">
        <v>6946860</v>
      </c>
      <c r="J1771" s="20">
        <v>43182</v>
      </c>
      <c r="K1771" s="17" t="s">
        <v>10088</v>
      </c>
      <c r="L1771" s="17" t="s">
        <v>8110</v>
      </c>
      <c r="M1771" s="17" t="s">
        <v>3213</v>
      </c>
      <c r="N1771" s="20">
        <v>43616</v>
      </c>
      <c r="O1771" s="20">
        <v>43434</v>
      </c>
      <c r="P1771" s="21">
        <f t="shared" si="54"/>
        <v>1</v>
      </c>
      <c r="Q1771" s="22">
        <f t="shared" si="55"/>
        <v>-182</v>
      </c>
    </row>
    <row r="1772" spans="1:17" x14ac:dyDescent="0.2">
      <c r="A1772" s="23">
        <v>119620</v>
      </c>
      <c r="B1772" s="17" t="s">
        <v>202</v>
      </c>
      <c r="C1772" s="17" t="s">
        <v>8070</v>
      </c>
      <c r="D1772" s="17" t="s">
        <v>8340</v>
      </c>
      <c r="E1772" s="17" t="s">
        <v>7693</v>
      </c>
      <c r="F1772" s="17" t="s">
        <v>7694</v>
      </c>
      <c r="G1772" s="18">
        <v>0</v>
      </c>
      <c r="H1772" s="18">
        <v>4.88</v>
      </c>
      <c r="I1772" s="19">
        <v>199108.61</v>
      </c>
      <c r="J1772" s="20">
        <v>41684</v>
      </c>
      <c r="K1772" s="17" t="s">
        <v>10089</v>
      </c>
      <c r="L1772" s="17" t="s">
        <v>7763</v>
      </c>
      <c r="M1772" s="17" t="s">
        <v>10090</v>
      </c>
      <c r="N1772" s="20">
        <v>41834</v>
      </c>
      <c r="O1772" s="20">
        <v>41834</v>
      </c>
      <c r="P1772" s="21">
        <f t="shared" si="54"/>
        <v>0</v>
      </c>
      <c r="Q1772" s="22">
        <f t="shared" si="55"/>
        <v>0</v>
      </c>
    </row>
    <row r="1773" spans="1:17" x14ac:dyDescent="0.2">
      <c r="A1773" s="23">
        <v>84111.01</v>
      </c>
      <c r="B1773" s="17" t="s">
        <v>278</v>
      </c>
      <c r="C1773" s="17" t="s">
        <v>7968</v>
      </c>
      <c r="D1773" s="17" t="s">
        <v>1796</v>
      </c>
      <c r="E1773" s="17" t="s">
        <v>7693</v>
      </c>
      <c r="F1773" s="17" t="s">
        <v>7694</v>
      </c>
      <c r="G1773" s="18">
        <v>0</v>
      </c>
      <c r="H1773" s="18">
        <v>4.6399999999999997</v>
      </c>
      <c r="I1773" s="19">
        <v>149528.51999999999</v>
      </c>
      <c r="J1773" s="20">
        <v>42048</v>
      </c>
      <c r="K1773" s="17" t="s">
        <v>8464</v>
      </c>
      <c r="L1773" s="17" t="s">
        <v>8034</v>
      </c>
      <c r="M1773" s="17" t="s">
        <v>8465</v>
      </c>
      <c r="N1773" s="20">
        <v>42180</v>
      </c>
      <c r="O1773" s="20">
        <v>42180</v>
      </c>
      <c r="P1773" s="21">
        <f t="shared" si="54"/>
        <v>0</v>
      </c>
      <c r="Q1773" s="22">
        <f t="shared" si="55"/>
        <v>0</v>
      </c>
    </row>
    <row r="1774" spans="1:17" x14ac:dyDescent="0.2">
      <c r="A1774" s="23">
        <v>121034</v>
      </c>
      <c r="B1774" s="17" t="s">
        <v>102</v>
      </c>
      <c r="C1774" s="17" t="s">
        <v>7969</v>
      </c>
      <c r="D1774" s="17" t="s">
        <v>10091</v>
      </c>
      <c r="E1774" s="17" t="s">
        <v>7693</v>
      </c>
      <c r="F1774" s="17" t="s">
        <v>7694</v>
      </c>
      <c r="G1774" s="18">
        <v>0</v>
      </c>
      <c r="H1774" s="18">
        <v>12.07</v>
      </c>
      <c r="I1774" s="19">
        <v>389000</v>
      </c>
      <c r="J1774" s="20">
        <v>42048</v>
      </c>
      <c r="K1774" s="17" t="s">
        <v>8795</v>
      </c>
      <c r="L1774" s="17" t="s">
        <v>8491</v>
      </c>
      <c r="M1774" s="17" t="s">
        <v>8035</v>
      </c>
      <c r="N1774" s="20">
        <v>42560</v>
      </c>
      <c r="O1774" s="20">
        <v>42560</v>
      </c>
      <c r="P1774" s="21">
        <f t="shared" si="54"/>
        <v>0</v>
      </c>
      <c r="Q1774" s="22">
        <f t="shared" si="55"/>
        <v>0</v>
      </c>
    </row>
    <row r="1775" spans="1:17" x14ac:dyDescent="0.2">
      <c r="A1775" s="23">
        <v>125644</v>
      </c>
      <c r="B1775" s="17" t="s">
        <v>54</v>
      </c>
      <c r="C1775" s="17" t="s">
        <v>7709</v>
      </c>
      <c r="D1775" s="17" t="s">
        <v>114</v>
      </c>
      <c r="E1775" s="17" t="s">
        <v>7693</v>
      </c>
      <c r="F1775" s="17" t="s">
        <v>7694</v>
      </c>
      <c r="G1775" s="18">
        <v>17.28</v>
      </c>
      <c r="H1775" s="18">
        <v>21.4</v>
      </c>
      <c r="I1775" s="19">
        <v>6946860</v>
      </c>
      <c r="J1775" s="20">
        <v>43182</v>
      </c>
      <c r="K1775" s="17" t="s">
        <v>10088</v>
      </c>
      <c r="L1775" s="17" t="s">
        <v>8110</v>
      </c>
      <c r="M1775" s="17" t="s">
        <v>3213</v>
      </c>
      <c r="N1775" s="20">
        <v>43616</v>
      </c>
      <c r="O1775" s="20">
        <v>43600</v>
      </c>
      <c r="P1775" s="21">
        <f t="shared" si="54"/>
        <v>1</v>
      </c>
      <c r="Q1775" s="22">
        <f t="shared" si="55"/>
        <v>-16</v>
      </c>
    </row>
    <row r="1776" spans="1:17" x14ac:dyDescent="0.2">
      <c r="A1776" s="23">
        <v>101471.01</v>
      </c>
      <c r="B1776" s="17" t="s">
        <v>40</v>
      </c>
      <c r="C1776" s="17" t="s">
        <v>7781</v>
      </c>
      <c r="D1776" s="17" t="s">
        <v>122</v>
      </c>
      <c r="E1776" s="17" t="s">
        <v>7693</v>
      </c>
      <c r="F1776" s="17" t="s">
        <v>7694</v>
      </c>
      <c r="G1776" s="18">
        <v>0</v>
      </c>
      <c r="H1776" s="18">
        <v>3.6</v>
      </c>
      <c r="I1776" s="19">
        <v>3623402.58</v>
      </c>
      <c r="J1776" s="20">
        <v>41614</v>
      </c>
      <c r="K1776" s="17" t="s">
        <v>8767</v>
      </c>
      <c r="L1776" s="17" t="s">
        <v>7699</v>
      </c>
      <c r="M1776" s="17" t="s">
        <v>8086</v>
      </c>
      <c r="N1776" s="20">
        <v>41877</v>
      </c>
      <c r="O1776" s="20">
        <v>41877</v>
      </c>
      <c r="P1776" s="21">
        <f t="shared" si="54"/>
        <v>0</v>
      </c>
      <c r="Q1776" s="22">
        <f t="shared" si="55"/>
        <v>0</v>
      </c>
    </row>
    <row r="1777" spans="1:17" x14ac:dyDescent="0.2">
      <c r="A1777" s="23">
        <v>83388.02</v>
      </c>
      <c r="B1777" s="17" t="s">
        <v>239</v>
      </c>
      <c r="C1777" s="17" t="s">
        <v>7976</v>
      </c>
      <c r="D1777" s="17" t="s">
        <v>363</v>
      </c>
      <c r="E1777" s="17" t="s">
        <v>7693</v>
      </c>
      <c r="F1777" s="17" t="s">
        <v>7694</v>
      </c>
      <c r="G1777" s="18">
        <v>15</v>
      </c>
      <c r="H1777" s="18">
        <v>20.2</v>
      </c>
      <c r="I1777" s="19">
        <v>508440.59</v>
      </c>
      <c r="J1777" s="20">
        <v>42090</v>
      </c>
      <c r="K1777" s="17" t="s">
        <v>10093</v>
      </c>
      <c r="L1777" s="17" t="s">
        <v>7728</v>
      </c>
      <c r="M1777" s="17" t="s">
        <v>3213</v>
      </c>
      <c r="N1777" s="20">
        <v>42237</v>
      </c>
      <c r="O1777" s="20">
        <v>42237</v>
      </c>
      <c r="P1777" s="21">
        <f t="shared" si="54"/>
        <v>0</v>
      </c>
      <c r="Q1777" s="22">
        <f t="shared" si="55"/>
        <v>0</v>
      </c>
    </row>
    <row r="1778" spans="1:17" x14ac:dyDescent="0.2">
      <c r="A1778" s="23">
        <v>121077</v>
      </c>
      <c r="B1778" s="17" t="s">
        <v>259</v>
      </c>
      <c r="C1778" s="17" t="s">
        <v>7863</v>
      </c>
      <c r="D1778" s="17" t="s">
        <v>1011</v>
      </c>
      <c r="E1778" s="17" t="s">
        <v>7693</v>
      </c>
      <c r="F1778" s="17" t="s">
        <v>7710</v>
      </c>
      <c r="G1778" s="18">
        <v>0</v>
      </c>
      <c r="H1778" s="18">
        <v>10.4</v>
      </c>
      <c r="I1778" s="19">
        <v>1281245.2</v>
      </c>
      <c r="J1778" s="20">
        <v>42090</v>
      </c>
      <c r="K1778" s="17" t="s">
        <v>10094</v>
      </c>
      <c r="L1778" s="17" t="s">
        <v>8034</v>
      </c>
      <c r="M1778" s="17" t="s">
        <v>8488</v>
      </c>
      <c r="N1778" s="20">
        <v>42230</v>
      </c>
      <c r="O1778" s="20">
        <v>42230</v>
      </c>
      <c r="P1778" s="21">
        <f t="shared" si="54"/>
        <v>0</v>
      </c>
      <c r="Q1778" s="22">
        <f t="shared" si="55"/>
        <v>0</v>
      </c>
    </row>
    <row r="1779" spans="1:17" x14ac:dyDescent="0.2">
      <c r="A1779" s="23">
        <v>121043</v>
      </c>
      <c r="B1779" s="17" t="s">
        <v>83</v>
      </c>
      <c r="C1779" s="17" t="s">
        <v>8094</v>
      </c>
      <c r="D1779" s="17" t="s">
        <v>137</v>
      </c>
      <c r="E1779" s="17" t="s">
        <v>7693</v>
      </c>
      <c r="F1779" s="17" t="s">
        <v>7694</v>
      </c>
      <c r="G1779" s="18">
        <v>1.72</v>
      </c>
      <c r="H1779" s="18">
        <v>2.89</v>
      </c>
      <c r="I1779" s="19">
        <v>246681.69</v>
      </c>
      <c r="J1779" s="20">
        <v>42090</v>
      </c>
      <c r="K1779" s="17" t="s">
        <v>10095</v>
      </c>
      <c r="L1779" s="17" t="s">
        <v>7696</v>
      </c>
      <c r="M1779" s="17" t="s">
        <v>8035</v>
      </c>
      <c r="N1779" s="20">
        <v>42162</v>
      </c>
      <c r="O1779" s="20">
        <v>42162</v>
      </c>
      <c r="P1779" s="21">
        <f t="shared" si="54"/>
        <v>0</v>
      </c>
      <c r="Q1779" s="22">
        <f t="shared" si="55"/>
        <v>0</v>
      </c>
    </row>
    <row r="1780" spans="1:17" x14ac:dyDescent="0.2">
      <c r="A1780" s="23">
        <v>83407.009999999995</v>
      </c>
      <c r="B1780" s="17" t="s">
        <v>292</v>
      </c>
      <c r="C1780" s="17" t="s">
        <v>8052</v>
      </c>
      <c r="D1780" s="17" t="s">
        <v>1772</v>
      </c>
      <c r="E1780" s="17" t="s">
        <v>7693</v>
      </c>
      <c r="F1780" s="17" t="s">
        <v>7694</v>
      </c>
      <c r="G1780" s="18">
        <v>4.8899999999999997</v>
      </c>
      <c r="H1780" s="18">
        <v>13.84</v>
      </c>
      <c r="I1780" s="19">
        <v>773989.77</v>
      </c>
      <c r="J1780" s="20">
        <v>42048</v>
      </c>
      <c r="K1780" s="17" t="s">
        <v>10097</v>
      </c>
      <c r="L1780" s="17" t="s">
        <v>7744</v>
      </c>
      <c r="M1780" s="17" t="s">
        <v>8474</v>
      </c>
      <c r="N1780" s="20">
        <v>42202</v>
      </c>
      <c r="O1780" s="20">
        <v>42202</v>
      </c>
      <c r="P1780" s="21">
        <f t="shared" si="54"/>
        <v>0</v>
      </c>
      <c r="Q1780" s="22">
        <f t="shared" si="55"/>
        <v>0</v>
      </c>
    </row>
    <row r="1781" spans="1:17" x14ac:dyDescent="0.2">
      <c r="A1781" s="23">
        <v>127335</v>
      </c>
      <c r="B1781" s="17" t="s">
        <v>227</v>
      </c>
      <c r="C1781" s="17" t="s">
        <v>7882</v>
      </c>
      <c r="D1781" s="17" t="s">
        <v>683</v>
      </c>
      <c r="E1781" s="17" t="s">
        <v>7693</v>
      </c>
      <c r="F1781" s="17" t="s">
        <v>7694</v>
      </c>
      <c r="G1781" s="18">
        <v>17.39</v>
      </c>
      <c r="H1781" s="18">
        <v>30.98</v>
      </c>
      <c r="I1781" s="19">
        <v>2658663</v>
      </c>
      <c r="J1781" s="20">
        <v>43504</v>
      </c>
      <c r="K1781" s="17" t="s">
        <v>10098</v>
      </c>
      <c r="L1781" s="17" t="s">
        <v>7822</v>
      </c>
      <c r="M1781" s="17" t="s">
        <v>5445</v>
      </c>
      <c r="N1781" s="20">
        <v>43671</v>
      </c>
      <c r="O1781" s="20">
        <v>43708</v>
      </c>
      <c r="P1781" s="21">
        <f t="shared" si="54"/>
        <v>1</v>
      </c>
      <c r="Q1781" s="22">
        <f t="shared" si="55"/>
        <v>37</v>
      </c>
    </row>
    <row r="1782" spans="1:17" x14ac:dyDescent="0.2">
      <c r="A1782" s="23">
        <v>109910.01</v>
      </c>
      <c r="B1782" s="17" t="s">
        <v>18</v>
      </c>
      <c r="C1782" s="17" t="s">
        <v>7700</v>
      </c>
      <c r="D1782" s="17" t="s">
        <v>114</v>
      </c>
      <c r="E1782" s="17" t="s">
        <v>7693</v>
      </c>
      <c r="F1782" s="17" t="s">
        <v>7694</v>
      </c>
      <c r="G1782" s="18">
        <v>28.98</v>
      </c>
      <c r="H1782" s="18">
        <v>28.98</v>
      </c>
      <c r="I1782" s="19">
        <v>4635416</v>
      </c>
      <c r="J1782" s="20">
        <v>41565</v>
      </c>
      <c r="K1782" s="17" t="s">
        <v>9794</v>
      </c>
      <c r="L1782" s="17" t="s">
        <v>7822</v>
      </c>
      <c r="M1782" s="17" t="s">
        <v>9795</v>
      </c>
      <c r="N1782" s="20">
        <v>41851</v>
      </c>
      <c r="O1782" s="20">
        <v>41851</v>
      </c>
      <c r="P1782" s="21">
        <f t="shared" si="54"/>
        <v>0</v>
      </c>
      <c r="Q1782" s="22">
        <f t="shared" si="55"/>
        <v>0</v>
      </c>
    </row>
    <row r="1783" spans="1:17" x14ac:dyDescent="0.2">
      <c r="A1783" s="23">
        <v>109910.01</v>
      </c>
      <c r="B1783" s="17" t="s">
        <v>18</v>
      </c>
      <c r="C1783" s="17" t="s">
        <v>7700</v>
      </c>
      <c r="D1783" s="17" t="s">
        <v>114</v>
      </c>
      <c r="E1783" s="17" t="s">
        <v>7693</v>
      </c>
      <c r="F1783" s="17" t="s">
        <v>7694</v>
      </c>
      <c r="G1783" s="18">
        <v>29.74</v>
      </c>
      <c r="H1783" s="18">
        <v>29.74</v>
      </c>
      <c r="I1783" s="19">
        <v>4635416</v>
      </c>
      <c r="J1783" s="20">
        <v>41565</v>
      </c>
      <c r="K1783" s="17" t="s">
        <v>9794</v>
      </c>
      <c r="L1783" s="17" t="s">
        <v>7822</v>
      </c>
      <c r="M1783" s="17" t="s">
        <v>9795</v>
      </c>
      <c r="N1783" s="20">
        <v>41851</v>
      </c>
      <c r="O1783" s="20">
        <v>41851</v>
      </c>
      <c r="P1783" s="21">
        <f t="shared" si="54"/>
        <v>0</v>
      </c>
      <c r="Q1783" s="22">
        <f t="shared" si="55"/>
        <v>0</v>
      </c>
    </row>
    <row r="1784" spans="1:17" x14ac:dyDescent="0.2">
      <c r="A1784" s="23">
        <v>127348</v>
      </c>
      <c r="B1784" s="17" t="s">
        <v>227</v>
      </c>
      <c r="C1784" s="17" t="s">
        <v>7882</v>
      </c>
      <c r="D1784" s="17" t="s">
        <v>604</v>
      </c>
      <c r="E1784" s="17" t="s">
        <v>7693</v>
      </c>
      <c r="F1784" s="17" t="s">
        <v>7694</v>
      </c>
      <c r="G1784" s="18">
        <v>6.85</v>
      </c>
      <c r="H1784" s="18">
        <v>12.47</v>
      </c>
      <c r="I1784" s="19">
        <v>1340100</v>
      </c>
      <c r="J1784" s="20">
        <v>43595</v>
      </c>
      <c r="K1784" s="17" t="s">
        <v>10099</v>
      </c>
      <c r="L1784" s="17" t="s">
        <v>7822</v>
      </c>
      <c r="M1784" s="17" t="s">
        <v>5477</v>
      </c>
      <c r="N1784" s="20">
        <v>43700</v>
      </c>
      <c r="O1784" s="20">
        <v>43704</v>
      </c>
      <c r="P1784" s="21">
        <f t="shared" si="54"/>
        <v>1</v>
      </c>
      <c r="Q1784" s="22">
        <f t="shared" si="55"/>
        <v>4</v>
      </c>
    </row>
    <row r="1785" spans="1:17" x14ac:dyDescent="0.2">
      <c r="A1785" s="23">
        <v>120431</v>
      </c>
      <c r="B1785" s="17" t="s">
        <v>124</v>
      </c>
      <c r="C1785" s="17" t="s">
        <v>7894</v>
      </c>
      <c r="D1785" s="17" t="s">
        <v>450</v>
      </c>
      <c r="E1785" s="17" t="s">
        <v>7693</v>
      </c>
      <c r="F1785" s="17" t="s">
        <v>7694</v>
      </c>
      <c r="G1785" s="18">
        <v>1.84</v>
      </c>
      <c r="H1785" s="18">
        <v>18.13</v>
      </c>
      <c r="I1785" s="19">
        <v>616375.42000000004</v>
      </c>
      <c r="J1785" s="20">
        <v>42048</v>
      </c>
      <c r="K1785" s="17" t="s">
        <v>10100</v>
      </c>
      <c r="L1785" s="17" t="s">
        <v>8034</v>
      </c>
      <c r="M1785" s="17" t="s">
        <v>10101</v>
      </c>
      <c r="N1785" s="20">
        <v>42284</v>
      </c>
      <c r="O1785" s="20">
        <v>42284</v>
      </c>
      <c r="P1785" s="21">
        <f t="shared" si="54"/>
        <v>0</v>
      </c>
      <c r="Q1785" s="22">
        <f t="shared" si="55"/>
        <v>0</v>
      </c>
    </row>
    <row r="1786" spans="1:17" x14ac:dyDescent="0.2">
      <c r="A1786" s="23">
        <v>119417</v>
      </c>
      <c r="B1786" s="17" t="s">
        <v>40</v>
      </c>
      <c r="C1786" s="17" t="s">
        <v>7781</v>
      </c>
      <c r="D1786" s="17" t="s">
        <v>9466</v>
      </c>
      <c r="E1786" s="17" t="s">
        <v>7693</v>
      </c>
      <c r="F1786" s="17" t="s">
        <v>7694</v>
      </c>
      <c r="G1786" s="18">
        <v>17.3</v>
      </c>
      <c r="H1786" s="18">
        <v>20.11</v>
      </c>
      <c r="I1786" s="19">
        <v>902484.98</v>
      </c>
      <c r="J1786" s="20">
        <v>42412</v>
      </c>
      <c r="K1786" s="17" t="s">
        <v>9467</v>
      </c>
      <c r="L1786" s="17" t="s">
        <v>7699</v>
      </c>
      <c r="M1786" s="17" t="s">
        <v>3213</v>
      </c>
      <c r="N1786" s="20">
        <v>42625</v>
      </c>
      <c r="O1786" s="20">
        <v>42625</v>
      </c>
      <c r="P1786" s="21">
        <f t="shared" si="54"/>
        <v>0</v>
      </c>
      <c r="Q1786" s="22">
        <f t="shared" si="55"/>
        <v>0</v>
      </c>
    </row>
    <row r="1787" spans="1:17" x14ac:dyDescent="0.2">
      <c r="A1787" s="23">
        <v>103818.01</v>
      </c>
      <c r="B1787" s="17" t="s">
        <v>152</v>
      </c>
      <c r="C1787" s="17" t="s">
        <v>7994</v>
      </c>
      <c r="D1787" s="17" t="s">
        <v>913</v>
      </c>
      <c r="E1787" s="17" t="s">
        <v>7693</v>
      </c>
      <c r="F1787" s="17" t="s">
        <v>7694</v>
      </c>
      <c r="G1787" s="18">
        <v>31.6</v>
      </c>
      <c r="H1787" s="18">
        <v>37.76</v>
      </c>
      <c r="I1787" s="19">
        <v>752213.47</v>
      </c>
      <c r="J1787" s="20">
        <v>42048</v>
      </c>
      <c r="K1787" s="17" t="s">
        <v>10103</v>
      </c>
      <c r="L1787" s="17" t="s">
        <v>7699</v>
      </c>
      <c r="M1787" s="17" t="s">
        <v>3213</v>
      </c>
      <c r="N1787" s="20">
        <v>42200</v>
      </c>
      <c r="O1787" s="20">
        <v>42200</v>
      </c>
      <c r="P1787" s="21">
        <f t="shared" si="54"/>
        <v>0</v>
      </c>
      <c r="Q1787" s="22">
        <f t="shared" si="55"/>
        <v>0</v>
      </c>
    </row>
    <row r="1788" spans="1:17" x14ac:dyDescent="0.2">
      <c r="A1788" s="23">
        <v>102338.01</v>
      </c>
      <c r="B1788" s="17" t="s">
        <v>219</v>
      </c>
      <c r="C1788" s="17" t="s">
        <v>7797</v>
      </c>
      <c r="D1788" s="17" t="s">
        <v>379</v>
      </c>
      <c r="E1788" s="17" t="s">
        <v>7693</v>
      </c>
      <c r="F1788" s="17" t="s">
        <v>7694</v>
      </c>
      <c r="G1788" s="18">
        <v>7.85</v>
      </c>
      <c r="H1788" s="18">
        <v>17.079999999999998</v>
      </c>
      <c r="I1788" s="19">
        <v>292600</v>
      </c>
      <c r="J1788" s="20">
        <v>42048</v>
      </c>
      <c r="K1788" s="17" t="s">
        <v>8795</v>
      </c>
      <c r="L1788" s="17" t="s">
        <v>8491</v>
      </c>
      <c r="M1788" s="17" t="s">
        <v>8035</v>
      </c>
      <c r="N1788" s="20">
        <v>42560</v>
      </c>
      <c r="O1788" s="20">
        <v>42560</v>
      </c>
      <c r="P1788" s="21">
        <f t="shared" si="54"/>
        <v>0</v>
      </c>
      <c r="Q1788" s="22">
        <f t="shared" si="55"/>
        <v>0</v>
      </c>
    </row>
    <row r="1789" spans="1:17" x14ac:dyDescent="0.2">
      <c r="A1789" s="23">
        <v>82192.02</v>
      </c>
      <c r="B1789" s="17" t="s">
        <v>131</v>
      </c>
      <c r="C1789" s="17" t="s">
        <v>7753</v>
      </c>
      <c r="D1789" s="17" t="s">
        <v>108</v>
      </c>
      <c r="E1789" s="17" t="s">
        <v>7693</v>
      </c>
      <c r="F1789" s="17" t="s">
        <v>7694</v>
      </c>
      <c r="G1789" s="18">
        <v>15.58</v>
      </c>
      <c r="H1789" s="18">
        <v>19.07</v>
      </c>
      <c r="I1789" s="19">
        <v>4164018.73</v>
      </c>
      <c r="J1789" s="20">
        <v>42342</v>
      </c>
      <c r="K1789" s="17" t="s">
        <v>10104</v>
      </c>
      <c r="L1789" s="17" t="s">
        <v>7849</v>
      </c>
      <c r="M1789" s="17" t="s">
        <v>8105</v>
      </c>
      <c r="N1789" s="20">
        <v>42596</v>
      </c>
      <c r="O1789" s="20">
        <v>42596</v>
      </c>
      <c r="P1789" s="21">
        <f t="shared" si="54"/>
        <v>0</v>
      </c>
      <c r="Q1789" s="22">
        <f t="shared" si="55"/>
        <v>0</v>
      </c>
    </row>
    <row r="1790" spans="1:17" x14ac:dyDescent="0.2">
      <c r="A1790" s="23">
        <v>121926</v>
      </c>
      <c r="B1790" s="17" t="s">
        <v>18</v>
      </c>
      <c r="C1790" s="17" t="s">
        <v>7700</v>
      </c>
      <c r="D1790" s="17" t="s">
        <v>114</v>
      </c>
      <c r="E1790" s="17" t="s">
        <v>7693</v>
      </c>
      <c r="F1790" s="17" t="s">
        <v>7694</v>
      </c>
      <c r="G1790" s="18">
        <v>15.54</v>
      </c>
      <c r="H1790" s="18">
        <v>22.98</v>
      </c>
      <c r="I1790" s="19">
        <v>17769780</v>
      </c>
      <c r="J1790" s="20">
        <v>42342</v>
      </c>
      <c r="K1790" s="17" t="s">
        <v>10105</v>
      </c>
      <c r="L1790" s="17" t="s">
        <v>10106</v>
      </c>
      <c r="M1790" s="17" t="s">
        <v>10107</v>
      </c>
      <c r="N1790" s="20">
        <v>43703</v>
      </c>
      <c r="O1790" s="20">
        <v>42669</v>
      </c>
      <c r="P1790" s="21">
        <f t="shared" si="54"/>
        <v>1</v>
      </c>
      <c r="Q1790" s="22">
        <f t="shared" si="55"/>
        <v>-1034</v>
      </c>
    </row>
    <row r="1791" spans="1:17" x14ac:dyDescent="0.2">
      <c r="A1791" s="23">
        <v>122534</v>
      </c>
      <c r="B1791" s="17" t="s">
        <v>320</v>
      </c>
      <c r="C1791" s="17" t="s">
        <v>8012</v>
      </c>
      <c r="D1791" s="17" t="s">
        <v>1303</v>
      </c>
      <c r="E1791" s="17" t="s">
        <v>7693</v>
      </c>
      <c r="F1791" s="17" t="s">
        <v>7694</v>
      </c>
      <c r="G1791" s="18">
        <v>20.2</v>
      </c>
      <c r="H1791" s="18">
        <v>22.92</v>
      </c>
      <c r="I1791" s="19">
        <v>155321.17000000001</v>
      </c>
      <c r="J1791" s="20">
        <v>42412</v>
      </c>
      <c r="K1791" s="17" t="s">
        <v>9180</v>
      </c>
      <c r="L1791" s="17" t="s">
        <v>8034</v>
      </c>
      <c r="M1791" s="17" t="s">
        <v>10108</v>
      </c>
      <c r="N1791" s="20">
        <v>42711</v>
      </c>
      <c r="O1791" s="20">
        <v>42711</v>
      </c>
      <c r="P1791" s="21">
        <f t="shared" si="54"/>
        <v>0</v>
      </c>
      <c r="Q1791" s="22">
        <f t="shared" si="55"/>
        <v>0</v>
      </c>
    </row>
    <row r="1792" spans="1:17" x14ac:dyDescent="0.2">
      <c r="A1792" s="23">
        <v>125420</v>
      </c>
      <c r="B1792" s="17" t="s">
        <v>271</v>
      </c>
      <c r="C1792" s="17" t="s">
        <v>8123</v>
      </c>
      <c r="D1792" s="17" t="s">
        <v>4316</v>
      </c>
      <c r="E1792" s="17" t="s">
        <v>7693</v>
      </c>
      <c r="F1792" s="17" t="s">
        <v>7710</v>
      </c>
      <c r="G1792" s="18">
        <v>0</v>
      </c>
      <c r="H1792" s="18">
        <v>3.1</v>
      </c>
      <c r="I1792" s="19">
        <v>430670.73</v>
      </c>
      <c r="J1792" s="20">
        <v>42867</v>
      </c>
      <c r="K1792" s="17" t="s">
        <v>10109</v>
      </c>
      <c r="L1792" s="17" t="s">
        <v>7699</v>
      </c>
      <c r="M1792" s="17" t="s">
        <v>3213</v>
      </c>
      <c r="N1792" s="20">
        <v>43087</v>
      </c>
      <c r="O1792" s="20">
        <v>43087</v>
      </c>
      <c r="P1792" s="21">
        <f t="shared" si="54"/>
        <v>0</v>
      </c>
      <c r="Q1792" s="22">
        <f t="shared" si="55"/>
        <v>0</v>
      </c>
    </row>
    <row r="1793" spans="1:17" x14ac:dyDescent="0.2">
      <c r="A1793" s="23">
        <v>104523.01</v>
      </c>
      <c r="B1793" s="17" t="s">
        <v>54</v>
      </c>
      <c r="C1793" s="17" t="s">
        <v>7709</v>
      </c>
      <c r="D1793" s="17" t="s">
        <v>108</v>
      </c>
      <c r="E1793" s="17" t="s">
        <v>7693</v>
      </c>
      <c r="F1793" s="17" t="s">
        <v>7694</v>
      </c>
      <c r="G1793" s="18">
        <v>12.99</v>
      </c>
      <c r="H1793" s="18">
        <v>14.2</v>
      </c>
      <c r="I1793" s="19">
        <v>1300727</v>
      </c>
      <c r="J1793" s="20">
        <v>42342</v>
      </c>
      <c r="K1793" s="17" t="s">
        <v>8499</v>
      </c>
      <c r="L1793" s="17" t="s">
        <v>8080</v>
      </c>
      <c r="M1793" s="17" t="s">
        <v>8105</v>
      </c>
      <c r="N1793" s="20">
        <v>42667</v>
      </c>
      <c r="O1793" s="20">
        <v>42667</v>
      </c>
      <c r="P1793" s="21">
        <f t="shared" si="54"/>
        <v>0</v>
      </c>
      <c r="Q1793" s="22">
        <f t="shared" si="55"/>
        <v>0</v>
      </c>
    </row>
    <row r="1794" spans="1:17" x14ac:dyDescent="0.2">
      <c r="A1794" s="23">
        <v>103819.01</v>
      </c>
      <c r="B1794" s="17" t="s">
        <v>289</v>
      </c>
      <c r="C1794" s="17" t="s">
        <v>7955</v>
      </c>
      <c r="D1794" s="17" t="s">
        <v>339</v>
      </c>
      <c r="E1794" s="17" t="s">
        <v>7693</v>
      </c>
      <c r="F1794" s="17" t="s">
        <v>7694</v>
      </c>
      <c r="G1794" s="18">
        <v>19.760000000000002</v>
      </c>
      <c r="H1794" s="18">
        <v>25</v>
      </c>
      <c r="I1794" s="19">
        <v>533748.73</v>
      </c>
      <c r="J1794" s="20">
        <v>42244</v>
      </c>
      <c r="K1794" s="17" t="s">
        <v>10111</v>
      </c>
      <c r="L1794" s="17" t="s">
        <v>7706</v>
      </c>
      <c r="M1794" s="17" t="s">
        <v>8582</v>
      </c>
      <c r="N1794" s="20">
        <v>42321</v>
      </c>
      <c r="O1794" s="20">
        <v>42321</v>
      </c>
      <c r="P1794" s="21">
        <f t="shared" si="54"/>
        <v>0</v>
      </c>
      <c r="Q1794" s="22">
        <f t="shared" si="55"/>
        <v>0</v>
      </c>
    </row>
    <row r="1795" spans="1:17" x14ac:dyDescent="0.2">
      <c r="A1795" s="23">
        <v>124895</v>
      </c>
      <c r="B1795" s="17" t="s">
        <v>278</v>
      </c>
      <c r="C1795" s="17" t="s">
        <v>7968</v>
      </c>
      <c r="D1795" s="17" t="s">
        <v>322</v>
      </c>
      <c r="E1795" s="17" t="s">
        <v>7693</v>
      </c>
      <c r="F1795" s="17" t="s">
        <v>7694</v>
      </c>
      <c r="G1795" s="18">
        <v>11.92</v>
      </c>
      <c r="H1795" s="18">
        <v>19.14</v>
      </c>
      <c r="I1795" s="19">
        <v>242066.42</v>
      </c>
      <c r="J1795" s="20">
        <v>42825</v>
      </c>
      <c r="K1795" s="17" t="s">
        <v>10112</v>
      </c>
      <c r="L1795" s="17" t="s">
        <v>8034</v>
      </c>
      <c r="M1795" s="17" t="s">
        <v>5328</v>
      </c>
      <c r="N1795" s="20">
        <v>42971</v>
      </c>
      <c r="O1795" s="20">
        <v>42971</v>
      </c>
      <c r="P1795" s="21">
        <f t="shared" ref="P1795:P1858" si="56">IF(N1795=O1795,0,1)</f>
        <v>0</v>
      </c>
      <c r="Q1795" s="22">
        <f t="shared" ref="Q1795:Q1858" si="57">O1795-N1795</f>
        <v>0</v>
      </c>
    </row>
    <row r="1796" spans="1:17" x14ac:dyDescent="0.2">
      <c r="A1796" s="23">
        <v>123892</v>
      </c>
      <c r="B1796" s="17" t="s">
        <v>174</v>
      </c>
      <c r="C1796" s="17" t="s">
        <v>7780</v>
      </c>
      <c r="D1796" s="17" t="s">
        <v>8654</v>
      </c>
      <c r="E1796" s="17" t="s">
        <v>7693</v>
      </c>
      <c r="F1796" s="17" t="s">
        <v>7694</v>
      </c>
      <c r="G1796" s="18">
        <v>0</v>
      </c>
      <c r="H1796" s="18">
        <v>5</v>
      </c>
      <c r="I1796" s="19">
        <v>876493.67</v>
      </c>
      <c r="J1796" s="20">
        <v>42867</v>
      </c>
      <c r="K1796" s="17" t="s">
        <v>10113</v>
      </c>
      <c r="L1796" s="17" t="s">
        <v>7763</v>
      </c>
      <c r="M1796" s="17" t="s">
        <v>9814</v>
      </c>
      <c r="N1796" s="20">
        <v>43068</v>
      </c>
      <c r="O1796" s="20">
        <v>43068</v>
      </c>
      <c r="P1796" s="21">
        <f t="shared" si="56"/>
        <v>0</v>
      </c>
      <c r="Q1796" s="22">
        <f t="shared" si="57"/>
        <v>0</v>
      </c>
    </row>
    <row r="1797" spans="1:17" x14ac:dyDescent="0.2">
      <c r="A1797" s="23">
        <v>122590</v>
      </c>
      <c r="B1797" s="17" t="s">
        <v>32</v>
      </c>
      <c r="C1797" s="17" t="s">
        <v>8524</v>
      </c>
      <c r="D1797" s="17" t="s">
        <v>2290</v>
      </c>
      <c r="E1797" s="17" t="s">
        <v>7693</v>
      </c>
      <c r="F1797" s="17" t="s">
        <v>7694</v>
      </c>
      <c r="G1797" s="18">
        <v>0</v>
      </c>
      <c r="H1797" s="18">
        <v>5.22</v>
      </c>
      <c r="I1797" s="19">
        <v>585009.38</v>
      </c>
      <c r="J1797" s="20">
        <v>42461</v>
      </c>
      <c r="K1797" s="17" t="s">
        <v>10114</v>
      </c>
      <c r="L1797" s="17" t="s">
        <v>8526</v>
      </c>
      <c r="M1797" s="17" t="s">
        <v>3174</v>
      </c>
      <c r="N1797" s="20">
        <v>42570</v>
      </c>
      <c r="O1797" s="20">
        <v>42570</v>
      </c>
      <c r="P1797" s="21">
        <f t="shared" si="56"/>
        <v>0</v>
      </c>
      <c r="Q1797" s="22">
        <f t="shared" si="57"/>
        <v>0</v>
      </c>
    </row>
    <row r="1798" spans="1:17" x14ac:dyDescent="0.2">
      <c r="A1798" s="23">
        <v>121920</v>
      </c>
      <c r="B1798" s="17" t="s">
        <v>86</v>
      </c>
      <c r="C1798" s="17" t="s">
        <v>7920</v>
      </c>
      <c r="D1798" s="17" t="s">
        <v>103</v>
      </c>
      <c r="E1798" s="17" t="s">
        <v>7693</v>
      </c>
      <c r="F1798" s="17" t="s">
        <v>7694</v>
      </c>
      <c r="G1798" s="18">
        <v>20.6</v>
      </c>
      <c r="H1798" s="18">
        <v>22.06</v>
      </c>
      <c r="I1798" s="19">
        <v>1777249.39</v>
      </c>
      <c r="J1798" s="20">
        <v>42825</v>
      </c>
      <c r="K1798" s="17" t="s">
        <v>10115</v>
      </c>
      <c r="L1798" s="17" t="s">
        <v>7874</v>
      </c>
      <c r="M1798" s="17" t="s">
        <v>10116</v>
      </c>
      <c r="N1798" s="20">
        <v>42990</v>
      </c>
      <c r="O1798" s="20">
        <v>42990</v>
      </c>
      <c r="P1798" s="21">
        <f t="shared" si="56"/>
        <v>0</v>
      </c>
      <c r="Q1798" s="22">
        <f t="shared" si="57"/>
        <v>0</v>
      </c>
    </row>
    <row r="1799" spans="1:17" x14ac:dyDescent="0.2">
      <c r="A1799" s="23">
        <v>122555</v>
      </c>
      <c r="B1799" s="17" t="s">
        <v>320</v>
      </c>
      <c r="C1799" s="17" t="s">
        <v>8012</v>
      </c>
      <c r="D1799" s="17" t="s">
        <v>474</v>
      </c>
      <c r="E1799" s="17" t="s">
        <v>7693</v>
      </c>
      <c r="F1799" s="17" t="s">
        <v>7694</v>
      </c>
      <c r="G1799" s="18">
        <v>0.93</v>
      </c>
      <c r="H1799" s="18">
        <v>0.93</v>
      </c>
      <c r="I1799" s="19">
        <v>661937.18999999994</v>
      </c>
      <c r="J1799" s="20">
        <v>42545</v>
      </c>
      <c r="K1799" s="17" t="s">
        <v>8125</v>
      </c>
      <c r="L1799" s="17" t="s">
        <v>7849</v>
      </c>
      <c r="M1799" s="17" t="s">
        <v>3191</v>
      </c>
      <c r="N1799" s="20">
        <v>42866</v>
      </c>
      <c r="O1799" s="20">
        <v>42866</v>
      </c>
      <c r="P1799" s="21">
        <f t="shared" si="56"/>
        <v>0</v>
      </c>
      <c r="Q1799" s="22">
        <f t="shared" si="57"/>
        <v>0</v>
      </c>
    </row>
    <row r="1800" spans="1:17" x14ac:dyDescent="0.2">
      <c r="A1800" s="23">
        <v>126077</v>
      </c>
      <c r="B1800" s="17" t="s">
        <v>86</v>
      </c>
      <c r="C1800" s="17" t="s">
        <v>7920</v>
      </c>
      <c r="D1800" s="17" t="s">
        <v>4233</v>
      </c>
      <c r="E1800" s="17" t="s">
        <v>7693</v>
      </c>
      <c r="F1800" s="17" t="s">
        <v>7694</v>
      </c>
      <c r="G1800" s="18">
        <v>0</v>
      </c>
      <c r="H1800" s="18">
        <v>3.05</v>
      </c>
      <c r="I1800" s="19">
        <v>936316.8</v>
      </c>
      <c r="J1800" s="20">
        <v>43182</v>
      </c>
      <c r="K1800" s="17" t="s">
        <v>8153</v>
      </c>
      <c r="L1800" s="17" t="s">
        <v>7874</v>
      </c>
      <c r="M1800" s="17" t="s">
        <v>3582</v>
      </c>
      <c r="N1800" s="20">
        <v>43432</v>
      </c>
      <c r="O1800" s="20">
        <v>43432</v>
      </c>
      <c r="P1800" s="21">
        <f t="shared" si="56"/>
        <v>0</v>
      </c>
      <c r="Q1800" s="22">
        <f t="shared" si="57"/>
        <v>0</v>
      </c>
    </row>
    <row r="1801" spans="1:17" x14ac:dyDescent="0.2">
      <c r="A1801" s="23">
        <v>126495</v>
      </c>
      <c r="B1801" s="17" t="s">
        <v>292</v>
      </c>
      <c r="C1801" s="17" t="s">
        <v>8052</v>
      </c>
      <c r="D1801" s="17" t="s">
        <v>129</v>
      </c>
      <c r="E1801" s="17" t="s">
        <v>7693</v>
      </c>
      <c r="F1801" s="17" t="s">
        <v>7694</v>
      </c>
      <c r="G1801" s="18">
        <v>20.9</v>
      </c>
      <c r="H1801" s="18">
        <v>27</v>
      </c>
      <c r="I1801" s="19">
        <v>624032.97</v>
      </c>
      <c r="J1801" s="20">
        <v>43140</v>
      </c>
      <c r="K1801" s="17" t="s">
        <v>10117</v>
      </c>
      <c r="L1801" s="17" t="s">
        <v>8034</v>
      </c>
      <c r="M1801" s="17" t="s">
        <v>4674</v>
      </c>
      <c r="N1801" s="20">
        <v>43645</v>
      </c>
      <c r="O1801" s="20">
        <v>43645</v>
      </c>
      <c r="P1801" s="21">
        <f t="shared" si="56"/>
        <v>0</v>
      </c>
      <c r="Q1801" s="22">
        <f t="shared" si="57"/>
        <v>0</v>
      </c>
    </row>
    <row r="1802" spans="1:17" x14ac:dyDescent="0.2">
      <c r="A1802" s="23">
        <v>122636</v>
      </c>
      <c r="B1802" s="17" t="s">
        <v>264</v>
      </c>
      <c r="C1802" s="17" t="s">
        <v>7858</v>
      </c>
      <c r="D1802" s="17" t="s">
        <v>5463</v>
      </c>
      <c r="E1802" s="17" t="s">
        <v>7693</v>
      </c>
      <c r="F1802" s="17" t="s">
        <v>7694</v>
      </c>
      <c r="G1802" s="18">
        <v>3.09</v>
      </c>
      <c r="H1802" s="18">
        <v>4.4400000000000004</v>
      </c>
      <c r="I1802" s="19">
        <v>1188476.02</v>
      </c>
      <c r="J1802" s="20">
        <v>42503</v>
      </c>
      <c r="K1802" s="17" t="s">
        <v>10118</v>
      </c>
      <c r="L1802" s="17" t="s">
        <v>7763</v>
      </c>
      <c r="M1802" s="17" t="s">
        <v>10056</v>
      </c>
      <c r="N1802" s="20">
        <v>42665</v>
      </c>
      <c r="O1802" s="20">
        <v>42665</v>
      </c>
      <c r="P1802" s="21">
        <f t="shared" si="56"/>
        <v>0</v>
      </c>
      <c r="Q1802" s="22">
        <f t="shared" si="57"/>
        <v>0</v>
      </c>
    </row>
    <row r="1803" spans="1:17" x14ac:dyDescent="0.2">
      <c r="A1803" s="23">
        <v>126078</v>
      </c>
      <c r="B1803" s="17" t="s">
        <v>40</v>
      </c>
      <c r="C1803" s="17" t="s">
        <v>7781</v>
      </c>
      <c r="D1803" s="17" t="s">
        <v>379</v>
      </c>
      <c r="E1803" s="17" t="s">
        <v>7693</v>
      </c>
      <c r="F1803" s="17" t="s">
        <v>7694</v>
      </c>
      <c r="G1803" s="18">
        <v>5.3</v>
      </c>
      <c r="H1803" s="18">
        <v>11.98</v>
      </c>
      <c r="I1803" s="19">
        <v>850300.79</v>
      </c>
      <c r="J1803" s="20">
        <v>43231</v>
      </c>
      <c r="K1803" s="17" t="s">
        <v>10119</v>
      </c>
      <c r="L1803" s="17" t="s">
        <v>7744</v>
      </c>
      <c r="M1803" s="17" t="s">
        <v>3582</v>
      </c>
      <c r="N1803" s="20">
        <v>43396</v>
      </c>
      <c r="O1803" s="20">
        <v>43396</v>
      </c>
      <c r="P1803" s="21">
        <f t="shared" si="56"/>
        <v>0</v>
      </c>
      <c r="Q1803" s="22">
        <f t="shared" si="57"/>
        <v>0</v>
      </c>
    </row>
    <row r="1804" spans="1:17" x14ac:dyDescent="0.2">
      <c r="A1804" s="23">
        <v>126197</v>
      </c>
      <c r="B1804" s="17" t="s">
        <v>54</v>
      </c>
      <c r="C1804" s="17" t="s">
        <v>7709</v>
      </c>
      <c r="D1804" s="17" t="s">
        <v>2234</v>
      </c>
      <c r="E1804" s="17" t="s">
        <v>7693</v>
      </c>
      <c r="F1804" s="17" t="s">
        <v>7694</v>
      </c>
      <c r="G1804" s="18">
        <v>0</v>
      </c>
      <c r="H1804" s="18">
        <v>2.34</v>
      </c>
      <c r="I1804" s="19">
        <v>1140693.96</v>
      </c>
      <c r="J1804" s="20">
        <v>43140</v>
      </c>
      <c r="K1804" s="17" t="s">
        <v>10120</v>
      </c>
      <c r="L1804" s="17" t="s">
        <v>7699</v>
      </c>
      <c r="M1804" s="17" t="s">
        <v>3213</v>
      </c>
      <c r="N1804" s="20">
        <v>43308</v>
      </c>
      <c r="O1804" s="20">
        <v>43308</v>
      </c>
      <c r="P1804" s="21">
        <f t="shared" si="56"/>
        <v>0</v>
      </c>
      <c r="Q1804" s="22">
        <f t="shared" si="57"/>
        <v>0</v>
      </c>
    </row>
    <row r="1805" spans="1:17" x14ac:dyDescent="0.2">
      <c r="A1805" s="23">
        <v>120435</v>
      </c>
      <c r="B1805" s="17" t="s">
        <v>65</v>
      </c>
      <c r="C1805" s="17" t="s">
        <v>7771</v>
      </c>
      <c r="D1805" s="17" t="s">
        <v>1257</v>
      </c>
      <c r="E1805" s="17" t="s">
        <v>7693</v>
      </c>
      <c r="F1805" s="17" t="s">
        <v>7694</v>
      </c>
      <c r="G1805" s="18">
        <v>25.97</v>
      </c>
      <c r="H1805" s="18">
        <v>26.19</v>
      </c>
      <c r="I1805" s="19">
        <v>719765.3</v>
      </c>
      <c r="J1805" s="20">
        <v>42139</v>
      </c>
      <c r="K1805" s="17" t="s">
        <v>10121</v>
      </c>
      <c r="L1805" s="17" t="s">
        <v>7699</v>
      </c>
      <c r="M1805" s="17" t="s">
        <v>8567</v>
      </c>
      <c r="N1805" s="20">
        <v>42307</v>
      </c>
      <c r="O1805" s="20">
        <v>42307</v>
      </c>
      <c r="P1805" s="21">
        <f t="shared" si="56"/>
        <v>0</v>
      </c>
      <c r="Q1805" s="22">
        <f t="shared" si="57"/>
        <v>0</v>
      </c>
    </row>
    <row r="1806" spans="1:17" x14ac:dyDescent="0.2">
      <c r="A1806" s="23">
        <v>120435</v>
      </c>
      <c r="B1806" s="17" t="s">
        <v>366</v>
      </c>
      <c r="C1806" s="17" t="s">
        <v>7902</v>
      </c>
      <c r="D1806" s="17" t="s">
        <v>1257</v>
      </c>
      <c r="E1806" s="17" t="s">
        <v>7693</v>
      </c>
      <c r="F1806" s="17" t="s">
        <v>7694</v>
      </c>
      <c r="G1806" s="18">
        <v>0</v>
      </c>
      <c r="H1806" s="18">
        <v>4.59</v>
      </c>
      <c r="I1806" s="19">
        <v>719765.3</v>
      </c>
      <c r="J1806" s="20">
        <v>42139</v>
      </c>
      <c r="K1806" s="17" t="s">
        <v>10121</v>
      </c>
      <c r="L1806" s="17" t="s">
        <v>7699</v>
      </c>
      <c r="M1806" s="17" t="s">
        <v>8567</v>
      </c>
      <c r="N1806" s="20">
        <v>42307</v>
      </c>
      <c r="O1806" s="20">
        <v>42307</v>
      </c>
      <c r="P1806" s="21">
        <f t="shared" si="56"/>
        <v>0</v>
      </c>
      <c r="Q1806" s="22">
        <f t="shared" si="57"/>
        <v>0</v>
      </c>
    </row>
    <row r="1807" spans="1:17" x14ac:dyDescent="0.2">
      <c r="A1807" s="23">
        <v>123980</v>
      </c>
      <c r="B1807" s="17" t="s">
        <v>271</v>
      </c>
      <c r="C1807" s="17" t="s">
        <v>8123</v>
      </c>
      <c r="D1807" s="17" t="s">
        <v>3693</v>
      </c>
      <c r="E1807" s="17" t="s">
        <v>7693</v>
      </c>
      <c r="F1807" s="17" t="s">
        <v>7694</v>
      </c>
      <c r="G1807" s="18">
        <v>0.3</v>
      </c>
      <c r="H1807" s="18">
        <v>3</v>
      </c>
      <c r="I1807" s="19">
        <v>701197.5</v>
      </c>
      <c r="J1807" s="20">
        <v>42867</v>
      </c>
      <c r="K1807" s="17" t="s">
        <v>10122</v>
      </c>
      <c r="L1807" s="17" t="s">
        <v>7699</v>
      </c>
      <c r="M1807" s="17" t="s">
        <v>3213</v>
      </c>
      <c r="N1807" s="20">
        <v>43054</v>
      </c>
      <c r="O1807" s="20">
        <v>43054</v>
      </c>
      <c r="P1807" s="21">
        <f t="shared" si="56"/>
        <v>0</v>
      </c>
      <c r="Q1807" s="22">
        <f t="shared" si="57"/>
        <v>0</v>
      </c>
    </row>
    <row r="1808" spans="1:17" x14ac:dyDescent="0.2">
      <c r="A1808" s="23">
        <v>84366.01</v>
      </c>
      <c r="B1808" s="17" t="s">
        <v>256</v>
      </c>
      <c r="C1808" s="17" t="s">
        <v>7972</v>
      </c>
      <c r="D1808" s="17" t="s">
        <v>369</v>
      </c>
      <c r="E1808" s="17" t="s">
        <v>7693</v>
      </c>
      <c r="F1808" s="17" t="s">
        <v>7694</v>
      </c>
      <c r="G1808" s="18">
        <v>0</v>
      </c>
      <c r="H1808" s="18">
        <v>10.1</v>
      </c>
      <c r="I1808" s="19">
        <v>1334859.22</v>
      </c>
      <c r="J1808" s="20">
        <v>42139</v>
      </c>
      <c r="K1808" s="17" t="s">
        <v>10123</v>
      </c>
      <c r="L1808" s="17" t="s">
        <v>7744</v>
      </c>
      <c r="M1808" s="17" t="s">
        <v>10124</v>
      </c>
      <c r="N1808" s="20">
        <v>42285</v>
      </c>
      <c r="O1808" s="20">
        <v>42285</v>
      </c>
      <c r="P1808" s="21">
        <f t="shared" si="56"/>
        <v>0</v>
      </c>
      <c r="Q1808" s="22">
        <f t="shared" si="57"/>
        <v>0</v>
      </c>
    </row>
    <row r="1809" spans="1:17" x14ac:dyDescent="0.2">
      <c r="A1809" s="23">
        <v>126235</v>
      </c>
      <c r="B1809" s="17" t="s">
        <v>235</v>
      </c>
      <c r="C1809" s="17" t="s">
        <v>7861</v>
      </c>
      <c r="D1809" s="17" t="s">
        <v>660</v>
      </c>
      <c r="E1809" s="17" t="s">
        <v>7693</v>
      </c>
      <c r="F1809" s="17" t="s">
        <v>7694</v>
      </c>
      <c r="G1809" s="18">
        <v>20.76</v>
      </c>
      <c r="H1809" s="18">
        <v>24.31</v>
      </c>
      <c r="I1809" s="19">
        <v>361906.71</v>
      </c>
      <c r="J1809" s="20">
        <v>43231</v>
      </c>
      <c r="K1809" s="17" t="s">
        <v>10125</v>
      </c>
      <c r="L1809" s="17" t="s">
        <v>7728</v>
      </c>
      <c r="M1809" s="17" t="s">
        <v>3582</v>
      </c>
      <c r="N1809" s="20">
        <v>43364</v>
      </c>
      <c r="O1809" s="20">
        <v>43364</v>
      </c>
      <c r="P1809" s="21">
        <f t="shared" si="56"/>
        <v>0</v>
      </c>
      <c r="Q1809" s="22">
        <f t="shared" si="57"/>
        <v>0</v>
      </c>
    </row>
    <row r="1810" spans="1:17" x14ac:dyDescent="0.2">
      <c r="A1810" s="23">
        <v>126331</v>
      </c>
      <c r="B1810" s="17" t="s">
        <v>248</v>
      </c>
      <c r="C1810" s="17" t="s">
        <v>8036</v>
      </c>
      <c r="D1810" s="17" t="s">
        <v>3617</v>
      </c>
      <c r="E1810" s="17" t="s">
        <v>7693</v>
      </c>
      <c r="F1810" s="17" t="s">
        <v>7694</v>
      </c>
      <c r="G1810" s="18">
        <v>13.07</v>
      </c>
      <c r="H1810" s="18">
        <v>17.16</v>
      </c>
      <c r="I1810" s="19">
        <v>733714</v>
      </c>
      <c r="J1810" s="20">
        <v>43329</v>
      </c>
      <c r="K1810" s="17" t="s">
        <v>8151</v>
      </c>
      <c r="L1810" s="17" t="s">
        <v>7738</v>
      </c>
      <c r="M1810" s="17" t="s">
        <v>3197</v>
      </c>
      <c r="N1810" s="20">
        <v>43635</v>
      </c>
      <c r="O1810" s="20">
        <v>43635</v>
      </c>
      <c r="P1810" s="21">
        <f t="shared" si="56"/>
        <v>0</v>
      </c>
      <c r="Q1810" s="22">
        <f t="shared" si="57"/>
        <v>0</v>
      </c>
    </row>
    <row r="1811" spans="1:17" x14ac:dyDescent="0.2">
      <c r="A1811" s="23">
        <v>126321</v>
      </c>
      <c r="B1811" s="17" t="s">
        <v>18</v>
      </c>
      <c r="C1811" s="17" t="s">
        <v>7700</v>
      </c>
      <c r="D1811" s="17" t="s">
        <v>523</v>
      </c>
      <c r="E1811" s="17" t="s">
        <v>7693</v>
      </c>
      <c r="F1811" s="17" t="s">
        <v>7694</v>
      </c>
      <c r="G1811" s="18">
        <v>1.26</v>
      </c>
      <c r="H1811" s="18">
        <v>6.13</v>
      </c>
      <c r="I1811" s="19">
        <v>4077889</v>
      </c>
      <c r="J1811" s="20">
        <v>43231</v>
      </c>
      <c r="K1811" s="17" t="s">
        <v>10126</v>
      </c>
      <c r="L1811" s="17" t="s">
        <v>7937</v>
      </c>
      <c r="M1811" s="17" t="s">
        <v>3213</v>
      </c>
      <c r="N1811" s="20">
        <v>43511</v>
      </c>
      <c r="O1811" s="20">
        <v>43511</v>
      </c>
      <c r="P1811" s="21">
        <f t="shared" si="56"/>
        <v>0</v>
      </c>
      <c r="Q1811" s="22">
        <f t="shared" si="57"/>
        <v>0</v>
      </c>
    </row>
    <row r="1812" spans="1:17" x14ac:dyDescent="0.2">
      <c r="A1812" s="23">
        <v>126540</v>
      </c>
      <c r="B1812" s="17" t="s">
        <v>314</v>
      </c>
      <c r="C1812" s="17" t="s">
        <v>7736</v>
      </c>
      <c r="D1812" s="17" t="s">
        <v>4164</v>
      </c>
      <c r="E1812" s="17" t="s">
        <v>7693</v>
      </c>
      <c r="F1812" s="17" t="s">
        <v>7694</v>
      </c>
      <c r="G1812" s="18">
        <v>1.91</v>
      </c>
      <c r="H1812" s="18">
        <v>5.87</v>
      </c>
      <c r="I1812" s="19">
        <v>1835063</v>
      </c>
      <c r="J1812" s="20">
        <v>43182</v>
      </c>
      <c r="K1812" s="17" t="s">
        <v>10127</v>
      </c>
      <c r="L1812" s="17" t="s">
        <v>7738</v>
      </c>
      <c r="M1812" s="17" t="s">
        <v>3213</v>
      </c>
      <c r="N1812" s="20">
        <v>43397</v>
      </c>
      <c r="O1812" s="20">
        <v>43397</v>
      </c>
      <c r="P1812" s="21">
        <f t="shared" si="56"/>
        <v>0</v>
      </c>
      <c r="Q1812" s="22">
        <f t="shared" si="57"/>
        <v>0</v>
      </c>
    </row>
    <row r="1813" spans="1:17" x14ac:dyDescent="0.2">
      <c r="A1813" s="23">
        <v>126800</v>
      </c>
      <c r="B1813" s="17" t="s">
        <v>128</v>
      </c>
      <c r="C1813" s="17" t="s">
        <v>7950</v>
      </c>
      <c r="D1813" s="17" t="s">
        <v>129</v>
      </c>
      <c r="E1813" s="17" t="s">
        <v>7693</v>
      </c>
      <c r="F1813" s="17" t="s">
        <v>7694</v>
      </c>
      <c r="G1813" s="18">
        <v>23.4</v>
      </c>
      <c r="H1813" s="18">
        <v>25.3</v>
      </c>
      <c r="I1813" s="19">
        <v>949284.45</v>
      </c>
      <c r="J1813" s="20">
        <v>43231</v>
      </c>
      <c r="K1813" s="17" t="s">
        <v>10128</v>
      </c>
      <c r="L1813" s="17" t="s">
        <v>7699</v>
      </c>
      <c r="M1813" s="17" t="s">
        <v>3213</v>
      </c>
      <c r="N1813" s="20">
        <v>43418</v>
      </c>
      <c r="O1813" s="20">
        <v>43418</v>
      </c>
      <c r="P1813" s="21">
        <f t="shared" si="56"/>
        <v>0</v>
      </c>
      <c r="Q1813" s="22">
        <f t="shared" si="57"/>
        <v>0</v>
      </c>
    </row>
    <row r="1814" spans="1:17" x14ac:dyDescent="0.2">
      <c r="A1814" s="23">
        <v>126038</v>
      </c>
      <c r="B1814" s="17" t="s">
        <v>310</v>
      </c>
      <c r="C1814" s="17" t="s">
        <v>7878</v>
      </c>
      <c r="D1814" s="17" t="s">
        <v>1222</v>
      </c>
      <c r="E1814" s="17" t="s">
        <v>7693</v>
      </c>
      <c r="F1814" s="17" t="s">
        <v>7694</v>
      </c>
      <c r="G1814" s="18">
        <v>9.43</v>
      </c>
      <c r="H1814" s="18">
        <v>11.45</v>
      </c>
      <c r="I1814" s="19">
        <v>986863.72</v>
      </c>
      <c r="J1814" s="20">
        <v>43140</v>
      </c>
      <c r="K1814" s="17" t="s">
        <v>8850</v>
      </c>
      <c r="L1814" s="17" t="s">
        <v>7874</v>
      </c>
      <c r="M1814" s="17" t="s">
        <v>3213</v>
      </c>
      <c r="N1814" s="20">
        <v>43310</v>
      </c>
      <c r="O1814" s="20">
        <v>43310</v>
      </c>
      <c r="P1814" s="21">
        <f t="shared" si="56"/>
        <v>0</v>
      </c>
      <c r="Q1814" s="22">
        <f t="shared" si="57"/>
        <v>0</v>
      </c>
    </row>
    <row r="1815" spans="1:17" x14ac:dyDescent="0.2">
      <c r="A1815" s="23">
        <v>122547</v>
      </c>
      <c r="B1815" s="17" t="s">
        <v>237</v>
      </c>
      <c r="C1815" s="17" t="s">
        <v>8090</v>
      </c>
      <c r="D1815" s="17" t="s">
        <v>7730</v>
      </c>
      <c r="E1815" s="17" t="s">
        <v>7693</v>
      </c>
      <c r="F1815" s="17" t="s">
        <v>7694</v>
      </c>
      <c r="G1815" s="18">
        <v>0</v>
      </c>
      <c r="H1815" s="18">
        <v>3.99</v>
      </c>
      <c r="I1815" s="19">
        <v>366882.85</v>
      </c>
      <c r="J1815" s="20">
        <v>42461</v>
      </c>
      <c r="K1815" s="17" t="s">
        <v>10129</v>
      </c>
      <c r="L1815" s="17" t="s">
        <v>7728</v>
      </c>
      <c r="M1815" s="17" t="s">
        <v>10130</v>
      </c>
      <c r="N1815" s="20">
        <v>42572</v>
      </c>
      <c r="O1815" s="20">
        <v>42572</v>
      </c>
      <c r="P1815" s="21">
        <f t="shared" si="56"/>
        <v>0</v>
      </c>
      <c r="Q1815" s="22">
        <f t="shared" si="57"/>
        <v>0</v>
      </c>
    </row>
    <row r="1816" spans="1:17" x14ac:dyDescent="0.2">
      <c r="A1816" s="23">
        <v>122478</v>
      </c>
      <c r="B1816" s="17" t="s">
        <v>54</v>
      </c>
      <c r="C1816" s="17" t="s">
        <v>7709</v>
      </c>
      <c r="D1816" s="17" t="s">
        <v>2629</v>
      </c>
      <c r="E1816" s="17" t="s">
        <v>7693</v>
      </c>
      <c r="F1816" s="17" t="s">
        <v>7694</v>
      </c>
      <c r="G1816" s="18">
        <v>15.67</v>
      </c>
      <c r="H1816" s="18">
        <v>17.440000000000001</v>
      </c>
      <c r="I1816" s="19">
        <v>1151918.29</v>
      </c>
      <c r="J1816" s="20">
        <v>42545</v>
      </c>
      <c r="K1816" s="17" t="s">
        <v>10131</v>
      </c>
      <c r="L1816" s="17" t="s">
        <v>7706</v>
      </c>
      <c r="M1816" s="17" t="s">
        <v>3213</v>
      </c>
      <c r="N1816" s="20">
        <v>42685</v>
      </c>
      <c r="O1816" s="20">
        <v>42685</v>
      </c>
      <c r="P1816" s="21">
        <f t="shared" si="56"/>
        <v>0</v>
      </c>
      <c r="Q1816" s="22">
        <f t="shared" si="57"/>
        <v>0</v>
      </c>
    </row>
    <row r="1817" spans="1:17" x14ac:dyDescent="0.2">
      <c r="A1817" s="23">
        <v>122641</v>
      </c>
      <c r="B1817" s="17" t="s">
        <v>208</v>
      </c>
      <c r="C1817" s="17" t="s">
        <v>7809</v>
      </c>
      <c r="D1817" s="17" t="s">
        <v>1206</v>
      </c>
      <c r="E1817" s="17" t="s">
        <v>7693</v>
      </c>
      <c r="F1817" s="17" t="s">
        <v>7694</v>
      </c>
      <c r="G1817" s="18">
        <v>0</v>
      </c>
      <c r="H1817" s="18">
        <v>7.085</v>
      </c>
      <c r="I1817" s="19">
        <v>1569155.32</v>
      </c>
      <c r="J1817" s="20">
        <v>42867</v>
      </c>
      <c r="K1817" s="17" t="s">
        <v>9870</v>
      </c>
      <c r="L1817" s="17" t="s">
        <v>7738</v>
      </c>
      <c r="M1817" s="17" t="s">
        <v>3213</v>
      </c>
      <c r="N1817" s="20">
        <v>43071</v>
      </c>
      <c r="O1817" s="20">
        <v>43071</v>
      </c>
      <c r="P1817" s="21">
        <f t="shared" si="56"/>
        <v>0</v>
      </c>
      <c r="Q1817" s="22">
        <f t="shared" si="57"/>
        <v>0</v>
      </c>
    </row>
    <row r="1818" spans="1:17" x14ac:dyDescent="0.2">
      <c r="A1818" s="23">
        <v>122491</v>
      </c>
      <c r="B1818" s="17" t="s">
        <v>289</v>
      </c>
      <c r="C1818" s="17" t="s">
        <v>7955</v>
      </c>
      <c r="D1818" s="17" t="s">
        <v>2986</v>
      </c>
      <c r="E1818" s="17" t="s">
        <v>7693</v>
      </c>
      <c r="F1818" s="17" t="s">
        <v>7694</v>
      </c>
      <c r="G1818" s="18">
        <v>7.7</v>
      </c>
      <c r="H1818" s="18">
        <v>14.49</v>
      </c>
      <c r="I1818" s="19">
        <v>852486.11</v>
      </c>
      <c r="J1818" s="20">
        <v>42503</v>
      </c>
      <c r="K1818" s="17" t="s">
        <v>10132</v>
      </c>
      <c r="L1818" s="17" t="s">
        <v>7706</v>
      </c>
      <c r="M1818" s="17" t="s">
        <v>3213</v>
      </c>
      <c r="N1818" s="20">
        <v>42634</v>
      </c>
      <c r="O1818" s="20">
        <v>42634</v>
      </c>
      <c r="P1818" s="21">
        <f t="shared" si="56"/>
        <v>0</v>
      </c>
      <c r="Q1818" s="22">
        <f t="shared" si="57"/>
        <v>0</v>
      </c>
    </row>
    <row r="1819" spans="1:17" x14ac:dyDescent="0.2">
      <c r="A1819" s="23">
        <v>122506</v>
      </c>
      <c r="B1819" s="17" t="s">
        <v>152</v>
      </c>
      <c r="C1819" s="17" t="s">
        <v>7994</v>
      </c>
      <c r="D1819" s="17" t="s">
        <v>2349</v>
      </c>
      <c r="E1819" s="17" t="s">
        <v>7693</v>
      </c>
      <c r="F1819" s="17" t="s">
        <v>7694</v>
      </c>
      <c r="G1819" s="18">
        <v>4.95</v>
      </c>
      <c r="H1819" s="18">
        <v>11.98</v>
      </c>
      <c r="I1819" s="19">
        <v>712088.43</v>
      </c>
      <c r="J1819" s="20">
        <v>42545</v>
      </c>
      <c r="K1819" s="17" t="s">
        <v>10133</v>
      </c>
      <c r="L1819" s="17" t="s">
        <v>7699</v>
      </c>
      <c r="M1819" s="17" t="s">
        <v>6784</v>
      </c>
      <c r="N1819" s="20">
        <v>42674</v>
      </c>
      <c r="O1819" s="20">
        <v>42674</v>
      </c>
      <c r="P1819" s="21">
        <f t="shared" si="56"/>
        <v>0</v>
      </c>
      <c r="Q1819" s="22">
        <f t="shared" si="57"/>
        <v>0</v>
      </c>
    </row>
    <row r="1820" spans="1:17" x14ac:dyDescent="0.2">
      <c r="A1820" s="23">
        <v>123922</v>
      </c>
      <c r="B1820" s="17" t="s">
        <v>231</v>
      </c>
      <c r="C1820" s="17" t="s">
        <v>7761</v>
      </c>
      <c r="D1820" s="17" t="s">
        <v>737</v>
      </c>
      <c r="E1820" s="17" t="s">
        <v>7693</v>
      </c>
      <c r="F1820" s="17" t="s">
        <v>7694</v>
      </c>
      <c r="G1820" s="18">
        <v>6.52</v>
      </c>
      <c r="H1820" s="18">
        <v>10.55</v>
      </c>
      <c r="I1820" s="19">
        <v>587283.35</v>
      </c>
      <c r="J1820" s="20">
        <v>42867</v>
      </c>
      <c r="K1820" s="17" t="s">
        <v>10134</v>
      </c>
      <c r="L1820" s="17" t="s">
        <v>7763</v>
      </c>
      <c r="M1820" s="17" t="s">
        <v>4135</v>
      </c>
      <c r="N1820" s="20">
        <v>42997</v>
      </c>
      <c r="O1820" s="20">
        <v>42997</v>
      </c>
      <c r="P1820" s="21">
        <f t="shared" si="56"/>
        <v>0</v>
      </c>
      <c r="Q1820" s="22">
        <f t="shared" si="57"/>
        <v>0</v>
      </c>
    </row>
    <row r="1821" spans="1:17" x14ac:dyDescent="0.2">
      <c r="A1821" s="23">
        <v>126053</v>
      </c>
      <c r="B1821" s="17" t="s">
        <v>102</v>
      </c>
      <c r="C1821" s="17" t="s">
        <v>7969</v>
      </c>
      <c r="D1821" s="17" t="s">
        <v>4615</v>
      </c>
      <c r="E1821" s="17" t="s">
        <v>7693</v>
      </c>
      <c r="F1821" s="17" t="s">
        <v>7694</v>
      </c>
      <c r="G1821" s="18">
        <v>6.8</v>
      </c>
      <c r="H1821" s="18">
        <v>11.31</v>
      </c>
      <c r="I1821" s="19">
        <v>507346.36</v>
      </c>
      <c r="J1821" s="20">
        <v>43140</v>
      </c>
      <c r="K1821" s="17" t="s">
        <v>9506</v>
      </c>
      <c r="L1821" s="17" t="s">
        <v>7874</v>
      </c>
      <c r="M1821" s="17" t="s">
        <v>3582</v>
      </c>
      <c r="N1821" s="20">
        <v>43300</v>
      </c>
      <c r="O1821" s="20">
        <v>43300</v>
      </c>
      <c r="P1821" s="21">
        <f t="shared" si="56"/>
        <v>0</v>
      </c>
      <c r="Q1821" s="22">
        <f t="shared" si="57"/>
        <v>0</v>
      </c>
    </row>
    <row r="1822" spans="1:17" x14ac:dyDescent="0.2">
      <c r="A1822" s="23">
        <v>126136</v>
      </c>
      <c r="B1822" s="17" t="s">
        <v>183</v>
      </c>
      <c r="C1822" s="17" t="s">
        <v>7835</v>
      </c>
      <c r="D1822" s="17" t="s">
        <v>363</v>
      </c>
      <c r="E1822" s="17" t="s">
        <v>7693</v>
      </c>
      <c r="F1822" s="17" t="s">
        <v>7694</v>
      </c>
      <c r="G1822" s="18">
        <v>5.7</v>
      </c>
      <c r="H1822" s="18">
        <v>6.07</v>
      </c>
      <c r="I1822" s="19">
        <v>116599.05</v>
      </c>
      <c r="J1822" s="20">
        <v>43182</v>
      </c>
      <c r="K1822" s="17" t="s">
        <v>10074</v>
      </c>
      <c r="L1822" s="17" t="s">
        <v>7927</v>
      </c>
      <c r="M1822" s="17" t="s">
        <v>3213</v>
      </c>
      <c r="N1822" s="20">
        <v>43305</v>
      </c>
      <c r="O1822" s="20">
        <v>43305</v>
      </c>
      <c r="P1822" s="21">
        <f t="shared" si="56"/>
        <v>0</v>
      </c>
      <c r="Q1822" s="22">
        <f t="shared" si="57"/>
        <v>0</v>
      </c>
    </row>
    <row r="1823" spans="1:17" x14ac:dyDescent="0.2">
      <c r="A1823" s="23">
        <v>127324</v>
      </c>
      <c r="B1823" s="17" t="s">
        <v>54</v>
      </c>
      <c r="C1823" s="17" t="s">
        <v>7709</v>
      </c>
      <c r="D1823" s="17" t="s">
        <v>126</v>
      </c>
      <c r="E1823" s="17" t="s">
        <v>7693</v>
      </c>
      <c r="F1823" s="17" t="s">
        <v>7694</v>
      </c>
      <c r="G1823" s="18">
        <v>4.34</v>
      </c>
      <c r="H1823" s="18">
        <v>6.22</v>
      </c>
      <c r="I1823" s="19">
        <v>326465</v>
      </c>
      <c r="J1823" s="20">
        <v>43595</v>
      </c>
      <c r="K1823" s="17" t="s">
        <v>10135</v>
      </c>
      <c r="L1823" s="17" t="s">
        <v>7699</v>
      </c>
      <c r="M1823" s="17" t="s">
        <v>4135</v>
      </c>
      <c r="N1823" s="20">
        <v>43721</v>
      </c>
      <c r="O1823" s="20">
        <v>43700</v>
      </c>
      <c r="P1823" s="21">
        <f t="shared" si="56"/>
        <v>1</v>
      </c>
      <c r="Q1823" s="22">
        <f t="shared" si="57"/>
        <v>-21</v>
      </c>
    </row>
    <row r="1824" spans="1:17" x14ac:dyDescent="0.2">
      <c r="A1824" s="23">
        <v>122841</v>
      </c>
      <c r="B1824" s="17" t="s">
        <v>212</v>
      </c>
      <c r="C1824" s="17" t="s">
        <v>8097</v>
      </c>
      <c r="D1824" s="17" t="s">
        <v>450</v>
      </c>
      <c r="E1824" s="17" t="s">
        <v>7693</v>
      </c>
      <c r="F1824" s="17" t="s">
        <v>7694</v>
      </c>
      <c r="G1824" s="18">
        <v>26.26</v>
      </c>
      <c r="H1824" s="18">
        <v>27.9</v>
      </c>
      <c r="I1824" s="19">
        <v>393746.87</v>
      </c>
      <c r="J1824" s="20">
        <v>42825</v>
      </c>
      <c r="K1824" s="17" t="s">
        <v>8500</v>
      </c>
      <c r="L1824" s="17" t="s">
        <v>7699</v>
      </c>
      <c r="M1824" s="17" t="s">
        <v>8120</v>
      </c>
      <c r="N1824" s="20">
        <v>43021</v>
      </c>
      <c r="O1824" s="20">
        <v>43021</v>
      </c>
      <c r="P1824" s="21">
        <f t="shared" si="56"/>
        <v>0</v>
      </c>
      <c r="Q1824" s="22">
        <f t="shared" si="57"/>
        <v>0</v>
      </c>
    </row>
    <row r="1825" spans="1:17" x14ac:dyDescent="0.2">
      <c r="A1825" s="23">
        <v>127175</v>
      </c>
      <c r="B1825" s="17" t="s">
        <v>308</v>
      </c>
      <c r="C1825" s="17" t="s">
        <v>8226</v>
      </c>
      <c r="D1825" s="17" t="s">
        <v>448</v>
      </c>
      <c r="E1825" s="17" t="s">
        <v>7693</v>
      </c>
      <c r="F1825" s="17" t="s">
        <v>7694</v>
      </c>
      <c r="G1825" s="18">
        <v>17.8</v>
      </c>
      <c r="H1825" s="18">
        <v>19.54</v>
      </c>
      <c r="I1825" s="19">
        <v>702330</v>
      </c>
      <c r="J1825" s="20">
        <v>43553</v>
      </c>
      <c r="K1825" s="17" t="s">
        <v>10136</v>
      </c>
      <c r="L1825" s="17" t="s">
        <v>7927</v>
      </c>
      <c r="M1825" s="17" t="s">
        <v>4807</v>
      </c>
      <c r="N1825" s="20">
        <v>43731</v>
      </c>
      <c r="O1825" s="20">
        <v>43724</v>
      </c>
      <c r="P1825" s="21">
        <f t="shared" si="56"/>
        <v>1</v>
      </c>
      <c r="Q1825" s="22">
        <f t="shared" si="57"/>
        <v>-7</v>
      </c>
    </row>
    <row r="1826" spans="1:17" x14ac:dyDescent="0.2">
      <c r="A1826" s="23">
        <v>114737</v>
      </c>
      <c r="B1826" s="17" t="s">
        <v>86</v>
      </c>
      <c r="C1826" s="17" t="s">
        <v>7920</v>
      </c>
      <c r="D1826" s="17" t="s">
        <v>393</v>
      </c>
      <c r="E1826" s="17" t="s">
        <v>7693</v>
      </c>
      <c r="F1826" s="17" t="s">
        <v>7694</v>
      </c>
      <c r="G1826" s="18">
        <v>0</v>
      </c>
      <c r="H1826" s="18">
        <v>3.11</v>
      </c>
      <c r="I1826" s="19">
        <v>988067.75</v>
      </c>
      <c r="J1826" s="20">
        <v>42545</v>
      </c>
      <c r="K1826" s="17" t="s">
        <v>10137</v>
      </c>
      <c r="L1826" s="17" t="s">
        <v>7946</v>
      </c>
      <c r="M1826" s="17" t="s">
        <v>9206</v>
      </c>
      <c r="N1826" s="20">
        <v>42690</v>
      </c>
      <c r="O1826" s="20">
        <v>42690</v>
      </c>
      <c r="P1826" s="21">
        <f t="shared" si="56"/>
        <v>0</v>
      </c>
      <c r="Q1826" s="22">
        <f t="shared" si="57"/>
        <v>0</v>
      </c>
    </row>
    <row r="1827" spans="1:17" x14ac:dyDescent="0.2">
      <c r="A1827" s="23">
        <v>122461</v>
      </c>
      <c r="B1827" s="17" t="s">
        <v>86</v>
      </c>
      <c r="C1827" s="17" t="s">
        <v>7920</v>
      </c>
      <c r="D1827" s="17" t="s">
        <v>5817</v>
      </c>
      <c r="E1827" s="17" t="s">
        <v>7693</v>
      </c>
      <c r="F1827" s="17" t="s">
        <v>7694</v>
      </c>
      <c r="G1827" s="18">
        <v>0</v>
      </c>
      <c r="H1827" s="18">
        <v>1.92</v>
      </c>
      <c r="I1827" s="19">
        <v>309117.27</v>
      </c>
      <c r="J1827" s="20">
        <v>42503</v>
      </c>
      <c r="K1827" s="17" t="s">
        <v>10138</v>
      </c>
      <c r="L1827" s="17" t="s">
        <v>7946</v>
      </c>
      <c r="M1827" s="17" t="s">
        <v>9206</v>
      </c>
      <c r="N1827" s="20">
        <v>42634</v>
      </c>
      <c r="O1827" s="20">
        <v>42634</v>
      </c>
      <c r="P1827" s="21">
        <f t="shared" si="56"/>
        <v>0</v>
      </c>
      <c r="Q1827" s="22">
        <f t="shared" si="57"/>
        <v>0</v>
      </c>
    </row>
    <row r="1828" spans="1:17" x14ac:dyDescent="0.2">
      <c r="A1828" s="23">
        <v>122839</v>
      </c>
      <c r="B1828" s="17" t="s">
        <v>121</v>
      </c>
      <c r="C1828" s="17" t="s">
        <v>7720</v>
      </c>
      <c r="D1828" s="17" t="s">
        <v>1002</v>
      </c>
      <c r="E1828" s="17" t="s">
        <v>7693</v>
      </c>
      <c r="F1828" s="17" t="s">
        <v>7694</v>
      </c>
      <c r="G1828" s="18">
        <v>0</v>
      </c>
      <c r="H1828" s="18">
        <v>2.85</v>
      </c>
      <c r="I1828" s="19">
        <v>624067.04</v>
      </c>
      <c r="J1828" s="20">
        <v>42545</v>
      </c>
      <c r="K1828" s="17" t="s">
        <v>10139</v>
      </c>
      <c r="L1828" s="17" t="s">
        <v>7699</v>
      </c>
      <c r="M1828" s="17" t="s">
        <v>8531</v>
      </c>
      <c r="N1828" s="20">
        <v>42886</v>
      </c>
      <c r="O1828" s="20">
        <v>42886</v>
      </c>
      <c r="P1828" s="21">
        <f t="shared" si="56"/>
        <v>0</v>
      </c>
      <c r="Q1828" s="22">
        <f t="shared" si="57"/>
        <v>0</v>
      </c>
    </row>
    <row r="1829" spans="1:17" x14ac:dyDescent="0.2">
      <c r="A1829" s="23">
        <v>122553</v>
      </c>
      <c r="B1829" s="17" t="s">
        <v>172</v>
      </c>
      <c r="C1829" s="17" t="s">
        <v>7710</v>
      </c>
      <c r="D1829" s="17" t="s">
        <v>99</v>
      </c>
      <c r="E1829" s="17" t="s">
        <v>7693</v>
      </c>
      <c r="F1829" s="17" t="s">
        <v>7710</v>
      </c>
      <c r="G1829" s="18">
        <v>10.32</v>
      </c>
      <c r="H1829" s="18">
        <v>16</v>
      </c>
      <c r="I1829" s="19">
        <v>528039.36</v>
      </c>
      <c r="J1829" s="20">
        <v>42825</v>
      </c>
      <c r="K1829" s="17" t="s">
        <v>8548</v>
      </c>
      <c r="L1829" s="17" t="s">
        <v>7755</v>
      </c>
      <c r="M1829" s="17" t="s">
        <v>3197</v>
      </c>
      <c r="N1829" s="20">
        <v>43008</v>
      </c>
      <c r="O1829" s="20">
        <v>43008</v>
      </c>
      <c r="P1829" s="21">
        <f t="shared" si="56"/>
        <v>0</v>
      </c>
      <c r="Q1829" s="22">
        <f t="shared" si="57"/>
        <v>0</v>
      </c>
    </row>
    <row r="1830" spans="1:17" x14ac:dyDescent="0.2">
      <c r="A1830" s="23">
        <v>123919</v>
      </c>
      <c r="B1830" s="17" t="s">
        <v>227</v>
      </c>
      <c r="C1830" s="17" t="s">
        <v>7882</v>
      </c>
      <c r="D1830" s="17" t="s">
        <v>604</v>
      </c>
      <c r="E1830" s="17" t="s">
        <v>7693</v>
      </c>
      <c r="F1830" s="17" t="s">
        <v>7694</v>
      </c>
      <c r="G1830" s="18">
        <v>0</v>
      </c>
      <c r="H1830" s="18">
        <v>6.85</v>
      </c>
      <c r="I1830" s="19">
        <v>915490.44</v>
      </c>
      <c r="J1830" s="20">
        <v>42825</v>
      </c>
      <c r="K1830" s="17" t="s">
        <v>10140</v>
      </c>
      <c r="L1830" s="17" t="s">
        <v>7822</v>
      </c>
      <c r="M1830" s="17" t="s">
        <v>3197</v>
      </c>
      <c r="N1830" s="20">
        <v>42997</v>
      </c>
      <c r="O1830" s="20">
        <v>42997</v>
      </c>
      <c r="P1830" s="21">
        <f t="shared" si="56"/>
        <v>0</v>
      </c>
      <c r="Q1830" s="22">
        <f t="shared" si="57"/>
        <v>0</v>
      </c>
    </row>
    <row r="1831" spans="1:17" x14ac:dyDescent="0.2">
      <c r="A1831" s="23">
        <v>123988</v>
      </c>
      <c r="B1831" s="17" t="s">
        <v>169</v>
      </c>
      <c r="C1831" s="17" t="s">
        <v>7694</v>
      </c>
      <c r="D1831" s="17" t="s">
        <v>647</v>
      </c>
      <c r="E1831" s="17" t="s">
        <v>7693</v>
      </c>
      <c r="F1831" s="17" t="s">
        <v>7694</v>
      </c>
      <c r="G1831" s="18">
        <v>0</v>
      </c>
      <c r="H1831" s="18">
        <v>4.91</v>
      </c>
      <c r="I1831" s="19">
        <v>458683.24</v>
      </c>
      <c r="J1831" s="20">
        <v>42825</v>
      </c>
      <c r="K1831" s="17" t="s">
        <v>10141</v>
      </c>
      <c r="L1831" s="17" t="s">
        <v>8322</v>
      </c>
      <c r="M1831" s="17" t="s">
        <v>3582</v>
      </c>
      <c r="N1831" s="20">
        <v>42947</v>
      </c>
      <c r="O1831" s="20">
        <v>42947</v>
      </c>
      <c r="P1831" s="21">
        <f t="shared" si="56"/>
        <v>0</v>
      </c>
      <c r="Q1831" s="22">
        <f t="shared" si="57"/>
        <v>0</v>
      </c>
    </row>
    <row r="1832" spans="1:17" x14ac:dyDescent="0.2">
      <c r="A1832" s="23">
        <v>122514</v>
      </c>
      <c r="B1832" s="17" t="s">
        <v>239</v>
      </c>
      <c r="C1832" s="17" t="s">
        <v>7976</v>
      </c>
      <c r="D1832" s="17" t="s">
        <v>907</v>
      </c>
      <c r="E1832" s="17" t="s">
        <v>7693</v>
      </c>
      <c r="F1832" s="17" t="s">
        <v>7694</v>
      </c>
      <c r="G1832" s="18">
        <v>0</v>
      </c>
      <c r="H1832" s="18">
        <v>8.3000000000000007</v>
      </c>
      <c r="I1832" s="19">
        <v>672702.06</v>
      </c>
      <c r="J1832" s="20">
        <v>42825</v>
      </c>
      <c r="K1832" s="17" t="s">
        <v>10142</v>
      </c>
      <c r="L1832" s="17" t="s">
        <v>7728</v>
      </c>
      <c r="M1832" s="17" t="s">
        <v>3197</v>
      </c>
      <c r="N1832" s="20">
        <v>42984</v>
      </c>
      <c r="O1832" s="20">
        <v>42984</v>
      </c>
      <c r="P1832" s="21">
        <f t="shared" si="56"/>
        <v>0</v>
      </c>
      <c r="Q1832" s="22">
        <f t="shared" si="57"/>
        <v>0</v>
      </c>
    </row>
    <row r="1833" spans="1:17" x14ac:dyDescent="0.2">
      <c r="A1833" s="23">
        <v>122517</v>
      </c>
      <c r="B1833" s="17" t="s">
        <v>267</v>
      </c>
      <c r="C1833" s="17" t="s">
        <v>7832</v>
      </c>
      <c r="D1833" s="17" t="s">
        <v>679</v>
      </c>
      <c r="E1833" s="17" t="s">
        <v>7693</v>
      </c>
      <c r="F1833" s="17" t="s">
        <v>7710</v>
      </c>
      <c r="G1833" s="18">
        <v>0</v>
      </c>
      <c r="H1833" s="18">
        <v>2.29</v>
      </c>
      <c r="I1833" s="19">
        <v>118820.06</v>
      </c>
      <c r="J1833" s="20">
        <v>42867</v>
      </c>
      <c r="K1833" s="17" t="s">
        <v>10143</v>
      </c>
      <c r="L1833" s="17" t="s">
        <v>9252</v>
      </c>
      <c r="M1833" s="17" t="s">
        <v>3197</v>
      </c>
      <c r="N1833" s="20">
        <v>43020</v>
      </c>
      <c r="O1833" s="20">
        <v>43020</v>
      </c>
      <c r="P1833" s="21">
        <f t="shared" si="56"/>
        <v>0</v>
      </c>
      <c r="Q1833" s="22">
        <f t="shared" si="57"/>
        <v>0</v>
      </c>
    </row>
    <row r="1834" spans="1:17" x14ac:dyDescent="0.2">
      <c r="A1834" s="23">
        <v>125022</v>
      </c>
      <c r="B1834" s="17" t="s">
        <v>312</v>
      </c>
      <c r="C1834" s="17" t="s">
        <v>7908</v>
      </c>
      <c r="D1834" s="17" t="s">
        <v>907</v>
      </c>
      <c r="E1834" s="17" t="s">
        <v>7693</v>
      </c>
      <c r="F1834" s="17" t="s">
        <v>7694</v>
      </c>
      <c r="G1834" s="18">
        <v>0</v>
      </c>
      <c r="H1834" s="18">
        <v>5.8</v>
      </c>
      <c r="I1834" s="19">
        <v>590673.03</v>
      </c>
      <c r="J1834" s="20">
        <v>42867</v>
      </c>
      <c r="K1834" s="17" t="s">
        <v>10144</v>
      </c>
      <c r="L1834" s="17" t="s">
        <v>7699</v>
      </c>
      <c r="M1834" s="17" t="s">
        <v>4135</v>
      </c>
      <c r="N1834" s="20">
        <v>43035</v>
      </c>
      <c r="O1834" s="20">
        <v>43035</v>
      </c>
      <c r="P1834" s="21">
        <f t="shared" si="56"/>
        <v>0</v>
      </c>
      <c r="Q1834" s="22">
        <f t="shared" si="57"/>
        <v>0</v>
      </c>
    </row>
    <row r="1835" spans="1:17" x14ac:dyDescent="0.2">
      <c r="A1835" s="23">
        <v>123861</v>
      </c>
      <c r="B1835" s="17" t="s">
        <v>217</v>
      </c>
      <c r="C1835" s="17" t="s">
        <v>8003</v>
      </c>
      <c r="D1835" s="17" t="s">
        <v>339</v>
      </c>
      <c r="E1835" s="17" t="s">
        <v>7693</v>
      </c>
      <c r="F1835" s="17" t="s">
        <v>7694</v>
      </c>
      <c r="G1835" s="18">
        <v>13</v>
      </c>
      <c r="H1835" s="18">
        <v>18.3</v>
      </c>
      <c r="I1835" s="19">
        <v>923323</v>
      </c>
      <c r="J1835" s="20">
        <v>42867</v>
      </c>
      <c r="K1835" s="17" t="s">
        <v>10145</v>
      </c>
      <c r="L1835" s="17" t="s">
        <v>7699</v>
      </c>
      <c r="M1835" s="17" t="s">
        <v>10146</v>
      </c>
      <c r="N1835" s="20">
        <v>43039</v>
      </c>
      <c r="O1835" s="20">
        <v>43039</v>
      </c>
      <c r="P1835" s="21">
        <f t="shared" si="56"/>
        <v>0</v>
      </c>
      <c r="Q1835" s="22">
        <f t="shared" si="57"/>
        <v>0</v>
      </c>
    </row>
    <row r="1836" spans="1:17" x14ac:dyDescent="0.2">
      <c r="A1836" s="23">
        <v>126330</v>
      </c>
      <c r="B1836" s="17" t="s">
        <v>355</v>
      </c>
      <c r="C1836" s="17" t="s">
        <v>7896</v>
      </c>
      <c r="D1836" s="17" t="s">
        <v>356</v>
      </c>
      <c r="E1836" s="17" t="s">
        <v>7693</v>
      </c>
      <c r="F1836" s="17" t="s">
        <v>7710</v>
      </c>
      <c r="G1836" s="18">
        <v>3.92</v>
      </c>
      <c r="H1836" s="18">
        <v>10.08</v>
      </c>
      <c r="I1836" s="19">
        <v>1126219</v>
      </c>
      <c r="J1836" s="20">
        <v>43273</v>
      </c>
      <c r="K1836" s="17" t="s">
        <v>10147</v>
      </c>
      <c r="L1836" s="17" t="s">
        <v>7763</v>
      </c>
      <c r="M1836" s="17" t="s">
        <v>4718</v>
      </c>
      <c r="N1836" s="20">
        <v>43397</v>
      </c>
      <c r="O1836" s="20">
        <v>43397</v>
      </c>
      <c r="P1836" s="21">
        <f t="shared" si="56"/>
        <v>0</v>
      </c>
      <c r="Q1836" s="22">
        <f t="shared" si="57"/>
        <v>0</v>
      </c>
    </row>
    <row r="1837" spans="1:17" x14ac:dyDescent="0.2">
      <c r="A1837" s="23">
        <v>126255</v>
      </c>
      <c r="B1837" s="17" t="s">
        <v>54</v>
      </c>
      <c r="C1837" s="17" t="s">
        <v>7709</v>
      </c>
      <c r="D1837" s="17" t="s">
        <v>4794</v>
      </c>
      <c r="E1837" s="17" t="s">
        <v>7693</v>
      </c>
      <c r="F1837" s="17" t="s">
        <v>7694</v>
      </c>
      <c r="G1837" s="18">
        <v>5.44</v>
      </c>
      <c r="H1837" s="18">
        <v>7.13</v>
      </c>
      <c r="I1837" s="19">
        <v>886230.76</v>
      </c>
      <c r="J1837" s="20">
        <v>43273</v>
      </c>
      <c r="K1837" s="17" t="s">
        <v>10148</v>
      </c>
      <c r="L1837" s="17" t="s">
        <v>8110</v>
      </c>
      <c r="M1837" s="17" t="s">
        <v>3213</v>
      </c>
      <c r="N1837" s="20">
        <v>43442</v>
      </c>
      <c r="O1837" s="20">
        <v>43442</v>
      </c>
      <c r="P1837" s="21">
        <f t="shared" si="56"/>
        <v>0</v>
      </c>
      <c r="Q1837" s="22">
        <f t="shared" si="57"/>
        <v>0</v>
      </c>
    </row>
    <row r="1838" spans="1:17" x14ac:dyDescent="0.2">
      <c r="A1838" s="23">
        <v>126141</v>
      </c>
      <c r="B1838" s="17" t="s">
        <v>212</v>
      </c>
      <c r="C1838" s="17" t="s">
        <v>8097</v>
      </c>
      <c r="D1838" s="17" t="s">
        <v>322</v>
      </c>
      <c r="E1838" s="17" t="s">
        <v>7693</v>
      </c>
      <c r="F1838" s="17" t="s">
        <v>7694</v>
      </c>
      <c r="G1838" s="18">
        <v>0</v>
      </c>
      <c r="H1838" s="18">
        <v>8</v>
      </c>
      <c r="I1838" s="19">
        <v>600041</v>
      </c>
      <c r="J1838" s="20">
        <v>43273</v>
      </c>
      <c r="K1838" s="17" t="s">
        <v>9850</v>
      </c>
      <c r="L1838" s="17" t="s">
        <v>7699</v>
      </c>
      <c r="M1838" s="17" t="s">
        <v>4696</v>
      </c>
      <c r="N1838" s="20">
        <v>43404</v>
      </c>
      <c r="O1838" s="20">
        <v>43404</v>
      </c>
      <c r="P1838" s="21">
        <f t="shared" si="56"/>
        <v>0</v>
      </c>
      <c r="Q1838" s="22">
        <f t="shared" si="57"/>
        <v>0</v>
      </c>
    </row>
    <row r="1839" spans="1:17" x14ac:dyDescent="0.2">
      <c r="A1839" s="23">
        <v>126129</v>
      </c>
      <c r="B1839" s="17" t="s">
        <v>284</v>
      </c>
      <c r="C1839" s="17" t="s">
        <v>7865</v>
      </c>
      <c r="D1839" s="17" t="s">
        <v>119</v>
      </c>
      <c r="E1839" s="17" t="s">
        <v>7693</v>
      </c>
      <c r="F1839" s="17" t="s">
        <v>7694</v>
      </c>
      <c r="G1839" s="18">
        <v>5.28</v>
      </c>
      <c r="H1839" s="18">
        <v>10.4</v>
      </c>
      <c r="I1839" s="19">
        <v>605721.06000000006</v>
      </c>
      <c r="J1839" s="20">
        <v>43273</v>
      </c>
      <c r="K1839" s="17" t="s">
        <v>8174</v>
      </c>
      <c r="L1839" s="17" t="s">
        <v>7699</v>
      </c>
      <c r="M1839" s="17" t="s">
        <v>4696</v>
      </c>
      <c r="N1839" s="20">
        <v>43404</v>
      </c>
      <c r="O1839" s="20">
        <v>43404</v>
      </c>
      <c r="P1839" s="21">
        <f t="shared" si="56"/>
        <v>0</v>
      </c>
      <c r="Q1839" s="22">
        <f t="shared" si="57"/>
        <v>0</v>
      </c>
    </row>
    <row r="1840" spans="1:17" x14ac:dyDescent="0.2">
      <c r="A1840" s="23">
        <v>123893</v>
      </c>
      <c r="B1840" s="17" t="s">
        <v>174</v>
      </c>
      <c r="C1840" s="17" t="s">
        <v>7780</v>
      </c>
      <c r="D1840" s="17" t="s">
        <v>356</v>
      </c>
      <c r="E1840" s="17" t="s">
        <v>7693</v>
      </c>
      <c r="F1840" s="17" t="s">
        <v>7694</v>
      </c>
      <c r="G1840" s="18">
        <v>15</v>
      </c>
      <c r="H1840" s="18">
        <v>20</v>
      </c>
      <c r="I1840" s="19">
        <v>2105766.77</v>
      </c>
      <c r="J1840" s="20">
        <v>43140</v>
      </c>
      <c r="K1840" s="17" t="s">
        <v>10149</v>
      </c>
      <c r="L1840" s="17" t="s">
        <v>7763</v>
      </c>
      <c r="M1840" s="17" t="s">
        <v>3213</v>
      </c>
      <c r="N1840" s="20">
        <v>43319</v>
      </c>
      <c r="O1840" s="20">
        <v>43319</v>
      </c>
      <c r="P1840" s="21">
        <f t="shared" si="56"/>
        <v>0</v>
      </c>
      <c r="Q1840" s="22">
        <f t="shared" si="57"/>
        <v>0</v>
      </c>
    </row>
    <row r="1841" spans="1:17" x14ac:dyDescent="0.2">
      <c r="A1841" s="23">
        <v>126119</v>
      </c>
      <c r="B1841" s="17" t="s">
        <v>308</v>
      </c>
      <c r="C1841" s="17" t="s">
        <v>8226</v>
      </c>
      <c r="D1841" s="17" t="s">
        <v>4685</v>
      </c>
      <c r="E1841" s="17" t="s">
        <v>7693</v>
      </c>
      <c r="F1841" s="17" t="s">
        <v>7694</v>
      </c>
      <c r="G1841" s="18">
        <v>0.42</v>
      </c>
      <c r="H1841" s="18">
        <v>8.66</v>
      </c>
      <c r="I1841" s="19">
        <v>706973.7</v>
      </c>
      <c r="J1841" s="20">
        <v>43140</v>
      </c>
      <c r="K1841" s="17" t="s">
        <v>8848</v>
      </c>
      <c r="L1841" s="17" t="s">
        <v>7927</v>
      </c>
      <c r="M1841" s="17" t="s">
        <v>8839</v>
      </c>
      <c r="N1841" s="20">
        <v>43356</v>
      </c>
      <c r="O1841" s="20">
        <v>43356</v>
      </c>
      <c r="P1841" s="21">
        <f t="shared" si="56"/>
        <v>0</v>
      </c>
      <c r="Q1841" s="22">
        <f t="shared" si="57"/>
        <v>0</v>
      </c>
    </row>
    <row r="1842" spans="1:17" x14ac:dyDescent="0.2">
      <c r="A1842" s="23">
        <v>126120</v>
      </c>
      <c r="B1842" s="17" t="s">
        <v>308</v>
      </c>
      <c r="C1842" s="17" t="s">
        <v>8226</v>
      </c>
      <c r="D1842" s="17" t="s">
        <v>4685</v>
      </c>
      <c r="E1842" s="17" t="s">
        <v>7693</v>
      </c>
      <c r="F1842" s="17" t="s">
        <v>7710</v>
      </c>
      <c r="G1842" s="18">
        <v>0</v>
      </c>
      <c r="H1842" s="18">
        <v>1.57</v>
      </c>
      <c r="I1842" s="19">
        <v>118258</v>
      </c>
      <c r="J1842" s="20">
        <v>43140</v>
      </c>
      <c r="K1842" s="17" t="s">
        <v>8848</v>
      </c>
      <c r="L1842" s="17" t="s">
        <v>7927</v>
      </c>
      <c r="M1842" s="17" t="s">
        <v>8839</v>
      </c>
      <c r="N1842" s="20">
        <v>43356</v>
      </c>
      <c r="O1842" s="20">
        <v>43356</v>
      </c>
      <c r="P1842" s="21">
        <f t="shared" si="56"/>
        <v>0</v>
      </c>
      <c r="Q1842" s="22">
        <f t="shared" si="57"/>
        <v>0</v>
      </c>
    </row>
    <row r="1843" spans="1:17" x14ac:dyDescent="0.2">
      <c r="A1843" s="23">
        <v>126143</v>
      </c>
      <c r="B1843" s="17" t="s">
        <v>124</v>
      </c>
      <c r="C1843" s="17" t="s">
        <v>7894</v>
      </c>
      <c r="D1843" s="17" t="s">
        <v>352</v>
      </c>
      <c r="E1843" s="17" t="s">
        <v>7693</v>
      </c>
      <c r="F1843" s="17" t="s">
        <v>7694</v>
      </c>
      <c r="G1843" s="18">
        <v>7.67</v>
      </c>
      <c r="H1843" s="18">
        <v>11.01</v>
      </c>
      <c r="I1843" s="19">
        <v>621955.36</v>
      </c>
      <c r="J1843" s="20">
        <v>43182</v>
      </c>
      <c r="K1843" s="17" t="s">
        <v>10150</v>
      </c>
      <c r="L1843" s="17" t="s">
        <v>7927</v>
      </c>
      <c r="M1843" s="17" t="s">
        <v>3213</v>
      </c>
      <c r="N1843" s="20">
        <v>43265</v>
      </c>
      <c r="O1843" s="20">
        <v>43265</v>
      </c>
      <c r="P1843" s="21">
        <f t="shared" si="56"/>
        <v>0</v>
      </c>
      <c r="Q1843" s="22">
        <f t="shared" si="57"/>
        <v>0</v>
      </c>
    </row>
    <row r="1844" spans="1:17" x14ac:dyDescent="0.2">
      <c r="A1844" s="23">
        <v>126318</v>
      </c>
      <c r="B1844" s="17" t="s">
        <v>314</v>
      </c>
      <c r="C1844" s="17" t="s">
        <v>7736</v>
      </c>
      <c r="D1844" s="17" t="s">
        <v>722</v>
      </c>
      <c r="E1844" s="17" t="s">
        <v>7693</v>
      </c>
      <c r="F1844" s="17" t="s">
        <v>7694</v>
      </c>
      <c r="G1844" s="18">
        <v>10.64</v>
      </c>
      <c r="H1844" s="18">
        <v>12.57</v>
      </c>
      <c r="I1844" s="19">
        <v>883910</v>
      </c>
      <c r="J1844" s="20">
        <v>43231</v>
      </c>
      <c r="K1844" s="17" t="s">
        <v>10151</v>
      </c>
      <c r="L1844" s="17" t="s">
        <v>7738</v>
      </c>
      <c r="M1844" s="17" t="s">
        <v>3213</v>
      </c>
      <c r="N1844" s="20">
        <v>43437</v>
      </c>
      <c r="O1844" s="20">
        <v>43437</v>
      </c>
      <c r="P1844" s="21">
        <f t="shared" si="56"/>
        <v>0</v>
      </c>
      <c r="Q1844" s="22">
        <f t="shared" si="57"/>
        <v>0</v>
      </c>
    </row>
    <row r="1845" spans="1:17" x14ac:dyDescent="0.2">
      <c r="A1845" s="23">
        <v>84716.01</v>
      </c>
      <c r="B1845" s="17" t="s">
        <v>176</v>
      </c>
      <c r="C1845" s="17" t="s">
        <v>7868</v>
      </c>
      <c r="D1845" s="17" t="s">
        <v>450</v>
      </c>
      <c r="E1845" s="17" t="s">
        <v>7693</v>
      </c>
      <c r="F1845" s="17" t="s">
        <v>7694</v>
      </c>
      <c r="G1845" s="18">
        <v>15.75</v>
      </c>
      <c r="H1845" s="18">
        <v>21.79</v>
      </c>
      <c r="I1845" s="19">
        <v>732635.85</v>
      </c>
      <c r="J1845" s="20">
        <v>42139</v>
      </c>
      <c r="K1845" s="17" t="s">
        <v>9508</v>
      </c>
      <c r="L1845" s="17" t="s">
        <v>7927</v>
      </c>
      <c r="M1845" s="17" t="s">
        <v>9629</v>
      </c>
      <c r="N1845" s="20">
        <v>42307</v>
      </c>
      <c r="O1845" s="20">
        <v>42307</v>
      </c>
      <c r="P1845" s="21">
        <f t="shared" si="56"/>
        <v>0</v>
      </c>
      <c r="Q1845" s="22">
        <f t="shared" si="57"/>
        <v>0</v>
      </c>
    </row>
    <row r="1846" spans="1:17" x14ac:dyDescent="0.2">
      <c r="A1846" s="23">
        <v>84592.01</v>
      </c>
      <c r="B1846" s="17" t="s">
        <v>217</v>
      </c>
      <c r="C1846" s="17" t="s">
        <v>8003</v>
      </c>
      <c r="D1846" s="17" t="s">
        <v>498</v>
      </c>
      <c r="E1846" s="17" t="s">
        <v>7693</v>
      </c>
      <c r="F1846" s="17" t="s">
        <v>7694</v>
      </c>
      <c r="G1846" s="18">
        <v>14.7</v>
      </c>
      <c r="H1846" s="18">
        <v>21</v>
      </c>
      <c r="I1846" s="19">
        <v>416012.31</v>
      </c>
      <c r="J1846" s="20">
        <v>42139</v>
      </c>
      <c r="K1846" s="17" t="s">
        <v>9511</v>
      </c>
      <c r="L1846" s="17" t="s">
        <v>7699</v>
      </c>
      <c r="M1846" s="17" t="s">
        <v>8582</v>
      </c>
      <c r="N1846" s="20">
        <v>42307</v>
      </c>
      <c r="O1846" s="20">
        <v>42307</v>
      </c>
      <c r="P1846" s="21">
        <f t="shared" si="56"/>
        <v>0</v>
      </c>
      <c r="Q1846" s="22">
        <f t="shared" si="57"/>
        <v>0</v>
      </c>
    </row>
    <row r="1847" spans="1:17" x14ac:dyDescent="0.2">
      <c r="A1847" s="23">
        <v>122122</v>
      </c>
      <c r="B1847" s="17" t="s">
        <v>278</v>
      </c>
      <c r="C1847" s="17" t="s">
        <v>7968</v>
      </c>
      <c r="D1847" s="17" t="s">
        <v>322</v>
      </c>
      <c r="E1847" s="17" t="s">
        <v>7693</v>
      </c>
      <c r="F1847" s="17" t="s">
        <v>7694</v>
      </c>
      <c r="G1847" s="18">
        <v>0</v>
      </c>
      <c r="H1847" s="18">
        <v>5.63</v>
      </c>
      <c r="I1847" s="19">
        <v>538934.76</v>
      </c>
      <c r="J1847" s="20">
        <v>42461</v>
      </c>
      <c r="K1847" s="17" t="s">
        <v>10153</v>
      </c>
      <c r="L1847" s="17" t="s">
        <v>7699</v>
      </c>
      <c r="M1847" s="17" t="s">
        <v>10154</v>
      </c>
      <c r="N1847" s="20">
        <v>42604</v>
      </c>
      <c r="O1847" s="20">
        <v>42604</v>
      </c>
      <c r="P1847" s="21">
        <f t="shared" si="56"/>
        <v>0</v>
      </c>
      <c r="Q1847" s="22">
        <f t="shared" si="57"/>
        <v>0</v>
      </c>
    </row>
    <row r="1848" spans="1:17" x14ac:dyDescent="0.2">
      <c r="A1848" s="23">
        <v>123974</v>
      </c>
      <c r="B1848" s="17" t="s">
        <v>110</v>
      </c>
      <c r="C1848" s="17" t="s">
        <v>8623</v>
      </c>
      <c r="D1848" s="17" t="s">
        <v>398</v>
      </c>
      <c r="E1848" s="17" t="s">
        <v>7693</v>
      </c>
      <c r="F1848" s="17" t="s">
        <v>7694</v>
      </c>
      <c r="G1848" s="18">
        <v>0</v>
      </c>
      <c r="H1848" s="18">
        <v>6.47</v>
      </c>
      <c r="I1848" s="19">
        <v>670324.63</v>
      </c>
      <c r="J1848" s="20">
        <v>42825</v>
      </c>
      <c r="K1848" s="17" t="s">
        <v>10155</v>
      </c>
      <c r="L1848" s="17" t="s">
        <v>8322</v>
      </c>
      <c r="M1848" s="17" t="s">
        <v>4135</v>
      </c>
      <c r="N1848" s="20">
        <v>42964</v>
      </c>
      <c r="O1848" s="20">
        <v>42964</v>
      </c>
      <c r="P1848" s="21">
        <f t="shared" si="56"/>
        <v>0</v>
      </c>
      <c r="Q1848" s="22">
        <f t="shared" si="57"/>
        <v>0</v>
      </c>
    </row>
    <row r="1849" spans="1:17" x14ac:dyDescent="0.2">
      <c r="A1849" s="23">
        <v>122573</v>
      </c>
      <c r="B1849" s="17" t="s">
        <v>110</v>
      </c>
      <c r="C1849" s="17" t="s">
        <v>8623</v>
      </c>
      <c r="D1849" s="17" t="s">
        <v>4544</v>
      </c>
      <c r="E1849" s="17" t="s">
        <v>7693</v>
      </c>
      <c r="F1849" s="17" t="s">
        <v>7694</v>
      </c>
      <c r="G1849" s="18">
        <v>0</v>
      </c>
      <c r="H1849" s="18">
        <v>4.29</v>
      </c>
      <c r="I1849" s="19">
        <v>204579.19</v>
      </c>
      <c r="J1849" s="20">
        <v>42412</v>
      </c>
      <c r="K1849" s="17" t="s">
        <v>10156</v>
      </c>
      <c r="L1849" s="17" t="s">
        <v>8034</v>
      </c>
      <c r="M1849" s="17" t="s">
        <v>10043</v>
      </c>
      <c r="N1849" s="20">
        <v>42612</v>
      </c>
      <c r="O1849" s="20">
        <v>42612</v>
      </c>
      <c r="P1849" s="21">
        <f t="shared" si="56"/>
        <v>0</v>
      </c>
      <c r="Q1849" s="22">
        <f t="shared" si="57"/>
        <v>0</v>
      </c>
    </row>
    <row r="1850" spans="1:17" x14ac:dyDescent="0.2">
      <c r="A1850" s="23">
        <v>122479</v>
      </c>
      <c r="B1850" s="17" t="s">
        <v>206</v>
      </c>
      <c r="C1850" s="17" t="s">
        <v>8367</v>
      </c>
      <c r="D1850" s="17" t="s">
        <v>335</v>
      </c>
      <c r="E1850" s="17" t="s">
        <v>7693</v>
      </c>
      <c r="F1850" s="17" t="s">
        <v>7694</v>
      </c>
      <c r="G1850" s="18">
        <v>0</v>
      </c>
      <c r="H1850" s="18">
        <v>3.57</v>
      </c>
      <c r="I1850" s="19">
        <v>769273.95</v>
      </c>
      <c r="J1850" s="20">
        <v>42412</v>
      </c>
      <c r="K1850" s="17" t="s">
        <v>10157</v>
      </c>
      <c r="L1850" s="17" t="s">
        <v>7728</v>
      </c>
      <c r="M1850" s="17" t="s">
        <v>3213</v>
      </c>
      <c r="N1850" s="20">
        <v>42507</v>
      </c>
      <c r="O1850" s="20">
        <v>42507</v>
      </c>
      <c r="P1850" s="21">
        <f t="shared" si="56"/>
        <v>0</v>
      </c>
      <c r="Q1850" s="22">
        <f t="shared" si="57"/>
        <v>0</v>
      </c>
    </row>
    <row r="1851" spans="1:17" x14ac:dyDescent="0.2">
      <c r="A1851" s="23">
        <v>121035</v>
      </c>
      <c r="B1851" s="17" t="s">
        <v>292</v>
      </c>
      <c r="C1851" s="17" t="s">
        <v>8052</v>
      </c>
      <c r="D1851" s="17" t="s">
        <v>129</v>
      </c>
      <c r="E1851" s="17" t="s">
        <v>7693</v>
      </c>
      <c r="F1851" s="17" t="s">
        <v>7694</v>
      </c>
      <c r="G1851" s="18">
        <v>16.670000000000002</v>
      </c>
      <c r="H1851" s="18">
        <v>20.8</v>
      </c>
      <c r="I1851" s="19">
        <v>598305.11</v>
      </c>
      <c r="J1851" s="20">
        <v>42195</v>
      </c>
      <c r="K1851" s="17" t="s">
        <v>10158</v>
      </c>
      <c r="L1851" s="17" t="s">
        <v>7699</v>
      </c>
      <c r="M1851" s="17" t="s">
        <v>8474</v>
      </c>
      <c r="N1851" s="20">
        <v>42308</v>
      </c>
      <c r="O1851" s="20">
        <v>42308</v>
      </c>
      <c r="P1851" s="21">
        <f t="shared" si="56"/>
        <v>0</v>
      </c>
      <c r="Q1851" s="22">
        <f t="shared" si="57"/>
        <v>0</v>
      </c>
    </row>
    <row r="1852" spans="1:17" x14ac:dyDescent="0.2">
      <c r="A1852" s="23">
        <v>122835</v>
      </c>
      <c r="B1852" s="17" t="s">
        <v>278</v>
      </c>
      <c r="C1852" s="17" t="s">
        <v>7968</v>
      </c>
      <c r="D1852" s="17" t="s">
        <v>442</v>
      </c>
      <c r="E1852" s="17" t="s">
        <v>7693</v>
      </c>
      <c r="F1852" s="17" t="s">
        <v>7694</v>
      </c>
      <c r="G1852" s="18">
        <v>12.32</v>
      </c>
      <c r="H1852" s="18">
        <v>18.2</v>
      </c>
      <c r="I1852" s="19">
        <v>209407.24</v>
      </c>
      <c r="J1852" s="20">
        <v>42412</v>
      </c>
      <c r="K1852" s="17" t="s">
        <v>8577</v>
      </c>
      <c r="L1852" s="17" t="s">
        <v>8034</v>
      </c>
      <c r="M1852" s="17" t="s">
        <v>8190</v>
      </c>
      <c r="N1852" s="20">
        <v>42654</v>
      </c>
      <c r="O1852" s="20">
        <v>42654</v>
      </c>
      <c r="P1852" s="21">
        <f t="shared" si="56"/>
        <v>0</v>
      </c>
      <c r="Q1852" s="22">
        <f t="shared" si="57"/>
        <v>0</v>
      </c>
    </row>
    <row r="1853" spans="1:17" x14ac:dyDescent="0.2">
      <c r="A1853" s="23">
        <v>122472</v>
      </c>
      <c r="B1853" s="17" t="s">
        <v>250</v>
      </c>
      <c r="C1853" s="17" t="s">
        <v>7790</v>
      </c>
      <c r="D1853" s="17" t="s">
        <v>503</v>
      </c>
      <c r="E1853" s="17" t="s">
        <v>7693</v>
      </c>
      <c r="F1853" s="17" t="s">
        <v>7694</v>
      </c>
      <c r="G1853" s="18">
        <v>12.64</v>
      </c>
      <c r="H1853" s="18">
        <v>16.02</v>
      </c>
      <c r="I1853" s="19">
        <v>672479.72</v>
      </c>
      <c r="J1853" s="20">
        <v>42503</v>
      </c>
      <c r="K1853" s="17" t="s">
        <v>10159</v>
      </c>
      <c r="L1853" s="17" t="s">
        <v>7699</v>
      </c>
      <c r="M1853" s="17" t="s">
        <v>10160</v>
      </c>
      <c r="N1853" s="20">
        <v>42674</v>
      </c>
      <c r="O1853" s="20">
        <v>42674</v>
      </c>
      <c r="P1853" s="21">
        <f t="shared" si="56"/>
        <v>0</v>
      </c>
      <c r="Q1853" s="22">
        <f t="shared" si="57"/>
        <v>0</v>
      </c>
    </row>
    <row r="1854" spans="1:17" x14ac:dyDescent="0.2">
      <c r="A1854" s="23">
        <v>123169</v>
      </c>
      <c r="B1854" s="17" t="s">
        <v>259</v>
      </c>
      <c r="C1854" s="17" t="s">
        <v>7863</v>
      </c>
      <c r="D1854" s="17" t="s">
        <v>503</v>
      </c>
      <c r="E1854" s="17" t="s">
        <v>7693</v>
      </c>
      <c r="F1854" s="17" t="s">
        <v>7694</v>
      </c>
      <c r="G1854" s="18">
        <v>22.79</v>
      </c>
      <c r="H1854" s="18">
        <v>26.06</v>
      </c>
      <c r="I1854" s="19">
        <v>1420578.4</v>
      </c>
      <c r="J1854" s="20">
        <v>42503</v>
      </c>
      <c r="K1854" s="17" t="s">
        <v>9864</v>
      </c>
      <c r="L1854" s="17" t="s">
        <v>7822</v>
      </c>
      <c r="M1854" s="17" t="s">
        <v>9206</v>
      </c>
      <c r="N1854" s="20">
        <v>42674</v>
      </c>
      <c r="O1854" s="20">
        <v>42674</v>
      </c>
      <c r="P1854" s="21">
        <f t="shared" si="56"/>
        <v>0</v>
      </c>
      <c r="Q1854" s="22">
        <f t="shared" si="57"/>
        <v>0</v>
      </c>
    </row>
    <row r="1855" spans="1:17" x14ac:dyDescent="0.2">
      <c r="A1855" s="23">
        <v>123857</v>
      </c>
      <c r="B1855" s="17" t="s">
        <v>267</v>
      </c>
      <c r="C1855" s="17" t="s">
        <v>7832</v>
      </c>
      <c r="D1855" s="17" t="s">
        <v>1834</v>
      </c>
      <c r="E1855" s="17" t="s">
        <v>7693</v>
      </c>
      <c r="F1855" s="17" t="s">
        <v>7710</v>
      </c>
      <c r="G1855" s="18">
        <v>0</v>
      </c>
      <c r="H1855" s="18">
        <v>3.51</v>
      </c>
      <c r="I1855" s="19">
        <v>240905.48</v>
      </c>
      <c r="J1855" s="20">
        <v>42825</v>
      </c>
      <c r="K1855" s="17" t="s">
        <v>8837</v>
      </c>
      <c r="L1855" s="17" t="s">
        <v>8144</v>
      </c>
      <c r="M1855" s="17" t="s">
        <v>3582</v>
      </c>
      <c r="N1855" s="20">
        <v>43008</v>
      </c>
      <c r="O1855" s="20">
        <v>43008</v>
      </c>
      <c r="P1855" s="21">
        <f t="shared" si="56"/>
        <v>0</v>
      </c>
      <c r="Q1855" s="22">
        <f t="shared" si="57"/>
        <v>0</v>
      </c>
    </row>
    <row r="1856" spans="1:17" x14ac:dyDescent="0.2">
      <c r="A1856" s="23">
        <v>126112</v>
      </c>
      <c r="B1856" s="17" t="s">
        <v>199</v>
      </c>
      <c r="C1856" s="17" t="s">
        <v>7715</v>
      </c>
      <c r="D1856" s="17" t="s">
        <v>450</v>
      </c>
      <c r="E1856" s="17" t="s">
        <v>7693</v>
      </c>
      <c r="F1856" s="17" t="s">
        <v>7694</v>
      </c>
      <c r="G1856" s="18">
        <v>22.68</v>
      </c>
      <c r="H1856" s="18">
        <v>30.5</v>
      </c>
      <c r="I1856" s="19">
        <v>456470.46</v>
      </c>
      <c r="J1856" s="20">
        <v>43140</v>
      </c>
      <c r="K1856" s="17" t="s">
        <v>9504</v>
      </c>
      <c r="L1856" s="17" t="s">
        <v>8034</v>
      </c>
      <c r="M1856" s="17" t="s">
        <v>4674</v>
      </c>
      <c r="N1856" s="20">
        <v>43366</v>
      </c>
      <c r="O1856" s="20">
        <v>43366</v>
      </c>
      <c r="P1856" s="21">
        <f t="shared" si="56"/>
        <v>0</v>
      </c>
      <c r="Q1856" s="22">
        <f t="shared" si="57"/>
        <v>0</v>
      </c>
    </row>
    <row r="1857" spans="1:17" x14ac:dyDescent="0.2">
      <c r="A1857" s="23">
        <v>126301</v>
      </c>
      <c r="B1857" s="17" t="s">
        <v>607</v>
      </c>
      <c r="C1857" s="17" t="s">
        <v>7807</v>
      </c>
      <c r="D1857" s="17" t="s">
        <v>855</v>
      </c>
      <c r="E1857" s="17" t="s">
        <v>7693</v>
      </c>
      <c r="F1857" s="17" t="s">
        <v>7694</v>
      </c>
      <c r="G1857" s="18">
        <v>7.08</v>
      </c>
      <c r="H1857" s="18">
        <v>15.41</v>
      </c>
      <c r="I1857" s="19">
        <v>1674791.39</v>
      </c>
      <c r="J1857" s="20">
        <v>43140</v>
      </c>
      <c r="K1857" s="17" t="s">
        <v>9233</v>
      </c>
      <c r="L1857" s="17" t="s">
        <v>7738</v>
      </c>
      <c r="M1857" s="17" t="s">
        <v>3197</v>
      </c>
      <c r="N1857" s="20">
        <v>43358</v>
      </c>
      <c r="O1857" s="20">
        <v>43358</v>
      </c>
      <c r="P1857" s="21">
        <f t="shared" si="56"/>
        <v>0</v>
      </c>
      <c r="Q1857" s="22">
        <f t="shared" si="57"/>
        <v>0</v>
      </c>
    </row>
    <row r="1858" spans="1:17" x14ac:dyDescent="0.2">
      <c r="A1858" s="23">
        <v>122548</v>
      </c>
      <c r="B1858" s="17" t="s">
        <v>312</v>
      </c>
      <c r="C1858" s="17" t="s">
        <v>7908</v>
      </c>
      <c r="D1858" s="17" t="s">
        <v>907</v>
      </c>
      <c r="E1858" s="17" t="s">
        <v>7693</v>
      </c>
      <c r="F1858" s="17" t="s">
        <v>7694</v>
      </c>
      <c r="G1858" s="18">
        <v>32</v>
      </c>
      <c r="H1858" s="18">
        <v>38.47</v>
      </c>
      <c r="I1858" s="19">
        <v>565539.74</v>
      </c>
      <c r="J1858" s="20">
        <v>42776</v>
      </c>
      <c r="K1858" s="17" t="s">
        <v>8201</v>
      </c>
      <c r="L1858" s="17" t="s">
        <v>7763</v>
      </c>
      <c r="M1858" s="17" t="s">
        <v>3582</v>
      </c>
      <c r="N1858" s="20">
        <v>42956</v>
      </c>
      <c r="O1858" s="20">
        <v>42956</v>
      </c>
      <c r="P1858" s="21">
        <f t="shared" si="56"/>
        <v>0</v>
      </c>
      <c r="Q1858" s="22">
        <f t="shared" si="57"/>
        <v>0</v>
      </c>
    </row>
    <row r="1859" spans="1:17" x14ac:dyDescent="0.2">
      <c r="A1859" s="23">
        <v>123917</v>
      </c>
      <c r="B1859" s="17" t="s">
        <v>801</v>
      </c>
      <c r="C1859" s="17" t="s">
        <v>8040</v>
      </c>
      <c r="D1859" s="17" t="s">
        <v>538</v>
      </c>
      <c r="E1859" s="17" t="s">
        <v>7693</v>
      </c>
      <c r="F1859" s="17" t="s">
        <v>7694</v>
      </c>
      <c r="G1859" s="18">
        <v>17.63</v>
      </c>
      <c r="H1859" s="18">
        <v>22.29</v>
      </c>
      <c r="I1859" s="19">
        <v>2026648</v>
      </c>
      <c r="J1859" s="20">
        <v>42867</v>
      </c>
      <c r="K1859" s="17" t="s">
        <v>10161</v>
      </c>
      <c r="L1859" s="17" t="s">
        <v>7738</v>
      </c>
      <c r="M1859" s="17" t="s">
        <v>3607</v>
      </c>
      <c r="N1859" s="20">
        <v>43020</v>
      </c>
      <c r="O1859" s="20">
        <v>43020</v>
      </c>
      <c r="P1859" s="21">
        <f t="shared" ref="P1859:P1922" si="58">IF(N1859=O1859,0,1)</f>
        <v>0</v>
      </c>
      <c r="Q1859" s="22">
        <f t="shared" ref="Q1859:Q1922" si="59">O1859-N1859</f>
        <v>0</v>
      </c>
    </row>
    <row r="1860" spans="1:17" x14ac:dyDescent="0.2">
      <c r="A1860" s="23">
        <v>126149</v>
      </c>
      <c r="B1860" s="17" t="s">
        <v>98</v>
      </c>
      <c r="C1860" s="17" t="s">
        <v>7760</v>
      </c>
      <c r="D1860" s="17" t="s">
        <v>503</v>
      </c>
      <c r="E1860" s="17" t="s">
        <v>7693</v>
      </c>
      <c r="F1860" s="17" t="s">
        <v>7694</v>
      </c>
      <c r="G1860" s="18">
        <v>13.72</v>
      </c>
      <c r="H1860" s="18">
        <v>18.309999999999999</v>
      </c>
      <c r="I1860" s="19">
        <v>1826906.59</v>
      </c>
      <c r="J1860" s="20">
        <v>43273</v>
      </c>
      <c r="K1860" s="17" t="s">
        <v>10162</v>
      </c>
      <c r="L1860" s="17" t="s">
        <v>7927</v>
      </c>
      <c r="M1860" s="17" t="s">
        <v>3213</v>
      </c>
      <c r="N1860" s="20">
        <v>43441</v>
      </c>
      <c r="O1860" s="20">
        <v>43441</v>
      </c>
      <c r="P1860" s="21">
        <f t="shared" si="58"/>
        <v>0</v>
      </c>
      <c r="Q1860" s="22">
        <f t="shared" si="59"/>
        <v>0</v>
      </c>
    </row>
    <row r="1861" spans="1:17" x14ac:dyDescent="0.2">
      <c r="A1861" s="23">
        <v>103337.01</v>
      </c>
      <c r="B1861" s="17" t="s">
        <v>250</v>
      </c>
      <c r="C1861" s="17" t="s">
        <v>7790</v>
      </c>
      <c r="D1861" s="17" t="s">
        <v>538</v>
      </c>
      <c r="E1861" s="17" t="s">
        <v>7693</v>
      </c>
      <c r="F1861" s="17" t="s">
        <v>7710</v>
      </c>
      <c r="G1861" s="18">
        <v>0</v>
      </c>
      <c r="H1861" s="18">
        <v>2.59</v>
      </c>
      <c r="I1861" s="19">
        <v>360847.54</v>
      </c>
      <c r="J1861" s="20">
        <v>42139</v>
      </c>
      <c r="K1861" s="17" t="s">
        <v>9218</v>
      </c>
      <c r="L1861" s="17" t="s">
        <v>7728</v>
      </c>
      <c r="M1861" s="17" t="s">
        <v>8582</v>
      </c>
      <c r="N1861" s="20">
        <v>42291</v>
      </c>
      <c r="O1861" s="20">
        <v>42291</v>
      </c>
      <c r="P1861" s="21">
        <f t="shared" si="58"/>
        <v>0</v>
      </c>
      <c r="Q1861" s="22">
        <f t="shared" si="59"/>
        <v>0</v>
      </c>
    </row>
    <row r="1862" spans="1:17" x14ac:dyDescent="0.2">
      <c r="A1862" s="23">
        <v>123511</v>
      </c>
      <c r="B1862" s="17" t="s">
        <v>229</v>
      </c>
      <c r="C1862" s="17" t="s">
        <v>7854</v>
      </c>
      <c r="D1862" s="17" t="s">
        <v>114</v>
      </c>
      <c r="E1862" s="17" t="s">
        <v>7693</v>
      </c>
      <c r="F1862" s="17" t="s">
        <v>7694</v>
      </c>
      <c r="G1862" s="18">
        <v>2.86</v>
      </c>
      <c r="H1862" s="18">
        <v>8.36</v>
      </c>
      <c r="I1862" s="19">
        <v>3857297</v>
      </c>
      <c r="J1862" s="20">
        <v>42706</v>
      </c>
      <c r="K1862" s="17" t="s">
        <v>10163</v>
      </c>
      <c r="L1862" s="17" t="s">
        <v>7738</v>
      </c>
      <c r="M1862" s="17" t="s">
        <v>8591</v>
      </c>
      <c r="N1862" s="20">
        <v>42978</v>
      </c>
      <c r="O1862" s="20">
        <v>42978</v>
      </c>
      <c r="P1862" s="21">
        <f t="shared" si="58"/>
        <v>0</v>
      </c>
      <c r="Q1862" s="22">
        <f t="shared" si="59"/>
        <v>0</v>
      </c>
    </row>
    <row r="1863" spans="1:17" x14ac:dyDescent="0.2">
      <c r="A1863" s="23">
        <v>126333</v>
      </c>
      <c r="B1863" s="17" t="s">
        <v>215</v>
      </c>
      <c r="C1863" s="17" t="s">
        <v>7844</v>
      </c>
      <c r="D1863" s="17" t="s">
        <v>360</v>
      </c>
      <c r="E1863" s="17" t="s">
        <v>7693</v>
      </c>
      <c r="F1863" s="17" t="s">
        <v>7694</v>
      </c>
      <c r="G1863" s="18">
        <v>1.31</v>
      </c>
      <c r="H1863" s="18">
        <v>3.5</v>
      </c>
      <c r="I1863" s="19">
        <v>903348.36</v>
      </c>
      <c r="J1863" s="20">
        <v>43231</v>
      </c>
      <c r="K1863" s="17" t="s">
        <v>10164</v>
      </c>
      <c r="L1863" s="17" t="s">
        <v>7763</v>
      </c>
      <c r="M1863" s="17" t="s">
        <v>3213</v>
      </c>
      <c r="N1863" s="20">
        <v>43418</v>
      </c>
      <c r="O1863" s="20">
        <v>43418</v>
      </c>
      <c r="P1863" s="21">
        <f t="shared" si="58"/>
        <v>0</v>
      </c>
      <c r="Q1863" s="22">
        <f t="shared" si="59"/>
        <v>0</v>
      </c>
    </row>
    <row r="1864" spans="1:17" x14ac:dyDescent="0.2">
      <c r="A1864" s="23">
        <v>126529</v>
      </c>
      <c r="B1864" s="17" t="s">
        <v>107</v>
      </c>
      <c r="C1864" s="17" t="s">
        <v>7740</v>
      </c>
      <c r="D1864" s="17" t="s">
        <v>352</v>
      </c>
      <c r="E1864" s="17" t="s">
        <v>7693</v>
      </c>
      <c r="F1864" s="17" t="s">
        <v>7694</v>
      </c>
      <c r="G1864" s="18">
        <v>12.02</v>
      </c>
      <c r="H1864" s="18">
        <v>15</v>
      </c>
      <c r="I1864" s="19">
        <v>1235354</v>
      </c>
      <c r="J1864" s="20">
        <v>43273</v>
      </c>
      <c r="K1864" s="17" t="s">
        <v>10165</v>
      </c>
      <c r="L1864" s="17" t="s">
        <v>7927</v>
      </c>
      <c r="M1864" s="17" t="s">
        <v>3213</v>
      </c>
      <c r="N1864" s="20">
        <v>43390</v>
      </c>
      <c r="O1864" s="20">
        <v>43390</v>
      </c>
      <c r="P1864" s="21">
        <f t="shared" si="58"/>
        <v>0</v>
      </c>
      <c r="Q1864" s="22">
        <f t="shared" si="59"/>
        <v>0</v>
      </c>
    </row>
    <row r="1865" spans="1:17" x14ac:dyDescent="0.2">
      <c r="A1865" s="23">
        <v>122503</v>
      </c>
      <c r="B1865" s="17" t="s">
        <v>206</v>
      </c>
      <c r="C1865" s="17" t="s">
        <v>8367</v>
      </c>
      <c r="D1865" s="17" t="s">
        <v>363</v>
      </c>
      <c r="E1865" s="17" t="s">
        <v>7693</v>
      </c>
      <c r="F1865" s="17" t="s">
        <v>7694</v>
      </c>
      <c r="G1865" s="18">
        <v>10.18</v>
      </c>
      <c r="H1865" s="18">
        <v>12.91</v>
      </c>
      <c r="I1865" s="19">
        <v>518540.73</v>
      </c>
      <c r="J1865" s="20">
        <v>42461</v>
      </c>
      <c r="K1865" s="17" t="s">
        <v>9158</v>
      </c>
      <c r="L1865" s="17" t="s">
        <v>7728</v>
      </c>
      <c r="M1865" s="17" t="s">
        <v>8504</v>
      </c>
      <c r="N1865" s="20">
        <v>42668</v>
      </c>
      <c r="O1865" s="20">
        <v>42668</v>
      </c>
      <c r="P1865" s="21">
        <f t="shared" si="58"/>
        <v>0</v>
      </c>
      <c r="Q1865" s="22">
        <f t="shared" si="59"/>
        <v>0</v>
      </c>
    </row>
    <row r="1866" spans="1:17" x14ac:dyDescent="0.2">
      <c r="A1866" s="23">
        <v>126148</v>
      </c>
      <c r="B1866" s="17" t="s">
        <v>179</v>
      </c>
      <c r="C1866" s="17" t="s">
        <v>7717</v>
      </c>
      <c r="D1866" s="17" t="s">
        <v>369</v>
      </c>
      <c r="E1866" s="17" t="s">
        <v>7693</v>
      </c>
      <c r="F1866" s="17" t="s">
        <v>7694</v>
      </c>
      <c r="G1866" s="18">
        <v>15.15</v>
      </c>
      <c r="H1866" s="18">
        <v>18.2</v>
      </c>
      <c r="I1866" s="19">
        <v>795183</v>
      </c>
      <c r="J1866" s="20">
        <v>43231</v>
      </c>
      <c r="K1866" s="17" t="s">
        <v>10166</v>
      </c>
      <c r="L1866" s="17" t="s">
        <v>7957</v>
      </c>
      <c r="M1866" s="17" t="s">
        <v>3213</v>
      </c>
      <c r="N1866" s="20">
        <v>43404</v>
      </c>
      <c r="O1866" s="20">
        <v>43404</v>
      </c>
      <c r="P1866" s="21">
        <f t="shared" si="58"/>
        <v>0</v>
      </c>
      <c r="Q1866" s="22">
        <f t="shared" si="59"/>
        <v>0</v>
      </c>
    </row>
    <row r="1867" spans="1:17" x14ac:dyDescent="0.2">
      <c r="A1867" s="23">
        <v>127833</v>
      </c>
      <c r="B1867" s="17" t="s">
        <v>169</v>
      </c>
      <c r="C1867" s="17" t="s">
        <v>7694</v>
      </c>
      <c r="D1867" s="17" t="s">
        <v>647</v>
      </c>
      <c r="E1867" s="17" t="s">
        <v>7693</v>
      </c>
      <c r="F1867" s="17" t="s">
        <v>7710</v>
      </c>
      <c r="G1867" s="18">
        <v>0</v>
      </c>
      <c r="H1867" s="18">
        <v>0.26</v>
      </c>
      <c r="I1867" s="19">
        <v>518000</v>
      </c>
      <c r="J1867" s="20">
        <v>43553</v>
      </c>
      <c r="K1867" s="17" t="s">
        <v>10167</v>
      </c>
      <c r="L1867" s="17" t="s">
        <v>8248</v>
      </c>
      <c r="M1867" s="17" t="s">
        <v>3582</v>
      </c>
      <c r="N1867" s="20">
        <v>43736</v>
      </c>
      <c r="O1867" s="20">
        <v>43738</v>
      </c>
      <c r="P1867" s="21">
        <f t="shared" si="58"/>
        <v>1</v>
      </c>
      <c r="Q1867" s="22">
        <f t="shared" si="59"/>
        <v>2</v>
      </c>
    </row>
    <row r="1868" spans="1:17" x14ac:dyDescent="0.2">
      <c r="A1868" s="23">
        <v>126462</v>
      </c>
      <c r="B1868" s="17" t="s">
        <v>237</v>
      </c>
      <c r="C1868" s="17" t="s">
        <v>8090</v>
      </c>
      <c r="D1868" s="17" t="s">
        <v>4858</v>
      </c>
      <c r="E1868" s="17" t="s">
        <v>7693</v>
      </c>
      <c r="F1868" s="17" t="s">
        <v>7694</v>
      </c>
      <c r="G1868" s="18">
        <v>0</v>
      </c>
      <c r="H1868" s="18">
        <v>2.35</v>
      </c>
      <c r="I1868" s="19">
        <v>256822</v>
      </c>
      <c r="J1868" s="20">
        <v>43504</v>
      </c>
      <c r="K1868" s="17" t="s">
        <v>10168</v>
      </c>
      <c r="L1868" s="17" t="s">
        <v>7728</v>
      </c>
      <c r="M1868" s="17" t="s">
        <v>4733</v>
      </c>
      <c r="N1868" s="20">
        <v>43735</v>
      </c>
      <c r="O1868" s="20">
        <v>43735</v>
      </c>
      <c r="P1868" s="21">
        <f t="shared" si="58"/>
        <v>0</v>
      </c>
      <c r="Q1868" s="22">
        <f t="shared" si="59"/>
        <v>0</v>
      </c>
    </row>
    <row r="1869" spans="1:17" x14ac:dyDescent="0.2">
      <c r="A1869" s="23">
        <v>122645</v>
      </c>
      <c r="B1869" s="17" t="s">
        <v>248</v>
      </c>
      <c r="C1869" s="17" t="s">
        <v>8036</v>
      </c>
      <c r="D1869" s="17" t="s">
        <v>348</v>
      </c>
      <c r="E1869" s="17" t="s">
        <v>7693</v>
      </c>
      <c r="F1869" s="17" t="s">
        <v>7694</v>
      </c>
      <c r="G1869" s="18">
        <v>15.72</v>
      </c>
      <c r="H1869" s="18">
        <v>20.18</v>
      </c>
      <c r="I1869" s="19">
        <v>2209194.71</v>
      </c>
      <c r="J1869" s="20">
        <v>42412</v>
      </c>
      <c r="K1869" s="17" t="s">
        <v>10169</v>
      </c>
      <c r="L1869" s="17" t="s">
        <v>7738</v>
      </c>
      <c r="M1869" s="17" t="s">
        <v>3231</v>
      </c>
      <c r="N1869" s="20">
        <v>42642</v>
      </c>
      <c r="O1869" s="20">
        <v>42642</v>
      </c>
      <c r="P1869" s="21">
        <f t="shared" si="58"/>
        <v>0</v>
      </c>
      <c r="Q1869" s="22">
        <f t="shared" si="59"/>
        <v>0</v>
      </c>
    </row>
    <row r="1870" spans="1:17" x14ac:dyDescent="0.2">
      <c r="A1870" s="23">
        <v>122520</v>
      </c>
      <c r="B1870" s="17" t="s">
        <v>194</v>
      </c>
      <c r="C1870" s="17" t="s">
        <v>8336</v>
      </c>
      <c r="D1870" s="17" t="s">
        <v>442</v>
      </c>
      <c r="E1870" s="17" t="s">
        <v>7693</v>
      </c>
      <c r="F1870" s="17" t="s">
        <v>7694</v>
      </c>
      <c r="G1870" s="18">
        <v>0</v>
      </c>
      <c r="H1870" s="18">
        <v>4.6900000000000004</v>
      </c>
      <c r="I1870" s="19">
        <v>520443.89</v>
      </c>
      <c r="J1870" s="20">
        <v>42461</v>
      </c>
      <c r="K1870" s="17" t="s">
        <v>10170</v>
      </c>
      <c r="L1870" s="17" t="s">
        <v>7699</v>
      </c>
      <c r="M1870" s="17" t="s">
        <v>9810</v>
      </c>
      <c r="N1870" s="20">
        <v>42583</v>
      </c>
      <c r="O1870" s="20">
        <v>42583</v>
      </c>
      <c r="P1870" s="21">
        <f t="shared" si="58"/>
        <v>0</v>
      </c>
      <c r="Q1870" s="22">
        <f t="shared" si="59"/>
        <v>0</v>
      </c>
    </row>
    <row r="1871" spans="1:17" x14ac:dyDescent="0.2">
      <c r="A1871" s="23">
        <v>122524</v>
      </c>
      <c r="B1871" s="17" t="s">
        <v>217</v>
      </c>
      <c r="C1871" s="17" t="s">
        <v>8003</v>
      </c>
      <c r="D1871" s="17" t="s">
        <v>498</v>
      </c>
      <c r="E1871" s="17" t="s">
        <v>7693</v>
      </c>
      <c r="F1871" s="17" t="s">
        <v>7694</v>
      </c>
      <c r="G1871" s="18">
        <v>0</v>
      </c>
      <c r="H1871" s="18">
        <v>5.99</v>
      </c>
      <c r="I1871" s="19">
        <v>338163.47</v>
      </c>
      <c r="J1871" s="20">
        <v>42412</v>
      </c>
      <c r="K1871" s="17" t="s">
        <v>8209</v>
      </c>
      <c r="L1871" s="17" t="s">
        <v>8034</v>
      </c>
      <c r="M1871" s="17" t="s">
        <v>8210</v>
      </c>
      <c r="N1871" s="20">
        <v>42846</v>
      </c>
      <c r="O1871" s="20">
        <v>42846</v>
      </c>
      <c r="P1871" s="21">
        <f t="shared" si="58"/>
        <v>0</v>
      </c>
      <c r="Q1871" s="22">
        <f t="shared" si="59"/>
        <v>0</v>
      </c>
    </row>
    <row r="1872" spans="1:17" x14ac:dyDescent="0.2">
      <c r="A1872" s="23">
        <v>122114</v>
      </c>
      <c r="B1872" s="17" t="s">
        <v>366</v>
      </c>
      <c r="C1872" s="17" t="s">
        <v>7902</v>
      </c>
      <c r="D1872" s="17" t="s">
        <v>3693</v>
      </c>
      <c r="E1872" s="17" t="s">
        <v>7693</v>
      </c>
      <c r="F1872" s="17" t="s">
        <v>7694</v>
      </c>
      <c r="G1872" s="18">
        <v>0</v>
      </c>
      <c r="H1872" s="18">
        <v>4.3899999999999997</v>
      </c>
      <c r="I1872" s="19">
        <v>231962.17</v>
      </c>
      <c r="J1872" s="20">
        <v>42412</v>
      </c>
      <c r="K1872" s="17" t="s">
        <v>8194</v>
      </c>
      <c r="L1872" s="17" t="s">
        <v>8034</v>
      </c>
      <c r="M1872" s="17" t="s">
        <v>10171</v>
      </c>
      <c r="N1872" s="20">
        <v>42644</v>
      </c>
      <c r="O1872" s="20">
        <v>42644</v>
      </c>
      <c r="P1872" s="21">
        <f t="shared" si="58"/>
        <v>0</v>
      </c>
      <c r="Q1872" s="22">
        <f t="shared" si="59"/>
        <v>0</v>
      </c>
    </row>
    <row r="1873" spans="1:17" x14ac:dyDescent="0.2">
      <c r="A1873" s="23">
        <v>127833</v>
      </c>
      <c r="B1873" s="17" t="s">
        <v>169</v>
      </c>
      <c r="C1873" s="17" t="s">
        <v>7694</v>
      </c>
      <c r="D1873" s="17" t="s">
        <v>647</v>
      </c>
      <c r="E1873" s="17" t="s">
        <v>7693</v>
      </c>
      <c r="F1873" s="17" t="s">
        <v>7780</v>
      </c>
      <c r="G1873" s="18">
        <v>0</v>
      </c>
      <c r="H1873" s="18">
        <v>1.35</v>
      </c>
      <c r="I1873" s="19">
        <v>518000</v>
      </c>
      <c r="J1873" s="20">
        <v>43553</v>
      </c>
      <c r="K1873" s="17" t="s">
        <v>10167</v>
      </c>
      <c r="L1873" s="17" t="s">
        <v>8248</v>
      </c>
      <c r="M1873" s="17" t="s">
        <v>3582</v>
      </c>
      <c r="N1873" s="20">
        <v>43736</v>
      </c>
      <c r="O1873" s="20">
        <v>43738</v>
      </c>
      <c r="P1873" s="21">
        <f t="shared" si="58"/>
        <v>1</v>
      </c>
      <c r="Q1873" s="22">
        <f t="shared" si="59"/>
        <v>2</v>
      </c>
    </row>
    <row r="1874" spans="1:17" x14ac:dyDescent="0.2">
      <c r="A1874" s="23">
        <v>127281</v>
      </c>
      <c r="B1874" s="17" t="s">
        <v>262</v>
      </c>
      <c r="C1874" s="17" t="s">
        <v>7996</v>
      </c>
      <c r="D1874" s="17" t="s">
        <v>977</v>
      </c>
      <c r="E1874" s="17" t="s">
        <v>7693</v>
      </c>
      <c r="F1874" s="17" t="s">
        <v>7694</v>
      </c>
      <c r="G1874" s="18">
        <v>8.8800000000000008</v>
      </c>
      <c r="H1874" s="18">
        <v>16.7</v>
      </c>
      <c r="I1874" s="19">
        <v>1271119</v>
      </c>
      <c r="J1874" s="20">
        <v>43553</v>
      </c>
      <c r="K1874" s="17" t="s">
        <v>10172</v>
      </c>
      <c r="L1874" s="17" t="s">
        <v>7699</v>
      </c>
      <c r="M1874" s="17" t="s">
        <v>4135</v>
      </c>
      <c r="N1874" s="20">
        <v>43713</v>
      </c>
      <c r="O1874" s="20">
        <v>43713</v>
      </c>
      <c r="P1874" s="21">
        <f t="shared" si="58"/>
        <v>0</v>
      </c>
      <c r="Q1874" s="22">
        <f t="shared" si="59"/>
        <v>0</v>
      </c>
    </row>
    <row r="1875" spans="1:17" x14ac:dyDescent="0.2">
      <c r="A1875" s="23">
        <v>127307</v>
      </c>
      <c r="B1875" s="17" t="s">
        <v>54</v>
      </c>
      <c r="C1875" s="17" t="s">
        <v>7709</v>
      </c>
      <c r="D1875" s="17" t="s">
        <v>665</v>
      </c>
      <c r="E1875" s="17" t="s">
        <v>7693</v>
      </c>
      <c r="F1875" s="17" t="s">
        <v>7694</v>
      </c>
      <c r="G1875" s="18">
        <v>8.26</v>
      </c>
      <c r="H1875" s="18">
        <v>12.08</v>
      </c>
      <c r="I1875" s="19">
        <v>1082901</v>
      </c>
      <c r="J1875" s="20">
        <v>43595</v>
      </c>
      <c r="K1875" s="17" t="s">
        <v>9565</v>
      </c>
      <c r="L1875" s="17" t="s">
        <v>8110</v>
      </c>
      <c r="M1875" s="17" t="s">
        <v>3213</v>
      </c>
      <c r="N1875" s="20">
        <v>43734</v>
      </c>
      <c r="O1875" s="20">
        <v>43734</v>
      </c>
      <c r="P1875" s="21">
        <f t="shared" si="58"/>
        <v>0</v>
      </c>
      <c r="Q1875" s="22">
        <f t="shared" si="59"/>
        <v>0</v>
      </c>
    </row>
    <row r="1876" spans="1:17" x14ac:dyDescent="0.2">
      <c r="A1876" s="23">
        <v>127188</v>
      </c>
      <c r="B1876" s="17" t="s">
        <v>124</v>
      </c>
      <c r="C1876" s="17" t="s">
        <v>7894</v>
      </c>
      <c r="D1876" s="17" t="s">
        <v>5354</v>
      </c>
      <c r="E1876" s="17" t="s">
        <v>7693</v>
      </c>
      <c r="F1876" s="17" t="s">
        <v>7694</v>
      </c>
      <c r="G1876" s="18">
        <v>0</v>
      </c>
      <c r="H1876" s="18">
        <v>1.19</v>
      </c>
      <c r="I1876" s="19">
        <v>249709</v>
      </c>
      <c r="J1876" s="20">
        <v>43595</v>
      </c>
      <c r="K1876" s="17" t="s">
        <v>10173</v>
      </c>
      <c r="L1876" s="17" t="s">
        <v>7927</v>
      </c>
      <c r="M1876" s="17" t="s">
        <v>4916</v>
      </c>
      <c r="N1876" s="20">
        <v>43677</v>
      </c>
      <c r="O1876" s="20">
        <v>43677</v>
      </c>
      <c r="P1876" s="21">
        <f t="shared" si="58"/>
        <v>0</v>
      </c>
      <c r="Q1876" s="22">
        <f t="shared" si="59"/>
        <v>0</v>
      </c>
    </row>
    <row r="1877" spans="1:17" x14ac:dyDescent="0.2">
      <c r="A1877" s="23">
        <v>127833</v>
      </c>
      <c r="B1877" s="17" t="s">
        <v>169</v>
      </c>
      <c r="C1877" s="17" t="s">
        <v>7694</v>
      </c>
      <c r="D1877" s="17" t="s">
        <v>647</v>
      </c>
      <c r="E1877" s="17" t="s">
        <v>7693</v>
      </c>
      <c r="F1877" s="17" t="s">
        <v>7868</v>
      </c>
      <c r="G1877" s="18">
        <v>0</v>
      </c>
      <c r="H1877" s="18">
        <v>1.21</v>
      </c>
      <c r="I1877" s="19">
        <v>518000</v>
      </c>
      <c r="J1877" s="20">
        <v>43553</v>
      </c>
      <c r="K1877" s="17" t="s">
        <v>10167</v>
      </c>
      <c r="L1877" s="17" t="s">
        <v>8248</v>
      </c>
      <c r="M1877" s="17" t="s">
        <v>3582</v>
      </c>
      <c r="N1877" s="20">
        <v>43736</v>
      </c>
      <c r="O1877" s="20">
        <v>43738</v>
      </c>
      <c r="P1877" s="21">
        <f t="shared" si="58"/>
        <v>1</v>
      </c>
      <c r="Q1877" s="22">
        <f t="shared" si="59"/>
        <v>2</v>
      </c>
    </row>
    <row r="1878" spans="1:17" x14ac:dyDescent="0.2">
      <c r="A1878" s="23">
        <v>127171</v>
      </c>
      <c r="B1878" s="17" t="s">
        <v>241</v>
      </c>
      <c r="C1878" s="17" t="s">
        <v>7915</v>
      </c>
      <c r="D1878" s="17" t="s">
        <v>3089</v>
      </c>
      <c r="E1878" s="17" t="s">
        <v>7693</v>
      </c>
      <c r="F1878" s="17" t="s">
        <v>7694</v>
      </c>
      <c r="G1878" s="18">
        <v>0</v>
      </c>
      <c r="H1878" s="18">
        <v>9.02</v>
      </c>
      <c r="I1878" s="19">
        <v>678908</v>
      </c>
      <c r="J1878" s="20">
        <v>43504</v>
      </c>
      <c r="K1878" s="17" t="s">
        <v>10174</v>
      </c>
      <c r="L1878" s="17" t="s">
        <v>7699</v>
      </c>
      <c r="M1878" s="17" t="s">
        <v>5334</v>
      </c>
      <c r="N1878" s="20">
        <v>43693</v>
      </c>
      <c r="O1878" s="20">
        <v>43693</v>
      </c>
      <c r="P1878" s="21">
        <f t="shared" si="58"/>
        <v>0</v>
      </c>
      <c r="Q1878" s="22">
        <f t="shared" si="59"/>
        <v>0</v>
      </c>
    </row>
    <row r="1879" spans="1:17" x14ac:dyDescent="0.2">
      <c r="A1879" s="23">
        <v>127345</v>
      </c>
      <c r="B1879" s="17" t="s">
        <v>304</v>
      </c>
      <c r="C1879" s="17" t="s">
        <v>8128</v>
      </c>
      <c r="D1879" s="17" t="s">
        <v>7180</v>
      </c>
      <c r="E1879" s="17" t="s">
        <v>7693</v>
      </c>
      <c r="F1879" s="17" t="s">
        <v>7694</v>
      </c>
      <c r="G1879" s="18">
        <v>0</v>
      </c>
      <c r="H1879" s="18">
        <v>8.73</v>
      </c>
      <c r="I1879" s="19">
        <v>1882000</v>
      </c>
      <c r="J1879" s="20">
        <v>43595</v>
      </c>
      <c r="K1879" s="17" t="s">
        <v>10175</v>
      </c>
      <c r="L1879" s="17" t="s">
        <v>7702</v>
      </c>
      <c r="M1879" s="17" t="s">
        <v>8597</v>
      </c>
      <c r="N1879" s="20">
        <v>43697</v>
      </c>
      <c r="O1879" s="20">
        <v>43697</v>
      </c>
      <c r="P1879" s="21">
        <f t="shared" si="58"/>
        <v>0</v>
      </c>
      <c r="Q1879" s="22">
        <f t="shared" si="59"/>
        <v>0</v>
      </c>
    </row>
    <row r="1880" spans="1:17" x14ac:dyDescent="0.2">
      <c r="A1880" s="23">
        <v>127286</v>
      </c>
      <c r="B1880" s="17" t="s">
        <v>274</v>
      </c>
      <c r="C1880" s="17" t="s">
        <v>9303</v>
      </c>
      <c r="D1880" s="17" t="s">
        <v>1124</v>
      </c>
      <c r="E1880" s="17" t="s">
        <v>7693</v>
      </c>
      <c r="F1880" s="17" t="s">
        <v>7694</v>
      </c>
      <c r="G1880" s="18">
        <v>0</v>
      </c>
      <c r="H1880" s="18">
        <v>3.45</v>
      </c>
      <c r="I1880" s="19">
        <v>465769</v>
      </c>
      <c r="J1880" s="20">
        <v>43553</v>
      </c>
      <c r="K1880" s="17" t="s">
        <v>8232</v>
      </c>
      <c r="L1880" s="17" t="s">
        <v>8144</v>
      </c>
      <c r="M1880" s="17" t="s">
        <v>4135</v>
      </c>
      <c r="N1880" s="20">
        <v>43740</v>
      </c>
      <c r="O1880" s="20">
        <v>43740</v>
      </c>
      <c r="P1880" s="21">
        <f t="shared" si="58"/>
        <v>0</v>
      </c>
      <c r="Q1880" s="22">
        <f t="shared" si="59"/>
        <v>0</v>
      </c>
    </row>
    <row r="1881" spans="1:17" x14ac:dyDescent="0.2">
      <c r="A1881" s="23">
        <v>127521</v>
      </c>
      <c r="B1881" s="17" t="s">
        <v>197</v>
      </c>
      <c r="C1881" s="17" t="s">
        <v>7759</v>
      </c>
      <c r="D1881" s="17" t="s">
        <v>108</v>
      </c>
      <c r="E1881" s="17" t="s">
        <v>7693</v>
      </c>
      <c r="F1881" s="17" t="s">
        <v>7694</v>
      </c>
      <c r="G1881" s="18">
        <v>0</v>
      </c>
      <c r="H1881" s="18">
        <v>3.46</v>
      </c>
      <c r="I1881" s="19">
        <v>4352016</v>
      </c>
      <c r="J1881" s="20">
        <v>43441</v>
      </c>
      <c r="K1881" s="17" t="s">
        <v>10176</v>
      </c>
      <c r="L1881" s="17" t="s">
        <v>7699</v>
      </c>
      <c r="M1881" s="17" t="s">
        <v>4571</v>
      </c>
      <c r="N1881" s="20">
        <v>43693</v>
      </c>
      <c r="O1881" s="20">
        <v>43693</v>
      </c>
      <c r="P1881" s="21">
        <f t="shared" si="58"/>
        <v>0</v>
      </c>
      <c r="Q1881" s="22">
        <f t="shared" si="59"/>
        <v>0</v>
      </c>
    </row>
    <row r="1882" spans="1:17" x14ac:dyDescent="0.2">
      <c r="A1882" s="23">
        <v>127833</v>
      </c>
      <c r="B1882" s="17" t="s">
        <v>181</v>
      </c>
      <c r="C1882" s="17" t="s">
        <v>7746</v>
      </c>
      <c r="D1882" s="17" t="s">
        <v>647</v>
      </c>
      <c r="E1882" s="17" t="s">
        <v>7693</v>
      </c>
      <c r="F1882" s="17" t="s">
        <v>7694</v>
      </c>
      <c r="G1882" s="18">
        <v>0</v>
      </c>
      <c r="H1882" s="18">
        <v>0.83</v>
      </c>
      <c r="I1882" s="19">
        <v>518000</v>
      </c>
      <c r="J1882" s="20">
        <v>43553</v>
      </c>
      <c r="K1882" s="17" t="s">
        <v>10167</v>
      </c>
      <c r="L1882" s="17" t="s">
        <v>8248</v>
      </c>
      <c r="M1882" s="17" t="s">
        <v>3582</v>
      </c>
      <c r="N1882" s="20">
        <v>43736</v>
      </c>
      <c r="O1882" s="20">
        <v>43738</v>
      </c>
      <c r="P1882" s="21">
        <f t="shared" si="58"/>
        <v>1</v>
      </c>
      <c r="Q1882" s="22">
        <f t="shared" si="59"/>
        <v>2</v>
      </c>
    </row>
    <row r="1883" spans="1:17" x14ac:dyDescent="0.2">
      <c r="A1883" s="23">
        <v>128007</v>
      </c>
      <c r="B1883" s="17" t="s">
        <v>94</v>
      </c>
      <c r="C1883" s="17" t="s">
        <v>7824</v>
      </c>
      <c r="D1883" s="17" t="s">
        <v>114</v>
      </c>
      <c r="E1883" s="17" t="s">
        <v>7693</v>
      </c>
      <c r="F1883" s="17" t="s">
        <v>7694</v>
      </c>
      <c r="G1883" s="18">
        <v>0</v>
      </c>
      <c r="H1883" s="18">
        <v>0.66</v>
      </c>
      <c r="I1883" s="19">
        <v>4309760</v>
      </c>
      <c r="J1883" s="20">
        <v>43504</v>
      </c>
      <c r="K1883" s="17" t="s">
        <v>9246</v>
      </c>
      <c r="L1883" s="17" t="s">
        <v>7763</v>
      </c>
      <c r="M1883" s="17" t="s">
        <v>6514</v>
      </c>
      <c r="N1883" s="20">
        <v>43697</v>
      </c>
      <c r="O1883" s="20">
        <v>43697</v>
      </c>
      <c r="P1883" s="21">
        <f t="shared" si="58"/>
        <v>0</v>
      </c>
      <c r="Q1883" s="22">
        <f t="shared" si="59"/>
        <v>0</v>
      </c>
    </row>
    <row r="1884" spans="1:17" x14ac:dyDescent="0.2">
      <c r="A1884" s="23">
        <v>127334</v>
      </c>
      <c r="B1884" s="17" t="s">
        <v>231</v>
      </c>
      <c r="C1884" s="17" t="s">
        <v>7761</v>
      </c>
      <c r="D1884" s="17" t="s">
        <v>846</v>
      </c>
      <c r="E1884" s="17" t="s">
        <v>7693</v>
      </c>
      <c r="F1884" s="17" t="s">
        <v>7694</v>
      </c>
      <c r="G1884" s="18">
        <v>7.5</v>
      </c>
      <c r="H1884" s="18">
        <v>16.7</v>
      </c>
      <c r="I1884" s="19">
        <v>2335894</v>
      </c>
      <c r="J1884" s="20">
        <v>43504</v>
      </c>
      <c r="K1884" s="17" t="s">
        <v>10177</v>
      </c>
      <c r="L1884" s="17" t="s">
        <v>7763</v>
      </c>
      <c r="M1884" s="17" t="s">
        <v>5439</v>
      </c>
      <c r="N1884" s="20">
        <v>43627</v>
      </c>
      <c r="O1884" s="20">
        <v>43627</v>
      </c>
      <c r="P1884" s="21">
        <f t="shared" si="58"/>
        <v>0</v>
      </c>
      <c r="Q1884" s="22">
        <f t="shared" si="59"/>
        <v>0</v>
      </c>
    </row>
    <row r="1885" spans="1:17" x14ac:dyDescent="0.2">
      <c r="A1885" s="23">
        <v>127330</v>
      </c>
      <c r="B1885" s="17" t="s">
        <v>188</v>
      </c>
      <c r="C1885" s="17" t="s">
        <v>7704</v>
      </c>
      <c r="D1885" s="17" t="s">
        <v>3724</v>
      </c>
      <c r="E1885" s="17" t="s">
        <v>7693</v>
      </c>
      <c r="F1885" s="17" t="s">
        <v>7694</v>
      </c>
      <c r="G1885" s="18">
        <v>0</v>
      </c>
      <c r="H1885" s="18">
        <v>2.78</v>
      </c>
      <c r="I1885" s="19">
        <v>600783</v>
      </c>
      <c r="J1885" s="20">
        <v>43637</v>
      </c>
      <c r="K1885" s="17" t="s">
        <v>9238</v>
      </c>
      <c r="L1885" s="17" t="s">
        <v>7728</v>
      </c>
      <c r="M1885" s="17" t="s">
        <v>6580</v>
      </c>
      <c r="N1885" s="20">
        <v>43788</v>
      </c>
      <c r="O1885" s="20">
        <v>43788</v>
      </c>
      <c r="P1885" s="21">
        <f t="shared" si="58"/>
        <v>0</v>
      </c>
      <c r="Q1885" s="22">
        <f t="shared" si="59"/>
        <v>0</v>
      </c>
    </row>
    <row r="1886" spans="1:17" x14ac:dyDescent="0.2">
      <c r="A1886" s="23">
        <v>127833</v>
      </c>
      <c r="B1886" s="17" t="s">
        <v>181</v>
      </c>
      <c r="C1886" s="17" t="s">
        <v>7746</v>
      </c>
      <c r="D1886" s="17" t="s">
        <v>647</v>
      </c>
      <c r="E1886" s="17" t="s">
        <v>7693</v>
      </c>
      <c r="F1886" s="17" t="s">
        <v>7710</v>
      </c>
      <c r="G1886" s="18">
        <v>0</v>
      </c>
      <c r="H1886" s="18">
        <v>0.2</v>
      </c>
      <c r="I1886" s="19">
        <v>518000</v>
      </c>
      <c r="J1886" s="20">
        <v>43553</v>
      </c>
      <c r="K1886" s="17" t="s">
        <v>10167</v>
      </c>
      <c r="L1886" s="17" t="s">
        <v>8248</v>
      </c>
      <c r="M1886" s="17" t="s">
        <v>3582</v>
      </c>
      <c r="N1886" s="20">
        <v>43736</v>
      </c>
      <c r="O1886" s="20">
        <v>43738</v>
      </c>
      <c r="P1886" s="21">
        <f t="shared" si="58"/>
        <v>1</v>
      </c>
      <c r="Q1886" s="22">
        <f t="shared" si="59"/>
        <v>2</v>
      </c>
    </row>
    <row r="1887" spans="1:17" x14ac:dyDescent="0.2">
      <c r="A1887" s="23">
        <v>127890</v>
      </c>
      <c r="B1887" s="17" t="s">
        <v>194</v>
      </c>
      <c r="C1887" s="17" t="s">
        <v>8336</v>
      </c>
      <c r="D1887" s="17" t="s">
        <v>3089</v>
      </c>
      <c r="E1887" s="17" t="s">
        <v>7693</v>
      </c>
      <c r="F1887" s="17" t="s">
        <v>7694</v>
      </c>
      <c r="G1887" s="18">
        <v>3.37</v>
      </c>
      <c r="H1887" s="18">
        <v>6.79</v>
      </c>
      <c r="I1887" s="19">
        <v>565799</v>
      </c>
      <c r="J1887" s="20">
        <v>43595</v>
      </c>
      <c r="K1887" s="17" t="s">
        <v>10178</v>
      </c>
      <c r="L1887" s="17" t="s">
        <v>7699</v>
      </c>
      <c r="M1887" s="17" t="s">
        <v>4911</v>
      </c>
      <c r="N1887" s="20">
        <v>43685</v>
      </c>
      <c r="O1887" s="20">
        <v>43685</v>
      </c>
      <c r="P1887" s="21">
        <f t="shared" si="58"/>
        <v>0</v>
      </c>
      <c r="Q1887" s="22">
        <f t="shared" si="59"/>
        <v>0</v>
      </c>
    </row>
    <row r="1888" spans="1:17" x14ac:dyDescent="0.2">
      <c r="A1888" s="23">
        <v>127833</v>
      </c>
      <c r="B1888" s="17" t="s">
        <v>181</v>
      </c>
      <c r="C1888" s="17" t="s">
        <v>7746</v>
      </c>
      <c r="D1888" s="17" t="s">
        <v>647</v>
      </c>
      <c r="E1888" s="17" t="s">
        <v>7693</v>
      </c>
      <c r="F1888" s="17" t="s">
        <v>7780</v>
      </c>
      <c r="G1888" s="18">
        <v>0</v>
      </c>
      <c r="H1888" s="18">
        <v>1.25</v>
      </c>
      <c r="I1888" s="19">
        <v>518000</v>
      </c>
      <c r="J1888" s="20">
        <v>43553</v>
      </c>
      <c r="K1888" s="17" t="s">
        <v>10167</v>
      </c>
      <c r="L1888" s="17" t="s">
        <v>8248</v>
      </c>
      <c r="M1888" s="17" t="s">
        <v>3582</v>
      </c>
      <c r="N1888" s="20">
        <v>43736</v>
      </c>
      <c r="O1888" s="20">
        <v>43738</v>
      </c>
      <c r="P1888" s="21">
        <f t="shared" si="58"/>
        <v>1</v>
      </c>
      <c r="Q1888" s="22">
        <f t="shared" si="59"/>
        <v>2</v>
      </c>
    </row>
    <row r="1889" spans="1:17" x14ac:dyDescent="0.2">
      <c r="A1889" s="23">
        <v>127285</v>
      </c>
      <c r="B1889" s="17" t="s">
        <v>289</v>
      </c>
      <c r="C1889" s="17" t="s">
        <v>7955</v>
      </c>
      <c r="D1889" s="17" t="s">
        <v>339</v>
      </c>
      <c r="E1889" s="17" t="s">
        <v>7693</v>
      </c>
      <c r="F1889" s="17" t="s">
        <v>7694</v>
      </c>
      <c r="G1889" s="18">
        <v>4.3</v>
      </c>
      <c r="H1889" s="18">
        <v>9.32</v>
      </c>
      <c r="I1889" s="19">
        <v>2018754</v>
      </c>
      <c r="J1889" s="20">
        <v>43595</v>
      </c>
      <c r="K1889" s="17" t="s">
        <v>10179</v>
      </c>
      <c r="L1889" s="17" t="s">
        <v>8110</v>
      </c>
      <c r="M1889" s="17" t="s">
        <v>3213</v>
      </c>
      <c r="N1889" s="20">
        <v>43752</v>
      </c>
      <c r="O1889" s="20">
        <v>43752</v>
      </c>
      <c r="P1889" s="21">
        <f t="shared" si="58"/>
        <v>0</v>
      </c>
      <c r="Q1889" s="22">
        <f t="shared" si="59"/>
        <v>0</v>
      </c>
    </row>
    <row r="1890" spans="1:17" x14ac:dyDescent="0.2">
      <c r="A1890" s="23">
        <v>127882</v>
      </c>
      <c r="B1890" s="17" t="s">
        <v>316</v>
      </c>
      <c r="C1890" s="17" t="s">
        <v>7800</v>
      </c>
      <c r="D1890" s="17" t="s">
        <v>448</v>
      </c>
      <c r="E1890" s="17" t="s">
        <v>7693</v>
      </c>
      <c r="F1890" s="17" t="s">
        <v>7694</v>
      </c>
      <c r="G1890" s="18">
        <v>4.2</v>
      </c>
      <c r="H1890" s="18">
        <v>7.31</v>
      </c>
      <c r="I1890" s="19">
        <v>485660</v>
      </c>
      <c r="J1890" s="20">
        <v>43595</v>
      </c>
      <c r="K1890" s="17" t="s">
        <v>9253</v>
      </c>
      <c r="L1890" s="17" t="s">
        <v>9254</v>
      </c>
      <c r="M1890" s="17" t="s">
        <v>4674</v>
      </c>
      <c r="N1890" s="20">
        <v>43726</v>
      </c>
      <c r="O1890" s="20">
        <v>43726</v>
      </c>
      <c r="P1890" s="21">
        <f t="shared" si="58"/>
        <v>0</v>
      </c>
      <c r="Q1890" s="22">
        <f t="shared" si="59"/>
        <v>0</v>
      </c>
    </row>
    <row r="1891" spans="1:17" x14ac:dyDescent="0.2">
      <c r="A1891" s="23">
        <v>127892</v>
      </c>
      <c r="B1891" s="17" t="s">
        <v>278</v>
      </c>
      <c r="C1891" s="17" t="s">
        <v>7968</v>
      </c>
      <c r="D1891" s="17" t="s">
        <v>448</v>
      </c>
      <c r="E1891" s="17" t="s">
        <v>7693</v>
      </c>
      <c r="F1891" s="17" t="s">
        <v>7694</v>
      </c>
      <c r="G1891" s="18">
        <v>15.94</v>
      </c>
      <c r="H1891" s="18">
        <v>20.07</v>
      </c>
      <c r="I1891" s="19">
        <v>1042024</v>
      </c>
      <c r="J1891" s="20">
        <v>43595</v>
      </c>
      <c r="K1891" s="17" t="s">
        <v>10180</v>
      </c>
      <c r="L1891" s="17" t="s">
        <v>7699</v>
      </c>
      <c r="M1891" s="17" t="s">
        <v>5871</v>
      </c>
      <c r="N1891" s="20">
        <v>43736</v>
      </c>
      <c r="O1891" s="20">
        <v>43736</v>
      </c>
      <c r="P1891" s="21">
        <f t="shared" si="58"/>
        <v>0</v>
      </c>
      <c r="Q1891" s="22">
        <f t="shared" si="59"/>
        <v>0</v>
      </c>
    </row>
    <row r="1892" spans="1:17" x14ac:dyDescent="0.2">
      <c r="A1892" s="23">
        <v>127881</v>
      </c>
      <c r="B1892" s="17" t="s">
        <v>194</v>
      </c>
      <c r="C1892" s="17" t="s">
        <v>8336</v>
      </c>
      <c r="D1892" s="17" t="s">
        <v>442</v>
      </c>
      <c r="E1892" s="17" t="s">
        <v>7693</v>
      </c>
      <c r="F1892" s="17" t="s">
        <v>7694</v>
      </c>
      <c r="G1892" s="18">
        <v>23.6</v>
      </c>
      <c r="H1892" s="18">
        <v>26.594999999999999</v>
      </c>
      <c r="I1892" s="19">
        <v>535512</v>
      </c>
      <c r="J1892" s="20">
        <v>43504</v>
      </c>
      <c r="K1892" s="17" t="s">
        <v>8614</v>
      </c>
      <c r="L1892" s="17" t="s">
        <v>8034</v>
      </c>
      <c r="M1892" s="17" t="s">
        <v>4674</v>
      </c>
      <c r="N1892" s="20">
        <v>43725</v>
      </c>
      <c r="O1892" s="20">
        <v>43725</v>
      </c>
      <c r="P1892" s="21">
        <f t="shared" si="58"/>
        <v>0</v>
      </c>
      <c r="Q1892" s="22">
        <f t="shared" si="59"/>
        <v>0</v>
      </c>
    </row>
    <row r="1893" spans="1:17" x14ac:dyDescent="0.2">
      <c r="A1893" s="23">
        <v>127344</v>
      </c>
      <c r="B1893" s="17" t="s">
        <v>215</v>
      </c>
      <c r="C1893" s="17" t="s">
        <v>7844</v>
      </c>
      <c r="D1893" s="17" t="s">
        <v>3233</v>
      </c>
      <c r="E1893" s="17" t="s">
        <v>7693</v>
      </c>
      <c r="F1893" s="17" t="s">
        <v>7694</v>
      </c>
      <c r="G1893" s="18">
        <v>0</v>
      </c>
      <c r="H1893" s="18">
        <v>6.88</v>
      </c>
      <c r="I1893" s="19">
        <v>4005663</v>
      </c>
      <c r="J1893" s="20">
        <v>43595</v>
      </c>
      <c r="K1893" s="17" t="s">
        <v>10181</v>
      </c>
      <c r="L1893" s="17" t="s">
        <v>7763</v>
      </c>
      <c r="M1893" s="17" t="s">
        <v>5452</v>
      </c>
      <c r="N1893" s="20">
        <v>43784</v>
      </c>
      <c r="O1893" s="20">
        <v>43784</v>
      </c>
      <c r="P1893" s="21">
        <f t="shared" si="58"/>
        <v>0</v>
      </c>
      <c r="Q1893" s="22">
        <f t="shared" si="59"/>
        <v>0</v>
      </c>
    </row>
    <row r="1894" spans="1:17" x14ac:dyDescent="0.2">
      <c r="A1894" s="23">
        <v>127823</v>
      </c>
      <c r="B1894" s="17" t="s">
        <v>169</v>
      </c>
      <c r="C1894" s="17" t="s">
        <v>7694</v>
      </c>
      <c r="D1894" s="17" t="s">
        <v>385</v>
      </c>
      <c r="E1894" s="17" t="s">
        <v>7693</v>
      </c>
      <c r="F1894" s="17" t="s">
        <v>7694</v>
      </c>
      <c r="G1894" s="18">
        <v>20.52</v>
      </c>
      <c r="H1894" s="18">
        <v>22.8</v>
      </c>
      <c r="I1894" s="19">
        <v>1046970</v>
      </c>
      <c r="J1894" s="20">
        <v>43504</v>
      </c>
      <c r="K1894" s="17" t="s">
        <v>10182</v>
      </c>
      <c r="L1894" s="17" t="s">
        <v>7699</v>
      </c>
      <c r="M1894" s="17" t="s">
        <v>3213</v>
      </c>
      <c r="N1894" s="20">
        <v>43745</v>
      </c>
      <c r="O1894" s="20">
        <v>43830</v>
      </c>
      <c r="P1894" s="21">
        <f t="shared" si="58"/>
        <v>1</v>
      </c>
      <c r="Q1894" s="22">
        <f t="shared" si="59"/>
        <v>85</v>
      </c>
    </row>
    <row r="1895" spans="1:17" x14ac:dyDescent="0.2">
      <c r="A1895" s="23">
        <v>127292</v>
      </c>
      <c r="B1895" s="17" t="s">
        <v>320</v>
      </c>
      <c r="C1895" s="17" t="s">
        <v>8012</v>
      </c>
      <c r="D1895" s="17" t="s">
        <v>977</v>
      </c>
      <c r="E1895" s="17" t="s">
        <v>7693</v>
      </c>
      <c r="F1895" s="17" t="s">
        <v>7694</v>
      </c>
      <c r="G1895" s="18">
        <v>14.41</v>
      </c>
      <c r="H1895" s="18">
        <v>15.18</v>
      </c>
      <c r="I1895" s="19">
        <v>336359</v>
      </c>
      <c r="J1895" s="20">
        <v>43553</v>
      </c>
      <c r="K1895" s="17" t="s">
        <v>10183</v>
      </c>
      <c r="L1895" s="17" t="s">
        <v>8080</v>
      </c>
      <c r="M1895" s="17" t="s">
        <v>3213</v>
      </c>
      <c r="N1895" s="20">
        <v>43769</v>
      </c>
      <c r="O1895" s="20">
        <v>43772</v>
      </c>
      <c r="P1895" s="21">
        <f t="shared" si="58"/>
        <v>1</v>
      </c>
      <c r="Q1895" s="22">
        <f t="shared" si="59"/>
        <v>3</v>
      </c>
    </row>
    <row r="1896" spans="1:17" x14ac:dyDescent="0.2">
      <c r="A1896" s="23">
        <v>127927</v>
      </c>
      <c r="B1896" s="17" t="s">
        <v>320</v>
      </c>
      <c r="C1896" s="17" t="s">
        <v>8012</v>
      </c>
      <c r="D1896" s="17" t="s">
        <v>344</v>
      </c>
      <c r="E1896" s="17" t="s">
        <v>7693</v>
      </c>
      <c r="F1896" s="17" t="s">
        <v>7694</v>
      </c>
      <c r="G1896" s="18">
        <v>10.54</v>
      </c>
      <c r="H1896" s="18">
        <v>14.59</v>
      </c>
      <c r="I1896" s="19">
        <v>425338</v>
      </c>
      <c r="J1896" s="20">
        <v>43553</v>
      </c>
      <c r="K1896" s="17" t="s">
        <v>10183</v>
      </c>
      <c r="L1896" s="17" t="s">
        <v>8080</v>
      </c>
      <c r="M1896" s="17" t="s">
        <v>4696</v>
      </c>
      <c r="N1896" s="20">
        <v>43769</v>
      </c>
      <c r="O1896" s="20">
        <v>43772</v>
      </c>
      <c r="P1896" s="21">
        <f t="shared" si="58"/>
        <v>1</v>
      </c>
      <c r="Q1896" s="22">
        <f t="shared" si="59"/>
        <v>3</v>
      </c>
    </row>
    <row r="1897" spans="1:17" x14ac:dyDescent="0.2">
      <c r="A1897" s="23">
        <v>104528</v>
      </c>
      <c r="B1897" s="17" t="s">
        <v>181</v>
      </c>
      <c r="C1897" s="17" t="s">
        <v>7746</v>
      </c>
      <c r="D1897" s="17" t="s">
        <v>122</v>
      </c>
      <c r="E1897" s="17" t="s">
        <v>7693</v>
      </c>
      <c r="F1897" s="17" t="s">
        <v>7694</v>
      </c>
      <c r="G1897" s="18">
        <v>4.96</v>
      </c>
      <c r="H1897" s="18">
        <v>11.39</v>
      </c>
      <c r="I1897" s="19">
        <v>6236857.9100000001</v>
      </c>
      <c r="J1897" s="20">
        <v>38695</v>
      </c>
      <c r="K1897" s="17" t="s">
        <v>10184</v>
      </c>
      <c r="L1897" s="17" t="s">
        <v>7734</v>
      </c>
      <c r="M1897" s="17" t="s">
        <v>7978</v>
      </c>
      <c r="N1897" s="20">
        <v>38944</v>
      </c>
      <c r="O1897" s="20">
        <v>38944</v>
      </c>
      <c r="P1897" s="21">
        <f t="shared" si="58"/>
        <v>0</v>
      </c>
      <c r="Q1897" s="22">
        <f t="shared" si="59"/>
        <v>0</v>
      </c>
    </row>
    <row r="1898" spans="1:17" x14ac:dyDescent="0.2">
      <c r="A1898" s="23">
        <v>106644</v>
      </c>
      <c r="B1898" s="17" t="s">
        <v>40</v>
      </c>
      <c r="C1898" s="17" t="s">
        <v>7781</v>
      </c>
      <c r="D1898" s="17" t="s">
        <v>114</v>
      </c>
      <c r="E1898" s="17" t="s">
        <v>7693</v>
      </c>
      <c r="F1898" s="17" t="s">
        <v>7694</v>
      </c>
      <c r="G1898" s="18">
        <v>7.11</v>
      </c>
      <c r="H1898" s="18">
        <v>10.029999999999999</v>
      </c>
      <c r="I1898" s="19">
        <v>2372000.2200000002</v>
      </c>
      <c r="J1898" s="20">
        <v>38751</v>
      </c>
      <c r="K1898" s="17" t="s">
        <v>10185</v>
      </c>
      <c r="L1898" s="17" t="s">
        <v>7719</v>
      </c>
      <c r="M1898" s="17" t="s">
        <v>7978</v>
      </c>
      <c r="N1898" s="20">
        <v>38974</v>
      </c>
      <c r="O1898" s="20">
        <v>38974</v>
      </c>
      <c r="P1898" s="21">
        <f t="shared" si="58"/>
        <v>0</v>
      </c>
      <c r="Q1898" s="22">
        <f t="shared" si="59"/>
        <v>0</v>
      </c>
    </row>
    <row r="1899" spans="1:17" x14ac:dyDescent="0.2">
      <c r="A1899" s="23">
        <v>106940</v>
      </c>
      <c r="B1899" s="17" t="s">
        <v>54</v>
      </c>
      <c r="C1899" s="17" t="s">
        <v>7709</v>
      </c>
      <c r="D1899" s="17" t="s">
        <v>757</v>
      </c>
      <c r="E1899" s="17" t="s">
        <v>7693</v>
      </c>
      <c r="F1899" s="17" t="s">
        <v>7694</v>
      </c>
      <c r="G1899" s="18">
        <v>8.44</v>
      </c>
      <c r="H1899" s="18">
        <v>12.8</v>
      </c>
      <c r="I1899" s="19">
        <v>3388586.17</v>
      </c>
      <c r="J1899" s="20">
        <v>39115</v>
      </c>
      <c r="K1899" s="17" t="s">
        <v>8923</v>
      </c>
      <c r="L1899" s="17" t="s">
        <v>7706</v>
      </c>
      <c r="M1899" s="17" t="s">
        <v>7978</v>
      </c>
      <c r="N1899" s="20">
        <v>39309</v>
      </c>
      <c r="O1899" s="20">
        <v>39309</v>
      </c>
      <c r="P1899" s="21">
        <f t="shared" si="58"/>
        <v>0</v>
      </c>
      <c r="Q1899" s="22">
        <f t="shared" si="59"/>
        <v>0</v>
      </c>
    </row>
    <row r="1900" spans="1:17" x14ac:dyDescent="0.2">
      <c r="A1900" s="23">
        <v>107188</v>
      </c>
      <c r="B1900" s="17" t="s">
        <v>300</v>
      </c>
      <c r="C1900" s="17" t="s">
        <v>7729</v>
      </c>
      <c r="D1900" s="17" t="s">
        <v>360</v>
      </c>
      <c r="E1900" s="17" t="s">
        <v>7693</v>
      </c>
      <c r="F1900" s="17" t="s">
        <v>7694</v>
      </c>
      <c r="G1900" s="18">
        <v>6.1</v>
      </c>
      <c r="H1900" s="18">
        <v>13.33</v>
      </c>
      <c r="I1900" s="19">
        <v>1335135.42</v>
      </c>
      <c r="J1900" s="20">
        <v>38751</v>
      </c>
      <c r="K1900" s="17" t="s">
        <v>10186</v>
      </c>
      <c r="L1900" s="17" t="s">
        <v>7728</v>
      </c>
      <c r="M1900" s="17" t="s">
        <v>10187</v>
      </c>
      <c r="N1900" s="20">
        <v>38863</v>
      </c>
      <c r="O1900" s="20">
        <v>38863</v>
      </c>
      <c r="P1900" s="21">
        <f t="shared" si="58"/>
        <v>0</v>
      </c>
      <c r="Q1900" s="22">
        <f t="shared" si="59"/>
        <v>0</v>
      </c>
    </row>
    <row r="1901" spans="1:17" x14ac:dyDescent="0.2">
      <c r="A1901" s="23">
        <v>127323</v>
      </c>
      <c r="B1901" s="17" t="s">
        <v>267</v>
      </c>
      <c r="C1901" s="17" t="s">
        <v>7832</v>
      </c>
      <c r="D1901" s="17" t="s">
        <v>1124</v>
      </c>
      <c r="E1901" s="17" t="s">
        <v>7693</v>
      </c>
      <c r="F1901" s="17" t="s">
        <v>7694</v>
      </c>
      <c r="G1901" s="18">
        <v>0</v>
      </c>
      <c r="H1901" s="18">
        <v>4.4000000000000004</v>
      </c>
      <c r="I1901" s="19">
        <v>1040473</v>
      </c>
      <c r="J1901" s="20">
        <v>43595</v>
      </c>
      <c r="K1901" s="17" t="s">
        <v>10188</v>
      </c>
      <c r="L1901" s="17" t="s">
        <v>8144</v>
      </c>
      <c r="M1901" s="17" t="s">
        <v>4135</v>
      </c>
      <c r="N1901" s="20">
        <v>43784</v>
      </c>
      <c r="O1901" s="20">
        <v>43769</v>
      </c>
      <c r="P1901" s="21">
        <f t="shared" si="58"/>
        <v>1</v>
      </c>
      <c r="Q1901" s="22">
        <f t="shared" si="59"/>
        <v>-15</v>
      </c>
    </row>
    <row r="1902" spans="1:17" x14ac:dyDescent="0.2">
      <c r="A1902" s="23">
        <v>82218.009999999995</v>
      </c>
      <c r="B1902" s="17" t="s">
        <v>181</v>
      </c>
      <c r="C1902" s="17" t="s">
        <v>7746</v>
      </c>
      <c r="D1902" s="17" t="s">
        <v>50</v>
      </c>
      <c r="E1902" s="17" t="s">
        <v>7693</v>
      </c>
      <c r="F1902" s="17" t="s">
        <v>7694</v>
      </c>
      <c r="G1902" s="18">
        <v>7.93</v>
      </c>
      <c r="H1902" s="18">
        <v>13.46</v>
      </c>
      <c r="I1902" s="19">
        <v>847816.68</v>
      </c>
      <c r="J1902" s="20">
        <v>38870</v>
      </c>
      <c r="K1902" s="17" t="s">
        <v>10189</v>
      </c>
      <c r="L1902" s="17" t="s">
        <v>7734</v>
      </c>
      <c r="M1902" s="17" t="s">
        <v>9261</v>
      </c>
      <c r="N1902" s="20">
        <v>38967</v>
      </c>
      <c r="O1902" s="20">
        <v>38967</v>
      </c>
      <c r="P1902" s="21">
        <f t="shared" si="58"/>
        <v>0</v>
      </c>
      <c r="Q1902" s="22">
        <f t="shared" si="59"/>
        <v>0</v>
      </c>
    </row>
    <row r="1903" spans="1:17" x14ac:dyDescent="0.2">
      <c r="A1903" s="23">
        <v>106975</v>
      </c>
      <c r="B1903" s="17" t="s">
        <v>284</v>
      </c>
      <c r="C1903" s="17" t="s">
        <v>7865</v>
      </c>
      <c r="D1903" s="17" t="s">
        <v>57</v>
      </c>
      <c r="E1903" s="17" t="s">
        <v>7693</v>
      </c>
      <c r="F1903" s="17" t="s">
        <v>7694</v>
      </c>
      <c r="G1903" s="18">
        <v>4.1500000000000004</v>
      </c>
      <c r="H1903" s="18">
        <v>5</v>
      </c>
      <c r="I1903" s="19">
        <v>432028.8</v>
      </c>
      <c r="J1903" s="20">
        <v>38793</v>
      </c>
      <c r="K1903" s="17" t="s">
        <v>8261</v>
      </c>
      <c r="L1903" s="17" t="s">
        <v>7773</v>
      </c>
      <c r="M1903" s="17" t="s">
        <v>8262</v>
      </c>
      <c r="N1903" s="20">
        <v>38870</v>
      </c>
      <c r="O1903" s="20">
        <v>38870</v>
      </c>
      <c r="P1903" s="21">
        <f t="shared" si="58"/>
        <v>0</v>
      </c>
      <c r="Q1903" s="22">
        <f t="shared" si="59"/>
        <v>0</v>
      </c>
    </row>
    <row r="1904" spans="1:17" x14ac:dyDescent="0.2">
      <c r="A1904" s="23">
        <v>81721.009999999995</v>
      </c>
      <c r="B1904" s="17" t="s">
        <v>102</v>
      </c>
      <c r="C1904" s="17" t="s">
        <v>7969</v>
      </c>
      <c r="D1904" s="17" t="s">
        <v>644</v>
      </c>
      <c r="E1904" s="17" t="s">
        <v>7693</v>
      </c>
      <c r="F1904" s="17" t="s">
        <v>7694</v>
      </c>
      <c r="G1904" s="18">
        <v>14.61</v>
      </c>
      <c r="H1904" s="18">
        <v>18.14</v>
      </c>
      <c r="I1904" s="19">
        <v>1831131.12</v>
      </c>
      <c r="J1904" s="20">
        <v>38793</v>
      </c>
      <c r="K1904" s="17" t="s">
        <v>9916</v>
      </c>
      <c r="L1904" s="17" t="s">
        <v>7874</v>
      </c>
      <c r="M1904" s="17" t="s">
        <v>10190</v>
      </c>
      <c r="N1904" s="20">
        <v>38903</v>
      </c>
      <c r="O1904" s="20">
        <v>38903</v>
      </c>
      <c r="P1904" s="21">
        <f t="shared" si="58"/>
        <v>0</v>
      </c>
      <c r="Q1904" s="22">
        <f t="shared" si="59"/>
        <v>0</v>
      </c>
    </row>
    <row r="1905" spans="1:17" x14ac:dyDescent="0.2">
      <c r="A1905" s="23">
        <v>41436.01</v>
      </c>
      <c r="B1905" s="17" t="s">
        <v>304</v>
      </c>
      <c r="C1905" s="17" t="s">
        <v>8128</v>
      </c>
      <c r="D1905" s="17" t="s">
        <v>363</v>
      </c>
      <c r="E1905" s="17" t="s">
        <v>7693</v>
      </c>
      <c r="F1905" s="17" t="s">
        <v>7694</v>
      </c>
      <c r="G1905" s="18">
        <v>0</v>
      </c>
      <c r="H1905" s="18">
        <v>4.79</v>
      </c>
      <c r="I1905" s="19">
        <v>829897.4</v>
      </c>
      <c r="J1905" s="20">
        <v>38793</v>
      </c>
      <c r="K1905" s="17" t="s">
        <v>10191</v>
      </c>
      <c r="L1905" s="17" t="s">
        <v>7702</v>
      </c>
      <c r="M1905" s="17" t="s">
        <v>7703</v>
      </c>
      <c r="N1905" s="20">
        <v>38973</v>
      </c>
      <c r="O1905" s="20">
        <v>38973</v>
      </c>
      <c r="P1905" s="21">
        <f t="shared" si="58"/>
        <v>0</v>
      </c>
      <c r="Q1905" s="22">
        <f t="shared" si="59"/>
        <v>0</v>
      </c>
    </row>
    <row r="1906" spans="1:17" x14ac:dyDescent="0.2">
      <c r="A1906" s="23">
        <v>127096</v>
      </c>
      <c r="B1906" s="17" t="s">
        <v>49</v>
      </c>
      <c r="C1906" s="17" t="s">
        <v>7692</v>
      </c>
      <c r="D1906" s="17" t="s">
        <v>644</v>
      </c>
      <c r="E1906" s="17" t="s">
        <v>7693</v>
      </c>
      <c r="F1906" s="17" t="s">
        <v>7694</v>
      </c>
      <c r="G1906" s="18">
        <v>0</v>
      </c>
      <c r="H1906" s="18">
        <v>7.72</v>
      </c>
      <c r="I1906" s="19">
        <v>2978100</v>
      </c>
      <c r="J1906" s="20">
        <v>43595</v>
      </c>
      <c r="K1906" s="17" t="s">
        <v>10192</v>
      </c>
      <c r="L1906" s="17" t="s">
        <v>7744</v>
      </c>
      <c r="M1906" s="17" t="s">
        <v>4135</v>
      </c>
      <c r="N1906" s="20">
        <v>43784</v>
      </c>
      <c r="O1906" s="20">
        <v>43780</v>
      </c>
      <c r="P1906" s="21">
        <f t="shared" si="58"/>
        <v>1</v>
      </c>
      <c r="Q1906" s="22">
        <f t="shared" si="59"/>
        <v>-4</v>
      </c>
    </row>
    <row r="1907" spans="1:17" x14ac:dyDescent="0.2">
      <c r="A1907" s="23">
        <v>127106</v>
      </c>
      <c r="B1907" s="17" t="s">
        <v>287</v>
      </c>
      <c r="C1907" s="17" t="s">
        <v>8160</v>
      </c>
      <c r="D1907" s="17" t="s">
        <v>129</v>
      </c>
      <c r="E1907" s="17" t="s">
        <v>7693</v>
      </c>
      <c r="F1907" s="17" t="s">
        <v>7694</v>
      </c>
      <c r="G1907" s="18">
        <v>4.4000000000000004</v>
      </c>
      <c r="H1907" s="18">
        <v>5.97</v>
      </c>
      <c r="I1907" s="19">
        <v>487150</v>
      </c>
      <c r="J1907" s="20">
        <v>43595</v>
      </c>
      <c r="K1907" s="17" t="s">
        <v>10193</v>
      </c>
      <c r="L1907" s="17" t="s">
        <v>7699</v>
      </c>
      <c r="M1907" s="17" t="s">
        <v>3213</v>
      </c>
      <c r="N1907" s="20">
        <v>43784</v>
      </c>
      <c r="O1907" s="20">
        <v>43783</v>
      </c>
      <c r="P1907" s="21">
        <f t="shared" si="58"/>
        <v>1</v>
      </c>
      <c r="Q1907" s="22">
        <f t="shared" si="59"/>
        <v>-1</v>
      </c>
    </row>
    <row r="1908" spans="1:17" x14ac:dyDescent="0.2">
      <c r="A1908" s="23">
        <v>83274.009999999995</v>
      </c>
      <c r="B1908" s="17" t="s">
        <v>607</v>
      </c>
      <c r="C1908" s="17" t="s">
        <v>7807</v>
      </c>
      <c r="D1908" s="17" t="s">
        <v>348</v>
      </c>
      <c r="E1908" s="17" t="s">
        <v>7693</v>
      </c>
      <c r="F1908" s="17" t="s">
        <v>7694</v>
      </c>
      <c r="G1908" s="18">
        <v>3.95</v>
      </c>
      <c r="H1908" s="18">
        <v>9.4600000000000009</v>
      </c>
      <c r="I1908" s="19">
        <v>1875000</v>
      </c>
      <c r="J1908" s="20">
        <v>39493</v>
      </c>
      <c r="K1908" s="17" t="s">
        <v>9287</v>
      </c>
      <c r="L1908" s="17" t="s">
        <v>7738</v>
      </c>
      <c r="M1908" s="17" t="s">
        <v>7703</v>
      </c>
      <c r="N1908" s="20">
        <v>39688</v>
      </c>
      <c r="O1908" s="20">
        <v>39688</v>
      </c>
      <c r="P1908" s="21">
        <f t="shared" si="58"/>
        <v>0</v>
      </c>
      <c r="Q1908" s="22">
        <f t="shared" si="59"/>
        <v>0</v>
      </c>
    </row>
    <row r="1909" spans="1:17" x14ac:dyDescent="0.2">
      <c r="A1909" s="23">
        <v>127837</v>
      </c>
      <c r="B1909" s="17" t="s">
        <v>287</v>
      </c>
      <c r="C1909" s="17" t="s">
        <v>8160</v>
      </c>
      <c r="D1909" s="17" t="s">
        <v>363</v>
      </c>
      <c r="E1909" s="17" t="s">
        <v>7693</v>
      </c>
      <c r="F1909" s="17" t="s">
        <v>7694</v>
      </c>
      <c r="G1909" s="18">
        <v>12.2</v>
      </c>
      <c r="H1909" s="18">
        <v>14.9</v>
      </c>
      <c r="I1909" s="19">
        <v>1098800</v>
      </c>
      <c r="J1909" s="20">
        <v>43595</v>
      </c>
      <c r="K1909" s="17" t="s">
        <v>10193</v>
      </c>
      <c r="L1909" s="17" t="s">
        <v>7699</v>
      </c>
      <c r="M1909" s="17" t="s">
        <v>3213</v>
      </c>
      <c r="N1909" s="20">
        <v>43784</v>
      </c>
      <c r="O1909" s="20">
        <v>43783</v>
      </c>
      <c r="P1909" s="21">
        <f t="shared" si="58"/>
        <v>1</v>
      </c>
      <c r="Q1909" s="22">
        <f t="shared" si="59"/>
        <v>-1</v>
      </c>
    </row>
    <row r="1910" spans="1:17" x14ac:dyDescent="0.2">
      <c r="A1910" s="23">
        <v>109838</v>
      </c>
      <c r="B1910" s="17" t="s">
        <v>229</v>
      </c>
      <c r="C1910" s="17" t="s">
        <v>7854</v>
      </c>
      <c r="D1910" s="17" t="s">
        <v>114</v>
      </c>
      <c r="E1910" s="17" t="s">
        <v>7693</v>
      </c>
      <c r="F1910" s="17" t="s">
        <v>7694</v>
      </c>
      <c r="G1910" s="18">
        <v>2.86</v>
      </c>
      <c r="H1910" s="18">
        <v>8.36</v>
      </c>
      <c r="I1910" s="19">
        <v>1413572.8</v>
      </c>
      <c r="J1910" s="20">
        <v>39423</v>
      </c>
      <c r="K1910" s="17" t="s">
        <v>10194</v>
      </c>
      <c r="L1910" s="17" t="s">
        <v>7738</v>
      </c>
      <c r="M1910" s="17" t="s">
        <v>57</v>
      </c>
      <c r="N1910" s="20">
        <v>39639</v>
      </c>
      <c r="O1910" s="20">
        <v>39639</v>
      </c>
      <c r="P1910" s="21">
        <f t="shared" si="58"/>
        <v>0</v>
      </c>
      <c r="Q1910" s="22">
        <f t="shared" si="59"/>
        <v>0</v>
      </c>
    </row>
    <row r="1911" spans="1:17" x14ac:dyDescent="0.2">
      <c r="A1911" s="23">
        <v>126326</v>
      </c>
      <c r="B1911" s="17" t="s">
        <v>215</v>
      </c>
      <c r="C1911" s="17" t="s">
        <v>7844</v>
      </c>
      <c r="D1911" s="17" t="s">
        <v>4821</v>
      </c>
      <c r="E1911" s="17" t="s">
        <v>7693</v>
      </c>
      <c r="F1911" s="17" t="s">
        <v>7694</v>
      </c>
      <c r="G1911" s="18">
        <v>0</v>
      </c>
      <c r="H1911" s="18">
        <v>4.7300000000000004</v>
      </c>
      <c r="I1911" s="19">
        <v>1635929</v>
      </c>
      <c r="J1911" s="20">
        <v>43504</v>
      </c>
      <c r="K1911" s="17" t="s">
        <v>10195</v>
      </c>
      <c r="L1911" s="17" t="s">
        <v>7763</v>
      </c>
      <c r="M1911" s="17" t="s">
        <v>3213</v>
      </c>
      <c r="N1911" s="20">
        <v>43847</v>
      </c>
      <c r="O1911" s="20">
        <v>43708</v>
      </c>
      <c r="P1911" s="21">
        <f t="shared" si="58"/>
        <v>1</v>
      </c>
      <c r="Q1911" s="22">
        <f t="shared" si="59"/>
        <v>-139</v>
      </c>
    </row>
    <row r="1912" spans="1:17" x14ac:dyDescent="0.2">
      <c r="A1912" s="23">
        <v>127341</v>
      </c>
      <c r="B1912" s="17" t="s">
        <v>264</v>
      </c>
      <c r="C1912" s="17" t="s">
        <v>7858</v>
      </c>
      <c r="D1912" s="17" t="s">
        <v>2447</v>
      </c>
      <c r="E1912" s="17" t="s">
        <v>7693</v>
      </c>
      <c r="F1912" s="17" t="s">
        <v>7694</v>
      </c>
      <c r="G1912" s="18">
        <v>21.21</v>
      </c>
      <c r="H1912" s="18">
        <v>23.11</v>
      </c>
      <c r="I1912" s="19">
        <v>1570925</v>
      </c>
      <c r="J1912" s="20">
        <v>43595</v>
      </c>
      <c r="K1912" s="17" t="s">
        <v>10196</v>
      </c>
      <c r="L1912" s="17" t="s">
        <v>7763</v>
      </c>
      <c r="M1912" s="17" t="s">
        <v>5445</v>
      </c>
      <c r="N1912" s="20">
        <v>43865</v>
      </c>
      <c r="O1912" s="20">
        <v>43742</v>
      </c>
      <c r="P1912" s="21">
        <f t="shared" si="58"/>
        <v>1</v>
      </c>
      <c r="Q1912" s="22">
        <f t="shared" si="59"/>
        <v>-123</v>
      </c>
    </row>
    <row r="1913" spans="1:17" x14ac:dyDescent="0.2">
      <c r="A1913" s="23">
        <v>105150.01</v>
      </c>
      <c r="B1913" s="17" t="s">
        <v>40</v>
      </c>
      <c r="C1913" s="17" t="s">
        <v>7781</v>
      </c>
      <c r="D1913" s="17" t="s">
        <v>6525</v>
      </c>
      <c r="E1913" s="17" t="s">
        <v>7693</v>
      </c>
      <c r="F1913" s="17" t="s">
        <v>7694</v>
      </c>
      <c r="G1913" s="18">
        <v>0.3</v>
      </c>
      <c r="H1913" s="18">
        <v>10.91</v>
      </c>
      <c r="I1913" s="19">
        <v>3530118.07</v>
      </c>
      <c r="J1913" s="20">
        <v>39493</v>
      </c>
      <c r="K1913" s="17" t="s">
        <v>10197</v>
      </c>
      <c r="L1913" s="17" t="s">
        <v>7744</v>
      </c>
      <c r="M1913" s="17" t="s">
        <v>10198</v>
      </c>
      <c r="N1913" s="20">
        <v>39668</v>
      </c>
      <c r="O1913" s="20">
        <v>39668</v>
      </c>
      <c r="P1913" s="21">
        <f t="shared" si="58"/>
        <v>0</v>
      </c>
      <c r="Q1913" s="22">
        <f t="shared" si="59"/>
        <v>0</v>
      </c>
    </row>
    <row r="1914" spans="1:17" x14ac:dyDescent="0.2">
      <c r="A1914" s="23">
        <v>103678.03</v>
      </c>
      <c r="B1914" s="17" t="s">
        <v>278</v>
      </c>
      <c r="C1914" s="17" t="s">
        <v>7968</v>
      </c>
      <c r="D1914" s="17" t="s">
        <v>442</v>
      </c>
      <c r="E1914" s="17" t="s">
        <v>7693</v>
      </c>
      <c r="F1914" s="17" t="s">
        <v>7710</v>
      </c>
      <c r="G1914" s="18">
        <v>0</v>
      </c>
      <c r="H1914" s="18">
        <v>2.2599999999999998</v>
      </c>
      <c r="I1914" s="19">
        <v>1030997.46</v>
      </c>
      <c r="J1914" s="20">
        <v>39619</v>
      </c>
      <c r="K1914" s="17" t="s">
        <v>9291</v>
      </c>
      <c r="L1914" s="17" t="s">
        <v>7773</v>
      </c>
      <c r="M1914" s="17" t="s">
        <v>7998</v>
      </c>
      <c r="N1914" s="20">
        <v>39749</v>
      </c>
      <c r="O1914" s="20">
        <v>39749</v>
      </c>
      <c r="P1914" s="21">
        <f t="shared" si="58"/>
        <v>0</v>
      </c>
      <c r="Q1914" s="22">
        <f t="shared" si="59"/>
        <v>0</v>
      </c>
    </row>
    <row r="1915" spans="1:17" x14ac:dyDescent="0.2">
      <c r="A1915" s="23">
        <v>127343</v>
      </c>
      <c r="B1915" s="17" t="s">
        <v>231</v>
      </c>
      <c r="C1915" s="17" t="s">
        <v>7761</v>
      </c>
      <c r="D1915" s="17" t="s">
        <v>5449</v>
      </c>
      <c r="E1915" s="17" t="s">
        <v>7693</v>
      </c>
      <c r="F1915" s="17" t="s">
        <v>7694</v>
      </c>
      <c r="G1915" s="18">
        <v>0</v>
      </c>
      <c r="H1915" s="18">
        <v>4.5999999999999996</v>
      </c>
      <c r="I1915" s="19">
        <v>1579617</v>
      </c>
      <c r="J1915" s="20">
        <v>43553</v>
      </c>
      <c r="K1915" s="17" t="s">
        <v>10199</v>
      </c>
      <c r="L1915" s="17" t="s">
        <v>7763</v>
      </c>
      <c r="M1915" s="17" t="s">
        <v>5445</v>
      </c>
      <c r="N1915" s="20">
        <v>43874</v>
      </c>
      <c r="O1915" s="20">
        <v>43745</v>
      </c>
      <c r="P1915" s="21">
        <f t="shared" si="58"/>
        <v>1</v>
      </c>
      <c r="Q1915" s="22">
        <f t="shared" si="59"/>
        <v>-129</v>
      </c>
    </row>
    <row r="1916" spans="1:17" x14ac:dyDescent="0.2">
      <c r="A1916" s="23">
        <v>45234.01</v>
      </c>
      <c r="B1916" s="17" t="s">
        <v>241</v>
      </c>
      <c r="C1916" s="17" t="s">
        <v>7915</v>
      </c>
      <c r="D1916" s="17" t="s">
        <v>3089</v>
      </c>
      <c r="E1916" s="17" t="s">
        <v>7693</v>
      </c>
      <c r="F1916" s="17" t="s">
        <v>7694</v>
      </c>
      <c r="G1916" s="18">
        <v>4.5</v>
      </c>
      <c r="H1916" s="18">
        <v>9.02</v>
      </c>
      <c r="I1916" s="19">
        <v>410850.58</v>
      </c>
      <c r="J1916" s="20">
        <v>39619</v>
      </c>
      <c r="K1916" s="17" t="s">
        <v>9936</v>
      </c>
      <c r="L1916" s="17" t="s">
        <v>8068</v>
      </c>
      <c r="M1916" s="17" t="s">
        <v>8114</v>
      </c>
      <c r="N1916" s="20">
        <v>39707</v>
      </c>
      <c r="O1916" s="20">
        <v>39707</v>
      </c>
      <c r="P1916" s="21">
        <f t="shared" si="58"/>
        <v>0</v>
      </c>
      <c r="Q1916" s="22">
        <f t="shared" si="59"/>
        <v>0</v>
      </c>
    </row>
    <row r="1917" spans="1:17" x14ac:dyDescent="0.2">
      <c r="A1917" s="23">
        <v>80532.009999999995</v>
      </c>
      <c r="B1917" s="17" t="s">
        <v>49</v>
      </c>
      <c r="C1917" s="17" t="s">
        <v>7692</v>
      </c>
      <c r="D1917" s="17" t="s">
        <v>5837</v>
      </c>
      <c r="E1917" s="17" t="s">
        <v>7693</v>
      </c>
      <c r="F1917" s="17" t="s">
        <v>7694</v>
      </c>
      <c r="G1917" s="18">
        <v>0</v>
      </c>
      <c r="H1917" s="18">
        <v>5.85</v>
      </c>
      <c r="I1917" s="19">
        <v>799845.87</v>
      </c>
      <c r="J1917" s="20">
        <v>39619</v>
      </c>
      <c r="K1917" s="17" t="s">
        <v>10200</v>
      </c>
      <c r="L1917" s="17" t="s">
        <v>7744</v>
      </c>
      <c r="M1917" s="17" t="s">
        <v>7776</v>
      </c>
      <c r="N1917" s="20">
        <v>39737</v>
      </c>
      <c r="O1917" s="20">
        <v>39737</v>
      </c>
      <c r="P1917" s="21">
        <f t="shared" si="58"/>
        <v>0</v>
      </c>
      <c r="Q1917" s="22">
        <f t="shared" si="59"/>
        <v>0</v>
      </c>
    </row>
    <row r="1918" spans="1:17" x14ac:dyDescent="0.2">
      <c r="A1918" s="23">
        <v>80532.009999999995</v>
      </c>
      <c r="B1918" s="17" t="s">
        <v>49</v>
      </c>
      <c r="C1918" s="17" t="s">
        <v>7692</v>
      </c>
      <c r="D1918" s="17" t="s">
        <v>5837</v>
      </c>
      <c r="E1918" s="17" t="s">
        <v>7693</v>
      </c>
      <c r="F1918" s="17" t="s">
        <v>7710</v>
      </c>
      <c r="G1918" s="18">
        <v>0</v>
      </c>
      <c r="H1918" s="18">
        <v>0.31</v>
      </c>
      <c r="I1918" s="19">
        <v>799845.87</v>
      </c>
      <c r="J1918" s="20">
        <v>39619</v>
      </c>
      <c r="K1918" s="17" t="s">
        <v>10200</v>
      </c>
      <c r="L1918" s="17" t="s">
        <v>7744</v>
      </c>
      <c r="M1918" s="17" t="s">
        <v>7776</v>
      </c>
      <c r="N1918" s="20">
        <v>39737</v>
      </c>
      <c r="O1918" s="20">
        <v>39737</v>
      </c>
      <c r="P1918" s="21">
        <f t="shared" si="58"/>
        <v>0</v>
      </c>
      <c r="Q1918" s="22">
        <f t="shared" si="59"/>
        <v>0</v>
      </c>
    </row>
    <row r="1919" spans="1:17" x14ac:dyDescent="0.2">
      <c r="A1919" s="23">
        <v>80913.009999999995</v>
      </c>
      <c r="B1919" s="17" t="s">
        <v>271</v>
      </c>
      <c r="C1919" s="17" t="s">
        <v>8123</v>
      </c>
      <c r="D1919" s="17" t="s">
        <v>10201</v>
      </c>
      <c r="E1919" s="17" t="s">
        <v>7693</v>
      </c>
      <c r="F1919" s="17" t="s">
        <v>7694</v>
      </c>
      <c r="G1919" s="18">
        <v>0</v>
      </c>
      <c r="H1919" s="18">
        <v>2.4700000000000002</v>
      </c>
      <c r="I1919" s="19">
        <v>268850.93</v>
      </c>
      <c r="J1919" s="20">
        <v>39619</v>
      </c>
      <c r="K1919" s="17" t="s">
        <v>10202</v>
      </c>
      <c r="L1919" s="17" t="s">
        <v>7744</v>
      </c>
      <c r="M1919" s="17" t="s">
        <v>10203</v>
      </c>
      <c r="N1919" s="20">
        <v>39778</v>
      </c>
      <c r="O1919" s="20">
        <v>39778</v>
      </c>
      <c r="P1919" s="21">
        <f t="shared" si="58"/>
        <v>0</v>
      </c>
      <c r="Q1919" s="22">
        <f t="shared" si="59"/>
        <v>0</v>
      </c>
    </row>
    <row r="1920" spans="1:17" x14ac:dyDescent="0.2">
      <c r="A1920" s="23">
        <v>81942.009999999995</v>
      </c>
      <c r="B1920" s="17" t="s">
        <v>181</v>
      </c>
      <c r="C1920" s="17" t="s">
        <v>7746</v>
      </c>
      <c r="D1920" s="17" t="s">
        <v>647</v>
      </c>
      <c r="E1920" s="17" t="s">
        <v>7693</v>
      </c>
      <c r="F1920" s="17" t="s">
        <v>7780</v>
      </c>
      <c r="G1920" s="18">
        <v>0</v>
      </c>
      <c r="H1920" s="18">
        <v>1.24</v>
      </c>
      <c r="I1920" s="19">
        <v>773021.48</v>
      </c>
      <c r="J1920" s="20">
        <v>39619</v>
      </c>
      <c r="K1920" s="17" t="s">
        <v>7777</v>
      </c>
      <c r="L1920" s="17" t="s">
        <v>7778</v>
      </c>
      <c r="M1920" s="17" t="s">
        <v>7779</v>
      </c>
      <c r="N1920" s="20">
        <v>39721</v>
      </c>
      <c r="O1920" s="20">
        <v>39721</v>
      </c>
      <c r="P1920" s="21">
        <f t="shared" si="58"/>
        <v>0</v>
      </c>
      <c r="Q1920" s="22">
        <f t="shared" si="59"/>
        <v>0</v>
      </c>
    </row>
    <row r="1921" spans="1:17" x14ac:dyDescent="0.2">
      <c r="A1921" s="23">
        <v>127338</v>
      </c>
      <c r="B1921" s="17" t="s">
        <v>607</v>
      </c>
      <c r="C1921" s="17" t="s">
        <v>7807</v>
      </c>
      <c r="D1921" s="17" t="s">
        <v>348</v>
      </c>
      <c r="E1921" s="17" t="s">
        <v>7693</v>
      </c>
      <c r="F1921" s="17" t="s">
        <v>7694</v>
      </c>
      <c r="G1921" s="18">
        <v>9.39</v>
      </c>
      <c r="H1921" s="18">
        <v>15.35</v>
      </c>
      <c r="I1921" s="19">
        <v>3311058</v>
      </c>
      <c r="J1921" s="20">
        <v>43553</v>
      </c>
      <c r="K1921" s="17" t="s">
        <v>10204</v>
      </c>
      <c r="L1921" s="17" t="s">
        <v>7738</v>
      </c>
      <c r="M1921" s="17" t="s">
        <v>5470</v>
      </c>
      <c r="N1921" s="20">
        <v>43888</v>
      </c>
      <c r="O1921" s="20">
        <v>43762</v>
      </c>
      <c r="P1921" s="21">
        <f t="shared" si="58"/>
        <v>1</v>
      </c>
      <c r="Q1921" s="22">
        <f t="shared" si="59"/>
        <v>-126</v>
      </c>
    </row>
    <row r="1922" spans="1:17" x14ac:dyDescent="0.2">
      <c r="A1922" s="23">
        <v>104529</v>
      </c>
      <c r="B1922" s="17" t="s">
        <v>65</v>
      </c>
      <c r="C1922" s="17" t="s">
        <v>7771</v>
      </c>
      <c r="D1922" s="17" t="s">
        <v>122</v>
      </c>
      <c r="E1922" s="17" t="s">
        <v>7693</v>
      </c>
      <c r="F1922" s="17" t="s">
        <v>7694</v>
      </c>
      <c r="G1922" s="18">
        <v>12.58</v>
      </c>
      <c r="H1922" s="18">
        <v>17.93</v>
      </c>
      <c r="I1922" s="19">
        <v>3339821</v>
      </c>
      <c r="J1922" s="20">
        <v>38324</v>
      </c>
      <c r="K1922" s="17" t="s">
        <v>10205</v>
      </c>
      <c r="L1922" s="17" t="s">
        <v>7773</v>
      </c>
      <c r="M1922" s="17" t="s">
        <v>10206</v>
      </c>
      <c r="O1922" s="20">
        <v>38574</v>
      </c>
      <c r="P1922" s="21">
        <f t="shared" si="58"/>
        <v>1</v>
      </c>
      <c r="Q1922" s="22">
        <f t="shared" si="59"/>
        <v>38574</v>
      </c>
    </row>
    <row r="1923" spans="1:17" x14ac:dyDescent="0.2">
      <c r="A1923" s="23">
        <v>81546.009999999995</v>
      </c>
      <c r="B1923" s="17" t="s">
        <v>298</v>
      </c>
      <c r="C1923" s="17" t="s">
        <v>8135</v>
      </c>
      <c r="D1923" s="17" t="s">
        <v>2349</v>
      </c>
      <c r="E1923" s="17" t="s">
        <v>7693</v>
      </c>
      <c r="F1923" s="17" t="s">
        <v>7694</v>
      </c>
      <c r="G1923" s="18">
        <v>0</v>
      </c>
      <c r="H1923" s="18">
        <v>7.2</v>
      </c>
      <c r="I1923" s="19">
        <v>700010.44</v>
      </c>
      <c r="J1923" s="20">
        <v>39115</v>
      </c>
      <c r="K1923" s="17" t="s">
        <v>10207</v>
      </c>
      <c r="L1923" s="17" t="s">
        <v>7706</v>
      </c>
      <c r="M1923" s="17" t="s">
        <v>10208</v>
      </c>
      <c r="O1923" s="20">
        <v>39294</v>
      </c>
      <c r="P1923" s="21">
        <f t="shared" ref="P1923:P1986" si="60">IF(N1923=O1923,0,1)</f>
        <v>1</v>
      </c>
      <c r="Q1923" s="22">
        <f t="shared" ref="Q1923:Q1986" si="61">O1923-N1923</f>
        <v>39294</v>
      </c>
    </row>
    <row r="1924" spans="1:17" x14ac:dyDescent="0.2">
      <c r="A1924" s="23">
        <v>112082</v>
      </c>
      <c r="B1924" s="17" t="s">
        <v>40</v>
      </c>
      <c r="C1924" s="17" t="s">
        <v>7781</v>
      </c>
      <c r="D1924" s="17" t="s">
        <v>57</v>
      </c>
      <c r="E1924" s="17" t="s">
        <v>7693</v>
      </c>
      <c r="F1924" s="17" t="s">
        <v>7694</v>
      </c>
      <c r="G1924" s="18">
        <v>18.920000000000002</v>
      </c>
      <c r="H1924" s="18">
        <v>19.440000000000001</v>
      </c>
      <c r="I1924" s="19">
        <v>436656.28</v>
      </c>
      <c r="J1924" s="20">
        <v>39850</v>
      </c>
      <c r="K1924" s="17" t="s">
        <v>10209</v>
      </c>
      <c r="L1924" s="17" t="s">
        <v>7699</v>
      </c>
      <c r="M1924" s="17" t="s">
        <v>10210</v>
      </c>
      <c r="N1924" s="20">
        <v>39994</v>
      </c>
      <c r="O1924" s="20">
        <v>39994</v>
      </c>
      <c r="P1924" s="21">
        <f t="shared" si="60"/>
        <v>0</v>
      </c>
      <c r="Q1924" s="22">
        <f t="shared" si="61"/>
        <v>0</v>
      </c>
    </row>
    <row r="1925" spans="1:17" x14ac:dyDescent="0.2">
      <c r="A1925" s="23">
        <v>82182.009999999995</v>
      </c>
      <c r="B1925" s="17" t="s">
        <v>282</v>
      </c>
      <c r="C1925" s="17" t="s">
        <v>8099</v>
      </c>
      <c r="D1925" s="17" t="s">
        <v>545</v>
      </c>
      <c r="E1925" s="17" t="s">
        <v>7693</v>
      </c>
      <c r="F1925" s="17" t="s">
        <v>7694</v>
      </c>
      <c r="G1925" s="18">
        <v>4.63</v>
      </c>
      <c r="H1925" s="18">
        <v>9.08</v>
      </c>
      <c r="I1925" s="19">
        <v>708732.09</v>
      </c>
      <c r="J1925" s="20">
        <v>40277</v>
      </c>
      <c r="K1925" s="17" t="s">
        <v>10211</v>
      </c>
      <c r="L1925" s="17" t="s">
        <v>7957</v>
      </c>
      <c r="M1925" s="17" t="s">
        <v>10212</v>
      </c>
      <c r="N1925" s="20">
        <v>40458</v>
      </c>
      <c r="O1925" s="20">
        <v>40458</v>
      </c>
      <c r="P1925" s="21">
        <f t="shared" si="60"/>
        <v>0</v>
      </c>
      <c r="Q1925" s="22">
        <f t="shared" si="61"/>
        <v>0</v>
      </c>
    </row>
    <row r="1926" spans="1:17" x14ac:dyDescent="0.2">
      <c r="A1926" s="23">
        <v>100228.01</v>
      </c>
      <c r="B1926" s="17" t="s">
        <v>102</v>
      </c>
      <c r="C1926" s="17" t="s">
        <v>7969</v>
      </c>
      <c r="D1926" s="17" t="s">
        <v>137</v>
      </c>
      <c r="E1926" s="17" t="s">
        <v>7693</v>
      </c>
      <c r="F1926" s="17" t="s">
        <v>7694</v>
      </c>
      <c r="G1926" s="18">
        <v>0.47</v>
      </c>
      <c r="H1926" s="18">
        <v>3.9</v>
      </c>
      <c r="I1926" s="19">
        <v>140040</v>
      </c>
      <c r="K1926" s="17" t="s">
        <v>8272</v>
      </c>
      <c r="L1926" s="17" t="s">
        <v>7900</v>
      </c>
      <c r="M1926" s="17" t="s">
        <v>7749</v>
      </c>
      <c r="O1926" s="20">
        <v>39661</v>
      </c>
      <c r="P1926" s="21">
        <f t="shared" si="60"/>
        <v>1</v>
      </c>
      <c r="Q1926" s="22">
        <f t="shared" si="61"/>
        <v>39661</v>
      </c>
    </row>
    <row r="1927" spans="1:17" x14ac:dyDescent="0.2">
      <c r="A1927" s="23">
        <v>112134</v>
      </c>
      <c r="B1927" s="17" t="s">
        <v>208</v>
      </c>
      <c r="C1927" s="17" t="s">
        <v>7809</v>
      </c>
      <c r="D1927" s="17" t="s">
        <v>9736</v>
      </c>
      <c r="E1927" s="17" t="s">
        <v>7693</v>
      </c>
      <c r="F1927" s="17" t="s">
        <v>7694</v>
      </c>
      <c r="G1927" s="18">
        <v>0</v>
      </c>
      <c r="H1927" s="18">
        <v>2.16</v>
      </c>
      <c r="I1927" s="19">
        <v>603954.63</v>
      </c>
      <c r="J1927" s="20">
        <v>39850</v>
      </c>
      <c r="K1927" s="17" t="s">
        <v>7810</v>
      </c>
      <c r="L1927" s="17" t="s">
        <v>7738</v>
      </c>
      <c r="M1927" s="17" t="s">
        <v>7811</v>
      </c>
      <c r="N1927" s="20">
        <v>39993</v>
      </c>
      <c r="O1927" s="20">
        <v>39993</v>
      </c>
      <c r="P1927" s="21">
        <f t="shared" si="60"/>
        <v>0</v>
      </c>
      <c r="Q1927" s="22">
        <f t="shared" si="61"/>
        <v>0</v>
      </c>
    </row>
    <row r="1928" spans="1:17" x14ac:dyDescent="0.2">
      <c r="A1928" s="23">
        <v>80986.009999999995</v>
      </c>
      <c r="B1928" s="17" t="s">
        <v>355</v>
      </c>
      <c r="C1928" s="17" t="s">
        <v>7896</v>
      </c>
      <c r="D1928" s="17" t="s">
        <v>513</v>
      </c>
      <c r="E1928" s="17" t="s">
        <v>7693</v>
      </c>
      <c r="F1928" s="17" t="s">
        <v>7694</v>
      </c>
      <c r="G1928" s="18">
        <v>0</v>
      </c>
      <c r="H1928" s="18">
        <v>6.54</v>
      </c>
      <c r="I1928" s="19">
        <v>268789.09000000003</v>
      </c>
      <c r="J1928" s="20">
        <v>39892</v>
      </c>
      <c r="K1928" s="17" t="s">
        <v>10213</v>
      </c>
      <c r="L1928" s="17" t="s">
        <v>7763</v>
      </c>
      <c r="M1928" s="17" t="s">
        <v>7749</v>
      </c>
      <c r="N1928" s="20">
        <v>39966</v>
      </c>
      <c r="O1928" s="20">
        <v>39966</v>
      </c>
      <c r="P1928" s="21">
        <f t="shared" si="60"/>
        <v>0</v>
      </c>
      <c r="Q1928" s="22">
        <f t="shared" si="61"/>
        <v>0</v>
      </c>
    </row>
    <row r="1929" spans="1:17" x14ac:dyDescent="0.2">
      <c r="A1929" s="23">
        <v>81732.009999999995</v>
      </c>
      <c r="B1929" s="17" t="s">
        <v>248</v>
      </c>
      <c r="C1929" s="17" t="s">
        <v>8036</v>
      </c>
      <c r="D1929" s="17" t="s">
        <v>348</v>
      </c>
      <c r="E1929" s="17" t="s">
        <v>7693</v>
      </c>
      <c r="F1929" s="17" t="s">
        <v>7694</v>
      </c>
      <c r="G1929" s="18">
        <v>20.149999999999999</v>
      </c>
      <c r="H1929" s="18">
        <v>25</v>
      </c>
      <c r="I1929" s="19">
        <v>2283808</v>
      </c>
      <c r="J1929" s="20">
        <v>39619</v>
      </c>
      <c r="K1929" s="17" t="s">
        <v>10214</v>
      </c>
      <c r="L1929" s="17" t="s">
        <v>7738</v>
      </c>
      <c r="M1929" s="17" t="s">
        <v>7826</v>
      </c>
      <c r="O1929" s="20">
        <v>39725</v>
      </c>
      <c r="P1929" s="21">
        <f t="shared" si="60"/>
        <v>1</v>
      </c>
      <c r="Q1929" s="22">
        <f t="shared" si="61"/>
        <v>39725</v>
      </c>
    </row>
    <row r="1930" spans="1:17" x14ac:dyDescent="0.2">
      <c r="A1930" s="23">
        <v>109835</v>
      </c>
      <c r="B1930" s="17" t="s">
        <v>40</v>
      </c>
      <c r="C1930" s="17" t="s">
        <v>7781</v>
      </c>
      <c r="D1930" s="17" t="s">
        <v>114</v>
      </c>
      <c r="E1930" s="17" t="s">
        <v>7693</v>
      </c>
      <c r="F1930" s="17" t="s">
        <v>7694</v>
      </c>
      <c r="G1930" s="18">
        <v>16.55</v>
      </c>
      <c r="H1930" s="18">
        <v>18.91</v>
      </c>
      <c r="I1930" s="19">
        <v>3860605.2</v>
      </c>
      <c r="J1930" s="20">
        <v>39829</v>
      </c>
      <c r="K1930" s="17" t="s">
        <v>10215</v>
      </c>
      <c r="L1930" s="17" t="s">
        <v>7744</v>
      </c>
      <c r="M1930" s="17" t="s">
        <v>10216</v>
      </c>
      <c r="N1930" s="20">
        <v>39948</v>
      </c>
      <c r="O1930" s="20">
        <v>39948</v>
      </c>
      <c r="P1930" s="21">
        <f t="shared" si="60"/>
        <v>0</v>
      </c>
      <c r="Q1930" s="22">
        <f t="shared" si="61"/>
        <v>0</v>
      </c>
    </row>
    <row r="1931" spans="1:17" x14ac:dyDescent="0.2">
      <c r="A1931" s="23">
        <v>83741.009999999995</v>
      </c>
      <c r="B1931" s="17" t="s">
        <v>204</v>
      </c>
      <c r="C1931" s="17" t="s">
        <v>7839</v>
      </c>
      <c r="D1931" s="17" t="s">
        <v>4909</v>
      </c>
      <c r="E1931" s="17" t="s">
        <v>7693</v>
      </c>
      <c r="F1931" s="17" t="s">
        <v>7694</v>
      </c>
      <c r="G1931" s="18">
        <v>5.46</v>
      </c>
      <c r="H1931" s="18">
        <v>7.93</v>
      </c>
      <c r="I1931" s="19">
        <v>344153.24</v>
      </c>
      <c r="J1931" s="20">
        <v>39850</v>
      </c>
      <c r="K1931" s="17" t="s">
        <v>10217</v>
      </c>
      <c r="L1931" s="17" t="s">
        <v>8068</v>
      </c>
      <c r="M1931" s="17" t="s">
        <v>10218</v>
      </c>
      <c r="O1931" s="20">
        <v>39976</v>
      </c>
      <c r="P1931" s="21">
        <f t="shared" si="60"/>
        <v>1</v>
      </c>
      <c r="Q1931" s="22">
        <f t="shared" si="61"/>
        <v>39976</v>
      </c>
    </row>
    <row r="1932" spans="1:17" x14ac:dyDescent="0.2">
      <c r="A1932" s="23">
        <v>81390.009999999995</v>
      </c>
      <c r="B1932" s="17" t="s">
        <v>179</v>
      </c>
      <c r="C1932" s="17" t="s">
        <v>7717</v>
      </c>
      <c r="D1932" s="17" t="s">
        <v>57</v>
      </c>
      <c r="E1932" s="17" t="s">
        <v>10219</v>
      </c>
      <c r="F1932" s="17" t="s">
        <v>7694</v>
      </c>
      <c r="G1932" s="18">
        <v>0</v>
      </c>
      <c r="H1932" s="18">
        <v>1.41</v>
      </c>
      <c r="I1932" s="19">
        <v>1456866.99</v>
      </c>
      <c r="J1932" s="20">
        <v>39199</v>
      </c>
      <c r="K1932" s="17" t="s">
        <v>9608</v>
      </c>
      <c r="L1932" s="17" t="s">
        <v>7957</v>
      </c>
      <c r="M1932" s="17" t="s">
        <v>9609</v>
      </c>
      <c r="N1932" s="20">
        <v>39367</v>
      </c>
      <c r="O1932" s="20">
        <v>39367</v>
      </c>
      <c r="P1932" s="21">
        <f t="shared" si="60"/>
        <v>0</v>
      </c>
      <c r="Q1932" s="22">
        <f t="shared" si="61"/>
        <v>0</v>
      </c>
    </row>
    <row r="1933" spans="1:17" x14ac:dyDescent="0.2">
      <c r="A1933" s="23">
        <v>109543</v>
      </c>
      <c r="B1933" s="17" t="s">
        <v>223</v>
      </c>
      <c r="C1933" s="17" t="s">
        <v>7917</v>
      </c>
      <c r="D1933" s="17" t="s">
        <v>2290</v>
      </c>
      <c r="E1933" s="17" t="s">
        <v>7693</v>
      </c>
      <c r="F1933" s="17" t="s">
        <v>7694</v>
      </c>
      <c r="G1933" s="18">
        <v>0.03</v>
      </c>
      <c r="H1933" s="18">
        <v>2.8</v>
      </c>
      <c r="I1933" s="19">
        <v>406027.42</v>
      </c>
      <c r="J1933" s="20">
        <v>39325</v>
      </c>
      <c r="K1933" s="17" t="s">
        <v>10220</v>
      </c>
      <c r="L1933" s="17" t="s">
        <v>7874</v>
      </c>
      <c r="M1933" s="17" t="s">
        <v>7919</v>
      </c>
      <c r="N1933" s="20">
        <v>39396</v>
      </c>
      <c r="O1933" s="20">
        <v>39396</v>
      </c>
      <c r="P1933" s="21">
        <f t="shared" si="60"/>
        <v>0</v>
      </c>
      <c r="Q1933" s="22">
        <f t="shared" si="61"/>
        <v>0</v>
      </c>
    </row>
    <row r="1934" spans="1:17" x14ac:dyDescent="0.2">
      <c r="A1934" s="23">
        <v>40986</v>
      </c>
      <c r="B1934" s="17" t="s">
        <v>83</v>
      </c>
      <c r="C1934" s="17" t="s">
        <v>8094</v>
      </c>
      <c r="D1934" s="17" t="s">
        <v>114</v>
      </c>
      <c r="E1934" s="17" t="s">
        <v>7693</v>
      </c>
      <c r="F1934" s="17" t="s">
        <v>7694</v>
      </c>
      <c r="G1934" s="18">
        <v>0</v>
      </c>
      <c r="H1934" s="18">
        <v>4.76</v>
      </c>
      <c r="I1934" s="19">
        <v>7090601.6299999999</v>
      </c>
      <c r="J1934" s="20">
        <v>39115</v>
      </c>
      <c r="K1934" s="17" t="s">
        <v>10221</v>
      </c>
      <c r="L1934" s="17" t="s">
        <v>7719</v>
      </c>
      <c r="M1934" s="17" t="s">
        <v>57</v>
      </c>
      <c r="N1934" s="20">
        <v>39355</v>
      </c>
      <c r="O1934" s="20">
        <v>39355</v>
      </c>
      <c r="P1934" s="21">
        <f t="shared" si="60"/>
        <v>0</v>
      </c>
      <c r="Q1934" s="22">
        <f t="shared" si="61"/>
        <v>0</v>
      </c>
    </row>
    <row r="1935" spans="1:17" x14ac:dyDescent="0.2">
      <c r="A1935" s="23">
        <v>112083</v>
      </c>
      <c r="B1935" s="17" t="s">
        <v>40</v>
      </c>
      <c r="C1935" s="17" t="s">
        <v>7781</v>
      </c>
      <c r="D1935" s="17" t="s">
        <v>119</v>
      </c>
      <c r="E1935" s="17" t="s">
        <v>7693</v>
      </c>
      <c r="F1935" s="17" t="s">
        <v>7694</v>
      </c>
      <c r="G1935" s="18">
        <v>0</v>
      </c>
      <c r="H1935" s="18">
        <v>9.3000000000000007</v>
      </c>
      <c r="I1935" s="19">
        <v>1893554.82</v>
      </c>
      <c r="J1935" s="20">
        <v>39850</v>
      </c>
      <c r="K1935" s="17" t="s">
        <v>10222</v>
      </c>
      <c r="L1935" s="17" t="s">
        <v>7699</v>
      </c>
      <c r="M1935" s="17" t="s">
        <v>10223</v>
      </c>
      <c r="O1935" s="20">
        <v>39994</v>
      </c>
      <c r="P1935" s="21">
        <f t="shared" si="60"/>
        <v>1</v>
      </c>
      <c r="Q1935" s="22">
        <f t="shared" si="61"/>
        <v>39994</v>
      </c>
    </row>
    <row r="1936" spans="1:17" x14ac:dyDescent="0.2">
      <c r="A1936" s="23">
        <v>82469.009999999995</v>
      </c>
      <c r="B1936" s="17" t="s">
        <v>300</v>
      </c>
      <c r="C1936" s="17" t="s">
        <v>7729</v>
      </c>
      <c r="D1936" s="17" t="s">
        <v>7991</v>
      </c>
      <c r="E1936" s="17" t="s">
        <v>7693</v>
      </c>
      <c r="F1936" s="17" t="s">
        <v>7694</v>
      </c>
      <c r="G1936" s="18">
        <v>0</v>
      </c>
      <c r="H1936" s="18">
        <v>6</v>
      </c>
      <c r="I1936" s="19">
        <v>230975.22</v>
      </c>
      <c r="J1936" s="20">
        <v>39892</v>
      </c>
      <c r="K1936" s="17" t="s">
        <v>10224</v>
      </c>
      <c r="L1936" s="17" t="s">
        <v>7728</v>
      </c>
      <c r="M1936" s="17" t="s">
        <v>9307</v>
      </c>
      <c r="O1936" s="20">
        <v>40040</v>
      </c>
      <c r="P1936" s="21">
        <f t="shared" si="60"/>
        <v>1</v>
      </c>
      <c r="Q1936" s="22">
        <f t="shared" si="61"/>
        <v>40040</v>
      </c>
    </row>
    <row r="1937" spans="1:17" x14ac:dyDescent="0.2">
      <c r="A1937" s="23">
        <v>110327.02</v>
      </c>
      <c r="B1937" s="17" t="s">
        <v>206</v>
      </c>
      <c r="C1937" s="17" t="s">
        <v>8367</v>
      </c>
      <c r="D1937" s="17" t="s">
        <v>335</v>
      </c>
      <c r="E1937" s="17" t="s">
        <v>7693</v>
      </c>
      <c r="F1937" s="17" t="s">
        <v>7694</v>
      </c>
      <c r="G1937" s="18">
        <v>4.2300000000000004</v>
      </c>
      <c r="H1937" s="18">
        <v>8.4600000000000009</v>
      </c>
      <c r="I1937" s="19">
        <v>1625263.4</v>
      </c>
      <c r="J1937" s="20">
        <v>39941</v>
      </c>
      <c r="K1937" s="17" t="s">
        <v>8368</v>
      </c>
      <c r="L1937" s="17" t="s">
        <v>7728</v>
      </c>
      <c r="M1937" s="17" t="s">
        <v>8369</v>
      </c>
      <c r="O1937" s="20">
        <v>40086</v>
      </c>
      <c r="P1937" s="21">
        <f t="shared" si="60"/>
        <v>1</v>
      </c>
      <c r="Q1937" s="22">
        <f t="shared" si="61"/>
        <v>40086</v>
      </c>
    </row>
    <row r="1938" spans="1:17" x14ac:dyDescent="0.2">
      <c r="A1938" s="23">
        <v>112163</v>
      </c>
      <c r="B1938" s="17" t="s">
        <v>169</v>
      </c>
      <c r="C1938" s="17" t="s">
        <v>7694</v>
      </c>
      <c r="D1938" s="17" t="s">
        <v>2305</v>
      </c>
      <c r="E1938" s="17" t="s">
        <v>7693</v>
      </c>
      <c r="F1938" s="17" t="s">
        <v>7694</v>
      </c>
      <c r="G1938" s="18">
        <v>7.55</v>
      </c>
      <c r="H1938" s="18">
        <v>8.7200000000000006</v>
      </c>
      <c r="I1938" s="19">
        <v>447717.83</v>
      </c>
      <c r="J1938" s="20">
        <v>39976</v>
      </c>
      <c r="K1938" s="17" t="s">
        <v>10225</v>
      </c>
      <c r="L1938" s="17" t="s">
        <v>7699</v>
      </c>
      <c r="M1938" s="17" t="s">
        <v>10223</v>
      </c>
      <c r="O1938" s="20">
        <v>40121</v>
      </c>
      <c r="P1938" s="21">
        <f t="shared" si="60"/>
        <v>1</v>
      </c>
      <c r="Q1938" s="22">
        <f t="shared" si="61"/>
        <v>40121</v>
      </c>
    </row>
    <row r="1939" spans="1:17" x14ac:dyDescent="0.2">
      <c r="A1939" s="23">
        <v>83837.009999999995</v>
      </c>
      <c r="B1939" s="17" t="s">
        <v>197</v>
      </c>
      <c r="C1939" s="17" t="s">
        <v>7759</v>
      </c>
      <c r="D1939" s="17" t="s">
        <v>369</v>
      </c>
      <c r="E1939" s="17" t="s">
        <v>7693</v>
      </c>
      <c r="F1939" s="17" t="s">
        <v>7694</v>
      </c>
      <c r="G1939" s="18">
        <v>0</v>
      </c>
      <c r="H1939" s="18">
        <v>6.14</v>
      </c>
      <c r="I1939" s="19">
        <v>782759.8</v>
      </c>
      <c r="J1939" s="20">
        <v>39941</v>
      </c>
      <c r="K1939" s="17" t="s">
        <v>10226</v>
      </c>
      <c r="L1939" s="17" t="s">
        <v>8175</v>
      </c>
      <c r="M1939" s="17" t="s">
        <v>8324</v>
      </c>
      <c r="N1939" s="20">
        <v>40086</v>
      </c>
      <c r="O1939" s="20">
        <v>40086</v>
      </c>
      <c r="P1939" s="21">
        <f t="shared" si="60"/>
        <v>0</v>
      </c>
      <c r="Q1939" s="22">
        <f t="shared" si="61"/>
        <v>0</v>
      </c>
    </row>
    <row r="1940" spans="1:17" x14ac:dyDescent="0.2">
      <c r="A1940" s="23">
        <v>80162.02</v>
      </c>
      <c r="B1940" s="17" t="s">
        <v>65</v>
      </c>
      <c r="C1940" s="17" t="s">
        <v>7771</v>
      </c>
      <c r="D1940" s="17" t="s">
        <v>129</v>
      </c>
      <c r="E1940" s="17" t="s">
        <v>7693</v>
      </c>
      <c r="F1940" s="17" t="s">
        <v>7694</v>
      </c>
      <c r="G1940" s="18">
        <v>20.39</v>
      </c>
      <c r="H1940" s="18">
        <v>25.77</v>
      </c>
      <c r="I1940" s="19">
        <v>1782382.81</v>
      </c>
      <c r="J1940" s="20">
        <v>39941</v>
      </c>
      <c r="K1940" s="17" t="s">
        <v>10227</v>
      </c>
      <c r="L1940" s="17" t="s">
        <v>7699</v>
      </c>
      <c r="M1940" s="17" t="s">
        <v>10228</v>
      </c>
      <c r="N1940" s="20">
        <v>40086</v>
      </c>
      <c r="O1940" s="20">
        <v>40086</v>
      </c>
      <c r="P1940" s="21">
        <f t="shared" si="60"/>
        <v>0</v>
      </c>
      <c r="Q1940" s="22">
        <f t="shared" si="61"/>
        <v>0</v>
      </c>
    </row>
    <row r="1941" spans="1:17" x14ac:dyDescent="0.2">
      <c r="A1941" s="23">
        <v>112102</v>
      </c>
      <c r="B1941" s="17" t="s">
        <v>54</v>
      </c>
      <c r="C1941" s="17" t="s">
        <v>7709</v>
      </c>
      <c r="D1941" s="17" t="s">
        <v>126</v>
      </c>
      <c r="E1941" s="17" t="s">
        <v>7693</v>
      </c>
      <c r="F1941" s="17" t="s">
        <v>7694</v>
      </c>
      <c r="G1941" s="18">
        <v>1.31</v>
      </c>
      <c r="H1941" s="18">
        <v>4.34</v>
      </c>
      <c r="I1941" s="19">
        <v>1101616.6000000001</v>
      </c>
      <c r="J1941" s="20">
        <v>39941</v>
      </c>
      <c r="K1941" s="17" t="s">
        <v>10229</v>
      </c>
      <c r="L1941" s="17" t="s">
        <v>7706</v>
      </c>
      <c r="M1941" s="17" t="s">
        <v>8205</v>
      </c>
      <c r="N1941" s="20">
        <v>40086</v>
      </c>
      <c r="O1941" s="20">
        <v>40086</v>
      </c>
      <c r="P1941" s="21">
        <f t="shared" si="60"/>
        <v>0</v>
      </c>
      <c r="Q1941" s="22">
        <f t="shared" si="61"/>
        <v>0</v>
      </c>
    </row>
    <row r="1942" spans="1:17" x14ac:dyDescent="0.2">
      <c r="A1942" s="23">
        <v>109653.01</v>
      </c>
      <c r="B1942" s="17" t="s">
        <v>798</v>
      </c>
      <c r="C1942" s="17" t="s">
        <v>7726</v>
      </c>
      <c r="D1942" s="17" t="s">
        <v>4777</v>
      </c>
      <c r="E1942" s="17" t="s">
        <v>7693</v>
      </c>
      <c r="F1942" s="17" t="s">
        <v>7694</v>
      </c>
      <c r="G1942" s="18">
        <v>0</v>
      </c>
      <c r="H1942" s="18">
        <v>14.7</v>
      </c>
      <c r="I1942" s="19">
        <v>1044489.37</v>
      </c>
      <c r="J1942" s="20">
        <v>39892</v>
      </c>
      <c r="K1942" s="17" t="s">
        <v>8300</v>
      </c>
      <c r="L1942" s="17" t="s">
        <v>8301</v>
      </c>
      <c r="M1942" s="17" t="s">
        <v>9308</v>
      </c>
      <c r="N1942" s="20">
        <v>40040</v>
      </c>
      <c r="O1942" s="20">
        <v>40040</v>
      </c>
      <c r="P1942" s="21">
        <f t="shared" si="60"/>
        <v>0</v>
      </c>
      <c r="Q1942" s="22">
        <f t="shared" si="61"/>
        <v>0</v>
      </c>
    </row>
    <row r="1943" spans="1:17" x14ac:dyDescent="0.2">
      <c r="A1943" s="23">
        <v>112132</v>
      </c>
      <c r="B1943" s="17" t="s">
        <v>18</v>
      </c>
      <c r="C1943" s="17" t="s">
        <v>7700</v>
      </c>
      <c r="D1943" s="17" t="s">
        <v>348</v>
      </c>
      <c r="E1943" s="17" t="s">
        <v>7693</v>
      </c>
      <c r="F1943" s="17" t="s">
        <v>7694</v>
      </c>
      <c r="G1943" s="18">
        <v>8</v>
      </c>
      <c r="H1943" s="18">
        <v>9</v>
      </c>
      <c r="I1943" s="19">
        <v>425208</v>
      </c>
      <c r="J1943" s="20">
        <v>39892</v>
      </c>
      <c r="K1943" s="17" t="s">
        <v>9631</v>
      </c>
      <c r="L1943" s="17" t="s">
        <v>7937</v>
      </c>
      <c r="M1943" s="17" t="s">
        <v>7811</v>
      </c>
      <c r="N1943" s="20">
        <v>40016</v>
      </c>
      <c r="O1943" s="20">
        <v>40016</v>
      </c>
      <c r="P1943" s="21">
        <f t="shared" si="60"/>
        <v>0</v>
      </c>
      <c r="Q1943" s="22">
        <f t="shared" si="61"/>
        <v>0</v>
      </c>
    </row>
    <row r="1944" spans="1:17" x14ac:dyDescent="0.2">
      <c r="A1944" s="23">
        <v>100997.01</v>
      </c>
      <c r="B1944" s="17" t="s">
        <v>40</v>
      </c>
      <c r="C1944" s="17" t="s">
        <v>7781</v>
      </c>
      <c r="D1944" s="17" t="s">
        <v>379</v>
      </c>
      <c r="E1944" s="17" t="s">
        <v>7693</v>
      </c>
      <c r="F1944" s="17" t="s">
        <v>7694</v>
      </c>
      <c r="G1944" s="18">
        <v>11.82</v>
      </c>
      <c r="H1944" s="18">
        <v>14.07</v>
      </c>
      <c r="I1944" s="19">
        <v>453224.38</v>
      </c>
      <c r="J1944" s="20">
        <v>39976</v>
      </c>
      <c r="K1944" s="17" t="s">
        <v>7884</v>
      </c>
      <c r="L1944" s="17" t="s">
        <v>7699</v>
      </c>
      <c r="M1944" s="17" t="s">
        <v>7776</v>
      </c>
      <c r="O1944" s="20">
        <v>40129</v>
      </c>
      <c r="P1944" s="21">
        <f t="shared" si="60"/>
        <v>1</v>
      </c>
      <c r="Q1944" s="22">
        <f t="shared" si="61"/>
        <v>40129</v>
      </c>
    </row>
    <row r="1945" spans="1:17" x14ac:dyDescent="0.2">
      <c r="A1945" s="23">
        <v>101707.02</v>
      </c>
      <c r="B1945" s="17" t="s">
        <v>310</v>
      </c>
      <c r="C1945" s="17" t="s">
        <v>7878</v>
      </c>
      <c r="D1945" s="17" t="s">
        <v>116</v>
      </c>
      <c r="E1945" s="17" t="s">
        <v>7879</v>
      </c>
      <c r="F1945" s="17" t="s">
        <v>7694</v>
      </c>
      <c r="G1945" s="18">
        <v>0</v>
      </c>
      <c r="H1945" s="18">
        <v>1.33</v>
      </c>
      <c r="I1945" s="19">
        <v>846410.74</v>
      </c>
      <c r="J1945" s="20">
        <v>39976</v>
      </c>
      <c r="K1945" s="17" t="s">
        <v>7880</v>
      </c>
      <c r="L1945" s="17" t="s">
        <v>7874</v>
      </c>
      <c r="M1945" s="17" t="s">
        <v>7881</v>
      </c>
      <c r="O1945" s="20">
        <v>40130</v>
      </c>
      <c r="P1945" s="21">
        <f t="shared" si="60"/>
        <v>1</v>
      </c>
      <c r="Q1945" s="22">
        <f t="shared" si="61"/>
        <v>40130</v>
      </c>
    </row>
    <row r="1946" spans="1:17" x14ac:dyDescent="0.2">
      <c r="A1946" s="23">
        <v>111986</v>
      </c>
      <c r="B1946" s="17" t="s">
        <v>54</v>
      </c>
      <c r="C1946" s="17" t="s">
        <v>7709</v>
      </c>
      <c r="D1946" s="17" t="s">
        <v>679</v>
      </c>
      <c r="E1946" s="17" t="s">
        <v>7693</v>
      </c>
      <c r="F1946" s="17" t="s">
        <v>7694</v>
      </c>
      <c r="G1946" s="18">
        <v>3.81</v>
      </c>
      <c r="H1946" s="18">
        <v>6.49</v>
      </c>
      <c r="I1946" s="19">
        <v>1845224.73</v>
      </c>
      <c r="J1946" s="20">
        <v>39976</v>
      </c>
      <c r="K1946" s="17" t="s">
        <v>10230</v>
      </c>
      <c r="L1946" s="17" t="s">
        <v>8411</v>
      </c>
      <c r="M1946" s="17" t="s">
        <v>8205</v>
      </c>
      <c r="N1946" s="20">
        <v>40086</v>
      </c>
      <c r="O1946" s="20">
        <v>40086</v>
      </c>
      <c r="P1946" s="21">
        <f t="shared" si="60"/>
        <v>0</v>
      </c>
      <c r="Q1946" s="22">
        <f t="shared" si="61"/>
        <v>0</v>
      </c>
    </row>
    <row r="1947" spans="1:17" x14ac:dyDescent="0.2">
      <c r="A1947" s="23">
        <v>104524.01</v>
      </c>
      <c r="B1947" s="17" t="s">
        <v>208</v>
      </c>
      <c r="C1947" s="17" t="s">
        <v>7809</v>
      </c>
      <c r="D1947" s="17" t="s">
        <v>992</v>
      </c>
      <c r="E1947" s="17" t="s">
        <v>7693</v>
      </c>
      <c r="F1947" s="17" t="s">
        <v>7694</v>
      </c>
      <c r="G1947" s="18">
        <v>9</v>
      </c>
      <c r="H1947" s="18">
        <v>15.93</v>
      </c>
      <c r="I1947" s="19">
        <v>3540757.03</v>
      </c>
      <c r="J1947" s="20">
        <v>40074</v>
      </c>
      <c r="K1947" s="17" t="s">
        <v>10231</v>
      </c>
      <c r="L1947" s="17" t="s">
        <v>7738</v>
      </c>
      <c r="M1947" s="17" t="s">
        <v>10232</v>
      </c>
      <c r="N1947" s="20">
        <v>40403</v>
      </c>
      <c r="O1947" s="20">
        <v>40403</v>
      </c>
      <c r="P1947" s="21">
        <f t="shared" si="60"/>
        <v>0</v>
      </c>
      <c r="Q1947" s="22">
        <f t="shared" si="61"/>
        <v>0</v>
      </c>
    </row>
    <row r="1948" spans="1:17" x14ac:dyDescent="0.2">
      <c r="A1948" s="23">
        <v>82992.009999999995</v>
      </c>
      <c r="B1948" s="17" t="s">
        <v>320</v>
      </c>
      <c r="C1948" s="17" t="s">
        <v>8012</v>
      </c>
      <c r="D1948" s="17" t="s">
        <v>457</v>
      </c>
      <c r="E1948" s="17" t="s">
        <v>7693</v>
      </c>
      <c r="F1948" s="17" t="s">
        <v>7694</v>
      </c>
      <c r="G1948" s="18">
        <v>5.3</v>
      </c>
      <c r="H1948" s="18">
        <v>13</v>
      </c>
      <c r="I1948" s="19">
        <v>695892.63</v>
      </c>
      <c r="J1948" s="20">
        <v>39941</v>
      </c>
      <c r="K1948" s="17" t="s">
        <v>10233</v>
      </c>
      <c r="L1948" s="17" t="s">
        <v>7706</v>
      </c>
      <c r="M1948" s="17" t="s">
        <v>10234</v>
      </c>
      <c r="N1948" s="20">
        <v>40086</v>
      </c>
      <c r="O1948" s="20">
        <v>40086</v>
      </c>
      <c r="P1948" s="21">
        <f t="shared" si="60"/>
        <v>0</v>
      </c>
      <c r="Q1948" s="22">
        <f t="shared" si="61"/>
        <v>0</v>
      </c>
    </row>
    <row r="1949" spans="1:17" x14ac:dyDescent="0.2">
      <c r="A1949" s="23">
        <v>112104</v>
      </c>
      <c r="B1949" s="17" t="s">
        <v>152</v>
      </c>
      <c r="C1949" s="17" t="s">
        <v>7994</v>
      </c>
      <c r="D1949" s="17" t="s">
        <v>150</v>
      </c>
      <c r="E1949" s="17" t="s">
        <v>7693</v>
      </c>
      <c r="F1949" s="17" t="s">
        <v>7694</v>
      </c>
      <c r="G1949" s="18">
        <v>0</v>
      </c>
      <c r="H1949" s="18">
        <v>5.3</v>
      </c>
      <c r="I1949" s="19">
        <v>823041.34</v>
      </c>
      <c r="J1949" s="20">
        <v>39941</v>
      </c>
      <c r="K1949" s="17" t="s">
        <v>9320</v>
      </c>
      <c r="L1949" s="17" t="s">
        <v>7699</v>
      </c>
      <c r="M1949" s="17" t="s">
        <v>10235</v>
      </c>
      <c r="N1949" s="20">
        <v>40086</v>
      </c>
      <c r="O1949" s="20">
        <v>40086</v>
      </c>
      <c r="P1949" s="21">
        <f t="shared" si="60"/>
        <v>0</v>
      </c>
      <c r="Q1949" s="22">
        <f t="shared" si="61"/>
        <v>0</v>
      </c>
    </row>
    <row r="1950" spans="1:17" x14ac:dyDescent="0.2">
      <c r="A1950" s="23">
        <v>85072.01</v>
      </c>
      <c r="B1950" s="17" t="s">
        <v>186</v>
      </c>
      <c r="C1950" s="17" t="s">
        <v>7872</v>
      </c>
      <c r="D1950" s="17" t="s">
        <v>4233</v>
      </c>
      <c r="E1950" s="17" t="s">
        <v>7693</v>
      </c>
      <c r="F1950" s="17" t="s">
        <v>7694</v>
      </c>
      <c r="G1950" s="18">
        <v>17.010000000000002</v>
      </c>
      <c r="H1950" s="18">
        <v>22.14</v>
      </c>
      <c r="I1950" s="19">
        <v>2529068.87</v>
      </c>
      <c r="J1950" s="20">
        <v>39941</v>
      </c>
      <c r="K1950" s="17" t="s">
        <v>9981</v>
      </c>
      <c r="L1950" s="17" t="s">
        <v>9982</v>
      </c>
      <c r="M1950" s="17" t="s">
        <v>10223</v>
      </c>
      <c r="N1950" s="20">
        <v>40086</v>
      </c>
      <c r="O1950" s="20">
        <v>40086</v>
      </c>
      <c r="P1950" s="21">
        <f t="shared" si="60"/>
        <v>0</v>
      </c>
      <c r="Q1950" s="22">
        <f t="shared" si="61"/>
        <v>0</v>
      </c>
    </row>
    <row r="1951" spans="1:17" x14ac:dyDescent="0.2">
      <c r="A1951" s="23">
        <v>101707.02</v>
      </c>
      <c r="B1951" s="17" t="s">
        <v>310</v>
      </c>
      <c r="C1951" s="17" t="s">
        <v>7878</v>
      </c>
      <c r="D1951" s="17" t="s">
        <v>116</v>
      </c>
      <c r="E1951" s="17" t="s">
        <v>8659</v>
      </c>
      <c r="F1951" s="17" t="s">
        <v>7694</v>
      </c>
      <c r="G1951" s="18">
        <v>0</v>
      </c>
      <c r="H1951" s="18">
        <v>1.36</v>
      </c>
      <c r="I1951" s="19">
        <v>846410.74</v>
      </c>
      <c r="J1951" s="20">
        <v>39976</v>
      </c>
      <c r="K1951" s="17" t="s">
        <v>7880</v>
      </c>
      <c r="L1951" s="17" t="s">
        <v>7874</v>
      </c>
      <c r="M1951" s="17" t="s">
        <v>7881</v>
      </c>
      <c r="O1951" s="20">
        <v>40130</v>
      </c>
      <c r="P1951" s="21">
        <f t="shared" si="60"/>
        <v>1</v>
      </c>
      <c r="Q1951" s="22">
        <f t="shared" si="61"/>
        <v>40130</v>
      </c>
    </row>
    <row r="1952" spans="1:17" x14ac:dyDescent="0.2">
      <c r="A1952" s="23">
        <v>83821.009999999995</v>
      </c>
      <c r="B1952" s="17" t="s">
        <v>223</v>
      </c>
      <c r="C1952" s="17" t="s">
        <v>7917</v>
      </c>
      <c r="D1952" s="17" t="s">
        <v>10236</v>
      </c>
      <c r="E1952" s="17" t="s">
        <v>7693</v>
      </c>
      <c r="F1952" s="17" t="s">
        <v>7694</v>
      </c>
      <c r="G1952" s="18">
        <v>0</v>
      </c>
      <c r="H1952" s="18">
        <v>4</v>
      </c>
      <c r="I1952" s="19">
        <v>669203.29</v>
      </c>
      <c r="J1952" s="20">
        <v>39976</v>
      </c>
      <c r="K1952" s="17" t="s">
        <v>10237</v>
      </c>
      <c r="L1952" s="17" t="s">
        <v>7744</v>
      </c>
      <c r="M1952" s="17" t="s">
        <v>10223</v>
      </c>
      <c r="O1952" s="20">
        <v>40131</v>
      </c>
      <c r="P1952" s="21">
        <f t="shared" si="60"/>
        <v>1</v>
      </c>
      <c r="Q1952" s="22">
        <f t="shared" si="61"/>
        <v>40131</v>
      </c>
    </row>
    <row r="1953" spans="1:17" x14ac:dyDescent="0.2">
      <c r="A1953" s="23">
        <v>112138</v>
      </c>
      <c r="B1953" s="17" t="s">
        <v>262</v>
      </c>
      <c r="C1953" s="17" t="s">
        <v>7996</v>
      </c>
      <c r="D1953" s="17" t="s">
        <v>460</v>
      </c>
      <c r="E1953" s="17" t="s">
        <v>7693</v>
      </c>
      <c r="F1953" s="17" t="s">
        <v>7694</v>
      </c>
      <c r="G1953" s="18">
        <v>0</v>
      </c>
      <c r="H1953" s="18">
        <v>2.7</v>
      </c>
      <c r="I1953" s="19">
        <v>91780.49</v>
      </c>
      <c r="J1953" s="20">
        <v>39976</v>
      </c>
      <c r="K1953" s="17" t="s">
        <v>10238</v>
      </c>
      <c r="L1953" s="17" t="s">
        <v>7773</v>
      </c>
      <c r="M1953" s="17" t="s">
        <v>8319</v>
      </c>
      <c r="O1953" s="20">
        <v>40132</v>
      </c>
      <c r="P1953" s="21">
        <f t="shared" si="60"/>
        <v>1</v>
      </c>
      <c r="Q1953" s="22">
        <f t="shared" si="61"/>
        <v>40132</v>
      </c>
    </row>
    <row r="1954" spans="1:17" x14ac:dyDescent="0.2">
      <c r="A1954" s="23">
        <v>111396.01</v>
      </c>
      <c r="B1954" s="17" t="s">
        <v>18</v>
      </c>
      <c r="C1954" s="17" t="s">
        <v>7700</v>
      </c>
      <c r="D1954" s="17" t="s">
        <v>516</v>
      </c>
      <c r="E1954" s="17" t="s">
        <v>7693</v>
      </c>
      <c r="F1954" s="17" t="s">
        <v>7694</v>
      </c>
      <c r="G1954" s="18">
        <v>0.09</v>
      </c>
      <c r="H1954" s="18">
        <v>5.46</v>
      </c>
      <c r="I1954" s="19">
        <v>3488250.82</v>
      </c>
      <c r="J1954" s="20">
        <v>39976</v>
      </c>
      <c r="K1954" s="17" t="s">
        <v>10239</v>
      </c>
      <c r="L1954" s="17" t="s">
        <v>7937</v>
      </c>
      <c r="M1954" s="17" t="s">
        <v>10240</v>
      </c>
      <c r="O1954" s="20">
        <v>40132</v>
      </c>
      <c r="P1954" s="21">
        <f t="shared" si="60"/>
        <v>1</v>
      </c>
      <c r="Q1954" s="22">
        <f t="shared" si="61"/>
        <v>40132</v>
      </c>
    </row>
    <row r="1955" spans="1:17" x14ac:dyDescent="0.2">
      <c r="A1955" s="23">
        <v>82499.009999999995</v>
      </c>
      <c r="B1955" s="17" t="s">
        <v>282</v>
      </c>
      <c r="C1955" s="17" t="s">
        <v>8099</v>
      </c>
      <c r="D1955" s="17" t="s">
        <v>10241</v>
      </c>
      <c r="E1955" s="17" t="s">
        <v>7693</v>
      </c>
      <c r="F1955" s="17" t="s">
        <v>7694</v>
      </c>
      <c r="G1955" s="18">
        <v>0</v>
      </c>
      <c r="H1955" s="18">
        <v>6.08</v>
      </c>
      <c r="I1955" s="19">
        <v>1096860.25</v>
      </c>
      <c r="J1955" s="20">
        <v>39976</v>
      </c>
      <c r="K1955" s="17" t="s">
        <v>10242</v>
      </c>
      <c r="L1955" s="17" t="s">
        <v>7957</v>
      </c>
      <c r="M1955" s="17" t="s">
        <v>10243</v>
      </c>
      <c r="N1955" s="20">
        <v>40126</v>
      </c>
      <c r="O1955" s="20">
        <v>40126</v>
      </c>
      <c r="P1955" s="21">
        <f t="shared" si="60"/>
        <v>0</v>
      </c>
      <c r="Q1955" s="22">
        <f t="shared" si="61"/>
        <v>0</v>
      </c>
    </row>
    <row r="1956" spans="1:17" x14ac:dyDescent="0.2">
      <c r="A1956" s="23">
        <v>82142.009999999995</v>
      </c>
      <c r="B1956" s="17" t="s">
        <v>25</v>
      </c>
      <c r="C1956" s="17" t="s">
        <v>8043</v>
      </c>
      <c r="D1956" s="17" t="s">
        <v>1499</v>
      </c>
      <c r="E1956" s="17" t="s">
        <v>7693</v>
      </c>
      <c r="F1956" s="17" t="s">
        <v>7694</v>
      </c>
      <c r="G1956" s="18">
        <v>6.35</v>
      </c>
      <c r="H1956" s="18">
        <v>13.94</v>
      </c>
      <c r="I1956" s="19">
        <v>1424135.35</v>
      </c>
      <c r="J1956" s="20">
        <v>40011</v>
      </c>
      <c r="K1956" s="17" t="s">
        <v>8666</v>
      </c>
      <c r="L1956" s="17" t="s">
        <v>8046</v>
      </c>
      <c r="M1956" s="17" t="s">
        <v>8287</v>
      </c>
      <c r="N1956" s="20">
        <v>40148</v>
      </c>
      <c r="O1956" s="20">
        <v>40148</v>
      </c>
      <c r="P1956" s="21">
        <f t="shared" si="60"/>
        <v>0</v>
      </c>
      <c r="Q1956" s="22">
        <f t="shared" si="61"/>
        <v>0</v>
      </c>
    </row>
    <row r="1957" spans="1:17" x14ac:dyDescent="0.2">
      <c r="A1957" s="23">
        <v>81403.009999999995</v>
      </c>
      <c r="B1957" s="17" t="s">
        <v>262</v>
      </c>
      <c r="C1957" s="17" t="s">
        <v>7996</v>
      </c>
      <c r="D1957" s="17" t="s">
        <v>1209</v>
      </c>
      <c r="E1957" s="17" t="s">
        <v>7693</v>
      </c>
      <c r="F1957" s="17" t="s">
        <v>7694</v>
      </c>
      <c r="G1957" s="18">
        <v>7.74</v>
      </c>
      <c r="H1957" s="18">
        <v>10.55</v>
      </c>
      <c r="I1957" s="19">
        <v>93569.27</v>
      </c>
      <c r="J1957" s="20">
        <v>39976</v>
      </c>
      <c r="K1957" s="17" t="s">
        <v>10238</v>
      </c>
      <c r="L1957" s="17" t="s">
        <v>7773</v>
      </c>
      <c r="M1957" s="17" t="s">
        <v>8319</v>
      </c>
      <c r="O1957" s="20">
        <v>40132</v>
      </c>
      <c r="P1957" s="21">
        <f t="shared" si="60"/>
        <v>1</v>
      </c>
      <c r="Q1957" s="22">
        <f t="shared" si="61"/>
        <v>40132</v>
      </c>
    </row>
    <row r="1958" spans="1:17" x14ac:dyDescent="0.2">
      <c r="A1958" s="23">
        <v>111396.01</v>
      </c>
      <c r="B1958" s="17" t="s">
        <v>18</v>
      </c>
      <c r="C1958" s="17" t="s">
        <v>7700</v>
      </c>
      <c r="D1958" s="17" t="s">
        <v>516</v>
      </c>
      <c r="E1958" s="17" t="s">
        <v>7693</v>
      </c>
      <c r="F1958" s="17" t="s">
        <v>7694</v>
      </c>
      <c r="G1958" s="18">
        <v>5.25</v>
      </c>
      <c r="H1958" s="18">
        <v>5.74</v>
      </c>
      <c r="I1958" s="19">
        <v>3488250.82</v>
      </c>
      <c r="J1958" s="20">
        <v>39976</v>
      </c>
      <c r="K1958" s="17" t="s">
        <v>10239</v>
      </c>
      <c r="L1958" s="17" t="s">
        <v>7937</v>
      </c>
      <c r="M1958" s="17" t="s">
        <v>10240</v>
      </c>
      <c r="O1958" s="20">
        <v>40132</v>
      </c>
      <c r="P1958" s="21">
        <f t="shared" si="60"/>
        <v>1</v>
      </c>
      <c r="Q1958" s="22">
        <f t="shared" si="61"/>
        <v>40132</v>
      </c>
    </row>
    <row r="1959" spans="1:17" x14ac:dyDescent="0.2">
      <c r="A1959" s="23">
        <v>112199</v>
      </c>
      <c r="B1959" s="17" t="s">
        <v>250</v>
      </c>
      <c r="C1959" s="17" t="s">
        <v>7790</v>
      </c>
      <c r="D1959" s="17" t="s">
        <v>913</v>
      </c>
      <c r="E1959" s="17" t="s">
        <v>7693</v>
      </c>
      <c r="F1959" s="17" t="s">
        <v>7694</v>
      </c>
      <c r="G1959" s="18">
        <v>23</v>
      </c>
      <c r="H1959" s="18">
        <v>29.92</v>
      </c>
      <c r="I1959" s="19">
        <v>1876716.43</v>
      </c>
      <c r="J1959" s="20">
        <v>39976</v>
      </c>
      <c r="K1959" s="17" t="s">
        <v>10244</v>
      </c>
      <c r="L1959" s="17" t="s">
        <v>7699</v>
      </c>
      <c r="M1959" s="17" t="s">
        <v>8680</v>
      </c>
      <c r="O1959" s="20">
        <v>40132</v>
      </c>
      <c r="P1959" s="21">
        <f t="shared" si="60"/>
        <v>1</v>
      </c>
      <c r="Q1959" s="22">
        <f t="shared" si="61"/>
        <v>40132</v>
      </c>
    </row>
    <row r="1960" spans="1:17" x14ac:dyDescent="0.2">
      <c r="A1960" s="23">
        <v>113461</v>
      </c>
      <c r="B1960" s="17" t="s">
        <v>210</v>
      </c>
      <c r="C1960" s="17" t="s">
        <v>7827</v>
      </c>
      <c r="D1960" s="17" t="s">
        <v>503</v>
      </c>
      <c r="E1960" s="17" t="s">
        <v>7693</v>
      </c>
      <c r="F1960" s="17" t="s">
        <v>7694</v>
      </c>
      <c r="G1960" s="18">
        <v>15.5</v>
      </c>
      <c r="H1960" s="18">
        <v>18.059999999999999</v>
      </c>
      <c r="I1960" s="19">
        <v>664336</v>
      </c>
      <c r="J1960" s="20">
        <v>40277</v>
      </c>
      <c r="K1960" s="17" t="s">
        <v>10245</v>
      </c>
      <c r="L1960" s="17" t="s">
        <v>7702</v>
      </c>
      <c r="M1960" s="17" t="s">
        <v>57</v>
      </c>
      <c r="O1960" s="20">
        <v>40404</v>
      </c>
      <c r="P1960" s="21">
        <f t="shared" si="60"/>
        <v>1</v>
      </c>
      <c r="Q1960" s="22">
        <f t="shared" si="61"/>
        <v>40404</v>
      </c>
    </row>
    <row r="1961" spans="1:17" x14ac:dyDescent="0.2">
      <c r="A1961" s="23">
        <v>112149</v>
      </c>
      <c r="B1961" s="17" t="s">
        <v>304</v>
      </c>
      <c r="C1961" s="17" t="s">
        <v>8128</v>
      </c>
      <c r="D1961" s="17" t="s">
        <v>348</v>
      </c>
      <c r="E1961" s="17" t="s">
        <v>7693</v>
      </c>
      <c r="F1961" s="17" t="s">
        <v>7694</v>
      </c>
      <c r="G1961" s="18">
        <v>9.6</v>
      </c>
      <c r="H1961" s="18">
        <v>14.6</v>
      </c>
      <c r="I1961" s="19">
        <v>1508829.32</v>
      </c>
      <c r="J1961" s="20">
        <v>40347</v>
      </c>
      <c r="K1961" s="17" t="s">
        <v>10246</v>
      </c>
      <c r="L1961" s="17" t="s">
        <v>7702</v>
      </c>
      <c r="M1961" s="17" t="s">
        <v>7811</v>
      </c>
      <c r="N1961" s="20">
        <v>40479</v>
      </c>
      <c r="O1961" s="20">
        <v>40479</v>
      </c>
      <c r="P1961" s="21">
        <f t="shared" si="60"/>
        <v>0</v>
      </c>
      <c r="Q1961" s="22">
        <f t="shared" si="61"/>
        <v>0</v>
      </c>
    </row>
    <row r="1962" spans="1:17" x14ac:dyDescent="0.2">
      <c r="A1962" s="23">
        <v>46915.01</v>
      </c>
      <c r="B1962" s="17" t="s">
        <v>729</v>
      </c>
      <c r="C1962" s="17" t="s">
        <v>8022</v>
      </c>
      <c r="D1962" s="17" t="s">
        <v>10247</v>
      </c>
      <c r="E1962" s="17" t="s">
        <v>7693</v>
      </c>
      <c r="F1962" s="17" t="s">
        <v>7694</v>
      </c>
      <c r="G1962" s="18">
        <v>0</v>
      </c>
      <c r="H1962" s="18">
        <v>3</v>
      </c>
      <c r="I1962" s="19">
        <v>532790.98</v>
      </c>
      <c r="J1962" s="20">
        <v>40347</v>
      </c>
      <c r="K1962" s="17" t="s">
        <v>9649</v>
      </c>
      <c r="L1962" s="17" t="s">
        <v>7874</v>
      </c>
      <c r="M1962" s="17" t="s">
        <v>8287</v>
      </c>
      <c r="N1962" s="20">
        <v>40483</v>
      </c>
      <c r="O1962" s="20">
        <v>40483</v>
      </c>
      <c r="P1962" s="21">
        <f t="shared" si="60"/>
        <v>0</v>
      </c>
      <c r="Q1962" s="22">
        <f t="shared" si="61"/>
        <v>0</v>
      </c>
    </row>
    <row r="1963" spans="1:17" x14ac:dyDescent="0.2">
      <c r="A1963" s="23">
        <v>113729</v>
      </c>
      <c r="B1963" s="17" t="s">
        <v>729</v>
      </c>
      <c r="C1963" s="17" t="s">
        <v>8022</v>
      </c>
      <c r="D1963" s="17" t="s">
        <v>404</v>
      </c>
      <c r="E1963" s="17" t="s">
        <v>7693</v>
      </c>
      <c r="F1963" s="17" t="s">
        <v>7694</v>
      </c>
      <c r="G1963" s="18">
        <v>0</v>
      </c>
      <c r="H1963" s="18">
        <v>7.54</v>
      </c>
      <c r="I1963" s="19">
        <v>1288802.1299999999</v>
      </c>
      <c r="J1963" s="20">
        <v>40347</v>
      </c>
      <c r="K1963" s="17" t="s">
        <v>9649</v>
      </c>
      <c r="L1963" s="17" t="s">
        <v>7874</v>
      </c>
      <c r="M1963" s="17" t="s">
        <v>57</v>
      </c>
      <c r="N1963" s="20">
        <v>40483</v>
      </c>
      <c r="O1963" s="20">
        <v>40483</v>
      </c>
      <c r="P1963" s="21">
        <f t="shared" si="60"/>
        <v>0</v>
      </c>
      <c r="Q1963" s="22">
        <f t="shared" si="61"/>
        <v>0</v>
      </c>
    </row>
    <row r="1964" spans="1:17" x14ac:dyDescent="0.2">
      <c r="A1964" s="23">
        <v>113361</v>
      </c>
      <c r="B1964" s="17" t="s">
        <v>287</v>
      </c>
      <c r="C1964" s="17" t="s">
        <v>8160</v>
      </c>
      <c r="D1964" s="17" t="s">
        <v>363</v>
      </c>
      <c r="E1964" s="17" t="s">
        <v>7693</v>
      </c>
      <c r="F1964" s="17" t="s">
        <v>7694</v>
      </c>
      <c r="G1964" s="18">
        <v>5.7</v>
      </c>
      <c r="H1964" s="18">
        <v>12.3</v>
      </c>
      <c r="I1964" s="19">
        <v>395144.27</v>
      </c>
      <c r="J1964" s="20">
        <v>40347</v>
      </c>
      <c r="K1964" s="17" t="s">
        <v>10248</v>
      </c>
      <c r="L1964" s="17" t="s">
        <v>7699</v>
      </c>
      <c r="M1964" s="17" t="s">
        <v>9353</v>
      </c>
      <c r="N1964" s="20">
        <v>40483</v>
      </c>
      <c r="O1964" s="20">
        <v>40483</v>
      </c>
      <c r="P1964" s="21">
        <f t="shared" si="60"/>
        <v>0</v>
      </c>
      <c r="Q1964" s="22">
        <f t="shared" si="61"/>
        <v>0</v>
      </c>
    </row>
    <row r="1965" spans="1:17" x14ac:dyDescent="0.2">
      <c r="A1965" s="23">
        <v>113669</v>
      </c>
      <c r="B1965" s="17" t="s">
        <v>86</v>
      </c>
      <c r="C1965" s="17" t="s">
        <v>7920</v>
      </c>
      <c r="D1965" s="17" t="s">
        <v>393</v>
      </c>
      <c r="E1965" s="17" t="s">
        <v>7693</v>
      </c>
      <c r="F1965" s="17" t="s">
        <v>7694</v>
      </c>
      <c r="G1965" s="18">
        <v>3.12</v>
      </c>
      <c r="H1965" s="18">
        <v>9.1</v>
      </c>
      <c r="I1965" s="19">
        <v>944910.12</v>
      </c>
      <c r="J1965" s="20">
        <v>40347</v>
      </c>
      <c r="K1965" s="17" t="s">
        <v>10249</v>
      </c>
      <c r="L1965" s="17" t="s">
        <v>7946</v>
      </c>
      <c r="M1965" s="17" t="s">
        <v>10250</v>
      </c>
      <c r="N1965" s="20">
        <v>40487</v>
      </c>
      <c r="O1965" s="20">
        <v>40487</v>
      </c>
      <c r="P1965" s="21">
        <f t="shared" si="60"/>
        <v>0</v>
      </c>
      <c r="Q1965" s="22">
        <f t="shared" si="61"/>
        <v>0</v>
      </c>
    </row>
    <row r="1966" spans="1:17" x14ac:dyDescent="0.2">
      <c r="A1966" s="23">
        <v>80973.009999999995</v>
      </c>
      <c r="B1966" s="17" t="s">
        <v>803</v>
      </c>
      <c r="C1966" s="17" t="s">
        <v>8000</v>
      </c>
      <c r="D1966" s="17" t="s">
        <v>352</v>
      </c>
      <c r="E1966" s="17" t="s">
        <v>7693</v>
      </c>
      <c r="F1966" s="17" t="s">
        <v>7694</v>
      </c>
      <c r="G1966" s="18">
        <v>6.05</v>
      </c>
      <c r="H1966" s="18">
        <v>11.5</v>
      </c>
      <c r="I1966" s="19">
        <v>598019.77</v>
      </c>
      <c r="J1966" s="20">
        <v>40396</v>
      </c>
      <c r="K1966" s="17" t="s">
        <v>10251</v>
      </c>
      <c r="L1966" s="17" t="s">
        <v>7927</v>
      </c>
      <c r="M1966" s="17" t="s">
        <v>10252</v>
      </c>
      <c r="N1966" s="20">
        <v>40511</v>
      </c>
      <c r="O1966" s="20">
        <v>40511</v>
      </c>
      <c r="P1966" s="21">
        <f t="shared" si="60"/>
        <v>0</v>
      </c>
      <c r="Q1966" s="22">
        <f t="shared" si="61"/>
        <v>0</v>
      </c>
    </row>
    <row r="1967" spans="1:17" x14ac:dyDescent="0.2">
      <c r="A1967" s="23">
        <v>114650</v>
      </c>
      <c r="B1967" s="17" t="s">
        <v>284</v>
      </c>
      <c r="C1967" s="17" t="s">
        <v>7865</v>
      </c>
      <c r="D1967" s="17" t="s">
        <v>119</v>
      </c>
      <c r="E1967" s="17" t="s">
        <v>7693</v>
      </c>
      <c r="F1967" s="17" t="s">
        <v>7694</v>
      </c>
      <c r="G1967" s="18">
        <v>0</v>
      </c>
      <c r="H1967" s="18">
        <v>1.3</v>
      </c>
      <c r="I1967" s="19">
        <v>177807.58</v>
      </c>
      <c r="J1967" s="20">
        <v>40634</v>
      </c>
      <c r="K1967" s="17" t="s">
        <v>8365</v>
      </c>
      <c r="L1967" s="17" t="s">
        <v>7706</v>
      </c>
      <c r="M1967" s="17" t="s">
        <v>10253</v>
      </c>
      <c r="N1967" s="20">
        <v>40780</v>
      </c>
      <c r="O1967" s="20">
        <v>40780</v>
      </c>
      <c r="P1967" s="21">
        <f t="shared" si="60"/>
        <v>0</v>
      </c>
      <c r="Q1967" s="22">
        <f t="shared" si="61"/>
        <v>0</v>
      </c>
    </row>
    <row r="1968" spans="1:17" x14ac:dyDescent="0.2">
      <c r="A1968" s="23">
        <v>112148</v>
      </c>
      <c r="B1968" s="17" t="s">
        <v>314</v>
      </c>
      <c r="C1968" s="17" t="s">
        <v>7736</v>
      </c>
      <c r="D1968" s="17" t="s">
        <v>5460</v>
      </c>
      <c r="E1968" s="17" t="s">
        <v>7693</v>
      </c>
      <c r="F1968" s="17" t="s">
        <v>7694</v>
      </c>
      <c r="G1968" s="18">
        <v>16.5</v>
      </c>
      <c r="H1968" s="18">
        <v>20.41</v>
      </c>
      <c r="I1968" s="19">
        <v>200812.66</v>
      </c>
      <c r="J1968" s="20">
        <v>40214</v>
      </c>
      <c r="K1968" s="17" t="s">
        <v>10254</v>
      </c>
      <c r="L1968" s="17" t="s">
        <v>8030</v>
      </c>
      <c r="M1968" s="17" t="s">
        <v>8459</v>
      </c>
      <c r="O1968" s="20">
        <v>40441</v>
      </c>
      <c r="P1968" s="21">
        <f t="shared" si="60"/>
        <v>1</v>
      </c>
      <c r="Q1968" s="22">
        <f t="shared" si="61"/>
        <v>40441</v>
      </c>
    </row>
    <row r="1969" spans="1:17" x14ac:dyDescent="0.2">
      <c r="A1969" s="23">
        <v>82867.009999999995</v>
      </c>
      <c r="B1969" s="17" t="s">
        <v>316</v>
      </c>
      <c r="C1969" s="17" t="s">
        <v>7800</v>
      </c>
      <c r="D1969" s="17" t="s">
        <v>457</v>
      </c>
      <c r="E1969" s="17" t="s">
        <v>7693</v>
      </c>
      <c r="F1969" s="17" t="s">
        <v>7694</v>
      </c>
      <c r="G1969" s="18">
        <v>0</v>
      </c>
      <c r="H1969" s="18">
        <v>5.35</v>
      </c>
      <c r="I1969" s="19">
        <v>866708.35</v>
      </c>
      <c r="J1969" s="20">
        <v>40669</v>
      </c>
      <c r="K1969" s="17" t="s">
        <v>10255</v>
      </c>
      <c r="L1969" s="17" t="s">
        <v>7773</v>
      </c>
      <c r="M1969" s="17" t="s">
        <v>10256</v>
      </c>
      <c r="N1969" s="20">
        <v>40864</v>
      </c>
      <c r="O1969" s="20">
        <v>40864</v>
      </c>
      <c r="P1969" s="21">
        <f t="shared" si="60"/>
        <v>0</v>
      </c>
      <c r="Q1969" s="22">
        <f t="shared" si="61"/>
        <v>0</v>
      </c>
    </row>
    <row r="1970" spans="1:17" x14ac:dyDescent="0.2">
      <c r="A1970" s="23">
        <v>115233</v>
      </c>
      <c r="B1970" s="17" t="s">
        <v>223</v>
      </c>
      <c r="C1970" s="17" t="s">
        <v>7917</v>
      </c>
      <c r="D1970" s="17" t="s">
        <v>4666</v>
      </c>
      <c r="E1970" s="17" t="s">
        <v>7693</v>
      </c>
      <c r="F1970" s="17" t="s">
        <v>7694</v>
      </c>
      <c r="G1970" s="18">
        <v>0</v>
      </c>
      <c r="H1970" s="18">
        <v>2.34</v>
      </c>
      <c r="I1970" s="19">
        <v>351036.74</v>
      </c>
      <c r="J1970" s="20">
        <v>40669</v>
      </c>
      <c r="K1970" s="17" t="s">
        <v>10257</v>
      </c>
      <c r="L1970" s="17" t="s">
        <v>7744</v>
      </c>
      <c r="M1970" s="17" t="s">
        <v>8287</v>
      </c>
      <c r="N1970" s="20">
        <v>40786</v>
      </c>
      <c r="O1970" s="20">
        <v>40786</v>
      </c>
      <c r="P1970" s="21">
        <f t="shared" si="60"/>
        <v>0</v>
      </c>
      <c r="Q1970" s="22">
        <f t="shared" si="61"/>
        <v>0</v>
      </c>
    </row>
    <row r="1971" spans="1:17" x14ac:dyDescent="0.2">
      <c r="A1971" s="23">
        <v>112206</v>
      </c>
      <c r="B1971" s="17" t="s">
        <v>233</v>
      </c>
      <c r="C1971" s="17" t="s">
        <v>8313</v>
      </c>
      <c r="D1971" s="17" t="s">
        <v>356</v>
      </c>
      <c r="E1971" s="17" t="s">
        <v>7693</v>
      </c>
      <c r="F1971" s="17" t="s">
        <v>7694</v>
      </c>
      <c r="G1971" s="18">
        <v>23.05</v>
      </c>
      <c r="H1971" s="18">
        <v>31.42</v>
      </c>
      <c r="I1971" s="19">
        <v>389791.29</v>
      </c>
      <c r="J1971" s="20">
        <v>40214</v>
      </c>
      <c r="K1971" s="17" t="s">
        <v>10254</v>
      </c>
      <c r="L1971" s="17" t="s">
        <v>8030</v>
      </c>
      <c r="M1971" s="17" t="s">
        <v>8459</v>
      </c>
      <c r="O1971" s="20">
        <v>40441</v>
      </c>
      <c r="P1971" s="21">
        <f t="shared" si="60"/>
        <v>1</v>
      </c>
      <c r="Q1971" s="22">
        <f t="shared" si="61"/>
        <v>40441</v>
      </c>
    </row>
    <row r="1972" spans="1:17" x14ac:dyDescent="0.2">
      <c r="A1972" s="23">
        <v>113398</v>
      </c>
      <c r="B1972" s="17" t="s">
        <v>269</v>
      </c>
      <c r="C1972" s="17" t="s">
        <v>7841</v>
      </c>
      <c r="D1972" s="17" t="s">
        <v>913</v>
      </c>
      <c r="E1972" s="17" t="s">
        <v>7693</v>
      </c>
      <c r="F1972" s="17" t="s">
        <v>7694</v>
      </c>
      <c r="G1972" s="18">
        <v>18.7</v>
      </c>
      <c r="H1972" s="18">
        <v>23.3</v>
      </c>
      <c r="I1972" s="19">
        <v>784782.8</v>
      </c>
      <c r="J1972" s="20">
        <v>40277</v>
      </c>
      <c r="K1972" s="17" t="s">
        <v>10258</v>
      </c>
      <c r="L1972" s="17" t="s">
        <v>7706</v>
      </c>
      <c r="M1972" s="17" t="s">
        <v>8289</v>
      </c>
      <c r="O1972" s="20">
        <v>40445</v>
      </c>
      <c r="P1972" s="21">
        <f t="shared" si="60"/>
        <v>1</v>
      </c>
      <c r="Q1972" s="22">
        <f t="shared" si="61"/>
        <v>40445</v>
      </c>
    </row>
    <row r="1973" spans="1:17" x14ac:dyDescent="0.2">
      <c r="A1973" s="23">
        <v>113868</v>
      </c>
      <c r="B1973" s="17" t="s">
        <v>289</v>
      </c>
      <c r="C1973" s="17" t="s">
        <v>7955</v>
      </c>
      <c r="D1973" s="17" t="s">
        <v>1049</v>
      </c>
      <c r="E1973" s="17" t="s">
        <v>7693</v>
      </c>
      <c r="F1973" s="17" t="s">
        <v>7694</v>
      </c>
      <c r="G1973" s="18">
        <v>16.809999999999999</v>
      </c>
      <c r="H1973" s="18">
        <v>23.43</v>
      </c>
      <c r="I1973" s="19">
        <v>442706.79</v>
      </c>
      <c r="J1973" s="20">
        <v>40347</v>
      </c>
      <c r="K1973" s="17" t="s">
        <v>10259</v>
      </c>
      <c r="L1973" s="17" t="s">
        <v>7706</v>
      </c>
      <c r="M1973" s="17" t="s">
        <v>10260</v>
      </c>
      <c r="O1973" s="20">
        <v>40482</v>
      </c>
      <c r="P1973" s="21">
        <f t="shared" si="60"/>
        <v>1</v>
      </c>
      <c r="Q1973" s="22">
        <f t="shared" si="61"/>
        <v>40482</v>
      </c>
    </row>
    <row r="1974" spans="1:17" x14ac:dyDescent="0.2">
      <c r="A1974" s="23">
        <v>113867</v>
      </c>
      <c r="B1974" s="17" t="s">
        <v>289</v>
      </c>
      <c r="C1974" s="17" t="s">
        <v>7955</v>
      </c>
      <c r="D1974" s="17" t="s">
        <v>2349</v>
      </c>
      <c r="E1974" s="17" t="s">
        <v>7693</v>
      </c>
      <c r="F1974" s="17" t="s">
        <v>7694</v>
      </c>
      <c r="G1974" s="18">
        <v>0</v>
      </c>
      <c r="H1974" s="18">
        <v>4</v>
      </c>
      <c r="I1974" s="19">
        <v>227141.46</v>
      </c>
      <c r="J1974" s="20">
        <v>40347</v>
      </c>
      <c r="K1974" s="17" t="s">
        <v>10259</v>
      </c>
      <c r="L1974" s="17" t="s">
        <v>7706</v>
      </c>
      <c r="M1974" s="17" t="s">
        <v>8672</v>
      </c>
      <c r="O1974" s="20">
        <v>40482</v>
      </c>
      <c r="P1974" s="21">
        <f t="shared" si="60"/>
        <v>1</v>
      </c>
      <c r="Q1974" s="22">
        <f t="shared" si="61"/>
        <v>40482</v>
      </c>
    </row>
    <row r="1975" spans="1:17" x14ac:dyDescent="0.2">
      <c r="A1975" s="23">
        <v>113870</v>
      </c>
      <c r="B1975" s="17" t="s">
        <v>239</v>
      </c>
      <c r="C1975" s="17" t="s">
        <v>7976</v>
      </c>
      <c r="D1975" s="17" t="s">
        <v>363</v>
      </c>
      <c r="E1975" s="17" t="s">
        <v>7693</v>
      </c>
      <c r="F1975" s="17" t="s">
        <v>7694</v>
      </c>
      <c r="G1975" s="18">
        <v>6.7</v>
      </c>
      <c r="H1975" s="18">
        <v>11</v>
      </c>
      <c r="I1975" s="19">
        <v>2930109.16</v>
      </c>
      <c r="J1975" s="20">
        <v>40396</v>
      </c>
      <c r="K1975" s="17" t="s">
        <v>7910</v>
      </c>
      <c r="L1975" s="17" t="s">
        <v>7728</v>
      </c>
      <c r="M1975" s="17" t="s">
        <v>8289</v>
      </c>
      <c r="O1975" s="20">
        <v>40518</v>
      </c>
      <c r="P1975" s="21">
        <f t="shared" si="60"/>
        <v>1</v>
      </c>
      <c r="Q1975" s="22">
        <f t="shared" si="61"/>
        <v>40518</v>
      </c>
    </row>
    <row r="1976" spans="1:17" x14ac:dyDescent="0.2">
      <c r="A1976" s="23">
        <v>114829</v>
      </c>
      <c r="B1976" s="17" t="s">
        <v>131</v>
      </c>
      <c r="C1976" s="17" t="s">
        <v>7753</v>
      </c>
      <c r="D1976" s="17" t="s">
        <v>491</v>
      </c>
      <c r="E1976" s="17" t="s">
        <v>7693</v>
      </c>
      <c r="F1976" s="17" t="s">
        <v>7694</v>
      </c>
      <c r="G1976" s="18">
        <v>7</v>
      </c>
      <c r="H1976" s="18">
        <v>12.6</v>
      </c>
      <c r="I1976" s="19">
        <v>504876.61</v>
      </c>
      <c r="J1976" s="20">
        <v>40711</v>
      </c>
      <c r="K1976" s="17" t="s">
        <v>10261</v>
      </c>
      <c r="L1976" s="17" t="s">
        <v>8411</v>
      </c>
      <c r="M1976" s="17" t="s">
        <v>10262</v>
      </c>
      <c r="N1976" s="20">
        <v>40831</v>
      </c>
      <c r="O1976" s="20">
        <v>40831</v>
      </c>
      <c r="P1976" s="21">
        <f t="shared" si="60"/>
        <v>0</v>
      </c>
      <c r="Q1976" s="22">
        <f t="shared" si="61"/>
        <v>0</v>
      </c>
    </row>
    <row r="1977" spans="1:17" x14ac:dyDescent="0.2">
      <c r="A1977" s="23">
        <v>114093</v>
      </c>
      <c r="B1977" s="17" t="s">
        <v>86</v>
      </c>
      <c r="C1977" s="17" t="s">
        <v>7920</v>
      </c>
      <c r="D1977" s="17" t="s">
        <v>363</v>
      </c>
      <c r="E1977" s="17" t="s">
        <v>7693</v>
      </c>
      <c r="F1977" s="17" t="s">
        <v>7694</v>
      </c>
      <c r="G1977" s="18">
        <v>23.99</v>
      </c>
      <c r="H1977" s="18">
        <v>25.2</v>
      </c>
      <c r="I1977" s="19">
        <v>466114.52</v>
      </c>
      <c r="J1977" s="20">
        <v>40760</v>
      </c>
      <c r="K1977" s="17" t="s">
        <v>7945</v>
      </c>
      <c r="L1977" s="17" t="s">
        <v>7946</v>
      </c>
      <c r="M1977" s="17" t="s">
        <v>7881</v>
      </c>
      <c r="N1977" s="20">
        <v>40867</v>
      </c>
      <c r="O1977" s="20">
        <v>40867</v>
      </c>
      <c r="P1977" s="21">
        <f t="shared" si="60"/>
        <v>0</v>
      </c>
      <c r="Q1977" s="22">
        <f t="shared" si="61"/>
        <v>0</v>
      </c>
    </row>
    <row r="1978" spans="1:17" x14ac:dyDescent="0.2">
      <c r="A1978" s="23">
        <v>114877</v>
      </c>
      <c r="B1978" s="17" t="s">
        <v>801</v>
      </c>
      <c r="C1978" s="17" t="s">
        <v>8040</v>
      </c>
      <c r="D1978" s="17" t="s">
        <v>10263</v>
      </c>
      <c r="E1978" s="17" t="s">
        <v>7693</v>
      </c>
      <c r="F1978" s="17" t="s">
        <v>7694</v>
      </c>
      <c r="G1978" s="18">
        <v>0</v>
      </c>
      <c r="H1978" s="18">
        <v>12.01</v>
      </c>
      <c r="I1978" s="19">
        <v>601943.06000000006</v>
      </c>
      <c r="J1978" s="20">
        <v>40634</v>
      </c>
      <c r="K1978" s="17" t="s">
        <v>8357</v>
      </c>
      <c r="L1978" s="17" t="s">
        <v>8030</v>
      </c>
      <c r="M1978" s="17" t="s">
        <v>8358</v>
      </c>
      <c r="N1978" s="20">
        <v>40815</v>
      </c>
      <c r="O1978" s="20">
        <v>40815</v>
      </c>
      <c r="P1978" s="21">
        <f t="shared" si="60"/>
        <v>0</v>
      </c>
      <c r="Q1978" s="22">
        <f t="shared" si="61"/>
        <v>0</v>
      </c>
    </row>
    <row r="1979" spans="1:17" x14ac:dyDescent="0.2">
      <c r="A1979" s="23">
        <v>84450.01</v>
      </c>
      <c r="B1979" s="17" t="s">
        <v>210</v>
      </c>
      <c r="C1979" s="17" t="s">
        <v>7827</v>
      </c>
      <c r="D1979" s="17" t="s">
        <v>363</v>
      </c>
      <c r="E1979" s="17" t="s">
        <v>7693</v>
      </c>
      <c r="F1979" s="17" t="s">
        <v>7694</v>
      </c>
      <c r="G1979" s="18">
        <v>0</v>
      </c>
      <c r="H1979" s="18">
        <v>7.86</v>
      </c>
      <c r="I1979" s="19">
        <v>1046574.29</v>
      </c>
      <c r="J1979" s="20">
        <v>40634</v>
      </c>
      <c r="K1979" s="17" t="s">
        <v>10264</v>
      </c>
      <c r="L1979" s="17" t="s">
        <v>7702</v>
      </c>
      <c r="M1979" s="17" t="s">
        <v>10265</v>
      </c>
      <c r="N1979" s="20">
        <v>40763</v>
      </c>
      <c r="O1979" s="20">
        <v>40763</v>
      </c>
      <c r="P1979" s="21">
        <f t="shared" si="60"/>
        <v>0</v>
      </c>
      <c r="Q1979" s="22">
        <f t="shared" si="61"/>
        <v>0</v>
      </c>
    </row>
    <row r="1980" spans="1:17" x14ac:dyDescent="0.2">
      <c r="A1980" s="23">
        <v>114057</v>
      </c>
      <c r="B1980" s="17" t="s">
        <v>43</v>
      </c>
      <c r="C1980" s="17" t="s">
        <v>7816</v>
      </c>
      <c r="D1980" s="17" t="s">
        <v>108</v>
      </c>
      <c r="E1980" s="17" t="s">
        <v>7693</v>
      </c>
      <c r="F1980" s="17" t="s">
        <v>7694</v>
      </c>
      <c r="G1980" s="18">
        <v>0</v>
      </c>
      <c r="H1980" s="18">
        <v>10.62</v>
      </c>
      <c r="I1980" s="19">
        <v>5889984.4900000002</v>
      </c>
      <c r="J1980" s="20">
        <v>40480</v>
      </c>
      <c r="K1980" s="17" t="s">
        <v>10266</v>
      </c>
      <c r="L1980" s="17" t="s">
        <v>8411</v>
      </c>
      <c r="M1980" s="17" t="s">
        <v>10267</v>
      </c>
      <c r="O1980" s="20">
        <v>40755</v>
      </c>
      <c r="P1980" s="21">
        <f t="shared" si="60"/>
        <v>1</v>
      </c>
      <c r="Q1980" s="22">
        <f t="shared" si="61"/>
        <v>40755</v>
      </c>
    </row>
    <row r="1981" spans="1:17" x14ac:dyDescent="0.2">
      <c r="A1981" s="23">
        <v>84622.01</v>
      </c>
      <c r="B1981" s="17" t="s">
        <v>98</v>
      </c>
      <c r="C1981" s="17" t="s">
        <v>7760</v>
      </c>
      <c r="D1981" s="17" t="s">
        <v>1834</v>
      </c>
      <c r="E1981" s="17" t="s">
        <v>7693</v>
      </c>
      <c r="F1981" s="17" t="s">
        <v>7694</v>
      </c>
      <c r="G1981" s="18">
        <v>5</v>
      </c>
      <c r="H1981" s="18">
        <v>11.56</v>
      </c>
      <c r="I1981" s="19">
        <v>315350.34000000003</v>
      </c>
      <c r="J1981" s="20">
        <v>40634</v>
      </c>
      <c r="K1981" s="17" t="s">
        <v>8348</v>
      </c>
      <c r="L1981" s="17" t="s">
        <v>7930</v>
      </c>
      <c r="M1981" s="17" t="s">
        <v>8349</v>
      </c>
      <c r="N1981" s="20">
        <v>40743</v>
      </c>
      <c r="O1981" s="20">
        <v>40743</v>
      </c>
      <c r="P1981" s="21">
        <f t="shared" si="60"/>
        <v>0</v>
      </c>
      <c r="Q1981" s="22">
        <f t="shared" si="61"/>
        <v>0</v>
      </c>
    </row>
    <row r="1982" spans="1:17" x14ac:dyDescent="0.2">
      <c r="A1982" s="23">
        <v>102331.01</v>
      </c>
      <c r="B1982" s="17" t="s">
        <v>212</v>
      </c>
      <c r="C1982" s="17" t="s">
        <v>8097</v>
      </c>
      <c r="D1982" s="17" t="s">
        <v>450</v>
      </c>
      <c r="E1982" s="17" t="s">
        <v>7693</v>
      </c>
      <c r="F1982" s="17" t="s">
        <v>7694</v>
      </c>
      <c r="G1982" s="18">
        <v>16.920000000000002</v>
      </c>
      <c r="H1982" s="18">
        <v>19.88</v>
      </c>
      <c r="I1982" s="19">
        <v>659043.6</v>
      </c>
      <c r="J1982" s="20">
        <v>40634</v>
      </c>
      <c r="K1982" s="17" t="s">
        <v>10268</v>
      </c>
      <c r="L1982" s="17" t="s">
        <v>7699</v>
      </c>
      <c r="M1982" s="17" t="s">
        <v>10269</v>
      </c>
      <c r="N1982" s="20">
        <v>40816</v>
      </c>
      <c r="O1982" s="20">
        <v>40816</v>
      </c>
      <c r="P1982" s="21">
        <f t="shared" si="60"/>
        <v>0</v>
      </c>
      <c r="Q1982" s="22">
        <f t="shared" si="61"/>
        <v>0</v>
      </c>
    </row>
    <row r="1983" spans="1:17" x14ac:dyDescent="0.2">
      <c r="A1983" s="23">
        <v>82623.009999999995</v>
      </c>
      <c r="B1983" s="17" t="s">
        <v>102</v>
      </c>
      <c r="C1983" s="17" t="s">
        <v>7969</v>
      </c>
      <c r="D1983" s="17" t="s">
        <v>103</v>
      </c>
      <c r="E1983" s="17" t="s">
        <v>7693</v>
      </c>
      <c r="F1983" s="17" t="s">
        <v>7694</v>
      </c>
      <c r="G1983" s="18">
        <v>6</v>
      </c>
      <c r="H1983" s="18">
        <v>12.36</v>
      </c>
      <c r="I1983" s="19">
        <v>5839029.4199999999</v>
      </c>
      <c r="J1983" s="20">
        <v>40438</v>
      </c>
      <c r="K1983" s="17" t="s">
        <v>10270</v>
      </c>
      <c r="L1983" s="17" t="s">
        <v>7744</v>
      </c>
      <c r="M1983" s="17" t="s">
        <v>8982</v>
      </c>
      <c r="N1983" s="20">
        <v>40724</v>
      </c>
      <c r="O1983" s="20">
        <v>40724</v>
      </c>
      <c r="P1983" s="21">
        <f t="shared" si="60"/>
        <v>0</v>
      </c>
      <c r="Q1983" s="22">
        <f t="shared" si="61"/>
        <v>0</v>
      </c>
    </row>
    <row r="1984" spans="1:17" x14ac:dyDescent="0.2">
      <c r="A1984" s="23">
        <v>114055</v>
      </c>
      <c r="B1984" s="17" t="s">
        <v>729</v>
      </c>
      <c r="C1984" s="17" t="s">
        <v>8022</v>
      </c>
      <c r="D1984" s="17" t="s">
        <v>1234</v>
      </c>
      <c r="E1984" s="17" t="s">
        <v>7693</v>
      </c>
      <c r="F1984" s="17" t="s">
        <v>7694</v>
      </c>
      <c r="G1984" s="18">
        <v>8.2799999999999994</v>
      </c>
      <c r="H1984" s="18">
        <v>12.58</v>
      </c>
      <c r="I1984" s="19">
        <v>5748152.8399999999</v>
      </c>
      <c r="J1984" s="20">
        <v>40438</v>
      </c>
      <c r="K1984" s="17" t="s">
        <v>10271</v>
      </c>
      <c r="L1984" s="17" t="s">
        <v>7874</v>
      </c>
      <c r="M1984" s="17" t="s">
        <v>8674</v>
      </c>
      <c r="N1984" s="20">
        <v>40752</v>
      </c>
      <c r="O1984" s="20">
        <v>40752</v>
      </c>
      <c r="P1984" s="21">
        <f t="shared" si="60"/>
        <v>0</v>
      </c>
      <c r="Q1984" s="22">
        <f t="shared" si="61"/>
        <v>0</v>
      </c>
    </row>
    <row r="1985" spans="1:17" x14ac:dyDescent="0.2">
      <c r="A1985" s="23">
        <v>81386.009999999995</v>
      </c>
      <c r="B1985" s="17" t="s">
        <v>192</v>
      </c>
      <c r="C1985" s="17" t="s">
        <v>7804</v>
      </c>
      <c r="D1985" s="17" t="s">
        <v>401</v>
      </c>
      <c r="E1985" s="17" t="s">
        <v>7693</v>
      </c>
      <c r="F1985" s="17" t="s">
        <v>7694</v>
      </c>
      <c r="G1985" s="18">
        <v>4.4000000000000004</v>
      </c>
      <c r="H1985" s="18">
        <v>11.53</v>
      </c>
      <c r="I1985" s="19">
        <v>623909.46</v>
      </c>
      <c r="J1985" s="20">
        <v>40634</v>
      </c>
      <c r="K1985" s="17" t="s">
        <v>8897</v>
      </c>
      <c r="L1985" s="17" t="s">
        <v>8898</v>
      </c>
      <c r="M1985" s="17" t="s">
        <v>7875</v>
      </c>
      <c r="O1985" s="20">
        <v>40816</v>
      </c>
      <c r="P1985" s="21">
        <f t="shared" si="60"/>
        <v>1</v>
      </c>
      <c r="Q1985" s="22">
        <f t="shared" si="61"/>
        <v>40816</v>
      </c>
    </row>
    <row r="1986" spans="1:17" x14ac:dyDescent="0.2">
      <c r="A1986" s="23">
        <v>83219.009999999995</v>
      </c>
      <c r="B1986" s="17" t="s">
        <v>197</v>
      </c>
      <c r="C1986" s="17" t="s">
        <v>7759</v>
      </c>
      <c r="D1986" s="17" t="s">
        <v>676</v>
      </c>
      <c r="E1986" s="17" t="s">
        <v>7693</v>
      </c>
      <c r="F1986" s="17" t="s">
        <v>7694</v>
      </c>
      <c r="G1986" s="18">
        <v>7.35</v>
      </c>
      <c r="H1986" s="18">
        <v>11.44</v>
      </c>
      <c r="I1986" s="19">
        <v>961000.91</v>
      </c>
      <c r="J1986" s="20">
        <v>40347</v>
      </c>
      <c r="K1986" s="17" t="s">
        <v>10272</v>
      </c>
      <c r="L1986" s="17" t="s">
        <v>7927</v>
      </c>
      <c r="M1986" s="17" t="s">
        <v>8902</v>
      </c>
      <c r="N1986" s="20">
        <v>40480</v>
      </c>
      <c r="O1986" s="20">
        <v>40480</v>
      </c>
      <c r="P1986" s="21">
        <f t="shared" si="60"/>
        <v>0</v>
      </c>
      <c r="Q1986" s="22">
        <f t="shared" si="61"/>
        <v>0</v>
      </c>
    </row>
    <row r="1987" spans="1:17" x14ac:dyDescent="0.2">
      <c r="A1987" s="23">
        <v>80616.009999999995</v>
      </c>
      <c r="B1987" s="17" t="s">
        <v>801</v>
      </c>
      <c r="C1987" s="17" t="s">
        <v>8040</v>
      </c>
      <c r="D1987" s="17" t="s">
        <v>360</v>
      </c>
      <c r="E1987" s="17" t="s">
        <v>7693</v>
      </c>
      <c r="F1987" s="17" t="s">
        <v>7694</v>
      </c>
      <c r="G1987" s="18">
        <v>0</v>
      </c>
      <c r="H1987" s="18">
        <v>2.94</v>
      </c>
      <c r="I1987" s="19">
        <v>708034.07</v>
      </c>
      <c r="J1987" s="20">
        <v>40347</v>
      </c>
      <c r="K1987" s="17" t="s">
        <v>10273</v>
      </c>
      <c r="L1987" s="17" t="s">
        <v>7763</v>
      </c>
      <c r="M1987" s="17" t="s">
        <v>7811</v>
      </c>
      <c r="N1987" s="20">
        <v>40481</v>
      </c>
      <c r="O1987" s="20">
        <v>40481</v>
      </c>
      <c r="P1987" s="21">
        <f t="shared" ref="P1987:P2050" si="62">IF(N1987=O1987,0,1)</f>
        <v>0</v>
      </c>
      <c r="Q1987" s="22">
        <f t="shared" ref="Q1987:Q2050" si="63">O1987-N1987</f>
        <v>0</v>
      </c>
    </row>
    <row r="1988" spans="1:17" x14ac:dyDescent="0.2">
      <c r="A1988" s="23">
        <v>114842</v>
      </c>
      <c r="B1988" s="17" t="s">
        <v>312</v>
      </c>
      <c r="C1988" s="17" t="s">
        <v>7908</v>
      </c>
      <c r="D1988" s="17" t="s">
        <v>491</v>
      </c>
      <c r="E1988" s="17" t="s">
        <v>7693</v>
      </c>
      <c r="F1988" s="17" t="s">
        <v>7694</v>
      </c>
      <c r="G1988" s="18">
        <v>6.8</v>
      </c>
      <c r="H1988" s="18">
        <v>14.12</v>
      </c>
      <c r="I1988" s="19">
        <v>432118.12</v>
      </c>
      <c r="J1988" s="20">
        <v>40634</v>
      </c>
      <c r="K1988" s="17" t="s">
        <v>8765</v>
      </c>
      <c r="L1988" s="17" t="s">
        <v>8030</v>
      </c>
      <c r="M1988" s="17" t="s">
        <v>10274</v>
      </c>
      <c r="O1988" s="20">
        <v>40816</v>
      </c>
      <c r="P1988" s="21">
        <f t="shared" si="62"/>
        <v>1</v>
      </c>
      <c r="Q1988" s="22">
        <f t="shared" si="63"/>
        <v>40816</v>
      </c>
    </row>
    <row r="1989" spans="1:17" x14ac:dyDescent="0.2">
      <c r="A1989" s="23">
        <v>114865</v>
      </c>
      <c r="B1989" s="17" t="s">
        <v>94</v>
      </c>
      <c r="C1989" s="17" t="s">
        <v>7824</v>
      </c>
      <c r="D1989" s="17" t="s">
        <v>846</v>
      </c>
      <c r="E1989" s="17" t="s">
        <v>7693</v>
      </c>
      <c r="F1989" s="17" t="s">
        <v>7694</v>
      </c>
      <c r="G1989" s="18">
        <v>0</v>
      </c>
      <c r="H1989" s="18">
        <v>11.09</v>
      </c>
      <c r="I1989" s="19">
        <v>664149.51</v>
      </c>
      <c r="J1989" s="20">
        <v>40711</v>
      </c>
      <c r="K1989" s="17" t="s">
        <v>8675</v>
      </c>
      <c r="L1989" s="17" t="s">
        <v>8676</v>
      </c>
      <c r="M1989" s="17" t="s">
        <v>10275</v>
      </c>
      <c r="O1989" s="20">
        <v>40833</v>
      </c>
      <c r="P1989" s="21">
        <f t="shared" si="62"/>
        <v>1</v>
      </c>
      <c r="Q1989" s="22">
        <f t="shared" si="63"/>
        <v>40833</v>
      </c>
    </row>
    <row r="1990" spans="1:17" x14ac:dyDescent="0.2">
      <c r="A1990" s="23">
        <v>85016.01</v>
      </c>
      <c r="B1990" s="17" t="s">
        <v>304</v>
      </c>
      <c r="C1990" s="17" t="s">
        <v>8128</v>
      </c>
      <c r="D1990" s="17" t="s">
        <v>348</v>
      </c>
      <c r="E1990" s="17" t="s">
        <v>7693</v>
      </c>
      <c r="F1990" s="17" t="s">
        <v>7694</v>
      </c>
      <c r="G1990" s="18">
        <v>18.78</v>
      </c>
      <c r="H1990" s="18">
        <v>22.08</v>
      </c>
      <c r="I1990" s="19">
        <v>1252853.71</v>
      </c>
      <c r="J1990" s="20">
        <v>41320</v>
      </c>
      <c r="K1990" s="17" t="s">
        <v>10276</v>
      </c>
      <c r="L1990" s="17" t="s">
        <v>7702</v>
      </c>
      <c r="M1990" s="17" t="s">
        <v>10277</v>
      </c>
      <c r="N1990" s="20">
        <v>41470</v>
      </c>
      <c r="O1990" s="20">
        <v>41470</v>
      </c>
      <c r="P1990" s="21">
        <f t="shared" si="62"/>
        <v>0</v>
      </c>
      <c r="Q1990" s="22">
        <f t="shared" si="63"/>
        <v>0</v>
      </c>
    </row>
    <row r="1991" spans="1:17" x14ac:dyDescent="0.2">
      <c r="A1991" s="23">
        <v>114866</v>
      </c>
      <c r="B1991" s="17" t="s">
        <v>215</v>
      </c>
      <c r="C1991" s="17" t="s">
        <v>7844</v>
      </c>
      <c r="D1991" s="17" t="s">
        <v>846</v>
      </c>
      <c r="E1991" s="17" t="s">
        <v>7693</v>
      </c>
      <c r="F1991" s="17" t="s">
        <v>7694</v>
      </c>
      <c r="G1991" s="18">
        <v>14.72</v>
      </c>
      <c r="H1991" s="18">
        <v>17.91</v>
      </c>
      <c r="I1991" s="19">
        <v>226866.23</v>
      </c>
      <c r="J1991" s="20">
        <v>40711</v>
      </c>
      <c r="K1991" s="17" t="s">
        <v>8675</v>
      </c>
      <c r="L1991" s="17" t="s">
        <v>8676</v>
      </c>
      <c r="M1991" s="17" t="s">
        <v>8358</v>
      </c>
      <c r="O1991" s="20">
        <v>40833</v>
      </c>
      <c r="P1991" s="21">
        <f t="shared" si="62"/>
        <v>1</v>
      </c>
      <c r="Q1991" s="22">
        <f t="shared" si="63"/>
        <v>40833</v>
      </c>
    </row>
    <row r="1992" spans="1:17" x14ac:dyDescent="0.2">
      <c r="A1992" s="23">
        <v>114649</v>
      </c>
      <c r="B1992" s="17" t="s">
        <v>284</v>
      </c>
      <c r="C1992" s="17" t="s">
        <v>7865</v>
      </c>
      <c r="D1992" s="17" t="s">
        <v>555</v>
      </c>
      <c r="E1992" s="17" t="s">
        <v>7693</v>
      </c>
      <c r="F1992" s="17" t="s">
        <v>7694</v>
      </c>
      <c r="G1992" s="18">
        <v>35.54</v>
      </c>
      <c r="H1992" s="18">
        <v>37.01</v>
      </c>
      <c r="I1992" s="19">
        <v>263624.25</v>
      </c>
      <c r="J1992" s="20">
        <v>40634</v>
      </c>
      <c r="K1992" s="17" t="s">
        <v>8365</v>
      </c>
      <c r="L1992" s="17" t="s">
        <v>7706</v>
      </c>
      <c r="M1992" s="17" t="s">
        <v>10278</v>
      </c>
      <c r="N1992" s="20">
        <v>40780</v>
      </c>
      <c r="O1992" s="20">
        <v>40780</v>
      </c>
      <c r="P1992" s="21">
        <f t="shared" si="62"/>
        <v>0</v>
      </c>
      <c r="Q1992" s="22">
        <f t="shared" si="63"/>
        <v>0</v>
      </c>
    </row>
    <row r="1993" spans="1:17" x14ac:dyDescent="0.2">
      <c r="A1993" s="23">
        <v>114879</v>
      </c>
      <c r="B1993" s="17" t="s">
        <v>94</v>
      </c>
      <c r="C1993" s="17" t="s">
        <v>7824</v>
      </c>
      <c r="D1993" s="17" t="s">
        <v>363</v>
      </c>
      <c r="E1993" s="17" t="s">
        <v>7693</v>
      </c>
      <c r="F1993" s="17" t="s">
        <v>7694</v>
      </c>
      <c r="G1993" s="18">
        <v>0</v>
      </c>
      <c r="H1993" s="18">
        <v>9.5500000000000007</v>
      </c>
      <c r="I1993" s="19">
        <v>1162492.31</v>
      </c>
      <c r="J1993" s="20">
        <v>40760</v>
      </c>
      <c r="K1993" s="17" t="s">
        <v>10279</v>
      </c>
      <c r="L1993" s="17" t="s">
        <v>7763</v>
      </c>
      <c r="M1993" s="17" t="s">
        <v>7924</v>
      </c>
      <c r="N1993" s="20">
        <v>40848</v>
      </c>
      <c r="O1993" s="20">
        <v>40848</v>
      </c>
      <c r="P1993" s="21">
        <f t="shared" si="62"/>
        <v>0</v>
      </c>
      <c r="Q1993" s="22">
        <f t="shared" si="63"/>
        <v>0</v>
      </c>
    </row>
    <row r="1994" spans="1:17" x14ac:dyDescent="0.2">
      <c r="A1994" s="23">
        <v>114668</v>
      </c>
      <c r="B1994" s="17" t="s">
        <v>124</v>
      </c>
      <c r="C1994" s="17" t="s">
        <v>7894</v>
      </c>
      <c r="D1994" s="17" t="s">
        <v>1334</v>
      </c>
      <c r="E1994" s="17" t="s">
        <v>7693</v>
      </c>
      <c r="F1994" s="17" t="s">
        <v>7710</v>
      </c>
      <c r="G1994" s="18">
        <v>14.64</v>
      </c>
      <c r="H1994" s="18">
        <v>19.38</v>
      </c>
      <c r="I1994" s="19">
        <v>561493</v>
      </c>
      <c r="J1994" s="20">
        <v>40760</v>
      </c>
      <c r="K1994" s="17" t="s">
        <v>10280</v>
      </c>
      <c r="L1994" s="17" t="s">
        <v>7927</v>
      </c>
      <c r="M1994" s="17" t="s">
        <v>10281</v>
      </c>
      <c r="N1994" s="20">
        <v>40847</v>
      </c>
      <c r="O1994" s="20">
        <v>40847</v>
      </c>
      <c r="P1994" s="21">
        <f t="shared" si="62"/>
        <v>0</v>
      </c>
      <c r="Q1994" s="22">
        <f t="shared" si="63"/>
        <v>0</v>
      </c>
    </row>
    <row r="1995" spans="1:17" x14ac:dyDescent="0.2">
      <c r="A1995" s="23">
        <v>114846</v>
      </c>
      <c r="B1995" s="17" t="s">
        <v>274</v>
      </c>
      <c r="C1995" s="17" t="s">
        <v>9303</v>
      </c>
      <c r="D1995" s="17" t="s">
        <v>1124</v>
      </c>
      <c r="E1995" s="17" t="s">
        <v>7693</v>
      </c>
      <c r="F1995" s="17" t="s">
        <v>7694</v>
      </c>
      <c r="G1995" s="18">
        <v>3.4</v>
      </c>
      <c r="H1995" s="18">
        <v>10.81</v>
      </c>
      <c r="I1995" s="19">
        <v>789790.86</v>
      </c>
      <c r="J1995" s="20">
        <v>40711</v>
      </c>
      <c r="K1995" s="17" t="s">
        <v>10282</v>
      </c>
      <c r="L1995" s="17" t="s">
        <v>8144</v>
      </c>
      <c r="M1995" s="17" t="s">
        <v>8187</v>
      </c>
      <c r="O1995" s="20">
        <v>40862</v>
      </c>
      <c r="P1995" s="21">
        <f t="shared" si="62"/>
        <v>1</v>
      </c>
      <c r="Q1995" s="22">
        <f t="shared" si="63"/>
        <v>40862</v>
      </c>
    </row>
    <row r="1996" spans="1:17" x14ac:dyDescent="0.2">
      <c r="A1996" s="23">
        <v>114796</v>
      </c>
      <c r="B1996" s="17" t="s">
        <v>43</v>
      </c>
      <c r="C1996" s="17" t="s">
        <v>7816</v>
      </c>
      <c r="D1996" s="17" t="s">
        <v>595</v>
      </c>
      <c r="E1996" s="17" t="s">
        <v>7693</v>
      </c>
      <c r="F1996" s="17" t="s">
        <v>7694</v>
      </c>
      <c r="G1996" s="18">
        <v>14.23</v>
      </c>
      <c r="H1996" s="18">
        <v>15</v>
      </c>
      <c r="I1996" s="19">
        <v>211869.51</v>
      </c>
      <c r="J1996" s="20">
        <v>40711</v>
      </c>
      <c r="K1996" s="17" t="s">
        <v>9025</v>
      </c>
      <c r="L1996" s="17" t="s">
        <v>8411</v>
      </c>
      <c r="M1996" s="17" t="s">
        <v>8557</v>
      </c>
      <c r="O1996" s="20">
        <v>40926</v>
      </c>
      <c r="P1996" s="21">
        <f t="shared" si="62"/>
        <v>1</v>
      </c>
      <c r="Q1996" s="22">
        <f t="shared" si="63"/>
        <v>40926</v>
      </c>
    </row>
    <row r="1997" spans="1:17" x14ac:dyDescent="0.2">
      <c r="A1997" s="23">
        <v>115425</v>
      </c>
      <c r="B1997" s="17" t="s">
        <v>194</v>
      </c>
      <c r="C1997" s="17" t="s">
        <v>8336</v>
      </c>
      <c r="D1997" s="17" t="s">
        <v>10283</v>
      </c>
      <c r="E1997" s="17" t="s">
        <v>7693</v>
      </c>
      <c r="F1997" s="17" t="s">
        <v>7694</v>
      </c>
      <c r="G1997" s="18">
        <v>0</v>
      </c>
      <c r="H1997" s="18">
        <v>1.94</v>
      </c>
      <c r="I1997" s="19">
        <v>59610.55</v>
      </c>
      <c r="J1997" s="20">
        <v>40949</v>
      </c>
      <c r="K1997" s="17" t="s">
        <v>9034</v>
      </c>
      <c r="L1997" s="17" t="s">
        <v>8030</v>
      </c>
      <c r="M1997" s="17" t="s">
        <v>10284</v>
      </c>
      <c r="N1997" s="20">
        <v>41088</v>
      </c>
      <c r="O1997" s="20">
        <v>41088</v>
      </c>
      <c r="P1997" s="21">
        <f t="shared" si="62"/>
        <v>0</v>
      </c>
      <c r="Q1997" s="22">
        <f t="shared" si="63"/>
        <v>0</v>
      </c>
    </row>
    <row r="1998" spans="1:17" x14ac:dyDescent="0.2">
      <c r="A1998" s="23">
        <v>82441.009999999995</v>
      </c>
      <c r="B1998" s="17" t="s">
        <v>208</v>
      </c>
      <c r="C1998" s="17" t="s">
        <v>7809</v>
      </c>
      <c r="D1998" s="17" t="s">
        <v>9736</v>
      </c>
      <c r="E1998" s="17" t="s">
        <v>7693</v>
      </c>
      <c r="F1998" s="17" t="s">
        <v>7694</v>
      </c>
      <c r="G1998" s="18">
        <v>4.25</v>
      </c>
      <c r="H1998" s="18">
        <v>8.8699999999999992</v>
      </c>
      <c r="I1998" s="19">
        <v>536219.84</v>
      </c>
      <c r="J1998" s="20">
        <v>40949</v>
      </c>
      <c r="K1998" s="17" t="s">
        <v>10285</v>
      </c>
      <c r="L1998" s="17" t="s">
        <v>7738</v>
      </c>
      <c r="M1998" s="17" t="s">
        <v>8397</v>
      </c>
      <c r="O1998" s="20">
        <v>41043</v>
      </c>
      <c r="P1998" s="21">
        <f t="shared" si="62"/>
        <v>1</v>
      </c>
      <c r="Q1998" s="22">
        <f t="shared" si="63"/>
        <v>41043</v>
      </c>
    </row>
    <row r="1999" spans="1:17" x14ac:dyDescent="0.2">
      <c r="A1999" s="23">
        <v>81037.009999999995</v>
      </c>
      <c r="B1999" s="17" t="s">
        <v>202</v>
      </c>
      <c r="C1999" s="17" t="s">
        <v>8070</v>
      </c>
      <c r="D1999" s="17" t="s">
        <v>356</v>
      </c>
      <c r="E1999" s="17" t="s">
        <v>7693</v>
      </c>
      <c r="F1999" s="17" t="s">
        <v>7694</v>
      </c>
      <c r="G1999" s="18">
        <v>14.58</v>
      </c>
      <c r="H1999" s="18">
        <v>19.73</v>
      </c>
      <c r="I1999" s="19">
        <v>1140741.69</v>
      </c>
      <c r="J1999" s="20">
        <v>40949</v>
      </c>
      <c r="K1999" s="17" t="s">
        <v>10286</v>
      </c>
      <c r="L1999" s="17" t="s">
        <v>7763</v>
      </c>
      <c r="M1999" s="17" t="s">
        <v>8397</v>
      </c>
      <c r="O1999" s="20">
        <v>41096</v>
      </c>
      <c r="P1999" s="21">
        <f t="shared" si="62"/>
        <v>1</v>
      </c>
      <c r="Q1999" s="22">
        <f t="shared" si="63"/>
        <v>41096</v>
      </c>
    </row>
    <row r="2000" spans="1:17" x14ac:dyDescent="0.2">
      <c r="A2000" s="23">
        <v>83294.009999999995</v>
      </c>
      <c r="B2000" s="17" t="s">
        <v>300</v>
      </c>
      <c r="C2000" s="17" t="s">
        <v>7729</v>
      </c>
      <c r="D2000" s="17" t="s">
        <v>6609</v>
      </c>
      <c r="E2000" s="17" t="s">
        <v>7693</v>
      </c>
      <c r="F2000" s="17" t="s">
        <v>7694</v>
      </c>
      <c r="G2000" s="18">
        <v>8.3699999999999992</v>
      </c>
      <c r="H2000" s="18">
        <v>12.07</v>
      </c>
      <c r="I2000" s="19">
        <v>162121.54999999999</v>
      </c>
      <c r="J2000" s="20">
        <v>41369</v>
      </c>
      <c r="K2000" s="17" t="s">
        <v>9329</v>
      </c>
      <c r="L2000" s="17" t="s">
        <v>8034</v>
      </c>
      <c r="M2000" s="17" t="s">
        <v>9263</v>
      </c>
      <c r="O2000" s="20">
        <v>41547</v>
      </c>
      <c r="P2000" s="21">
        <f t="shared" si="62"/>
        <v>1</v>
      </c>
      <c r="Q2000" s="22">
        <f t="shared" si="63"/>
        <v>41547</v>
      </c>
    </row>
    <row r="2001" spans="1:17" x14ac:dyDescent="0.2">
      <c r="A2001" s="23">
        <v>114080</v>
      </c>
      <c r="B2001" s="17" t="s">
        <v>310</v>
      </c>
      <c r="C2001" s="17" t="s">
        <v>7878</v>
      </c>
      <c r="D2001" s="17" t="s">
        <v>4660</v>
      </c>
      <c r="E2001" s="17" t="s">
        <v>7693</v>
      </c>
      <c r="F2001" s="17" t="s">
        <v>7694</v>
      </c>
      <c r="G2001" s="18">
        <v>1.61</v>
      </c>
      <c r="H2001" s="18">
        <v>5.27</v>
      </c>
      <c r="I2001" s="19">
        <v>894156.88</v>
      </c>
      <c r="J2001" s="20">
        <v>41516</v>
      </c>
      <c r="K2001" s="17" t="s">
        <v>10287</v>
      </c>
      <c r="L2001" s="17" t="s">
        <v>7874</v>
      </c>
      <c r="M2001" s="17" t="s">
        <v>8432</v>
      </c>
      <c r="O2001" s="20">
        <v>41599</v>
      </c>
      <c r="P2001" s="21">
        <f t="shared" si="62"/>
        <v>1</v>
      </c>
      <c r="Q2001" s="22">
        <f t="shared" si="63"/>
        <v>41599</v>
      </c>
    </row>
    <row r="2002" spans="1:17" x14ac:dyDescent="0.2">
      <c r="A2002" s="23">
        <v>84297.01</v>
      </c>
      <c r="B2002" s="17" t="s">
        <v>269</v>
      </c>
      <c r="C2002" s="17" t="s">
        <v>7841</v>
      </c>
      <c r="D2002" s="17" t="s">
        <v>913</v>
      </c>
      <c r="E2002" s="17" t="s">
        <v>7693</v>
      </c>
      <c r="F2002" s="17" t="s">
        <v>7694</v>
      </c>
      <c r="G2002" s="18">
        <v>23.39</v>
      </c>
      <c r="H2002" s="18">
        <v>33.29</v>
      </c>
      <c r="I2002" s="19">
        <v>702753.11</v>
      </c>
      <c r="J2002" s="20">
        <v>41033</v>
      </c>
      <c r="K2002" s="17" t="s">
        <v>10288</v>
      </c>
      <c r="L2002" s="17" t="s">
        <v>7706</v>
      </c>
      <c r="M2002" s="17" t="s">
        <v>9008</v>
      </c>
      <c r="N2002" s="20">
        <v>41200</v>
      </c>
      <c r="O2002" s="20">
        <v>41200</v>
      </c>
      <c r="P2002" s="21">
        <f t="shared" si="62"/>
        <v>0</v>
      </c>
      <c r="Q2002" s="22">
        <f t="shared" si="63"/>
        <v>0</v>
      </c>
    </row>
    <row r="2003" spans="1:17" x14ac:dyDescent="0.2">
      <c r="A2003" s="23">
        <v>115599</v>
      </c>
      <c r="B2003" s="17" t="s">
        <v>40</v>
      </c>
      <c r="C2003" s="17" t="s">
        <v>7781</v>
      </c>
      <c r="D2003" s="17" t="s">
        <v>6986</v>
      </c>
      <c r="E2003" s="17" t="s">
        <v>7693</v>
      </c>
      <c r="F2003" s="17" t="s">
        <v>7694</v>
      </c>
      <c r="G2003" s="18">
        <v>2.02</v>
      </c>
      <c r="H2003" s="18">
        <v>7.04</v>
      </c>
      <c r="I2003" s="19">
        <v>3525517.41</v>
      </c>
      <c r="J2003" s="20">
        <v>41166</v>
      </c>
      <c r="K2003" s="17" t="s">
        <v>10289</v>
      </c>
      <c r="L2003" s="17" t="s">
        <v>7699</v>
      </c>
      <c r="M2003" s="17" t="s">
        <v>9197</v>
      </c>
      <c r="N2003" s="20">
        <v>41522</v>
      </c>
      <c r="O2003" s="20">
        <v>41522</v>
      </c>
      <c r="P2003" s="21">
        <f t="shared" si="62"/>
        <v>0</v>
      </c>
      <c r="Q2003" s="22">
        <f t="shared" si="63"/>
        <v>0</v>
      </c>
    </row>
    <row r="2004" spans="1:17" x14ac:dyDescent="0.2">
      <c r="A2004" s="23">
        <v>117584</v>
      </c>
      <c r="B2004" s="17" t="s">
        <v>40</v>
      </c>
      <c r="C2004" s="17" t="s">
        <v>7781</v>
      </c>
      <c r="D2004" s="17" t="s">
        <v>545</v>
      </c>
      <c r="E2004" s="17" t="s">
        <v>7693</v>
      </c>
      <c r="F2004" s="17" t="s">
        <v>7694</v>
      </c>
      <c r="G2004" s="18">
        <v>7.09</v>
      </c>
      <c r="H2004" s="18">
        <v>10.19</v>
      </c>
      <c r="I2004" s="19">
        <v>468381.37</v>
      </c>
      <c r="J2004" s="20">
        <v>41369</v>
      </c>
      <c r="K2004" s="17" t="s">
        <v>10290</v>
      </c>
      <c r="L2004" s="17" t="s">
        <v>7744</v>
      </c>
      <c r="M2004" s="17" t="s">
        <v>8779</v>
      </c>
      <c r="N2004" s="20">
        <v>41445</v>
      </c>
      <c r="O2004" s="20">
        <v>41445</v>
      </c>
      <c r="P2004" s="21">
        <f t="shared" si="62"/>
        <v>0</v>
      </c>
      <c r="Q2004" s="22">
        <f t="shared" si="63"/>
        <v>0</v>
      </c>
    </row>
    <row r="2005" spans="1:17" x14ac:dyDescent="0.2">
      <c r="A2005" s="23">
        <v>81453.009999999995</v>
      </c>
      <c r="B2005" s="17" t="s">
        <v>312</v>
      </c>
      <c r="C2005" s="17" t="s">
        <v>7908</v>
      </c>
      <c r="D2005" s="17" t="s">
        <v>660</v>
      </c>
      <c r="E2005" s="17" t="s">
        <v>7693</v>
      </c>
      <c r="F2005" s="17" t="s">
        <v>7694</v>
      </c>
      <c r="G2005" s="18">
        <v>0</v>
      </c>
      <c r="H2005" s="18">
        <v>2.74</v>
      </c>
      <c r="I2005" s="19">
        <v>397230.92</v>
      </c>
      <c r="J2005" s="20">
        <v>41782</v>
      </c>
      <c r="K2005" s="17" t="s">
        <v>10292</v>
      </c>
      <c r="L2005" s="17" t="s">
        <v>7699</v>
      </c>
      <c r="M2005" s="17" t="s">
        <v>9491</v>
      </c>
      <c r="O2005" s="20">
        <v>41869</v>
      </c>
      <c r="P2005" s="21">
        <f t="shared" si="62"/>
        <v>1</v>
      </c>
      <c r="Q2005" s="22">
        <f t="shared" si="63"/>
        <v>41869</v>
      </c>
    </row>
    <row r="2006" spans="1:17" x14ac:dyDescent="0.2">
      <c r="A2006" s="23">
        <v>81453.009999999995</v>
      </c>
      <c r="B2006" s="17" t="s">
        <v>798</v>
      </c>
      <c r="C2006" s="17" t="s">
        <v>7726</v>
      </c>
      <c r="D2006" s="17" t="s">
        <v>660</v>
      </c>
      <c r="E2006" s="17" t="s">
        <v>7693</v>
      </c>
      <c r="F2006" s="17" t="s">
        <v>7694</v>
      </c>
      <c r="G2006" s="18">
        <v>0</v>
      </c>
      <c r="H2006" s="18">
        <v>0.64</v>
      </c>
      <c r="I2006" s="19">
        <v>397230.92</v>
      </c>
      <c r="J2006" s="20">
        <v>41782</v>
      </c>
      <c r="K2006" s="17" t="s">
        <v>10292</v>
      </c>
      <c r="L2006" s="17" t="s">
        <v>7699</v>
      </c>
      <c r="M2006" s="17" t="s">
        <v>9491</v>
      </c>
      <c r="O2006" s="20">
        <v>41869</v>
      </c>
      <c r="P2006" s="21">
        <f t="shared" si="62"/>
        <v>1</v>
      </c>
      <c r="Q2006" s="22">
        <f t="shared" si="63"/>
        <v>41869</v>
      </c>
    </row>
    <row r="2007" spans="1:17" x14ac:dyDescent="0.2">
      <c r="A2007" s="23">
        <v>117623</v>
      </c>
      <c r="B2007" s="17" t="s">
        <v>25</v>
      </c>
      <c r="C2007" s="17" t="s">
        <v>8043</v>
      </c>
      <c r="D2007" s="17" t="s">
        <v>1222</v>
      </c>
      <c r="E2007" s="17" t="s">
        <v>7693</v>
      </c>
      <c r="F2007" s="17" t="s">
        <v>7694</v>
      </c>
      <c r="G2007" s="18">
        <v>16.850000000000001</v>
      </c>
      <c r="H2007" s="18">
        <v>18.5</v>
      </c>
      <c r="I2007" s="19">
        <v>199388.96</v>
      </c>
      <c r="J2007" s="20">
        <v>41782</v>
      </c>
      <c r="K2007" s="17" t="s">
        <v>8045</v>
      </c>
      <c r="L2007" s="17" t="s">
        <v>8046</v>
      </c>
      <c r="M2007" s="17" t="s">
        <v>8047</v>
      </c>
      <c r="O2007" s="20">
        <v>42086</v>
      </c>
      <c r="P2007" s="21">
        <f t="shared" si="62"/>
        <v>1</v>
      </c>
      <c r="Q2007" s="22">
        <f t="shared" si="63"/>
        <v>42086</v>
      </c>
    </row>
    <row r="2008" spans="1:17" x14ac:dyDescent="0.2">
      <c r="A2008" s="23">
        <v>122576</v>
      </c>
      <c r="B2008" s="17" t="s">
        <v>49</v>
      </c>
      <c r="C2008" s="17" t="s">
        <v>7692</v>
      </c>
      <c r="D2008" s="17" t="s">
        <v>551</v>
      </c>
      <c r="E2008" s="17" t="s">
        <v>7693</v>
      </c>
      <c r="F2008" s="17" t="s">
        <v>7694</v>
      </c>
      <c r="G2008" s="18">
        <v>0</v>
      </c>
      <c r="H2008" s="18">
        <v>9.14</v>
      </c>
      <c r="I2008" s="19">
        <v>742.74</v>
      </c>
      <c r="K2008" s="17" t="s">
        <v>10294</v>
      </c>
      <c r="L2008" s="17" t="s">
        <v>8491</v>
      </c>
      <c r="M2008" s="17" t="s">
        <v>10043</v>
      </c>
      <c r="O2008" s="20">
        <v>42544</v>
      </c>
      <c r="P2008" s="21">
        <f t="shared" si="62"/>
        <v>1</v>
      </c>
      <c r="Q2008" s="22">
        <f t="shared" si="63"/>
        <v>42544</v>
      </c>
    </row>
    <row r="2009" spans="1:17" x14ac:dyDescent="0.2">
      <c r="A2009" s="23">
        <v>122458</v>
      </c>
      <c r="B2009" s="17" t="s">
        <v>310</v>
      </c>
      <c r="C2009" s="17" t="s">
        <v>7878</v>
      </c>
      <c r="D2009" s="17" t="s">
        <v>1372</v>
      </c>
      <c r="E2009" s="17" t="s">
        <v>7693</v>
      </c>
      <c r="F2009" s="17" t="s">
        <v>7694</v>
      </c>
      <c r="G2009" s="18">
        <v>0</v>
      </c>
      <c r="H2009" s="18">
        <v>1.1000000000000001</v>
      </c>
      <c r="I2009" s="19">
        <v>91712.62</v>
      </c>
      <c r="J2009" s="20">
        <v>42461</v>
      </c>
      <c r="K2009" s="17" t="s">
        <v>9502</v>
      </c>
      <c r="L2009" s="17" t="s">
        <v>7874</v>
      </c>
      <c r="M2009" s="17" t="s">
        <v>3174</v>
      </c>
      <c r="O2009" s="20">
        <v>42597</v>
      </c>
      <c r="P2009" s="21">
        <f t="shared" si="62"/>
        <v>1</v>
      </c>
      <c r="Q2009" s="22">
        <f t="shared" si="63"/>
        <v>42597</v>
      </c>
    </row>
    <row r="2010" spans="1:17" x14ac:dyDescent="0.2">
      <c r="A2010" s="23">
        <v>116158</v>
      </c>
      <c r="B2010" s="17" t="s">
        <v>25</v>
      </c>
      <c r="C2010" s="17" t="s">
        <v>8043</v>
      </c>
      <c r="D2010" s="17" t="s">
        <v>7260</v>
      </c>
      <c r="E2010" s="17" t="s">
        <v>7693</v>
      </c>
      <c r="F2010" s="17" t="s">
        <v>7694</v>
      </c>
      <c r="G2010" s="18">
        <v>0</v>
      </c>
      <c r="H2010" s="18">
        <v>4</v>
      </c>
      <c r="I2010" s="19">
        <v>1083532.01</v>
      </c>
      <c r="J2010" s="20">
        <v>41075</v>
      </c>
      <c r="K2010" s="17" t="s">
        <v>8008</v>
      </c>
      <c r="L2010" s="17" t="s">
        <v>7696</v>
      </c>
      <c r="M2010" s="17" t="s">
        <v>8009</v>
      </c>
      <c r="N2010" s="20">
        <v>41374</v>
      </c>
      <c r="O2010" s="20">
        <v>41374</v>
      </c>
      <c r="P2010" s="21">
        <f t="shared" si="62"/>
        <v>0</v>
      </c>
      <c r="Q2010" s="22">
        <f t="shared" si="63"/>
        <v>0</v>
      </c>
    </row>
    <row r="2011" spans="1:17" x14ac:dyDescent="0.2">
      <c r="A2011" s="23">
        <v>122838</v>
      </c>
      <c r="B2011" s="17" t="s">
        <v>366</v>
      </c>
      <c r="C2011" s="17" t="s">
        <v>7902</v>
      </c>
      <c r="D2011" s="17" t="s">
        <v>10295</v>
      </c>
      <c r="E2011" s="17" t="s">
        <v>7693</v>
      </c>
      <c r="F2011" s="17" t="s">
        <v>7694</v>
      </c>
      <c r="G2011" s="18">
        <v>0.151</v>
      </c>
      <c r="H2011" s="18">
        <v>2.48</v>
      </c>
      <c r="I2011" s="19">
        <v>223813.28</v>
      </c>
      <c r="J2011" s="20">
        <v>42545</v>
      </c>
      <c r="K2011" s="17" t="s">
        <v>10296</v>
      </c>
      <c r="L2011" s="17" t="s">
        <v>7699</v>
      </c>
      <c r="M2011" s="17" t="s">
        <v>9810</v>
      </c>
      <c r="O2011" s="20">
        <v>42657</v>
      </c>
      <c r="P2011" s="21">
        <f t="shared" si="62"/>
        <v>1</v>
      </c>
      <c r="Q2011" s="22">
        <f t="shared" si="63"/>
        <v>42657</v>
      </c>
    </row>
    <row r="2012" spans="1:17" x14ac:dyDescent="0.2">
      <c r="A2012" s="23">
        <v>115553</v>
      </c>
      <c r="B2012" s="17" t="s">
        <v>269</v>
      </c>
      <c r="C2012" s="17" t="s">
        <v>7841</v>
      </c>
      <c r="D2012" s="17" t="s">
        <v>2533</v>
      </c>
      <c r="E2012" s="17" t="s">
        <v>7693</v>
      </c>
      <c r="F2012" s="17" t="s">
        <v>7694</v>
      </c>
      <c r="G2012" s="18">
        <v>23.11</v>
      </c>
      <c r="H2012" s="18">
        <v>33.369999999999997</v>
      </c>
      <c r="I2012" s="19">
        <v>1035388.77</v>
      </c>
      <c r="J2012" s="20">
        <v>41124</v>
      </c>
      <c r="K2012" s="17" t="s">
        <v>10297</v>
      </c>
      <c r="L2012" s="17" t="s">
        <v>9252</v>
      </c>
      <c r="M2012" s="17" t="s">
        <v>9146</v>
      </c>
      <c r="N2012" s="20">
        <v>41228</v>
      </c>
      <c r="O2012" s="20">
        <v>41228</v>
      </c>
      <c r="P2012" s="21">
        <f t="shared" si="62"/>
        <v>0</v>
      </c>
      <c r="Q2012" s="22">
        <f t="shared" si="63"/>
        <v>0</v>
      </c>
    </row>
    <row r="2013" spans="1:17" x14ac:dyDescent="0.2">
      <c r="A2013" s="23">
        <v>82792.009999999995</v>
      </c>
      <c r="B2013" s="17" t="s">
        <v>271</v>
      </c>
      <c r="C2013" s="17" t="s">
        <v>8123</v>
      </c>
      <c r="D2013" s="17" t="s">
        <v>545</v>
      </c>
      <c r="E2013" s="17" t="s">
        <v>7693</v>
      </c>
      <c r="F2013" s="17" t="s">
        <v>7694</v>
      </c>
      <c r="G2013" s="18">
        <v>5.48</v>
      </c>
      <c r="H2013" s="18">
        <v>7.1</v>
      </c>
      <c r="I2013" s="19">
        <v>765473.04</v>
      </c>
      <c r="J2013" s="20">
        <v>41320</v>
      </c>
      <c r="K2013" s="17" t="s">
        <v>10298</v>
      </c>
      <c r="L2013" s="17" t="s">
        <v>7744</v>
      </c>
      <c r="M2013" s="17" t="s">
        <v>7947</v>
      </c>
      <c r="N2013" s="20">
        <v>41439</v>
      </c>
      <c r="O2013" s="20">
        <v>41439</v>
      </c>
      <c r="P2013" s="21">
        <f t="shared" si="62"/>
        <v>0</v>
      </c>
      <c r="Q2013" s="22">
        <f t="shared" si="63"/>
        <v>0</v>
      </c>
    </row>
    <row r="2014" spans="1:17" x14ac:dyDescent="0.2">
      <c r="A2014" s="23">
        <v>114732</v>
      </c>
      <c r="B2014" s="17" t="s">
        <v>86</v>
      </c>
      <c r="C2014" s="17" t="s">
        <v>7920</v>
      </c>
      <c r="D2014" s="17" t="s">
        <v>363</v>
      </c>
      <c r="E2014" s="17" t="s">
        <v>7693</v>
      </c>
      <c r="F2014" s="17" t="s">
        <v>7694</v>
      </c>
      <c r="G2014" s="18">
        <v>2.46</v>
      </c>
      <c r="H2014" s="18">
        <v>5.6</v>
      </c>
      <c r="I2014" s="19">
        <v>2059377.63</v>
      </c>
      <c r="J2014" s="20">
        <v>41733</v>
      </c>
      <c r="K2014" s="17" t="s">
        <v>9756</v>
      </c>
      <c r="L2014" s="17" t="s">
        <v>7946</v>
      </c>
      <c r="M2014" s="17" t="s">
        <v>8287</v>
      </c>
      <c r="N2014" s="20">
        <v>41908</v>
      </c>
      <c r="O2014" s="20">
        <v>41908</v>
      </c>
      <c r="P2014" s="21">
        <f t="shared" si="62"/>
        <v>0</v>
      </c>
      <c r="Q2014" s="22">
        <f t="shared" si="63"/>
        <v>0</v>
      </c>
    </row>
    <row r="2015" spans="1:17" x14ac:dyDescent="0.2">
      <c r="A2015" s="23">
        <v>84764.01</v>
      </c>
      <c r="B2015" s="17" t="s">
        <v>397</v>
      </c>
      <c r="C2015" s="17" t="s">
        <v>7750</v>
      </c>
      <c r="D2015" s="17" t="s">
        <v>5616</v>
      </c>
      <c r="E2015" s="17" t="s">
        <v>7693</v>
      </c>
      <c r="F2015" s="17" t="s">
        <v>7694</v>
      </c>
      <c r="G2015" s="18">
        <v>0</v>
      </c>
      <c r="H2015" s="18">
        <v>9.91</v>
      </c>
      <c r="I2015" s="19">
        <v>354310.67</v>
      </c>
      <c r="J2015" s="20">
        <v>41369</v>
      </c>
      <c r="K2015" s="17" t="s">
        <v>8733</v>
      </c>
      <c r="L2015" s="17" t="s">
        <v>8034</v>
      </c>
      <c r="M2015" s="17" t="s">
        <v>8734</v>
      </c>
      <c r="N2015" s="20">
        <v>41484</v>
      </c>
      <c r="O2015" s="20">
        <v>41484</v>
      </c>
      <c r="P2015" s="21">
        <f t="shared" si="62"/>
        <v>0</v>
      </c>
      <c r="Q2015" s="22">
        <f t="shared" si="63"/>
        <v>0</v>
      </c>
    </row>
    <row r="2016" spans="1:17" x14ac:dyDescent="0.2">
      <c r="A2016" s="23">
        <v>117579</v>
      </c>
      <c r="B2016" s="17" t="s">
        <v>219</v>
      </c>
      <c r="C2016" s="17" t="s">
        <v>7797</v>
      </c>
      <c r="D2016" s="17" t="s">
        <v>390</v>
      </c>
      <c r="E2016" s="17" t="s">
        <v>7693</v>
      </c>
      <c r="F2016" s="17" t="s">
        <v>7694</v>
      </c>
      <c r="G2016" s="18">
        <v>5.83</v>
      </c>
      <c r="H2016" s="18">
        <v>10.54</v>
      </c>
      <c r="I2016" s="19">
        <v>1821192.76</v>
      </c>
      <c r="J2016" s="20">
        <v>41369</v>
      </c>
      <c r="K2016" s="17" t="s">
        <v>10299</v>
      </c>
      <c r="L2016" s="17" t="s">
        <v>7744</v>
      </c>
      <c r="M2016" s="17" t="s">
        <v>7947</v>
      </c>
      <c r="N2016" s="20">
        <v>41547</v>
      </c>
      <c r="O2016" s="20">
        <v>41547</v>
      </c>
      <c r="P2016" s="21">
        <f t="shared" si="62"/>
        <v>0</v>
      </c>
      <c r="Q2016" s="22">
        <f t="shared" si="63"/>
        <v>0</v>
      </c>
    </row>
    <row r="2017" spans="1:17" x14ac:dyDescent="0.2">
      <c r="A2017" s="23">
        <v>126332</v>
      </c>
      <c r="B2017" s="17" t="s">
        <v>801</v>
      </c>
      <c r="C2017" s="17" t="s">
        <v>8040</v>
      </c>
      <c r="D2017" s="17" t="s">
        <v>722</v>
      </c>
      <c r="E2017" s="17" t="s">
        <v>7693</v>
      </c>
      <c r="F2017" s="17" t="s">
        <v>7694</v>
      </c>
      <c r="G2017" s="18">
        <v>7.7</v>
      </c>
      <c r="H2017" s="18">
        <v>13.06</v>
      </c>
      <c r="I2017" s="19">
        <v>775285</v>
      </c>
      <c r="J2017" s="20">
        <v>43231</v>
      </c>
      <c r="K2017" s="17" t="s">
        <v>10300</v>
      </c>
      <c r="L2017" s="17" t="s">
        <v>7738</v>
      </c>
      <c r="M2017" s="17" t="s">
        <v>4718</v>
      </c>
      <c r="O2017" s="20">
        <v>43412</v>
      </c>
      <c r="P2017" s="21">
        <f t="shared" si="62"/>
        <v>1</v>
      </c>
      <c r="Q2017" s="22">
        <f t="shared" si="63"/>
        <v>43412</v>
      </c>
    </row>
    <row r="2018" spans="1:17" x14ac:dyDescent="0.2">
      <c r="A2018" s="23">
        <v>126334</v>
      </c>
      <c r="B2018" s="17" t="s">
        <v>215</v>
      </c>
      <c r="C2018" s="17" t="s">
        <v>7844</v>
      </c>
      <c r="D2018" s="17" t="s">
        <v>9430</v>
      </c>
      <c r="E2018" s="17" t="s">
        <v>7693</v>
      </c>
      <c r="F2018" s="17" t="s">
        <v>7694</v>
      </c>
      <c r="G2018" s="18">
        <v>0</v>
      </c>
      <c r="H2018" s="18">
        <v>3.36</v>
      </c>
      <c r="I2018" s="19">
        <v>2048000</v>
      </c>
      <c r="J2018" s="20">
        <v>43231</v>
      </c>
      <c r="K2018" s="17" t="s">
        <v>10164</v>
      </c>
      <c r="L2018" s="17" t="s">
        <v>7763</v>
      </c>
      <c r="M2018" s="17" t="s">
        <v>3213</v>
      </c>
      <c r="O2018" s="20">
        <v>43418</v>
      </c>
      <c r="P2018" s="21">
        <f t="shared" si="62"/>
        <v>1</v>
      </c>
      <c r="Q2018" s="22">
        <f t="shared" si="63"/>
        <v>43418</v>
      </c>
    </row>
    <row r="2019" spans="1:17" x14ac:dyDescent="0.2">
      <c r="A2019" s="23">
        <v>122525</v>
      </c>
      <c r="B2019" s="17" t="s">
        <v>316</v>
      </c>
      <c r="C2019" s="17" t="s">
        <v>7800</v>
      </c>
      <c r="D2019" s="17" t="s">
        <v>457</v>
      </c>
      <c r="E2019" s="17" t="s">
        <v>7693</v>
      </c>
      <c r="F2019" s="17" t="s">
        <v>7694</v>
      </c>
      <c r="G2019" s="18">
        <v>9.82</v>
      </c>
      <c r="H2019" s="18">
        <v>10.79</v>
      </c>
      <c r="I2019" s="19">
        <v>563081</v>
      </c>
      <c r="J2019" s="20">
        <v>43182</v>
      </c>
      <c r="K2019" s="17" t="s">
        <v>9164</v>
      </c>
      <c r="L2019" s="17" t="s">
        <v>7699</v>
      </c>
      <c r="M2019" s="17" t="s">
        <v>3213</v>
      </c>
      <c r="O2019" s="20">
        <v>43431</v>
      </c>
      <c r="P2019" s="21">
        <f t="shared" si="62"/>
        <v>1</v>
      </c>
      <c r="Q2019" s="22">
        <f t="shared" si="63"/>
        <v>43431</v>
      </c>
    </row>
    <row r="2020" spans="1:17" x14ac:dyDescent="0.2">
      <c r="A2020" s="23">
        <v>126123</v>
      </c>
      <c r="B2020" s="17" t="s">
        <v>65</v>
      </c>
      <c r="C2020" s="17" t="s">
        <v>7771</v>
      </c>
      <c r="D2020" s="17" t="s">
        <v>369</v>
      </c>
      <c r="E2020" s="17" t="s">
        <v>7693</v>
      </c>
      <c r="F2020" s="17" t="s">
        <v>7694</v>
      </c>
      <c r="G2020" s="18">
        <v>13.85</v>
      </c>
      <c r="H2020" s="18">
        <v>15.84</v>
      </c>
      <c r="I2020" s="19">
        <v>1717253</v>
      </c>
      <c r="J2020" s="20">
        <v>43231</v>
      </c>
      <c r="K2020" s="17" t="s">
        <v>10301</v>
      </c>
      <c r="L2020" s="17" t="s">
        <v>8605</v>
      </c>
      <c r="M2020" s="17" t="s">
        <v>3213</v>
      </c>
      <c r="O2020" s="20">
        <v>43436</v>
      </c>
      <c r="P2020" s="21">
        <f t="shared" si="62"/>
        <v>1</v>
      </c>
      <c r="Q2020" s="22">
        <f t="shared" si="63"/>
        <v>43436</v>
      </c>
    </row>
    <row r="2021" spans="1:17" x14ac:dyDescent="0.2">
      <c r="A2021" s="23">
        <v>126154</v>
      </c>
      <c r="B2021" s="17" t="s">
        <v>121</v>
      </c>
      <c r="C2021" s="17" t="s">
        <v>7720</v>
      </c>
      <c r="D2021" s="17" t="s">
        <v>1002</v>
      </c>
      <c r="E2021" s="17" t="s">
        <v>7693</v>
      </c>
      <c r="F2021" s="17" t="s">
        <v>7694</v>
      </c>
      <c r="G2021" s="18">
        <v>2.86</v>
      </c>
      <c r="H2021" s="18">
        <v>5</v>
      </c>
      <c r="I2021" s="19">
        <v>1593444</v>
      </c>
      <c r="J2021" s="20">
        <v>43231</v>
      </c>
      <c r="K2021" s="17" t="s">
        <v>10302</v>
      </c>
      <c r="L2021" s="17" t="s">
        <v>7699</v>
      </c>
      <c r="M2021" s="17" t="s">
        <v>4712</v>
      </c>
      <c r="O2021" s="20">
        <v>43595</v>
      </c>
      <c r="P2021" s="21">
        <f t="shared" si="62"/>
        <v>1</v>
      </c>
      <c r="Q2021" s="22">
        <f t="shared" si="63"/>
        <v>43595</v>
      </c>
    </row>
    <row r="2022" spans="1:17" x14ac:dyDescent="0.2">
      <c r="A2022" s="23">
        <v>126465</v>
      </c>
      <c r="B2022" s="17" t="s">
        <v>54</v>
      </c>
      <c r="C2022" s="17" t="s">
        <v>7709</v>
      </c>
      <c r="D2022" s="17" t="s">
        <v>595</v>
      </c>
      <c r="E2022" s="17" t="s">
        <v>7693</v>
      </c>
      <c r="F2022" s="17" t="s">
        <v>7694</v>
      </c>
      <c r="G2022" s="18">
        <v>6.61</v>
      </c>
      <c r="H2022" s="18">
        <v>12.04</v>
      </c>
      <c r="I2022" s="19">
        <v>1398387</v>
      </c>
      <c r="J2022" s="20">
        <v>43504</v>
      </c>
      <c r="K2022" s="17" t="s">
        <v>10303</v>
      </c>
      <c r="L2022" s="17" t="s">
        <v>7728</v>
      </c>
      <c r="M2022" s="17" t="s">
        <v>3213</v>
      </c>
      <c r="O2022" s="20">
        <v>43675</v>
      </c>
      <c r="P2022" s="21">
        <f t="shared" si="62"/>
        <v>1</v>
      </c>
      <c r="Q2022" s="22">
        <f t="shared" si="63"/>
        <v>43675</v>
      </c>
    </row>
    <row r="2023" spans="1:17" x14ac:dyDescent="0.2">
      <c r="A2023" s="23">
        <v>82920.009999999995</v>
      </c>
      <c r="B2023" s="17" t="s">
        <v>343</v>
      </c>
      <c r="C2023" s="17" t="s">
        <v>8330</v>
      </c>
      <c r="D2023" s="17" t="s">
        <v>344</v>
      </c>
      <c r="E2023" s="17" t="s">
        <v>7693</v>
      </c>
      <c r="F2023" s="17" t="s">
        <v>7694</v>
      </c>
      <c r="G2023" s="18">
        <v>0</v>
      </c>
      <c r="H2023" s="18">
        <v>4.26</v>
      </c>
      <c r="I2023" s="19">
        <v>414320.45</v>
      </c>
      <c r="J2023" s="20">
        <v>41418</v>
      </c>
      <c r="K2023" s="17" t="s">
        <v>8018</v>
      </c>
      <c r="L2023" s="17" t="s">
        <v>7706</v>
      </c>
      <c r="M2023" s="17" t="s">
        <v>10304</v>
      </c>
      <c r="N2023" s="20">
        <v>41515</v>
      </c>
      <c r="O2023" s="20">
        <v>41515</v>
      </c>
      <c r="P2023" s="21">
        <f t="shared" si="62"/>
        <v>0</v>
      </c>
      <c r="Q2023" s="22">
        <f t="shared" si="63"/>
        <v>0</v>
      </c>
    </row>
    <row r="2024" spans="1:17" x14ac:dyDescent="0.2">
      <c r="A2024" s="23">
        <v>127930</v>
      </c>
      <c r="B2024" s="17" t="s">
        <v>312</v>
      </c>
      <c r="C2024" s="17" t="s">
        <v>7908</v>
      </c>
      <c r="D2024" s="17" t="s">
        <v>907</v>
      </c>
      <c r="E2024" s="17" t="s">
        <v>7693</v>
      </c>
      <c r="F2024" s="17" t="s">
        <v>7694</v>
      </c>
      <c r="G2024" s="18">
        <v>12.2</v>
      </c>
      <c r="H2024" s="18">
        <v>21.06</v>
      </c>
      <c r="I2024" s="19">
        <v>1984923</v>
      </c>
      <c r="J2024" s="20">
        <v>43504</v>
      </c>
      <c r="K2024" s="17" t="s">
        <v>10305</v>
      </c>
      <c r="L2024" s="17" t="s">
        <v>7763</v>
      </c>
      <c r="M2024" s="17" t="s">
        <v>3213</v>
      </c>
      <c r="O2024" s="20">
        <v>43692</v>
      </c>
      <c r="P2024" s="21">
        <f t="shared" si="62"/>
        <v>1</v>
      </c>
      <c r="Q2024" s="22">
        <f t="shared" si="63"/>
        <v>43692</v>
      </c>
    </row>
    <row r="2025" spans="1:17" x14ac:dyDescent="0.2">
      <c r="A2025" s="23">
        <v>127290</v>
      </c>
      <c r="B2025" s="17" t="s">
        <v>312</v>
      </c>
      <c r="C2025" s="17" t="s">
        <v>7908</v>
      </c>
      <c r="D2025" s="17" t="s">
        <v>907</v>
      </c>
      <c r="E2025" s="17" t="s">
        <v>7693</v>
      </c>
      <c r="F2025" s="17" t="s">
        <v>7694</v>
      </c>
      <c r="G2025" s="18">
        <v>26.8</v>
      </c>
      <c r="H2025" s="18">
        <v>31.5</v>
      </c>
      <c r="I2025" s="19">
        <v>713633</v>
      </c>
      <c r="J2025" s="20">
        <v>43504</v>
      </c>
      <c r="K2025" s="17" t="s">
        <v>10305</v>
      </c>
      <c r="L2025" s="17" t="s">
        <v>7763</v>
      </c>
      <c r="M2025" s="17" t="s">
        <v>4135</v>
      </c>
      <c r="O2025" s="20">
        <v>43692</v>
      </c>
      <c r="P2025" s="21">
        <f t="shared" si="62"/>
        <v>1</v>
      </c>
      <c r="Q2025" s="22">
        <f t="shared" si="63"/>
        <v>43692</v>
      </c>
    </row>
    <row r="2026" spans="1:17" x14ac:dyDescent="0.2">
      <c r="A2026" s="23">
        <v>84439.01</v>
      </c>
      <c r="B2026" s="17" t="s">
        <v>262</v>
      </c>
      <c r="C2026" s="17" t="s">
        <v>7996</v>
      </c>
      <c r="D2026" s="17" t="s">
        <v>977</v>
      </c>
      <c r="E2026" s="17" t="s">
        <v>7693</v>
      </c>
      <c r="F2026" s="17" t="s">
        <v>7694</v>
      </c>
      <c r="G2026" s="18">
        <v>0</v>
      </c>
      <c r="H2026" s="18">
        <v>5.58</v>
      </c>
      <c r="I2026" s="19">
        <v>327331.40999999997</v>
      </c>
      <c r="J2026" s="20">
        <v>41369</v>
      </c>
      <c r="K2026" s="17" t="s">
        <v>10306</v>
      </c>
      <c r="L2026" s="17" t="s">
        <v>8034</v>
      </c>
      <c r="M2026" s="17" t="s">
        <v>9409</v>
      </c>
      <c r="N2026" s="20">
        <v>41475</v>
      </c>
      <c r="O2026" s="20">
        <v>41475</v>
      </c>
      <c r="P2026" s="21">
        <f t="shared" si="62"/>
        <v>0</v>
      </c>
      <c r="Q2026" s="22">
        <f t="shared" si="63"/>
        <v>0</v>
      </c>
    </row>
    <row r="2027" spans="1:17" x14ac:dyDescent="0.2">
      <c r="A2027" s="23">
        <v>127321</v>
      </c>
      <c r="B2027" s="17" t="s">
        <v>312</v>
      </c>
      <c r="C2027" s="17" t="s">
        <v>7908</v>
      </c>
      <c r="D2027" s="17" t="s">
        <v>4759</v>
      </c>
      <c r="E2027" s="17" t="s">
        <v>7693</v>
      </c>
      <c r="F2027" s="17" t="s">
        <v>7694</v>
      </c>
      <c r="G2027" s="18">
        <v>0</v>
      </c>
      <c r="H2027" s="18">
        <v>5.03</v>
      </c>
      <c r="I2027" s="19">
        <v>490877</v>
      </c>
      <c r="J2027" s="20">
        <v>43504</v>
      </c>
      <c r="K2027" s="17" t="s">
        <v>10305</v>
      </c>
      <c r="L2027" s="17" t="s">
        <v>7763</v>
      </c>
      <c r="M2027" s="17" t="s">
        <v>3582</v>
      </c>
      <c r="O2027" s="20">
        <v>43692</v>
      </c>
      <c r="P2027" s="21">
        <f t="shared" si="62"/>
        <v>1</v>
      </c>
      <c r="Q2027" s="22">
        <f t="shared" si="63"/>
        <v>43692</v>
      </c>
    </row>
    <row r="2028" spans="1:17" x14ac:dyDescent="0.2">
      <c r="A2028" s="23">
        <v>127616</v>
      </c>
      <c r="B2028" s="17" t="s">
        <v>18</v>
      </c>
      <c r="C2028" s="17" t="s">
        <v>7700</v>
      </c>
      <c r="D2028" s="17" t="s">
        <v>146</v>
      </c>
      <c r="E2028" s="17" t="s">
        <v>7693</v>
      </c>
      <c r="F2028" s="17" t="s">
        <v>7694</v>
      </c>
      <c r="G2028" s="18">
        <v>3.54</v>
      </c>
      <c r="H2028" s="18">
        <v>3.55</v>
      </c>
      <c r="I2028" s="19">
        <v>4924312</v>
      </c>
      <c r="J2028" s="20">
        <v>43441</v>
      </c>
      <c r="K2028" s="17" t="s">
        <v>10307</v>
      </c>
      <c r="L2028" s="17" t="s">
        <v>7937</v>
      </c>
      <c r="M2028" s="17" t="s">
        <v>3213</v>
      </c>
      <c r="O2028" s="20">
        <v>43707</v>
      </c>
      <c r="P2028" s="21">
        <f t="shared" si="62"/>
        <v>1</v>
      </c>
      <c r="Q2028" s="22">
        <f t="shared" si="63"/>
        <v>43707</v>
      </c>
    </row>
    <row r="2029" spans="1:17" x14ac:dyDescent="0.2">
      <c r="A2029" s="23">
        <v>127616</v>
      </c>
      <c r="B2029" s="17" t="s">
        <v>18</v>
      </c>
      <c r="C2029" s="17" t="s">
        <v>7700</v>
      </c>
      <c r="D2029" s="17" t="s">
        <v>146</v>
      </c>
      <c r="E2029" s="17" t="s">
        <v>7693</v>
      </c>
      <c r="F2029" s="17" t="s">
        <v>7694</v>
      </c>
      <c r="G2029" s="18">
        <v>1.28</v>
      </c>
      <c r="H2029" s="18">
        <v>1.29</v>
      </c>
      <c r="I2029" s="19">
        <v>4924312</v>
      </c>
      <c r="J2029" s="20">
        <v>43441</v>
      </c>
      <c r="K2029" s="17" t="s">
        <v>10307</v>
      </c>
      <c r="L2029" s="17" t="s">
        <v>7937</v>
      </c>
      <c r="M2029" s="17" t="s">
        <v>3213</v>
      </c>
      <c r="O2029" s="20">
        <v>43707</v>
      </c>
      <c r="P2029" s="21">
        <f t="shared" si="62"/>
        <v>1</v>
      </c>
      <c r="Q2029" s="22">
        <f t="shared" si="63"/>
        <v>43707</v>
      </c>
    </row>
    <row r="2030" spans="1:17" x14ac:dyDescent="0.2">
      <c r="A2030" s="23">
        <v>127616</v>
      </c>
      <c r="B2030" s="17" t="s">
        <v>18</v>
      </c>
      <c r="C2030" s="17" t="s">
        <v>7700</v>
      </c>
      <c r="D2030" s="17" t="s">
        <v>146</v>
      </c>
      <c r="E2030" s="17" t="s">
        <v>7693</v>
      </c>
      <c r="F2030" s="17" t="s">
        <v>7694</v>
      </c>
      <c r="G2030" s="18">
        <v>0</v>
      </c>
      <c r="H2030" s="18">
        <v>3.56</v>
      </c>
      <c r="I2030" s="19">
        <v>4924312</v>
      </c>
      <c r="J2030" s="20">
        <v>43441</v>
      </c>
      <c r="K2030" s="17" t="s">
        <v>10307</v>
      </c>
      <c r="L2030" s="17" t="s">
        <v>7937</v>
      </c>
      <c r="M2030" s="17" t="s">
        <v>3213</v>
      </c>
      <c r="O2030" s="20">
        <v>43707</v>
      </c>
      <c r="P2030" s="21">
        <f t="shared" si="62"/>
        <v>1</v>
      </c>
      <c r="Q2030" s="22">
        <f t="shared" si="63"/>
        <v>43707</v>
      </c>
    </row>
    <row r="2031" spans="1:17" x14ac:dyDescent="0.2">
      <c r="A2031" s="23">
        <v>127616</v>
      </c>
      <c r="B2031" s="17" t="s">
        <v>18</v>
      </c>
      <c r="C2031" s="17" t="s">
        <v>7700</v>
      </c>
      <c r="D2031" s="17" t="s">
        <v>146</v>
      </c>
      <c r="E2031" s="17" t="s">
        <v>7693</v>
      </c>
      <c r="F2031" s="17" t="s">
        <v>7694</v>
      </c>
      <c r="G2031" s="18">
        <v>2.48</v>
      </c>
      <c r="H2031" s="18">
        <v>2.4900000000000002</v>
      </c>
      <c r="I2031" s="19">
        <v>4924312</v>
      </c>
      <c r="J2031" s="20">
        <v>43441</v>
      </c>
      <c r="K2031" s="17" t="s">
        <v>10307</v>
      </c>
      <c r="L2031" s="17" t="s">
        <v>7937</v>
      </c>
      <c r="M2031" s="17" t="s">
        <v>3213</v>
      </c>
      <c r="O2031" s="20">
        <v>43707</v>
      </c>
      <c r="P2031" s="21">
        <f t="shared" si="62"/>
        <v>1</v>
      </c>
      <c r="Q2031" s="22">
        <f t="shared" si="63"/>
        <v>43707</v>
      </c>
    </row>
    <row r="2032" spans="1:17" x14ac:dyDescent="0.2">
      <c r="A2032" s="23">
        <v>127253</v>
      </c>
      <c r="B2032" s="17" t="s">
        <v>318</v>
      </c>
      <c r="C2032" s="17" t="s">
        <v>7887</v>
      </c>
      <c r="D2032" s="17" t="s">
        <v>2944</v>
      </c>
      <c r="E2032" s="17" t="s">
        <v>7693</v>
      </c>
      <c r="F2032" s="17" t="s">
        <v>7694</v>
      </c>
      <c r="G2032" s="18">
        <v>26</v>
      </c>
      <c r="H2032" s="18">
        <v>33.049999999999997</v>
      </c>
      <c r="I2032" s="19">
        <v>4426773</v>
      </c>
      <c r="J2032" s="20">
        <v>43441</v>
      </c>
      <c r="K2032" s="17" t="s">
        <v>10308</v>
      </c>
      <c r="L2032" s="17" t="s">
        <v>7699</v>
      </c>
      <c r="M2032" s="17" t="s">
        <v>4503</v>
      </c>
      <c r="O2032" s="20">
        <v>43708</v>
      </c>
      <c r="P2032" s="21">
        <f t="shared" si="62"/>
        <v>1</v>
      </c>
      <c r="Q2032" s="22">
        <f t="shared" si="63"/>
        <v>43708</v>
      </c>
    </row>
    <row r="2033" spans="1:17" x14ac:dyDescent="0.2">
      <c r="A2033" s="23">
        <v>117716</v>
      </c>
      <c r="B2033" s="17" t="s">
        <v>269</v>
      </c>
      <c r="C2033" s="17" t="s">
        <v>7841</v>
      </c>
      <c r="D2033" s="17" t="s">
        <v>491</v>
      </c>
      <c r="E2033" s="17" t="s">
        <v>7693</v>
      </c>
      <c r="F2033" s="17" t="s">
        <v>7694</v>
      </c>
      <c r="G2033" s="18">
        <v>24</v>
      </c>
      <c r="H2033" s="18">
        <v>28.04</v>
      </c>
      <c r="I2033" s="19">
        <v>427754.26</v>
      </c>
      <c r="J2033" s="20">
        <v>41467</v>
      </c>
      <c r="K2033" s="17" t="s">
        <v>10309</v>
      </c>
      <c r="L2033" s="17" t="s">
        <v>7755</v>
      </c>
      <c r="M2033" s="17" t="s">
        <v>10310</v>
      </c>
      <c r="N2033" s="20">
        <v>41575</v>
      </c>
      <c r="O2033" s="20">
        <v>41575</v>
      </c>
      <c r="P2033" s="21">
        <f t="shared" si="62"/>
        <v>0</v>
      </c>
      <c r="Q2033" s="22">
        <f t="shared" si="63"/>
        <v>0</v>
      </c>
    </row>
    <row r="2034" spans="1:17" x14ac:dyDescent="0.2">
      <c r="A2034" s="23">
        <v>127218</v>
      </c>
      <c r="B2034" s="17" t="s">
        <v>124</v>
      </c>
      <c r="C2034" s="17" t="s">
        <v>7894</v>
      </c>
      <c r="D2034" s="17" t="s">
        <v>1334</v>
      </c>
      <c r="E2034" s="17" t="s">
        <v>7693</v>
      </c>
      <c r="F2034" s="17" t="s">
        <v>7710</v>
      </c>
      <c r="G2034" s="18">
        <v>15.48</v>
      </c>
      <c r="H2034" s="18">
        <v>23.12</v>
      </c>
      <c r="I2034" s="19">
        <v>409013</v>
      </c>
      <c r="J2034" s="20">
        <v>43595</v>
      </c>
      <c r="K2034" s="17" t="s">
        <v>10311</v>
      </c>
      <c r="L2034" s="17" t="s">
        <v>9254</v>
      </c>
      <c r="M2034" s="17" t="s">
        <v>4674</v>
      </c>
      <c r="O2034" s="20">
        <v>43732</v>
      </c>
      <c r="P2034" s="21">
        <f t="shared" si="62"/>
        <v>1</v>
      </c>
      <c r="Q2034" s="22">
        <f t="shared" si="63"/>
        <v>43732</v>
      </c>
    </row>
    <row r="2035" spans="1:17" x14ac:dyDescent="0.2">
      <c r="A2035" s="23">
        <v>117589</v>
      </c>
      <c r="B2035" s="17" t="s">
        <v>49</v>
      </c>
      <c r="C2035" s="17" t="s">
        <v>7692</v>
      </c>
      <c r="D2035" s="17" t="s">
        <v>644</v>
      </c>
      <c r="E2035" s="17" t="s">
        <v>7693</v>
      </c>
      <c r="F2035" s="17" t="s">
        <v>7694</v>
      </c>
      <c r="G2035" s="18">
        <v>7.72</v>
      </c>
      <c r="H2035" s="18">
        <v>11.58</v>
      </c>
      <c r="I2035" s="19">
        <v>878254.26</v>
      </c>
      <c r="J2035" s="20">
        <v>41467</v>
      </c>
      <c r="K2035" s="17" t="s">
        <v>10312</v>
      </c>
      <c r="L2035" s="17" t="s">
        <v>7744</v>
      </c>
      <c r="M2035" s="17" t="s">
        <v>8779</v>
      </c>
      <c r="N2035" s="20">
        <v>41554</v>
      </c>
      <c r="O2035" s="20">
        <v>41554</v>
      </c>
      <c r="P2035" s="21">
        <f t="shared" si="62"/>
        <v>0</v>
      </c>
      <c r="Q2035" s="22">
        <f t="shared" si="63"/>
        <v>0</v>
      </c>
    </row>
    <row r="2036" spans="1:17" x14ac:dyDescent="0.2">
      <c r="A2036" s="23">
        <v>127187</v>
      </c>
      <c r="B2036" s="17" t="s">
        <v>124</v>
      </c>
      <c r="C2036" s="17" t="s">
        <v>7894</v>
      </c>
      <c r="D2036" s="17" t="s">
        <v>5352</v>
      </c>
      <c r="E2036" s="17" t="s">
        <v>7693</v>
      </c>
      <c r="F2036" s="17" t="s">
        <v>7694</v>
      </c>
      <c r="G2036" s="18">
        <v>5.71</v>
      </c>
      <c r="H2036" s="18">
        <v>13.69</v>
      </c>
      <c r="I2036" s="19">
        <v>468373</v>
      </c>
      <c r="J2036" s="20">
        <v>43595</v>
      </c>
      <c r="K2036" s="17" t="s">
        <v>10311</v>
      </c>
      <c r="L2036" s="17" t="s">
        <v>9254</v>
      </c>
      <c r="M2036" s="17" t="s">
        <v>4674</v>
      </c>
      <c r="O2036" s="20">
        <v>43732</v>
      </c>
      <c r="P2036" s="21">
        <f t="shared" si="62"/>
        <v>1</v>
      </c>
      <c r="Q2036" s="22">
        <f t="shared" si="63"/>
        <v>43732</v>
      </c>
    </row>
    <row r="2037" spans="1:17" x14ac:dyDescent="0.2">
      <c r="A2037" s="23">
        <v>127182</v>
      </c>
      <c r="B2037" s="17" t="s">
        <v>803</v>
      </c>
      <c r="C2037" s="17" t="s">
        <v>8000</v>
      </c>
      <c r="D2037" s="17" t="s">
        <v>3366</v>
      </c>
      <c r="E2037" s="17" t="s">
        <v>7693</v>
      </c>
      <c r="F2037" s="17" t="s">
        <v>7694</v>
      </c>
      <c r="G2037" s="18">
        <v>5.15</v>
      </c>
      <c r="H2037" s="18">
        <v>10</v>
      </c>
      <c r="I2037" s="19">
        <v>346215</v>
      </c>
      <c r="J2037" s="20">
        <v>43595</v>
      </c>
      <c r="K2037" s="17" t="s">
        <v>10311</v>
      </c>
      <c r="L2037" s="17" t="s">
        <v>9254</v>
      </c>
      <c r="M2037" s="17" t="s">
        <v>5383</v>
      </c>
      <c r="O2037" s="20">
        <v>43732</v>
      </c>
      <c r="P2037" s="21">
        <f t="shared" si="62"/>
        <v>1</v>
      </c>
      <c r="Q2037" s="22">
        <f t="shared" si="63"/>
        <v>43732</v>
      </c>
    </row>
    <row r="2038" spans="1:17" x14ac:dyDescent="0.2">
      <c r="A2038" s="23">
        <v>127176</v>
      </c>
      <c r="B2038" s="17" t="s">
        <v>183</v>
      </c>
      <c r="C2038" s="17" t="s">
        <v>7835</v>
      </c>
      <c r="D2038" s="17" t="s">
        <v>474</v>
      </c>
      <c r="E2038" s="17" t="s">
        <v>7693</v>
      </c>
      <c r="F2038" s="17" t="s">
        <v>7694</v>
      </c>
      <c r="G2038" s="18">
        <v>0</v>
      </c>
      <c r="H2038" s="18">
        <v>4.96</v>
      </c>
      <c r="I2038" s="19">
        <v>495174</v>
      </c>
      <c r="J2038" s="20">
        <v>43595</v>
      </c>
      <c r="K2038" s="17" t="s">
        <v>10311</v>
      </c>
      <c r="L2038" s="17" t="s">
        <v>9254</v>
      </c>
      <c r="M2038" s="17" t="s">
        <v>5340</v>
      </c>
      <c r="O2038" s="20">
        <v>43732</v>
      </c>
      <c r="P2038" s="21">
        <f t="shared" si="62"/>
        <v>1</v>
      </c>
      <c r="Q2038" s="22">
        <f t="shared" si="63"/>
        <v>43732</v>
      </c>
    </row>
    <row r="2039" spans="1:17" x14ac:dyDescent="0.2">
      <c r="A2039" s="23">
        <v>127078</v>
      </c>
      <c r="B2039" s="17" t="s">
        <v>192</v>
      </c>
      <c r="C2039" s="17" t="s">
        <v>7804</v>
      </c>
      <c r="D2039" s="17" t="s">
        <v>390</v>
      </c>
      <c r="E2039" s="17" t="s">
        <v>7693</v>
      </c>
      <c r="F2039" s="17" t="s">
        <v>7694</v>
      </c>
      <c r="G2039" s="18">
        <v>9.7200000000000006</v>
      </c>
      <c r="H2039" s="18">
        <v>11.95</v>
      </c>
      <c r="I2039" s="19">
        <v>1273980</v>
      </c>
      <c r="J2039" s="20">
        <v>43504</v>
      </c>
      <c r="K2039" s="17" t="s">
        <v>10313</v>
      </c>
      <c r="L2039" s="17" t="s">
        <v>7699</v>
      </c>
      <c r="M2039" s="17" t="s">
        <v>3213</v>
      </c>
      <c r="O2039" s="20">
        <v>43735</v>
      </c>
      <c r="P2039" s="21">
        <f t="shared" si="62"/>
        <v>1</v>
      </c>
      <c r="Q2039" s="22">
        <f t="shared" si="63"/>
        <v>43735</v>
      </c>
    </row>
    <row r="2040" spans="1:17" x14ac:dyDescent="0.2">
      <c r="A2040" s="23">
        <v>127191</v>
      </c>
      <c r="B2040" s="17" t="s">
        <v>128</v>
      </c>
      <c r="C2040" s="17" t="s">
        <v>7950</v>
      </c>
      <c r="D2040" s="17" t="s">
        <v>57</v>
      </c>
      <c r="E2040" s="17" t="s">
        <v>7693</v>
      </c>
      <c r="F2040" s="17" t="s">
        <v>7694</v>
      </c>
      <c r="G2040" s="18">
        <v>0</v>
      </c>
      <c r="H2040" s="18">
        <v>3.42</v>
      </c>
      <c r="I2040" s="19">
        <v>495246</v>
      </c>
      <c r="J2040" s="20">
        <v>43595</v>
      </c>
      <c r="K2040" s="17" t="s">
        <v>10314</v>
      </c>
      <c r="L2040" s="17" t="s">
        <v>8879</v>
      </c>
      <c r="M2040" s="17" t="s">
        <v>4672</v>
      </c>
      <c r="O2040" s="20">
        <v>43738</v>
      </c>
      <c r="P2040" s="21">
        <f t="shared" si="62"/>
        <v>1</v>
      </c>
      <c r="Q2040" s="22">
        <f t="shared" si="63"/>
        <v>43738</v>
      </c>
    </row>
    <row r="2041" spans="1:17" x14ac:dyDescent="0.2">
      <c r="A2041" s="23">
        <v>84808.01</v>
      </c>
      <c r="B2041" s="17" t="s">
        <v>256</v>
      </c>
      <c r="C2041" s="17" t="s">
        <v>7972</v>
      </c>
      <c r="D2041" s="17" t="s">
        <v>363</v>
      </c>
      <c r="E2041" s="17" t="s">
        <v>7693</v>
      </c>
      <c r="F2041" s="17" t="s">
        <v>7694</v>
      </c>
      <c r="G2041" s="18">
        <v>0</v>
      </c>
      <c r="H2041" s="18">
        <v>7</v>
      </c>
      <c r="I2041" s="19">
        <v>920706.02</v>
      </c>
      <c r="J2041" s="20">
        <v>41733</v>
      </c>
      <c r="K2041" s="17" t="s">
        <v>10315</v>
      </c>
      <c r="L2041" s="17" t="s">
        <v>7744</v>
      </c>
      <c r="M2041" s="17" t="s">
        <v>8066</v>
      </c>
      <c r="N2041" s="20">
        <v>41871</v>
      </c>
      <c r="O2041" s="20">
        <v>41871</v>
      </c>
      <c r="P2041" s="21">
        <f t="shared" si="62"/>
        <v>0</v>
      </c>
      <c r="Q2041" s="22">
        <f t="shared" si="63"/>
        <v>0</v>
      </c>
    </row>
    <row r="2042" spans="1:17" x14ac:dyDescent="0.2">
      <c r="A2042" s="23">
        <v>127191</v>
      </c>
      <c r="B2042" s="17" t="s">
        <v>65</v>
      </c>
      <c r="C2042" s="17" t="s">
        <v>7771</v>
      </c>
      <c r="D2042" s="17" t="s">
        <v>57</v>
      </c>
      <c r="E2042" s="17" t="s">
        <v>7693</v>
      </c>
      <c r="F2042" s="17" t="s">
        <v>7694</v>
      </c>
      <c r="G2042" s="18">
        <v>0</v>
      </c>
      <c r="H2042" s="18">
        <v>2.6</v>
      </c>
      <c r="I2042" s="19">
        <v>495246</v>
      </c>
      <c r="J2042" s="20">
        <v>43595</v>
      </c>
      <c r="K2042" s="17" t="s">
        <v>10314</v>
      </c>
      <c r="L2042" s="17" t="s">
        <v>8879</v>
      </c>
      <c r="M2042" s="17" t="s">
        <v>4672</v>
      </c>
      <c r="O2042" s="20">
        <v>43738</v>
      </c>
      <c r="P2042" s="21">
        <f t="shared" si="62"/>
        <v>1</v>
      </c>
      <c r="Q2042" s="22">
        <f t="shared" si="63"/>
        <v>43738</v>
      </c>
    </row>
    <row r="2043" spans="1:17" x14ac:dyDescent="0.2">
      <c r="A2043" s="23">
        <v>127191</v>
      </c>
      <c r="B2043" s="17" t="s">
        <v>128</v>
      </c>
      <c r="C2043" s="17" t="s">
        <v>7950</v>
      </c>
      <c r="D2043" s="17" t="s">
        <v>57</v>
      </c>
      <c r="E2043" s="17" t="s">
        <v>7693</v>
      </c>
      <c r="F2043" s="17" t="s">
        <v>7694</v>
      </c>
      <c r="G2043" s="18">
        <v>2.5</v>
      </c>
      <c r="H2043" s="18">
        <v>4.9000000000000004</v>
      </c>
      <c r="I2043" s="19">
        <v>495246</v>
      </c>
      <c r="J2043" s="20">
        <v>43595</v>
      </c>
      <c r="K2043" s="17" t="s">
        <v>10314</v>
      </c>
      <c r="L2043" s="17" t="s">
        <v>8879</v>
      </c>
      <c r="M2043" s="17" t="s">
        <v>4672</v>
      </c>
      <c r="O2043" s="20">
        <v>43738</v>
      </c>
      <c r="P2043" s="21">
        <f t="shared" si="62"/>
        <v>1</v>
      </c>
      <c r="Q2043" s="22">
        <f t="shared" si="63"/>
        <v>43738</v>
      </c>
    </row>
    <row r="2044" spans="1:17" x14ac:dyDescent="0.2">
      <c r="A2044" s="23">
        <v>104520.01</v>
      </c>
      <c r="B2044" s="17" t="s">
        <v>152</v>
      </c>
      <c r="C2044" s="17" t="s">
        <v>7994</v>
      </c>
      <c r="D2044" s="17" t="s">
        <v>757</v>
      </c>
      <c r="E2044" s="17" t="s">
        <v>7693</v>
      </c>
      <c r="F2044" s="17" t="s">
        <v>7694</v>
      </c>
      <c r="G2044" s="18">
        <v>0</v>
      </c>
      <c r="H2044" s="18">
        <v>0.92</v>
      </c>
      <c r="I2044" s="19">
        <v>3256492.99</v>
      </c>
      <c r="J2044" s="20">
        <v>41733</v>
      </c>
      <c r="K2044" s="17" t="s">
        <v>9104</v>
      </c>
      <c r="L2044" s="17" t="s">
        <v>7699</v>
      </c>
      <c r="M2044" s="17" t="s">
        <v>9105</v>
      </c>
      <c r="N2044" s="20">
        <v>41958</v>
      </c>
      <c r="O2044" s="20">
        <v>41958</v>
      </c>
      <c r="P2044" s="21">
        <f t="shared" si="62"/>
        <v>0</v>
      </c>
      <c r="Q2044" s="22">
        <f t="shared" si="63"/>
        <v>0</v>
      </c>
    </row>
    <row r="2045" spans="1:17" x14ac:dyDescent="0.2">
      <c r="A2045" s="23">
        <v>119332</v>
      </c>
      <c r="B2045" s="17" t="s">
        <v>90</v>
      </c>
      <c r="C2045" s="17" t="s">
        <v>8116</v>
      </c>
      <c r="D2045" s="17" t="s">
        <v>435</v>
      </c>
      <c r="E2045" s="17" t="s">
        <v>7693</v>
      </c>
      <c r="F2045" s="17" t="s">
        <v>7694</v>
      </c>
      <c r="G2045" s="18">
        <v>11.19</v>
      </c>
      <c r="H2045" s="18">
        <v>20.53</v>
      </c>
      <c r="I2045" s="19">
        <v>358990.58</v>
      </c>
      <c r="J2045" s="20">
        <v>41684</v>
      </c>
      <c r="K2045" s="17" t="s">
        <v>9758</v>
      </c>
      <c r="L2045" s="17" t="s">
        <v>8034</v>
      </c>
      <c r="M2045" s="17" t="s">
        <v>8035</v>
      </c>
      <c r="N2045" s="20">
        <v>41838</v>
      </c>
      <c r="O2045" s="20">
        <v>41838</v>
      </c>
      <c r="P2045" s="21">
        <f t="shared" si="62"/>
        <v>0</v>
      </c>
      <c r="Q2045" s="22">
        <f t="shared" si="63"/>
        <v>0</v>
      </c>
    </row>
    <row r="2046" spans="1:17" x14ac:dyDescent="0.2">
      <c r="A2046" s="23">
        <v>127191</v>
      </c>
      <c r="B2046" s="17" t="s">
        <v>179</v>
      </c>
      <c r="C2046" s="17" t="s">
        <v>7717</v>
      </c>
      <c r="D2046" s="17" t="s">
        <v>57</v>
      </c>
      <c r="E2046" s="17" t="s">
        <v>7693</v>
      </c>
      <c r="F2046" s="17" t="s">
        <v>7694</v>
      </c>
      <c r="G2046" s="18">
        <v>15.15</v>
      </c>
      <c r="H2046" s="18">
        <v>18.2</v>
      </c>
      <c r="I2046" s="19">
        <v>495246</v>
      </c>
      <c r="J2046" s="20">
        <v>43595</v>
      </c>
      <c r="K2046" s="17" t="s">
        <v>10314</v>
      </c>
      <c r="L2046" s="17" t="s">
        <v>8879</v>
      </c>
      <c r="M2046" s="17" t="s">
        <v>4672</v>
      </c>
      <c r="O2046" s="20">
        <v>43738</v>
      </c>
      <c r="P2046" s="21">
        <f t="shared" si="62"/>
        <v>1</v>
      </c>
      <c r="Q2046" s="22">
        <f t="shared" si="63"/>
        <v>43738</v>
      </c>
    </row>
    <row r="2047" spans="1:17" x14ac:dyDescent="0.2">
      <c r="A2047" s="23">
        <v>127191</v>
      </c>
      <c r="B2047" s="17" t="s">
        <v>282</v>
      </c>
      <c r="C2047" s="17" t="s">
        <v>8099</v>
      </c>
      <c r="D2047" s="17" t="s">
        <v>57</v>
      </c>
      <c r="E2047" s="17" t="s">
        <v>7693</v>
      </c>
      <c r="F2047" s="17" t="s">
        <v>7694</v>
      </c>
      <c r="G2047" s="18">
        <v>2.65</v>
      </c>
      <c r="H2047" s="18">
        <v>8</v>
      </c>
      <c r="I2047" s="19">
        <v>495246</v>
      </c>
      <c r="J2047" s="20">
        <v>43595</v>
      </c>
      <c r="K2047" s="17" t="s">
        <v>10314</v>
      </c>
      <c r="L2047" s="17" t="s">
        <v>8879</v>
      </c>
      <c r="M2047" s="17" t="s">
        <v>4672</v>
      </c>
      <c r="O2047" s="20">
        <v>43738</v>
      </c>
      <c r="P2047" s="21">
        <f t="shared" si="62"/>
        <v>1</v>
      </c>
      <c r="Q2047" s="22">
        <f t="shared" si="63"/>
        <v>43738</v>
      </c>
    </row>
    <row r="2048" spans="1:17" x14ac:dyDescent="0.2">
      <c r="A2048" s="23">
        <v>84992.01</v>
      </c>
      <c r="B2048" s="17" t="s">
        <v>282</v>
      </c>
      <c r="C2048" s="17" t="s">
        <v>8099</v>
      </c>
      <c r="D2048" s="17" t="s">
        <v>752</v>
      </c>
      <c r="E2048" s="17" t="s">
        <v>7693</v>
      </c>
      <c r="F2048" s="17" t="s">
        <v>7694</v>
      </c>
      <c r="G2048" s="18">
        <v>26</v>
      </c>
      <c r="H2048" s="18">
        <v>30.02</v>
      </c>
      <c r="I2048" s="19">
        <v>1914953.93</v>
      </c>
      <c r="J2048" s="20">
        <v>41684</v>
      </c>
      <c r="K2048" s="17" t="s">
        <v>10316</v>
      </c>
      <c r="L2048" s="17" t="s">
        <v>7699</v>
      </c>
      <c r="M2048" s="17" t="s">
        <v>8764</v>
      </c>
      <c r="N2048" s="20">
        <v>41892</v>
      </c>
      <c r="O2048" s="20">
        <v>41892</v>
      </c>
      <c r="P2048" s="21">
        <f t="shared" si="62"/>
        <v>0</v>
      </c>
      <c r="Q2048" s="22">
        <f t="shared" si="63"/>
        <v>0</v>
      </c>
    </row>
    <row r="2049" spans="1:17" x14ac:dyDescent="0.2">
      <c r="A2049" s="23">
        <v>118758</v>
      </c>
      <c r="B2049" s="17" t="s">
        <v>241</v>
      </c>
      <c r="C2049" s="17" t="s">
        <v>7915</v>
      </c>
      <c r="D2049" s="17" t="s">
        <v>1209</v>
      </c>
      <c r="E2049" s="17" t="s">
        <v>7693</v>
      </c>
      <c r="F2049" s="17" t="s">
        <v>7694</v>
      </c>
      <c r="G2049" s="18">
        <v>5.1100000000000003</v>
      </c>
      <c r="H2049" s="18">
        <v>5.1100000000000003</v>
      </c>
      <c r="I2049" s="19">
        <v>259947.09</v>
      </c>
      <c r="J2049" s="20">
        <v>41684</v>
      </c>
      <c r="K2049" s="17" t="s">
        <v>8060</v>
      </c>
      <c r="L2049" s="17" t="s">
        <v>8034</v>
      </c>
      <c r="M2049" s="17" t="s">
        <v>8035</v>
      </c>
      <c r="N2049" s="20">
        <v>41834</v>
      </c>
      <c r="O2049" s="20">
        <v>41834</v>
      </c>
      <c r="P2049" s="21">
        <f t="shared" si="62"/>
        <v>0</v>
      </c>
      <c r="Q2049" s="22">
        <f t="shared" si="63"/>
        <v>0</v>
      </c>
    </row>
    <row r="2050" spans="1:17" x14ac:dyDescent="0.2">
      <c r="A2050" s="23">
        <v>127195</v>
      </c>
      <c r="B2050" s="17" t="s">
        <v>65</v>
      </c>
      <c r="C2050" s="17" t="s">
        <v>7771</v>
      </c>
      <c r="D2050" s="17" t="s">
        <v>369</v>
      </c>
      <c r="E2050" s="17" t="s">
        <v>7693</v>
      </c>
      <c r="F2050" s="17" t="s">
        <v>7694</v>
      </c>
      <c r="G2050" s="18">
        <v>18.593</v>
      </c>
      <c r="H2050" s="18">
        <v>20.283000000000001</v>
      </c>
      <c r="I2050" s="19">
        <v>763664</v>
      </c>
      <c r="J2050" s="20">
        <v>43553</v>
      </c>
      <c r="K2050" s="17" t="s">
        <v>10317</v>
      </c>
      <c r="L2050" s="17" t="s">
        <v>8605</v>
      </c>
      <c r="M2050" s="17" t="s">
        <v>3213</v>
      </c>
      <c r="O2050" s="20">
        <v>43738</v>
      </c>
      <c r="P2050" s="21">
        <f t="shared" si="62"/>
        <v>1</v>
      </c>
      <c r="Q2050" s="22">
        <f t="shared" si="63"/>
        <v>43738</v>
      </c>
    </row>
    <row r="2051" spans="1:17" x14ac:dyDescent="0.2">
      <c r="A2051" s="23">
        <v>127191</v>
      </c>
      <c r="B2051" s="17" t="s">
        <v>65</v>
      </c>
      <c r="C2051" s="17" t="s">
        <v>7771</v>
      </c>
      <c r="D2051" s="17" t="s">
        <v>57</v>
      </c>
      <c r="E2051" s="17" t="s">
        <v>7693</v>
      </c>
      <c r="F2051" s="17" t="s">
        <v>7694</v>
      </c>
      <c r="G2051" s="18">
        <v>13.85</v>
      </c>
      <c r="H2051" s="18">
        <v>15.84</v>
      </c>
      <c r="I2051" s="19">
        <v>495246</v>
      </c>
      <c r="J2051" s="20">
        <v>43595</v>
      </c>
      <c r="K2051" s="17" t="s">
        <v>10314</v>
      </c>
      <c r="L2051" s="17" t="s">
        <v>8879</v>
      </c>
      <c r="M2051" s="17" t="s">
        <v>4672</v>
      </c>
      <c r="O2051" s="20">
        <v>43738</v>
      </c>
      <c r="P2051" s="21">
        <f t="shared" ref="P2051:P2114" si="64">IF(N2051=O2051,0,1)</f>
        <v>1</v>
      </c>
      <c r="Q2051" s="22">
        <f t="shared" ref="Q2051:Q2114" si="65">O2051-N2051</f>
        <v>43738</v>
      </c>
    </row>
    <row r="2052" spans="1:17" x14ac:dyDescent="0.2">
      <c r="A2052" s="23">
        <v>102346.01</v>
      </c>
      <c r="B2052" s="17" t="s">
        <v>241</v>
      </c>
      <c r="C2052" s="17" t="s">
        <v>7915</v>
      </c>
      <c r="D2052" s="17" t="s">
        <v>322</v>
      </c>
      <c r="E2052" s="17" t="s">
        <v>7693</v>
      </c>
      <c r="F2052" s="17" t="s">
        <v>7694</v>
      </c>
      <c r="G2052" s="18">
        <v>0</v>
      </c>
      <c r="H2052" s="18">
        <v>3.55</v>
      </c>
      <c r="I2052" s="19">
        <v>118039.73</v>
      </c>
      <c r="J2052" s="20">
        <v>41684</v>
      </c>
      <c r="K2052" s="17" t="s">
        <v>8060</v>
      </c>
      <c r="L2052" s="17" t="s">
        <v>8034</v>
      </c>
      <c r="M2052" s="17" t="s">
        <v>10318</v>
      </c>
      <c r="N2052" s="20">
        <v>41834</v>
      </c>
      <c r="O2052" s="20">
        <v>41834</v>
      </c>
      <c r="P2052" s="21">
        <f t="shared" si="64"/>
        <v>0</v>
      </c>
      <c r="Q2052" s="22">
        <f t="shared" si="65"/>
        <v>0</v>
      </c>
    </row>
    <row r="2053" spans="1:17" x14ac:dyDescent="0.2">
      <c r="A2053" s="23">
        <v>127191</v>
      </c>
      <c r="B2053" s="17" t="s">
        <v>65</v>
      </c>
      <c r="C2053" s="17" t="s">
        <v>7771</v>
      </c>
      <c r="D2053" s="17" t="s">
        <v>57</v>
      </c>
      <c r="E2053" s="17" t="s">
        <v>7693</v>
      </c>
      <c r="F2053" s="17" t="s">
        <v>7694</v>
      </c>
      <c r="G2053" s="18">
        <v>0</v>
      </c>
      <c r="H2053" s="18">
        <v>3.65</v>
      </c>
      <c r="I2053" s="19">
        <v>495246</v>
      </c>
      <c r="J2053" s="20">
        <v>43595</v>
      </c>
      <c r="K2053" s="17" t="s">
        <v>10314</v>
      </c>
      <c r="L2053" s="17" t="s">
        <v>8879</v>
      </c>
      <c r="M2053" s="17" t="s">
        <v>4672</v>
      </c>
      <c r="O2053" s="20">
        <v>43738</v>
      </c>
      <c r="P2053" s="21">
        <f t="shared" si="64"/>
        <v>1</v>
      </c>
      <c r="Q2053" s="22">
        <f t="shared" si="65"/>
        <v>43738</v>
      </c>
    </row>
    <row r="2054" spans="1:17" x14ac:dyDescent="0.2">
      <c r="A2054" s="23">
        <v>84065.01</v>
      </c>
      <c r="B2054" s="17" t="s">
        <v>186</v>
      </c>
      <c r="C2054" s="17" t="s">
        <v>7872</v>
      </c>
      <c r="D2054" s="17" t="s">
        <v>7260</v>
      </c>
      <c r="E2054" s="17" t="s">
        <v>7693</v>
      </c>
      <c r="F2054" s="17" t="s">
        <v>7694</v>
      </c>
      <c r="G2054" s="18">
        <v>0</v>
      </c>
      <c r="H2054" s="18">
        <v>7.8</v>
      </c>
      <c r="I2054" s="19">
        <v>1059241.68</v>
      </c>
      <c r="J2054" s="20">
        <v>41684</v>
      </c>
      <c r="K2054" s="17" t="s">
        <v>10319</v>
      </c>
      <c r="L2054" s="17" t="s">
        <v>7874</v>
      </c>
      <c r="M2054" s="17" t="s">
        <v>8066</v>
      </c>
      <c r="N2054" s="20">
        <v>41767</v>
      </c>
      <c r="O2054" s="20">
        <v>41767</v>
      </c>
      <c r="P2054" s="21">
        <f t="shared" si="64"/>
        <v>0</v>
      </c>
      <c r="Q2054" s="22">
        <f t="shared" si="65"/>
        <v>0</v>
      </c>
    </row>
    <row r="2055" spans="1:17" x14ac:dyDescent="0.2">
      <c r="A2055" s="23">
        <v>82826.03</v>
      </c>
      <c r="B2055" s="17" t="s">
        <v>278</v>
      </c>
      <c r="C2055" s="17" t="s">
        <v>7968</v>
      </c>
      <c r="D2055" s="17" t="s">
        <v>8463</v>
      </c>
      <c r="E2055" s="17" t="s">
        <v>7693</v>
      </c>
      <c r="F2055" s="17" t="s">
        <v>7694</v>
      </c>
      <c r="G2055" s="18">
        <v>0</v>
      </c>
      <c r="H2055" s="18">
        <v>3.4</v>
      </c>
      <c r="I2055" s="19">
        <v>269490.48</v>
      </c>
      <c r="J2055" s="20">
        <v>42048</v>
      </c>
      <c r="K2055" s="17" t="s">
        <v>8464</v>
      </c>
      <c r="L2055" s="17" t="s">
        <v>8034</v>
      </c>
      <c r="M2055" s="17" t="s">
        <v>8465</v>
      </c>
      <c r="N2055" s="20">
        <v>42180</v>
      </c>
      <c r="O2055" s="20">
        <v>42180</v>
      </c>
      <c r="P2055" s="21">
        <f t="shared" si="64"/>
        <v>0</v>
      </c>
      <c r="Q2055" s="22">
        <f t="shared" si="65"/>
        <v>0</v>
      </c>
    </row>
    <row r="2056" spans="1:17" x14ac:dyDescent="0.2">
      <c r="A2056" s="23">
        <v>127191</v>
      </c>
      <c r="B2056" s="17" t="s">
        <v>179</v>
      </c>
      <c r="C2056" s="17" t="s">
        <v>7717</v>
      </c>
      <c r="D2056" s="17" t="s">
        <v>57</v>
      </c>
      <c r="E2056" s="17" t="s">
        <v>7693</v>
      </c>
      <c r="F2056" s="17" t="s">
        <v>7694</v>
      </c>
      <c r="G2056" s="18">
        <v>0</v>
      </c>
      <c r="H2056" s="18">
        <v>3.85</v>
      </c>
      <c r="I2056" s="19">
        <v>495246</v>
      </c>
      <c r="J2056" s="20">
        <v>43595</v>
      </c>
      <c r="K2056" s="17" t="s">
        <v>10314</v>
      </c>
      <c r="L2056" s="17" t="s">
        <v>8879</v>
      </c>
      <c r="M2056" s="17" t="s">
        <v>4672</v>
      </c>
      <c r="O2056" s="20">
        <v>43738</v>
      </c>
      <c r="P2056" s="21">
        <f t="shared" si="64"/>
        <v>1</v>
      </c>
      <c r="Q2056" s="22">
        <f t="shared" si="65"/>
        <v>43738</v>
      </c>
    </row>
    <row r="2057" spans="1:17" x14ac:dyDescent="0.2">
      <c r="A2057" s="23">
        <v>82247.02</v>
      </c>
      <c r="B2057" s="17" t="s">
        <v>366</v>
      </c>
      <c r="C2057" s="17" t="s">
        <v>7902</v>
      </c>
      <c r="D2057" s="17" t="s">
        <v>999</v>
      </c>
      <c r="E2057" s="17" t="s">
        <v>7693</v>
      </c>
      <c r="F2057" s="17" t="s">
        <v>7694</v>
      </c>
      <c r="G2057" s="18">
        <v>5.81</v>
      </c>
      <c r="H2057" s="18">
        <v>8.51</v>
      </c>
      <c r="I2057" s="19">
        <v>343001.58</v>
      </c>
      <c r="J2057" s="20">
        <v>42048</v>
      </c>
      <c r="K2057" s="17" t="s">
        <v>8468</v>
      </c>
      <c r="L2057" s="17" t="s">
        <v>8034</v>
      </c>
      <c r="M2057" s="17" t="s">
        <v>8469</v>
      </c>
      <c r="N2057" s="20">
        <v>42255</v>
      </c>
      <c r="O2057" s="20">
        <v>42255</v>
      </c>
      <c r="P2057" s="21">
        <f t="shared" si="64"/>
        <v>0</v>
      </c>
      <c r="Q2057" s="22">
        <f t="shared" si="65"/>
        <v>0</v>
      </c>
    </row>
    <row r="2058" spans="1:17" x14ac:dyDescent="0.2">
      <c r="A2058" s="23">
        <v>119625</v>
      </c>
      <c r="B2058" s="17" t="s">
        <v>231</v>
      </c>
      <c r="C2058" s="17" t="s">
        <v>7761</v>
      </c>
      <c r="D2058" s="17" t="s">
        <v>538</v>
      </c>
      <c r="E2058" s="17" t="s">
        <v>7693</v>
      </c>
      <c r="F2058" s="17" t="s">
        <v>7694</v>
      </c>
      <c r="G2058" s="18">
        <v>10.99</v>
      </c>
      <c r="H2058" s="18">
        <v>12.85</v>
      </c>
      <c r="I2058" s="19">
        <v>821149.01</v>
      </c>
      <c r="J2058" s="20">
        <v>42048</v>
      </c>
      <c r="K2058" s="17" t="s">
        <v>10321</v>
      </c>
      <c r="L2058" s="17" t="s">
        <v>7763</v>
      </c>
      <c r="M2058" s="17" t="s">
        <v>10322</v>
      </c>
      <c r="N2058" s="20">
        <v>42255</v>
      </c>
      <c r="O2058" s="20">
        <v>42255</v>
      </c>
      <c r="P2058" s="21">
        <f t="shared" si="64"/>
        <v>0</v>
      </c>
      <c r="Q2058" s="22">
        <f t="shared" si="65"/>
        <v>0</v>
      </c>
    </row>
    <row r="2059" spans="1:17" x14ac:dyDescent="0.2">
      <c r="A2059" s="23">
        <v>127191</v>
      </c>
      <c r="B2059" s="17" t="s">
        <v>282</v>
      </c>
      <c r="C2059" s="17" t="s">
        <v>8099</v>
      </c>
      <c r="D2059" s="17" t="s">
        <v>57</v>
      </c>
      <c r="E2059" s="17" t="s">
        <v>7693</v>
      </c>
      <c r="F2059" s="17" t="s">
        <v>7694</v>
      </c>
      <c r="G2059" s="18">
        <v>13</v>
      </c>
      <c r="H2059" s="18">
        <v>17</v>
      </c>
      <c r="I2059" s="19">
        <v>495246</v>
      </c>
      <c r="J2059" s="20">
        <v>43595</v>
      </c>
      <c r="K2059" s="17" t="s">
        <v>10314</v>
      </c>
      <c r="L2059" s="17" t="s">
        <v>8879</v>
      </c>
      <c r="M2059" s="17" t="s">
        <v>4672</v>
      </c>
      <c r="O2059" s="20">
        <v>43738</v>
      </c>
      <c r="P2059" s="21">
        <f t="shared" si="64"/>
        <v>1</v>
      </c>
      <c r="Q2059" s="22">
        <f t="shared" si="65"/>
        <v>43738</v>
      </c>
    </row>
    <row r="2060" spans="1:17" x14ac:dyDescent="0.2">
      <c r="A2060" s="23">
        <v>102102.02</v>
      </c>
      <c r="B2060" s="17" t="s">
        <v>65</v>
      </c>
      <c r="C2060" s="17" t="s">
        <v>7771</v>
      </c>
      <c r="D2060" s="17" t="s">
        <v>421</v>
      </c>
      <c r="E2060" s="17" t="s">
        <v>7693</v>
      </c>
      <c r="F2060" s="17" t="s">
        <v>7694</v>
      </c>
      <c r="G2060" s="18">
        <v>0</v>
      </c>
      <c r="H2060" s="18">
        <v>4.47</v>
      </c>
      <c r="I2060" s="19">
        <v>1419167.13</v>
      </c>
      <c r="J2060" s="20">
        <v>42090</v>
      </c>
      <c r="K2060" s="17" t="s">
        <v>10324</v>
      </c>
      <c r="L2060" s="17" t="s">
        <v>8605</v>
      </c>
      <c r="M2060" s="17" t="s">
        <v>8193</v>
      </c>
      <c r="N2060" s="20">
        <v>42219</v>
      </c>
      <c r="O2060" s="20">
        <v>42219</v>
      </c>
      <c r="P2060" s="21">
        <f t="shared" si="64"/>
        <v>0</v>
      </c>
      <c r="Q2060" s="22">
        <f t="shared" si="65"/>
        <v>0</v>
      </c>
    </row>
    <row r="2061" spans="1:17" x14ac:dyDescent="0.2">
      <c r="A2061" s="23">
        <v>120427</v>
      </c>
      <c r="B2061" s="17" t="s">
        <v>128</v>
      </c>
      <c r="C2061" s="17" t="s">
        <v>7950</v>
      </c>
      <c r="D2061" s="17" t="s">
        <v>129</v>
      </c>
      <c r="E2061" s="17" t="s">
        <v>7693</v>
      </c>
      <c r="F2061" s="17" t="s">
        <v>7694</v>
      </c>
      <c r="G2061" s="18">
        <v>11.03</v>
      </c>
      <c r="H2061" s="18">
        <v>14.6</v>
      </c>
      <c r="I2061" s="19">
        <v>1168677.23</v>
      </c>
      <c r="J2061" s="20">
        <v>42090</v>
      </c>
      <c r="K2061" s="17" t="s">
        <v>10326</v>
      </c>
      <c r="L2061" s="17" t="s">
        <v>7699</v>
      </c>
      <c r="M2061" s="17" t="s">
        <v>8584</v>
      </c>
      <c r="N2061" s="20">
        <v>42237</v>
      </c>
      <c r="O2061" s="20">
        <v>42237</v>
      </c>
      <c r="P2061" s="21">
        <f t="shared" si="64"/>
        <v>0</v>
      </c>
      <c r="Q2061" s="22">
        <f t="shared" si="65"/>
        <v>0</v>
      </c>
    </row>
    <row r="2062" spans="1:17" x14ac:dyDescent="0.2">
      <c r="A2062" s="23">
        <v>120425</v>
      </c>
      <c r="B2062" s="17" t="s">
        <v>316</v>
      </c>
      <c r="C2062" s="17" t="s">
        <v>7800</v>
      </c>
      <c r="D2062" s="17" t="s">
        <v>448</v>
      </c>
      <c r="E2062" s="17" t="s">
        <v>7693</v>
      </c>
      <c r="F2062" s="17" t="s">
        <v>7694</v>
      </c>
      <c r="G2062" s="18">
        <v>17.43</v>
      </c>
      <c r="H2062" s="18">
        <v>18.72</v>
      </c>
      <c r="I2062" s="19">
        <v>1077689.46</v>
      </c>
      <c r="J2062" s="20">
        <v>42090</v>
      </c>
      <c r="K2062" s="17" t="s">
        <v>9128</v>
      </c>
      <c r="L2062" s="17" t="s">
        <v>7927</v>
      </c>
      <c r="M2062" s="17" t="s">
        <v>9129</v>
      </c>
      <c r="N2062" s="20">
        <v>42277</v>
      </c>
      <c r="O2062" s="20">
        <v>42277</v>
      </c>
      <c r="P2062" s="21">
        <f t="shared" si="64"/>
        <v>0</v>
      </c>
      <c r="Q2062" s="22">
        <f t="shared" si="65"/>
        <v>0</v>
      </c>
    </row>
    <row r="2063" spans="1:17" x14ac:dyDescent="0.2">
      <c r="A2063" s="23">
        <v>127191</v>
      </c>
      <c r="B2063" s="17" t="s">
        <v>128</v>
      </c>
      <c r="C2063" s="17" t="s">
        <v>7950</v>
      </c>
      <c r="D2063" s="17" t="s">
        <v>57</v>
      </c>
      <c r="E2063" s="17" t="s">
        <v>7693</v>
      </c>
      <c r="F2063" s="17" t="s">
        <v>7694</v>
      </c>
      <c r="G2063" s="18">
        <v>23.4</v>
      </c>
      <c r="H2063" s="18">
        <v>25.3</v>
      </c>
      <c r="I2063" s="19">
        <v>495246</v>
      </c>
      <c r="J2063" s="20">
        <v>43595</v>
      </c>
      <c r="K2063" s="17" t="s">
        <v>10314</v>
      </c>
      <c r="L2063" s="17" t="s">
        <v>8879</v>
      </c>
      <c r="M2063" s="17" t="s">
        <v>4672</v>
      </c>
      <c r="O2063" s="20">
        <v>43738</v>
      </c>
      <c r="P2063" s="21">
        <f t="shared" si="64"/>
        <v>1</v>
      </c>
      <c r="Q2063" s="22">
        <f t="shared" si="65"/>
        <v>43738</v>
      </c>
    </row>
    <row r="2064" spans="1:17" x14ac:dyDescent="0.2">
      <c r="A2064" s="23">
        <v>117803</v>
      </c>
      <c r="B2064" s="17" t="s">
        <v>18</v>
      </c>
      <c r="C2064" s="17" t="s">
        <v>7700</v>
      </c>
      <c r="D2064" s="17" t="s">
        <v>503</v>
      </c>
      <c r="E2064" s="17" t="s">
        <v>7693</v>
      </c>
      <c r="F2064" s="17" t="s">
        <v>7694</v>
      </c>
      <c r="G2064" s="18">
        <v>3.39</v>
      </c>
      <c r="H2064" s="18">
        <v>5.86</v>
      </c>
      <c r="I2064" s="19">
        <v>1355288.12</v>
      </c>
      <c r="J2064" s="20">
        <v>41684</v>
      </c>
      <c r="K2064" s="17" t="s">
        <v>10327</v>
      </c>
      <c r="L2064" s="17" t="s">
        <v>7822</v>
      </c>
      <c r="M2064" s="17" t="s">
        <v>8074</v>
      </c>
      <c r="N2064" s="20">
        <v>41879</v>
      </c>
      <c r="O2064" s="20">
        <v>41879</v>
      </c>
      <c r="P2064" s="21">
        <f t="shared" si="64"/>
        <v>0</v>
      </c>
      <c r="Q2064" s="22">
        <f t="shared" si="65"/>
        <v>0</v>
      </c>
    </row>
    <row r="2065" spans="1:17" x14ac:dyDescent="0.2">
      <c r="A2065" s="23">
        <v>84630.01</v>
      </c>
      <c r="B2065" s="17" t="s">
        <v>276</v>
      </c>
      <c r="C2065" s="17" t="s">
        <v>8400</v>
      </c>
      <c r="D2065" s="17" t="s">
        <v>4675</v>
      </c>
      <c r="E2065" s="17" t="s">
        <v>7693</v>
      </c>
      <c r="F2065" s="17" t="s">
        <v>7694</v>
      </c>
      <c r="G2065" s="18">
        <v>0</v>
      </c>
      <c r="H2065" s="18">
        <v>7.57</v>
      </c>
      <c r="I2065" s="19">
        <v>288711.76</v>
      </c>
      <c r="J2065" s="20">
        <v>41684</v>
      </c>
      <c r="K2065" s="17" t="s">
        <v>8785</v>
      </c>
      <c r="L2065" s="17" t="s">
        <v>8034</v>
      </c>
      <c r="M2065" s="17" t="s">
        <v>8035</v>
      </c>
      <c r="N2065" s="20">
        <v>41912</v>
      </c>
      <c r="O2065" s="20">
        <v>41912</v>
      </c>
      <c r="P2065" s="21">
        <f t="shared" si="64"/>
        <v>0</v>
      </c>
      <c r="Q2065" s="22">
        <f t="shared" si="65"/>
        <v>0</v>
      </c>
    </row>
    <row r="2066" spans="1:17" x14ac:dyDescent="0.2">
      <c r="A2066" s="23">
        <v>118742</v>
      </c>
      <c r="B2066" s="17" t="s">
        <v>280</v>
      </c>
      <c r="C2066" s="17" t="s">
        <v>8118</v>
      </c>
      <c r="D2066" s="17" t="s">
        <v>448</v>
      </c>
      <c r="E2066" s="17" t="s">
        <v>7693</v>
      </c>
      <c r="F2066" s="17" t="s">
        <v>7694</v>
      </c>
      <c r="G2066" s="18">
        <v>2.2799999999999998</v>
      </c>
      <c r="H2066" s="18">
        <v>5.38</v>
      </c>
      <c r="I2066" s="19">
        <v>447283.57</v>
      </c>
      <c r="J2066" s="20">
        <v>41684</v>
      </c>
      <c r="K2066" s="17" t="s">
        <v>10328</v>
      </c>
      <c r="L2066" s="17" t="s">
        <v>7773</v>
      </c>
      <c r="M2066" s="17" t="s">
        <v>9828</v>
      </c>
      <c r="N2066" s="20">
        <v>41873</v>
      </c>
      <c r="O2066" s="20">
        <v>41873</v>
      </c>
      <c r="P2066" s="21">
        <f t="shared" si="64"/>
        <v>0</v>
      </c>
      <c r="Q2066" s="22">
        <f t="shared" si="65"/>
        <v>0</v>
      </c>
    </row>
    <row r="2067" spans="1:17" x14ac:dyDescent="0.2">
      <c r="A2067" s="23">
        <v>84748.01</v>
      </c>
      <c r="B2067" s="17" t="s">
        <v>102</v>
      </c>
      <c r="C2067" s="17" t="s">
        <v>7969</v>
      </c>
      <c r="D2067" s="17" t="s">
        <v>5308</v>
      </c>
      <c r="E2067" s="17" t="s">
        <v>7693</v>
      </c>
      <c r="F2067" s="17" t="s">
        <v>7694</v>
      </c>
      <c r="G2067" s="18">
        <v>0</v>
      </c>
      <c r="H2067" s="18">
        <v>3.35</v>
      </c>
      <c r="I2067" s="19">
        <v>109835.04</v>
      </c>
      <c r="J2067" s="20">
        <v>41684</v>
      </c>
      <c r="K2067" s="17" t="s">
        <v>8760</v>
      </c>
      <c r="L2067" s="17" t="s">
        <v>8034</v>
      </c>
      <c r="M2067" s="17" t="s">
        <v>8035</v>
      </c>
      <c r="N2067" s="20">
        <v>41900</v>
      </c>
      <c r="O2067" s="20">
        <v>41900</v>
      </c>
      <c r="P2067" s="21">
        <f t="shared" si="64"/>
        <v>0</v>
      </c>
      <c r="Q2067" s="22">
        <f t="shared" si="65"/>
        <v>0</v>
      </c>
    </row>
    <row r="2068" spans="1:17" x14ac:dyDescent="0.2">
      <c r="A2068" s="23">
        <v>85083.01</v>
      </c>
      <c r="B2068" s="17" t="s">
        <v>107</v>
      </c>
      <c r="C2068" s="17" t="s">
        <v>7740</v>
      </c>
      <c r="D2068" s="17" t="s">
        <v>1124</v>
      </c>
      <c r="E2068" s="17" t="s">
        <v>7693</v>
      </c>
      <c r="F2068" s="17" t="s">
        <v>7710</v>
      </c>
      <c r="G2068" s="18">
        <v>13.21</v>
      </c>
      <c r="H2068" s="18">
        <v>17.760000000000002</v>
      </c>
      <c r="I2068" s="19">
        <v>134837.42000000001</v>
      </c>
      <c r="J2068" s="20">
        <v>42048</v>
      </c>
      <c r="K2068" s="17" t="s">
        <v>10100</v>
      </c>
      <c r="L2068" s="17" t="s">
        <v>8034</v>
      </c>
      <c r="M2068" s="17" t="s">
        <v>8035</v>
      </c>
      <c r="N2068" s="20">
        <v>42284</v>
      </c>
      <c r="O2068" s="20">
        <v>42284</v>
      </c>
      <c r="P2068" s="21">
        <f t="shared" si="64"/>
        <v>0</v>
      </c>
      <c r="Q2068" s="22">
        <f t="shared" si="65"/>
        <v>0</v>
      </c>
    </row>
    <row r="2069" spans="1:17" x14ac:dyDescent="0.2">
      <c r="A2069" s="23">
        <v>121062</v>
      </c>
      <c r="B2069" s="17" t="s">
        <v>18</v>
      </c>
      <c r="C2069" s="17" t="s">
        <v>7700</v>
      </c>
      <c r="D2069" s="17" t="s">
        <v>527</v>
      </c>
      <c r="E2069" s="17" t="s">
        <v>7693</v>
      </c>
      <c r="F2069" s="17" t="s">
        <v>7694</v>
      </c>
      <c r="G2069" s="18">
        <v>12.4</v>
      </c>
      <c r="H2069" s="18">
        <v>14.23</v>
      </c>
      <c r="I2069" s="19">
        <v>1279742</v>
      </c>
      <c r="J2069" s="20">
        <v>42090</v>
      </c>
      <c r="K2069" s="17" t="s">
        <v>9777</v>
      </c>
      <c r="L2069" s="17" t="s">
        <v>7702</v>
      </c>
      <c r="M2069" s="17" t="s">
        <v>9126</v>
      </c>
      <c r="N2069" s="20">
        <v>42493</v>
      </c>
      <c r="O2069" s="20">
        <v>42493</v>
      </c>
      <c r="P2069" s="21">
        <f t="shared" si="64"/>
        <v>0</v>
      </c>
      <c r="Q2069" s="22">
        <f t="shared" si="65"/>
        <v>0</v>
      </c>
    </row>
    <row r="2070" spans="1:17" x14ac:dyDescent="0.2">
      <c r="A2070" s="23">
        <v>83814.02</v>
      </c>
      <c r="B2070" s="17" t="s">
        <v>231</v>
      </c>
      <c r="C2070" s="17" t="s">
        <v>7761</v>
      </c>
      <c r="D2070" s="17" t="s">
        <v>114</v>
      </c>
      <c r="E2070" s="17" t="s">
        <v>7693</v>
      </c>
      <c r="F2070" s="17" t="s">
        <v>7694</v>
      </c>
      <c r="G2070" s="18">
        <v>5.5</v>
      </c>
      <c r="H2070" s="18">
        <v>12.71</v>
      </c>
      <c r="I2070" s="19">
        <v>6938138.9800000004</v>
      </c>
      <c r="J2070" s="20">
        <v>41978</v>
      </c>
      <c r="K2070" s="17" t="s">
        <v>10331</v>
      </c>
      <c r="L2070" s="17" t="s">
        <v>7763</v>
      </c>
      <c r="M2070" s="17" t="s">
        <v>8482</v>
      </c>
      <c r="N2070" s="20">
        <v>42256</v>
      </c>
      <c r="O2070" s="20">
        <v>42256</v>
      </c>
      <c r="P2070" s="21">
        <f t="shared" si="64"/>
        <v>0</v>
      </c>
      <c r="Q2070" s="22">
        <f t="shared" si="65"/>
        <v>0</v>
      </c>
    </row>
    <row r="2071" spans="1:17" x14ac:dyDescent="0.2">
      <c r="A2071" s="23">
        <v>119417</v>
      </c>
      <c r="B2071" s="17" t="s">
        <v>40</v>
      </c>
      <c r="C2071" s="17" t="s">
        <v>7781</v>
      </c>
      <c r="D2071" s="17" t="s">
        <v>9466</v>
      </c>
      <c r="E2071" s="17" t="s">
        <v>7693</v>
      </c>
      <c r="F2071" s="17" t="s">
        <v>7694</v>
      </c>
      <c r="G2071" s="18">
        <v>0</v>
      </c>
      <c r="H2071" s="18">
        <v>4.55</v>
      </c>
      <c r="I2071" s="19">
        <v>902484.98</v>
      </c>
      <c r="J2071" s="20">
        <v>42412</v>
      </c>
      <c r="K2071" s="17" t="s">
        <v>9467</v>
      </c>
      <c r="L2071" s="17" t="s">
        <v>7699</v>
      </c>
      <c r="M2071" s="17" t="s">
        <v>3213</v>
      </c>
      <c r="N2071" s="20">
        <v>42625</v>
      </c>
      <c r="O2071" s="20">
        <v>42625</v>
      </c>
      <c r="P2071" s="21">
        <f t="shared" si="64"/>
        <v>0</v>
      </c>
      <c r="Q2071" s="22">
        <f t="shared" si="65"/>
        <v>0</v>
      </c>
    </row>
    <row r="2072" spans="1:17" x14ac:dyDescent="0.2">
      <c r="A2072" s="23">
        <v>127621</v>
      </c>
      <c r="B2072" s="17" t="s">
        <v>18</v>
      </c>
      <c r="C2072" s="17" t="s">
        <v>7700</v>
      </c>
      <c r="D2072" s="17" t="s">
        <v>114</v>
      </c>
      <c r="E2072" s="17" t="s">
        <v>7693</v>
      </c>
      <c r="F2072" s="17" t="s">
        <v>7694</v>
      </c>
      <c r="G2072" s="18">
        <v>1.1000000000000001</v>
      </c>
      <c r="H2072" s="18">
        <v>4.95</v>
      </c>
      <c r="I2072" s="19">
        <v>4018304</v>
      </c>
      <c r="J2072" s="20">
        <v>43441</v>
      </c>
      <c r="K2072" s="17" t="s">
        <v>10332</v>
      </c>
      <c r="L2072" s="17" t="s">
        <v>7937</v>
      </c>
      <c r="M2072" s="17" t="s">
        <v>3213</v>
      </c>
      <c r="O2072" s="20">
        <v>43745</v>
      </c>
      <c r="P2072" s="21">
        <f t="shared" si="64"/>
        <v>1</v>
      </c>
      <c r="Q2072" s="22">
        <f t="shared" si="65"/>
        <v>43745</v>
      </c>
    </row>
    <row r="2073" spans="1:17" x14ac:dyDescent="0.2">
      <c r="A2073" s="23">
        <v>122463</v>
      </c>
      <c r="B2073" s="17" t="s">
        <v>40</v>
      </c>
      <c r="C2073" s="17" t="s">
        <v>7781</v>
      </c>
      <c r="D2073" s="17" t="s">
        <v>363</v>
      </c>
      <c r="E2073" s="17" t="s">
        <v>7693</v>
      </c>
      <c r="F2073" s="17" t="s">
        <v>7694</v>
      </c>
      <c r="G2073" s="18">
        <v>15.53</v>
      </c>
      <c r="H2073" s="18">
        <v>17.3</v>
      </c>
      <c r="I2073" s="19">
        <v>398502.73</v>
      </c>
      <c r="J2073" s="20">
        <v>42545</v>
      </c>
      <c r="K2073" s="17" t="s">
        <v>10333</v>
      </c>
      <c r="L2073" s="17" t="s">
        <v>7699</v>
      </c>
      <c r="M2073" s="17" t="s">
        <v>10334</v>
      </c>
      <c r="N2073" s="20">
        <v>42683</v>
      </c>
      <c r="O2073" s="20">
        <v>42683</v>
      </c>
      <c r="P2073" s="21">
        <f t="shared" si="64"/>
        <v>0</v>
      </c>
      <c r="Q2073" s="22">
        <f t="shared" si="65"/>
        <v>0</v>
      </c>
    </row>
    <row r="2074" spans="1:17" x14ac:dyDescent="0.2">
      <c r="A2074" s="23">
        <v>122511</v>
      </c>
      <c r="B2074" s="17" t="s">
        <v>183</v>
      </c>
      <c r="C2074" s="17" t="s">
        <v>7835</v>
      </c>
      <c r="D2074" s="17" t="s">
        <v>9350</v>
      </c>
      <c r="E2074" s="17" t="s">
        <v>7693</v>
      </c>
      <c r="F2074" s="17" t="s">
        <v>7694</v>
      </c>
      <c r="G2074" s="18">
        <v>4.18</v>
      </c>
      <c r="H2074" s="18">
        <v>6.07</v>
      </c>
      <c r="I2074" s="19">
        <v>164611.54999999999</v>
      </c>
      <c r="J2074" s="20">
        <v>42545</v>
      </c>
      <c r="K2074" s="17" t="s">
        <v>10335</v>
      </c>
      <c r="L2074" s="17" t="s">
        <v>7927</v>
      </c>
      <c r="M2074" s="17" t="s">
        <v>9715</v>
      </c>
      <c r="N2074" s="20">
        <v>42629</v>
      </c>
      <c r="O2074" s="20">
        <v>42629</v>
      </c>
      <c r="P2074" s="21">
        <f t="shared" si="64"/>
        <v>0</v>
      </c>
      <c r="Q2074" s="22">
        <f t="shared" si="65"/>
        <v>0</v>
      </c>
    </row>
    <row r="2075" spans="1:17" x14ac:dyDescent="0.2">
      <c r="A2075" s="23">
        <v>122076</v>
      </c>
      <c r="B2075" s="17" t="s">
        <v>179</v>
      </c>
      <c r="C2075" s="17" t="s">
        <v>7717</v>
      </c>
      <c r="D2075" s="17" t="s">
        <v>369</v>
      </c>
      <c r="E2075" s="17" t="s">
        <v>7693</v>
      </c>
      <c r="F2075" s="17" t="s">
        <v>7694</v>
      </c>
      <c r="G2075" s="18">
        <v>8.89</v>
      </c>
      <c r="H2075" s="18">
        <v>10.75</v>
      </c>
      <c r="I2075" s="19">
        <v>934209.55</v>
      </c>
      <c r="J2075" s="20">
        <v>42545</v>
      </c>
      <c r="K2075" s="17" t="s">
        <v>9520</v>
      </c>
      <c r="L2075" s="17" t="s">
        <v>7957</v>
      </c>
      <c r="M2075" s="17" t="s">
        <v>9133</v>
      </c>
      <c r="N2075" s="20">
        <v>42689</v>
      </c>
      <c r="O2075" s="20">
        <v>42689</v>
      </c>
      <c r="P2075" s="21">
        <f t="shared" si="64"/>
        <v>0</v>
      </c>
      <c r="Q2075" s="22">
        <f t="shared" si="65"/>
        <v>0</v>
      </c>
    </row>
    <row r="2076" spans="1:17" x14ac:dyDescent="0.2">
      <c r="A2076" s="23">
        <v>122086</v>
      </c>
      <c r="B2076" s="17" t="s">
        <v>197</v>
      </c>
      <c r="C2076" s="17" t="s">
        <v>7759</v>
      </c>
      <c r="D2076" s="17" t="s">
        <v>99</v>
      </c>
      <c r="E2076" s="17" t="s">
        <v>7693</v>
      </c>
      <c r="F2076" s="17" t="s">
        <v>7694</v>
      </c>
      <c r="G2076" s="18">
        <v>2.04</v>
      </c>
      <c r="H2076" s="18">
        <v>4.3600000000000003</v>
      </c>
      <c r="I2076" s="19">
        <v>1008541.26</v>
      </c>
      <c r="J2076" s="20">
        <v>42545</v>
      </c>
      <c r="K2076" s="17" t="s">
        <v>10336</v>
      </c>
      <c r="L2076" s="17" t="s">
        <v>7699</v>
      </c>
      <c r="M2076" s="17" t="s">
        <v>10337</v>
      </c>
      <c r="N2076" s="20">
        <v>42894</v>
      </c>
      <c r="O2076" s="20">
        <v>42894</v>
      </c>
      <c r="P2076" s="21">
        <f t="shared" si="64"/>
        <v>0</v>
      </c>
      <c r="Q2076" s="22">
        <f t="shared" si="65"/>
        <v>0</v>
      </c>
    </row>
    <row r="2077" spans="1:17" x14ac:dyDescent="0.2">
      <c r="A2077" s="23">
        <v>124907</v>
      </c>
      <c r="B2077" s="17" t="s">
        <v>212</v>
      </c>
      <c r="C2077" s="17" t="s">
        <v>8097</v>
      </c>
      <c r="D2077" s="17" t="s">
        <v>8585</v>
      </c>
      <c r="E2077" s="17" t="s">
        <v>7693</v>
      </c>
      <c r="F2077" s="17" t="s">
        <v>7694</v>
      </c>
      <c r="G2077" s="18">
        <v>0</v>
      </c>
      <c r="H2077" s="18">
        <v>1.38</v>
      </c>
      <c r="I2077" s="19">
        <v>233425</v>
      </c>
      <c r="J2077" s="20">
        <v>42867</v>
      </c>
      <c r="K2077" s="17" t="s">
        <v>9188</v>
      </c>
      <c r="L2077" s="17" t="s">
        <v>7699</v>
      </c>
      <c r="M2077" s="17" t="s">
        <v>3213</v>
      </c>
      <c r="N2077" s="20">
        <v>43069</v>
      </c>
      <c r="O2077" s="20">
        <v>43069</v>
      </c>
      <c r="P2077" s="21">
        <f t="shared" si="64"/>
        <v>0</v>
      </c>
      <c r="Q2077" s="22">
        <f t="shared" si="65"/>
        <v>0</v>
      </c>
    </row>
    <row r="2078" spans="1:17" x14ac:dyDescent="0.2">
      <c r="A2078" s="23">
        <v>122648</v>
      </c>
      <c r="B2078" s="17" t="s">
        <v>229</v>
      </c>
      <c r="C2078" s="17" t="s">
        <v>7854</v>
      </c>
      <c r="D2078" s="17" t="s">
        <v>360</v>
      </c>
      <c r="E2078" s="17" t="s">
        <v>7693</v>
      </c>
      <c r="F2078" s="17" t="s">
        <v>7694</v>
      </c>
      <c r="G2078" s="18">
        <v>9.6999999999999993</v>
      </c>
      <c r="H2078" s="18">
        <v>12.76</v>
      </c>
      <c r="I2078" s="19">
        <v>1040421.82</v>
      </c>
      <c r="J2078" s="20">
        <v>42461</v>
      </c>
      <c r="K2078" s="17" t="s">
        <v>10338</v>
      </c>
      <c r="L2078" s="17" t="s">
        <v>7738</v>
      </c>
      <c r="M2078" s="17" t="s">
        <v>10339</v>
      </c>
      <c r="N2078" s="20">
        <v>42646</v>
      </c>
      <c r="O2078" s="20">
        <v>42646</v>
      </c>
      <c r="P2078" s="21">
        <f t="shared" si="64"/>
        <v>0</v>
      </c>
      <c r="Q2078" s="22">
        <f t="shared" si="65"/>
        <v>0</v>
      </c>
    </row>
    <row r="2079" spans="1:17" x14ac:dyDescent="0.2">
      <c r="A2079" s="23">
        <v>122526</v>
      </c>
      <c r="B2079" s="17" t="s">
        <v>316</v>
      </c>
      <c r="C2079" s="17" t="s">
        <v>7800</v>
      </c>
      <c r="D2079" s="17" t="s">
        <v>363</v>
      </c>
      <c r="E2079" s="17" t="s">
        <v>7693</v>
      </c>
      <c r="F2079" s="17" t="s">
        <v>7694</v>
      </c>
      <c r="G2079" s="18">
        <v>7.69</v>
      </c>
      <c r="H2079" s="18">
        <v>10.61</v>
      </c>
      <c r="I2079" s="19">
        <v>1650092.22</v>
      </c>
      <c r="J2079" s="20">
        <v>43182</v>
      </c>
      <c r="K2079" s="17" t="s">
        <v>9164</v>
      </c>
      <c r="L2079" s="17" t="s">
        <v>7699</v>
      </c>
      <c r="M2079" s="17" t="s">
        <v>3213</v>
      </c>
      <c r="N2079" s="20">
        <v>43431</v>
      </c>
      <c r="O2079" s="20">
        <v>43431</v>
      </c>
      <c r="P2079" s="21">
        <f t="shared" si="64"/>
        <v>0</v>
      </c>
      <c r="Q2079" s="22">
        <f t="shared" si="65"/>
        <v>0</v>
      </c>
    </row>
    <row r="2080" spans="1:17" x14ac:dyDescent="0.2">
      <c r="A2080" s="23">
        <v>122509</v>
      </c>
      <c r="B2080" s="17" t="s">
        <v>131</v>
      </c>
      <c r="C2080" s="17" t="s">
        <v>7753</v>
      </c>
      <c r="D2080" s="17" t="s">
        <v>369</v>
      </c>
      <c r="E2080" s="17" t="s">
        <v>7693</v>
      </c>
      <c r="F2080" s="17" t="s">
        <v>7694</v>
      </c>
      <c r="G2080" s="18">
        <v>8.58</v>
      </c>
      <c r="H2080" s="18">
        <v>16.260000000000002</v>
      </c>
      <c r="I2080" s="19">
        <v>886023.92</v>
      </c>
      <c r="J2080" s="20">
        <v>42867</v>
      </c>
      <c r="K2080" s="17" t="s">
        <v>10340</v>
      </c>
      <c r="L2080" s="17" t="s">
        <v>8110</v>
      </c>
      <c r="M2080" s="17" t="s">
        <v>3213</v>
      </c>
      <c r="N2080" s="20">
        <v>43041</v>
      </c>
      <c r="O2080" s="20">
        <v>43041</v>
      </c>
      <c r="P2080" s="21">
        <f t="shared" si="64"/>
        <v>0</v>
      </c>
      <c r="Q2080" s="22">
        <f t="shared" si="65"/>
        <v>0</v>
      </c>
    </row>
    <row r="2081" spans="1:17" x14ac:dyDescent="0.2">
      <c r="A2081" s="23">
        <v>123864</v>
      </c>
      <c r="B2081" s="17" t="s">
        <v>152</v>
      </c>
      <c r="C2081" s="17" t="s">
        <v>7994</v>
      </c>
      <c r="D2081" s="17" t="s">
        <v>913</v>
      </c>
      <c r="E2081" s="17" t="s">
        <v>7693</v>
      </c>
      <c r="F2081" s="17" t="s">
        <v>7694</v>
      </c>
      <c r="G2081" s="18">
        <v>15.08</v>
      </c>
      <c r="H2081" s="18">
        <v>22.4</v>
      </c>
      <c r="I2081" s="19">
        <v>1393882.68</v>
      </c>
      <c r="J2081" s="20">
        <v>42867</v>
      </c>
      <c r="K2081" s="17" t="s">
        <v>8122</v>
      </c>
      <c r="L2081" s="17" t="s">
        <v>7699</v>
      </c>
      <c r="M2081" s="17" t="s">
        <v>3213</v>
      </c>
      <c r="N2081" s="20">
        <v>43053</v>
      </c>
      <c r="O2081" s="20">
        <v>43053</v>
      </c>
      <c r="P2081" s="21">
        <f t="shared" si="64"/>
        <v>0</v>
      </c>
      <c r="Q2081" s="22">
        <f t="shared" si="65"/>
        <v>0</v>
      </c>
    </row>
    <row r="2082" spans="1:17" x14ac:dyDescent="0.2">
      <c r="A2082" s="23">
        <v>125773</v>
      </c>
      <c r="B2082" s="17" t="s">
        <v>229</v>
      </c>
      <c r="C2082" s="17" t="s">
        <v>7854</v>
      </c>
      <c r="D2082" s="17" t="s">
        <v>114</v>
      </c>
      <c r="E2082" s="17" t="s">
        <v>7693</v>
      </c>
      <c r="F2082" s="17" t="s">
        <v>7694</v>
      </c>
      <c r="G2082" s="18">
        <v>8.36</v>
      </c>
      <c r="H2082" s="18">
        <v>16.64</v>
      </c>
      <c r="I2082" s="19">
        <v>6867117</v>
      </c>
      <c r="J2082" s="20">
        <v>43077</v>
      </c>
      <c r="K2082" s="17" t="s">
        <v>10341</v>
      </c>
      <c r="L2082" s="17" t="s">
        <v>7738</v>
      </c>
      <c r="M2082" s="17" t="s">
        <v>6514</v>
      </c>
      <c r="N2082" s="20">
        <v>43404</v>
      </c>
      <c r="O2082" s="20">
        <v>43404</v>
      </c>
      <c r="P2082" s="21">
        <f t="shared" si="64"/>
        <v>0</v>
      </c>
      <c r="Q2082" s="22">
        <f t="shared" si="65"/>
        <v>0</v>
      </c>
    </row>
    <row r="2083" spans="1:17" x14ac:dyDescent="0.2">
      <c r="A2083" s="23">
        <v>123267</v>
      </c>
      <c r="B2083" s="17" t="s">
        <v>40</v>
      </c>
      <c r="C2083" s="17" t="s">
        <v>7781</v>
      </c>
      <c r="D2083" s="17" t="s">
        <v>114</v>
      </c>
      <c r="E2083" s="17" t="s">
        <v>7693</v>
      </c>
      <c r="F2083" s="17" t="s">
        <v>7694</v>
      </c>
      <c r="G2083" s="18">
        <v>17.84</v>
      </c>
      <c r="H2083" s="18">
        <v>18.91</v>
      </c>
      <c r="I2083" s="19">
        <v>2243978.71</v>
      </c>
      <c r="J2083" s="20">
        <v>42545</v>
      </c>
      <c r="K2083" s="17" t="s">
        <v>10342</v>
      </c>
      <c r="L2083" s="17" t="s">
        <v>7699</v>
      </c>
      <c r="M2083" s="17" t="s">
        <v>4542</v>
      </c>
      <c r="N2083" s="20">
        <v>42648</v>
      </c>
      <c r="O2083" s="20">
        <v>42648</v>
      </c>
      <c r="P2083" s="21">
        <f t="shared" si="64"/>
        <v>0</v>
      </c>
      <c r="Q2083" s="22">
        <f t="shared" si="65"/>
        <v>0</v>
      </c>
    </row>
    <row r="2084" spans="1:17" x14ac:dyDescent="0.2">
      <c r="A2084" s="23">
        <v>126239</v>
      </c>
      <c r="B2084" s="17" t="s">
        <v>235</v>
      </c>
      <c r="C2084" s="17" t="s">
        <v>7861</v>
      </c>
      <c r="D2084" s="17" t="s">
        <v>4777</v>
      </c>
      <c r="E2084" s="17" t="s">
        <v>7693</v>
      </c>
      <c r="F2084" s="17" t="s">
        <v>7694</v>
      </c>
      <c r="G2084" s="18">
        <v>7</v>
      </c>
      <c r="H2084" s="18">
        <v>13.6</v>
      </c>
      <c r="I2084" s="19">
        <v>631240.49</v>
      </c>
      <c r="J2084" s="20">
        <v>43231</v>
      </c>
      <c r="K2084" s="17" t="s">
        <v>10343</v>
      </c>
      <c r="L2084" s="17" t="s">
        <v>7728</v>
      </c>
      <c r="M2084" s="17" t="s">
        <v>3582</v>
      </c>
      <c r="N2084" s="20">
        <v>43363</v>
      </c>
      <c r="O2084" s="20">
        <v>43363</v>
      </c>
      <c r="P2084" s="21">
        <f t="shared" si="64"/>
        <v>0</v>
      </c>
      <c r="Q2084" s="22">
        <f t="shared" si="65"/>
        <v>0</v>
      </c>
    </row>
    <row r="2085" spans="1:17" x14ac:dyDescent="0.2">
      <c r="A2085" s="23">
        <v>127839</v>
      </c>
      <c r="B2085" s="17" t="s">
        <v>292</v>
      </c>
      <c r="C2085" s="17" t="s">
        <v>8052</v>
      </c>
      <c r="D2085" s="17" t="s">
        <v>129</v>
      </c>
      <c r="E2085" s="17" t="s">
        <v>7693</v>
      </c>
      <c r="F2085" s="17" t="s">
        <v>7694</v>
      </c>
      <c r="G2085" s="18">
        <v>0</v>
      </c>
      <c r="H2085" s="18">
        <v>6.1</v>
      </c>
      <c r="I2085" s="19">
        <v>893300</v>
      </c>
      <c r="J2085" s="20">
        <v>43595</v>
      </c>
      <c r="K2085" s="17" t="s">
        <v>10344</v>
      </c>
      <c r="L2085" s="17" t="s">
        <v>7699</v>
      </c>
      <c r="M2085" s="17" t="s">
        <v>4654</v>
      </c>
      <c r="O2085" s="20">
        <v>43766</v>
      </c>
      <c r="P2085" s="21">
        <f t="shared" si="64"/>
        <v>1</v>
      </c>
      <c r="Q2085" s="22">
        <f t="shared" si="65"/>
        <v>43766</v>
      </c>
    </row>
    <row r="2086" spans="1:17" x14ac:dyDescent="0.2">
      <c r="A2086" s="23">
        <v>126219</v>
      </c>
      <c r="B2086" s="17" t="s">
        <v>252</v>
      </c>
      <c r="C2086" s="17" t="s">
        <v>8602</v>
      </c>
      <c r="D2086" s="17" t="s">
        <v>538</v>
      </c>
      <c r="E2086" s="17" t="s">
        <v>7693</v>
      </c>
      <c r="F2086" s="17" t="s">
        <v>7694</v>
      </c>
      <c r="G2086" s="18">
        <v>14.05</v>
      </c>
      <c r="H2086" s="18">
        <v>21.83</v>
      </c>
      <c r="I2086" s="19">
        <v>726009.31</v>
      </c>
      <c r="J2086" s="20">
        <v>43182</v>
      </c>
      <c r="K2086" s="17" t="s">
        <v>10345</v>
      </c>
      <c r="L2086" s="17" t="s">
        <v>7699</v>
      </c>
      <c r="M2086" s="17" t="s">
        <v>3197</v>
      </c>
      <c r="N2086" s="20">
        <v>43381</v>
      </c>
      <c r="O2086" s="20">
        <v>43381</v>
      </c>
      <c r="P2086" s="21">
        <f t="shared" si="64"/>
        <v>0</v>
      </c>
      <c r="Q2086" s="22">
        <f t="shared" si="65"/>
        <v>0</v>
      </c>
    </row>
    <row r="2087" spans="1:17" x14ac:dyDescent="0.2">
      <c r="A2087" s="23">
        <v>121074</v>
      </c>
      <c r="B2087" s="17" t="s">
        <v>18</v>
      </c>
      <c r="C2087" s="17" t="s">
        <v>7700</v>
      </c>
      <c r="D2087" s="17" t="s">
        <v>414</v>
      </c>
      <c r="E2087" s="17" t="s">
        <v>7693</v>
      </c>
      <c r="F2087" s="17" t="s">
        <v>7694</v>
      </c>
      <c r="G2087" s="18">
        <v>0</v>
      </c>
      <c r="H2087" s="18">
        <v>12.23</v>
      </c>
      <c r="I2087" s="19">
        <v>2543916.8199999998</v>
      </c>
      <c r="J2087" s="20">
        <v>42139</v>
      </c>
      <c r="K2087" s="17" t="s">
        <v>10346</v>
      </c>
      <c r="L2087" s="17" t="s">
        <v>7822</v>
      </c>
      <c r="M2087" s="17" t="s">
        <v>10347</v>
      </c>
      <c r="N2087" s="20">
        <v>42313</v>
      </c>
      <c r="O2087" s="20">
        <v>42313</v>
      </c>
      <c r="P2087" s="21">
        <f t="shared" si="64"/>
        <v>0</v>
      </c>
      <c r="Q2087" s="22">
        <f t="shared" si="65"/>
        <v>0</v>
      </c>
    </row>
    <row r="2088" spans="1:17" x14ac:dyDescent="0.2">
      <c r="A2088" s="23">
        <v>127415</v>
      </c>
      <c r="B2088" s="17" t="s">
        <v>264</v>
      </c>
      <c r="C2088" s="17" t="s">
        <v>7858</v>
      </c>
      <c r="D2088" s="17" t="s">
        <v>2836</v>
      </c>
      <c r="E2088" s="17" t="s">
        <v>7693</v>
      </c>
      <c r="F2088" s="17" t="s">
        <v>7694</v>
      </c>
      <c r="G2088" s="18">
        <v>11.31</v>
      </c>
      <c r="H2088" s="18">
        <v>15.07</v>
      </c>
      <c r="I2088" s="19">
        <v>2414573</v>
      </c>
      <c r="J2088" s="20">
        <v>43441</v>
      </c>
      <c r="K2088" s="17" t="s">
        <v>10348</v>
      </c>
      <c r="L2088" s="17" t="s">
        <v>7738</v>
      </c>
      <c r="M2088" s="17" t="s">
        <v>5477</v>
      </c>
      <c r="O2088" s="20">
        <v>43768</v>
      </c>
      <c r="P2088" s="21">
        <f t="shared" si="64"/>
        <v>1</v>
      </c>
      <c r="Q2088" s="22">
        <f t="shared" si="65"/>
        <v>43768</v>
      </c>
    </row>
    <row r="2089" spans="1:17" x14ac:dyDescent="0.2">
      <c r="A2089" s="23">
        <v>124936</v>
      </c>
      <c r="B2089" s="17" t="s">
        <v>241</v>
      </c>
      <c r="C2089" s="17" t="s">
        <v>7915</v>
      </c>
      <c r="D2089" s="17" t="s">
        <v>322</v>
      </c>
      <c r="E2089" s="17" t="s">
        <v>7693</v>
      </c>
      <c r="F2089" s="17" t="s">
        <v>7694</v>
      </c>
      <c r="G2089" s="18">
        <v>15.32</v>
      </c>
      <c r="H2089" s="18">
        <v>20.170000000000002</v>
      </c>
      <c r="I2089" s="19">
        <v>597002.72</v>
      </c>
      <c r="J2089" s="20">
        <v>42867</v>
      </c>
      <c r="K2089" s="17" t="s">
        <v>10349</v>
      </c>
      <c r="L2089" s="17" t="s">
        <v>7699</v>
      </c>
      <c r="M2089" s="17" t="s">
        <v>3213</v>
      </c>
      <c r="N2089" s="20">
        <v>43038</v>
      </c>
      <c r="O2089" s="20">
        <v>43038</v>
      </c>
      <c r="P2089" s="21">
        <f t="shared" si="64"/>
        <v>0</v>
      </c>
      <c r="Q2089" s="22">
        <f t="shared" si="65"/>
        <v>0</v>
      </c>
    </row>
    <row r="2090" spans="1:17" x14ac:dyDescent="0.2">
      <c r="A2090" s="23">
        <v>123914</v>
      </c>
      <c r="B2090" s="17" t="s">
        <v>259</v>
      </c>
      <c r="C2090" s="17" t="s">
        <v>7863</v>
      </c>
      <c r="D2090" s="17" t="s">
        <v>2447</v>
      </c>
      <c r="E2090" s="17" t="s">
        <v>7693</v>
      </c>
      <c r="F2090" s="17" t="s">
        <v>7694</v>
      </c>
      <c r="G2090" s="18">
        <v>15.63</v>
      </c>
      <c r="H2090" s="18">
        <v>21.36</v>
      </c>
      <c r="I2090" s="19">
        <v>2087023</v>
      </c>
      <c r="J2090" s="20">
        <v>42867</v>
      </c>
      <c r="K2090" s="17" t="s">
        <v>10350</v>
      </c>
      <c r="L2090" s="17" t="s">
        <v>7822</v>
      </c>
      <c r="M2090" s="17" t="s">
        <v>3213</v>
      </c>
      <c r="N2090" s="20">
        <v>43013</v>
      </c>
      <c r="O2090" s="20">
        <v>43013</v>
      </c>
      <c r="P2090" s="21">
        <f t="shared" si="64"/>
        <v>0</v>
      </c>
      <c r="Q2090" s="22">
        <f t="shared" si="65"/>
        <v>0</v>
      </c>
    </row>
    <row r="2091" spans="1:17" x14ac:dyDescent="0.2">
      <c r="A2091" s="23">
        <v>126147</v>
      </c>
      <c r="B2091" s="17" t="s">
        <v>179</v>
      </c>
      <c r="C2091" s="17" t="s">
        <v>7717</v>
      </c>
      <c r="D2091" s="17" t="s">
        <v>4090</v>
      </c>
      <c r="E2091" s="17" t="s">
        <v>7693</v>
      </c>
      <c r="F2091" s="17" t="s">
        <v>7694</v>
      </c>
      <c r="G2091" s="18">
        <v>10.96</v>
      </c>
      <c r="H2091" s="18">
        <v>10.98</v>
      </c>
      <c r="I2091" s="19">
        <v>1444561</v>
      </c>
      <c r="J2091" s="20">
        <v>43329</v>
      </c>
      <c r="K2091" s="17" t="s">
        <v>8528</v>
      </c>
      <c r="L2091" s="17" t="s">
        <v>7957</v>
      </c>
      <c r="M2091" s="17" t="s">
        <v>3213</v>
      </c>
      <c r="N2091" s="20">
        <v>43616</v>
      </c>
      <c r="O2091" s="20">
        <v>43616</v>
      </c>
      <c r="P2091" s="21">
        <f t="shared" si="64"/>
        <v>0</v>
      </c>
      <c r="Q2091" s="22">
        <f t="shared" si="65"/>
        <v>0</v>
      </c>
    </row>
    <row r="2092" spans="1:17" x14ac:dyDescent="0.2">
      <c r="A2092" s="23">
        <v>122490</v>
      </c>
      <c r="B2092" s="17" t="s">
        <v>262</v>
      </c>
      <c r="C2092" s="17" t="s">
        <v>7996</v>
      </c>
      <c r="D2092" s="17" t="s">
        <v>460</v>
      </c>
      <c r="E2092" s="17" t="s">
        <v>7693</v>
      </c>
      <c r="F2092" s="17" t="s">
        <v>7694</v>
      </c>
      <c r="G2092" s="18">
        <v>10.51</v>
      </c>
      <c r="H2092" s="18">
        <v>20.09</v>
      </c>
      <c r="I2092" s="19">
        <v>813415.2</v>
      </c>
      <c r="J2092" s="20">
        <v>42461</v>
      </c>
      <c r="K2092" s="17" t="s">
        <v>10351</v>
      </c>
      <c r="L2092" s="17" t="s">
        <v>8916</v>
      </c>
      <c r="M2092" s="17" t="s">
        <v>9820</v>
      </c>
      <c r="N2092" s="20">
        <v>42641</v>
      </c>
      <c r="O2092" s="20">
        <v>42641</v>
      </c>
      <c r="P2092" s="21">
        <f t="shared" si="64"/>
        <v>0</v>
      </c>
      <c r="Q2092" s="22">
        <f t="shared" si="65"/>
        <v>0</v>
      </c>
    </row>
    <row r="2093" spans="1:17" x14ac:dyDescent="0.2">
      <c r="A2093" s="23">
        <v>126162</v>
      </c>
      <c r="B2093" s="17" t="s">
        <v>179</v>
      </c>
      <c r="C2093" s="17" t="s">
        <v>7717</v>
      </c>
      <c r="D2093" s="17" t="s">
        <v>653</v>
      </c>
      <c r="E2093" s="17" t="s">
        <v>7693</v>
      </c>
      <c r="F2093" s="17" t="s">
        <v>7694</v>
      </c>
      <c r="G2093" s="18">
        <v>0</v>
      </c>
      <c r="H2093" s="18">
        <v>3.85</v>
      </c>
      <c r="I2093" s="19">
        <v>903253</v>
      </c>
      <c r="J2093" s="20">
        <v>43231</v>
      </c>
      <c r="K2093" s="17" t="s">
        <v>10352</v>
      </c>
      <c r="L2093" s="17" t="s">
        <v>7957</v>
      </c>
      <c r="M2093" s="17" t="s">
        <v>3213</v>
      </c>
      <c r="N2093" s="20">
        <v>43373</v>
      </c>
      <c r="O2093" s="20">
        <v>43373</v>
      </c>
      <c r="P2093" s="21">
        <f t="shared" si="64"/>
        <v>0</v>
      </c>
      <c r="Q2093" s="22">
        <f t="shared" si="65"/>
        <v>0</v>
      </c>
    </row>
    <row r="2094" spans="1:17" x14ac:dyDescent="0.2">
      <c r="A2094" s="23">
        <v>126058</v>
      </c>
      <c r="B2094" s="17" t="s">
        <v>86</v>
      </c>
      <c r="C2094" s="17" t="s">
        <v>7920</v>
      </c>
      <c r="D2094" s="17" t="s">
        <v>4618</v>
      </c>
      <c r="E2094" s="17" t="s">
        <v>7693</v>
      </c>
      <c r="F2094" s="17" t="s">
        <v>7694</v>
      </c>
      <c r="G2094" s="18">
        <v>5.98</v>
      </c>
      <c r="H2094" s="18">
        <v>9.4499999999999993</v>
      </c>
      <c r="I2094" s="19">
        <v>748493.55</v>
      </c>
      <c r="J2094" s="20">
        <v>43182</v>
      </c>
      <c r="K2094" s="17" t="s">
        <v>10353</v>
      </c>
      <c r="L2094" s="17" t="s">
        <v>7946</v>
      </c>
      <c r="M2094" s="17" t="s">
        <v>4135</v>
      </c>
      <c r="N2094" s="20">
        <v>43336</v>
      </c>
      <c r="O2094" s="20">
        <v>43336</v>
      </c>
      <c r="P2094" s="21">
        <f t="shared" si="64"/>
        <v>0</v>
      </c>
      <c r="Q2094" s="22">
        <f t="shared" si="65"/>
        <v>0</v>
      </c>
    </row>
    <row r="2095" spans="1:17" x14ac:dyDescent="0.2">
      <c r="A2095" s="23">
        <v>127891</v>
      </c>
      <c r="B2095" s="17" t="s">
        <v>65</v>
      </c>
      <c r="C2095" s="17" t="s">
        <v>7771</v>
      </c>
      <c r="D2095" s="17" t="s">
        <v>1257</v>
      </c>
      <c r="E2095" s="17" t="s">
        <v>7693</v>
      </c>
      <c r="F2095" s="17" t="s">
        <v>7694</v>
      </c>
      <c r="G2095" s="18">
        <v>0</v>
      </c>
      <c r="H2095" s="18">
        <v>2.17</v>
      </c>
      <c r="I2095" s="19">
        <v>491404</v>
      </c>
      <c r="J2095" s="20">
        <v>43595</v>
      </c>
      <c r="K2095" s="17" t="s">
        <v>10354</v>
      </c>
      <c r="L2095" s="17" t="s">
        <v>7957</v>
      </c>
      <c r="M2095" s="17" t="s">
        <v>3213</v>
      </c>
      <c r="O2095" s="20">
        <v>43773</v>
      </c>
      <c r="P2095" s="21">
        <f t="shared" si="64"/>
        <v>1</v>
      </c>
      <c r="Q2095" s="22">
        <f t="shared" si="65"/>
        <v>43773</v>
      </c>
    </row>
    <row r="2096" spans="1:17" x14ac:dyDescent="0.2">
      <c r="A2096" s="23">
        <v>126208</v>
      </c>
      <c r="B2096" s="17" t="s">
        <v>237</v>
      </c>
      <c r="C2096" s="17" t="s">
        <v>8090</v>
      </c>
      <c r="D2096" s="17" t="s">
        <v>71</v>
      </c>
      <c r="E2096" s="17" t="s">
        <v>7693</v>
      </c>
      <c r="F2096" s="17" t="s">
        <v>7694</v>
      </c>
      <c r="G2096" s="18">
        <v>0</v>
      </c>
      <c r="H2096" s="18">
        <v>6.16</v>
      </c>
      <c r="I2096" s="19">
        <v>574344.12</v>
      </c>
      <c r="J2096" s="20">
        <v>43140</v>
      </c>
      <c r="K2096" s="17" t="s">
        <v>10355</v>
      </c>
      <c r="L2096" s="17" t="s">
        <v>7728</v>
      </c>
      <c r="M2096" s="17" t="s">
        <v>3582</v>
      </c>
      <c r="N2096" s="20">
        <v>43217</v>
      </c>
      <c r="O2096" s="20">
        <v>43217</v>
      </c>
      <c r="P2096" s="21">
        <f t="shared" si="64"/>
        <v>0</v>
      </c>
      <c r="Q2096" s="22">
        <f t="shared" si="65"/>
        <v>0</v>
      </c>
    </row>
    <row r="2097" spans="1:17" x14ac:dyDescent="0.2">
      <c r="A2097" s="23">
        <v>126248</v>
      </c>
      <c r="B2097" s="17" t="s">
        <v>131</v>
      </c>
      <c r="C2097" s="17" t="s">
        <v>7753</v>
      </c>
      <c r="D2097" s="17" t="s">
        <v>3185</v>
      </c>
      <c r="E2097" s="17" t="s">
        <v>7693</v>
      </c>
      <c r="F2097" s="17" t="s">
        <v>7694</v>
      </c>
      <c r="G2097" s="18">
        <v>0</v>
      </c>
      <c r="H2097" s="18">
        <v>3.33</v>
      </c>
      <c r="I2097" s="19">
        <v>1849472.43</v>
      </c>
      <c r="J2097" s="20">
        <v>43140</v>
      </c>
      <c r="K2097" s="17" t="s">
        <v>8533</v>
      </c>
      <c r="L2097" s="17" t="s">
        <v>7849</v>
      </c>
      <c r="M2097" s="17" t="s">
        <v>3213</v>
      </c>
      <c r="N2097" s="20">
        <v>43396</v>
      </c>
      <c r="O2097" s="20">
        <v>43396</v>
      </c>
      <c r="P2097" s="21">
        <f t="shared" si="64"/>
        <v>0</v>
      </c>
      <c r="Q2097" s="22">
        <f t="shared" si="65"/>
        <v>0</v>
      </c>
    </row>
    <row r="2098" spans="1:17" x14ac:dyDescent="0.2">
      <c r="A2098" s="23">
        <v>122492</v>
      </c>
      <c r="B2098" s="17" t="s">
        <v>250</v>
      </c>
      <c r="C2098" s="17" t="s">
        <v>7790</v>
      </c>
      <c r="D2098" s="17" t="s">
        <v>1667</v>
      </c>
      <c r="E2098" s="17" t="s">
        <v>7693</v>
      </c>
      <c r="F2098" s="17" t="s">
        <v>7710</v>
      </c>
      <c r="G2098" s="18">
        <v>28.2</v>
      </c>
      <c r="H2098" s="18">
        <v>34.200000000000003</v>
      </c>
      <c r="I2098" s="19">
        <v>572415.52</v>
      </c>
      <c r="J2098" s="20">
        <v>42503</v>
      </c>
      <c r="K2098" s="17" t="s">
        <v>10356</v>
      </c>
      <c r="L2098" s="17" t="s">
        <v>7699</v>
      </c>
      <c r="M2098" s="17" t="s">
        <v>3213</v>
      </c>
      <c r="N2098" s="20">
        <v>42674</v>
      </c>
      <c r="O2098" s="20">
        <v>42674</v>
      </c>
      <c r="P2098" s="21">
        <f t="shared" si="64"/>
        <v>0</v>
      </c>
      <c r="Q2098" s="22">
        <f t="shared" si="65"/>
        <v>0</v>
      </c>
    </row>
    <row r="2099" spans="1:17" x14ac:dyDescent="0.2">
      <c r="A2099" s="23">
        <v>126153</v>
      </c>
      <c r="B2099" s="17" t="s">
        <v>212</v>
      </c>
      <c r="C2099" s="17" t="s">
        <v>8097</v>
      </c>
      <c r="D2099" s="17" t="s">
        <v>442</v>
      </c>
      <c r="E2099" s="17" t="s">
        <v>7693</v>
      </c>
      <c r="F2099" s="17" t="s">
        <v>7694</v>
      </c>
      <c r="G2099" s="18">
        <v>13.6</v>
      </c>
      <c r="H2099" s="18">
        <v>17.62</v>
      </c>
      <c r="I2099" s="19">
        <v>389235</v>
      </c>
      <c r="J2099" s="20">
        <v>43182</v>
      </c>
      <c r="K2099" s="17" t="s">
        <v>8536</v>
      </c>
      <c r="L2099" s="17" t="s">
        <v>8034</v>
      </c>
      <c r="M2099" s="17" t="s">
        <v>5383</v>
      </c>
      <c r="N2099" s="20">
        <v>43637</v>
      </c>
      <c r="O2099" s="20">
        <v>43637</v>
      </c>
      <c r="P2099" s="21">
        <f t="shared" si="64"/>
        <v>0</v>
      </c>
      <c r="Q2099" s="22">
        <f t="shared" si="65"/>
        <v>0</v>
      </c>
    </row>
    <row r="2100" spans="1:17" x14ac:dyDescent="0.2">
      <c r="A2100" s="23">
        <v>126225</v>
      </c>
      <c r="B2100" s="17" t="s">
        <v>262</v>
      </c>
      <c r="C2100" s="17" t="s">
        <v>7996</v>
      </c>
      <c r="D2100" s="17" t="s">
        <v>1209</v>
      </c>
      <c r="E2100" s="17" t="s">
        <v>7693</v>
      </c>
      <c r="F2100" s="17" t="s">
        <v>7694</v>
      </c>
      <c r="G2100" s="18">
        <v>2.99</v>
      </c>
      <c r="H2100" s="18">
        <v>7.69</v>
      </c>
      <c r="I2100" s="19">
        <v>459562</v>
      </c>
      <c r="J2100" s="20">
        <v>43182</v>
      </c>
      <c r="K2100" s="17" t="s">
        <v>8154</v>
      </c>
      <c r="L2100" s="17" t="s">
        <v>8110</v>
      </c>
      <c r="M2100" s="17" t="s">
        <v>3582</v>
      </c>
      <c r="N2100" s="20">
        <v>43357</v>
      </c>
      <c r="O2100" s="20">
        <v>43357</v>
      </c>
      <c r="P2100" s="21">
        <f t="shared" si="64"/>
        <v>0</v>
      </c>
      <c r="Q2100" s="22">
        <f t="shared" si="65"/>
        <v>0</v>
      </c>
    </row>
    <row r="2101" spans="1:17" x14ac:dyDescent="0.2">
      <c r="A2101" s="23">
        <v>126232</v>
      </c>
      <c r="B2101" s="17" t="s">
        <v>343</v>
      </c>
      <c r="C2101" s="17" t="s">
        <v>8330</v>
      </c>
      <c r="D2101" s="17" t="s">
        <v>4768</v>
      </c>
      <c r="E2101" s="17" t="s">
        <v>7693</v>
      </c>
      <c r="F2101" s="17" t="s">
        <v>7694</v>
      </c>
      <c r="G2101" s="18">
        <v>0</v>
      </c>
      <c r="H2101" s="18">
        <v>4.47</v>
      </c>
      <c r="I2101" s="19">
        <v>761663</v>
      </c>
      <c r="J2101" s="20">
        <v>43182</v>
      </c>
      <c r="K2101" s="17" t="s">
        <v>10357</v>
      </c>
      <c r="L2101" s="17" t="s">
        <v>7699</v>
      </c>
      <c r="M2101" s="17" t="s">
        <v>3213</v>
      </c>
      <c r="N2101" s="20">
        <v>43354</v>
      </c>
      <c r="O2101" s="20">
        <v>43354</v>
      </c>
      <c r="P2101" s="21">
        <f t="shared" si="64"/>
        <v>0</v>
      </c>
      <c r="Q2101" s="22">
        <f t="shared" si="65"/>
        <v>0</v>
      </c>
    </row>
    <row r="2102" spans="1:17" x14ac:dyDescent="0.2">
      <c r="A2102" s="23">
        <v>126222</v>
      </c>
      <c r="B2102" s="17" t="s">
        <v>312</v>
      </c>
      <c r="C2102" s="17" t="s">
        <v>7908</v>
      </c>
      <c r="D2102" s="17" t="s">
        <v>907</v>
      </c>
      <c r="E2102" s="17" t="s">
        <v>7693</v>
      </c>
      <c r="F2102" s="17" t="s">
        <v>7694</v>
      </c>
      <c r="G2102" s="18">
        <v>5.8</v>
      </c>
      <c r="H2102" s="18">
        <v>12.21</v>
      </c>
      <c r="I2102" s="19">
        <v>959429.77</v>
      </c>
      <c r="J2102" s="20">
        <v>43182</v>
      </c>
      <c r="K2102" s="17" t="s">
        <v>10358</v>
      </c>
      <c r="L2102" s="17" t="s">
        <v>7699</v>
      </c>
      <c r="M2102" s="17" t="s">
        <v>4135</v>
      </c>
      <c r="N2102" s="20">
        <v>43396</v>
      </c>
      <c r="O2102" s="20">
        <v>43396</v>
      </c>
      <c r="P2102" s="21">
        <f t="shared" si="64"/>
        <v>0</v>
      </c>
      <c r="Q2102" s="22">
        <f t="shared" si="65"/>
        <v>0</v>
      </c>
    </row>
    <row r="2103" spans="1:17" x14ac:dyDescent="0.2">
      <c r="A2103" s="23">
        <v>122510</v>
      </c>
      <c r="B2103" s="17" t="s">
        <v>252</v>
      </c>
      <c r="C2103" s="17" t="s">
        <v>8602</v>
      </c>
      <c r="D2103" s="17" t="s">
        <v>538</v>
      </c>
      <c r="E2103" s="17" t="s">
        <v>7693</v>
      </c>
      <c r="F2103" s="17" t="s">
        <v>7694</v>
      </c>
      <c r="G2103" s="18">
        <v>0</v>
      </c>
      <c r="H2103" s="18">
        <v>5.67</v>
      </c>
      <c r="I2103" s="19">
        <v>663132.61</v>
      </c>
      <c r="J2103" s="20">
        <v>42503</v>
      </c>
      <c r="K2103" s="17" t="s">
        <v>10359</v>
      </c>
      <c r="L2103" s="17" t="s">
        <v>7728</v>
      </c>
      <c r="M2103" s="17" t="s">
        <v>6784</v>
      </c>
      <c r="N2103" s="20">
        <v>42601</v>
      </c>
      <c r="O2103" s="20">
        <v>42601</v>
      </c>
      <c r="P2103" s="21">
        <f t="shared" si="64"/>
        <v>0</v>
      </c>
      <c r="Q2103" s="22">
        <f t="shared" si="65"/>
        <v>0</v>
      </c>
    </row>
    <row r="2104" spans="1:17" x14ac:dyDescent="0.2">
      <c r="A2104" s="23">
        <v>127251</v>
      </c>
      <c r="B2104" s="17" t="s">
        <v>131</v>
      </c>
      <c r="C2104" s="17" t="s">
        <v>7753</v>
      </c>
      <c r="D2104" s="17" t="s">
        <v>108</v>
      </c>
      <c r="E2104" s="17" t="s">
        <v>7693</v>
      </c>
      <c r="F2104" s="17" t="s">
        <v>7694</v>
      </c>
      <c r="G2104" s="18">
        <v>0</v>
      </c>
      <c r="H2104" s="18">
        <v>5.2</v>
      </c>
      <c r="I2104" s="19">
        <v>8160913</v>
      </c>
      <c r="J2104" s="20">
        <v>43441</v>
      </c>
      <c r="K2104" s="17" t="s">
        <v>10360</v>
      </c>
      <c r="L2104" s="17" t="s">
        <v>7699</v>
      </c>
      <c r="M2104" s="17" t="s">
        <v>4503</v>
      </c>
      <c r="O2104" s="20">
        <v>43776</v>
      </c>
      <c r="P2104" s="21">
        <f t="shared" si="64"/>
        <v>1</v>
      </c>
      <c r="Q2104" s="22">
        <f t="shared" si="65"/>
        <v>43776</v>
      </c>
    </row>
    <row r="2105" spans="1:17" x14ac:dyDescent="0.2">
      <c r="A2105" s="23">
        <v>126303</v>
      </c>
      <c r="B2105" s="17" t="s">
        <v>607</v>
      </c>
      <c r="C2105" s="17" t="s">
        <v>7807</v>
      </c>
      <c r="D2105" s="17" t="s">
        <v>2447</v>
      </c>
      <c r="E2105" s="17" t="s">
        <v>7693</v>
      </c>
      <c r="F2105" s="17" t="s">
        <v>7694</v>
      </c>
      <c r="G2105" s="18">
        <v>17</v>
      </c>
      <c r="H2105" s="18">
        <v>23.35</v>
      </c>
      <c r="I2105" s="19">
        <v>1554901.59</v>
      </c>
      <c r="J2105" s="20">
        <v>43140</v>
      </c>
      <c r="K2105" s="17" t="s">
        <v>9233</v>
      </c>
      <c r="L2105" s="17" t="s">
        <v>7738</v>
      </c>
      <c r="M2105" s="17" t="s">
        <v>4807</v>
      </c>
      <c r="N2105" s="20">
        <v>43358</v>
      </c>
      <c r="O2105" s="20">
        <v>43358</v>
      </c>
      <c r="P2105" s="21">
        <f t="shared" si="64"/>
        <v>0</v>
      </c>
      <c r="Q2105" s="22">
        <f t="shared" si="65"/>
        <v>0</v>
      </c>
    </row>
    <row r="2106" spans="1:17" x14ac:dyDescent="0.2">
      <c r="A2106" s="23">
        <v>122635</v>
      </c>
      <c r="B2106" s="17" t="s">
        <v>607</v>
      </c>
      <c r="C2106" s="17" t="s">
        <v>7807</v>
      </c>
      <c r="D2106" s="17" t="s">
        <v>855</v>
      </c>
      <c r="E2106" s="17" t="s">
        <v>7693</v>
      </c>
      <c r="F2106" s="17" t="s">
        <v>7694</v>
      </c>
      <c r="G2106" s="18">
        <v>20.350000000000001</v>
      </c>
      <c r="H2106" s="18">
        <v>22.3</v>
      </c>
      <c r="I2106" s="19">
        <v>650547.04</v>
      </c>
      <c r="J2106" s="20">
        <v>42867</v>
      </c>
      <c r="K2106" s="17" t="s">
        <v>8833</v>
      </c>
      <c r="L2106" s="17" t="s">
        <v>7738</v>
      </c>
      <c r="M2106" s="17" t="s">
        <v>3213</v>
      </c>
      <c r="N2106" s="20">
        <v>43073</v>
      </c>
      <c r="O2106" s="20">
        <v>43073</v>
      </c>
      <c r="P2106" s="21">
        <f t="shared" si="64"/>
        <v>0</v>
      </c>
      <c r="Q2106" s="22">
        <f t="shared" si="65"/>
        <v>0</v>
      </c>
    </row>
    <row r="2107" spans="1:17" x14ac:dyDescent="0.2">
      <c r="A2107" s="23">
        <v>117629</v>
      </c>
      <c r="B2107" s="17" t="s">
        <v>102</v>
      </c>
      <c r="C2107" s="17" t="s">
        <v>7969</v>
      </c>
      <c r="D2107" s="17" t="s">
        <v>644</v>
      </c>
      <c r="E2107" s="17" t="s">
        <v>7693</v>
      </c>
      <c r="F2107" s="17" t="s">
        <v>7694</v>
      </c>
      <c r="G2107" s="18">
        <v>0</v>
      </c>
      <c r="H2107" s="18">
        <v>2.31</v>
      </c>
      <c r="I2107" s="19">
        <v>451916.78</v>
      </c>
      <c r="J2107" s="20">
        <v>42139</v>
      </c>
      <c r="K2107" s="17" t="s">
        <v>8546</v>
      </c>
      <c r="L2107" s="17" t="s">
        <v>7744</v>
      </c>
      <c r="M2107" s="17" t="s">
        <v>8547</v>
      </c>
      <c r="N2107" s="20">
        <v>42262</v>
      </c>
      <c r="O2107" s="20">
        <v>42262</v>
      </c>
      <c r="P2107" s="21">
        <f t="shared" si="64"/>
        <v>0</v>
      </c>
      <c r="Q2107" s="22">
        <f t="shared" si="65"/>
        <v>0</v>
      </c>
    </row>
    <row r="2108" spans="1:17" x14ac:dyDescent="0.2">
      <c r="A2108" s="23">
        <v>123854</v>
      </c>
      <c r="B2108" s="17" t="s">
        <v>267</v>
      </c>
      <c r="C2108" s="17" t="s">
        <v>7832</v>
      </c>
      <c r="D2108" s="17" t="s">
        <v>7615</v>
      </c>
      <c r="E2108" s="17" t="s">
        <v>7693</v>
      </c>
      <c r="F2108" s="17" t="s">
        <v>7694</v>
      </c>
      <c r="G2108" s="18">
        <v>6.22</v>
      </c>
      <c r="H2108" s="18">
        <v>11.97</v>
      </c>
      <c r="I2108" s="19">
        <v>342364.65</v>
      </c>
      <c r="J2108" s="20">
        <v>42825</v>
      </c>
      <c r="K2108" s="17" t="s">
        <v>10361</v>
      </c>
      <c r="L2108" s="17" t="s">
        <v>8144</v>
      </c>
      <c r="M2108" s="17" t="s">
        <v>3582</v>
      </c>
      <c r="N2108" s="20">
        <v>43007</v>
      </c>
      <c r="O2108" s="20">
        <v>43007</v>
      </c>
      <c r="P2108" s="21">
        <f t="shared" si="64"/>
        <v>0</v>
      </c>
      <c r="Q2108" s="22">
        <f t="shared" si="65"/>
        <v>0</v>
      </c>
    </row>
    <row r="2109" spans="1:17" x14ac:dyDescent="0.2">
      <c r="A2109" s="23">
        <v>123832</v>
      </c>
      <c r="B2109" s="17" t="s">
        <v>250</v>
      </c>
      <c r="C2109" s="17" t="s">
        <v>7790</v>
      </c>
      <c r="D2109" s="17" t="s">
        <v>913</v>
      </c>
      <c r="E2109" s="17" t="s">
        <v>7693</v>
      </c>
      <c r="F2109" s="17" t="s">
        <v>7694</v>
      </c>
      <c r="G2109" s="18">
        <v>4.9119999999999999</v>
      </c>
      <c r="H2109" s="18">
        <v>9.65</v>
      </c>
      <c r="I2109" s="19">
        <v>1208133.68</v>
      </c>
      <c r="J2109" s="20">
        <v>42825</v>
      </c>
      <c r="K2109" s="17" t="s">
        <v>10362</v>
      </c>
      <c r="L2109" s="17" t="s">
        <v>7699</v>
      </c>
      <c r="M2109" s="17" t="s">
        <v>3213</v>
      </c>
      <c r="N2109" s="20">
        <v>42929</v>
      </c>
      <c r="O2109" s="20">
        <v>42929</v>
      </c>
      <c r="P2109" s="21">
        <f t="shared" si="64"/>
        <v>0</v>
      </c>
      <c r="Q2109" s="22">
        <f t="shared" si="65"/>
        <v>0</v>
      </c>
    </row>
    <row r="2110" spans="1:17" x14ac:dyDescent="0.2">
      <c r="A2110" s="23">
        <v>122557</v>
      </c>
      <c r="B2110" s="17" t="s">
        <v>250</v>
      </c>
      <c r="C2110" s="17" t="s">
        <v>7790</v>
      </c>
      <c r="D2110" s="17" t="s">
        <v>1667</v>
      </c>
      <c r="E2110" s="17" t="s">
        <v>7693</v>
      </c>
      <c r="F2110" s="17" t="s">
        <v>7710</v>
      </c>
      <c r="G2110" s="18">
        <v>22.9</v>
      </c>
      <c r="H2110" s="18">
        <v>28.2</v>
      </c>
      <c r="I2110" s="19">
        <v>641270.81000000006</v>
      </c>
      <c r="J2110" s="20">
        <v>42825</v>
      </c>
      <c r="K2110" s="17" t="s">
        <v>10363</v>
      </c>
      <c r="L2110" s="17" t="s">
        <v>7699</v>
      </c>
      <c r="M2110" s="17" t="s">
        <v>4738</v>
      </c>
      <c r="N2110" s="20">
        <v>43003</v>
      </c>
      <c r="O2110" s="20">
        <v>43003</v>
      </c>
      <c r="P2110" s="21">
        <f t="shared" si="64"/>
        <v>0</v>
      </c>
      <c r="Q2110" s="22">
        <f t="shared" si="65"/>
        <v>0</v>
      </c>
    </row>
    <row r="2111" spans="1:17" x14ac:dyDescent="0.2">
      <c r="A2111" s="23">
        <v>124912</v>
      </c>
      <c r="B2111" s="17" t="s">
        <v>128</v>
      </c>
      <c r="C2111" s="17" t="s">
        <v>7950</v>
      </c>
      <c r="D2111" s="17" t="s">
        <v>129</v>
      </c>
      <c r="E2111" s="17" t="s">
        <v>7693</v>
      </c>
      <c r="F2111" s="17" t="s">
        <v>7694</v>
      </c>
      <c r="G2111" s="18">
        <v>23.4</v>
      </c>
      <c r="H2111" s="18">
        <v>28.16</v>
      </c>
      <c r="I2111" s="19">
        <v>861413.81</v>
      </c>
      <c r="J2111" s="20">
        <v>42825</v>
      </c>
      <c r="K2111" s="17" t="s">
        <v>8840</v>
      </c>
      <c r="L2111" s="17" t="s">
        <v>8034</v>
      </c>
      <c r="M2111" s="17" t="s">
        <v>5383</v>
      </c>
      <c r="N2111" s="20">
        <v>43012</v>
      </c>
      <c r="O2111" s="20">
        <v>43012</v>
      </c>
      <c r="P2111" s="21">
        <f t="shared" si="64"/>
        <v>0</v>
      </c>
      <c r="Q2111" s="22">
        <f t="shared" si="65"/>
        <v>0</v>
      </c>
    </row>
    <row r="2112" spans="1:17" x14ac:dyDescent="0.2">
      <c r="A2112" s="23">
        <v>115560</v>
      </c>
      <c r="B2112" s="17" t="s">
        <v>269</v>
      </c>
      <c r="C2112" s="17" t="s">
        <v>7841</v>
      </c>
      <c r="D2112" s="17" t="s">
        <v>679</v>
      </c>
      <c r="E2112" s="17" t="s">
        <v>7693</v>
      </c>
      <c r="F2112" s="17" t="s">
        <v>7694</v>
      </c>
      <c r="G2112" s="18">
        <v>0</v>
      </c>
      <c r="H2112" s="18">
        <v>0.51</v>
      </c>
      <c r="I2112" s="19">
        <v>35580.699999999997</v>
      </c>
      <c r="J2112" s="20">
        <v>42867</v>
      </c>
      <c r="K2112" s="17" t="s">
        <v>10143</v>
      </c>
      <c r="L2112" s="17" t="s">
        <v>9252</v>
      </c>
      <c r="M2112" s="17" t="s">
        <v>3197</v>
      </c>
      <c r="N2112" s="20">
        <v>43020</v>
      </c>
      <c r="O2112" s="20">
        <v>43020</v>
      </c>
      <c r="P2112" s="21">
        <f t="shared" si="64"/>
        <v>0</v>
      </c>
      <c r="Q2112" s="22">
        <f t="shared" si="65"/>
        <v>0</v>
      </c>
    </row>
    <row r="2113" spans="1:17" x14ac:dyDescent="0.2">
      <c r="A2113" s="23">
        <v>123856</v>
      </c>
      <c r="B2113" s="17" t="s">
        <v>320</v>
      </c>
      <c r="C2113" s="17" t="s">
        <v>8012</v>
      </c>
      <c r="D2113" s="17" t="s">
        <v>153</v>
      </c>
      <c r="E2113" s="17" t="s">
        <v>7693</v>
      </c>
      <c r="F2113" s="17" t="s">
        <v>7694</v>
      </c>
      <c r="G2113" s="18">
        <v>0</v>
      </c>
      <c r="H2113" s="18">
        <v>3.9849999999999999</v>
      </c>
      <c r="I2113" s="19">
        <v>945871.04</v>
      </c>
      <c r="J2113" s="20">
        <v>42867</v>
      </c>
      <c r="K2113" s="17" t="s">
        <v>10364</v>
      </c>
      <c r="L2113" s="17" t="s">
        <v>8080</v>
      </c>
      <c r="M2113" s="17" t="s">
        <v>3213</v>
      </c>
      <c r="N2113" s="20">
        <v>43024</v>
      </c>
      <c r="O2113" s="20">
        <v>43024</v>
      </c>
      <c r="P2113" s="21">
        <f t="shared" si="64"/>
        <v>0</v>
      </c>
      <c r="Q2113" s="22">
        <f t="shared" si="65"/>
        <v>0</v>
      </c>
    </row>
    <row r="2114" spans="1:17" x14ac:dyDescent="0.2">
      <c r="A2114" s="23">
        <v>122464</v>
      </c>
      <c r="B2114" s="17" t="s">
        <v>223</v>
      </c>
      <c r="C2114" s="17" t="s">
        <v>7917</v>
      </c>
      <c r="D2114" s="17" t="s">
        <v>390</v>
      </c>
      <c r="E2114" s="17" t="s">
        <v>7693</v>
      </c>
      <c r="F2114" s="17" t="s">
        <v>7694</v>
      </c>
      <c r="G2114" s="18">
        <v>0.69</v>
      </c>
      <c r="H2114" s="18">
        <v>6.01</v>
      </c>
      <c r="I2114" s="19">
        <v>915971.05</v>
      </c>
      <c r="J2114" s="20">
        <v>42461</v>
      </c>
      <c r="K2114" s="17" t="s">
        <v>9498</v>
      </c>
      <c r="L2114" s="17" t="s">
        <v>7744</v>
      </c>
      <c r="M2114" s="17" t="s">
        <v>9499</v>
      </c>
      <c r="N2114" s="20">
        <v>42584</v>
      </c>
      <c r="O2114" s="20">
        <v>42584</v>
      </c>
      <c r="P2114" s="21">
        <f t="shared" si="64"/>
        <v>0</v>
      </c>
      <c r="Q2114" s="22">
        <f t="shared" si="65"/>
        <v>0</v>
      </c>
    </row>
    <row r="2115" spans="1:17" x14ac:dyDescent="0.2">
      <c r="A2115" s="23">
        <v>126220</v>
      </c>
      <c r="B2115" s="17" t="s">
        <v>54</v>
      </c>
      <c r="C2115" s="17" t="s">
        <v>7709</v>
      </c>
      <c r="D2115" s="17" t="s">
        <v>339</v>
      </c>
      <c r="E2115" s="17" t="s">
        <v>7693</v>
      </c>
      <c r="F2115" s="17" t="s">
        <v>7694</v>
      </c>
      <c r="G2115" s="18">
        <v>4.24</v>
      </c>
      <c r="H2115" s="18">
        <v>7.52</v>
      </c>
      <c r="I2115" s="19">
        <v>2120256</v>
      </c>
      <c r="J2115" s="20">
        <v>43273</v>
      </c>
      <c r="K2115" s="17" t="s">
        <v>10365</v>
      </c>
      <c r="L2115" s="17" t="s">
        <v>8110</v>
      </c>
      <c r="M2115" s="17" t="s">
        <v>3213</v>
      </c>
      <c r="N2115" s="20">
        <v>43705</v>
      </c>
      <c r="O2115" s="20">
        <v>43705</v>
      </c>
      <c r="P2115" s="21">
        <f t="shared" ref="P2115:P2178" si="66">IF(N2115=O2115,0,1)</f>
        <v>0</v>
      </c>
      <c r="Q2115" s="22">
        <f t="shared" ref="Q2115:Q2178" si="67">O2115-N2115</f>
        <v>0</v>
      </c>
    </row>
    <row r="2116" spans="1:17" x14ac:dyDescent="0.2">
      <c r="A2116" s="23">
        <v>124938</v>
      </c>
      <c r="B2116" s="17" t="s">
        <v>197</v>
      </c>
      <c r="C2116" s="17" t="s">
        <v>7759</v>
      </c>
      <c r="D2116" s="17" t="s">
        <v>10366</v>
      </c>
      <c r="E2116" s="17" t="s">
        <v>7693</v>
      </c>
      <c r="F2116" s="17" t="s">
        <v>7694</v>
      </c>
      <c r="G2116" s="18">
        <v>0</v>
      </c>
      <c r="H2116" s="18">
        <v>10.6</v>
      </c>
      <c r="I2116" s="19">
        <v>877261.3</v>
      </c>
      <c r="J2116" s="20">
        <v>42867</v>
      </c>
      <c r="K2116" s="17" t="s">
        <v>10367</v>
      </c>
      <c r="L2116" s="17" t="s">
        <v>7699</v>
      </c>
      <c r="M2116" s="17" t="s">
        <v>8168</v>
      </c>
      <c r="N2116" s="20">
        <v>43037</v>
      </c>
      <c r="O2116" s="20">
        <v>43037</v>
      </c>
      <c r="P2116" s="21">
        <f t="shared" si="66"/>
        <v>0</v>
      </c>
      <c r="Q2116" s="22">
        <f t="shared" si="67"/>
        <v>0</v>
      </c>
    </row>
    <row r="2117" spans="1:17" x14ac:dyDescent="0.2">
      <c r="A2117" s="23">
        <v>127352</v>
      </c>
      <c r="B2117" s="17" t="s">
        <v>190</v>
      </c>
      <c r="C2117" s="17" t="s">
        <v>7903</v>
      </c>
      <c r="D2117" s="17" t="s">
        <v>665</v>
      </c>
      <c r="E2117" s="17" t="s">
        <v>7693</v>
      </c>
      <c r="F2117" s="17" t="s">
        <v>7694</v>
      </c>
      <c r="G2117" s="18">
        <v>0</v>
      </c>
      <c r="H2117" s="18">
        <v>7.78</v>
      </c>
      <c r="I2117" s="19">
        <v>1397420</v>
      </c>
      <c r="J2117" s="20">
        <v>43637</v>
      </c>
      <c r="K2117" s="17" t="s">
        <v>10368</v>
      </c>
      <c r="L2117" s="17" t="s">
        <v>7738</v>
      </c>
      <c r="M2117" s="17" t="s">
        <v>5445</v>
      </c>
      <c r="O2117" s="20">
        <v>43779</v>
      </c>
      <c r="P2117" s="21">
        <f t="shared" si="66"/>
        <v>1</v>
      </c>
      <c r="Q2117" s="22">
        <f t="shared" si="67"/>
        <v>43779</v>
      </c>
    </row>
    <row r="2118" spans="1:17" x14ac:dyDescent="0.2">
      <c r="A2118" s="23">
        <v>124933</v>
      </c>
      <c r="B2118" s="17" t="s">
        <v>199</v>
      </c>
      <c r="C2118" s="17" t="s">
        <v>7715</v>
      </c>
      <c r="D2118" s="17" t="s">
        <v>465</v>
      </c>
      <c r="E2118" s="17" t="s">
        <v>7693</v>
      </c>
      <c r="F2118" s="17" t="s">
        <v>7694</v>
      </c>
      <c r="G2118" s="18">
        <v>0</v>
      </c>
      <c r="H2118" s="18">
        <v>9.1199999999999992</v>
      </c>
      <c r="I2118" s="19">
        <v>1287689.28</v>
      </c>
      <c r="J2118" s="20">
        <v>42867</v>
      </c>
      <c r="K2118" s="17" t="s">
        <v>10369</v>
      </c>
      <c r="L2118" s="17" t="s">
        <v>7699</v>
      </c>
      <c r="M2118" s="17" t="s">
        <v>3213</v>
      </c>
      <c r="N2118" s="20">
        <v>42997</v>
      </c>
      <c r="O2118" s="20">
        <v>42997</v>
      </c>
      <c r="P2118" s="21">
        <f t="shared" si="66"/>
        <v>0</v>
      </c>
      <c r="Q2118" s="22">
        <f t="shared" si="67"/>
        <v>0</v>
      </c>
    </row>
    <row r="2119" spans="1:17" x14ac:dyDescent="0.2">
      <c r="A2119" s="23">
        <v>126144</v>
      </c>
      <c r="B2119" s="17" t="s">
        <v>294</v>
      </c>
      <c r="C2119" s="17" t="s">
        <v>8191</v>
      </c>
      <c r="D2119" s="17" t="s">
        <v>2718</v>
      </c>
      <c r="E2119" s="17" t="s">
        <v>7693</v>
      </c>
      <c r="F2119" s="17" t="s">
        <v>7694</v>
      </c>
      <c r="G2119" s="18">
        <v>0</v>
      </c>
      <c r="H2119" s="18">
        <v>5.22</v>
      </c>
      <c r="I2119" s="19">
        <v>1042876.5</v>
      </c>
      <c r="J2119" s="20">
        <v>43182</v>
      </c>
      <c r="K2119" s="17" t="s">
        <v>10370</v>
      </c>
      <c r="L2119" s="17" t="s">
        <v>7699</v>
      </c>
      <c r="M2119" s="17" t="s">
        <v>3213</v>
      </c>
      <c r="N2119" s="20">
        <v>43378</v>
      </c>
      <c r="O2119" s="20">
        <v>43378</v>
      </c>
      <c r="P2119" s="21">
        <f t="shared" si="66"/>
        <v>0</v>
      </c>
      <c r="Q2119" s="22">
        <f t="shared" si="67"/>
        <v>0</v>
      </c>
    </row>
    <row r="2120" spans="1:17" x14ac:dyDescent="0.2">
      <c r="A2120" s="23">
        <v>126319</v>
      </c>
      <c r="B2120" s="17" t="s">
        <v>314</v>
      </c>
      <c r="C2120" s="17" t="s">
        <v>7736</v>
      </c>
      <c r="D2120" s="17" t="s">
        <v>4818</v>
      </c>
      <c r="E2120" s="17" t="s">
        <v>7693</v>
      </c>
      <c r="F2120" s="17" t="s">
        <v>7694</v>
      </c>
      <c r="G2120" s="18">
        <v>0</v>
      </c>
      <c r="H2120" s="18">
        <v>0.3</v>
      </c>
      <c r="I2120" s="19">
        <v>165611.89000000001</v>
      </c>
      <c r="J2120" s="20">
        <v>43231</v>
      </c>
      <c r="K2120" s="17" t="s">
        <v>10151</v>
      </c>
      <c r="L2120" s="17" t="s">
        <v>7738</v>
      </c>
      <c r="M2120" s="17" t="s">
        <v>3213</v>
      </c>
      <c r="N2120" s="20">
        <v>43437</v>
      </c>
      <c r="O2120" s="20">
        <v>43437</v>
      </c>
      <c r="P2120" s="21">
        <f t="shared" si="66"/>
        <v>0</v>
      </c>
      <c r="Q2120" s="22">
        <f t="shared" si="67"/>
        <v>0</v>
      </c>
    </row>
    <row r="2121" spans="1:17" x14ac:dyDescent="0.2">
      <c r="A2121" s="23">
        <v>81477.02</v>
      </c>
      <c r="B2121" s="17" t="s">
        <v>176</v>
      </c>
      <c r="C2121" s="17" t="s">
        <v>7868</v>
      </c>
      <c r="D2121" s="17" t="s">
        <v>465</v>
      </c>
      <c r="E2121" s="17" t="s">
        <v>7693</v>
      </c>
      <c r="F2121" s="17" t="s">
        <v>7694</v>
      </c>
      <c r="G2121" s="18">
        <v>4.54</v>
      </c>
      <c r="H2121" s="18">
        <v>9.4499999999999993</v>
      </c>
      <c r="I2121" s="19">
        <v>662411.84</v>
      </c>
      <c r="J2121" s="20">
        <v>42139</v>
      </c>
      <c r="K2121" s="17" t="s">
        <v>9851</v>
      </c>
      <c r="L2121" s="17" t="s">
        <v>7927</v>
      </c>
      <c r="M2121" s="17" t="s">
        <v>10371</v>
      </c>
      <c r="N2121" s="20">
        <v>42290</v>
      </c>
      <c r="O2121" s="20">
        <v>42290</v>
      </c>
      <c r="P2121" s="21">
        <f t="shared" si="66"/>
        <v>0</v>
      </c>
      <c r="Q2121" s="22">
        <f t="shared" si="67"/>
        <v>0</v>
      </c>
    </row>
    <row r="2122" spans="1:17" x14ac:dyDescent="0.2">
      <c r="A2122" s="23">
        <v>120921</v>
      </c>
      <c r="B2122" s="17" t="s">
        <v>298</v>
      </c>
      <c r="C2122" s="17" t="s">
        <v>8135</v>
      </c>
      <c r="D2122" s="17" t="s">
        <v>555</v>
      </c>
      <c r="E2122" s="17" t="s">
        <v>7693</v>
      </c>
      <c r="F2122" s="17" t="s">
        <v>7694</v>
      </c>
      <c r="G2122" s="18">
        <v>8.94</v>
      </c>
      <c r="H2122" s="18">
        <v>11.25</v>
      </c>
      <c r="I2122" s="19">
        <v>240005.12</v>
      </c>
      <c r="J2122" s="20">
        <v>42139</v>
      </c>
      <c r="K2122" s="17" t="s">
        <v>10372</v>
      </c>
      <c r="L2122" s="17" t="s">
        <v>7706</v>
      </c>
      <c r="M2122" s="17" t="s">
        <v>10373</v>
      </c>
      <c r="N2122" s="20">
        <v>42296</v>
      </c>
      <c r="O2122" s="20">
        <v>42296</v>
      </c>
      <c r="P2122" s="21">
        <f t="shared" si="66"/>
        <v>0</v>
      </c>
      <c r="Q2122" s="22">
        <f t="shared" si="67"/>
        <v>0</v>
      </c>
    </row>
    <row r="2123" spans="1:17" x14ac:dyDescent="0.2">
      <c r="A2123" s="23">
        <v>122535</v>
      </c>
      <c r="B2123" s="17" t="s">
        <v>320</v>
      </c>
      <c r="C2123" s="17" t="s">
        <v>8012</v>
      </c>
      <c r="D2123" s="17" t="s">
        <v>3185</v>
      </c>
      <c r="E2123" s="17" t="s">
        <v>7693</v>
      </c>
      <c r="F2123" s="17" t="s">
        <v>7694</v>
      </c>
      <c r="G2123" s="18">
        <v>10.23</v>
      </c>
      <c r="H2123" s="18">
        <v>15</v>
      </c>
      <c r="I2123" s="19">
        <v>392024.47</v>
      </c>
      <c r="J2123" s="20">
        <v>42461</v>
      </c>
      <c r="K2123" s="17" t="s">
        <v>10374</v>
      </c>
      <c r="L2123" s="17" t="s">
        <v>7706</v>
      </c>
      <c r="M2123" s="17" t="s">
        <v>8107</v>
      </c>
      <c r="N2123" s="20">
        <v>42573</v>
      </c>
      <c r="O2123" s="20">
        <v>42573</v>
      </c>
      <c r="P2123" s="21">
        <f t="shared" si="66"/>
        <v>0</v>
      </c>
      <c r="Q2123" s="22">
        <f t="shared" si="67"/>
        <v>0</v>
      </c>
    </row>
    <row r="2124" spans="1:17" x14ac:dyDescent="0.2">
      <c r="A2124" s="23">
        <v>122494</v>
      </c>
      <c r="B2124" s="17" t="s">
        <v>289</v>
      </c>
      <c r="C2124" s="17" t="s">
        <v>7955</v>
      </c>
      <c r="D2124" s="17" t="s">
        <v>2349</v>
      </c>
      <c r="E2124" s="17" t="s">
        <v>7693</v>
      </c>
      <c r="F2124" s="17" t="s">
        <v>7694</v>
      </c>
      <c r="G2124" s="18">
        <v>11.55</v>
      </c>
      <c r="H2124" s="18">
        <v>17.37</v>
      </c>
      <c r="I2124" s="19">
        <v>520965.79</v>
      </c>
      <c r="J2124" s="20">
        <v>42461</v>
      </c>
      <c r="K2124" s="17" t="s">
        <v>10375</v>
      </c>
      <c r="L2124" s="17" t="s">
        <v>7699</v>
      </c>
      <c r="M2124" s="17" t="s">
        <v>10376</v>
      </c>
      <c r="N2124" s="20">
        <v>42542</v>
      </c>
      <c r="O2124" s="20">
        <v>42542</v>
      </c>
      <c r="P2124" s="21">
        <f t="shared" si="66"/>
        <v>0</v>
      </c>
      <c r="Q2124" s="22">
        <f t="shared" si="67"/>
        <v>0</v>
      </c>
    </row>
    <row r="2125" spans="1:17" x14ac:dyDescent="0.2">
      <c r="A2125" s="23">
        <v>123981</v>
      </c>
      <c r="B2125" s="17" t="s">
        <v>110</v>
      </c>
      <c r="C2125" s="17" t="s">
        <v>8623</v>
      </c>
      <c r="D2125" s="17" t="s">
        <v>401</v>
      </c>
      <c r="E2125" s="17" t="s">
        <v>7693</v>
      </c>
      <c r="F2125" s="17" t="s">
        <v>7694</v>
      </c>
      <c r="G2125" s="18">
        <v>10.9</v>
      </c>
      <c r="H2125" s="18">
        <v>16.13</v>
      </c>
      <c r="I2125" s="19">
        <v>494805.74</v>
      </c>
      <c r="J2125" s="20">
        <v>42825</v>
      </c>
      <c r="K2125" s="17" t="s">
        <v>10155</v>
      </c>
      <c r="L2125" s="17" t="s">
        <v>8322</v>
      </c>
      <c r="M2125" s="17" t="s">
        <v>3582</v>
      </c>
      <c r="N2125" s="20">
        <v>42964</v>
      </c>
      <c r="O2125" s="20">
        <v>42964</v>
      </c>
      <c r="P2125" s="21">
        <f t="shared" si="66"/>
        <v>0</v>
      </c>
      <c r="Q2125" s="22">
        <f t="shared" si="67"/>
        <v>0</v>
      </c>
    </row>
    <row r="2126" spans="1:17" x14ac:dyDescent="0.2">
      <c r="A2126" s="23">
        <v>124914</v>
      </c>
      <c r="B2126" s="17" t="s">
        <v>278</v>
      </c>
      <c r="C2126" s="17" t="s">
        <v>7968</v>
      </c>
      <c r="D2126" s="17" t="s">
        <v>448</v>
      </c>
      <c r="E2126" s="17" t="s">
        <v>7693</v>
      </c>
      <c r="F2126" s="17" t="s">
        <v>7694</v>
      </c>
      <c r="G2126" s="18">
        <v>20.07</v>
      </c>
      <c r="H2126" s="18">
        <v>23.99</v>
      </c>
      <c r="I2126" s="19">
        <v>582847.87</v>
      </c>
      <c r="J2126" s="20">
        <v>42825</v>
      </c>
      <c r="K2126" s="17" t="s">
        <v>8119</v>
      </c>
      <c r="L2126" s="17" t="s">
        <v>7699</v>
      </c>
      <c r="M2126" s="17" t="s">
        <v>8120</v>
      </c>
      <c r="N2126" s="20">
        <v>43006</v>
      </c>
      <c r="O2126" s="20">
        <v>43006</v>
      </c>
      <c r="P2126" s="21">
        <f t="shared" si="66"/>
        <v>0</v>
      </c>
      <c r="Q2126" s="22">
        <f t="shared" si="67"/>
        <v>0</v>
      </c>
    </row>
    <row r="2127" spans="1:17" x14ac:dyDescent="0.2">
      <c r="A2127" s="23">
        <v>127836</v>
      </c>
      <c r="B2127" s="17" t="s">
        <v>90</v>
      </c>
      <c r="C2127" s="17" t="s">
        <v>8116</v>
      </c>
      <c r="D2127" s="17" t="s">
        <v>139</v>
      </c>
      <c r="E2127" s="17" t="s">
        <v>7693</v>
      </c>
      <c r="F2127" s="17" t="s">
        <v>7694</v>
      </c>
      <c r="G2127" s="18">
        <v>7.7</v>
      </c>
      <c r="H2127" s="18">
        <v>12.2</v>
      </c>
      <c r="I2127" s="19">
        <v>2439310</v>
      </c>
      <c r="J2127" s="20">
        <v>43595</v>
      </c>
      <c r="K2127" s="17" t="s">
        <v>10377</v>
      </c>
      <c r="L2127" s="17" t="s">
        <v>7744</v>
      </c>
      <c r="M2127" s="17" t="s">
        <v>3213</v>
      </c>
      <c r="O2127" s="20">
        <v>43784</v>
      </c>
      <c r="P2127" s="21">
        <f t="shared" si="66"/>
        <v>1</v>
      </c>
      <c r="Q2127" s="22">
        <f t="shared" si="67"/>
        <v>43784</v>
      </c>
    </row>
    <row r="2128" spans="1:17" x14ac:dyDescent="0.2">
      <c r="A2128" s="23">
        <v>117632</v>
      </c>
      <c r="B2128" s="17" t="s">
        <v>256</v>
      </c>
      <c r="C2128" s="17" t="s">
        <v>7972</v>
      </c>
      <c r="D2128" s="17" t="s">
        <v>2305</v>
      </c>
      <c r="E2128" s="17" t="s">
        <v>7693</v>
      </c>
      <c r="F2128" s="17" t="s">
        <v>7694</v>
      </c>
      <c r="G2128" s="18">
        <v>0</v>
      </c>
      <c r="H2128" s="18">
        <v>9.8800000000000008</v>
      </c>
      <c r="I2128" s="19">
        <v>1058067.3700000001</v>
      </c>
      <c r="J2128" s="20">
        <v>42545</v>
      </c>
      <c r="K2128" s="17" t="s">
        <v>10378</v>
      </c>
      <c r="L2128" s="17" t="s">
        <v>7974</v>
      </c>
      <c r="M2128" s="17" t="s">
        <v>10334</v>
      </c>
      <c r="N2128" s="20">
        <v>42900</v>
      </c>
      <c r="O2128" s="20">
        <v>42900</v>
      </c>
      <c r="P2128" s="21">
        <f t="shared" si="66"/>
        <v>0</v>
      </c>
      <c r="Q2128" s="22">
        <f t="shared" si="67"/>
        <v>0</v>
      </c>
    </row>
    <row r="2129" spans="1:17" x14ac:dyDescent="0.2">
      <c r="A2129" s="23">
        <v>123886</v>
      </c>
      <c r="B2129" s="17" t="s">
        <v>94</v>
      </c>
      <c r="C2129" s="17" t="s">
        <v>7824</v>
      </c>
      <c r="D2129" s="17" t="s">
        <v>363</v>
      </c>
      <c r="E2129" s="17" t="s">
        <v>7693</v>
      </c>
      <c r="F2129" s="17" t="s">
        <v>7694</v>
      </c>
      <c r="G2129" s="18">
        <v>22.9</v>
      </c>
      <c r="H2129" s="18">
        <v>32.369999999999997</v>
      </c>
      <c r="I2129" s="19">
        <v>2857720.83</v>
      </c>
      <c r="J2129" s="20">
        <v>42825</v>
      </c>
      <c r="K2129" s="17" t="s">
        <v>9201</v>
      </c>
      <c r="L2129" s="17" t="s">
        <v>7763</v>
      </c>
      <c r="M2129" s="17" t="s">
        <v>9202</v>
      </c>
      <c r="N2129" s="20">
        <v>43008</v>
      </c>
      <c r="O2129" s="20">
        <v>43008</v>
      </c>
      <c r="P2129" s="21">
        <f t="shared" si="66"/>
        <v>0</v>
      </c>
      <c r="Q2129" s="22">
        <f t="shared" si="67"/>
        <v>0</v>
      </c>
    </row>
    <row r="2130" spans="1:17" x14ac:dyDescent="0.2">
      <c r="A2130" s="23">
        <v>123925</v>
      </c>
      <c r="B2130" s="17" t="s">
        <v>227</v>
      </c>
      <c r="C2130" s="17" t="s">
        <v>7882</v>
      </c>
      <c r="D2130" s="17" t="s">
        <v>604</v>
      </c>
      <c r="E2130" s="17" t="s">
        <v>7693</v>
      </c>
      <c r="F2130" s="17" t="s">
        <v>7694</v>
      </c>
      <c r="G2130" s="18">
        <v>12.47</v>
      </c>
      <c r="H2130" s="18">
        <v>17.54</v>
      </c>
      <c r="I2130" s="19">
        <v>1058000</v>
      </c>
      <c r="J2130" s="20">
        <v>43140</v>
      </c>
      <c r="K2130" s="17" t="s">
        <v>10379</v>
      </c>
      <c r="L2130" s="17" t="s">
        <v>7822</v>
      </c>
      <c r="M2130" s="17" t="s">
        <v>3197</v>
      </c>
      <c r="N2130" s="20">
        <v>43279</v>
      </c>
      <c r="O2130" s="20">
        <v>43279</v>
      </c>
      <c r="P2130" s="21">
        <f t="shared" si="66"/>
        <v>0</v>
      </c>
      <c r="Q2130" s="22">
        <f t="shared" si="67"/>
        <v>0</v>
      </c>
    </row>
    <row r="2131" spans="1:17" x14ac:dyDescent="0.2">
      <c r="A2131" s="23">
        <v>126312</v>
      </c>
      <c r="B2131" s="17" t="s">
        <v>231</v>
      </c>
      <c r="C2131" s="17" t="s">
        <v>7761</v>
      </c>
      <c r="D2131" s="17" t="s">
        <v>1011</v>
      </c>
      <c r="E2131" s="17" t="s">
        <v>7693</v>
      </c>
      <c r="F2131" s="17" t="s">
        <v>7694</v>
      </c>
      <c r="G2131" s="18">
        <v>12.62</v>
      </c>
      <c r="H2131" s="18">
        <v>16.25</v>
      </c>
      <c r="I2131" s="19">
        <v>1807301</v>
      </c>
      <c r="J2131" s="20">
        <v>43182</v>
      </c>
      <c r="K2131" s="17" t="s">
        <v>8155</v>
      </c>
      <c r="L2131" s="17" t="s">
        <v>7763</v>
      </c>
      <c r="M2131" s="17" t="s">
        <v>4809</v>
      </c>
      <c r="N2131" s="20">
        <v>43373</v>
      </c>
      <c r="O2131" s="20">
        <v>43373</v>
      </c>
      <c r="P2131" s="21">
        <f t="shared" si="66"/>
        <v>0</v>
      </c>
      <c r="Q2131" s="22">
        <f t="shared" si="67"/>
        <v>0</v>
      </c>
    </row>
    <row r="2132" spans="1:17" x14ac:dyDescent="0.2">
      <c r="A2132" s="23">
        <v>126198</v>
      </c>
      <c r="B2132" s="17" t="s">
        <v>152</v>
      </c>
      <c r="C2132" s="17" t="s">
        <v>7994</v>
      </c>
      <c r="D2132" s="17" t="s">
        <v>2234</v>
      </c>
      <c r="E2132" s="17" t="s">
        <v>7693</v>
      </c>
      <c r="F2132" s="17" t="s">
        <v>7694</v>
      </c>
      <c r="G2132" s="18">
        <v>0</v>
      </c>
      <c r="H2132" s="18">
        <v>1.89</v>
      </c>
      <c r="I2132" s="19">
        <v>1351704</v>
      </c>
      <c r="J2132" s="20">
        <v>43140</v>
      </c>
      <c r="K2132" s="17" t="s">
        <v>10120</v>
      </c>
      <c r="L2132" s="17" t="s">
        <v>7699</v>
      </c>
      <c r="M2132" s="17" t="s">
        <v>3213</v>
      </c>
      <c r="N2132" s="20">
        <v>43308</v>
      </c>
      <c r="O2132" s="20">
        <v>43308</v>
      </c>
      <c r="P2132" s="21">
        <f t="shared" si="66"/>
        <v>0</v>
      </c>
      <c r="Q2132" s="22">
        <f t="shared" si="67"/>
        <v>0</v>
      </c>
    </row>
    <row r="2133" spans="1:17" x14ac:dyDescent="0.2">
      <c r="A2133" s="23">
        <v>122459</v>
      </c>
      <c r="B2133" s="17" t="s">
        <v>83</v>
      </c>
      <c r="C2133" s="17" t="s">
        <v>8094</v>
      </c>
      <c r="D2133" s="17" t="s">
        <v>139</v>
      </c>
      <c r="E2133" s="17" t="s">
        <v>7693</v>
      </c>
      <c r="F2133" s="17" t="s">
        <v>7694</v>
      </c>
      <c r="G2133" s="18">
        <v>11.12</v>
      </c>
      <c r="H2133" s="18">
        <v>13.9</v>
      </c>
      <c r="I2133" s="19">
        <v>1218142.46</v>
      </c>
      <c r="J2133" s="20">
        <v>42461</v>
      </c>
      <c r="K2133" s="17" t="s">
        <v>10380</v>
      </c>
      <c r="L2133" s="17" t="s">
        <v>7696</v>
      </c>
      <c r="M2133" s="17" t="s">
        <v>9206</v>
      </c>
      <c r="N2133" s="20">
        <v>42593</v>
      </c>
      <c r="O2133" s="20">
        <v>42593</v>
      </c>
      <c r="P2133" s="21">
        <f t="shared" si="66"/>
        <v>0</v>
      </c>
      <c r="Q2133" s="22">
        <f t="shared" si="67"/>
        <v>0</v>
      </c>
    </row>
    <row r="2134" spans="1:17" x14ac:dyDescent="0.2">
      <c r="A2134" s="23">
        <v>122124</v>
      </c>
      <c r="B2134" s="17" t="s">
        <v>124</v>
      </c>
      <c r="C2134" s="17" t="s">
        <v>7894</v>
      </c>
      <c r="D2134" s="17" t="s">
        <v>3116</v>
      </c>
      <c r="E2134" s="17" t="s">
        <v>7693</v>
      </c>
      <c r="F2134" s="17" t="s">
        <v>7694</v>
      </c>
      <c r="G2134" s="18">
        <v>22.36</v>
      </c>
      <c r="H2134" s="18">
        <v>28.06</v>
      </c>
      <c r="I2134" s="19">
        <v>800050.98</v>
      </c>
      <c r="J2134" s="20">
        <v>42545</v>
      </c>
      <c r="K2134" s="17" t="s">
        <v>10381</v>
      </c>
      <c r="L2134" s="17" t="s">
        <v>7957</v>
      </c>
      <c r="M2134" s="17" t="s">
        <v>10382</v>
      </c>
      <c r="N2134" s="20">
        <v>42622</v>
      </c>
      <c r="O2134" s="20">
        <v>42622</v>
      </c>
      <c r="P2134" s="21">
        <f t="shared" si="66"/>
        <v>0</v>
      </c>
      <c r="Q2134" s="22">
        <f t="shared" si="67"/>
        <v>0</v>
      </c>
    </row>
    <row r="2135" spans="1:17" x14ac:dyDescent="0.2">
      <c r="A2135" s="23">
        <v>121069</v>
      </c>
      <c r="B2135" s="17" t="s">
        <v>18</v>
      </c>
      <c r="C2135" s="17" t="s">
        <v>7700</v>
      </c>
      <c r="D2135" s="17" t="s">
        <v>527</v>
      </c>
      <c r="E2135" s="17" t="s">
        <v>7693</v>
      </c>
      <c r="F2135" s="17" t="s">
        <v>7694</v>
      </c>
      <c r="G2135" s="18">
        <v>7.68</v>
      </c>
      <c r="H2135" s="18">
        <v>9.8699999999999992</v>
      </c>
      <c r="I2135" s="19">
        <v>1689680.71</v>
      </c>
      <c r="J2135" s="20">
        <v>42195</v>
      </c>
      <c r="K2135" s="17" t="s">
        <v>10384</v>
      </c>
      <c r="L2135" s="17" t="s">
        <v>7702</v>
      </c>
      <c r="M2135" s="17" t="s">
        <v>8523</v>
      </c>
      <c r="N2135" s="20">
        <v>42326</v>
      </c>
      <c r="O2135" s="20">
        <v>42326</v>
      </c>
      <c r="P2135" s="21">
        <f t="shared" si="66"/>
        <v>0</v>
      </c>
      <c r="Q2135" s="22">
        <f t="shared" si="67"/>
        <v>0</v>
      </c>
    </row>
    <row r="2136" spans="1:17" x14ac:dyDescent="0.2">
      <c r="A2136" s="23">
        <v>126251</v>
      </c>
      <c r="B2136" s="17" t="s">
        <v>289</v>
      </c>
      <c r="C2136" s="17" t="s">
        <v>7955</v>
      </c>
      <c r="D2136" s="17" t="s">
        <v>1049</v>
      </c>
      <c r="E2136" s="17" t="s">
        <v>7693</v>
      </c>
      <c r="F2136" s="17" t="s">
        <v>7694</v>
      </c>
      <c r="G2136" s="18">
        <v>0.5</v>
      </c>
      <c r="H2136" s="18">
        <v>5.87</v>
      </c>
      <c r="I2136" s="19">
        <v>898943.14</v>
      </c>
      <c r="J2136" s="20">
        <v>43231</v>
      </c>
      <c r="K2136" s="17" t="s">
        <v>10385</v>
      </c>
      <c r="L2136" s="17" t="s">
        <v>7728</v>
      </c>
      <c r="M2136" s="17" t="s">
        <v>3213</v>
      </c>
      <c r="N2136" s="20">
        <v>43403</v>
      </c>
      <c r="O2136" s="20">
        <v>43403</v>
      </c>
      <c r="P2136" s="21">
        <f t="shared" si="66"/>
        <v>0</v>
      </c>
      <c r="Q2136" s="22">
        <f t="shared" si="67"/>
        <v>0</v>
      </c>
    </row>
    <row r="2137" spans="1:17" x14ac:dyDescent="0.2">
      <c r="A2137" s="23">
        <v>117636</v>
      </c>
      <c r="B2137" s="17" t="s">
        <v>729</v>
      </c>
      <c r="C2137" s="17" t="s">
        <v>8022</v>
      </c>
      <c r="D2137" s="17" t="s">
        <v>10247</v>
      </c>
      <c r="E2137" s="17" t="s">
        <v>7693</v>
      </c>
      <c r="F2137" s="17" t="s">
        <v>7694</v>
      </c>
      <c r="G2137" s="18">
        <v>3</v>
      </c>
      <c r="H2137" s="18">
        <v>6.16</v>
      </c>
      <c r="I2137" s="19">
        <v>443664.97</v>
      </c>
      <c r="J2137" s="20">
        <v>42139</v>
      </c>
      <c r="K2137" s="17" t="s">
        <v>10386</v>
      </c>
      <c r="L2137" s="17" t="s">
        <v>7874</v>
      </c>
      <c r="M2137" s="17" t="s">
        <v>8512</v>
      </c>
      <c r="N2137" s="20">
        <v>42262</v>
      </c>
      <c r="O2137" s="20">
        <v>42262</v>
      </c>
      <c r="P2137" s="21">
        <f t="shared" si="66"/>
        <v>0</v>
      </c>
      <c r="Q2137" s="22">
        <f t="shared" si="67"/>
        <v>0</v>
      </c>
    </row>
    <row r="2138" spans="1:17" x14ac:dyDescent="0.2">
      <c r="A2138" s="23">
        <v>122554</v>
      </c>
      <c r="B2138" s="17" t="s">
        <v>252</v>
      </c>
      <c r="C2138" s="17" t="s">
        <v>8602</v>
      </c>
      <c r="D2138" s="17" t="s">
        <v>660</v>
      </c>
      <c r="E2138" s="17" t="s">
        <v>7693</v>
      </c>
      <c r="F2138" s="17" t="s">
        <v>7694</v>
      </c>
      <c r="G2138" s="18">
        <v>5.15</v>
      </c>
      <c r="H2138" s="18">
        <v>10.71</v>
      </c>
      <c r="I2138" s="19">
        <v>548322.16</v>
      </c>
      <c r="J2138" s="20">
        <v>42825</v>
      </c>
      <c r="K2138" s="17" t="s">
        <v>10387</v>
      </c>
      <c r="L2138" s="17" t="s">
        <v>7699</v>
      </c>
      <c r="M2138" s="17" t="s">
        <v>4738</v>
      </c>
      <c r="N2138" s="20">
        <v>42955</v>
      </c>
      <c r="O2138" s="20">
        <v>42955</v>
      </c>
      <c r="P2138" s="21">
        <f t="shared" si="66"/>
        <v>0</v>
      </c>
      <c r="Q2138" s="22">
        <f t="shared" si="67"/>
        <v>0</v>
      </c>
    </row>
    <row r="2139" spans="1:17" x14ac:dyDescent="0.2">
      <c r="A2139" s="23">
        <v>125423</v>
      </c>
      <c r="B2139" s="17" t="s">
        <v>121</v>
      </c>
      <c r="C2139" s="17" t="s">
        <v>7720</v>
      </c>
      <c r="D2139" s="17" t="s">
        <v>122</v>
      </c>
      <c r="E2139" s="17" t="s">
        <v>7693</v>
      </c>
      <c r="F2139" s="17" t="s">
        <v>7694</v>
      </c>
      <c r="G2139" s="18">
        <v>4.03</v>
      </c>
      <c r="H2139" s="18">
        <v>13.86</v>
      </c>
      <c r="I2139" s="19">
        <v>5765483.7999999998</v>
      </c>
      <c r="J2139" s="20">
        <v>42867</v>
      </c>
      <c r="K2139" s="17" t="s">
        <v>10388</v>
      </c>
      <c r="L2139" s="17" t="s">
        <v>7699</v>
      </c>
      <c r="M2139" s="17" t="s">
        <v>9735</v>
      </c>
      <c r="N2139" s="20">
        <v>43055</v>
      </c>
      <c r="O2139" s="20">
        <v>43055</v>
      </c>
      <c r="P2139" s="21">
        <f t="shared" si="66"/>
        <v>0</v>
      </c>
      <c r="Q2139" s="22">
        <f t="shared" si="67"/>
        <v>0</v>
      </c>
    </row>
    <row r="2140" spans="1:17" x14ac:dyDescent="0.2">
      <c r="A2140" s="23">
        <v>126085</v>
      </c>
      <c r="B2140" s="17" t="s">
        <v>310</v>
      </c>
      <c r="C2140" s="17" t="s">
        <v>7878</v>
      </c>
      <c r="D2140" s="17" t="s">
        <v>2188</v>
      </c>
      <c r="E2140" s="17" t="s">
        <v>7693</v>
      </c>
      <c r="F2140" s="17" t="s">
        <v>7694</v>
      </c>
      <c r="G2140" s="18">
        <v>15.62</v>
      </c>
      <c r="H2140" s="18">
        <v>18.04</v>
      </c>
      <c r="I2140" s="19">
        <v>1071395.24</v>
      </c>
      <c r="J2140" s="20">
        <v>43231</v>
      </c>
      <c r="K2140" s="17" t="s">
        <v>10389</v>
      </c>
      <c r="L2140" s="17" t="s">
        <v>7874</v>
      </c>
      <c r="M2140" s="17" t="s">
        <v>3213</v>
      </c>
      <c r="N2140" s="20">
        <v>43421</v>
      </c>
      <c r="O2140" s="20">
        <v>43421</v>
      </c>
      <c r="P2140" s="21">
        <f t="shared" si="66"/>
        <v>0</v>
      </c>
      <c r="Q2140" s="22">
        <f t="shared" si="67"/>
        <v>0</v>
      </c>
    </row>
    <row r="2141" spans="1:17" x14ac:dyDescent="0.2">
      <c r="A2141" s="23">
        <v>127458</v>
      </c>
      <c r="B2141" s="17" t="s">
        <v>40</v>
      </c>
      <c r="C2141" s="17" t="s">
        <v>7781</v>
      </c>
      <c r="D2141" s="17" t="s">
        <v>114</v>
      </c>
      <c r="E2141" s="17" t="s">
        <v>7693</v>
      </c>
      <c r="F2141" s="17" t="s">
        <v>7694</v>
      </c>
      <c r="G2141" s="18">
        <v>19.36</v>
      </c>
      <c r="H2141" s="18">
        <v>26.14</v>
      </c>
      <c r="I2141" s="19">
        <v>12486615</v>
      </c>
      <c r="J2141" s="20">
        <v>43441</v>
      </c>
      <c r="K2141" s="17" t="s">
        <v>10390</v>
      </c>
      <c r="L2141" s="17" t="s">
        <v>7744</v>
      </c>
      <c r="M2141" s="17" t="s">
        <v>5503</v>
      </c>
      <c r="N2141" s="20">
        <v>43768</v>
      </c>
      <c r="O2141" s="20">
        <v>43768</v>
      </c>
      <c r="P2141" s="21">
        <f t="shared" si="66"/>
        <v>0</v>
      </c>
      <c r="Q2141" s="22">
        <f t="shared" si="67"/>
        <v>0</v>
      </c>
    </row>
    <row r="2142" spans="1:17" x14ac:dyDescent="0.2">
      <c r="A2142" s="23">
        <v>101907.01</v>
      </c>
      <c r="B2142" s="17" t="s">
        <v>169</v>
      </c>
      <c r="C2142" s="17" t="s">
        <v>7694</v>
      </c>
      <c r="D2142" s="17" t="s">
        <v>1183</v>
      </c>
      <c r="E2142" s="17" t="s">
        <v>7693</v>
      </c>
      <c r="F2142" s="17" t="s">
        <v>7710</v>
      </c>
      <c r="G2142" s="18">
        <v>0</v>
      </c>
      <c r="H2142" s="18">
        <v>5.55</v>
      </c>
      <c r="I2142" s="19">
        <v>319512.53999999998</v>
      </c>
      <c r="J2142" s="20">
        <v>42461</v>
      </c>
      <c r="K2142" s="17" t="s">
        <v>10391</v>
      </c>
      <c r="L2142" s="17" t="s">
        <v>7744</v>
      </c>
      <c r="M2142" s="17" t="s">
        <v>8517</v>
      </c>
      <c r="N2142" s="20">
        <v>42590</v>
      </c>
      <c r="O2142" s="20">
        <v>42590</v>
      </c>
      <c r="P2142" s="21">
        <f t="shared" si="66"/>
        <v>0</v>
      </c>
      <c r="Q2142" s="22">
        <f t="shared" si="67"/>
        <v>0</v>
      </c>
    </row>
    <row r="2143" spans="1:17" x14ac:dyDescent="0.2">
      <c r="A2143" s="23">
        <v>127138</v>
      </c>
      <c r="B2143" s="17" t="s">
        <v>90</v>
      </c>
      <c r="C2143" s="17" t="s">
        <v>8116</v>
      </c>
      <c r="D2143" s="17" t="s">
        <v>139</v>
      </c>
      <c r="E2143" s="17" t="s">
        <v>7693</v>
      </c>
      <c r="F2143" s="17" t="s">
        <v>7694</v>
      </c>
      <c r="G2143" s="18">
        <v>12.2</v>
      </c>
      <c r="H2143" s="18">
        <v>17</v>
      </c>
      <c r="I2143" s="19">
        <v>2034900</v>
      </c>
      <c r="J2143" s="20">
        <v>43595</v>
      </c>
      <c r="K2143" s="17" t="s">
        <v>10377</v>
      </c>
      <c r="L2143" s="17" t="s">
        <v>7744</v>
      </c>
      <c r="M2143" s="17" t="s">
        <v>3213</v>
      </c>
      <c r="O2143" s="20">
        <v>43784</v>
      </c>
      <c r="P2143" s="21">
        <f t="shared" si="66"/>
        <v>1</v>
      </c>
      <c r="Q2143" s="22">
        <f t="shared" si="67"/>
        <v>43784</v>
      </c>
    </row>
    <row r="2144" spans="1:17" x14ac:dyDescent="0.2">
      <c r="A2144" s="23">
        <v>126140</v>
      </c>
      <c r="B2144" s="17" t="s">
        <v>278</v>
      </c>
      <c r="C2144" s="17" t="s">
        <v>7968</v>
      </c>
      <c r="D2144" s="17" t="s">
        <v>322</v>
      </c>
      <c r="E2144" s="17" t="s">
        <v>7693</v>
      </c>
      <c r="F2144" s="17" t="s">
        <v>7694</v>
      </c>
      <c r="G2144" s="18">
        <v>22</v>
      </c>
      <c r="H2144" s="18">
        <v>24.74</v>
      </c>
      <c r="I2144" s="19">
        <v>205874</v>
      </c>
      <c r="J2144" s="20">
        <v>43273</v>
      </c>
      <c r="K2144" s="17" t="s">
        <v>9850</v>
      </c>
      <c r="L2144" s="17" t="s">
        <v>7699</v>
      </c>
      <c r="M2144" s="17" t="s">
        <v>4696</v>
      </c>
      <c r="N2144" s="20">
        <v>43404</v>
      </c>
      <c r="O2144" s="20">
        <v>43404</v>
      </c>
      <c r="P2144" s="21">
        <f t="shared" si="66"/>
        <v>0</v>
      </c>
      <c r="Q2144" s="22">
        <f t="shared" si="67"/>
        <v>0</v>
      </c>
    </row>
    <row r="2145" spans="1:17" x14ac:dyDescent="0.2">
      <c r="A2145" s="23">
        <v>126135</v>
      </c>
      <c r="B2145" s="17" t="s">
        <v>107</v>
      </c>
      <c r="C2145" s="17" t="s">
        <v>7740</v>
      </c>
      <c r="D2145" s="17" t="s">
        <v>4699</v>
      </c>
      <c r="E2145" s="17" t="s">
        <v>7693</v>
      </c>
      <c r="F2145" s="17" t="s">
        <v>7694</v>
      </c>
      <c r="G2145" s="18">
        <v>0</v>
      </c>
      <c r="H2145" s="18">
        <v>4.78</v>
      </c>
      <c r="I2145" s="19">
        <v>902106.5</v>
      </c>
      <c r="J2145" s="20">
        <v>43231</v>
      </c>
      <c r="K2145" s="17" t="s">
        <v>10392</v>
      </c>
      <c r="L2145" s="17" t="s">
        <v>7927</v>
      </c>
      <c r="M2145" s="17" t="s">
        <v>9829</v>
      </c>
      <c r="N2145" s="20">
        <v>43343</v>
      </c>
      <c r="O2145" s="20">
        <v>43343</v>
      </c>
      <c r="P2145" s="21">
        <f t="shared" si="66"/>
        <v>0</v>
      </c>
      <c r="Q2145" s="22">
        <f t="shared" si="67"/>
        <v>0</v>
      </c>
    </row>
    <row r="2146" spans="1:17" x14ac:dyDescent="0.2">
      <c r="A2146" s="23">
        <v>84759.01</v>
      </c>
      <c r="B2146" s="17" t="s">
        <v>284</v>
      </c>
      <c r="C2146" s="17" t="s">
        <v>7865</v>
      </c>
      <c r="D2146" s="17" t="s">
        <v>119</v>
      </c>
      <c r="E2146" s="17" t="s">
        <v>7693</v>
      </c>
      <c r="F2146" s="17" t="s">
        <v>7694</v>
      </c>
      <c r="G2146" s="18">
        <v>1.3</v>
      </c>
      <c r="H2146" s="18">
        <v>5.28</v>
      </c>
      <c r="I2146" s="19">
        <v>407595.94</v>
      </c>
      <c r="J2146" s="20">
        <v>42195</v>
      </c>
      <c r="K2146" s="17" t="s">
        <v>10393</v>
      </c>
      <c r="L2146" s="17" t="s">
        <v>7699</v>
      </c>
      <c r="M2146" s="17" t="s">
        <v>8794</v>
      </c>
      <c r="N2146" s="20">
        <v>42311</v>
      </c>
      <c r="O2146" s="20">
        <v>42311</v>
      </c>
      <c r="P2146" s="21">
        <f t="shared" si="66"/>
        <v>0</v>
      </c>
      <c r="Q2146" s="22">
        <f t="shared" si="67"/>
        <v>0</v>
      </c>
    </row>
    <row r="2147" spans="1:17" x14ac:dyDescent="0.2">
      <c r="A2147" s="23">
        <v>123507</v>
      </c>
      <c r="B2147" s="17" t="s">
        <v>124</v>
      </c>
      <c r="C2147" s="17" t="s">
        <v>7894</v>
      </c>
      <c r="D2147" s="17" t="s">
        <v>108</v>
      </c>
      <c r="E2147" s="17" t="s">
        <v>7693</v>
      </c>
      <c r="F2147" s="17" t="s">
        <v>7694</v>
      </c>
      <c r="G2147" s="18">
        <v>0</v>
      </c>
      <c r="H2147" s="18">
        <v>6.36</v>
      </c>
      <c r="I2147" s="19">
        <v>3483913</v>
      </c>
      <c r="J2147" s="20">
        <v>42706</v>
      </c>
      <c r="K2147" s="17" t="s">
        <v>10394</v>
      </c>
      <c r="L2147" s="17" t="s">
        <v>7699</v>
      </c>
      <c r="M2147" s="17" t="s">
        <v>9541</v>
      </c>
      <c r="N2147" s="20">
        <v>43003</v>
      </c>
      <c r="O2147" s="20">
        <v>43003</v>
      </c>
      <c r="P2147" s="21">
        <f t="shared" si="66"/>
        <v>0</v>
      </c>
      <c r="Q2147" s="22">
        <f t="shared" si="67"/>
        <v>0</v>
      </c>
    </row>
    <row r="2148" spans="1:17" x14ac:dyDescent="0.2">
      <c r="A2148" s="23">
        <v>123581</v>
      </c>
      <c r="B2148" s="17" t="s">
        <v>131</v>
      </c>
      <c r="C2148" s="17" t="s">
        <v>7753</v>
      </c>
      <c r="D2148" s="17" t="s">
        <v>2944</v>
      </c>
      <c r="E2148" s="17" t="s">
        <v>7693</v>
      </c>
      <c r="F2148" s="17" t="s">
        <v>7694</v>
      </c>
      <c r="G2148" s="18">
        <v>10.46</v>
      </c>
      <c r="H2148" s="18">
        <v>15.6</v>
      </c>
      <c r="I2148" s="19">
        <v>3136552.27</v>
      </c>
      <c r="J2148" s="20">
        <v>42706</v>
      </c>
      <c r="K2148" s="17" t="s">
        <v>10395</v>
      </c>
      <c r="L2148" s="17" t="s">
        <v>8080</v>
      </c>
      <c r="M2148" s="17" t="s">
        <v>4503</v>
      </c>
      <c r="N2148" s="20">
        <v>42983</v>
      </c>
      <c r="O2148" s="20">
        <v>42983</v>
      </c>
      <c r="P2148" s="21">
        <f t="shared" si="66"/>
        <v>0</v>
      </c>
      <c r="Q2148" s="22">
        <f t="shared" si="67"/>
        <v>0</v>
      </c>
    </row>
    <row r="2149" spans="1:17" x14ac:dyDescent="0.2">
      <c r="A2149" s="23">
        <v>123582</v>
      </c>
      <c r="B2149" s="17" t="s">
        <v>206</v>
      </c>
      <c r="C2149" s="17" t="s">
        <v>8367</v>
      </c>
      <c r="D2149" s="17" t="s">
        <v>2944</v>
      </c>
      <c r="E2149" s="17" t="s">
        <v>7693</v>
      </c>
      <c r="F2149" s="17" t="s">
        <v>7694</v>
      </c>
      <c r="G2149" s="18">
        <v>0</v>
      </c>
      <c r="H2149" s="18">
        <v>5.24</v>
      </c>
      <c r="I2149" s="19">
        <v>2631183.5499999998</v>
      </c>
      <c r="J2149" s="20">
        <v>42706</v>
      </c>
      <c r="K2149" s="17" t="s">
        <v>9542</v>
      </c>
      <c r="L2149" s="17" t="s">
        <v>7728</v>
      </c>
      <c r="M2149" s="17" t="s">
        <v>4503</v>
      </c>
      <c r="N2149" s="20">
        <v>42916</v>
      </c>
      <c r="O2149" s="20">
        <v>42916</v>
      </c>
      <c r="P2149" s="21">
        <f t="shared" si="66"/>
        <v>0</v>
      </c>
      <c r="Q2149" s="22">
        <f t="shared" si="67"/>
        <v>0</v>
      </c>
    </row>
    <row r="2150" spans="1:17" x14ac:dyDescent="0.2">
      <c r="A2150" s="23">
        <v>125782</v>
      </c>
      <c r="B2150" s="17" t="s">
        <v>199</v>
      </c>
      <c r="C2150" s="17" t="s">
        <v>7715</v>
      </c>
      <c r="D2150" s="17" t="s">
        <v>114</v>
      </c>
      <c r="E2150" s="17" t="s">
        <v>7693</v>
      </c>
      <c r="F2150" s="17" t="s">
        <v>7694</v>
      </c>
      <c r="G2150" s="18">
        <v>0</v>
      </c>
      <c r="H2150" s="18">
        <v>2.02</v>
      </c>
      <c r="I2150" s="19">
        <v>777991</v>
      </c>
      <c r="J2150" s="20">
        <v>43077</v>
      </c>
      <c r="K2150" s="17" t="s">
        <v>10396</v>
      </c>
      <c r="L2150" s="17" t="s">
        <v>7699</v>
      </c>
      <c r="M2150" s="17" t="s">
        <v>3213</v>
      </c>
      <c r="N2150" s="20">
        <v>43343</v>
      </c>
      <c r="O2150" s="20">
        <v>43343</v>
      </c>
      <c r="P2150" s="21">
        <f t="shared" si="66"/>
        <v>0</v>
      </c>
      <c r="Q2150" s="22">
        <f t="shared" si="67"/>
        <v>0</v>
      </c>
    </row>
    <row r="2151" spans="1:17" x14ac:dyDescent="0.2">
      <c r="A2151" s="23">
        <v>125781</v>
      </c>
      <c r="B2151" s="17" t="s">
        <v>284</v>
      </c>
      <c r="C2151" s="17" t="s">
        <v>7865</v>
      </c>
      <c r="D2151" s="17" t="s">
        <v>114</v>
      </c>
      <c r="E2151" s="17" t="s">
        <v>7693</v>
      </c>
      <c r="F2151" s="17" t="s">
        <v>7694</v>
      </c>
      <c r="G2151" s="18">
        <v>32.94</v>
      </c>
      <c r="H2151" s="18">
        <v>37.090000000000003</v>
      </c>
      <c r="I2151" s="19">
        <v>1599331</v>
      </c>
      <c r="J2151" s="20">
        <v>43077</v>
      </c>
      <c r="K2151" s="17" t="s">
        <v>10396</v>
      </c>
      <c r="L2151" s="17" t="s">
        <v>7699</v>
      </c>
      <c r="M2151" s="17" t="s">
        <v>3213</v>
      </c>
      <c r="N2151" s="20">
        <v>43343</v>
      </c>
      <c r="O2151" s="20">
        <v>43343</v>
      </c>
      <c r="P2151" s="21">
        <f t="shared" si="66"/>
        <v>0</v>
      </c>
      <c r="Q2151" s="22">
        <f t="shared" si="67"/>
        <v>0</v>
      </c>
    </row>
    <row r="2152" spans="1:17" x14ac:dyDescent="0.2">
      <c r="A2152" s="23">
        <v>126199</v>
      </c>
      <c r="B2152" s="17" t="s">
        <v>289</v>
      </c>
      <c r="C2152" s="17" t="s">
        <v>7955</v>
      </c>
      <c r="D2152" s="17" t="s">
        <v>442</v>
      </c>
      <c r="E2152" s="17" t="s">
        <v>7693</v>
      </c>
      <c r="F2152" s="17" t="s">
        <v>7694</v>
      </c>
      <c r="G2152" s="18">
        <v>0</v>
      </c>
      <c r="H2152" s="18">
        <v>7.25</v>
      </c>
      <c r="I2152" s="19">
        <v>1166594</v>
      </c>
      <c r="J2152" s="20">
        <v>43140</v>
      </c>
      <c r="K2152" s="17" t="s">
        <v>10397</v>
      </c>
      <c r="L2152" s="17" t="s">
        <v>7699</v>
      </c>
      <c r="M2152" s="17" t="s">
        <v>3213</v>
      </c>
      <c r="N2152" s="20">
        <v>43269</v>
      </c>
      <c r="O2152" s="20">
        <v>43269</v>
      </c>
      <c r="P2152" s="21">
        <f t="shared" si="66"/>
        <v>0</v>
      </c>
      <c r="Q2152" s="22">
        <f t="shared" si="67"/>
        <v>0</v>
      </c>
    </row>
    <row r="2153" spans="1:17" x14ac:dyDescent="0.2">
      <c r="A2153" s="23">
        <v>126223</v>
      </c>
      <c r="B2153" s="17" t="s">
        <v>318</v>
      </c>
      <c r="C2153" s="17" t="s">
        <v>7887</v>
      </c>
      <c r="D2153" s="17" t="s">
        <v>335</v>
      </c>
      <c r="E2153" s="17" t="s">
        <v>7693</v>
      </c>
      <c r="F2153" s="17" t="s">
        <v>7694</v>
      </c>
      <c r="G2153" s="18">
        <v>0</v>
      </c>
      <c r="H2153" s="18">
        <v>5.64</v>
      </c>
      <c r="I2153" s="19">
        <v>857441.27</v>
      </c>
      <c r="J2153" s="20">
        <v>43182</v>
      </c>
      <c r="K2153" s="17" t="s">
        <v>8594</v>
      </c>
      <c r="L2153" s="17" t="s">
        <v>7728</v>
      </c>
      <c r="M2153" s="17" t="s">
        <v>3213</v>
      </c>
      <c r="N2153" s="20">
        <v>43335</v>
      </c>
      <c r="O2153" s="20">
        <v>43335</v>
      </c>
      <c r="P2153" s="21">
        <f t="shared" si="66"/>
        <v>0</v>
      </c>
      <c r="Q2153" s="22">
        <f t="shared" si="67"/>
        <v>0</v>
      </c>
    </row>
    <row r="2154" spans="1:17" x14ac:dyDescent="0.2">
      <c r="A2154" s="23">
        <v>126481</v>
      </c>
      <c r="B2154" s="17" t="s">
        <v>90</v>
      </c>
      <c r="C2154" s="17" t="s">
        <v>8116</v>
      </c>
      <c r="D2154" s="17" t="s">
        <v>139</v>
      </c>
      <c r="E2154" s="17" t="s">
        <v>7693</v>
      </c>
      <c r="F2154" s="17" t="s">
        <v>7694</v>
      </c>
      <c r="G2154" s="18">
        <v>29.84</v>
      </c>
      <c r="H2154" s="18">
        <v>33.71</v>
      </c>
      <c r="I2154" s="19">
        <v>601942.98</v>
      </c>
      <c r="J2154" s="20">
        <v>43231</v>
      </c>
      <c r="K2154" s="17" t="s">
        <v>10398</v>
      </c>
      <c r="L2154" s="17" t="s">
        <v>7744</v>
      </c>
      <c r="M2154" s="17" t="s">
        <v>4696</v>
      </c>
      <c r="N2154" s="20">
        <v>43361</v>
      </c>
      <c r="O2154" s="20">
        <v>43361</v>
      </c>
      <c r="P2154" s="21">
        <f t="shared" si="66"/>
        <v>0</v>
      </c>
      <c r="Q2154" s="22">
        <f t="shared" si="67"/>
        <v>0</v>
      </c>
    </row>
    <row r="2155" spans="1:17" x14ac:dyDescent="0.2">
      <c r="A2155" s="23">
        <v>126539</v>
      </c>
      <c r="B2155" s="17" t="s">
        <v>282</v>
      </c>
      <c r="C2155" s="17" t="s">
        <v>8099</v>
      </c>
      <c r="D2155" s="17" t="s">
        <v>999</v>
      </c>
      <c r="E2155" s="17" t="s">
        <v>7693</v>
      </c>
      <c r="F2155" s="17" t="s">
        <v>7694</v>
      </c>
      <c r="G2155" s="18">
        <v>2.65</v>
      </c>
      <c r="H2155" s="18">
        <v>8</v>
      </c>
      <c r="I2155" s="19">
        <v>1093431</v>
      </c>
      <c r="J2155" s="20">
        <v>43273</v>
      </c>
      <c r="K2155" s="17" t="s">
        <v>10399</v>
      </c>
      <c r="L2155" s="17" t="s">
        <v>7957</v>
      </c>
      <c r="M2155" s="17" t="s">
        <v>3213</v>
      </c>
      <c r="N2155" s="20">
        <v>43434</v>
      </c>
      <c r="O2155" s="20">
        <v>43434</v>
      </c>
      <c r="P2155" s="21">
        <f t="shared" si="66"/>
        <v>0</v>
      </c>
      <c r="Q2155" s="22">
        <f t="shared" si="67"/>
        <v>0</v>
      </c>
    </row>
    <row r="2156" spans="1:17" x14ac:dyDescent="0.2">
      <c r="A2156" s="23">
        <v>126366</v>
      </c>
      <c r="B2156" s="17" t="s">
        <v>121</v>
      </c>
      <c r="C2156" s="17" t="s">
        <v>7720</v>
      </c>
      <c r="D2156" s="17" t="s">
        <v>122</v>
      </c>
      <c r="E2156" s="17" t="s">
        <v>7693</v>
      </c>
      <c r="F2156" s="17" t="s">
        <v>7694</v>
      </c>
      <c r="G2156" s="18">
        <v>13.75</v>
      </c>
      <c r="H2156" s="18">
        <v>20.5</v>
      </c>
      <c r="I2156" s="19">
        <v>5546484.2599999998</v>
      </c>
      <c r="J2156" s="20">
        <v>43140</v>
      </c>
      <c r="K2156" s="17" t="s">
        <v>10400</v>
      </c>
      <c r="L2156" s="17" t="s">
        <v>7699</v>
      </c>
      <c r="M2156" s="17" t="s">
        <v>4503</v>
      </c>
      <c r="N2156" s="20">
        <v>43373</v>
      </c>
      <c r="O2156" s="20">
        <v>43373</v>
      </c>
      <c r="P2156" s="21">
        <f t="shared" si="66"/>
        <v>0</v>
      </c>
      <c r="Q2156" s="22">
        <f t="shared" si="67"/>
        <v>0</v>
      </c>
    </row>
    <row r="2157" spans="1:17" x14ac:dyDescent="0.2">
      <c r="A2157" s="23">
        <v>126315</v>
      </c>
      <c r="B2157" s="17" t="s">
        <v>18</v>
      </c>
      <c r="C2157" s="17" t="s">
        <v>7700</v>
      </c>
      <c r="D2157" s="17" t="s">
        <v>348</v>
      </c>
      <c r="E2157" s="17" t="s">
        <v>7693</v>
      </c>
      <c r="F2157" s="17" t="s">
        <v>7694</v>
      </c>
      <c r="G2157" s="18">
        <v>4.62</v>
      </c>
      <c r="H2157" s="18">
        <v>8</v>
      </c>
      <c r="I2157" s="19">
        <v>2889000</v>
      </c>
      <c r="J2157" s="20">
        <v>43595</v>
      </c>
      <c r="K2157" s="17" t="s">
        <v>10401</v>
      </c>
      <c r="L2157" s="17" t="s">
        <v>7822</v>
      </c>
      <c r="M2157" s="17" t="s">
        <v>3213</v>
      </c>
      <c r="O2157" s="20">
        <v>43784</v>
      </c>
      <c r="P2157" s="21">
        <f t="shared" si="66"/>
        <v>1</v>
      </c>
      <c r="Q2157" s="22">
        <f t="shared" si="67"/>
        <v>43784</v>
      </c>
    </row>
    <row r="2158" spans="1:17" x14ac:dyDescent="0.2">
      <c r="A2158" s="23">
        <v>127328</v>
      </c>
      <c r="B2158" s="17" t="s">
        <v>131</v>
      </c>
      <c r="C2158" s="17" t="s">
        <v>7753</v>
      </c>
      <c r="D2158" s="17" t="s">
        <v>99</v>
      </c>
      <c r="E2158" s="17" t="s">
        <v>7693</v>
      </c>
      <c r="F2158" s="17" t="s">
        <v>7694</v>
      </c>
      <c r="G2158" s="18">
        <v>0</v>
      </c>
      <c r="H2158" s="18">
        <v>6.52</v>
      </c>
      <c r="I2158" s="19">
        <v>2438220</v>
      </c>
      <c r="J2158" s="20">
        <v>43595</v>
      </c>
      <c r="K2158" s="17" t="s">
        <v>10402</v>
      </c>
      <c r="L2158" s="17" t="s">
        <v>7699</v>
      </c>
      <c r="M2158" s="17" t="s">
        <v>4135</v>
      </c>
      <c r="O2158" s="20">
        <v>43784</v>
      </c>
      <c r="P2158" s="21">
        <f t="shared" si="66"/>
        <v>1</v>
      </c>
      <c r="Q2158" s="22">
        <f t="shared" si="67"/>
        <v>43784</v>
      </c>
    </row>
    <row r="2159" spans="1:17" x14ac:dyDescent="0.2">
      <c r="A2159" s="23">
        <v>127206</v>
      </c>
      <c r="B2159" s="17" t="s">
        <v>284</v>
      </c>
      <c r="C2159" s="17" t="s">
        <v>7865</v>
      </c>
      <c r="D2159" s="17" t="s">
        <v>460</v>
      </c>
      <c r="E2159" s="17" t="s">
        <v>7693</v>
      </c>
      <c r="F2159" s="17" t="s">
        <v>7694</v>
      </c>
      <c r="G2159" s="18">
        <v>2.92</v>
      </c>
      <c r="H2159" s="18">
        <v>6.05</v>
      </c>
      <c r="I2159" s="19">
        <v>228279</v>
      </c>
      <c r="J2159" s="20">
        <v>43504</v>
      </c>
      <c r="K2159" s="17" t="s">
        <v>9549</v>
      </c>
      <c r="L2159" s="17" t="s">
        <v>8034</v>
      </c>
      <c r="M2159" s="17" t="s">
        <v>4674</v>
      </c>
      <c r="N2159" s="20">
        <v>43692</v>
      </c>
      <c r="O2159" s="20">
        <v>43692</v>
      </c>
      <c r="P2159" s="21">
        <f t="shared" si="66"/>
        <v>0</v>
      </c>
      <c r="Q2159" s="22">
        <f t="shared" si="67"/>
        <v>0</v>
      </c>
    </row>
    <row r="2160" spans="1:17" x14ac:dyDescent="0.2">
      <c r="A2160" s="23">
        <v>127305</v>
      </c>
      <c r="B2160" s="17" t="s">
        <v>131</v>
      </c>
      <c r="C2160" s="17" t="s">
        <v>7753</v>
      </c>
      <c r="D2160" s="17" t="s">
        <v>4399</v>
      </c>
      <c r="E2160" s="17" t="s">
        <v>7693</v>
      </c>
      <c r="F2160" s="17" t="s">
        <v>7694</v>
      </c>
      <c r="G2160" s="18">
        <v>6</v>
      </c>
      <c r="H2160" s="18">
        <v>7.82</v>
      </c>
      <c r="I2160" s="19">
        <v>706707</v>
      </c>
      <c r="J2160" s="20">
        <v>43595</v>
      </c>
      <c r="K2160" s="17" t="s">
        <v>10403</v>
      </c>
      <c r="L2160" s="17" t="s">
        <v>10404</v>
      </c>
      <c r="M2160" s="17" t="s">
        <v>5427</v>
      </c>
      <c r="N2160" s="20">
        <v>43723</v>
      </c>
      <c r="O2160" s="20">
        <v>43723</v>
      </c>
      <c r="P2160" s="21">
        <f t="shared" si="66"/>
        <v>0</v>
      </c>
      <c r="Q2160" s="22">
        <f t="shared" si="67"/>
        <v>0</v>
      </c>
    </row>
    <row r="2161" spans="1:17" x14ac:dyDescent="0.2">
      <c r="A2161" s="23">
        <v>128090</v>
      </c>
      <c r="B2161" s="17" t="s">
        <v>152</v>
      </c>
      <c r="C2161" s="17" t="s">
        <v>7994</v>
      </c>
      <c r="D2161" s="17" t="s">
        <v>1454</v>
      </c>
      <c r="E2161" s="17" t="s">
        <v>7693</v>
      </c>
      <c r="F2161" s="17" t="s">
        <v>7694</v>
      </c>
      <c r="G2161" s="18">
        <v>29.66</v>
      </c>
      <c r="H2161" s="18">
        <v>39.68</v>
      </c>
      <c r="I2161" s="19">
        <v>1663879</v>
      </c>
      <c r="J2161" s="20">
        <v>43595</v>
      </c>
      <c r="K2161" s="17" t="s">
        <v>10405</v>
      </c>
      <c r="L2161" s="17" t="s">
        <v>7699</v>
      </c>
      <c r="M2161" s="17" t="s">
        <v>3213</v>
      </c>
      <c r="N2161" s="20">
        <v>43763</v>
      </c>
      <c r="O2161" s="20">
        <v>43763</v>
      </c>
      <c r="P2161" s="21">
        <f t="shared" si="66"/>
        <v>0</v>
      </c>
      <c r="Q2161" s="22">
        <f t="shared" si="67"/>
        <v>0</v>
      </c>
    </row>
    <row r="2162" spans="1:17" x14ac:dyDescent="0.2">
      <c r="A2162" s="23">
        <v>127818</v>
      </c>
      <c r="B2162" s="17" t="s">
        <v>90</v>
      </c>
      <c r="C2162" s="17" t="s">
        <v>8116</v>
      </c>
      <c r="D2162" s="17" t="s">
        <v>5813</v>
      </c>
      <c r="E2162" s="17" t="s">
        <v>7693</v>
      </c>
      <c r="F2162" s="17" t="s">
        <v>7694</v>
      </c>
      <c r="G2162" s="18">
        <v>0</v>
      </c>
      <c r="H2162" s="18">
        <v>3.48</v>
      </c>
      <c r="I2162" s="19">
        <v>660100</v>
      </c>
      <c r="J2162" s="20">
        <v>43595</v>
      </c>
      <c r="K2162" s="17" t="s">
        <v>10377</v>
      </c>
      <c r="L2162" s="17" t="s">
        <v>7744</v>
      </c>
      <c r="M2162" s="17" t="s">
        <v>4654</v>
      </c>
      <c r="O2162" s="20">
        <v>43784</v>
      </c>
      <c r="P2162" s="21">
        <f t="shared" si="66"/>
        <v>1</v>
      </c>
      <c r="Q2162" s="22">
        <f t="shared" si="67"/>
        <v>43784</v>
      </c>
    </row>
    <row r="2163" spans="1:17" x14ac:dyDescent="0.2">
      <c r="A2163" s="23">
        <v>127302</v>
      </c>
      <c r="B2163" s="17" t="s">
        <v>250</v>
      </c>
      <c r="C2163" s="17" t="s">
        <v>7790</v>
      </c>
      <c r="D2163" s="17" t="s">
        <v>913</v>
      </c>
      <c r="E2163" s="17" t="s">
        <v>7693</v>
      </c>
      <c r="F2163" s="17" t="s">
        <v>7694</v>
      </c>
      <c r="G2163" s="18">
        <v>0</v>
      </c>
      <c r="H2163" s="18">
        <v>4.91</v>
      </c>
      <c r="I2163" s="19">
        <v>1710276</v>
      </c>
      <c r="J2163" s="20">
        <v>43553</v>
      </c>
      <c r="K2163" s="17" t="s">
        <v>10406</v>
      </c>
      <c r="L2163" s="17" t="s">
        <v>7699</v>
      </c>
      <c r="M2163" s="17" t="s">
        <v>3213</v>
      </c>
      <c r="N2163" s="20">
        <v>43727</v>
      </c>
      <c r="O2163" s="20">
        <v>43727</v>
      </c>
      <c r="P2163" s="21">
        <f t="shared" si="66"/>
        <v>0</v>
      </c>
      <c r="Q2163" s="22">
        <f t="shared" si="67"/>
        <v>0</v>
      </c>
    </row>
    <row r="2164" spans="1:17" x14ac:dyDescent="0.2">
      <c r="A2164" s="23">
        <v>127234</v>
      </c>
      <c r="B2164" s="17" t="s">
        <v>65</v>
      </c>
      <c r="C2164" s="17" t="s">
        <v>7771</v>
      </c>
      <c r="D2164" s="17" t="s">
        <v>3103</v>
      </c>
      <c r="E2164" s="17" t="s">
        <v>7693</v>
      </c>
      <c r="F2164" s="17" t="s">
        <v>7694</v>
      </c>
      <c r="G2164" s="18">
        <v>2.6</v>
      </c>
      <c r="H2164" s="18">
        <v>4.76</v>
      </c>
      <c r="I2164" s="19">
        <v>2472171</v>
      </c>
      <c r="J2164" s="20">
        <v>43595</v>
      </c>
      <c r="K2164" s="17" t="s">
        <v>10407</v>
      </c>
      <c r="L2164" s="17" t="s">
        <v>8605</v>
      </c>
      <c r="M2164" s="17" t="s">
        <v>3213</v>
      </c>
      <c r="N2164" s="20">
        <v>43784</v>
      </c>
      <c r="O2164" s="20">
        <v>43784</v>
      </c>
      <c r="P2164" s="21">
        <f t="shared" si="66"/>
        <v>0</v>
      </c>
      <c r="Q2164" s="22">
        <f t="shared" si="67"/>
        <v>0</v>
      </c>
    </row>
    <row r="2165" spans="1:17" x14ac:dyDescent="0.2">
      <c r="A2165" s="23">
        <v>127181</v>
      </c>
      <c r="B2165" s="17" t="s">
        <v>124</v>
      </c>
      <c r="C2165" s="17" t="s">
        <v>7894</v>
      </c>
      <c r="D2165" s="17" t="s">
        <v>369</v>
      </c>
      <c r="E2165" s="17" t="s">
        <v>7693</v>
      </c>
      <c r="F2165" s="17" t="s">
        <v>7694</v>
      </c>
      <c r="G2165" s="18">
        <v>0</v>
      </c>
      <c r="H2165" s="18">
        <v>10.88</v>
      </c>
      <c r="I2165" s="19">
        <v>1101795</v>
      </c>
      <c r="J2165" s="20">
        <v>43637</v>
      </c>
      <c r="K2165" s="17" t="s">
        <v>10408</v>
      </c>
      <c r="L2165" s="17" t="s">
        <v>7927</v>
      </c>
      <c r="M2165" s="17" t="s">
        <v>5344</v>
      </c>
      <c r="N2165" s="20">
        <v>43750</v>
      </c>
      <c r="O2165" s="20">
        <v>43750</v>
      </c>
      <c r="P2165" s="21">
        <f t="shared" si="66"/>
        <v>0</v>
      </c>
      <c r="Q2165" s="22">
        <f t="shared" si="67"/>
        <v>0</v>
      </c>
    </row>
    <row r="2166" spans="1:17" x14ac:dyDescent="0.2">
      <c r="A2166" s="23">
        <v>126467</v>
      </c>
      <c r="B2166" s="17" t="s">
        <v>217</v>
      </c>
      <c r="C2166" s="17" t="s">
        <v>8003</v>
      </c>
      <c r="D2166" s="17" t="s">
        <v>6589</v>
      </c>
      <c r="E2166" s="17" t="s">
        <v>7693</v>
      </c>
      <c r="F2166" s="17" t="s">
        <v>7694</v>
      </c>
      <c r="G2166" s="18">
        <v>8</v>
      </c>
      <c r="H2166" s="18">
        <v>15.84</v>
      </c>
      <c r="I2166" s="19">
        <v>884134</v>
      </c>
      <c r="J2166" s="20">
        <v>43504</v>
      </c>
      <c r="K2166" s="17" t="s">
        <v>10409</v>
      </c>
      <c r="L2166" s="17" t="s">
        <v>7699</v>
      </c>
      <c r="M2166" s="17" t="s">
        <v>3582</v>
      </c>
      <c r="N2166" s="20">
        <v>43666</v>
      </c>
      <c r="O2166" s="20">
        <v>43666</v>
      </c>
      <c r="P2166" s="21">
        <f t="shared" si="66"/>
        <v>0</v>
      </c>
      <c r="Q2166" s="22">
        <f t="shared" si="67"/>
        <v>0</v>
      </c>
    </row>
    <row r="2167" spans="1:17" x14ac:dyDescent="0.2">
      <c r="A2167" s="23">
        <v>127926</v>
      </c>
      <c r="B2167" s="17" t="s">
        <v>298</v>
      </c>
      <c r="C2167" s="17" t="s">
        <v>8135</v>
      </c>
      <c r="D2167" s="17" t="s">
        <v>474</v>
      </c>
      <c r="E2167" s="17" t="s">
        <v>7693</v>
      </c>
      <c r="F2167" s="17" t="s">
        <v>7694</v>
      </c>
      <c r="G2167" s="18">
        <v>0</v>
      </c>
      <c r="H2167" s="18">
        <v>0.63</v>
      </c>
      <c r="I2167" s="19">
        <v>106296</v>
      </c>
      <c r="J2167" s="20">
        <v>43553</v>
      </c>
      <c r="K2167" s="17" t="s">
        <v>8235</v>
      </c>
      <c r="L2167" s="17" t="s">
        <v>8080</v>
      </c>
      <c r="M2167" s="17" t="s">
        <v>4135</v>
      </c>
      <c r="N2167" s="20">
        <v>43738</v>
      </c>
      <c r="O2167" s="20">
        <v>43738</v>
      </c>
      <c r="P2167" s="21">
        <f t="shared" si="66"/>
        <v>0</v>
      </c>
      <c r="Q2167" s="22">
        <f t="shared" si="67"/>
        <v>0</v>
      </c>
    </row>
    <row r="2168" spans="1:17" x14ac:dyDescent="0.2">
      <c r="A2168" s="23">
        <v>127183</v>
      </c>
      <c r="B2168" s="17" t="s">
        <v>176</v>
      </c>
      <c r="C2168" s="17" t="s">
        <v>7868</v>
      </c>
      <c r="D2168" s="17" t="s">
        <v>999</v>
      </c>
      <c r="E2168" s="17" t="s">
        <v>7693</v>
      </c>
      <c r="F2168" s="17" t="s">
        <v>7694</v>
      </c>
      <c r="G2168" s="18">
        <v>10.34</v>
      </c>
      <c r="H2168" s="18">
        <v>13.28</v>
      </c>
      <c r="I2168" s="19">
        <v>767111</v>
      </c>
      <c r="J2168" s="20">
        <v>43637</v>
      </c>
      <c r="K2168" s="17" t="s">
        <v>10410</v>
      </c>
      <c r="L2168" s="17" t="s">
        <v>7699</v>
      </c>
      <c r="M2168" s="17" t="s">
        <v>3213</v>
      </c>
      <c r="O2168" s="20">
        <v>43799</v>
      </c>
      <c r="P2168" s="21">
        <f t="shared" si="66"/>
        <v>1</v>
      </c>
      <c r="Q2168" s="22">
        <f t="shared" si="67"/>
        <v>43799</v>
      </c>
    </row>
    <row r="2169" spans="1:17" x14ac:dyDescent="0.2">
      <c r="A2169" s="23">
        <v>127173</v>
      </c>
      <c r="B2169" s="17" t="s">
        <v>294</v>
      </c>
      <c r="C2169" s="17" t="s">
        <v>8191</v>
      </c>
      <c r="D2169" s="17" t="s">
        <v>2718</v>
      </c>
      <c r="E2169" s="17" t="s">
        <v>7693</v>
      </c>
      <c r="F2169" s="17" t="s">
        <v>7694</v>
      </c>
      <c r="G2169" s="18">
        <v>14.91</v>
      </c>
      <c r="H2169" s="18">
        <v>17.59</v>
      </c>
      <c r="I2169" s="19">
        <v>1186191</v>
      </c>
      <c r="J2169" s="20">
        <v>43637</v>
      </c>
      <c r="K2169" s="17" t="s">
        <v>10410</v>
      </c>
      <c r="L2169" s="17" t="s">
        <v>7699</v>
      </c>
      <c r="M2169" s="17" t="s">
        <v>3213</v>
      </c>
      <c r="O2169" s="20">
        <v>43799</v>
      </c>
      <c r="P2169" s="21">
        <f t="shared" si="66"/>
        <v>1</v>
      </c>
      <c r="Q2169" s="22">
        <f t="shared" si="67"/>
        <v>43799</v>
      </c>
    </row>
    <row r="2170" spans="1:17" x14ac:dyDescent="0.2">
      <c r="A2170" s="23">
        <v>127911</v>
      </c>
      <c r="B2170" s="17" t="s">
        <v>294</v>
      </c>
      <c r="C2170" s="17" t="s">
        <v>8191</v>
      </c>
      <c r="D2170" s="17" t="s">
        <v>450</v>
      </c>
      <c r="E2170" s="17" t="s">
        <v>7693</v>
      </c>
      <c r="F2170" s="17" t="s">
        <v>7694</v>
      </c>
      <c r="G2170" s="18">
        <v>7.5</v>
      </c>
      <c r="H2170" s="18">
        <v>7.91</v>
      </c>
      <c r="I2170" s="19">
        <v>204183</v>
      </c>
      <c r="J2170" s="20">
        <v>43637</v>
      </c>
      <c r="K2170" s="17" t="s">
        <v>10410</v>
      </c>
      <c r="L2170" s="17" t="s">
        <v>7699</v>
      </c>
      <c r="M2170" s="17" t="s">
        <v>3213</v>
      </c>
      <c r="O2170" s="20">
        <v>43799</v>
      </c>
      <c r="P2170" s="21">
        <f t="shared" si="66"/>
        <v>1</v>
      </c>
      <c r="Q2170" s="22">
        <f t="shared" si="67"/>
        <v>43799</v>
      </c>
    </row>
    <row r="2171" spans="1:17" x14ac:dyDescent="0.2">
      <c r="A2171" s="23">
        <v>127888</v>
      </c>
      <c r="B2171" s="17" t="s">
        <v>284</v>
      </c>
      <c r="C2171" s="17" t="s">
        <v>7865</v>
      </c>
      <c r="D2171" s="17" t="s">
        <v>4713</v>
      </c>
      <c r="E2171" s="17" t="s">
        <v>7693</v>
      </c>
      <c r="F2171" s="17" t="s">
        <v>7694</v>
      </c>
      <c r="G2171" s="18">
        <v>4.1500000000000004</v>
      </c>
      <c r="H2171" s="18">
        <v>7</v>
      </c>
      <c r="I2171" s="19">
        <v>1385942</v>
      </c>
      <c r="J2171" s="20">
        <v>43637</v>
      </c>
      <c r="K2171" s="17" t="s">
        <v>10411</v>
      </c>
      <c r="L2171" s="17" t="s">
        <v>7699</v>
      </c>
      <c r="M2171" s="17" t="s">
        <v>3213</v>
      </c>
      <c r="O2171" s="20">
        <v>43799</v>
      </c>
      <c r="P2171" s="21">
        <f t="shared" si="66"/>
        <v>1</v>
      </c>
      <c r="Q2171" s="22">
        <f t="shared" si="67"/>
        <v>43799</v>
      </c>
    </row>
    <row r="2172" spans="1:17" x14ac:dyDescent="0.2">
      <c r="A2172" s="23">
        <v>128027</v>
      </c>
      <c r="B2172" s="17" t="s">
        <v>98</v>
      </c>
      <c r="C2172" s="17" t="s">
        <v>7760</v>
      </c>
      <c r="D2172" s="17" t="s">
        <v>1334</v>
      </c>
      <c r="E2172" s="17" t="s">
        <v>7693</v>
      </c>
      <c r="F2172" s="17" t="s">
        <v>7694</v>
      </c>
      <c r="G2172" s="18">
        <v>0</v>
      </c>
      <c r="H2172" s="18">
        <v>4.6900000000000004</v>
      </c>
      <c r="I2172" s="19">
        <v>904683</v>
      </c>
      <c r="J2172" s="20">
        <v>43637</v>
      </c>
      <c r="K2172" s="17" t="s">
        <v>10412</v>
      </c>
      <c r="L2172" s="17" t="s">
        <v>7927</v>
      </c>
      <c r="M2172" s="17" t="s">
        <v>4916</v>
      </c>
      <c r="N2172" s="20">
        <v>43756</v>
      </c>
      <c r="O2172" s="20">
        <v>43756</v>
      </c>
      <c r="P2172" s="21">
        <f t="shared" si="66"/>
        <v>0</v>
      </c>
      <c r="Q2172" s="22">
        <f t="shared" si="67"/>
        <v>0</v>
      </c>
    </row>
    <row r="2173" spans="1:17" x14ac:dyDescent="0.2">
      <c r="A2173" s="23">
        <v>127308</v>
      </c>
      <c r="B2173" s="17" t="s">
        <v>289</v>
      </c>
      <c r="C2173" s="17" t="s">
        <v>7955</v>
      </c>
      <c r="D2173" s="17" t="s">
        <v>360</v>
      </c>
      <c r="E2173" s="17" t="s">
        <v>7693</v>
      </c>
      <c r="F2173" s="17" t="s">
        <v>7694</v>
      </c>
      <c r="G2173" s="18">
        <v>11</v>
      </c>
      <c r="H2173" s="18">
        <v>17.55</v>
      </c>
      <c r="I2173" s="19">
        <v>1105522</v>
      </c>
      <c r="J2173" s="20">
        <v>43553</v>
      </c>
      <c r="K2173" s="17" t="s">
        <v>10413</v>
      </c>
      <c r="L2173" s="17" t="s">
        <v>8916</v>
      </c>
      <c r="M2173" s="17" t="s">
        <v>10414</v>
      </c>
      <c r="N2173" s="20">
        <v>43718</v>
      </c>
      <c r="O2173" s="20">
        <v>43718</v>
      </c>
      <c r="P2173" s="21">
        <f t="shared" si="66"/>
        <v>0</v>
      </c>
      <c r="Q2173" s="22">
        <f t="shared" si="67"/>
        <v>0</v>
      </c>
    </row>
    <row r="2174" spans="1:17" x14ac:dyDescent="0.2">
      <c r="A2174" s="23">
        <v>127069</v>
      </c>
      <c r="B2174" s="17" t="s">
        <v>306</v>
      </c>
      <c r="C2174" s="17" t="s">
        <v>8320</v>
      </c>
      <c r="D2174" s="17" t="s">
        <v>10415</v>
      </c>
      <c r="E2174" s="17" t="s">
        <v>7693</v>
      </c>
      <c r="F2174" s="17" t="s">
        <v>7694</v>
      </c>
      <c r="G2174" s="18">
        <v>0</v>
      </c>
      <c r="H2174" s="18">
        <v>5.03</v>
      </c>
      <c r="I2174" s="19">
        <v>656040</v>
      </c>
      <c r="J2174" s="20">
        <v>43637</v>
      </c>
      <c r="K2174" s="17" t="s">
        <v>10416</v>
      </c>
      <c r="L2174" s="17" t="s">
        <v>7744</v>
      </c>
      <c r="M2174" s="17" t="s">
        <v>5344</v>
      </c>
      <c r="N2174" s="20">
        <v>43784</v>
      </c>
      <c r="O2174" s="20">
        <v>43784</v>
      </c>
      <c r="P2174" s="21">
        <f t="shared" si="66"/>
        <v>0</v>
      </c>
      <c r="Q2174" s="22">
        <f t="shared" si="67"/>
        <v>0</v>
      </c>
    </row>
    <row r="2175" spans="1:17" x14ac:dyDescent="0.2">
      <c r="A2175" s="23">
        <v>127208</v>
      </c>
      <c r="B2175" s="17" t="s">
        <v>316</v>
      </c>
      <c r="C2175" s="17" t="s">
        <v>7800</v>
      </c>
      <c r="D2175" s="17" t="s">
        <v>457</v>
      </c>
      <c r="E2175" s="17" t="s">
        <v>7693</v>
      </c>
      <c r="F2175" s="17" t="s">
        <v>7694</v>
      </c>
      <c r="G2175" s="18">
        <v>0</v>
      </c>
      <c r="H2175" s="18">
        <v>9.82</v>
      </c>
      <c r="I2175" s="19">
        <v>734546</v>
      </c>
      <c r="J2175" s="20">
        <v>43504</v>
      </c>
      <c r="K2175" s="17" t="s">
        <v>9554</v>
      </c>
      <c r="L2175" s="17" t="s">
        <v>7699</v>
      </c>
      <c r="M2175" s="17" t="s">
        <v>5334</v>
      </c>
      <c r="N2175" s="20">
        <v>43655</v>
      </c>
      <c r="O2175" s="20">
        <v>43655</v>
      </c>
      <c r="P2175" s="21">
        <f t="shared" si="66"/>
        <v>0</v>
      </c>
      <c r="Q2175" s="22">
        <f t="shared" si="67"/>
        <v>0</v>
      </c>
    </row>
    <row r="2176" spans="1:17" x14ac:dyDescent="0.2">
      <c r="A2176" s="23">
        <v>128400</v>
      </c>
      <c r="B2176" s="17" t="s">
        <v>215</v>
      </c>
      <c r="C2176" s="17" t="s">
        <v>7844</v>
      </c>
      <c r="D2176" s="17" t="s">
        <v>2447</v>
      </c>
      <c r="E2176" s="17" t="s">
        <v>7693</v>
      </c>
      <c r="F2176" s="17" t="s">
        <v>7694</v>
      </c>
      <c r="G2176" s="18">
        <v>0</v>
      </c>
      <c r="H2176" s="18">
        <v>1.1599999999999999</v>
      </c>
      <c r="I2176" s="19">
        <v>812000</v>
      </c>
      <c r="J2176" s="20">
        <v>43595</v>
      </c>
      <c r="K2176" s="17" t="s">
        <v>10417</v>
      </c>
      <c r="L2176" s="17" t="s">
        <v>7763</v>
      </c>
      <c r="M2176" s="17" t="s">
        <v>3213</v>
      </c>
      <c r="O2176" s="20">
        <v>43808</v>
      </c>
      <c r="P2176" s="21">
        <f t="shared" si="66"/>
        <v>1</v>
      </c>
      <c r="Q2176" s="22">
        <f t="shared" si="67"/>
        <v>43808</v>
      </c>
    </row>
    <row r="2177" spans="1:17" x14ac:dyDescent="0.2">
      <c r="A2177" s="23">
        <v>128026</v>
      </c>
      <c r="B2177" s="17" t="s">
        <v>124</v>
      </c>
      <c r="C2177" s="17" t="s">
        <v>7894</v>
      </c>
      <c r="D2177" s="17" t="s">
        <v>1334</v>
      </c>
      <c r="E2177" s="17" t="s">
        <v>7693</v>
      </c>
      <c r="F2177" s="17" t="s">
        <v>7694</v>
      </c>
      <c r="G2177" s="18">
        <v>0</v>
      </c>
      <c r="H2177" s="18">
        <v>2.98</v>
      </c>
      <c r="I2177" s="19">
        <v>568165</v>
      </c>
      <c r="J2177" s="20">
        <v>43637</v>
      </c>
      <c r="K2177" s="17" t="s">
        <v>10412</v>
      </c>
      <c r="L2177" s="17" t="s">
        <v>7927</v>
      </c>
      <c r="M2177" s="17" t="s">
        <v>4916</v>
      </c>
      <c r="N2177" s="20">
        <v>43756</v>
      </c>
      <c r="O2177" s="20">
        <v>43756</v>
      </c>
      <c r="P2177" s="21">
        <f t="shared" si="66"/>
        <v>0</v>
      </c>
      <c r="Q2177" s="22">
        <f t="shared" si="67"/>
        <v>0</v>
      </c>
    </row>
    <row r="2178" spans="1:17" x14ac:dyDescent="0.2">
      <c r="A2178" s="23">
        <v>127299</v>
      </c>
      <c r="B2178" s="17" t="s">
        <v>172</v>
      </c>
      <c r="C2178" s="17" t="s">
        <v>7710</v>
      </c>
      <c r="D2178" s="17" t="s">
        <v>3710</v>
      </c>
      <c r="E2178" s="17" t="s">
        <v>7693</v>
      </c>
      <c r="F2178" s="17" t="s">
        <v>7694</v>
      </c>
      <c r="G2178" s="18">
        <v>13.33</v>
      </c>
      <c r="H2178" s="18">
        <v>15.84</v>
      </c>
      <c r="I2178" s="19">
        <v>542146</v>
      </c>
      <c r="J2178" s="20">
        <v>43553</v>
      </c>
      <c r="K2178" s="17" t="s">
        <v>8617</v>
      </c>
      <c r="L2178" s="17" t="s">
        <v>7755</v>
      </c>
      <c r="M2178" s="17" t="s">
        <v>4135</v>
      </c>
      <c r="N2178" s="20">
        <v>43770</v>
      </c>
      <c r="O2178" s="20">
        <v>43770</v>
      </c>
      <c r="P2178" s="21">
        <f t="shared" si="66"/>
        <v>0</v>
      </c>
      <c r="Q2178" s="22">
        <f t="shared" si="67"/>
        <v>0</v>
      </c>
    </row>
    <row r="2179" spans="1:17" x14ac:dyDescent="0.2">
      <c r="A2179" s="23">
        <v>127347</v>
      </c>
      <c r="B2179" s="17" t="s">
        <v>215</v>
      </c>
      <c r="C2179" s="17" t="s">
        <v>7844</v>
      </c>
      <c r="D2179" s="17" t="s">
        <v>2447</v>
      </c>
      <c r="E2179" s="17" t="s">
        <v>7693</v>
      </c>
      <c r="F2179" s="17" t="s">
        <v>7694</v>
      </c>
      <c r="G2179" s="18">
        <v>4.2300000000000004</v>
      </c>
      <c r="H2179" s="18">
        <v>11.58</v>
      </c>
      <c r="I2179" s="19">
        <v>4127165</v>
      </c>
      <c r="J2179" s="20">
        <v>43595</v>
      </c>
      <c r="K2179" s="17" t="s">
        <v>10417</v>
      </c>
      <c r="L2179" s="17" t="s">
        <v>7763</v>
      </c>
      <c r="M2179" s="17" t="s">
        <v>3213</v>
      </c>
      <c r="O2179" s="20">
        <v>43808</v>
      </c>
      <c r="P2179" s="21">
        <f t="shared" ref="P2179" si="68">IF(N2179=O2179,0,1)</f>
        <v>1</v>
      </c>
      <c r="Q2179" s="22">
        <f t="shared" ref="Q2179" si="69">O2179-N2179</f>
        <v>43808</v>
      </c>
    </row>
  </sheetData>
  <autoFilter ref="A1:Q2180" xr:uid="{E2DA8E41-AA6A-488D-8B64-FE9363EA9D9C}"/>
  <pageMargins left="0" right="0" top="0" bottom="0" header="0" footer="0"/>
  <pageSetup fitToWidth="0" fitToHeight="0" orientation="portrait" verticalDpi="0"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B8A911-606E-4F46-BDF0-0D9211358AF9}">
  <dimension ref="A1:Q1073"/>
  <sheetViews>
    <sheetView zoomScale="70" zoomScaleNormal="70" workbookViewId="0">
      <selection activeCell="L27" sqref="L27"/>
    </sheetView>
  </sheetViews>
  <sheetFormatPr defaultColWidth="9.140625" defaultRowHeight="15.75" x14ac:dyDescent="0.25"/>
  <cols>
    <col min="1" max="1" width="9.5703125" style="31" bestFit="1" customWidth="1"/>
    <col min="2" max="2" width="9.5703125" style="31" customWidth="1"/>
    <col min="3" max="3" width="22.85546875" style="31" bestFit="1" customWidth="1"/>
    <col min="4" max="5" width="11.7109375" style="31" bestFit="1" customWidth="1"/>
    <col min="6" max="6" width="71.5703125" style="31" bestFit="1" customWidth="1"/>
    <col min="7" max="7" width="97.28515625" style="31" bestFit="1" customWidth="1"/>
    <col min="8" max="8" width="13.42578125" style="31" bestFit="1" customWidth="1"/>
    <col min="9" max="9" width="13.140625" style="31" bestFit="1" customWidth="1"/>
    <col min="10" max="10" width="12.42578125" style="31" bestFit="1" customWidth="1"/>
    <col min="11" max="11" width="16.7109375" style="31" bestFit="1" customWidth="1"/>
    <col min="12" max="12" width="13.85546875" style="31" bestFit="1" customWidth="1"/>
    <col min="13" max="13" width="13.85546875" style="31" customWidth="1"/>
    <col min="14" max="14" width="14.28515625" style="31" bestFit="1" customWidth="1"/>
    <col min="15" max="15" width="11.5703125" style="31" bestFit="1" customWidth="1"/>
    <col min="16" max="16" width="10.7109375" style="31" bestFit="1" customWidth="1"/>
    <col min="17" max="17" width="76.85546875" style="31" bestFit="1" customWidth="1"/>
    <col min="18" max="18" width="39.140625" style="31" bestFit="1" customWidth="1"/>
    <col min="19" max="19" width="16.5703125" style="31" bestFit="1" customWidth="1"/>
    <col min="20" max="24" width="11.140625" style="31" bestFit="1" customWidth="1"/>
    <col min="25" max="259" width="6.85546875" style="31" customWidth="1"/>
    <col min="260" max="16384" width="9.140625" style="31"/>
  </cols>
  <sheetData>
    <row r="1" spans="1:17" s="25" customFormat="1" x14ac:dyDescent="0.25">
      <c r="A1" s="24" t="s">
        <v>10502</v>
      </c>
      <c r="B1" s="24" t="s">
        <v>10419</v>
      </c>
      <c r="C1" s="24" t="s">
        <v>10503</v>
      </c>
      <c r="D1" s="24" t="s">
        <v>0</v>
      </c>
      <c r="E1" s="24" t="s">
        <v>10504</v>
      </c>
      <c r="F1" s="24" t="s">
        <v>10505</v>
      </c>
      <c r="G1" s="24" t="s">
        <v>10506</v>
      </c>
      <c r="H1" s="24" t="s">
        <v>10507</v>
      </c>
      <c r="I1" s="24" t="s">
        <v>10508</v>
      </c>
      <c r="J1" s="24" t="s">
        <v>10509</v>
      </c>
      <c r="K1" s="24" t="s">
        <v>10510</v>
      </c>
      <c r="L1" s="24" t="s">
        <v>10511</v>
      </c>
      <c r="M1" s="24" t="s">
        <v>10512</v>
      </c>
      <c r="N1" s="24" t="s">
        <v>10513</v>
      </c>
      <c r="O1" s="24" t="s">
        <v>10514</v>
      </c>
      <c r="P1" s="24" t="s">
        <v>10515</v>
      </c>
      <c r="Q1" s="24" t="s">
        <v>10516</v>
      </c>
    </row>
    <row r="2" spans="1:17" x14ac:dyDescent="0.25">
      <c r="A2" s="26">
        <v>4</v>
      </c>
      <c r="B2" s="27">
        <v>47</v>
      </c>
      <c r="C2" s="26" t="s">
        <v>174</v>
      </c>
      <c r="D2" s="28">
        <v>123892</v>
      </c>
      <c r="E2" s="26" t="s">
        <v>8654</v>
      </c>
      <c r="F2" s="26" t="s">
        <v>9814</v>
      </c>
      <c r="G2" s="26" t="s">
        <v>10517</v>
      </c>
      <c r="H2" s="26">
        <v>0</v>
      </c>
      <c r="I2" s="26">
        <v>5</v>
      </c>
      <c r="J2" s="26">
        <v>5</v>
      </c>
      <c r="K2" s="26">
        <v>10</v>
      </c>
      <c r="L2" s="26">
        <v>863249</v>
      </c>
      <c r="M2" s="29">
        <f t="shared" ref="M2:M65" si="0">L2/K2</f>
        <v>86324.9</v>
      </c>
      <c r="N2" s="30">
        <v>42867</v>
      </c>
      <c r="O2" s="26" t="s">
        <v>900</v>
      </c>
      <c r="P2" s="26">
        <v>2017</v>
      </c>
      <c r="Q2" s="26"/>
    </row>
    <row r="3" spans="1:17" x14ac:dyDescent="0.25">
      <c r="A3" s="32">
        <v>4</v>
      </c>
      <c r="B3" s="27">
        <v>48</v>
      </c>
      <c r="C3" s="33" t="s">
        <v>231</v>
      </c>
      <c r="D3" s="28">
        <v>123923</v>
      </c>
      <c r="E3" s="33" t="s">
        <v>846</v>
      </c>
      <c r="F3" s="26" t="s">
        <v>9814</v>
      </c>
      <c r="G3" s="33" t="s">
        <v>10518</v>
      </c>
      <c r="H3" s="28">
        <v>0</v>
      </c>
      <c r="I3" s="28">
        <v>7.5</v>
      </c>
      <c r="J3" s="28">
        <v>7.5</v>
      </c>
      <c r="K3" s="28">
        <v>15</v>
      </c>
      <c r="L3" s="34">
        <v>1347373</v>
      </c>
      <c r="M3" s="35">
        <f t="shared" si="0"/>
        <v>89824.866666666669</v>
      </c>
      <c r="N3" s="36">
        <v>43140</v>
      </c>
      <c r="O3" s="33" t="s">
        <v>900</v>
      </c>
      <c r="P3" s="26">
        <v>2018</v>
      </c>
      <c r="Q3" s="26"/>
    </row>
    <row r="4" spans="1:17" x14ac:dyDescent="0.25">
      <c r="A4" s="26">
        <v>4</v>
      </c>
      <c r="B4" s="27">
        <v>49</v>
      </c>
      <c r="C4" s="26" t="s">
        <v>210</v>
      </c>
      <c r="D4" s="28">
        <v>123945</v>
      </c>
      <c r="E4" s="26" t="s">
        <v>2110</v>
      </c>
      <c r="F4" s="26" t="s">
        <v>9814</v>
      </c>
      <c r="G4" s="26" t="s">
        <v>10519</v>
      </c>
      <c r="H4" s="26">
        <v>0</v>
      </c>
      <c r="I4" s="26">
        <v>7.48</v>
      </c>
      <c r="J4" s="26">
        <v>7.48</v>
      </c>
      <c r="K4" s="26">
        <v>14.96</v>
      </c>
      <c r="L4" s="26">
        <v>796008</v>
      </c>
      <c r="M4" s="29">
        <f t="shared" si="0"/>
        <v>53209.090909090904</v>
      </c>
      <c r="N4" s="30">
        <v>42867</v>
      </c>
      <c r="O4" s="26" t="s">
        <v>900</v>
      </c>
      <c r="P4" s="26">
        <v>2017</v>
      </c>
      <c r="Q4" s="26"/>
    </row>
    <row r="5" spans="1:17" x14ac:dyDescent="0.25">
      <c r="A5" s="27">
        <v>1</v>
      </c>
      <c r="B5" s="27">
        <v>17</v>
      </c>
      <c r="C5" s="26" t="s">
        <v>25</v>
      </c>
      <c r="D5" s="28" t="s">
        <v>8042</v>
      </c>
      <c r="E5" s="26" t="s">
        <v>8044</v>
      </c>
      <c r="F5" s="26" t="s">
        <v>4135</v>
      </c>
      <c r="G5" s="26" t="s">
        <v>10520</v>
      </c>
      <c r="H5" s="37">
        <v>0</v>
      </c>
      <c r="I5" s="37">
        <v>11.43</v>
      </c>
      <c r="J5" s="37">
        <v>11.43</v>
      </c>
      <c r="K5" s="37">
        <v>22.86</v>
      </c>
      <c r="L5" s="38">
        <v>1470500</v>
      </c>
      <c r="M5" s="29">
        <f t="shared" si="0"/>
        <v>64326.334208223976</v>
      </c>
      <c r="N5" s="39">
        <v>41782</v>
      </c>
      <c r="O5" s="26" t="s">
        <v>900</v>
      </c>
      <c r="P5" s="26">
        <v>2014</v>
      </c>
      <c r="Q5" s="26"/>
    </row>
    <row r="6" spans="1:17" x14ac:dyDescent="0.25">
      <c r="A6" s="27">
        <v>1</v>
      </c>
      <c r="B6" s="27">
        <v>17</v>
      </c>
      <c r="C6" s="26" t="s">
        <v>102</v>
      </c>
      <c r="D6" s="28" t="s">
        <v>8476</v>
      </c>
      <c r="E6" s="26" t="s">
        <v>4615</v>
      </c>
      <c r="F6" s="26" t="s">
        <v>4135</v>
      </c>
      <c r="G6" s="26" t="s">
        <v>10521</v>
      </c>
      <c r="H6" s="37">
        <v>0</v>
      </c>
      <c r="I6" s="37">
        <v>6.8</v>
      </c>
      <c r="J6" s="37">
        <v>6.8</v>
      </c>
      <c r="K6" s="37">
        <v>13.64</v>
      </c>
      <c r="L6" s="38">
        <v>947260.87</v>
      </c>
      <c r="M6" s="29">
        <f t="shared" si="0"/>
        <v>69447.27785923754</v>
      </c>
      <c r="N6" s="39">
        <v>41782</v>
      </c>
      <c r="O6" s="26" t="s">
        <v>900</v>
      </c>
      <c r="P6" s="26">
        <v>2014</v>
      </c>
      <c r="Q6" s="26"/>
    </row>
    <row r="7" spans="1:17" x14ac:dyDescent="0.25">
      <c r="A7" s="27">
        <v>1</v>
      </c>
      <c r="B7" s="27">
        <v>17</v>
      </c>
      <c r="C7" s="26" t="s">
        <v>25</v>
      </c>
      <c r="D7" s="28" t="s">
        <v>10293</v>
      </c>
      <c r="E7" s="26" t="s">
        <v>1222</v>
      </c>
      <c r="F7" s="26" t="s">
        <v>4135</v>
      </c>
      <c r="G7" s="26" t="s">
        <v>10457</v>
      </c>
      <c r="H7" s="37">
        <v>16.88</v>
      </c>
      <c r="I7" s="37">
        <v>18.5</v>
      </c>
      <c r="J7" s="37">
        <v>1.62</v>
      </c>
      <c r="K7" s="37">
        <v>3.24</v>
      </c>
      <c r="L7" s="38">
        <v>232110</v>
      </c>
      <c r="M7" s="29">
        <f t="shared" si="0"/>
        <v>71638.888888888891</v>
      </c>
      <c r="N7" s="39">
        <v>41782</v>
      </c>
      <c r="O7" s="26" t="s">
        <v>900</v>
      </c>
      <c r="P7" s="26">
        <v>2014</v>
      </c>
      <c r="Q7" s="26"/>
    </row>
    <row r="8" spans="1:17" ht="12.75" customHeight="1" x14ac:dyDescent="0.25">
      <c r="A8" s="40">
        <v>1</v>
      </c>
      <c r="B8" s="27">
        <v>17</v>
      </c>
      <c r="C8" s="41" t="s">
        <v>10522</v>
      </c>
      <c r="D8" s="28" t="s">
        <v>8545</v>
      </c>
      <c r="E8" s="41" t="s">
        <v>644</v>
      </c>
      <c r="F8" s="41" t="s">
        <v>4135</v>
      </c>
      <c r="G8" s="41" t="s">
        <v>10523</v>
      </c>
      <c r="H8" s="42">
        <v>0</v>
      </c>
      <c r="I8" s="42">
        <v>2.31</v>
      </c>
      <c r="J8" s="42">
        <v>4.47</v>
      </c>
      <c r="K8" s="42">
        <v>8.94</v>
      </c>
      <c r="L8" s="43">
        <v>586000</v>
      </c>
      <c r="M8" s="44">
        <f t="shared" si="0"/>
        <v>65548.098434004482</v>
      </c>
      <c r="N8" s="30">
        <v>42139</v>
      </c>
      <c r="O8" s="41" t="s">
        <v>900</v>
      </c>
      <c r="P8" s="26">
        <v>2015</v>
      </c>
      <c r="Q8" s="41" t="s">
        <v>10524</v>
      </c>
    </row>
    <row r="9" spans="1:17" x14ac:dyDescent="0.25">
      <c r="A9" s="40">
        <v>1</v>
      </c>
      <c r="B9" s="27">
        <v>17</v>
      </c>
      <c r="C9" s="41" t="s">
        <v>223</v>
      </c>
      <c r="D9" s="28" t="s">
        <v>10002</v>
      </c>
      <c r="E9" s="41" t="s">
        <v>9333</v>
      </c>
      <c r="F9" s="41" t="s">
        <v>4135</v>
      </c>
      <c r="G9" s="41" t="s">
        <v>10525</v>
      </c>
      <c r="H9" s="42">
        <v>0</v>
      </c>
      <c r="I9" s="42">
        <v>5</v>
      </c>
      <c r="J9" s="42">
        <v>5</v>
      </c>
      <c r="K9" s="42">
        <v>10</v>
      </c>
      <c r="L9" s="43">
        <v>608000</v>
      </c>
      <c r="M9" s="44">
        <f t="shared" si="0"/>
        <v>60800</v>
      </c>
      <c r="N9" s="30">
        <v>42139</v>
      </c>
      <c r="O9" s="41" t="s">
        <v>900</v>
      </c>
      <c r="P9" s="26">
        <v>2015</v>
      </c>
      <c r="Q9" s="41"/>
    </row>
    <row r="10" spans="1:17" x14ac:dyDescent="0.25">
      <c r="A10" s="40">
        <v>1</v>
      </c>
      <c r="B10" s="27">
        <v>17</v>
      </c>
      <c r="C10" s="41" t="s">
        <v>86</v>
      </c>
      <c r="D10" s="28" t="s">
        <v>8483</v>
      </c>
      <c r="E10" s="41" t="s">
        <v>5616</v>
      </c>
      <c r="F10" s="41" t="s">
        <v>4135</v>
      </c>
      <c r="G10" s="41" t="s">
        <v>10526</v>
      </c>
      <c r="H10" s="42">
        <v>0</v>
      </c>
      <c r="I10" s="42">
        <v>10.6</v>
      </c>
      <c r="J10" s="42">
        <v>10.45</v>
      </c>
      <c r="K10" s="42">
        <v>20.9</v>
      </c>
      <c r="L10" s="43">
        <v>1096000</v>
      </c>
      <c r="M10" s="44">
        <f t="shared" si="0"/>
        <v>52440.191387559811</v>
      </c>
      <c r="N10" s="30">
        <v>42090</v>
      </c>
      <c r="O10" s="41" t="s">
        <v>900</v>
      </c>
      <c r="P10" s="26">
        <v>2015</v>
      </c>
      <c r="Q10" s="41" t="s">
        <v>10527</v>
      </c>
    </row>
    <row r="11" spans="1:17" x14ac:dyDescent="0.25">
      <c r="A11" s="40">
        <v>1</v>
      </c>
      <c r="B11" s="27">
        <v>17</v>
      </c>
      <c r="C11" s="40" t="s">
        <v>729</v>
      </c>
      <c r="D11" s="28">
        <v>117636</v>
      </c>
      <c r="E11" s="41" t="s">
        <v>10247</v>
      </c>
      <c r="F11" s="41" t="s">
        <v>4135</v>
      </c>
      <c r="G11" s="41" t="s">
        <v>10528</v>
      </c>
      <c r="H11" s="42">
        <v>3</v>
      </c>
      <c r="I11" s="42">
        <v>6.16</v>
      </c>
      <c r="J11" s="42">
        <v>3.16</v>
      </c>
      <c r="K11" s="42">
        <v>6.32</v>
      </c>
      <c r="L11" s="43">
        <v>510000</v>
      </c>
      <c r="M11" s="44">
        <f t="shared" si="0"/>
        <v>80696.202531645569</v>
      </c>
      <c r="N11" s="45">
        <v>42139</v>
      </c>
      <c r="O11" s="36" t="s">
        <v>900</v>
      </c>
      <c r="P11" s="26">
        <v>2015</v>
      </c>
      <c r="Q11" s="33"/>
    </row>
    <row r="12" spans="1:17" ht="12.75" customHeight="1" x14ac:dyDescent="0.25">
      <c r="A12" s="40">
        <v>1</v>
      </c>
      <c r="B12" s="27">
        <v>17</v>
      </c>
      <c r="C12" s="40" t="s">
        <v>310</v>
      </c>
      <c r="D12" s="28">
        <v>102370.01</v>
      </c>
      <c r="E12" s="41" t="s">
        <v>2188</v>
      </c>
      <c r="F12" s="41" t="s">
        <v>4135</v>
      </c>
      <c r="G12" s="41" t="s">
        <v>10529</v>
      </c>
      <c r="H12" s="42">
        <v>0</v>
      </c>
      <c r="I12" s="42">
        <v>13.05</v>
      </c>
      <c r="J12" s="42">
        <v>13.05</v>
      </c>
      <c r="K12" s="42">
        <v>26.1</v>
      </c>
      <c r="L12" s="43">
        <v>1746000</v>
      </c>
      <c r="M12" s="44">
        <f t="shared" si="0"/>
        <v>66896.551724137928</v>
      </c>
      <c r="N12" s="45">
        <v>42244</v>
      </c>
      <c r="O12" s="36" t="s">
        <v>900</v>
      </c>
      <c r="P12" s="26">
        <v>2015</v>
      </c>
      <c r="Q12" s="41" t="s">
        <v>10530</v>
      </c>
    </row>
    <row r="13" spans="1:17" x14ac:dyDescent="0.25">
      <c r="A13" s="40">
        <v>1</v>
      </c>
      <c r="B13" s="27">
        <v>17</v>
      </c>
      <c r="C13" s="41" t="s">
        <v>86</v>
      </c>
      <c r="D13" s="28" t="s">
        <v>9774</v>
      </c>
      <c r="E13" s="41" t="s">
        <v>1372</v>
      </c>
      <c r="F13" s="41" t="s">
        <v>4135</v>
      </c>
      <c r="G13" s="41" t="s">
        <v>10531</v>
      </c>
      <c r="H13" s="42">
        <v>0.3</v>
      </c>
      <c r="I13" s="42">
        <v>3.17</v>
      </c>
      <c r="J13" s="42">
        <v>2.87</v>
      </c>
      <c r="K13" s="42">
        <v>6.34</v>
      </c>
      <c r="L13" s="43">
        <v>224000</v>
      </c>
      <c r="M13" s="44">
        <f t="shared" si="0"/>
        <v>35331.230283911675</v>
      </c>
      <c r="N13" s="30">
        <v>42090</v>
      </c>
      <c r="O13" s="41" t="s">
        <v>900</v>
      </c>
      <c r="P13" s="26">
        <v>2015</v>
      </c>
      <c r="Q13" s="41"/>
    </row>
    <row r="14" spans="1:17" x14ac:dyDescent="0.25">
      <c r="A14" s="26">
        <v>1</v>
      </c>
      <c r="B14" s="27">
        <v>17</v>
      </c>
      <c r="C14" s="26" t="s">
        <v>25</v>
      </c>
      <c r="D14" s="28">
        <v>123969</v>
      </c>
      <c r="E14" s="26" t="s">
        <v>644</v>
      </c>
      <c r="F14" s="26" t="s">
        <v>4135</v>
      </c>
      <c r="G14" s="26" t="s">
        <v>10532</v>
      </c>
      <c r="H14" s="26">
        <v>0</v>
      </c>
      <c r="I14" s="26">
        <v>12.9</v>
      </c>
      <c r="J14" s="26">
        <v>12.9</v>
      </c>
      <c r="K14" s="26">
        <v>25.903199999999998</v>
      </c>
      <c r="L14" s="26">
        <v>2003000</v>
      </c>
      <c r="M14" s="29">
        <f t="shared" si="0"/>
        <v>77326.353500725789</v>
      </c>
      <c r="N14" s="30">
        <v>42825</v>
      </c>
      <c r="O14" s="26" t="s">
        <v>900</v>
      </c>
      <c r="P14" s="26">
        <v>2017</v>
      </c>
      <c r="Q14" s="26"/>
    </row>
    <row r="15" spans="1:17" x14ac:dyDescent="0.25">
      <c r="A15" s="26">
        <v>1</v>
      </c>
      <c r="B15" s="27">
        <v>17</v>
      </c>
      <c r="C15" s="26" t="s">
        <v>110</v>
      </c>
      <c r="D15" s="28">
        <v>123974</v>
      </c>
      <c r="E15" s="26" t="s">
        <v>398</v>
      </c>
      <c r="F15" s="26" t="s">
        <v>4135</v>
      </c>
      <c r="G15" s="26" t="s">
        <v>10533</v>
      </c>
      <c r="H15" s="26">
        <v>0</v>
      </c>
      <c r="I15" s="26">
        <v>6.47</v>
      </c>
      <c r="J15" s="26">
        <v>6.47</v>
      </c>
      <c r="K15" s="26">
        <v>12.94</v>
      </c>
      <c r="L15" s="26">
        <v>601000</v>
      </c>
      <c r="M15" s="29">
        <f t="shared" si="0"/>
        <v>46445.1313755796</v>
      </c>
      <c r="N15" s="30">
        <v>42825</v>
      </c>
      <c r="O15" s="26" t="s">
        <v>900</v>
      </c>
      <c r="P15" s="26">
        <v>2017</v>
      </c>
      <c r="Q15" s="26"/>
    </row>
    <row r="16" spans="1:17" ht="12.75" customHeight="1" x14ac:dyDescent="0.25">
      <c r="A16" s="32">
        <v>1</v>
      </c>
      <c r="B16" s="27">
        <v>17</v>
      </c>
      <c r="C16" s="33" t="s">
        <v>102</v>
      </c>
      <c r="D16" s="28">
        <v>126052</v>
      </c>
      <c r="E16" s="33" t="s">
        <v>730</v>
      </c>
      <c r="F16" s="33" t="s">
        <v>4135</v>
      </c>
      <c r="G16" s="33" t="s">
        <v>10534</v>
      </c>
      <c r="H16" s="28">
        <v>10.49</v>
      </c>
      <c r="I16" s="28">
        <v>17.79</v>
      </c>
      <c r="J16" s="28">
        <v>7.3</v>
      </c>
      <c r="K16" s="28">
        <v>14.6</v>
      </c>
      <c r="L16" s="34">
        <v>1333600</v>
      </c>
      <c r="M16" s="35">
        <f t="shared" si="0"/>
        <v>91342.465753424665</v>
      </c>
      <c r="N16" s="36">
        <v>43140</v>
      </c>
      <c r="O16" s="33" t="s">
        <v>900</v>
      </c>
      <c r="P16" s="26">
        <v>2018</v>
      </c>
      <c r="Q16" s="26"/>
    </row>
    <row r="17" spans="1:17" x14ac:dyDescent="0.25">
      <c r="A17" s="32">
        <v>1</v>
      </c>
      <c r="B17" s="27">
        <v>17</v>
      </c>
      <c r="C17" s="33" t="s">
        <v>223</v>
      </c>
      <c r="D17" s="28">
        <v>126068</v>
      </c>
      <c r="E17" s="33" t="s">
        <v>2290</v>
      </c>
      <c r="F17" s="33" t="s">
        <v>4135</v>
      </c>
      <c r="G17" s="33" t="s">
        <v>4631</v>
      </c>
      <c r="H17" s="28">
        <v>3.76</v>
      </c>
      <c r="I17" s="28">
        <v>7.12</v>
      </c>
      <c r="J17" s="28">
        <v>3.36</v>
      </c>
      <c r="K17" s="28">
        <v>13.44</v>
      </c>
      <c r="L17" s="34">
        <v>1596600</v>
      </c>
      <c r="M17" s="35">
        <f t="shared" si="0"/>
        <v>118794.64285714286</v>
      </c>
      <c r="N17" s="36">
        <v>43182</v>
      </c>
      <c r="O17" s="33" t="s">
        <v>900</v>
      </c>
      <c r="P17" s="26">
        <v>2018</v>
      </c>
      <c r="Q17" s="26"/>
    </row>
    <row r="18" spans="1:17" x14ac:dyDescent="0.25">
      <c r="A18" s="32">
        <v>1</v>
      </c>
      <c r="B18" s="27">
        <v>17</v>
      </c>
      <c r="C18" s="33" t="s">
        <v>110</v>
      </c>
      <c r="D18" s="28">
        <v>126098</v>
      </c>
      <c r="E18" s="33" t="s">
        <v>111</v>
      </c>
      <c r="F18" s="33" t="s">
        <v>4135</v>
      </c>
      <c r="G18" s="33" t="s">
        <v>10535</v>
      </c>
      <c r="H18" s="28">
        <v>0</v>
      </c>
      <c r="I18" s="28">
        <v>1.62</v>
      </c>
      <c r="J18" s="28">
        <v>1.62</v>
      </c>
      <c r="K18" s="28">
        <v>3.24</v>
      </c>
      <c r="L18" s="34">
        <v>305000</v>
      </c>
      <c r="M18" s="35">
        <f t="shared" si="0"/>
        <v>94135.8024691358</v>
      </c>
      <c r="N18" s="36">
        <v>43231</v>
      </c>
      <c r="O18" s="33" t="s">
        <v>900</v>
      </c>
      <c r="P18" s="26">
        <v>2018</v>
      </c>
      <c r="Q18" s="26"/>
    </row>
    <row r="19" spans="1:17" x14ac:dyDescent="0.25">
      <c r="A19" s="32">
        <v>1</v>
      </c>
      <c r="B19" s="27">
        <v>17</v>
      </c>
      <c r="C19" s="33" t="s">
        <v>397</v>
      </c>
      <c r="D19" s="28">
        <v>126097</v>
      </c>
      <c r="E19" s="33" t="s">
        <v>111</v>
      </c>
      <c r="F19" s="33" t="s">
        <v>4135</v>
      </c>
      <c r="G19" s="33" t="s">
        <v>10536</v>
      </c>
      <c r="H19" s="28">
        <v>4.5</v>
      </c>
      <c r="I19" s="28">
        <v>7.24</v>
      </c>
      <c r="J19" s="28">
        <v>2.74</v>
      </c>
      <c r="K19" s="28">
        <v>5.48</v>
      </c>
      <c r="L19" s="34">
        <v>484000</v>
      </c>
      <c r="M19" s="35">
        <f t="shared" si="0"/>
        <v>88321.167883211674</v>
      </c>
      <c r="N19" s="36">
        <v>43231</v>
      </c>
      <c r="O19" s="33" t="s">
        <v>900</v>
      </c>
      <c r="P19" s="26">
        <v>2018</v>
      </c>
      <c r="Q19" s="26"/>
    </row>
    <row r="20" spans="1:17" ht="12.75" customHeight="1" x14ac:dyDescent="0.25">
      <c r="A20" s="32">
        <v>1</v>
      </c>
      <c r="B20" s="27">
        <v>17</v>
      </c>
      <c r="C20" s="33" t="s">
        <v>102</v>
      </c>
      <c r="D20" s="28">
        <v>126033</v>
      </c>
      <c r="E20" s="33" t="s">
        <v>644</v>
      </c>
      <c r="F20" s="33" t="s">
        <v>4135</v>
      </c>
      <c r="G20" s="33" t="s">
        <v>4605</v>
      </c>
      <c r="H20" s="28">
        <v>22.88</v>
      </c>
      <c r="I20" s="28">
        <v>27.99</v>
      </c>
      <c r="J20" s="28">
        <v>5.1100000000000003</v>
      </c>
      <c r="K20" s="28">
        <v>20.440000000000001</v>
      </c>
      <c r="L20" s="34">
        <v>2243400</v>
      </c>
      <c r="M20" s="35">
        <f t="shared" si="0"/>
        <v>109755.38160469667</v>
      </c>
      <c r="N20" s="36">
        <v>43140</v>
      </c>
      <c r="O20" s="33" t="s">
        <v>900</v>
      </c>
      <c r="P20" s="26">
        <v>2018</v>
      </c>
      <c r="Q20" s="26"/>
    </row>
    <row r="21" spans="1:17" x14ac:dyDescent="0.25">
      <c r="A21" s="32">
        <v>1</v>
      </c>
      <c r="B21" s="27">
        <v>17</v>
      </c>
      <c r="C21" s="33" t="s">
        <v>86</v>
      </c>
      <c r="D21" s="28">
        <v>126082</v>
      </c>
      <c r="E21" s="33" t="s">
        <v>644</v>
      </c>
      <c r="F21" s="33" t="s">
        <v>4135</v>
      </c>
      <c r="G21" s="33" t="s">
        <v>4648</v>
      </c>
      <c r="H21" s="28">
        <v>28.28</v>
      </c>
      <c r="I21" s="28">
        <v>35.6</v>
      </c>
      <c r="J21" s="28">
        <v>7.32</v>
      </c>
      <c r="K21" s="28">
        <v>14.64</v>
      </c>
      <c r="L21" s="34">
        <v>1291200</v>
      </c>
      <c r="M21" s="35">
        <f t="shared" si="0"/>
        <v>88196.721311475412</v>
      </c>
      <c r="N21" s="36">
        <v>43231</v>
      </c>
      <c r="O21" s="33" t="s">
        <v>900</v>
      </c>
      <c r="P21" s="26">
        <v>2018</v>
      </c>
      <c r="Q21" s="26"/>
    </row>
    <row r="22" spans="1:17" x14ac:dyDescent="0.25">
      <c r="A22" s="32">
        <v>1</v>
      </c>
      <c r="B22" s="27">
        <v>17</v>
      </c>
      <c r="C22" s="33" t="s">
        <v>86</v>
      </c>
      <c r="D22" s="28">
        <v>126058</v>
      </c>
      <c r="E22" s="33" t="s">
        <v>4618</v>
      </c>
      <c r="F22" s="33" t="s">
        <v>4135</v>
      </c>
      <c r="G22" s="33" t="s">
        <v>4619</v>
      </c>
      <c r="H22" s="28">
        <v>5.98</v>
      </c>
      <c r="I22" s="28">
        <v>9.4499999999999993</v>
      </c>
      <c r="J22" s="28">
        <v>3.47</v>
      </c>
      <c r="K22" s="28">
        <v>7.6235900000000001</v>
      </c>
      <c r="L22" s="34">
        <v>819200</v>
      </c>
      <c r="M22" s="35">
        <f t="shared" si="0"/>
        <v>107455.93611408798</v>
      </c>
      <c r="N22" s="36">
        <v>43182</v>
      </c>
      <c r="O22" s="33" t="s">
        <v>900</v>
      </c>
      <c r="P22" s="26">
        <v>2018</v>
      </c>
      <c r="Q22" s="26"/>
    </row>
    <row r="23" spans="1:17" x14ac:dyDescent="0.25">
      <c r="A23" s="32">
        <v>1</v>
      </c>
      <c r="B23" s="27">
        <v>17</v>
      </c>
      <c r="C23" s="33" t="s">
        <v>86</v>
      </c>
      <c r="D23" s="28">
        <v>126062</v>
      </c>
      <c r="E23" s="33" t="s">
        <v>1080</v>
      </c>
      <c r="F23" s="33" t="s">
        <v>4135</v>
      </c>
      <c r="G23" s="33" t="s">
        <v>4625</v>
      </c>
      <c r="H23" s="28">
        <v>1.81</v>
      </c>
      <c r="I23" s="28">
        <v>4.91</v>
      </c>
      <c r="J23" s="28">
        <v>3.1</v>
      </c>
      <c r="K23" s="28">
        <v>6.2</v>
      </c>
      <c r="L23" s="34">
        <v>567100</v>
      </c>
      <c r="M23" s="35">
        <f t="shared" si="0"/>
        <v>91467.741935483864</v>
      </c>
      <c r="N23" s="36">
        <v>43182</v>
      </c>
      <c r="O23" s="33" t="s">
        <v>900</v>
      </c>
      <c r="P23" s="26">
        <v>2018</v>
      </c>
      <c r="Q23" s="26"/>
    </row>
    <row r="24" spans="1:17" ht="12.75" customHeight="1" x14ac:dyDescent="0.25">
      <c r="A24" s="32">
        <v>1</v>
      </c>
      <c r="B24" s="27">
        <v>17</v>
      </c>
      <c r="C24" s="33" t="s">
        <v>223</v>
      </c>
      <c r="D24" s="28" t="s">
        <v>10537</v>
      </c>
      <c r="E24" s="33" t="s">
        <v>398</v>
      </c>
      <c r="F24" s="46" t="s">
        <v>4135</v>
      </c>
      <c r="G24" s="33" t="s">
        <v>4663</v>
      </c>
      <c r="H24" s="28">
        <v>0</v>
      </c>
      <c r="I24" s="28">
        <v>3.05</v>
      </c>
      <c r="J24" s="28">
        <v>3.05</v>
      </c>
      <c r="K24" s="28">
        <v>6.1</v>
      </c>
      <c r="L24" s="47">
        <f>689718*6.1/9.16</f>
        <v>459310.02183406113</v>
      </c>
      <c r="M24" s="48">
        <f t="shared" si="0"/>
        <v>75296.724890829704</v>
      </c>
      <c r="N24" s="36">
        <v>43231</v>
      </c>
      <c r="O24" s="33" t="s">
        <v>900</v>
      </c>
      <c r="P24" s="26">
        <v>2018</v>
      </c>
      <c r="Q24" s="26"/>
    </row>
    <row r="25" spans="1:17" x14ac:dyDescent="0.25">
      <c r="A25" s="32">
        <v>1</v>
      </c>
      <c r="B25" s="27">
        <v>17</v>
      </c>
      <c r="C25" s="33" t="s">
        <v>186</v>
      </c>
      <c r="D25" s="28">
        <v>126039</v>
      </c>
      <c r="E25" s="33" t="s">
        <v>1222</v>
      </c>
      <c r="F25" s="33" t="s">
        <v>4135</v>
      </c>
      <c r="G25" s="33" t="s">
        <v>4610</v>
      </c>
      <c r="H25" s="28">
        <v>0</v>
      </c>
      <c r="I25" s="28">
        <v>2.79</v>
      </c>
      <c r="J25" s="28">
        <v>2.79</v>
      </c>
      <c r="K25" s="28">
        <v>11.16</v>
      </c>
      <c r="L25" s="34">
        <v>1166000</v>
      </c>
      <c r="M25" s="35">
        <f t="shared" si="0"/>
        <v>104480.28673835125</v>
      </c>
      <c r="N25" s="36">
        <v>43140</v>
      </c>
      <c r="O25" s="33" t="s">
        <v>900</v>
      </c>
      <c r="P25" s="26">
        <v>2018</v>
      </c>
      <c r="Q25" s="26"/>
    </row>
    <row r="26" spans="1:17" x14ac:dyDescent="0.25">
      <c r="A26" s="26">
        <v>1</v>
      </c>
      <c r="B26" s="26">
        <f>VLOOKUP(C26,[1]Sheet6!B:D,3,FALSE)</f>
        <v>17</v>
      </c>
      <c r="C26" s="26" t="s">
        <v>102</v>
      </c>
      <c r="D26" s="26">
        <v>127088</v>
      </c>
      <c r="E26" s="26" t="s">
        <v>644</v>
      </c>
      <c r="F26" s="26" t="s">
        <v>4135</v>
      </c>
      <c r="G26" s="26" t="s">
        <v>5285</v>
      </c>
      <c r="H26" s="26">
        <v>2.31</v>
      </c>
      <c r="I26" s="26">
        <v>6.8</v>
      </c>
      <c r="J26" s="26">
        <v>4.49</v>
      </c>
      <c r="K26" s="26">
        <v>17.96</v>
      </c>
      <c r="L26" s="34">
        <v>1985680</v>
      </c>
      <c r="M26" s="35">
        <f t="shared" si="0"/>
        <v>110561.24721603563</v>
      </c>
      <c r="N26" s="49">
        <v>43595</v>
      </c>
      <c r="O26" s="26" t="s">
        <v>900</v>
      </c>
      <c r="P26" s="26">
        <v>2019</v>
      </c>
      <c r="Q26" s="26"/>
    </row>
    <row r="27" spans="1:17" x14ac:dyDescent="0.25">
      <c r="A27" s="26">
        <v>1</v>
      </c>
      <c r="B27" s="26">
        <f>VLOOKUP(C27,[1]Sheet6!B:D,3,FALSE)</f>
        <v>17</v>
      </c>
      <c r="C27" s="26" t="s">
        <v>186</v>
      </c>
      <c r="D27" s="26">
        <v>128651</v>
      </c>
      <c r="E27" s="26" t="s">
        <v>116</v>
      </c>
      <c r="F27" s="26" t="s">
        <v>4135</v>
      </c>
      <c r="G27" s="26" t="s">
        <v>6209</v>
      </c>
      <c r="H27" s="26">
        <v>4.8600000000000003</v>
      </c>
      <c r="I27" s="26">
        <v>8.99</v>
      </c>
      <c r="J27" s="26">
        <v>4.13</v>
      </c>
      <c r="K27" s="26">
        <v>20.65</v>
      </c>
      <c r="L27" s="34">
        <v>1676160</v>
      </c>
      <c r="M27" s="35">
        <f t="shared" si="0"/>
        <v>81169.975786924944</v>
      </c>
      <c r="N27" s="49">
        <v>43637</v>
      </c>
      <c r="O27" s="26" t="s">
        <v>900</v>
      </c>
      <c r="P27" s="26">
        <v>2019</v>
      </c>
      <c r="Q27" s="26"/>
    </row>
    <row r="28" spans="1:17" ht="12.75" customHeight="1" x14ac:dyDescent="0.25">
      <c r="A28" s="27">
        <v>1</v>
      </c>
      <c r="B28" s="27">
        <v>18</v>
      </c>
      <c r="C28" s="26" t="s">
        <v>40</v>
      </c>
      <c r="D28" s="28" t="s">
        <v>9459</v>
      </c>
      <c r="E28" s="26" t="s">
        <v>1183</v>
      </c>
      <c r="F28" s="26" t="s">
        <v>4135</v>
      </c>
      <c r="G28" s="26" t="s">
        <v>10538</v>
      </c>
      <c r="H28" s="37">
        <v>2.27</v>
      </c>
      <c r="I28" s="37">
        <v>6.98</v>
      </c>
      <c r="J28" s="37">
        <v>4.71</v>
      </c>
      <c r="K28" s="37">
        <v>9.42</v>
      </c>
      <c r="L28" s="38">
        <v>568777.80000000005</v>
      </c>
      <c r="M28" s="29">
        <f t="shared" si="0"/>
        <v>60379.808917197457</v>
      </c>
      <c r="N28" s="39">
        <v>41782</v>
      </c>
      <c r="O28" s="26" t="s">
        <v>900</v>
      </c>
      <c r="P28" s="26">
        <v>2014</v>
      </c>
      <c r="Q28" s="26"/>
    </row>
    <row r="29" spans="1:17" x14ac:dyDescent="0.25">
      <c r="A29" s="27">
        <v>1</v>
      </c>
      <c r="B29" s="27">
        <v>18</v>
      </c>
      <c r="C29" s="26" t="s">
        <v>83</v>
      </c>
      <c r="D29" s="28" t="s">
        <v>8093</v>
      </c>
      <c r="E29" s="26" t="s">
        <v>849</v>
      </c>
      <c r="F29" s="26" t="s">
        <v>4135</v>
      </c>
      <c r="G29" s="26" t="s">
        <v>10539</v>
      </c>
      <c r="H29" s="37">
        <v>1.98</v>
      </c>
      <c r="I29" s="37">
        <v>15.92</v>
      </c>
      <c r="J29" s="37">
        <v>13.94</v>
      </c>
      <c r="K29" s="37">
        <v>15.9</v>
      </c>
      <c r="L29" s="38">
        <v>1799925.36</v>
      </c>
      <c r="M29" s="29">
        <f t="shared" si="0"/>
        <v>113202.85283018868</v>
      </c>
      <c r="N29" s="39">
        <v>41782</v>
      </c>
      <c r="O29" s="26" t="s">
        <v>900</v>
      </c>
      <c r="P29" s="26">
        <v>2014</v>
      </c>
      <c r="Q29" s="26"/>
    </row>
    <row r="30" spans="1:17" x14ac:dyDescent="0.25">
      <c r="A30" s="27">
        <v>1</v>
      </c>
      <c r="B30" s="27">
        <v>18</v>
      </c>
      <c r="C30" s="26" t="s">
        <v>219</v>
      </c>
      <c r="D30" s="28" t="s">
        <v>8048</v>
      </c>
      <c r="E30" s="26" t="s">
        <v>551</v>
      </c>
      <c r="F30" s="26" t="s">
        <v>4135</v>
      </c>
      <c r="G30" s="26" t="s">
        <v>10540</v>
      </c>
      <c r="H30" s="37">
        <v>0.05</v>
      </c>
      <c r="I30" s="37">
        <v>9.24</v>
      </c>
      <c r="J30" s="37">
        <v>9.19</v>
      </c>
      <c r="K30" s="37">
        <v>18.591370000000001</v>
      </c>
      <c r="L30" s="38">
        <v>1219914.43</v>
      </c>
      <c r="M30" s="29">
        <f t="shared" si="0"/>
        <v>65617.242301132181</v>
      </c>
      <c r="N30" s="39">
        <v>41831</v>
      </c>
      <c r="O30" s="26" t="s">
        <v>900</v>
      </c>
      <c r="P30" s="26">
        <v>2014</v>
      </c>
      <c r="Q30" s="26"/>
    </row>
    <row r="31" spans="1:17" x14ac:dyDescent="0.25">
      <c r="A31" s="40">
        <v>1</v>
      </c>
      <c r="B31" s="27">
        <v>18</v>
      </c>
      <c r="C31" s="41" t="s">
        <v>83</v>
      </c>
      <c r="D31" s="28" t="s">
        <v>9778</v>
      </c>
      <c r="E31" s="41" t="s">
        <v>9779</v>
      </c>
      <c r="F31" s="41" t="s">
        <v>4135</v>
      </c>
      <c r="G31" s="41" t="s">
        <v>10541</v>
      </c>
      <c r="H31" s="42">
        <v>0</v>
      </c>
      <c r="I31" s="42">
        <v>0.72</v>
      </c>
      <c r="J31" s="42">
        <v>0.72</v>
      </c>
      <c r="K31" s="42">
        <v>1.44</v>
      </c>
      <c r="L31" s="43">
        <v>118000</v>
      </c>
      <c r="M31" s="44">
        <f t="shared" si="0"/>
        <v>81944.444444444453</v>
      </c>
      <c r="N31" s="30">
        <v>42090</v>
      </c>
      <c r="O31" s="41" t="s">
        <v>900</v>
      </c>
      <c r="P31" s="26">
        <v>2015</v>
      </c>
      <c r="Q31" s="41"/>
    </row>
    <row r="32" spans="1:17" ht="12.75" customHeight="1" x14ac:dyDescent="0.25">
      <c r="A32" s="40">
        <v>1</v>
      </c>
      <c r="B32" s="27">
        <v>18</v>
      </c>
      <c r="C32" s="40" t="s">
        <v>32</v>
      </c>
      <c r="D32" s="28">
        <v>84569.01</v>
      </c>
      <c r="E32" s="41" t="s">
        <v>139</v>
      </c>
      <c r="F32" s="41" t="s">
        <v>4135</v>
      </c>
      <c r="G32" s="41" t="s">
        <v>10542</v>
      </c>
      <c r="H32" s="42">
        <v>3.1</v>
      </c>
      <c r="I32" s="42">
        <v>12.22</v>
      </c>
      <c r="J32" s="42">
        <v>9.120000000000001</v>
      </c>
      <c r="K32" s="42">
        <v>18.668640000000003</v>
      </c>
      <c r="L32" s="43">
        <v>1480000</v>
      </c>
      <c r="M32" s="44">
        <f t="shared" si="0"/>
        <v>79277.333539025858</v>
      </c>
      <c r="N32" s="45">
        <v>42139</v>
      </c>
      <c r="O32" s="36" t="s">
        <v>900</v>
      </c>
      <c r="P32" s="26">
        <v>2015</v>
      </c>
      <c r="Q32" s="41" t="s">
        <v>10530</v>
      </c>
    </row>
    <row r="33" spans="1:17" x14ac:dyDescent="0.25">
      <c r="A33" s="40">
        <v>1</v>
      </c>
      <c r="B33" s="27">
        <v>18</v>
      </c>
      <c r="C33" s="40" t="s">
        <v>40</v>
      </c>
      <c r="D33" s="28">
        <v>122463</v>
      </c>
      <c r="E33" s="41" t="s">
        <v>363</v>
      </c>
      <c r="F33" s="41" t="s">
        <v>4135</v>
      </c>
      <c r="G33" s="41" t="s">
        <v>3175</v>
      </c>
      <c r="H33" s="42">
        <v>15.53</v>
      </c>
      <c r="I33" s="42">
        <v>17.3</v>
      </c>
      <c r="J33" s="42">
        <v>1.77</v>
      </c>
      <c r="K33" s="42">
        <v>7.08</v>
      </c>
      <c r="L33" s="43">
        <v>395649</v>
      </c>
      <c r="M33" s="44">
        <f t="shared" si="0"/>
        <v>55882.627118644064</v>
      </c>
      <c r="N33" s="30">
        <v>42545</v>
      </c>
      <c r="O33" s="30" t="s">
        <v>900</v>
      </c>
      <c r="P33" s="26">
        <v>2016</v>
      </c>
      <c r="Q33" s="41"/>
    </row>
    <row r="34" spans="1:17" x14ac:dyDescent="0.25">
      <c r="A34" s="40">
        <v>1</v>
      </c>
      <c r="B34" s="27">
        <v>18</v>
      </c>
      <c r="C34" s="40" t="s">
        <v>32</v>
      </c>
      <c r="D34" s="28">
        <v>117634</v>
      </c>
      <c r="E34" s="41" t="s">
        <v>50</v>
      </c>
      <c r="F34" s="41" t="s">
        <v>4135</v>
      </c>
      <c r="G34" s="41" t="s">
        <v>10543</v>
      </c>
      <c r="H34" s="42">
        <v>17.190000000000001</v>
      </c>
      <c r="I34" s="42">
        <v>24.8</v>
      </c>
      <c r="J34" s="42">
        <v>7.61</v>
      </c>
      <c r="K34" s="42">
        <v>16.057100000000002</v>
      </c>
      <c r="L34" s="43">
        <v>1472500</v>
      </c>
      <c r="M34" s="44">
        <f t="shared" si="0"/>
        <v>91703.981416320501</v>
      </c>
      <c r="N34" s="30">
        <v>42545</v>
      </c>
      <c r="O34" s="30" t="s">
        <v>900</v>
      </c>
      <c r="P34" s="26">
        <v>2016</v>
      </c>
      <c r="Q34" s="41"/>
    </row>
    <row r="35" spans="1:17" x14ac:dyDescent="0.25">
      <c r="A35" s="26">
        <v>1</v>
      </c>
      <c r="B35" s="27">
        <v>18</v>
      </c>
      <c r="C35" s="26" t="s">
        <v>49</v>
      </c>
      <c r="D35" s="28">
        <v>123966</v>
      </c>
      <c r="E35" s="26" t="s">
        <v>50</v>
      </c>
      <c r="F35" s="26" t="s">
        <v>4135</v>
      </c>
      <c r="G35" s="26" t="s">
        <v>10544</v>
      </c>
      <c r="H35" s="26">
        <v>0</v>
      </c>
      <c r="I35" s="26">
        <v>9</v>
      </c>
      <c r="J35" s="26">
        <v>9</v>
      </c>
      <c r="K35" s="26">
        <v>18</v>
      </c>
      <c r="L35" s="26">
        <v>1545000</v>
      </c>
      <c r="M35" s="29">
        <f t="shared" si="0"/>
        <v>85833.333333333328</v>
      </c>
      <c r="N35" s="30">
        <v>42867</v>
      </c>
      <c r="O35" s="26" t="s">
        <v>900</v>
      </c>
      <c r="P35" s="26">
        <v>2017</v>
      </c>
      <c r="Q35" s="26"/>
    </row>
    <row r="36" spans="1:17" ht="12.75" customHeight="1" x14ac:dyDescent="0.25">
      <c r="A36" s="32">
        <v>1</v>
      </c>
      <c r="B36" s="27">
        <v>18</v>
      </c>
      <c r="C36" s="33" t="s">
        <v>219</v>
      </c>
      <c r="D36" s="28">
        <v>126095</v>
      </c>
      <c r="E36" s="33" t="s">
        <v>363</v>
      </c>
      <c r="F36" s="33" t="s">
        <v>4135</v>
      </c>
      <c r="G36" s="33" t="s">
        <v>4659</v>
      </c>
      <c r="H36" s="28">
        <v>0</v>
      </c>
      <c r="I36" s="28">
        <v>6.06</v>
      </c>
      <c r="J36" s="28">
        <v>6.06</v>
      </c>
      <c r="K36" s="28">
        <v>12.12</v>
      </c>
      <c r="L36" s="34">
        <v>1907750</v>
      </c>
      <c r="M36" s="35">
        <f t="shared" si="0"/>
        <v>157405.11551155118</v>
      </c>
      <c r="N36" s="36">
        <v>43231</v>
      </c>
      <c r="O36" s="33" t="s">
        <v>900</v>
      </c>
      <c r="P36" s="26">
        <v>2018</v>
      </c>
      <c r="Q36" s="26"/>
    </row>
    <row r="37" spans="1:17" x14ac:dyDescent="0.25">
      <c r="A37" s="32">
        <v>1</v>
      </c>
      <c r="B37" s="27">
        <v>18</v>
      </c>
      <c r="C37" s="33" t="s">
        <v>49</v>
      </c>
      <c r="D37" s="28">
        <v>126040</v>
      </c>
      <c r="E37" s="33" t="s">
        <v>4612</v>
      </c>
      <c r="F37" s="33" t="s">
        <v>4135</v>
      </c>
      <c r="G37" s="33" t="s">
        <v>4613</v>
      </c>
      <c r="H37" s="28">
        <v>0</v>
      </c>
      <c r="I37" s="28">
        <v>5.45</v>
      </c>
      <c r="J37" s="28">
        <v>5.45</v>
      </c>
      <c r="K37" s="28">
        <v>10.9</v>
      </c>
      <c r="L37" s="34">
        <v>769900</v>
      </c>
      <c r="M37" s="35">
        <f t="shared" si="0"/>
        <v>70633.027522935779</v>
      </c>
      <c r="N37" s="36">
        <v>43182</v>
      </c>
      <c r="O37" s="33" t="s">
        <v>900</v>
      </c>
      <c r="P37" s="26">
        <v>2018</v>
      </c>
      <c r="Q37" s="26"/>
    </row>
    <row r="38" spans="1:17" x14ac:dyDescent="0.25">
      <c r="A38" s="32">
        <v>1</v>
      </c>
      <c r="B38" s="27">
        <v>18</v>
      </c>
      <c r="C38" s="33" t="s">
        <v>49</v>
      </c>
      <c r="D38" s="28">
        <v>126103</v>
      </c>
      <c r="E38" s="33" t="s">
        <v>398</v>
      </c>
      <c r="F38" s="33" t="s">
        <v>4135</v>
      </c>
      <c r="G38" s="33" t="s">
        <v>4662</v>
      </c>
      <c r="H38" s="28">
        <v>8.2100000000000009</v>
      </c>
      <c r="I38" s="28">
        <v>10.77</v>
      </c>
      <c r="J38" s="28">
        <v>2.56</v>
      </c>
      <c r="K38" s="28">
        <v>4.2496</v>
      </c>
      <c r="L38" s="34">
        <v>327513</v>
      </c>
      <c r="M38" s="35">
        <f t="shared" si="0"/>
        <v>77069.135918674699</v>
      </c>
      <c r="N38" s="36">
        <v>43231</v>
      </c>
      <c r="O38" s="33" t="s">
        <v>900</v>
      </c>
      <c r="P38" s="26">
        <v>2018</v>
      </c>
      <c r="Q38" s="26"/>
    </row>
    <row r="39" spans="1:17" x14ac:dyDescent="0.25">
      <c r="A39" s="26">
        <v>1</v>
      </c>
      <c r="B39" s="26">
        <f>VLOOKUP(C39,[1]Sheet6!B:D,3,FALSE)</f>
        <v>18</v>
      </c>
      <c r="C39" s="26" t="s">
        <v>219</v>
      </c>
      <c r="D39" s="26">
        <v>127077</v>
      </c>
      <c r="E39" s="26" t="s">
        <v>390</v>
      </c>
      <c r="F39" s="26" t="s">
        <v>4135</v>
      </c>
      <c r="G39" s="26" t="s">
        <v>10487</v>
      </c>
      <c r="H39" s="26">
        <v>0.27</v>
      </c>
      <c r="I39" s="26">
        <v>5.8</v>
      </c>
      <c r="J39" s="26">
        <v>5.53</v>
      </c>
      <c r="K39" s="26">
        <v>22.12</v>
      </c>
      <c r="L39" s="34">
        <v>2648720</v>
      </c>
      <c r="M39" s="35">
        <f t="shared" si="0"/>
        <v>119743.21880650995</v>
      </c>
      <c r="N39" s="49">
        <v>43504</v>
      </c>
      <c r="O39" s="26" t="s">
        <v>900</v>
      </c>
      <c r="P39" s="26">
        <v>2019</v>
      </c>
      <c r="Q39" s="26"/>
    </row>
    <row r="40" spans="1:17" ht="12.75" customHeight="1" x14ac:dyDescent="0.25">
      <c r="A40" s="26">
        <v>1</v>
      </c>
      <c r="B40" s="26">
        <f>VLOOKUP(C40,[1]Sheet6!B:D,3,FALSE)</f>
        <v>18</v>
      </c>
      <c r="C40" s="26" t="s">
        <v>49</v>
      </c>
      <c r="D40" s="26">
        <v>127096</v>
      </c>
      <c r="E40" s="26" t="s">
        <v>644</v>
      </c>
      <c r="F40" s="26" t="s">
        <v>4135</v>
      </c>
      <c r="G40" s="26" t="s">
        <v>5295</v>
      </c>
      <c r="H40" s="26">
        <v>0</v>
      </c>
      <c r="I40" s="26">
        <v>7.72</v>
      </c>
      <c r="J40" s="26">
        <v>7.72</v>
      </c>
      <c r="K40" s="26">
        <v>30.88</v>
      </c>
      <c r="L40" s="34">
        <v>2978100</v>
      </c>
      <c r="M40" s="35">
        <f t="shared" si="0"/>
        <v>96441.062176165811</v>
      </c>
      <c r="N40" s="49">
        <v>43595</v>
      </c>
      <c r="O40" s="26" t="s">
        <v>900</v>
      </c>
      <c r="P40" s="26">
        <v>2019</v>
      </c>
      <c r="Q40" s="26"/>
    </row>
    <row r="41" spans="1:17" x14ac:dyDescent="0.25">
      <c r="A41" s="26">
        <v>1</v>
      </c>
      <c r="B41" s="26">
        <f>VLOOKUP(C41,[1]Sheet6!B:D,3,FALSE)</f>
        <v>18</v>
      </c>
      <c r="C41" s="26" t="s">
        <v>83</v>
      </c>
      <c r="D41" s="26">
        <v>127097</v>
      </c>
      <c r="E41" s="26" t="s">
        <v>139</v>
      </c>
      <c r="F41" s="26" t="s">
        <v>4135</v>
      </c>
      <c r="G41" s="26" t="s">
        <v>10472</v>
      </c>
      <c r="H41" s="26">
        <v>19.649999999999999</v>
      </c>
      <c r="I41" s="26">
        <v>26.2</v>
      </c>
      <c r="J41" s="26">
        <v>6.55</v>
      </c>
      <c r="K41" s="26">
        <v>13.1</v>
      </c>
      <c r="L41" s="34">
        <v>1568100</v>
      </c>
      <c r="M41" s="35">
        <f t="shared" si="0"/>
        <v>119702.29007633588</v>
      </c>
      <c r="N41" s="49">
        <v>43553</v>
      </c>
      <c r="O41" s="26" t="s">
        <v>900</v>
      </c>
      <c r="P41" s="26">
        <v>2019</v>
      </c>
      <c r="Q41" s="26"/>
    </row>
    <row r="42" spans="1:17" x14ac:dyDescent="0.25">
      <c r="A42" s="40">
        <v>1</v>
      </c>
      <c r="B42" s="27">
        <v>19</v>
      </c>
      <c r="C42" s="40" t="s">
        <v>256</v>
      </c>
      <c r="D42" s="28" t="s">
        <v>10545</v>
      </c>
      <c r="E42" s="41" t="s">
        <v>369</v>
      </c>
      <c r="F42" s="41" t="s">
        <v>4135</v>
      </c>
      <c r="G42" s="41" t="s">
        <v>10546</v>
      </c>
      <c r="H42" s="42">
        <v>0</v>
      </c>
      <c r="I42" s="42">
        <v>6.6</v>
      </c>
      <c r="J42" s="42">
        <v>9.5400000000000009</v>
      </c>
      <c r="K42" s="42">
        <v>22.628880000000009</v>
      </c>
      <c r="L42" s="43">
        <v>1503000</v>
      </c>
      <c r="M42" s="44">
        <f t="shared" si="0"/>
        <v>66419.548824334182</v>
      </c>
      <c r="N42" s="45">
        <v>42139</v>
      </c>
      <c r="O42" s="36" t="s">
        <v>900</v>
      </c>
      <c r="P42" s="26">
        <v>2015</v>
      </c>
      <c r="Q42" s="33"/>
    </row>
    <row r="43" spans="1:17" x14ac:dyDescent="0.25">
      <c r="A43" s="40">
        <v>1</v>
      </c>
      <c r="B43" s="27">
        <v>19</v>
      </c>
      <c r="C43" s="40" t="s">
        <v>256</v>
      </c>
      <c r="D43" s="28">
        <v>117632</v>
      </c>
      <c r="E43" s="41" t="s">
        <v>2305</v>
      </c>
      <c r="F43" s="41" t="s">
        <v>4135</v>
      </c>
      <c r="G43" s="41" t="s">
        <v>10547</v>
      </c>
      <c r="H43" s="42">
        <v>0</v>
      </c>
      <c r="I43" s="42">
        <v>9.8800000000000008</v>
      </c>
      <c r="J43" s="42">
        <v>9.8800000000000008</v>
      </c>
      <c r="K43" s="42">
        <v>19.760000000000002</v>
      </c>
      <c r="L43" s="43">
        <v>1132525</v>
      </c>
      <c r="M43" s="44">
        <f t="shared" si="0"/>
        <v>57314.018218623474</v>
      </c>
      <c r="N43" s="30">
        <v>42545</v>
      </c>
      <c r="O43" s="30" t="s">
        <v>900</v>
      </c>
      <c r="P43" s="26">
        <v>2016</v>
      </c>
      <c r="Q43" s="41"/>
    </row>
    <row r="44" spans="1:17" ht="12.75" customHeight="1" x14ac:dyDescent="0.25">
      <c r="A44" s="32">
        <v>1</v>
      </c>
      <c r="B44" s="27">
        <v>19</v>
      </c>
      <c r="C44" s="33" t="s">
        <v>192</v>
      </c>
      <c r="D44" s="28">
        <v>126051</v>
      </c>
      <c r="E44" s="33" t="s">
        <v>390</v>
      </c>
      <c r="F44" s="33" t="s">
        <v>4135</v>
      </c>
      <c r="G44" s="33" t="s">
        <v>10548</v>
      </c>
      <c r="H44" s="28">
        <v>15.97</v>
      </c>
      <c r="I44" s="28">
        <v>18.059999999999999</v>
      </c>
      <c r="J44" s="28">
        <v>2.09</v>
      </c>
      <c r="K44" s="28">
        <v>8.36</v>
      </c>
      <c r="L44" s="34">
        <v>731400</v>
      </c>
      <c r="M44" s="35">
        <f t="shared" si="0"/>
        <v>87488.038277511965</v>
      </c>
      <c r="N44" s="36">
        <v>43140</v>
      </c>
      <c r="O44" s="33" t="s">
        <v>900</v>
      </c>
      <c r="P44" s="26">
        <v>2018</v>
      </c>
      <c r="Q44" s="26"/>
    </row>
    <row r="45" spans="1:17" x14ac:dyDescent="0.25">
      <c r="A45" s="32">
        <v>1</v>
      </c>
      <c r="B45" s="27">
        <v>19</v>
      </c>
      <c r="C45" s="33" t="s">
        <v>256</v>
      </c>
      <c r="D45" s="28">
        <v>126084</v>
      </c>
      <c r="E45" s="33" t="s">
        <v>9868</v>
      </c>
      <c r="F45" s="33" t="s">
        <v>4135</v>
      </c>
      <c r="G45" s="33" t="s">
        <v>10549</v>
      </c>
      <c r="H45" s="28">
        <v>0</v>
      </c>
      <c r="I45" s="28">
        <v>11.02</v>
      </c>
      <c r="J45" s="28">
        <v>11.02</v>
      </c>
      <c r="K45" s="28">
        <v>22.04</v>
      </c>
      <c r="L45" s="34">
        <v>1813800</v>
      </c>
      <c r="M45" s="35">
        <f t="shared" si="0"/>
        <v>82295.82577132486</v>
      </c>
      <c r="N45" s="36">
        <v>43231</v>
      </c>
      <c r="O45" s="33" t="s">
        <v>900</v>
      </c>
      <c r="P45" s="26">
        <v>2018</v>
      </c>
      <c r="Q45" s="26"/>
    </row>
    <row r="46" spans="1:17" x14ac:dyDescent="0.25">
      <c r="A46" s="26">
        <v>1</v>
      </c>
      <c r="B46" s="26">
        <f>VLOOKUP(C46,[1]Sheet6!B:D,3,FALSE)</f>
        <v>19</v>
      </c>
      <c r="C46" s="26" t="s">
        <v>256</v>
      </c>
      <c r="D46" s="26">
        <v>127104</v>
      </c>
      <c r="E46" s="26" t="s">
        <v>8229</v>
      </c>
      <c r="F46" s="26" t="s">
        <v>4135</v>
      </c>
      <c r="G46" s="26" t="s">
        <v>10431</v>
      </c>
      <c r="H46" s="26">
        <v>0</v>
      </c>
      <c r="I46" s="26">
        <v>2.17</v>
      </c>
      <c r="J46" s="26">
        <v>2.17</v>
      </c>
      <c r="K46" s="26">
        <v>4.34</v>
      </c>
      <c r="L46" s="34">
        <v>453400</v>
      </c>
      <c r="M46" s="35">
        <f t="shared" si="0"/>
        <v>104470.04608294931</v>
      </c>
      <c r="N46" s="49">
        <v>43553</v>
      </c>
      <c r="O46" s="26" t="s">
        <v>900</v>
      </c>
      <c r="P46" s="26">
        <v>2019</v>
      </c>
      <c r="Q46" s="26"/>
    </row>
    <row r="47" spans="1:17" x14ac:dyDescent="0.25">
      <c r="A47" s="27">
        <v>2</v>
      </c>
      <c r="B47" s="27">
        <v>27</v>
      </c>
      <c r="C47" s="26" t="s">
        <v>194</v>
      </c>
      <c r="D47" s="28" t="s">
        <v>9771</v>
      </c>
      <c r="E47" s="26" t="s">
        <v>442</v>
      </c>
      <c r="F47" s="26" t="s">
        <v>4135</v>
      </c>
      <c r="G47" s="26" t="s">
        <v>10550</v>
      </c>
      <c r="H47" s="37">
        <v>21.5</v>
      </c>
      <c r="I47" s="37">
        <v>26.4</v>
      </c>
      <c r="J47" s="37">
        <v>4.6500000000000004</v>
      </c>
      <c r="K47" s="37">
        <v>9.3000000000000007</v>
      </c>
      <c r="L47" s="38">
        <v>543000</v>
      </c>
      <c r="M47" s="29">
        <f t="shared" si="0"/>
        <v>58387.096774193546</v>
      </c>
      <c r="N47" s="39">
        <v>41831</v>
      </c>
      <c r="O47" s="26" t="s">
        <v>900</v>
      </c>
      <c r="P47" s="26">
        <v>2014</v>
      </c>
      <c r="Q47" s="26"/>
    </row>
    <row r="48" spans="1:17" ht="12.75" customHeight="1" x14ac:dyDescent="0.25">
      <c r="A48" s="40">
        <v>2</v>
      </c>
      <c r="B48" s="27">
        <v>27</v>
      </c>
      <c r="C48" s="40" t="s">
        <v>280</v>
      </c>
      <c r="D48" s="28">
        <v>82461.009999999995</v>
      </c>
      <c r="E48" s="41" t="s">
        <v>8376</v>
      </c>
      <c r="F48" s="41" t="s">
        <v>4135</v>
      </c>
      <c r="G48" s="41" t="s">
        <v>10551</v>
      </c>
      <c r="H48" s="42">
        <v>0</v>
      </c>
      <c r="I48" s="42">
        <v>4.17</v>
      </c>
      <c r="J48" s="42">
        <v>4.17</v>
      </c>
      <c r="K48" s="42">
        <v>8.34</v>
      </c>
      <c r="L48" s="43">
        <v>555000</v>
      </c>
      <c r="M48" s="44">
        <f t="shared" si="0"/>
        <v>66546.762589928054</v>
      </c>
      <c r="N48" s="45">
        <v>42195</v>
      </c>
      <c r="O48" s="36" t="s">
        <v>900</v>
      </c>
      <c r="P48" s="26">
        <v>2015</v>
      </c>
      <c r="Q48" s="33"/>
    </row>
    <row r="49" spans="1:17" x14ac:dyDescent="0.25">
      <c r="A49" s="26">
        <v>2</v>
      </c>
      <c r="B49" s="26">
        <f>VLOOKUP(C49,[1]Sheet6!B:D,3,FALSE)</f>
        <v>28</v>
      </c>
      <c r="C49" s="26" t="s">
        <v>107</v>
      </c>
      <c r="D49" s="26">
        <v>127178</v>
      </c>
      <c r="E49" s="26" t="s">
        <v>460</v>
      </c>
      <c r="F49" s="26" t="s">
        <v>4135</v>
      </c>
      <c r="G49" s="26" t="s">
        <v>10552</v>
      </c>
      <c r="H49" s="26">
        <v>0</v>
      </c>
      <c r="I49" s="26">
        <v>5.5</v>
      </c>
      <c r="J49" s="26">
        <v>5.5</v>
      </c>
      <c r="K49" s="26">
        <v>10.824</v>
      </c>
      <c r="L49" s="34">
        <v>866001</v>
      </c>
      <c r="M49" s="35">
        <f t="shared" si="0"/>
        <v>80007.483370288246</v>
      </c>
      <c r="N49" s="49">
        <v>43553</v>
      </c>
      <c r="O49" s="26" t="s">
        <v>900</v>
      </c>
      <c r="P49" s="26">
        <v>2019</v>
      </c>
      <c r="Q49" s="26"/>
    </row>
    <row r="50" spans="1:17" x14ac:dyDescent="0.25">
      <c r="A50" s="27">
        <v>2</v>
      </c>
      <c r="B50" s="27">
        <v>28</v>
      </c>
      <c r="C50" s="27" t="s">
        <v>98</v>
      </c>
      <c r="D50" s="28" t="s">
        <v>10553</v>
      </c>
      <c r="E50" s="26" t="s">
        <v>99</v>
      </c>
      <c r="F50" s="26" t="s">
        <v>4135</v>
      </c>
      <c r="G50" s="26" t="s">
        <v>10554</v>
      </c>
      <c r="H50" s="37">
        <v>12.96</v>
      </c>
      <c r="I50" s="37">
        <v>19.97</v>
      </c>
      <c r="J50" s="37">
        <v>6.31</v>
      </c>
      <c r="K50" s="37">
        <v>12.72096</v>
      </c>
      <c r="L50" s="38">
        <v>1037189.49</v>
      </c>
      <c r="M50" s="29">
        <f t="shared" si="0"/>
        <v>81533.900743340128</v>
      </c>
      <c r="N50" s="50">
        <v>41733</v>
      </c>
      <c r="O50" s="26" t="s">
        <v>900</v>
      </c>
      <c r="P50" s="26">
        <v>2014</v>
      </c>
      <c r="Q50" s="26"/>
    </row>
    <row r="51" spans="1:17" x14ac:dyDescent="0.25">
      <c r="A51" s="40">
        <v>2</v>
      </c>
      <c r="B51" s="27">
        <v>28</v>
      </c>
      <c r="C51" s="40" t="s">
        <v>176</v>
      </c>
      <c r="D51" s="28">
        <v>81477.02</v>
      </c>
      <c r="E51" s="41" t="s">
        <v>465</v>
      </c>
      <c r="F51" s="41" t="s">
        <v>4135</v>
      </c>
      <c r="G51" s="41" t="s">
        <v>10555</v>
      </c>
      <c r="H51" s="42">
        <v>4.54</v>
      </c>
      <c r="I51" s="42">
        <v>9.4500000000000011</v>
      </c>
      <c r="J51" s="42">
        <v>4.8899999999999997</v>
      </c>
      <c r="K51" s="42">
        <v>9.7799999999999994</v>
      </c>
      <c r="L51" s="43">
        <v>671000</v>
      </c>
      <c r="M51" s="44">
        <f t="shared" si="0"/>
        <v>68609.406952965233</v>
      </c>
      <c r="N51" s="45">
        <v>42139</v>
      </c>
      <c r="O51" s="36" t="s">
        <v>900</v>
      </c>
      <c r="P51" s="26">
        <v>2015</v>
      </c>
      <c r="Q51" s="33" t="s">
        <v>10556</v>
      </c>
    </row>
    <row r="52" spans="1:17" ht="12.75" customHeight="1" x14ac:dyDescent="0.25">
      <c r="A52" s="40">
        <v>2</v>
      </c>
      <c r="B52" s="27">
        <v>28</v>
      </c>
      <c r="C52" s="40" t="s">
        <v>183</v>
      </c>
      <c r="D52" s="28">
        <v>122511</v>
      </c>
      <c r="E52" s="41" t="s">
        <v>9350</v>
      </c>
      <c r="F52" s="41" t="s">
        <v>4135</v>
      </c>
      <c r="G52" s="41" t="s">
        <v>10557</v>
      </c>
      <c r="H52" s="42">
        <v>4.18</v>
      </c>
      <c r="I52" s="42">
        <v>6.07</v>
      </c>
      <c r="J52" s="42">
        <v>1.89</v>
      </c>
      <c r="K52" s="42">
        <v>3.78</v>
      </c>
      <c r="L52" s="43">
        <v>179937</v>
      </c>
      <c r="M52" s="44">
        <f t="shared" si="0"/>
        <v>47602.380952380954</v>
      </c>
      <c r="N52" s="30">
        <v>42545</v>
      </c>
      <c r="O52" s="30" t="s">
        <v>900</v>
      </c>
      <c r="P52" s="26">
        <v>2016</v>
      </c>
      <c r="Q52" s="41"/>
    </row>
    <row r="53" spans="1:17" x14ac:dyDescent="0.25">
      <c r="A53" s="27">
        <v>2</v>
      </c>
      <c r="B53" s="27">
        <v>29</v>
      </c>
      <c r="C53" s="26" t="s">
        <v>179</v>
      </c>
      <c r="D53" s="28" t="s">
        <v>9432</v>
      </c>
      <c r="E53" s="26" t="s">
        <v>8695</v>
      </c>
      <c r="F53" s="26" t="s">
        <v>4135</v>
      </c>
      <c r="G53" s="26" t="s">
        <v>10558</v>
      </c>
      <c r="H53" s="37">
        <v>0</v>
      </c>
      <c r="I53" s="37">
        <v>4.7700000000000005</v>
      </c>
      <c r="J53" s="37">
        <v>4.7700000000000005</v>
      </c>
      <c r="K53" s="37">
        <v>9.5400000000000009</v>
      </c>
      <c r="L53" s="38">
        <v>529000</v>
      </c>
      <c r="M53" s="29">
        <f t="shared" si="0"/>
        <v>55450.733752620537</v>
      </c>
      <c r="N53" s="39">
        <v>41831</v>
      </c>
      <c r="O53" s="26" t="s">
        <v>900</v>
      </c>
      <c r="P53" s="26">
        <v>2014</v>
      </c>
      <c r="Q53" s="26"/>
    </row>
    <row r="54" spans="1:17" x14ac:dyDescent="0.25">
      <c r="A54" s="27">
        <v>3</v>
      </c>
      <c r="B54" s="27">
        <v>37</v>
      </c>
      <c r="C54" s="26" t="s">
        <v>320</v>
      </c>
      <c r="D54" s="28" t="s">
        <v>9677</v>
      </c>
      <c r="E54" s="26" t="s">
        <v>1303</v>
      </c>
      <c r="F54" s="26" t="s">
        <v>4135</v>
      </c>
      <c r="G54" s="26" t="s">
        <v>10559</v>
      </c>
      <c r="H54" s="37">
        <v>0</v>
      </c>
      <c r="I54" s="37">
        <v>3.55</v>
      </c>
      <c r="J54" s="37">
        <v>3.55</v>
      </c>
      <c r="K54" s="37">
        <v>7.1</v>
      </c>
      <c r="L54" s="38">
        <v>390367.02</v>
      </c>
      <c r="M54" s="29">
        <f t="shared" si="0"/>
        <v>54981.270422535214</v>
      </c>
      <c r="N54" s="39">
        <v>41782</v>
      </c>
      <c r="O54" s="26" t="s">
        <v>900</v>
      </c>
      <c r="P54" s="26">
        <v>2014</v>
      </c>
      <c r="Q54" s="26"/>
    </row>
    <row r="55" spans="1:17" x14ac:dyDescent="0.25">
      <c r="A55" s="40">
        <v>3</v>
      </c>
      <c r="B55" s="27">
        <v>37</v>
      </c>
      <c r="C55" s="40" t="s">
        <v>54</v>
      </c>
      <c r="D55" s="28">
        <v>85005.01</v>
      </c>
      <c r="E55" s="41" t="s">
        <v>665</v>
      </c>
      <c r="F55" s="41" t="s">
        <v>4135</v>
      </c>
      <c r="G55" s="41" t="s">
        <v>10560</v>
      </c>
      <c r="H55" s="42">
        <v>0</v>
      </c>
      <c r="I55" s="42">
        <v>6.05</v>
      </c>
      <c r="J55" s="42">
        <v>5.4670000000000005</v>
      </c>
      <c r="K55" s="42">
        <v>12.322618</v>
      </c>
      <c r="L55" s="43">
        <v>695732.98</v>
      </c>
      <c r="M55" s="44">
        <f t="shared" si="0"/>
        <v>56459.835077253876</v>
      </c>
      <c r="N55" s="45">
        <v>42139</v>
      </c>
      <c r="O55" s="36" t="s">
        <v>900</v>
      </c>
      <c r="P55" s="26">
        <v>2015</v>
      </c>
      <c r="Q55" s="33" t="s">
        <v>10561</v>
      </c>
    </row>
    <row r="56" spans="1:17" ht="12.75" customHeight="1" x14ac:dyDescent="0.25">
      <c r="A56" s="40">
        <v>3</v>
      </c>
      <c r="B56" s="27">
        <v>37</v>
      </c>
      <c r="C56" s="40" t="s">
        <v>152</v>
      </c>
      <c r="D56" s="28">
        <v>122506</v>
      </c>
      <c r="E56" s="41" t="s">
        <v>2349</v>
      </c>
      <c r="F56" s="41" t="s">
        <v>4135</v>
      </c>
      <c r="G56" s="41" t="s">
        <v>3188</v>
      </c>
      <c r="H56" s="42">
        <v>4.9540000000000006</v>
      </c>
      <c r="I56" s="42">
        <v>12.954000000000001</v>
      </c>
      <c r="J56" s="42">
        <v>8</v>
      </c>
      <c r="K56" s="42">
        <v>16.8</v>
      </c>
      <c r="L56" s="43">
        <v>720206</v>
      </c>
      <c r="M56" s="44">
        <f t="shared" si="0"/>
        <v>42869.404761904763</v>
      </c>
      <c r="N56" s="30">
        <v>42545</v>
      </c>
      <c r="O56" s="30" t="s">
        <v>900</v>
      </c>
      <c r="P56" s="26">
        <v>2016</v>
      </c>
      <c r="Q56" s="41"/>
    </row>
    <row r="57" spans="1:17" x14ac:dyDescent="0.25">
      <c r="A57" s="40">
        <v>3</v>
      </c>
      <c r="B57" s="27">
        <v>37</v>
      </c>
      <c r="C57" s="40" t="s">
        <v>152</v>
      </c>
      <c r="D57" s="28">
        <v>122541</v>
      </c>
      <c r="E57" s="41" t="s">
        <v>1652</v>
      </c>
      <c r="F57" s="41" t="s">
        <v>4135</v>
      </c>
      <c r="G57" s="41" t="s">
        <v>10562</v>
      </c>
      <c r="H57" s="42">
        <v>8.0960000000000001</v>
      </c>
      <c r="I57" s="42">
        <v>13.54</v>
      </c>
      <c r="J57" s="42">
        <v>5.44</v>
      </c>
      <c r="K57" s="42">
        <v>10.88</v>
      </c>
      <c r="L57" s="43">
        <v>811727</v>
      </c>
      <c r="M57" s="44">
        <f t="shared" si="0"/>
        <v>74607.261029411762</v>
      </c>
      <c r="N57" s="30">
        <v>42503</v>
      </c>
      <c r="O57" s="30" t="s">
        <v>900</v>
      </c>
      <c r="P57" s="26">
        <v>2016</v>
      </c>
      <c r="Q57" s="41"/>
    </row>
    <row r="58" spans="1:17" x14ac:dyDescent="0.25">
      <c r="A58" s="32">
        <v>3</v>
      </c>
      <c r="B58" s="27">
        <v>37</v>
      </c>
      <c r="C58" s="33" t="s">
        <v>298</v>
      </c>
      <c r="D58" s="28">
        <v>126249</v>
      </c>
      <c r="E58" s="33" t="s">
        <v>2349</v>
      </c>
      <c r="F58" s="33" t="s">
        <v>4135</v>
      </c>
      <c r="G58" s="33" t="s">
        <v>10563</v>
      </c>
      <c r="H58" s="28">
        <v>0</v>
      </c>
      <c r="I58" s="28">
        <v>8.5</v>
      </c>
      <c r="J58" s="28">
        <v>8.5</v>
      </c>
      <c r="K58" s="28">
        <v>17</v>
      </c>
      <c r="L58" s="34">
        <v>1588642</v>
      </c>
      <c r="M58" s="35">
        <f t="shared" si="0"/>
        <v>93449.529411764699</v>
      </c>
      <c r="N58" s="36">
        <v>43231</v>
      </c>
      <c r="O58" s="33" t="s">
        <v>900</v>
      </c>
      <c r="P58" s="26">
        <v>2018</v>
      </c>
      <c r="Q58" s="26"/>
    </row>
    <row r="59" spans="1:17" x14ac:dyDescent="0.25">
      <c r="A59" s="32">
        <v>3</v>
      </c>
      <c r="B59" s="27">
        <v>37</v>
      </c>
      <c r="C59" s="33" t="s">
        <v>262</v>
      </c>
      <c r="D59" s="28">
        <v>126238</v>
      </c>
      <c r="E59" s="33" t="s">
        <v>460</v>
      </c>
      <c r="F59" s="33" t="s">
        <v>4135</v>
      </c>
      <c r="G59" s="33" t="s">
        <v>10564</v>
      </c>
      <c r="H59" s="28">
        <v>5.17</v>
      </c>
      <c r="I59" s="28">
        <v>10.56</v>
      </c>
      <c r="J59" s="28">
        <v>5.39</v>
      </c>
      <c r="K59" s="28">
        <v>10.78</v>
      </c>
      <c r="L59" s="34">
        <v>620942</v>
      </c>
      <c r="M59" s="35">
        <f t="shared" si="0"/>
        <v>57601.298701298707</v>
      </c>
      <c r="N59" s="36">
        <v>43182</v>
      </c>
      <c r="O59" s="33" t="s">
        <v>900</v>
      </c>
      <c r="P59" s="26">
        <v>2018</v>
      </c>
      <c r="Q59" s="26"/>
    </row>
    <row r="60" spans="1:17" ht="12.75" customHeight="1" x14ac:dyDescent="0.25">
      <c r="A60" s="26">
        <v>3</v>
      </c>
      <c r="B60" s="26">
        <f>VLOOKUP(C60,[1]Sheet6!B:D,3,FALSE)</f>
        <v>37</v>
      </c>
      <c r="C60" s="26" t="s">
        <v>54</v>
      </c>
      <c r="D60" s="26">
        <v>127300</v>
      </c>
      <c r="E60" s="26" t="s">
        <v>363</v>
      </c>
      <c r="F60" s="26" t="s">
        <v>5420</v>
      </c>
      <c r="G60" s="26" t="s">
        <v>5419</v>
      </c>
      <c r="H60" s="26">
        <v>0</v>
      </c>
      <c r="I60" s="26">
        <v>5.19</v>
      </c>
      <c r="J60" s="26">
        <v>5.19</v>
      </c>
      <c r="K60" s="26">
        <v>10.62393</v>
      </c>
      <c r="L60" s="34">
        <v>849720</v>
      </c>
      <c r="M60" s="35">
        <f t="shared" si="0"/>
        <v>79981.701686663975</v>
      </c>
      <c r="N60" s="49">
        <v>43595</v>
      </c>
      <c r="O60" s="26" t="s">
        <v>900</v>
      </c>
      <c r="P60" s="26">
        <v>2019</v>
      </c>
      <c r="Q60" s="26"/>
    </row>
    <row r="61" spans="1:17" x14ac:dyDescent="0.25">
      <c r="A61" s="26">
        <v>3</v>
      </c>
      <c r="B61" s="26">
        <f>VLOOKUP(C61,[1]Sheet6!B:D,3,FALSE)</f>
        <v>37</v>
      </c>
      <c r="C61" s="26" t="s">
        <v>262</v>
      </c>
      <c r="D61" s="26">
        <v>127281</v>
      </c>
      <c r="E61" s="26" t="s">
        <v>977</v>
      </c>
      <c r="F61" s="26" t="s">
        <v>4135</v>
      </c>
      <c r="G61" s="26" t="s">
        <v>5409</v>
      </c>
      <c r="H61" s="26">
        <v>8.8800000000000008</v>
      </c>
      <c r="I61" s="26">
        <v>16.89</v>
      </c>
      <c r="J61" s="26">
        <v>8.01</v>
      </c>
      <c r="K61" s="26">
        <v>16.02</v>
      </c>
      <c r="L61" s="34">
        <v>1271119</v>
      </c>
      <c r="M61" s="35">
        <f t="shared" si="0"/>
        <v>79345.755305867671</v>
      </c>
      <c r="N61" s="49">
        <v>43553</v>
      </c>
      <c r="O61" s="26" t="s">
        <v>900</v>
      </c>
      <c r="P61" s="26">
        <v>2019</v>
      </c>
      <c r="Q61" s="26"/>
    </row>
    <row r="62" spans="1:17" x14ac:dyDescent="0.25">
      <c r="A62" s="26">
        <v>3</v>
      </c>
      <c r="B62" s="26">
        <f>VLOOKUP(C62,[1]Sheet6!B:D,3,FALSE)</f>
        <v>37</v>
      </c>
      <c r="C62" s="26" t="s">
        <v>54</v>
      </c>
      <c r="D62" s="26">
        <v>127324</v>
      </c>
      <c r="E62" s="26" t="s">
        <v>126</v>
      </c>
      <c r="F62" s="26" t="s">
        <v>4135</v>
      </c>
      <c r="G62" s="26" t="s">
        <v>10565</v>
      </c>
      <c r="H62" s="26">
        <v>4.62</v>
      </c>
      <c r="I62" s="26">
        <v>6.22</v>
      </c>
      <c r="J62" s="26">
        <v>1.6</v>
      </c>
      <c r="K62" s="26">
        <v>3.2639999999999998</v>
      </c>
      <c r="L62" s="34">
        <v>326465</v>
      </c>
      <c r="M62" s="35">
        <f t="shared" si="0"/>
        <v>100019.91421568628</v>
      </c>
      <c r="N62" s="49">
        <v>43595</v>
      </c>
      <c r="O62" s="26" t="s">
        <v>900</v>
      </c>
      <c r="P62" s="26">
        <v>2019</v>
      </c>
      <c r="Q62" s="26"/>
    </row>
    <row r="63" spans="1:17" x14ac:dyDescent="0.25">
      <c r="A63" s="26">
        <v>3</v>
      </c>
      <c r="B63" s="26">
        <f>VLOOKUP(C63,[1]Sheet6!B:D,3,FALSE)</f>
        <v>37</v>
      </c>
      <c r="C63" s="26" t="s">
        <v>320</v>
      </c>
      <c r="D63" s="26">
        <v>127931</v>
      </c>
      <c r="E63" s="26" t="s">
        <v>555</v>
      </c>
      <c r="F63" s="26" t="s">
        <v>4135</v>
      </c>
      <c r="G63" s="26" t="s">
        <v>5904</v>
      </c>
      <c r="H63" s="26">
        <v>18</v>
      </c>
      <c r="I63" s="26">
        <v>27.23</v>
      </c>
      <c r="J63" s="26">
        <v>9.23</v>
      </c>
      <c r="K63" s="26">
        <v>18.46</v>
      </c>
      <c r="L63" s="34">
        <v>1492552</v>
      </c>
      <c r="M63" s="35">
        <f t="shared" si="0"/>
        <v>80853.304442036839</v>
      </c>
      <c r="N63" s="49">
        <v>43553</v>
      </c>
      <c r="O63" s="26" t="s">
        <v>900</v>
      </c>
      <c r="P63" s="26">
        <v>2019</v>
      </c>
      <c r="Q63" s="26"/>
    </row>
    <row r="64" spans="1:17" ht="12.75" customHeight="1" x14ac:dyDescent="0.25">
      <c r="A64" s="26">
        <v>3</v>
      </c>
      <c r="B64" s="26">
        <f>VLOOKUP(C64,[1]Sheet6!B:D,3,FALSE)</f>
        <v>37</v>
      </c>
      <c r="C64" s="26" t="s">
        <v>318</v>
      </c>
      <c r="D64" s="26">
        <v>127280</v>
      </c>
      <c r="E64" s="26" t="s">
        <v>335</v>
      </c>
      <c r="F64" s="26" t="s">
        <v>4135</v>
      </c>
      <c r="G64" s="26" t="s">
        <v>5408</v>
      </c>
      <c r="H64" s="26">
        <v>5.46</v>
      </c>
      <c r="I64" s="26">
        <v>12</v>
      </c>
      <c r="J64" s="26">
        <v>6.54</v>
      </c>
      <c r="K64" s="26">
        <v>13.1127</v>
      </c>
      <c r="L64" s="34">
        <v>893936</v>
      </c>
      <c r="M64" s="35">
        <f t="shared" si="0"/>
        <v>68173.297642743288</v>
      </c>
      <c r="N64" s="49">
        <v>43553</v>
      </c>
      <c r="O64" s="26" t="s">
        <v>900</v>
      </c>
      <c r="P64" s="26">
        <v>2019</v>
      </c>
      <c r="Q64" s="26"/>
    </row>
    <row r="65" spans="1:17" x14ac:dyDescent="0.25">
      <c r="A65" s="26">
        <v>3</v>
      </c>
      <c r="B65" s="26">
        <f>VLOOKUP(C65,[1]Sheet6!B:D,3,FALSE)</f>
        <v>37</v>
      </c>
      <c r="C65" s="26" t="s">
        <v>298</v>
      </c>
      <c r="D65" s="26">
        <v>127284</v>
      </c>
      <c r="E65" s="26" t="s">
        <v>3089</v>
      </c>
      <c r="F65" s="26" t="s">
        <v>4135</v>
      </c>
      <c r="G65" s="26" t="s">
        <v>5410</v>
      </c>
      <c r="H65" s="26">
        <v>11.04</v>
      </c>
      <c r="I65" s="26">
        <v>15.66</v>
      </c>
      <c r="J65" s="26">
        <v>4.62</v>
      </c>
      <c r="K65" s="26">
        <v>14.5068</v>
      </c>
      <c r="L65" s="34">
        <v>1262822</v>
      </c>
      <c r="M65" s="35">
        <f t="shared" si="0"/>
        <v>87050.34880194116</v>
      </c>
      <c r="N65" s="49">
        <v>43553</v>
      </c>
      <c r="O65" s="26" t="s">
        <v>900</v>
      </c>
      <c r="P65" s="26">
        <v>2019</v>
      </c>
      <c r="Q65" s="26"/>
    </row>
    <row r="66" spans="1:17" x14ac:dyDescent="0.25">
      <c r="A66" s="26">
        <v>3</v>
      </c>
      <c r="B66" s="26">
        <f>VLOOKUP(C66,[1]Sheet6!B:D,3,FALSE)</f>
        <v>37</v>
      </c>
      <c r="C66" s="26" t="s">
        <v>298</v>
      </c>
      <c r="D66" s="26">
        <v>127926</v>
      </c>
      <c r="E66" s="26" t="s">
        <v>474</v>
      </c>
      <c r="F66" s="26" t="s">
        <v>4135</v>
      </c>
      <c r="G66" s="26" t="s">
        <v>10566</v>
      </c>
      <c r="H66" s="26">
        <v>0</v>
      </c>
      <c r="I66" s="26">
        <v>0.66</v>
      </c>
      <c r="J66" s="26">
        <v>0.66</v>
      </c>
      <c r="K66" s="26">
        <v>1.32</v>
      </c>
      <c r="L66" s="34">
        <v>106296</v>
      </c>
      <c r="M66" s="35">
        <f t="shared" ref="M66:M129" si="1">L66/K66</f>
        <v>80527.272727272721</v>
      </c>
      <c r="N66" s="49">
        <v>43553</v>
      </c>
      <c r="O66" s="26" t="s">
        <v>900</v>
      </c>
      <c r="P66" s="26">
        <v>2019</v>
      </c>
      <c r="Q66" s="26"/>
    </row>
    <row r="67" spans="1:17" x14ac:dyDescent="0.25">
      <c r="A67" s="27">
        <v>3</v>
      </c>
      <c r="B67" s="27">
        <v>38</v>
      </c>
      <c r="C67" s="27" t="s">
        <v>43</v>
      </c>
      <c r="D67" s="28" t="s">
        <v>10567</v>
      </c>
      <c r="E67" s="26" t="s">
        <v>126</v>
      </c>
      <c r="F67" s="26" t="s">
        <v>4135</v>
      </c>
      <c r="G67" s="26" t="s">
        <v>10568</v>
      </c>
      <c r="H67" s="37">
        <v>8.4700000000000006</v>
      </c>
      <c r="I67" s="37">
        <v>12.93</v>
      </c>
      <c r="J67" s="37">
        <v>4.33</v>
      </c>
      <c r="K67" s="37">
        <v>12.99</v>
      </c>
      <c r="L67" s="38">
        <v>1280956.51</v>
      </c>
      <c r="M67" s="29">
        <f t="shared" si="1"/>
        <v>98610.970746728257</v>
      </c>
      <c r="N67" s="50">
        <v>41684</v>
      </c>
      <c r="O67" s="26" t="s">
        <v>900</v>
      </c>
      <c r="P67" s="26">
        <v>2014</v>
      </c>
      <c r="Q67" s="26"/>
    </row>
    <row r="68" spans="1:17" ht="12.75" customHeight="1" x14ac:dyDescent="0.25">
      <c r="A68" s="27">
        <v>3</v>
      </c>
      <c r="B68" s="27">
        <v>38</v>
      </c>
      <c r="C68" s="26" t="s">
        <v>237</v>
      </c>
      <c r="D68" s="28" t="s">
        <v>9657</v>
      </c>
      <c r="E68" s="26" t="s">
        <v>9658</v>
      </c>
      <c r="F68" s="26" t="s">
        <v>4135</v>
      </c>
      <c r="G68" s="26" t="s">
        <v>10569</v>
      </c>
      <c r="H68" s="37">
        <v>0</v>
      </c>
      <c r="I68" s="37">
        <v>6.13</v>
      </c>
      <c r="J68" s="37">
        <v>6.13</v>
      </c>
      <c r="K68" s="37">
        <v>12.302910000000002</v>
      </c>
      <c r="L68" s="38">
        <v>508085.45</v>
      </c>
      <c r="M68" s="29">
        <f t="shared" si="1"/>
        <v>41297.98966260827</v>
      </c>
      <c r="N68" s="39">
        <v>41782</v>
      </c>
      <c r="O68" s="26" t="s">
        <v>900</v>
      </c>
      <c r="P68" s="26">
        <v>2014</v>
      </c>
      <c r="Q68" s="26"/>
    </row>
    <row r="69" spans="1:17" x14ac:dyDescent="0.25">
      <c r="A69" s="40">
        <v>3</v>
      </c>
      <c r="B69" s="27">
        <v>38</v>
      </c>
      <c r="C69" s="41" t="s">
        <v>289</v>
      </c>
      <c r="D69" s="28" t="s">
        <v>9883</v>
      </c>
      <c r="E69" s="41" t="s">
        <v>339</v>
      </c>
      <c r="F69" s="41" t="s">
        <v>4135</v>
      </c>
      <c r="G69" s="41" t="s">
        <v>10570</v>
      </c>
      <c r="H69" s="42">
        <v>14</v>
      </c>
      <c r="I69" s="42">
        <v>19.760000000000002</v>
      </c>
      <c r="J69" s="42">
        <v>5.76</v>
      </c>
      <c r="K69" s="42">
        <v>11.502720000000002</v>
      </c>
      <c r="L69" s="43">
        <v>678978</v>
      </c>
      <c r="M69" s="44">
        <f t="shared" si="1"/>
        <v>59027.603905858778</v>
      </c>
      <c r="N69" s="30">
        <v>42048</v>
      </c>
      <c r="O69" s="41" t="s">
        <v>900</v>
      </c>
      <c r="P69" s="26">
        <v>2015</v>
      </c>
      <c r="Q69" s="41"/>
    </row>
    <row r="70" spans="1:17" x14ac:dyDescent="0.25">
      <c r="A70" s="26">
        <v>3</v>
      </c>
      <c r="B70" s="26">
        <f>VLOOKUP(C70,[1]Sheet6!B:D,3,FALSE)</f>
        <v>38</v>
      </c>
      <c r="C70" s="26" t="s">
        <v>300</v>
      </c>
      <c r="D70" s="26">
        <v>127289</v>
      </c>
      <c r="E70" s="26" t="s">
        <v>360</v>
      </c>
      <c r="F70" s="26" t="s">
        <v>4135</v>
      </c>
      <c r="G70" s="26" t="s">
        <v>10479</v>
      </c>
      <c r="H70" s="26">
        <v>13.66</v>
      </c>
      <c r="I70" s="26">
        <v>19.38</v>
      </c>
      <c r="J70" s="26">
        <v>5.72</v>
      </c>
      <c r="K70" s="26">
        <v>27.70196</v>
      </c>
      <c r="L70" s="34">
        <v>2144002</v>
      </c>
      <c r="M70" s="35">
        <f t="shared" si="1"/>
        <v>77395.317876424626</v>
      </c>
      <c r="N70" s="49">
        <v>43553</v>
      </c>
      <c r="O70" s="26" t="s">
        <v>900</v>
      </c>
      <c r="P70" s="26">
        <v>2019</v>
      </c>
      <c r="Q70" s="26"/>
    </row>
    <row r="71" spans="1:17" x14ac:dyDescent="0.25">
      <c r="A71" s="26">
        <v>3</v>
      </c>
      <c r="B71" s="26">
        <f>VLOOKUP(C71,[1]Sheet6!B:D,3,FALSE)</f>
        <v>38</v>
      </c>
      <c r="C71" s="26" t="s">
        <v>269</v>
      </c>
      <c r="D71" s="26">
        <v>127294</v>
      </c>
      <c r="E71" s="26" t="s">
        <v>491</v>
      </c>
      <c r="F71" s="26" t="s">
        <v>4135</v>
      </c>
      <c r="G71" s="26" t="s">
        <v>5415</v>
      </c>
      <c r="H71" s="26">
        <v>11.92</v>
      </c>
      <c r="I71" s="26">
        <v>16.399999999999999</v>
      </c>
      <c r="J71" s="26">
        <v>4.4800000000000004</v>
      </c>
      <c r="K71" s="26">
        <v>9.9008000000000003</v>
      </c>
      <c r="L71" s="34">
        <v>1071987</v>
      </c>
      <c r="M71" s="35">
        <f t="shared" si="1"/>
        <v>108272.76583710407</v>
      </c>
      <c r="N71" s="49">
        <v>43595</v>
      </c>
      <c r="O71" s="26" t="s">
        <v>900</v>
      </c>
      <c r="P71" s="26">
        <v>2019</v>
      </c>
      <c r="Q71" s="26"/>
    </row>
    <row r="72" spans="1:17" ht="12.75" customHeight="1" x14ac:dyDescent="0.25">
      <c r="A72" s="27">
        <v>3</v>
      </c>
      <c r="B72" s="27">
        <v>39</v>
      </c>
      <c r="C72" s="27" t="s">
        <v>267</v>
      </c>
      <c r="D72" s="28" t="s">
        <v>10571</v>
      </c>
      <c r="E72" s="26" t="s">
        <v>1124</v>
      </c>
      <c r="F72" s="26" t="s">
        <v>4135</v>
      </c>
      <c r="G72" s="26" t="s">
        <v>10572</v>
      </c>
      <c r="H72" s="37">
        <v>6.46</v>
      </c>
      <c r="I72" s="37">
        <v>11.69</v>
      </c>
      <c r="J72" s="37">
        <v>4.62</v>
      </c>
      <c r="K72" s="37">
        <v>10.108560000000001</v>
      </c>
      <c r="L72" s="38">
        <v>710361.99</v>
      </c>
      <c r="M72" s="29">
        <f t="shared" si="1"/>
        <v>70273.311925734219</v>
      </c>
      <c r="N72" s="50">
        <v>41733</v>
      </c>
      <c r="O72" s="26" t="s">
        <v>900</v>
      </c>
      <c r="P72" s="26">
        <v>2014</v>
      </c>
      <c r="Q72" s="26"/>
    </row>
    <row r="73" spans="1:17" x14ac:dyDescent="0.25">
      <c r="A73" s="40">
        <v>3</v>
      </c>
      <c r="B73" s="27">
        <v>39</v>
      </c>
      <c r="C73" s="41" t="s">
        <v>131</v>
      </c>
      <c r="D73" s="28" t="s">
        <v>8811</v>
      </c>
      <c r="E73" s="41" t="s">
        <v>474</v>
      </c>
      <c r="F73" s="41" t="s">
        <v>4135</v>
      </c>
      <c r="G73" s="41" t="s">
        <v>10573</v>
      </c>
      <c r="H73" s="42">
        <v>0</v>
      </c>
      <c r="I73" s="42">
        <v>6.09</v>
      </c>
      <c r="J73" s="42">
        <v>6.08</v>
      </c>
      <c r="K73" s="42">
        <v>12.305919999999999</v>
      </c>
      <c r="L73" s="43">
        <v>574385.78</v>
      </c>
      <c r="M73" s="44">
        <f t="shared" si="1"/>
        <v>46675.565906490541</v>
      </c>
      <c r="N73" s="30">
        <v>42139</v>
      </c>
      <c r="O73" s="41" t="s">
        <v>900</v>
      </c>
      <c r="P73" s="26">
        <v>2015</v>
      </c>
      <c r="Q73" s="41"/>
    </row>
    <row r="74" spans="1:17" x14ac:dyDescent="0.25">
      <c r="A74" s="40">
        <v>3</v>
      </c>
      <c r="B74" s="27">
        <v>39</v>
      </c>
      <c r="C74" s="40" t="s">
        <v>252</v>
      </c>
      <c r="D74" s="28">
        <v>122510</v>
      </c>
      <c r="E74" s="41" t="s">
        <v>538</v>
      </c>
      <c r="F74" s="41" t="s">
        <v>4135</v>
      </c>
      <c r="G74" s="41" t="s">
        <v>10574</v>
      </c>
      <c r="H74" s="42">
        <v>0</v>
      </c>
      <c r="I74" s="42">
        <v>5.67</v>
      </c>
      <c r="J74" s="42">
        <v>5.67</v>
      </c>
      <c r="K74" s="42">
        <v>11.34</v>
      </c>
      <c r="L74" s="43">
        <v>580881</v>
      </c>
      <c r="M74" s="44">
        <f t="shared" si="1"/>
        <v>51224.074074074073</v>
      </c>
      <c r="N74" s="30">
        <v>42503</v>
      </c>
      <c r="O74" s="30" t="s">
        <v>900</v>
      </c>
      <c r="P74" s="26">
        <v>2016</v>
      </c>
      <c r="Q74" s="41"/>
    </row>
    <row r="75" spans="1:17" x14ac:dyDescent="0.25">
      <c r="A75" s="26">
        <v>3</v>
      </c>
      <c r="B75" s="27">
        <v>39</v>
      </c>
      <c r="C75" s="26" t="s">
        <v>798</v>
      </c>
      <c r="D75" s="28">
        <v>123852</v>
      </c>
      <c r="E75" s="26" t="s">
        <v>513</v>
      </c>
      <c r="F75" s="26" t="s">
        <v>4135</v>
      </c>
      <c r="G75" s="26" t="s">
        <v>10575</v>
      </c>
      <c r="H75" s="26">
        <v>6.05</v>
      </c>
      <c r="I75" s="26">
        <v>12.13</v>
      </c>
      <c r="J75" s="26">
        <v>6.08</v>
      </c>
      <c r="K75" s="26">
        <v>12.16</v>
      </c>
      <c r="L75" s="26">
        <v>768146</v>
      </c>
      <c r="M75" s="29">
        <f t="shared" si="1"/>
        <v>63169.901315789473</v>
      </c>
      <c r="N75" s="30">
        <v>42867</v>
      </c>
      <c r="O75" s="26" t="s">
        <v>900</v>
      </c>
      <c r="P75" s="26">
        <v>2017</v>
      </c>
      <c r="Q75" s="26"/>
    </row>
    <row r="76" spans="1:17" ht="12.75" customHeight="1" x14ac:dyDescent="0.25">
      <c r="A76" s="26">
        <v>3</v>
      </c>
      <c r="B76" s="27">
        <v>39</v>
      </c>
      <c r="C76" s="26" t="s">
        <v>312</v>
      </c>
      <c r="D76" s="28">
        <v>125022</v>
      </c>
      <c r="E76" s="26" t="s">
        <v>907</v>
      </c>
      <c r="F76" s="26" t="s">
        <v>4135</v>
      </c>
      <c r="G76" s="26" t="s">
        <v>4134</v>
      </c>
      <c r="H76" s="26">
        <v>0</v>
      </c>
      <c r="I76" s="26">
        <v>5.8</v>
      </c>
      <c r="J76" s="26">
        <v>5.8</v>
      </c>
      <c r="K76" s="26">
        <v>11.6</v>
      </c>
      <c r="L76" s="26">
        <v>702563</v>
      </c>
      <c r="M76" s="29">
        <f t="shared" si="1"/>
        <v>60565.775862068964</v>
      </c>
      <c r="N76" s="30">
        <v>42867</v>
      </c>
      <c r="O76" s="26" t="s">
        <v>900</v>
      </c>
      <c r="P76" s="26">
        <v>2017</v>
      </c>
      <c r="Q76" s="26"/>
    </row>
    <row r="77" spans="1:17" x14ac:dyDescent="0.25">
      <c r="A77" s="26">
        <v>3</v>
      </c>
      <c r="B77" s="27">
        <v>39</v>
      </c>
      <c r="C77" s="26" t="s">
        <v>172</v>
      </c>
      <c r="D77" s="28" t="s">
        <v>10576</v>
      </c>
      <c r="E77" s="26" t="s">
        <v>5901</v>
      </c>
      <c r="F77" s="26" t="s">
        <v>4135</v>
      </c>
      <c r="G77" s="26" t="s">
        <v>10577</v>
      </c>
      <c r="H77" s="26">
        <v>9.9</v>
      </c>
      <c r="I77" s="26">
        <v>15.6</v>
      </c>
      <c r="J77" s="26">
        <v>5.6999999999999993</v>
      </c>
      <c r="K77" s="26">
        <v>11.399999999999999</v>
      </c>
      <c r="L77" s="26">
        <v>697131</v>
      </c>
      <c r="M77" s="29">
        <f t="shared" si="1"/>
        <v>61151.842105263167</v>
      </c>
      <c r="N77" s="30">
        <v>42825</v>
      </c>
      <c r="O77" s="26" t="s">
        <v>900</v>
      </c>
      <c r="P77" s="26">
        <v>2017</v>
      </c>
      <c r="Q77" s="26" t="s">
        <v>10578</v>
      </c>
    </row>
    <row r="78" spans="1:17" x14ac:dyDescent="0.25">
      <c r="A78" s="26">
        <v>3</v>
      </c>
      <c r="B78" s="27">
        <v>39</v>
      </c>
      <c r="C78" s="26" t="s">
        <v>172</v>
      </c>
      <c r="D78" s="28">
        <v>123874</v>
      </c>
      <c r="E78" s="26" t="s">
        <v>8458</v>
      </c>
      <c r="F78" s="26" t="s">
        <v>4135</v>
      </c>
      <c r="G78" s="26" t="s">
        <v>10579</v>
      </c>
      <c r="H78" s="26">
        <v>0</v>
      </c>
      <c r="I78" s="26">
        <v>6.4</v>
      </c>
      <c r="J78" s="26">
        <v>6.4</v>
      </c>
      <c r="K78" s="26">
        <v>12.908799999999999</v>
      </c>
      <c r="L78" s="26">
        <v>706000</v>
      </c>
      <c r="M78" s="29">
        <f t="shared" si="1"/>
        <v>54691.37332672286</v>
      </c>
      <c r="N78" s="30">
        <v>42825</v>
      </c>
      <c r="O78" s="26" t="s">
        <v>900</v>
      </c>
      <c r="P78" s="26">
        <v>2017</v>
      </c>
      <c r="Q78" s="26"/>
    </row>
    <row r="79" spans="1:17" x14ac:dyDescent="0.25">
      <c r="A79" s="32">
        <v>3</v>
      </c>
      <c r="B79" s="27">
        <v>39</v>
      </c>
      <c r="C79" s="33" t="s">
        <v>217</v>
      </c>
      <c r="D79" s="28">
        <v>126212</v>
      </c>
      <c r="E79" s="33" t="s">
        <v>339</v>
      </c>
      <c r="F79" s="33" t="s">
        <v>4135</v>
      </c>
      <c r="G79" s="33" t="s">
        <v>10580</v>
      </c>
      <c r="H79" s="28">
        <v>19.079999999999998</v>
      </c>
      <c r="I79" s="28">
        <v>30.36</v>
      </c>
      <c r="J79" s="28">
        <v>11.28</v>
      </c>
      <c r="K79" s="28">
        <v>28.538399999999999</v>
      </c>
      <c r="L79" s="34">
        <v>1824931</v>
      </c>
      <c r="M79" s="35">
        <f t="shared" si="1"/>
        <v>63946.507162279595</v>
      </c>
      <c r="N79" s="36">
        <v>43140</v>
      </c>
      <c r="O79" s="33" t="s">
        <v>900</v>
      </c>
      <c r="P79" s="26">
        <v>2018</v>
      </c>
      <c r="Q79" s="26"/>
    </row>
    <row r="80" spans="1:17" ht="12.75" customHeight="1" x14ac:dyDescent="0.25">
      <c r="A80" s="32">
        <v>3</v>
      </c>
      <c r="B80" s="27">
        <v>39</v>
      </c>
      <c r="C80" s="33" t="s">
        <v>254</v>
      </c>
      <c r="D80" s="28">
        <v>126216</v>
      </c>
      <c r="E80" s="33" t="s">
        <v>4748</v>
      </c>
      <c r="F80" s="33" t="s">
        <v>4135</v>
      </c>
      <c r="G80" s="33" t="s">
        <v>4749</v>
      </c>
      <c r="H80" s="28">
        <v>0</v>
      </c>
      <c r="I80" s="28">
        <v>6.85</v>
      </c>
      <c r="J80" s="28">
        <v>6.85</v>
      </c>
      <c r="K80" s="28">
        <v>13.7</v>
      </c>
      <c r="L80" s="34">
        <v>756951</v>
      </c>
      <c r="M80" s="35">
        <f t="shared" si="1"/>
        <v>55251.897810218979</v>
      </c>
      <c r="N80" s="36">
        <v>43182</v>
      </c>
      <c r="O80" s="33" t="s">
        <v>900</v>
      </c>
      <c r="P80" s="26">
        <v>2018</v>
      </c>
      <c r="Q80" s="26"/>
    </row>
    <row r="81" spans="1:17" x14ac:dyDescent="0.25">
      <c r="A81" s="32">
        <v>3</v>
      </c>
      <c r="B81" s="27">
        <v>39</v>
      </c>
      <c r="C81" s="33" t="s">
        <v>254</v>
      </c>
      <c r="D81" s="28">
        <v>126217</v>
      </c>
      <c r="E81" s="33" t="s">
        <v>4751</v>
      </c>
      <c r="F81" s="33" t="s">
        <v>4135</v>
      </c>
      <c r="G81" s="33" t="s">
        <v>4752</v>
      </c>
      <c r="H81" s="28">
        <v>0</v>
      </c>
      <c r="I81" s="28">
        <v>2.7</v>
      </c>
      <c r="J81" s="28">
        <v>2.7</v>
      </c>
      <c r="K81" s="28">
        <v>5.4</v>
      </c>
      <c r="L81" s="34">
        <v>538832</v>
      </c>
      <c r="M81" s="35">
        <f t="shared" si="1"/>
        <v>99783.703703703693</v>
      </c>
      <c r="N81" s="36">
        <v>43182</v>
      </c>
      <c r="O81" s="33" t="s">
        <v>900</v>
      </c>
      <c r="P81" s="26">
        <v>2018</v>
      </c>
      <c r="Q81" s="26"/>
    </row>
    <row r="82" spans="1:17" x14ac:dyDescent="0.25">
      <c r="A82" s="32">
        <v>3</v>
      </c>
      <c r="B82" s="27">
        <v>39</v>
      </c>
      <c r="C82" s="33" t="s">
        <v>312</v>
      </c>
      <c r="D82" s="28">
        <v>126222</v>
      </c>
      <c r="E82" s="33" t="s">
        <v>907</v>
      </c>
      <c r="F82" s="33" t="s">
        <v>4135</v>
      </c>
      <c r="G82" s="33" t="s">
        <v>4756</v>
      </c>
      <c r="H82" s="28">
        <v>5.8</v>
      </c>
      <c r="I82" s="28">
        <v>12.21</v>
      </c>
      <c r="J82" s="28">
        <v>6.41</v>
      </c>
      <c r="K82" s="28">
        <v>12.82</v>
      </c>
      <c r="L82" s="34">
        <v>1013659</v>
      </c>
      <c r="M82" s="35">
        <f t="shared" si="1"/>
        <v>79068.564742589704</v>
      </c>
      <c r="N82" s="36">
        <v>43182</v>
      </c>
      <c r="O82" s="33" t="s">
        <v>900</v>
      </c>
      <c r="P82" s="26">
        <v>2018</v>
      </c>
      <c r="Q82" s="26"/>
    </row>
    <row r="83" spans="1:17" x14ac:dyDescent="0.25">
      <c r="A83" s="32">
        <v>3</v>
      </c>
      <c r="B83" s="27">
        <v>39</v>
      </c>
      <c r="C83" s="33" t="s">
        <v>250</v>
      </c>
      <c r="D83" s="28">
        <v>126244</v>
      </c>
      <c r="E83" s="33" t="s">
        <v>4784</v>
      </c>
      <c r="F83" s="33" t="s">
        <v>4135</v>
      </c>
      <c r="G83" s="33" t="s">
        <v>4785</v>
      </c>
      <c r="H83" s="28">
        <v>6.7</v>
      </c>
      <c r="I83" s="28">
        <v>14.21</v>
      </c>
      <c r="J83" s="28">
        <v>7.51</v>
      </c>
      <c r="K83" s="28">
        <v>15.02</v>
      </c>
      <c r="L83" s="34">
        <v>1151165</v>
      </c>
      <c r="M83" s="35">
        <f t="shared" si="1"/>
        <v>76642.143808255656</v>
      </c>
      <c r="N83" s="36">
        <v>43231</v>
      </c>
      <c r="O83" s="33" t="s">
        <v>900</v>
      </c>
      <c r="P83" s="26">
        <v>2018</v>
      </c>
      <c r="Q83" s="26"/>
    </row>
    <row r="84" spans="1:17" ht="12.75" customHeight="1" x14ac:dyDescent="0.25">
      <c r="A84" s="32">
        <v>3</v>
      </c>
      <c r="B84" s="27">
        <v>39</v>
      </c>
      <c r="C84" s="33" t="s">
        <v>312</v>
      </c>
      <c r="D84" s="28">
        <v>126224</v>
      </c>
      <c r="E84" s="33" t="s">
        <v>4759</v>
      </c>
      <c r="F84" s="33" t="s">
        <v>4135</v>
      </c>
      <c r="G84" s="33" t="s">
        <v>4760</v>
      </c>
      <c r="H84" s="28">
        <v>5</v>
      </c>
      <c r="I84" s="28">
        <v>11.1</v>
      </c>
      <c r="J84" s="28">
        <v>6.1</v>
      </c>
      <c r="K84" s="28">
        <v>12.2</v>
      </c>
      <c r="L84" s="34">
        <v>640476</v>
      </c>
      <c r="M84" s="35">
        <f t="shared" si="1"/>
        <v>52498.032786885247</v>
      </c>
      <c r="N84" s="36">
        <v>43231</v>
      </c>
      <c r="O84" s="33" t="s">
        <v>900</v>
      </c>
      <c r="P84" s="26">
        <v>2018</v>
      </c>
      <c r="Q84" s="26"/>
    </row>
    <row r="85" spans="1:17" x14ac:dyDescent="0.25">
      <c r="A85" s="32">
        <v>3</v>
      </c>
      <c r="B85" s="27">
        <v>39</v>
      </c>
      <c r="C85" s="33" t="s">
        <v>217</v>
      </c>
      <c r="D85" s="28">
        <v>126240</v>
      </c>
      <c r="E85" s="33" t="s">
        <v>4779</v>
      </c>
      <c r="F85" s="33" t="s">
        <v>4135</v>
      </c>
      <c r="G85" s="33" t="s">
        <v>4780</v>
      </c>
      <c r="H85" s="28">
        <v>0</v>
      </c>
      <c r="I85" s="28">
        <v>6.67</v>
      </c>
      <c r="J85" s="28">
        <v>6.67</v>
      </c>
      <c r="K85" s="28">
        <v>13.34</v>
      </c>
      <c r="L85" s="34">
        <v>928828</v>
      </c>
      <c r="M85" s="35">
        <f t="shared" si="1"/>
        <v>69627.286356821583</v>
      </c>
      <c r="N85" s="36">
        <v>43231</v>
      </c>
      <c r="O85" s="33" t="s">
        <v>900</v>
      </c>
      <c r="P85" s="26">
        <v>2018</v>
      </c>
      <c r="Q85" s="26"/>
    </row>
    <row r="86" spans="1:17" x14ac:dyDescent="0.25">
      <c r="A86" s="32">
        <v>3</v>
      </c>
      <c r="B86" s="27">
        <v>39</v>
      </c>
      <c r="C86" s="33" t="s">
        <v>131</v>
      </c>
      <c r="D86" s="28">
        <v>126252</v>
      </c>
      <c r="E86" s="33" t="s">
        <v>491</v>
      </c>
      <c r="F86" s="33" t="s">
        <v>4135</v>
      </c>
      <c r="G86" s="33" t="s">
        <v>4790</v>
      </c>
      <c r="H86" s="28">
        <v>21.61</v>
      </c>
      <c r="I86" s="28">
        <v>24.52</v>
      </c>
      <c r="J86" s="28">
        <v>2.91</v>
      </c>
      <c r="K86" s="28">
        <v>5.82</v>
      </c>
      <c r="L86" s="34">
        <v>360331</v>
      </c>
      <c r="M86" s="35">
        <f t="shared" si="1"/>
        <v>61912.542955326455</v>
      </c>
      <c r="N86" s="36">
        <v>43231</v>
      </c>
      <c r="O86" s="33" t="s">
        <v>900</v>
      </c>
      <c r="P86" s="26">
        <v>2018</v>
      </c>
      <c r="Q86" s="26"/>
    </row>
    <row r="87" spans="1:17" x14ac:dyDescent="0.25">
      <c r="A87" s="32">
        <v>3</v>
      </c>
      <c r="B87" s="27">
        <v>39</v>
      </c>
      <c r="C87" s="33" t="s">
        <v>131</v>
      </c>
      <c r="D87" s="28">
        <v>126253</v>
      </c>
      <c r="E87" s="33" t="s">
        <v>491</v>
      </c>
      <c r="F87" s="33" t="s">
        <v>4135</v>
      </c>
      <c r="G87" s="33" t="s">
        <v>4791</v>
      </c>
      <c r="H87" s="28">
        <v>12.45</v>
      </c>
      <c r="I87" s="28">
        <v>13.88</v>
      </c>
      <c r="J87" s="28">
        <v>1.43</v>
      </c>
      <c r="K87" s="28">
        <v>2.86</v>
      </c>
      <c r="L87" s="34">
        <v>308442</v>
      </c>
      <c r="M87" s="35">
        <f t="shared" si="1"/>
        <v>107846.85314685316</v>
      </c>
      <c r="N87" s="36">
        <v>43231</v>
      </c>
      <c r="O87" s="33" t="s">
        <v>900</v>
      </c>
      <c r="P87" s="26">
        <v>2018</v>
      </c>
      <c r="Q87" s="26"/>
    </row>
    <row r="88" spans="1:17" ht="12.75" customHeight="1" x14ac:dyDescent="0.25">
      <c r="A88" s="26">
        <v>3</v>
      </c>
      <c r="B88" s="26">
        <f>VLOOKUP(C88,[1]Sheet6!B:D,3,FALSE)</f>
        <v>39</v>
      </c>
      <c r="C88" s="26" t="s">
        <v>798</v>
      </c>
      <c r="D88" s="26">
        <v>127929</v>
      </c>
      <c r="E88" s="26" t="s">
        <v>665</v>
      </c>
      <c r="F88" s="26" t="s">
        <v>4135</v>
      </c>
      <c r="G88" s="26" t="s">
        <v>10581</v>
      </c>
      <c r="H88" s="26">
        <v>0</v>
      </c>
      <c r="I88" s="26">
        <v>4.09</v>
      </c>
      <c r="J88" s="26">
        <v>4.09</v>
      </c>
      <c r="K88" s="26">
        <v>8.18</v>
      </c>
      <c r="L88" s="34">
        <v>665831</v>
      </c>
      <c r="M88" s="35">
        <f t="shared" si="1"/>
        <v>81397.432762836193</v>
      </c>
      <c r="N88" s="49">
        <v>43595</v>
      </c>
      <c r="O88" s="26" t="s">
        <v>900</v>
      </c>
      <c r="P88" s="26">
        <v>2019</v>
      </c>
      <c r="Q88" s="26"/>
    </row>
    <row r="89" spans="1:17" x14ac:dyDescent="0.25">
      <c r="A89" s="26">
        <v>3</v>
      </c>
      <c r="B89" s="26">
        <f>VLOOKUP(C89,[1]Sheet6!B:D,3,FALSE)</f>
        <v>39</v>
      </c>
      <c r="C89" s="26" t="s">
        <v>312</v>
      </c>
      <c r="D89" s="26">
        <v>127290</v>
      </c>
      <c r="E89" s="26" t="s">
        <v>907</v>
      </c>
      <c r="F89" s="26" t="s">
        <v>4135</v>
      </c>
      <c r="G89" s="26" t="s">
        <v>10460</v>
      </c>
      <c r="H89" s="26">
        <v>26.8</v>
      </c>
      <c r="I89" s="26">
        <v>31.5</v>
      </c>
      <c r="J89" s="26">
        <v>4.7</v>
      </c>
      <c r="K89" s="26">
        <v>9.4</v>
      </c>
      <c r="L89" s="34">
        <v>713633</v>
      </c>
      <c r="M89" s="35">
        <f t="shared" si="1"/>
        <v>75918.404255319139</v>
      </c>
      <c r="N89" s="49">
        <v>43504</v>
      </c>
      <c r="O89" s="26" t="s">
        <v>900</v>
      </c>
      <c r="P89" s="26">
        <v>2019</v>
      </c>
      <c r="Q89" s="26"/>
    </row>
    <row r="90" spans="1:17" x14ac:dyDescent="0.25">
      <c r="A90" s="26">
        <v>3</v>
      </c>
      <c r="B90" s="26">
        <f>VLOOKUP(C90,[1]Sheet6!B:D,3,FALSE)</f>
        <v>39</v>
      </c>
      <c r="C90" s="26" t="s">
        <v>131</v>
      </c>
      <c r="D90" s="26">
        <v>127328</v>
      </c>
      <c r="E90" s="26" t="s">
        <v>99</v>
      </c>
      <c r="F90" s="26" t="s">
        <v>4135</v>
      </c>
      <c r="G90" s="26" t="s">
        <v>10459</v>
      </c>
      <c r="H90" s="26">
        <v>0</v>
      </c>
      <c r="I90" s="26">
        <v>6.52</v>
      </c>
      <c r="J90" s="26">
        <v>6.52</v>
      </c>
      <c r="K90" s="26">
        <v>13.04</v>
      </c>
      <c r="L90" s="34">
        <v>2438220</v>
      </c>
      <c r="M90" s="35">
        <f t="shared" si="1"/>
        <v>186980.06134969325</v>
      </c>
      <c r="N90" s="49">
        <v>43595</v>
      </c>
      <c r="O90" s="26" t="s">
        <v>900</v>
      </c>
      <c r="P90" s="26">
        <v>2019</v>
      </c>
      <c r="Q90" s="26"/>
    </row>
    <row r="91" spans="1:17" x14ac:dyDescent="0.25">
      <c r="A91" s="26">
        <v>3</v>
      </c>
      <c r="B91" s="26">
        <f>VLOOKUP(C91,[1]Sheet6!B:D,3,FALSE)</f>
        <v>39</v>
      </c>
      <c r="C91" s="26" t="s">
        <v>798</v>
      </c>
      <c r="D91" s="26">
        <v>127928</v>
      </c>
      <c r="E91" s="26" t="s">
        <v>4777</v>
      </c>
      <c r="F91" s="26" t="s">
        <v>4135</v>
      </c>
      <c r="G91" s="26" t="s">
        <v>5903</v>
      </c>
      <c r="H91" s="26">
        <v>6</v>
      </c>
      <c r="I91" s="26">
        <v>14.66</v>
      </c>
      <c r="J91" s="26">
        <v>8.66</v>
      </c>
      <c r="K91" s="26">
        <v>17.32</v>
      </c>
      <c r="L91" s="34">
        <v>1168011</v>
      </c>
      <c r="M91" s="35">
        <f t="shared" si="1"/>
        <v>67437.124711316399</v>
      </c>
      <c r="N91" s="49">
        <v>43595</v>
      </c>
      <c r="O91" s="26" t="s">
        <v>900</v>
      </c>
      <c r="P91" s="26">
        <v>2019</v>
      </c>
      <c r="Q91" s="26"/>
    </row>
    <row r="92" spans="1:17" ht="12.75" customHeight="1" x14ac:dyDescent="0.25">
      <c r="A92" s="26">
        <v>3</v>
      </c>
      <c r="B92" s="26">
        <f>VLOOKUP(C92,[1]Sheet6!B:D,3,FALSE)</f>
        <v>39</v>
      </c>
      <c r="C92" s="26" t="s">
        <v>274</v>
      </c>
      <c r="D92" s="26">
        <v>127286</v>
      </c>
      <c r="E92" s="26" t="s">
        <v>1124</v>
      </c>
      <c r="F92" s="26" t="s">
        <v>4135</v>
      </c>
      <c r="G92" s="26" t="s">
        <v>10436</v>
      </c>
      <c r="H92" s="26">
        <v>0</v>
      </c>
      <c r="I92" s="26">
        <v>3.45</v>
      </c>
      <c r="J92" s="26">
        <v>3.45</v>
      </c>
      <c r="K92" s="26">
        <v>6.9</v>
      </c>
      <c r="L92" s="34">
        <v>465769</v>
      </c>
      <c r="M92" s="35">
        <f t="shared" si="1"/>
        <v>67502.753623188401</v>
      </c>
      <c r="N92" s="49">
        <v>43553</v>
      </c>
      <c r="O92" s="26" t="s">
        <v>900</v>
      </c>
      <c r="P92" s="26">
        <v>2019</v>
      </c>
      <c r="Q92" s="26"/>
    </row>
    <row r="93" spans="1:17" x14ac:dyDescent="0.25">
      <c r="A93" s="26">
        <v>3</v>
      </c>
      <c r="B93" s="26">
        <f>VLOOKUP(C93,[1]Sheet6!B:D,3,FALSE)</f>
        <v>39</v>
      </c>
      <c r="C93" s="26" t="s">
        <v>254</v>
      </c>
      <c r="D93" s="26">
        <v>127287</v>
      </c>
      <c r="E93" s="26" t="s">
        <v>1124</v>
      </c>
      <c r="F93" s="26" t="s">
        <v>4135</v>
      </c>
      <c r="G93" s="26" t="s">
        <v>10466</v>
      </c>
      <c r="H93" s="26">
        <v>13.45</v>
      </c>
      <c r="I93" s="26">
        <v>21.95</v>
      </c>
      <c r="J93" s="26">
        <v>8.5</v>
      </c>
      <c r="K93" s="26">
        <v>17</v>
      </c>
      <c r="L93" s="34">
        <v>1388729</v>
      </c>
      <c r="M93" s="35">
        <f t="shared" si="1"/>
        <v>81689.941176470587</v>
      </c>
      <c r="N93" s="49">
        <v>43553</v>
      </c>
      <c r="O93" s="26" t="s">
        <v>900</v>
      </c>
      <c r="P93" s="26">
        <v>2019</v>
      </c>
      <c r="Q93" s="26"/>
    </row>
    <row r="94" spans="1:17" x14ac:dyDescent="0.25">
      <c r="A94" s="26">
        <v>3</v>
      </c>
      <c r="B94" s="26">
        <f>VLOOKUP(C94,[1]Sheet6!B:D,3,FALSE)</f>
        <v>39</v>
      </c>
      <c r="C94" s="26" t="s">
        <v>267</v>
      </c>
      <c r="D94" s="26">
        <v>127323</v>
      </c>
      <c r="E94" s="26" t="s">
        <v>1124</v>
      </c>
      <c r="F94" s="26" t="s">
        <v>4135</v>
      </c>
      <c r="G94" s="26" t="s">
        <v>10449</v>
      </c>
      <c r="H94" s="26">
        <v>0</v>
      </c>
      <c r="I94" s="26">
        <v>4.4000000000000004</v>
      </c>
      <c r="J94" s="26">
        <v>4.4000000000000004</v>
      </c>
      <c r="K94" s="26">
        <v>8.8000000000000007</v>
      </c>
      <c r="L94" s="34">
        <v>1040473</v>
      </c>
      <c r="M94" s="35">
        <f t="shared" si="1"/>
        <v>118235.56818181818</v>
      </c>
      <c r="N94" s="49">
        <v>43595</v>
      </c>
      <c r="O94" s="26" t="s">
        <v>900</v>
      </c>
      <c r="P94" s="26">
        <v>2019</v>
      </c>
      <c r="Q94" s="26"/>
    </row>
    <row r="95" spans="1:17" x14ac:dyDescent="0.25">
      <c r="A95" s="26">
        <v>3</v>
      </c>
      <c r="B95" s="26">
        <f>VLOOKUP(C95,[1]Sheet6!B:D,3,FALSE)</f>
        <v>39</v>
      </c>
      <c r="C95" s="26" t="s">
        <v>172</v>
      </c>
      <c r="D95" s="26">
        <v>127299</v>
      </c>
      <c r="E95" s="26" t="s">
        <v>3710</v>
      </c>
      <c r="F95" s="26" t="s">
        <v>4135</v>
      </c>
      <c r="G95" s="26" t="s">
        <v>10429</v>
      </c>
      <c r="H95" s="26">
        <v>13.33</v>
      </c>
      <c r="I95" s="26">
        <v>15.84</v>
      </c>
      <c r="J95" s="26">
        <v>2.5099999999999998</v>
      </c>
      <c r="K95" s="26">
        <v>5.0199999999999996</v>
      </c>
      <c r="L95" s="34">
        <v>542146</v>
      </c>
      <c r="M95" s="35">
        <f t="shared" si="1"/>
        <v>107997.21115537849</v>
      </c>
      <c r="N95" s="49">
        <v>43553</v>
      </c>
      <c r="O95" s="26" t="s">
        <v>900</v>
      </c>
      <c r="P95" s="26">
        <v>2019</v>
      </c>
      <c r="Q95" s="26"/>
    </row>
    <row r="96" spans="1:17" ht="12.75" customHeight="1" x14ac:dyDescent="0.25">
      <c r="A96" s="26">
        <v>4</v>
      </c>
      <c r="B96" s="27">
        <v>48</v>
      </c>
      <c r="C96" s="26" t="s">
        <v>355</v>
      </c>
      <c r="D96" s="28">
        <v>122614</v>
      </c>
      <c r="E96" s="26" t="s">
        <v>737</v>
      </c>
      <c r="F96" s="26" t="s">
        <v>4135</v>
      </c>
      <c r="G96" s="26" t="s">
        <v>3207</v>
      </c>
      <c r="H96" s="26">
        <v>0.81</v>
      </c>
      <c r="I96" s="26">
        <v>3.65</v>
      </c>
      <c r="J96" s="26">
        <v>2.84</v>
      </c>
      <c r="K96" s="26">
        <v>5.68</v>
      </c>
      <c r="L96" s="26">
        <v>683703</v>
      </c>
      <c r="M96" s="29">
        <f t="shared" si="1"/>
        <v>120370.24647887325</v>
      </c>
      <c r="N96" s="30">
        <v>42825</v>
      </c>
      <c r="O96" s="26" t="s">
        <v>900</v>
      </c>
      <c r="P96" s="26">
        <v>2017</v>
      </c>
      <c r="Q96" s="26"/>
    </row>
    <row r="97" spans="1:17" x14ac:dyDescent="0.25">
      <c r="A97" s="26">
        <v>4</v>
      </c>
      <c r="B97" s="27">
        <v>48</v>
      </c>
      <c r="C97" s="26" t="s">
        <v>231</v>
      </c>
      <c r="D97" s="28">
        <v>123922</v>
      </c>
      <c r="E97" s="26" t="s">
        <v>737</v>
      </c>
      <c r="F97" s="26" t="s">
        <v>4135</v>
      </c>
      <c r="G97" s="26" t="s">
        <v>10582</v>
      </c>
      <c r="H97" s="26">
        <v>6.52</v>
      </c>
      <c r="I97" s="26">
        <v>10.55</v>
      </c>
      <c r="J97" s="26">
        <v>4.03</v>
      </c>
      <c r="K97" s="26">
        <v>8.06</v>
      </c>
      <c r="L97" s="26">
        <v>653507</v>
      </c>
      <c r="M97" s="29">
        <f t="shared" si="1"/>
        <v>81080.2729528536</v>
      </c>
      <c r="N97" s="30">
        <v>42867</v>
      </c>
      <c r="O97" s="26" t="s">
        <v>900</v>
      </c>
      <c r="P97" s="26">
        <v>2017</v>
      </c>
      <c r="Q97" s="26"/>
    </row>
    <row r="98" spans="1:17" x14ac:dyDescent="0.25">
      <c r="A98" s="32">
        <v>4</v>
      </c>
      <c r="B98" s="27">
        <v>48</v>
      </c>
      <c r="C98" s="33" t="s">
        <v>190</v>
      </c>
      <c r="D98" s="28">
        <v>123918</v>
      </c>
      <c r="E98" s="33" t="s">
        <v>6416</v>
      </c>
      <c r="F98" s="33" t="s">
        <v>4135</v>
      </c>
      <c r="G98" s="33" t="s">
        <v>10583</v>
      </c>
      <c r="H98" s="28">
        <v>3.05</v>
      </c>
      <c r="I98" s="28">
        <v>10.84</v>
      </c>
      <c r="J98" s="28">
        <v>7.79</v>
      </c>
      <c r="K98" s="28">
        <v>15.58</v>
      </c>
      <c r="L98" s="34">
        <v>754512</v>
      </c>
      <c r="M98" s="35">
        <f t="shared" si="1"/>
        <v>48428.241335044928</v>
      </c>
      <c r="N98" s="36">
        <v>43140</v>
      </c>
      <c r="O98" s="33" t="s">
        <v>900</v>
      </c>
      <c r="P98" s="26">
        <v>2018</v>
      </c>
      <c r="Q98" s="26"/>
    </row>
    <row r="99" spans="1:17" x14ac:dyDescent="0.25">
      <c r="A99" s="27">
        <v>4</v>
      </c>
      <c r="B99" s="27">
        <v>49</v>
      </c>
      <c r="C99" s="27" t="s">
        <v>18</v>
      </c>
      <c r="D99" s="28" t="s">
        <v>10584</v>
      </c>
      <c r="E99" s="26" t="s">
        <v>414</v>
      </c>
      <c r="F99" s="26" t="s">
        <v>4135</v>
      </c>
      <c r="G99" s="26" t="s">
        <v>10585</v>
      </c>
      <c r="H99" s="37">
        <v>12.3</v>
      </c>
      <c r="I99" s="37">
        <v>16.2</v>
      </c>
      <c r="J99" s="37">
        <v>3.9</v>
      </c>
      <c r="K99" s="37">
        <v>7.8</v>
      </c>
      <c r="L99" s="38">
        <v>382185.43</v>
      </c>
      <c r="M99" s="29">
        <f t="shared" si="1"/>
        <v>48998.132051282053</v>
      </c>
      <c r="N99" s="50">
        <v>41733</v>
      </c>
      <c r="O99" s="26" t="s">
        <v>900</v>
      </c>
      <c r="P99" s="26">
        <v>2014</v>
      </c>
      <c r="Q99" s="26"/>
    </row>
    <row r="100" spans="1:17" ht="12.75" customHeight="1" x14ac:dyDescent="0.25">
      <c r="A100" s="40">
        <v>4</v>
      </c>
      <c r="B100" s="27">
        <v>49</v>
      </c>
      <c r="C100" s="40" t="s">
        <v>248</v>
      </c>
      <c r="D100" s="28">
        <v>82465.02</v>
      </c>
      <c r="E100" s="41" t="s">
        <v>3617</v>
      </c>
      <c r="F100" s="41" t="s">
        <v>4135</v>
      </c>
      <c r="G100" s="41" t="s">
        <v>10586</v>
      </c>
      <c r="H100" s="42">
        <v>3.74</v>
      </c>
      <c r="I100" s="42">
        <v>6.55</v>
      </c>
      <c r="J100" s="42">
        <v>2.81</v>
      </c>
      <c r="K100" s="42">
        <v>5.62</v>
      </c>
      <c r="L100" s="43">
        <v>790000</v>
      </c>
      <c r="M100" s="44">
        <f t="shared" si="1"/>
        <v>140569.39501779361</v>
      </c>
      <c r="N100" s="45">
        <v>42244</v>
      </c>
      <c r="O100" s="36" t="s">
        <v>900</v>
      </c>
      <c r="P100" s="26">
        <v>2015</v>
      </c>
      <c r="Q100" s="33" t="s">
        <v>10587</v>
      </c>
    </row>
    <row r="101" spans="1:17" x14ac:dyDescent="0.25">
      <c r="A101" s="40">
        <v>1</v>
      </c>
      <c r="B101" s="27">
        <v>17</v>
      </c>
      <c r="C101" s="40" t="s">
        <v>397</v>
      </c>
      <c r="D101" s="28">
        <v>122581</v>
      </c>
      <c r="E101" s="41" t="s">
        <v>111</v>
      </c>
      <c r="F101" s="26" t="s">
        <v>5344</v>
      </c>
      <c r="G101" s="41" t="s">
        <v>10588</v>
      </c>
      <c r="H101" s="42">
        <v>0</v>
      </c>
      <c r="I101" s="42">
        <v>4.5</v>
      </c>
      <c r="J101" s="42">
        <v>4.5</v>
      </c>
      <c r="K101" s="42">
        <v>9</v>
      </c>
      <c r="L101" s="43">
        <v>425500</v>
      </c>
      <c r="M101" s="44">
        <f t="shared" si="1"/>
        <v>47277.777777777781</v>
      </c>
      <c r="N101" s="30">
        <v>42461</v>
      </c>
      <c r="O101" s="30" t="s">
        <v>900</v>
      </c>
      <c r="P101" s="26">
        <v>2016</v>
      </c>
      <c r="Q101" s="41"/>
    </row>
    <row r="102" spans="1:17" x14ac:dyDescent="0.25">
      <c r="A102" s="40">
        <v>1</v>
      </c>
      <c r="B102" s="27">
        <v>17</v>
      </c>
      <c r="C102" s="40" t="s">
        <v>102</v>
      </c>
      <c r="D102" s="28">
        <v>122457</v>
      </c>
      <c r="E102" s="41" t="s">
        <v>1372</v>
      </c>
      <c r="F102" s="26" t="s">
        <v>5344</v>
      </c>
      <c r="G102" s="41" t="s">
        <v>10589</v>
      </c>
      <c r="H102" s="42">
        <v>8.0400000000000009</v>
      </c>
      <c r="I102" s="42">
        <v>18.18</v>
      </c>
      <c r="J102" s="42">
        <v>10.14</v>
      </c>
      <c r="K102" s="42">
        <v>20.28</v>
      </c>
      <c r="L102" s="43">
        <v>787000</v>
      </c>
      <c r="M102" s="44">
        <f t="shared" si="1"/>
        <v>38806.706114398417</v>
      </c>
      <c r="N102" s="30">
        <v>42461</v>
      </c>
      <c r="O102" s="30" t="s">
        <v>900</v>
      </c>
      <c r="P102" s="26">
        <v>2016</v>
      </c>
      <c r="Q102" s="41"/>
    </row>
    <row r="103" spans="1:17" x14ac:dyDescent="0.25">
      <c r="A103" s="40">
        <v>1</v>
      </c>
      <c r="B103" s="27">
        <v>17</v>
      </c>
      <c r="C103" s="40" t="s">
        <v>310</v>
      </c>
      <c r="D103" s="28">
        <v>122458</v>
      </c>
      <c r="E103" s="41" t="s">
        <v>1372</v>
      </c>
      <c r="F103" s="26" t="s">
        <v>5344</v>
      </c>
      <c r="G103" s="41" t="s">
        <v>3173</v>
      </c>
      <c r="H103" s="42">
        <v>0</v>
      </c>
      <c r="I103" s="42">
        <v>1.1000000000000001</v>
      </c>
      <c r="J103" s="42">
        <v>1.1000000000000001</v>
      </c>
      <c r="K103" s="42">
        <v>2.2000000000000002</v>
      </c>
      <c r="L103" s="43">
        <v>91667.31</v>
      </c>
      <c r="M103" s="44">
        <f t="shared" si="1"/>
        <v>41666.959090909084</v>
      </c>
      <c r="N103" s="30">
        <v>42461</v>
      </c>
      <c r="O103" s="30" t="s">
        <v>900</v>
      </c>
      <c r="P103" s="26">
        <v>2016</v>
      </c>
      <c r="Q103" s="41"/>
    </row>
    <row r="104" spans="1:17" ht="12.75" customHeight="1" x14ac:dyDescent="0.25">
      <c r="A104" s="40">
        <v>1</v>
      </c>
      <c r="B104" s="27">
        <v>18</v>
      </c>
      <c r="C104" s="40" t="s">
        <v>49</v>
      </c>
      <c r="D104" s="28">
        <v>81734.02</v>
      </c>
      <c r="E104" s="41" t="s">
        <v>644</v>
      </c>
      <c r="F104" s="26" t="s">
        <v>5344</v>
      </c>
      <c r="G104" s="41" t="s">
        <v>10590</v>
      </c>
      <c r="H104" s="42">
        <v>11.58</v>
      </c>
      <c r="I104" s="42">
        <v>16.55</v>
      </c>
      <c r="J104" s="42">
        <v>4.97</v>
      </c>
      <c r="K104" s="42">
        <v>22.007159999999999</v>
      </c>
      <c r="L104" s="43">
        <v>860000</v>
      </c>
      <c r="M104" s="44">
        <f t="shared" si="1"/>
        <v>39078.190916047322</v>
      </c>
      <c r="N104" s="45">
        <v>42195</v>
      </c>
      <c r="O104" s="36" t="s">
        <v>900</v>
      </c>
      <c r="P104" s="26">
        <v>2015</v>
      </c>
      <c r="Q104" s="33" t="s">
        <v>10591</v>
      </c>
    </row>
    <row r="105" spans="1:17" x14ac:dyDescent="0.25">
      <c r="A105" s="40">
        <v>1</v>
      </c>
      <c r="B105" s="27">
        <v>18</v>
      </c>
      <c r="C105" s="41" t="s">
        <v>83</v>
      </c>
      <c r="D105" s="28" t="s">
        <v>9784</v>
      </c>
      <c r="E105" s="41" t="s">
        <v>139</v>
      </c>
      <c r="F105" s="26" t="s">
        <v>5344</v>
      </c>
      <c r="G105" s="41" t="s">
        <v>10592</v>
      </c>
      <c r="H105" s="42">
        <v>13.83</v>
      </c>
      <c r="I105" s="42">
        <v>16.43</v>
      </c>
      <c r="J105" s="42">
        <v>2.6</v>
      </c>
      <c r="K105" s="42">
        <v>13.8606</v>
      </c>
      <c r="L105" s="43">
        <v>570000</v>
      </c>
      <c r="M105" s="44">
        <f t="shared" si="1"/>
        <v>41123.760876152548</v>
      </c>
      <c r="N105" s="30">
        <v>42090</v>
      </c>
      <c r="O105" s="41" t="s">
        <v>900</v>
      </c>
      <c r="P105" s="26">
        <v>2015</v>
      </c>
      <c r="Q105" s="41"/>
    </row>
    <row r="106" spans="1:17" x14ac:dyDescent="0.25">
      <c r="A106" s="40">
        <v>1</v>
      </c>
      <c r="B106" s="27">
        <v>18</v>
      </c>
      <c r="C106" s="40" t="s">
        <v>32</v>
      </c>
      <c r="D106" s="28">
        <v>122590</v>
      </c>
      <c r="E106" s="41" t="s">
        <v>2290</v>
      </c>
      <c r="F106" s="26" t="s">
        <v>5344</v>
      </c>
      <c r="G106" s="41" t="s">
        <v>10593</v>
      </c>
      <c r="H106" s="42">
        <v>0</v>
      </c>
      <c r="I106" s="42">
        <v>5.22</v>
      </c>
      <c r="J106" s="42">
        <v>5.22</v>
      </c>
      <c r="K106" s="42">
        <v>10.44</v>
      </c>
      <c r="L106" s="43">
        <v>585009.38</v>
      </c>
      <c r="M106" s="44">
        <f t="shared" si="1"/>
        <v>56035.381226053643</v>
      </c>
      <c r="N106" s="30">
        <v>42461</v>
      </c>
      <c r="O106" s="30" t="s">
        <v>900</v>
      </c>
      <c r="P106" s="26">
        <v>2016</v>
      </c>
      <c r="Q106" s="41"/>
    </row>
    <row r="107" spans="1:17" x14ac:dyDescent="0.25">
      <c r="A107" s="26">
        <v>1</v>
      </c>
      <c r="B107" s="26">
        <f>VLOOKUP(C107,[1]Sheet6!B:D,3,FALSE)</f>
        <v>18</v>
      </c>
      <c r="C107" s="26" t="s">
        <v>306</v>
      </c>
      <c r="D107" s="26">
        <v>127069</v>
      </c>
      <c r="E107" s="26" t="s">
        <v>10415</v>
      </c>
      <c r="F107" s="26" t="s">
        <v>5344</v>
      </c>
      <c r="G107" s="26" t="s">
        <v>10440</v>
      </c>
      <c r="H107" s="26">
        <v>0</v>
      </c>
      <c r="I107" s="26">
        <v>5.03</v>
      </c>
      <c r="J107" s="26">
        <v>5.03</v>
      </c>
      <c r="K107" s="26">
        <v>10.06</v>
      </c>
      <c r="L107" s="34">
        <v>656040</v>
      </c>
      <c r="M107" s="35">
        <f t="shared" si="1"/>
        <v>65212.723658051684</v>
      </c>
      <c r="N107" s="49">
        <v>43637</v>
      </c>
      <c r="O107" s="26" t="s">
        <v>900</v>
      </c>
      <c r="P107" s="26">
        <v>2019</v>
      </c>
      <c r="Q107" s="26"/>
    </row>
    <row r="108" spans="1:17" ht="12.75" customHeight="1" x14ac:dyDescent="0.25">
      <c r="A108" s="26">
        <v>1</v>
      </c>
      <c r="B108" s="26">
        <f>VLOOKUP(C108,[1]Sheet6!B:D,3,FALSE)</f>
        <v>18</v>
      </c>
      <c r="C108" s="26" t="s">
        <v>83</v>
      </c>
      <c r="D108" s="26">
        <v>127126</v>
      </c>
      <c r="E108" s="26" t="s">
        <v>2477</v>
      </c>
      <c r="F108" s="26" t="s">
        <v>5344</v>
      </c>
      <c r="G108" s="26" t="s">
        <v>10467</v>
      </c>
      <c r="H108" s="26">
        <v>7</v>
      </c>
      <c r="I108" s="26">
        <v>18.54</v>
      </c>
      <c r="J108" s="26">
        <v>11.45</v>
      </c>
      <c r="K108" s="26">
        <v>22.9</v>
      </c>
      <c r="L108" s="34">
        <v>1501045</v>
      </c>
      <c r="M108" s="35">
        <f t="shared" si="1"/>
        <v>65547.816593886469</v>
      </c>
      <c r="N108" s="49">
        <v>43595</v>
      </c>
      <c r="O108" s="26" t="s">
        <v>900</v>
      </c>
      <c r="P108" s="26">
        <v>2019</v>
      </c>
      <c r="Q108" s="26"/>
    </row>
    <row r="109" spans="1:17" x14ac:dyDescent="0.25">
      <c r="A109" s="26">
        <v>1</v>
      </c>
      <c r="B109" s="26">
        <f>VLOOKUP(C109,[1]Sheet6!B:D,3,FALSE)</f>
        <v>18</v>
      </c>
      <c r="C109" s="26" t="s">
        <v>83</v>
      </c>
      <c r="D109" s="26">
        <v>127838</v>
      </c>
      <c r="E109" s="26" t="s">
        <v>849</v>
      </c>
      <c r="F109" s="26" t="s">
        <v>5344</v>
      </c>
      <c r="G109" s="26" t="s">
        <v>5835</v>
      </c>
      <c r="H109" s="26">
        <v>0</v>
      </c>
      <c r="I109" s="26">
        <v>2</v>
      </c>
      <c r="J109" s="26">
        <v>2</v>
      </c>
      <c r="K109" s="26">
        <v>4</v>
      </c>
      <c r="L109" s="34">
        <v>285595</v>
      </c>
      <c r="M109" s="35">
        <f t="shared" si="1"/>
        <v>71398.75</v>
      </c>
      <c r="N109" s="49">
        <v>43595</v>
      </c>
      <c r="O109" s="26" t="s">
        <v>900</v>
      </c>
      <c r="P109" s="26">
        <v>2019</v>
      </c>
      <c r="Q109" s="26"/>
    </row>
    <row r="110" spans="1:17" x14ac:dyDescent="0.25">
      <c r="A110" s="40">
        <v>1</v>
      </c>
      <c r="B110" s="27">
        <v>19</v>
      </c>
      <c r="C110" s="40" t="s">
        <v>271</v>
      </c>
      <c r="D110" s="28">
        <v>122589</v>
      </c>
      <c r="E110" s="41" t="s">
        <v>3693</v>
      </c>
      <c r="F110" s="26" t="s">
        <v>5344</v>
      </c>
      <c r="G110" s="41" t="s">
        <v>10594</v>
      </c>
      <c r="H110" s="42">
        <v>34.15</v>
      </c>
      <c r="I110" s="42">
        <v>39.18</v>
      </c>
      <c r="J110" s="42">
        <v>5.03</v>
      </c>
      <c r="K110" s="42">
        <v>10.06</v>
      </c>
      <c r="L110" s="43">
        <v>422890</v>
      </c>
      <c r="M110" s="44">
        <f t="shared" si="1"/>
        <v>42036.779324055664</v>
      </c>
      <c r="N110" s="30">
        <v>42461</v>
      </c>
      <c r="O110" s="30" t="s">
        <v>900</v>
      </c>
      <c r="P110" s="26">
        <v>2016</v>
      </c>
      <c r="Q110" s="41"/>
    </row>
    <row r="111" spans="1:17" x14ac:dyDescent="0.25">
      <c r="A111" s="27">
        <v>2</v>
      </c>
      <c r="B111" s="27">
        <v>27</v>
      </c>
      <c r="C111" s="26" t="s">
        <v>204</v>
      </c>
      <c r="D111" s="28" t="s">
        <v>9731</v>
      </c>
      <c r="E111" s="26" t="s">
        <v>3089</v>
      </c>
      <c r="F111" s="26" t="s">
        <v>5344</v>
      </c>
      <c r="G111" s="26" t="s">
        <v>10595</v>
      </c>
      <c r="H111" s="37">
        <v>0</v>
      </c>
      <c r="I111" s="37">
        <v>5.17</v>
      </c>
      <c r="J111" s="37">
        <v>5.17</v>
      </c>
      <c r="K111" s="37">
        <v>10.34</v>
      </c>
      <c r="L111" s="38">
        <v>262000</v>
      </c>
      <c r="M111" s="29">
        <f t="shared" si="1"/>
        <v>25338.491295938104</v>
      </c>
      <c r="N111" s="39">
        <v>41831</v>
      </c>
      <c r="O111" s="26" t="s">
        <v>900</v>
      </c>
      <c r="P111" s="26">
        <v>2014</v>
      </c>
      <c r="Q111" s="26"/>
    </row>
    <row r="112" spans="1:17" ht="12.75" customHeight="1" x14ac:dyDescent="0.25">
      <c r="A112" s="40">
        <v>2</v>
      </c>
      <c r="B112" s="27">
        <v>27</v>
      </c>
      <c r="C112" s="40" t="s">
        <v>316</v>
      </c>
      <c r="D112" s="28">
        <v>122123</v>
      </c>
      <c r="E112" s="41" t="s">
        <v>2362</v>
      </c>
      <c r="F112" s="26" t="s">
        <v>5344</v>
      </c>
      <c r="G112" s="41" t="s">
        <v>10596</v>
      </c>
      <c r="H112" s="42">
        <v>0</v>
      </c>
      <c r="I112" s="42">
        <v>5.625</v>
      </c>
      <c r="J112" s="42">
        <v>5.625</v>
      </c>
      <c r="K112" s="42">
        <v>9.8212499999999991</v>
      </c>
      <c r="L112" s="43">
        <v>313165</v>
      </c>
      <c r="M112" s="44">
        <f t="shared" si="1"/>
        <v>31886.470663102969</v>
      </c>
      <c r="N112" s="30">
        <v>42461</v>
      </c>
      <c r="O112" s="30" t="s">
        <v>900</v>
      </c>
      <c r="P112" s="26">
        <v>2016</v>
      </c>
      <c r="Q112" s="41"/>
    </row>
    <row r="113" spans="1:17" x14ac:dyDescent="0.25">
      <c r="A113" s="26">
        <v>2</v>
      </c>
      <c r="B113" s="27">
        <v>27</v>
      </c>
      <c r="C113" s="26" t="s">
        <v>204</v>
      </c>
      <c r="D113" s="28">
        <v>124889</v>
      </c>
      <c r="E113" s="26" t="s">
        <v>474</v>
      </c>
      <c r="F113" s="26" t="s">
        <v>5344</v>
      </c>
      <c r="G113" s="26" t="s">
        <v>10597</v>
      </c>
      <c r="H113" s="26">
        <v>0</v>
      </c>
      <c r="I113" s="26">
        <v>12.66</v>
      </c>
      <c r="J113" s="26">
        <v>12.66</v>
      </c>
      <c r="K113" s="26">
        <v>25.32</v>
      </c>
      <c r="L113" s="26">
        <v>628104</v>
      </c>
      <c r="M113" s="29">
        <f t="shared" si="1"/>
        <v>24806.635071090048</v>
      </c>
      <c r="N113" s="30">
        <v>42825</v>
      </c>
      <c r="O113" s="26" t="s">
        <v>900</v>
      </c>
      <c r="P113" s="26">
        <v>2017</v>
      </c>
      <c r="Q113" s="26"/>
    </row>
    <row r="114" spans="1:17" x14ac:dyDescent="0.25">
      <c r="A114" s="26">
        <v>2</v>
      </c>
      <c r="B114" s="27">
        <v>28</v>
      </c>
      <c r="C114" s="26" t="s">
        <v>98</v>
      </c>
      <c r="D114" s="28">
        <v>124906</v>
      </c>
      <c r="E114" s="26" t="s">
        <v>503</v>
      </c>
      <c r="F114" s="26" t="s">
        <v>5344</v>
      </c>
      <c r="G114" s="26" t="s">
        <v>10598</v>
      </c>
      <c r="H114" s="26">
        <v>0</v>
      </c>
      <c r="I114" s="26">
        <v>8.65</v>
      </c>
      <c r="J114" s="26">
        <v>8.65</v>
      </c>
      <c r="K114" s="26">
        <v>34.6</v>
      </c>
      <c r="L114" s="26">
        <v>758752</v>
      </c>
      <c r="M114" s="29">
        <f t="shared" si="1"/>
        <v>21929.248554913294</v>
      </c>
      <c r="N114" s="30">
        <v>42825</v>
      </c>
      <c r="O114" s="26" t="s">
        <v>900</v>
      </c>
      <c r="P114" s="26">
        <v>2017</v>
      </c>
      <c r="Q114" s="26"/>
    </row>
    <row r="115" spans="1:17" x14ac:dyDescent="0.25">
      <c r="A115" s="26">
        <v>2</v>
      </c>
      <c r="B115" s="26">
        <f>VLOOKUP(C115,[1]Sheet6!B:D,3,FALSE)</f>
        <v>28</v>
      </c>
      <c r="C115" s="26" t="s">
        <v>124</v>
      </c>
      <c r="D115" s="26">
        <v>127181</v>
      </c>
      <c r="E115" s="26" t="s">
        <v>369</v>
      </c>
      <c r="F115" s="26" t="s">
        <v>5344</v>
      </c>
      <c r="G115" s="26" t="s">
        <v>5343</v>
      </c>
      <c r="H115" s="26">
        <v>1.52</v>
      </c>
      <c r="I115" s="26">
        <v>10.88</v>
      </c>
      <c r="J115" s="26">
        <v>9.36</v>
      </c>
      <c r="K115" s="26">
        <v>18.72</v>
      </c>
      <c r="L115" s="34">
        <v>1101795</v>
      </c>
      <c r="M115" s="35">
        <f t="shared" si="1"/>
        <v>58856.570512820515</v>
      </c>
      <c r="N115" s="49">
        <v>43637</v>
      </c>
      <c r="O115" s="26" t="s">
        <v>900</v>
      </c>
      <c r="P115" s="26">
        <v>2019</v>
      </c>
      <c r="Q115" s="26"/>
    </row>
    <row r="116" spans="1:17" ht="12.75" customHeight="1" x14ac:dyDescent="0.25">
      <c r="A116" s="26">
        <v>2</v>
      </c>
      <c r="B116" s="27">
        <v>29</v>
      </c>
      <c r="C116" s="26" t="s">
        <v>179</v>
      </c>
      <c r="D116" s="28">
        <v>124922</v>
      </c>
      <c r="E116" s="26" t="s">
        <v>8695</v>
      </c>
      <c r="F116" s="26" t="s">
        <v>5344</v>
      </c>
      <c r="G116" s="26" t="s">
        <v>10599</v>
      </c>
      <c r="H116" s="26">
        <v>4.7699999999999996</v>
      </c>
      <c r="I116" s="26">
        <v>8.5</v>
      </c>
      <c r="J116" s="26">
        <v>3.73</v>
      </c>
      <c r="K116" s="26">
        <v>7.46</v>
      </c>
      <c r="L116" s="26">
        <v>194874</v>
      </c>
      <c r="M116" s="29">
        <f t="shared" si="1"/>
        <v>26122.520107238604</v>
      </c>
      <c r="N116" s="30">
        <v>42825</v>
      </c>
      <c r="O116" s="26" t="s">
        <v>900</v>
      </c>
      <c r="P116" s="26">
        <v>2017</v>
      </c>
      <c r="Q116" s="26"/>
    </row>
    <row r="117" spans="1:17" x14ac:dyDescent="0.25">
      <c r="A117" s="27">
        <v>2</v>
      </c>
      <c r="B117" s="27">
        <v>28</v>
      </c>
      <c r="C117" s="26" t="s">
        <v>183</v>
      </c>
      <c r="D117" s="28" t="s">
        <v>9765</v>
      </c>
      <c r="E117" s="26" t="s">
        <v>3710</v>
      </c>
      <c r="F117" s="26" t="s">
        <v>5344</v>
      </c>
      <c r="G117" s="26" t="s">
        <v>10600</v>
      </c>
      <c r="H117" s="37">
        <v>2.86</v>
      </c>
      <c r="I117" s="37">
        <v>9.11</v>
      </c>
      <c r="J117" s="37">
        <v>6.25</v>
      </c>
      <c r="K117" s="37">
        <v>12.5</v>
      </c>
      <c r="L117" s="38">
        <v>352000</v>
      </c>
      <c r="M117" s="29">
        <f t="shared" si="1"/>
        <v>28160</v>
      </c>
      <c r="N117" s="39">
        <v>41831</v>
      </c>
      <c r="O117" s="26" t="s">
        <v>900</v>
      </c>
      <c r="P117" s="26">
        <v>2014</v>
      </c>
      <c r="Q117" s="26"/>
    </row>
    <row r="118" spans="1:17" x14ac:dyDescent="0.25">
      <c r="A118" s="27">
        <v>2</v>
      </c>
      <c r="B118" s="27">
        <v>28</v>
      </c>
      <c r="C118" s="26" t="s">
        <v>183</v>
      </c>
      <c r="D118" s="28" t="s">
        <v>9767</v>
      </c>
      <c r="E118" s="26" t="s">
        <v>491</v>
      </c>
      <c r="F118" s="26" t="s">
        <v>5344</v>
      </c>
      <c r="G118" s="26" t="s">
        <v>10601</v>
      </c>
      <c r="H118" s="37">
        <v>0</v>
      </c>
      <c r="I118" s="37">
        <v>1.37</v>
      </c>
      <c r="J118" s="37">
        <v>1.37</v>
      </c>
      <c r="K118" s="37">
        <v>2.74</v>
      </c>
      <c r="L118" s="38">
        <v>78000</v>
      </c>
      <c r="M118" s="29">
        <f t="shared" si="1"/>
        <v>28467.153284671531</v>
      </c>
      <c r="N118" s="39">
        <v>41831</v>
      </c>
      <c r="O118" s="26" t="s">
        <v>900</v>
      </c>
      <c r="P118" s="26">
        <v>2014</v>
      </c>
      <c r="Q118" s="26"/>
    </row>
    <row r="119" spans="1:17" x14ac:dyDescent="0.25">
      <c r="A119" s="40">
        <v>2</v>
      </c>
      <c r="B119" s="27">
        <v>28</v>
      </c>
      <c r="C119" s="40" t="s">
        <v>197</v>
      </c>
      <c r="D119" s="28">
        <v>84109.01</v>
      </c>
      <c r="E119" s="41" t="s">
        <v>5901</v>
      </c>
      <c r="F119" s="26" t="s">
        <v>5344</v>
      </c>
      <c r="G119" s="41" t="s">
        <v>10602</v>
      </c>
      <c r="H119" s="42">
        <v>0</v>
      </c>
      <c r="I119" s="42">
        <v>3.06</v>
      </c>
      <c r="J119" s="42">
        <v>3.06</v>
      </c>
      <c r="K119" s="42">
        <v>6.12</v>
      </c>
      <c r="L119" s="43">
        <v>216000</v>
      </c>
      <c r="M119" s="44">
        <f t="shared" si="1"/>
        <v>35294.117647058825</v>
      </c>
      <c r="N119" s="45">
        <v>42195</v>
      </c>
      <c r="O119" s="36" t="s">
        <v>900</v>
      </c>
      <c r="P119" s="26">
        <v>2015</v>
      </c>
      <c r="Q119" s="33"/>
    </row>
    <row r="120" spans="1:17" ht="12.75" customHeight="1" x14ac:dyDescent="0.25">
      <c r="A120" s="27">
        <v>2</v>
      </c>
      <c r="B120" s="27">
        <v>29</v>
      </c>
      <c r="C120" s="27" t="s">
        <v>179</v>
      </c>
      <c r="D120" s="28" t="s">
        <v>10603</v>
      </c>
      <c r="E120" s="26" t="s">
        <v>369</v>
      </c>
      <c r="F120" s="26" t="s">
        <v>5344</v>
      </c>
      <c r="G120" s="26" t="s">
        <v>10604</v>
      </c>
      <c r="H120" s="37">
        <v>12.82</v>
      </c>
      <c r="I120" s="37">
        <v>15.15</v>
      </c>
      <c r="J120" s="37">
        <v>2.33</v>
      </c>
      <c r="K120" s="37">
        <v>11.591750000000001</v>
      </c>
      <c r="L120" s="38">
        <v>335842</v>
      </c>
      <c r="M120" s="29">
        <f t="shared" si="1"/>
        <v>28972.501994953305</v>
      </c>
      <c r="N120" s="50">
        <v>41782</v>
      </c>
      <c r="O120" s="26" t="s">
        <v>900</v>
      </c>
      <c r="P120" s="26">
        <v>2014</v>
      </c>
      <c r="Q120" s="26"/>
    </row>
    <row r="121" spans="1:17" x14ac:dyDescent="0.25">
      <c r="A121" s="26">
        <v>1</v>
      </c>
      <c r="B121" s="27">
        <v>19</v>
      </c>
      <c r="C121" s="26" t="s">
        <v>90</v>
      </c>
      <c r="D121" s="28">
        <v>123997</v>
      </c>
      <c r="E121" s="26" t="s">
        <v>10068</v>
      </c>
      <c r="F121" s="26" t="s">
        <v>4696</v>
      </c>
      <c r="G121" s="26" t="s">
        <v>10605</v>
      </c>
      <c r="H121" s="26">
        <v>5</v>
      </c>
      <c r="I121" s="26">
        <v>12.7</v>
      </c>
      <c r="J121" s="26">
        <v>7.7</v>
      </c>
      <c r="K121" s="26">
        <v>15.4</v>
      </c>
      <c r="L121" s="26">
        <v>718900</v>
      </c>
      <c r="M121" s="29">
        <f t="shared" si="1"/>
        <v>46681.818181818184</v>
      </c>
      <c r="N121" s="30">
        <v>42867</v>
      </c>
      <c r="O121" s="26" t="s">
        <v>900</v>
      </c>
      <c r="P121" s="26">
        <v>2017</v>
      </c>
      <c r="Q121" s="26"/>
    </row>
    <row r="122" spans="1:17" x14ac:dyDescent="0.25">
      <c r="A122" s="26">
        <v>1</v>
      </c>
      <c r="B122" s="27">
        <v>19</v>
      </c>
      <c r="C122" s="26" t="s">
        <v>287</v>
      </c>
      <c r="D122" s="28">
        <v>123986</v>
      </c>
      <c r="E122" s="26" t="s">
        <v>8558</v>
      </c>
      <c r="F122" s="26" t="s">
        <v>4696</v>
      </c>
      <c r="G122" s="26" t="s">
        <v>10606</v>
      </c>
      <c r="H122" s="26">
        <v>0</v>
      </c>
      <c r="I122" s="26">
        <v>1.24</v>
      </c>
      <c r="J122" s="26">
        <v>1.24</v>
      </c>
      <c r="K122" s="26">
        <v>2.48</v>
      </c>
      <c r="L122" s="26">
        <v>189000</v>
      </c>
      <c r="M122" s="29">
        <f t="shared" si="1"/>
        <v>76209.677419354834</v>
      </c>
      <c r="N122" s="30">
        <v>42776</v>
      </c>
      <c r="O122" s="26" t="s">
        <v>900</v>
      </c>
      <c r="P122" s="26">
        <v>2017</v>
      </c>
      <c r="Q122" s="26"/>
    </row>
    <row r="123" spans="1:17" x14ac:dyDescent="0.25">
      <c r="A123" s="26">
        <v>1</v>
      </c>
      <c r="B123" s="27">
        <v>19</v>
      </c>
      <c r="C123" s="26" t="s">
        <v>181</v>
      </c>
      <c r="D123" s="28">
        <v>124001</v>
      </c>
      <c r="E123" s="26" t="s">
        <v>332</v>
      </c>
      <c r="F123" s="26" t="s">
        <v>4696</v>
      </c>
      <c r="G123" s="26" t="s">
        <v>10607</v>
      </c>
      <c r="H123" s="26">
        <v>0</v>
      </c>
      <c r="I123" s="26">
        <v>7.04</v>
      </c>
      <c r="J123" s="26">
        <v>7.04</v>
      </c>
      <c r="K123" s="26">
        <v>14.08</v>
      </c>
      <c r="L123" s="26">
        <v>779000</v>
      </c>
      <c r="M123" s="29">
        <f t="shared" si="1"/>
        <v>55326.704545454544</v>
      </c>
      <c r="N123" s="30">
        <v>42825</v>
      </c>
      <c r="O123" s="26" t="s">
        <v>900</v>
      </c>
      <c r="P123" s="26">
        <v>2017</v>
      </c>
      <c r="Q123" s="26"/>
    </row>
    <row r="124" spans="1:17" ht="12.75" customHeight="1" x14ac:dyDescent="0.25">
      <c r="A124" s="32">
        <v>1</v>
      </c>
      <c r="B124" s="27">
        <v>19</v>
      </c>
      <c r="C124" s="33" t="s">
        <v>181</v>
      </c>
      <c r="D124" s="28">
        <v>126482</v>
      </c>
      <c r="E124" s="33" t="s">
        <v>401</v>
      </c>
      <c r="F124" s="33" t="s">
        <v>4696</v>
      </c>
      <c r="G124" s="33" t="s">
        <v>10608</v>
      </c>
      <c r="H124" s="28">
        <v>8.49</v>
      </c>
      <c r="I124" s="28">
        <v>12.5</v>
      </c>
      <c r="J124" s="28">
        <v>4.01</v>
      </c>
      <c r="K124" s="28">
        <v>8.02</v>
      </c>
      <c r="L124" s="34">
        <v>585172</v>
      </c>
      <c r="M124" s="35">
        <f t="shared" si="1"/>
        <v>72964.089775561108</v>
      </c>
      <c r="N124" s="36">
        <v>43231</v>
      </c>
      <c r="O124" s="33" t="s">
        <v>900</v>
      </c>
      <c r="P124" s="26">
        <v>2018</v>
      </c>
      <c r="Q124" s="26"/>
    </row>
    <row r="125" spans="1:17" x14ac:dyDescent="0.25">
      <c r="A125" s="32">
        <v>1</v>
      </c>
      <c r="B125" s="27">
        <v>19</v>
      </c>
      <c r="C125" s="33" t="s">
        <v>90</v>
      </c>
      <c r="D125" s="28">
        <v>126481</v>
      </c>
      <c r="E125" s="33" t="s">
        <v>139</v>
      </c>
      <c r="F125" s="33" t="s">
        <v>4696</v>
      </c>
      <c r="G125" s="33" t="s">
        <v>4873</v>
      </c>
      <c r="H125" s="28">
        <v>29.84</v>
      </c>
      <c r="I125" s="28">
        <v>33.71</v>
      </c>
      <c r="J125" s="28">
        <v>3.87</v>
      </c>
      <c r="K125" s="28">
        <v>7.74</v>
      </c>
      <c r="L125" s="34">
        <v>589400</v>
      </c>
      <c r="M125" s="35">
        <f t="shared" si="1"/>
        <v>76149.870801033583</v>
      </c>
      <c r="N125" s="36">
        <v>43231</v>
      </c>
      <c r="O125" s="33" t="s">
        <v>900</v>
      </c>
      <c r="P125" s="26">
        <v>2018</v>
      </c>
      <c r="Q125" s="26"/>
    </row>
    <row r="126" spans="1:17" ht="12.75" customHeight="1" x14ac:dyDescent="0.25">
      <c r="A126" s="26">
        <v>2</v>
      </c>
      <c r="B126" s="27">
        <v>27</v>
      </c>
      <c r="C126" s="26" t="s">
        <v>204</v>
      </c>
      <c r="D126" s="28">
        <v>124888</v>
      </c>
      <c r="E126" s="26" t="s">
        <v>457</v>
      </c>
      <c r="F126" s="26" t="s">
        <v>4696</v>
      </c>
      <c r="G126" s="26" t="s">
        <v>4084</v>
      </c>
      <c r="H126" s="26">
        <v>6.1</v>
      </c>
      <c r="I126" s="26">
        <v>10.88</v>
      </c>
      <c r="J126" s="26">
        <v>4.78</v>
      </c>
      <c r="K126" s="26">
        <v>23.9</v>
      </c>
      <c r="L126" s="26">
        <v>544785</v>
      </c>
      <c r="M126" s="29">
        <f t="shared" si="1"/>
        <v>22794.351464435149</v>
      </c>
      <c r="N126" s="30">
        <v>42825</v>
      </c>
      <c r="O126" s="26" t="s">
        <v>900</v>
      </c>
      <c r="P126" s="26">
        <v>2017</v>
      </c>
      <c r="Q126" s="26"/>
    </row>
    <row r="127" spans="1:17" ht="12.75" customHeight="1" x14ac:dyDescent="0.25">
      <c r="A127" s="32">
        <v>2</v>
      </c>
      <c r="B127" s="27">
        <v>27</v>
      </c>
      <c r="C127" s="33" t="s">
        <v>278</v>
      </c>
      <c r="D127" s="28">
        <v>126139</v>
      </c>
      <c r="E127" s="33" t="s">
        <v>5603</v>
      </c>
      <c r="F127" s="33" t="s">
        <v>4696</v>
      </c>
      <c r="G127" s="33" t="s">
        <v>10609</v>
      </c>
      <c r="H127" s="28">
        <v>8.7200000000000006</v>
      </c>
      <c r="I127" s="28">
        <v>13.72</v>
      </c>
      <c r="J127" s="28">
        <v>5</v>
      </c>
      <c r="K127" s="28">
        <v>10</v>
      </c>
      <c r="L127" s="34">
        <v>452369</v>
      </c>
      <c r="M127" s="35">
        <f t="shared" si="1"/>
        <v>45236.9</v>
      </c>
      <c r="N127" s="36">
        <v>43273</v>
      </c>
      <c r="O127" s="33" t="s">
        <v>900</v>
      </c>
      <c r="P127" s="26">
        <v>2018</v>
      </c>
      <c r="Q127" s="26"/>
    </row>
    <row r="128" spans="1:17" ht="12.75" customHeight="1" x14ac:dyDescent="0.25">
      <c r="A128" s="32">
        <v>2</v>
      </c>
      <c r="B128" s="27">
        <v>27</v>
      </c>
      <c r="C128" s="33" t="s">
        <v>241</v>
      </c>
      <c r="D128" s="28">
        <v>126142</v>
      </c>
      <c r="E128" s="33" t="s">
        <v>4704</v>
      </c>
      <c r="F128" s="33" t="s">
        <v>4696</v>
      </c>
      <c r="G128" s="33" t="s">
        <v>4705</v>
      </c>
      <c r="H128" s="28">
        <v>0</v>
      </c>
      <c r="I128" s="28">
        <v>10.6</v>
      </c>
      <c r="J128" s="28">
        <v>10.6</v>
      </c>
      <c r="K128" s="28">
        <v>21.2</v>
      </c>
      <c r="L128" s="34">
        <v>823150</v>
      </c>
      <c r="M128" s="35">
        <f t="shared" si="1"/>
        <v>38827.830188679247</v>
      </c>
      <c r="N128" s="36">
        <v>43273</v>
      </c>
      <c r="O128" s="33" t="s">
        <v>900</v>
      </c>
      <c r="P128" s="26">
        <v>2018</v>
      </c>
      <c r="Q128" s="26"/>
    </row>
    <row r="129" spans="1:17" ht="12.75" customHeight="1" x14ac:dyDescent="0.25">
      <c r="A129" s="32">
        <v>2</v>
      </c>
      <c r="B129" s="27">
        <v>27</v>
      </c>
      <c r="C129" s="33" t="s">
        <v>284</v>
      </c>
      <c r="D129" s="28">
        <v>126129</v>
      </c>
      <c r="E129" s="33" t="s">
        <v>119</v>
      </c>
      <c r="F129" s="33" t="s">
        <v>4696</v>
      </c>
      <c r="G129" s="33" t="s">
        <v>4697</v>
      </c>
      <c r="H129" s="28">
        <v>5.28</v>
      </c>
      <c r="I129" s="28">
        <v>10.4</v>
      </c>
      <c r="J129" s="28">
        <v>5.12</v>
      </c>
      <c r="K129" s="28">
        <v>10.24</v>
      </c>
      <c r="L129" s="34">
        <v>282206</v>
      </c>
      <c r="M129" s="35">
        <f t="shared" si="1"/>
        <v>27559.1796875</v>
      </c>
      <c r="N129" s="36">
        <v>43273</v>
      </c>
      <c r="O129" s="33" t="s">
        <v>900</v>
      </c>
      <c r="P129" s="26">
        <v>2018</v>
      </c>
      <c r="Q129" s="26"/>
    </row>
    <row r="130" spans="1:17" ht="12.75" customHeight="1" x14ac:dyDescent="0.25">
      <c r="A130" s="32">
        <v>2</v>
      </c>
      <c r="B130" s="27">
        <v>27</v>
      </c>
      <c r="C130" s="33" t="s">
        <v>284</v>
      </c>
      <c r="D130" s="28">
        <v>126128</v>
      </c>
      <c r="E130" s="33" t="s">
        <v>1816</v>
      </c>
      <c r="F130" s="33" t="s">
        <v>4696</v>
      </c>
      <c r="G130" s="33" t="s">
        <v>4695</v>
      </c>
      <c r="H130" s="28">
        <v>0</v>
      </c>
      <c r="I130" s="28">
        <v>6.11</v>
      </c>
      <c r="J130" s="28">
        <v>6.11</v>
      </c>
      <c r="K130" s="28">
        <v>12.22</v>
      </c>
      <c r="L130" s="34">
        <v>284760</v>
      </c>
      <c r="M130" s="35">
        <f t="shared" ref="M130:M193" si="2">L130/K130</f>
        <v>23302.782324058917</v>
      </c>
      <c r="N130" s="36">
        <v>43273</v>
      </c>
      <c r="O130" s="33" t="s">
        <v>900</v>
      </c>
      <c r="P130" s="26">
        <v>2018</v>
      </c>
      <c r="Q130" s="26"/>
    </row>
    <row r="131" spans="1:17" ht="12.75" customHeight="1" x14ac:dyDescent="0.25">
      <c r="A131" s="32">
        <v>2</v>
      </c>
      <c r="B131" s="27">
        <v>27</v>
      </c>
      <c r="C131" s="33" t="s">
        <v>278</v>
      </c>
      <c r="D131" s="28">
        <v>126140</v>
      </c>
      <c r="E131" s="33" t="s">
        <v>322</v>
      </c>
      <c r="F131" s="33" t="s">
        <v>4696</v>
      </c>
      <c r="G131" s="33" t="s">
        <v>10610</v>
      </c>
      <c r="H131" s="28">
        <v>22</v>
      </c>
      <c r="I131" s="28">
        <v>24.74</v>
      </c>
      <c r="J131" s="28">
        <v>2.74</v>
      </c>
      <c r="K131" s="28">
        <v>5.48</v>
      </c>
      <c r="L131" s="34">
        <v>205874</v>
      </c>
      <c r="M131" s="35">
        <f t="shared" si="2"/>
        <v>37568.248175182482</v>
      </c>
      <c r="N131" s="36">
        <v>43273</v>
      </c>
      <c r="O131" s="33" t="s">
        <v>900</v>
      </c>
      <c r="P131" s="26">
        <v>2018</v>
      </c>
      <c r="Q131" s="26"/>
    </row>
    <row r="132" spans="1:17" ht="12.75" customHeight="1" x14ac:dyDescent="0.25">
      <c r="A132" s="32">
        <v>2</v>
      </c>
      <c r="B132" s="27">
        <v>27</v>
      </c>
      <c r="C132" s="33" t="s">
        <v>212</v>
      </c>
      <c r="D132" s="28">
        <v>126141</v>
      </c>
      <c r="E132" s="33" t="s">
        <v>322</v>
      </c>
      <c r="F132" s="33" t="s">
        <v>4696</v>
      </c>
      <c r="G132" s="33" t="s">
        <v>10611</v>
      </c>
      <c r="H132" s="28">
        <v>0</v>
      </c>
      <c r="I132" s="28">
        <v>8</v>
      </c>
      <c r="J132" s="28">
        <v>8</v>
      </c>
      <c r="K132" s="28">
        <v>16</v>
      </c>
      <c r="L132" s="34">
        <v>487019</v>
      </c>
      <c r="M132" s="35">
        <f t="shared" si="2"/>
        <v>30438.6875</v>
      </c>
      <c r="N132" s="36">
        <v>43273</v>
      </c>
      <c r="O132" s="33" t="s">
        <v>900</v>
      </c>
      <c r="P132" s="26">
        <v>2018</v>
      </c>
      <c r="Q132" s="26"/>
    </row>
    <row r="133" spans="1:17" ht="12.75" customHeight="1" x14ac:dyDescent="0.25">
      <c r="A133" s="26">
        <v>2</v>
      </c>
      <c r="B133" s="26">
        <f>VLOOKUP(C133,[1]Sheet6!B:D,3,FALSE)</f>
        <v>27</v>
      </c>
      <c r="C133" s="26" t="s">
        <v>199</v>
      </c>
      <c r="D133" s="26">
        <v>127885</v>
      </c>
      <c r="E133" s="26" t="s">
        <v>363</v>
      </c>
      <c r="F133" s="26" t="s">
        <v>4696</v>
      </c>
      <c r="G133" s="26" t="s">
        <v>5867</v>
      </c>
      <c r="H133" s="26">
        <v>8.89</v>
      </c>
      <c r="I133" s="26">
        <v>13</v>
      </c>
      <c r="J133" s="26">
        <v>4.1100000000000003</v>
      </c>
      <c r="K133" s="26">
        <v>9.1118699999999997</v>
      </c>
      <c r="L133" s="34">
        <v>735221</v>
      </c>
      <c r="M133" s="35">
        <f t="shared" si="2"/>
        <v>80688.267062633691</v>
      </c>
      <c r="N133" s="49">
        <v>43553</v>
      </c>
      <c r="O133" s="26" t="s">
        <v>900</v>
      </c>
      <c r="P133" s="26">
        <v>2019</v>
      </c>
      <c r="Q133" s="26"/>
    </row>
    <row r="134" spans="1:17" ht="12.75" customHeight="1" x14ac:dyDescent="0.25">
      <c r="A134" s="26">
        <v>2</v>
      </c>
      <c r="B134" s="26">
        <f>VLOOKUP(C134,[1]Sheet6!B:D,3,FALSE)</f>
        <v>27</v>
      </c>
      <c r="C134" s="26" t="s">
        <v>284</v>
      </c>
      <c r="D134" s="26">
        <v>127168</v>
      </c>
      <c r="E134" s="26" t="s">
        <v>555</v>
      </c>
      <c r="F134" s="26" t="s">
        <v>4696</v>
      </c>
      <c r="G134" s="26" t="s">
        <v>10432</v>
      </c>
      <c r="H134" s="26">
        <v>29.91</v>
      </c>
      <c r="I134" s="26">
        <v>35.54</v>
      </c>
      <c r="J134" s="26">
        <v>5.63</v>
      </c>
      <c r="K134" s="26">
        <v>11.26</v>
      </c>
      <c r="L134" s="34">
        <v>490568</v>
      </c>
      <c r="M134" s="35">
        <f t="shared" si="2"/>
        <v>43567.317939609238</v>
      </c>
      <c r="N134" s="49">
        <v>43504</v>
      </c>
      <c r="O134" s="26" t="s">
        <v>900</v>
      </c>
      <c r="P134" s="26">
        <v>2019</v>
      </c>
      <c r="Q134" s="26"/>
    </row>
    <row r="135" spans="1:17" ht="12.75" customHeight="1" x14ac:dyDescent="0.25">
      <c r="A135" s="26">
        <v>2</v>
      </c>
      <c r="B135" s="26">
        <f>VLOOKUP(C135,[1]Sheet6!B:D,3,FALSE)</f>
        <v>27</v>
      </c>
      <c r="C135" s="26" t="s">
        <v>316</v>
      </c>
      <c r="D135" s="26">
        <v>127208</v>
      </c>
      <c r="E135" s="26" t="s">
        <v>457</v>
      </c>
      <c r="F135" s="26" t="s">
        <v>4696</v>
      </c>
      <c r="G135" s="26" t="s">
        <v>10454</v>
      </c>
      <c r="H135" s="26">
        <v>0</v>
      </c>
      <c r="I135" s="26">
        <v>9.82</v>
      </c>
      <c r="J135" s="26">
        <v>9.82</v>
      </c>
      <c r="K135" s="26">
        <v>20.327400000000001</v>
      </c>
      <c r="L135" s="34">
        <v>734546</v>
      </c>
      <c r="M135" s="35">
        <f t="shared" si="2"/>
        <v>36135.757647313476</v>
      </c>
      <c r="N135" s="49">
        <v>43504</v>
      </c>
      <c r="O135" s="26" t="s">
        <v>900</v>
      </c>
      <c r="P135" s="26">
        <v>2019</v>
      </c>
      <c r="Q135" s="26"/>
    </row>
    <row r="136" spans="1:17" ht="12.75" customHeight="1" x14ac:dyDescent="0.25">
      <c r="A136" s="26">
        <v>2</v>
      </c>
      <c r="B136" s="26">
        <f>VLOOKUP(C136,[1]Sheet6!B:D,3,FALSE)</f>
        <v>27</v>
      </c>
      <c r="C136" s="26" t="s">
        <v>204</v>
      </c>
      <c r="D136" s="26">
        <v>127894</v>
      </c>
      <c r="E136" s="26" t="s">
        <v>457</v>
      </c>
      <c r="F136" s="26" t="s">
        <v>4696</v>
      </c>
      <c r="G136" s="26" t="s">
        <v>10447</v>
      </c>
      <c r="H136" s="26">
        <v>20.260000000000002</v>
      </c>
      <c r="I136" s="26">
        <v>28.27</v>
      </c>
      <c r="J136" s="26">
        <v>8.01</v>
      </c>
      <c r="K136" s="26">
        <v>16.02</v>
      </c>
      <c r="L136" s="34">
        <v>532376</v>
      </c>
      <c r="M136" s="35">
        <f t="shared" si="2"/>
        <v>33231.960049937581</v>
      </c>
      <c r="N136" s="49">
        <v>43504</v>
      </c>
      <c r="O136" s="26" t="s">
        <v>900</v>
      </c>
      <c r="P136" s="26">
        <v>2019</v>
      </c>
      <c r="Q136" s="26"/>
    </row>
    <row r="137" spans="1:17" ht="12.75" customHeight="1" x14ac:dyDescent="0.25">
      <c r="A137" s="26">
        <v>2</v>
      </c>
      <c r="B137" s="26">
        <f>VLOOKUP(C137,[1]Sheet6!B:D,3,FALSE)</f>
        <v>27</v>
      </c>
      <c r="C137" s="26" t="s">
        <v>278</v>
      </c>
      <c r="D137" s="26">
        <v>127893</v>
      </c>
      <c r="E137" s="26" t="s">
        <v>5178</v>
      </c>
      <c r="F137" s="26" t="s">
        <v>4696</v>
      </c>
      <c r="G137" s="26" t="s">
        <v>5872</v>
      </c>
      <c r="H137" s="26">
        <v>0.57999999999999996</v>
      </c>
      <c r="I137" s="26">
        <v>6.77</v>
      </c>
      <c r="J137" s="26">
        <v>6.19</v>
      </c>
      <c r="K137" s="26">
        <v>12.38</v>
      </c>
      <c r="L137" s="34">
        <v>592545</v>
      </c>
      <c r="M137" s="35">
        <f t="shared" si="2"/>
        <v>47863.085621970917</v>
      </c>
      <c r="N137" s="49">
        <v>43595</v>
      </c>
      <c r="O137" s="26" t="s">
        <v>900</v>
      </c>
      <c r="P137" s="26">
        <v>2019</v>
      </c>
      <c r="Q137" s="26"/>
    </row>
    <row r="138" spans="1:17" ht="12.75" customHeight="1" x14ac:dyDescent="0.25">
      <c r="A138" s="26">
        <v>2</v>
      </c>
      <c r="B138" s="26">
        <f>VLOOKUP(C138,[1]Sheet6!B:D,3,FALSE)</f>
        <v>27</v>
      </c>
      <c r="C138" s="26" t="s">
        <v>241</v>
      </c>
      <c r="D138" s="26">
        <v>127171</v>
      </c>
      <c r="E138" s="26" t="s">
        <v>3089</v>
      </c>
      <c r="F138" s="26" t="s">
        <v>4696</v>
      </c>
      <c r="G138" s="26" t="s">
        <v>5333</v>
      </c>
      <c r="H138" s="26">
        <v>0</v>
      </c>
      <c r="I138" s="26">
        <v>9.02</v>
      </c>
      <c r="J138" s="26">
        <v>9.02</v>
      </c>
      <c r="K138" s="26">
        <v>18.04</v>
      </c>
      <c r="L138" s="34">
        <v>678908</v>
      </c>
      <c r="M138" s="35">
        <f t="shared" si="2"/>
        <v>37633.48115299335</v>
      </c>
      <c r="N138" s="49">
        <v>43504</v>
      </c>
      <c r="O138" s="26" t="s">
        <v>900</v>
      </c>
      <c r="P138" s="26">
        <v>2019</v>
      </c>
      <c r="Q138" s="26"/>
    </row>
    <row r="139" spans="1:17" ht="12.75" customHeight="1" x14ac:dyDescent="0.25">
      <c r="A139" s="26">
        <v>2</v>
      </c>
      <c r="B139" s="26">
        <f>VLOOKUP(C139,[1]Sheet6!B:D,3,FALSE)</f>
        <v>27</v>
      </c>
      <c r="C139" s="26" t="s">
        <v>316</v>
      </c>
      <c r="D139" s="26">
        <v>127169</v>
      </c>
      <c r="E139" s="26" t="s">
        <v>1816</v>
      </c>
      <c r="F139" s="26" t="s">
        <v>4696</v>
      </c>
      <c r="G139" s="26" t="s">
        <v>10456</v>
      </c>
      <c r="H139" s="26">
        <v>0.11</v>
      </c>
      <c r="I139" s="26">
        <v>11.73</v>
      </c>
      <c r="J139" s="26">
        <v>11.62</v>
      </c>
      <c r="K139" s="26">
        <v>23.24</v>
      </c>
      <c r="L139" s="34">
        <v>837183</v>
      </c>
      <c r="M139" s="35">
        <f t="shared" si="2"/>
        <v>36023.364888123928</v>
      </c>
      <c r="N139" s="49">
        <v>43504</v>
      </c>
      <c r="O139" s="26" t="s">
        <v>900</v>
      </c>
      <c r="P139" s="26">
        <v>2019</v>
      </c>
      <c r="Q139" s="26"/>
    </row>
    <row r="140" spans="1:17" ht="12.75" customHeight="1" x14ac:dyDescent="0.25">
      <c r="A140" s="26">
        <v>2</v>
      </c>
      <c r="B140" s="26">
        <f>VLOOKUP(C140,[1]Sheet6!B:D,3,FALSE)</f>
        <v>28</v>
      </c>
      <c r="C140" s="26" t="s">
        <v>197</v>
      </c>
      <c r="D140" s="26">
        <v>127180</v>
      </c>
      <c r="E140" s="26" t="s">
        <v>369</v>
      </c>
      <c r="F140" s="26" t="s">
        <v>4696</v>
      </c>
      <c r="G140" s="26" t="s">
        <v>5342</v>
      </c>
      <c r="H140" s="26">
        <v>0</v>
      </c>
      <c r="I140" s="26">
        <v>12.55</v>
      </c>
      <c r="J140" s="26">
        <v>12.55</v>
      </c>
      <c r="K140" s="26">
        <v>25.1</v>
      </c>
      <c r="L140" s="34">
        <v>1630326</v>
      </c>
      <c r="M140" s="35">
        <f t="shared" si="2"/>
        <v>64953.22709163346</v>
      </c>
      <c r="N140" s="49">
        <v>43595</v>
      </c>
      <c r="O140" s="26" t="s">
        <v>900</v>
      </c>
      <c r="P140" s="26">
        <v>2019</v>
      </c>
      <c r="Q140" s="26"/>
    </row>
    <row r="141" spans="1:17" ht="12.75" customHeight="1" x14ac:dyDescent="0.25">
      <c r="A141" s="26">
        <v>2</v>
      </c>
      <c r="B141" s="27">
        <v>29</v>
      </c>
      <c r="C141" s="26" t="s">
        <v>366</v>
      </c>
      <c r="D141" s="28">
        <v>123691</v>
      </c>
      <c r="E141" s="26" t="s">
        <v>10612</v>
      </c>
      <c r="F141" s="26" t="s">
        <v>4696</v>
      </c>
      <c r="G141" s="26" t="s">
        <v>10613</v>
      </c>
      <c r="H141" s="26">
        <v>0</v>
      </c>
      <c r="I141" s="26">
        <v>0.95499999999999996</v>
      </c>
      <c r="J141" s="26">
        <v>0.95499999999999996</v>
      </c>
      <c r="K141" s="26">
        <v>1.91</v>
      </c>
      <c r="L141" s="26">
        <v>68187</v>
      </c>
      <c r="M141" s="29">
        <f t="shared" si="2"/>
        <v>35700</v>
      </c>
      <c r="N141" s="30">
        <v>43231</v>
      </c>
      <c r="O141" s="26" t="s">
        <v>900</v>
      </c>
      <c r="P141" s="26">
        <v>2017</v>
      </c>
      <c r="Q141" s="26" t="s">
        <v>10612</v>
      </c>
    </row>
    <row r="142" spans="1:17" ht="12.75" customHeight="1" x14ac:dyDescent="0.25">
      <c r="A142" s="26">
        <v>3</v>
      </c>
      <c r="B142" s="26">
        <f>VLOOKUP(C142,[1]Sheet6!B:D,3,FALSE)</f>
        <v>37</v>
      </c>
      <c r="C142" s="26" t="s">
        <v>343</v>
      </c>
      <c r="D142" s="26">
        <v>127332</v>
      </c>
      <c r="E142" s="26" t="s">
        <v>977</v>
      </c>
      <c r="F142" s="26" t="s">
        <v>4696</v>
      </c>
      <c r="G142" s="26" t="s">
        <v>10442</v>
      </c>
      <c r="H142" s="26">
        <v>14.95</v>
      </c>
      <c r="I142" s="26">
        <v>19.63</v>
      </c>
      <c r="J142" s="26">
        <v>4.68</v>
      </c>
      <c r="K142" s="26">
        <v>9.9215999999999998</v>
      </c>
      <c r="L142" s="34">
        <v>610841</v>
      </c>
      <c r="M142" s="35">
        <f t="shared" si="2"/>
        <v>61566.783583293021</v>
      </c>
      <c r="N142" s="49">
        <v>43595</v>
      </c>
      <c r="O142" s="26" t="s">
        <v>900</v>
      </c>
      <c r="P142" s="26">
        <v>2019</v>
      </c>
      <c r="Q142" s="26"/>
    </row>
    <row r="143" spans="1:17" ht="12.75" customHeight="1" x14ac:dyDescent="0.25">
      <c r="A143" s="26">
        <v>3</v>
      </c>
      <c r="B143" s="26">
        <f>VLOOKUP(C143,[1]Sheet6!B:D,3,FALSE)</f>
        <v>37</v>
      </c>
      <c r="C143" s="26" t="s">
        <v>320</v>
      </c>
      <c r="D143" s="26">
        <v>127927</v>
      </c>
      <c r="E143" s="26" t="s">
        <v>344</v>
      </c>
      <c r="F143" s="26" t="s">
        <v>4696</v>
      </c>
      <c r="G143" s="26" t="s">
        <v>10439</v>
      </c>
      <c r="H143" s="26">
        <v>10.54</v>
      </c>
      <c r="I143" s="26">
        <v>14.59</v>
      </c>
      <c r="J143" s="26">
        <v>4.05</v>
      </c>
      <c r="K143" s="26">
        <v>8.1</v>
      </c>
      <c r="L143" s="34">
        <v>425338</v>
      </c>
      <c r="M143" s="35">
        <f t="shared" si="2"/>
        <v>52510.864197530864</v>
      </c>
      <c r="N143" s="49">
        <v>43553</v>
      </c>
      <c r="O143" s="26" t="s">
        <v>900</v>
      </c>
      <c r="P143" s="26">
        <v>2019</v>
      </c>
      <c r="Q143" s="26"/>
    </row>
    <row r="144" spans="1:17" ht="12.75" customHeight="1" x14ac:dyDescent="0.25">
      <c r="A144" s="40">
        <v>2</v>
      </c>
      <c r="B144" s="27">
        <v>27</v>
      </c>
      <c r="C144" s="40" t="s">
        <v>284</v>
      </c>
      <c r="D144" s="28">
        <v>120432</v>
      </c>
      <c r="E144" s="41" t="s">
        <v>10021</v>
      </c>
      <c r="F144" s="41" t="s">
        <v>10614</v>
      </c>
      <c r="G144" s="41" t="s">
        <v>10615</v>
      </c>
      <c r="H144" s="42">
        <v>0</v>
      </c>
      <c r="I144" s="42">
        <v>2</v>
      </c>
      <c r="J144" s="42">
        <v>2</v>
      </c>
      <c r="K144" s="42">
        <v>4</v>
      </c>
      <c r="L144" s="43">
        <v>154000</v>
      </c>
      <c r="M144" s="44">
        <f t="shared" si="2"/>
        <v>38500</v>
      </c>
      <c r="N144" s="45">
        <v>42139</v>
      </c>
      <c r="O144" s="36" t="s">
        <v>900</v>
      </c>
      <c r="P144" s="26">
        <v>2015</v>
      </c>
      <c r="Q144" s="41" t="s">
        <v>10616</v>
      </c>
    </row>
    <row r="145" spans="1:17" ht="12.75" customHeight="1" x14ac:dyDescent="0.25">
      <c r="A145" s="40">
        <v>3</v>
      </c>
      <c r="B145" s="27">
        <v>37</v>
      </c>
      <c r="C145" s="40" t="s">
        <v>262</v>
      </c>
      <c r="D145" s="28">
        <v>122539</v>
      </c>
      <c r="E145" s="41" t="s">
        <v>4771</v>
      </c>
      <c r="F145" s="41" t="s">
        <v>10614</v>
      </c>
      <c r="G145" s="41" t="s">
        <v>10617</v>
      </c>
      <c r="H145" s="42">
        <v>6.88</v>
      </c>
      <c r="I145" s="42">
        <v>13.41</v>
      </c>
      <c r="J145" s="42">
        <v>6.53</v>
      </c>
      <c r="K145" s="42">
        <v>13.06</v>
      </c>
      <c r="L145" s="43">
        <v>594409</v>
      </c>
      <c r="M145" s="44">
        <f t="shared" si="2"/>
        <v>45513.705972434916</v>
      </c>
      <c r="N145" s="30">
        <v>42461</v>
      </c>
      <c r="O145" s="30" t="s">
        <v>900</v>
      </c>
      <c r="P145" s="26">
        <v>2016</v>
      </c>
      <c r="Q145" s="41"/>
    </row>
    <row r="146" spans="1:17" ht="12.75" customHeight="1" x14ac:dyDescent="0.25">
      <c r="A146" s="40">
        <v>3</v>
      </c>
      <c r="B146" s="27">
        <v>37</v>
      </c>
      <c r="C146" s="40" t="s">
        <v>320</v>
      </c>
      <c r="D146" s="28">
        <v>122535</v>
      </c>
      <c r="E146" s="41" t="s">
        <v>3185</v>
      </c>
      <c r="F146" s="41" t="s">
        <v>10614</v>
      </c>
      <c r="G146" s="41" t="s">
        <v>10618</v>
      </c>
      <c r="H146" s="42">
        <v>10.23</v>
      </c>
      <c r="I146" s="42">
        <v>15</v>
      </c>
      <c r="J146" s="42">
        <v>4.7700000000000005</v>
      </c>
      <c r="K146" s="42">
        <v>9.5400000000000009</v>
      </c>
      <c r="L146" s="43">
        <v>460500</v>
      </c>
      <c r="M146" s="44">
        <f t="shared" si="2"/>
        <v>48270.44025157232</v>
      </c>
      <c r="N146" s="30">
        <v>42461</v>
      </c>
      <c r="O146" s="30" t="s">
        <v>900</v>
      </c>
      <c r="P146" s="26">
        <v>2016</v>
      </c>
      <c r="Q146" s="41"/>
    </row>
    <row r="147" spans="1:17" ht="12.75" customHeight="1" x14ac:dyDescent="0.25">
      <c r="A147" s="40">
        <v>3</v>
      </c>
      <c r="B147" s="27">
        <v>38</v>
      </c>
      <c r="C147" s="40" t="s">
        <v>235</v>
      </c>
      <c r="D147" s="28">
        <v>122545</v>
      </c>
      <c r="E147" s="41" t="s">
        <v>1592</v>
      </c>
      <c r="F147" s="41" t="s">
        <v>10614</v>
      </c>
      <c r="G147" s="41" t="s">
        <v>10619</v>
      </c>
      <c r="H147" s="42">
        <v>15.8</v>
      </c>
      <c r="I147" s="42">
        <v>22.97</v>
      </c>
      <c r="J147" s="42">
        <v>7.17</v>
      </c>
      <c r="K147" s="42">
        <v>14.34</v>
      </c>
      <c r="L147" s="43">
        <v>386963.47</v>
      </c>
      <c r="M147" s="44">
        <f t="shared" si="2"/>
        <v>26984.900278940026</v>
      </c>
      <c r="N147" s="30">
        <v>42461</v>
      </c>
      <c r="O147" s="30" t="s">
        <v>900</v>
      </c>
      <c r="P147" s="26">
        <v>2016</v>
      </c>
      <c r="Q147" s="41"/>
    </row>
    <row r="148" spans="1:17" ht="12.75" customHeight="1" x14ac:dyDescent="0.25">
      <c r="A148" s="40">
        <v>3</v>
      </c>
      <c r="B148" s="27">
        <v>39</v>
      </c>
      <c r="C148" s="40" t="s">
        <v>798</v>
      </c>
      <c r="D148" s="28">
        <v>122508</v>
      </c>
      <c r="E148" s="41" t="s">
        <v>538</v>
      </c>
      <c r="F148" s="41" t="s">
        <v>10614</v>
      </c>
      <c r="G148" s="41" t="s">
        <v>10620</v>
      </c>
      <c r="H148" s="42">
        <v>0</v>
      </c>
      <c r="I148" s="42">
        <v>6.13</v>
      </c>
      <c r="J148" s="42">
        <v>6.13</v>
      </c>
      <c r="K148" s="42">
        <v>12.26</v>
      </c>
      <c r="L148" s="43">
        <v>581542.31000000006</v>
      </c>
      <c r="M148" s="44">
        <f t="shared" si="2"/>
        <v>47434.119902120721</v>
      </c>
      <c r="N148" s="30">
        <v>42461</v>
      </c>
      <c r="O148" s="30" t="s">
        <v>900</v>
      </c>
      <c r="P148" s="26">
        <v>2016</v>
      </c>
      <c r="Q148" s="41"/>
    </row>
    <row r="149" spans="1:17" ht="12.75" customHeight="1" x14ac:dyDescent="0.25">
      <c r="A149" s="40">
        <v>3</v>
      </c>
      <c r="B149" s="27">
        <v>39</v>
      </c>
      <c r="C149" s="40" t="s">
        <v>131</v>
      </c>
      <c r="D149" s="28">
        <v>122538</v>
      </c>
      <c r="E149" s="41" t="s">
        <v>5901</v>
      </c>
      <c r="F149" s="41" t="s">
        <v>10614</v>
      </c>
      <c r="G149" s="41" t="s">
        <v>10621</v>
      </c>
      <c r="H149" s="42">
        <v>0</v>
      </c>
      <c r="I149" s="42">
        <v>4.99</v>
      </c>
      <c r="J149" s="51">
        <v>4.99</v>
      </c>
      <c r="K149" s="51">
        <v>9.98</v>
      </c>
      <c r="L149" s="43">
        <v>470910</v>
      </c>
      <c r="M149" s="44">
        <f t="shared" si="2"/>
        <v>47185.370741482962</v>
      </c>
      <c r="N149" s="30">
        <v>42461</v>
      </c>
      <c r="O149" s="30" t="s">
        <v>900</v>
      </c>
      <c r="P149" s="26">
        <v>2016</v>
      </c>
      <c r="Q149" s="41"/>
    </row>
    <row r="150" spans="1:17" ht="12.75" customHeight="1" x14ac:dyDescent="0.25">
      <c r="A150" s="27">
        <v>1</v>
      </c>
      <c r="B150" s="27">
        <v>17</v>
      </c>
      <c r="C150" s="27" t="s">
        <v>102</v>
      </c>
      <c r="D150" s="28" t="s">
        <v>10622</v>
      </c>
      <c r="E150" s="26" t="s">
        <v>137</v>
      </c>
      <c r="F150" s="26" t="s">
        <v>3582</v>
      </c>
      <c r="G150" s="26" t="s">
        <v>10623</v>
      </c>
      <c r="H150" s="37">
        <v>3.83</v>
      </c>
      <c r="I150" s="37">
        <v>12.17</v>
      </c>
      <c r="J150" s="37">
        <v>8.34</v>
      </c>
      <c r="K150" s="37">
        <v>16.240000000000002</v>
      </c>
      <c r="L150" s="38">
        <v>808756.48</v>
      </c>
      <c r="M150" s="29">
        <f t="shared" si="2"/>
        <v>49800.275862068956</v>
      </c>
      <c r="N150" s="50">
        <v>41782</v>
      </c>
      <c r="O150" s="26" t="s">
        <v>900</v>
      </c>
      <c r="P150" s="26">
        <v>2014</v>
      </c>
      <c r="Q150" s="26"/>
    </row>
    <row r="151" spans="1:17" ht="12.75" customHeight="1" x14ac:dyDescent="0.25">
      <c r="A151" s="40">
        <v>1</v>
      </c>
      <c r="B151" s="27">
        <v>17</v>
      </c>
      <c r="C151" s="41" t="s">
        <v>102</v>
      </c>
      <c r="D151" s="28" t="s">
        <v>9456</v>
      </c>
      <c r="E151" s="41" t="s">
        <v>3466</v>
      </c>
      <c r="F151" s="41" t="s">
        <v>3582</v>
      </c>
      <c r="G151" s="41" t="s">
        <v>10624</v>
      </c>
      <c r="H151" s="42">
        <v>0</v>
      </c>
      <c r="I151" s="42">
        <v>11.68</v>
      </c>
      <c r="J151" s="42">
        <v>11.68</v>
      </c>
      <c r="K151" s="42">
        <v>23.36</v>
      </c>
      <c r="L151" s="43">
        <v>1578500</v>
      </c>
      <c r="M151" s="44">
        <f t="shared" si="2"/>
        <v>67572.773972602736</v>
      </c>
      <c r="N151" s="30">
        <v>42090</v>
      </c>
      <c r="O151" s="41" t="s">
        <v>900</v>
      </c>
      <c r="P151" s="26">
        <v>2015</v>
      </c>
      <c r="Q151" s="41"/>
    </row>
    <row r="152" spans="1:17" ht="12.75" customHeight="1" x14ac:dyDescent="0.25">
      <c r="A152" s="40">
        <v>1</v>
      </c>
      <c r="B152" s="27">
        <v>17</v>
      </c>
      <c r="C152" s="40" t="s">
        <v>186</v>
      </c>
      <c r="D152" s="28">
        <v>121036</v>
      </c>
      <c r="E152" s="41" t="s">
        <v>116</v>
      </c>
      <c r="F152" s="41" t="s">
        <v>3582</v>
      </c>
      <c r="G152" s="41" t="s">
        <v>10625</v>
      </c>
      <c r="H152" s="42">
        <v>12.82</v>
      </c>
      <c r="I152" s="42">
        <v>17.05</v>
      </c>
      <c r="J152" s="42">
        <v>4.2300000000000004</v>
      </c>
      <c r="K152" s="42">
        <v>8.4600000000000009</v>
      </c>
      <c r="L152" s="43">
        <v>438000</v>
      </c>
      <c r="M152" s="44">
        <f t="shared" si="2"/>
        <v>51773.049645390063</v>
      </c>
      <c r="N152" s="45">
        <v>42139</v>
      </c>
      <c r="O152" s="36" t="s">
        <v>900</v>
      </c>
      <c r="P152" s="26">
        <v>2015</v>
      </c>
      <c r="Q152" s="41" t="s">
        <v>10530</v>
      </c>
    </row>
    <row r="153" spans="1:17" ht="12.75" customHeight="1" x14ac:dyDescent="0.25">
      <c r="A153" s="40">
        <v>1</v>
      </c>
      <c r="B153" s="27">
        <v>17</v>
      </c>
      <c r="C153" s="40" t="s">
        <v>223</v>
      </c>
      <c r="D153" s="28">
        <v>122464</v>
      </c>
      <c r="E153" s="41" t="s">
        <v>390</v>
      </c>
      <c r="F153" s="41" t="s">
        <v>3582</v>
      </c>
      <c r="G153" s="41" t="s">
        <v>10626</v>
      </c>
      <c r="H153" s="42">
        <v>0.69</v>
      </c>
      <c r="I153" s="42">
        <v>6.01</v>
      </c>
      <c r="J153" s="42">
        <v>5.32</v>
      </c>
      <c r="K153" s="42">
        <v>21.811999999999998</v>
      </c>
      <c r="L153" s="43">
        <v>1137300</v>
      </c>
      <c r="M153" s="44">
        <f t="shared" si="2"/>
        <v>52141.023289932156</v>
      </c>
      <c r="N153" s="30">
        <v>42461</v>
      </c>
      <c r="O153" s="30" t="s">
        <v>900</v>
      </c>
      <c r="P153" s="26">
        <v>2016</v>
      </c>
      <c r="Q153" s="41"/>
    </row>
    <row r="154" spans="1:17" ht="12.75" customHeight="1" x14ac:dyDescent="0.25">
      <c r="A154" s="26">
        <v>1</v>
      </c>
      <c r="B154" s="27">
        <v>17</v>
      </c>
      <c r="C154" s="26" t="s">
        <v>397</v>
      </c>
      <c r="D154" s="28">
        <v>123990</v>
      </c>
      <c r="E154" s="26" t="s">
        <v>5616</v>
      </c>
      <c r="F154" s="26" t="s">
        <v>3582</v>
      </c>
      <c r="G154" s="26" t="s">
        <v>10627</v>
      </c>
      <c r="H154" s="26">
        <v>9.91</v>
      </c>
      <c r="I154" s="26">
        <v>20.9</v>
      </c>
      <c r="J154" s="26">
        <v>10.99</v>
      </c>
      <c r="K154" s="26">
        <v>21.98</v>
      </c>
      <c r="L154" s="26">
        <v>898000</v>
      </c>
      <c r="M154" s="29">
        <f t="shared" si="2"/>
        <v>40855.323020928117</v>
      </c>
      <c r="N154" s="30">
        <v>42867</v>
      </c>
      <c r="O154" s="26" t="s">
        <v>900</v>
      </c>
      <c r="P154" s="26">
        <v>2017</v>
      </c>
      <c r="Q154" s="26"/>
    </row>
    <row r="155" spans="1:17" ht="12.75" customHeight="1" x14ac:dyDescent="0.25">
      <c r="A155" s="26">
        <v>1</v>
      </c>
      <c r="B155" s="27">
        <v>17</v>
      </c>
      <c r="C155" s="26" t="s">
        <v>102</v>
      </c>
      <c r="D155" s="28">
        <v>123976</v>
      </c>
      <c r="E155" s="26" t="s">
        <v>8148</v>
      </c>
      <c r="F155" s="26" t="s">
        <v>3582</v>
      </c>
      <c r="G155" s="26" t="s">
        <v>10628</v>
      </c>
      <c r="H155" s="26">
        <v>0</v>
      </c>
      <c r="I155" s="26">
        <v>13.25</v>
      </c>
      <c r="J155" s="26">
        <v>13.25</v>
      </c>
      <c r="K155" s="26">
        <v>26.5</v>
      </c>
      <c r="L155" s="26">
        <v>942500</v>
      </c>
      <c r="M155" s="29">
        <f t="shared" si="2"/>
        <v>35566.037735849059</v>
      </c>
      <c r="N155" s="30">
        <v>42825</v>
      </c>
      <c r="O155" s="26" t="s">
        <v>900</v>
      </c>
      <c r="P155" s="26">
        <v>2017</v>
      </c>
      <c r="Q155" s="26"/>
    </row>
    <row r="156" spans="1:17" ht="12.75" customHeight="1" x14ac:dyDescent="0.25">
      <c r="A156" s="26">
        <v>1</v>
      </c>
      <c r="B156" s="27">
        <v>17</v>
      </c>
      <c r="C156" s="26" t="s">
        <v>102</v>
      </c>
      <c r="D156" s="28">
        <v>123984</v>
      </c>
      <c r="E156" s="26" t="s">
        <v>4615</v>
      </c>
      <c r="F156" s="26" t="s">
        <v>3582</v>
      </c>
      <c r="G156" s="26" t="s">
        <v>10629</v>
      </c>
      <c r="H156" s="26">
        <v>11.34</v>
      </c>
      <c r="I156" s="26">
        <v>18.079999999999998</v>
      </c>
      <c r="J156" s="26">
        <v>6.74</v>
      </c>
      <c r="K156" s="26">
        <v>13.48</v>
      </c>
      <c r="L156" s="26">
        <v>468000</v>
      </c>
      <c r="M156" s="29">
        <f t="shared" si="2"/>
        <v>34718.100890207716</v>
      </c>
      <c r="N156" s="30">
        <v>42867</v>
      </c>
      <c r="O156" s="26" t="s">
        <v>900</v>
      </c>
      <c r="P156" s="26">
        <v>2017</v>
      </c>
      <c r="Q156" s="26"/>
    </row>
    <row r="157" spans="1:17" ht="12.75" customHeight="1" x14ac:dyDescent="0.25">
      <c r="A157" s="26">
        <v>1</v>
      </c>
      <c r="B157" s="27">
        <v>17</v>
      </c>
      <c r="C157" s="26" t="s">
        <v>310</v>
      </c>
      <c r="D157" s="28">
        <v>123987</v>
      </c>
      <c r="E157" s="26" t="s">
        <v>1514</v>
      </c>
      <c r="F157" s="26" t="s">
        <v>3582</v>
      </c>
      <c r="G157" s="26" t="s">
        <v>10630</v>
      </c>
      <c r="H157" s="26">
        <v>0</v>
      </c>
      <c r="I157" s="26">
        <v>13.26</v>
      </c>
      <c r="J157" s="26">
        <v>13.26</v>
      </c>
      <c r="K157" s="26">
        <v>26.52</v>
      </c>
      <c r="L157" s="26">
        <v>1046000</v>
      </c>
      <c r="M157" s="29">
        <f t="shared" si="2"/>
        <v>39441.930618401209</v>
      </c>
      <c r="N157" s="30">
        <v>42867</v>
      </c>
      <c r="O157" s="26" t="s">
        <v>900</v>
      </c>
      <c r="P157" s="26">
        <v>2017</v>
      </c>
      <c r="Q157" s="26"/>
    </row>
    <row r="158" spans="1:17" ht="12.75" customHeight="1" x14ac:dyDescent="0.25">
      <c r="A158" s="26">
        <v>1</v>
      </c>
      <c r="B158" s="27">
        <v>17</v>
      </c>
      <c r="C158" s="26" t="s">
        <v>110</v>
      </c>
      <c r="D158" s="28">
        <v>123981</v>
      </c>
      <c r="E158" s="26" t="s">
        <v>401</v>
      </c>
      <c r="F158" s="26" t="s">
        <v>3582</v>
      </c>
      <c r="G158" s="26" t="s">
        <v>10631</v>
      </c>
      <c r="H158" s="26">
        <v>10.9</v>
      </c>
      <c r="I158" s="26">
        <v>16.13</v>
      </c>
      <c r="J158" s="26">
        <v>5.23</v>
      </c>
      <c r="K158" s="26">
        <v>10.46</v>
      </c>
      <c r="L158" s="26">
        <v>448000</v>
      </c>
      <c r="M158" s="29">
        <f t="shared" si="2"/>
        <v>42829.827915869981</v>
      </c>
      <c r="N158" s="30">
        <v>42825</v>
      </c>
      <c r="O158" s="26" t="s">
        <v>900</v>
      </c>
      <c r="P158" s="26">
        <v>2017</v>
      </c>
      <c r="Q158" s="26"/>
    </row>
    <row r="159" spans="1:17" ht="12.75" customHeight="1" x14ac:dyDescent="0.25">
      <c r="A159" s="26">
        <v>1</v>
      </c>
      <c r="B159" s="27">
        <v>17</v>
      </c>
      <c r="C159" s="26" t="s">
        <v>102</v>
      </c>
      <c r="D159" s="28">
        <v>123993</v>
      </c>
      <c r="E159" s="26" t="s">
        <v>1372</v>
      </c>
      <c r="F159" s="26" t="s">
        <v>3582</v>
      </c>
      <c r="G159" s="26" t="s">
        <v>10632</v>
      </c>
      <c r="H159" s="26">
        <v>0</v>
      </c>
      <c r="I159" s="26">
        <v>8.0399999999999991</v>
      </c>
      <c r="J159" s="26">
        <v>8.0399999999999991</v>
      </c>
      <c r="K159" s="26">
        <v>16.079999999999998</v>
      </c>
      <c r="L159" s="26">
        <v>660000</v>
      </c>
      <c r="M159" s="29">
        <f t="shared" si="2"/>
        <v>41044.776119402988</v>
      </c>
      <c r="N159" s="30">
        <v>42867</v>
      </c>
      <c r="O159" s="26" t="s">
        <v>900</v>
      </c>
      <c r="P159" s="26">
        <v>2017</v>
      </c>
      <c r="Q159" s="26"/>
    </row>
    <row r="160" spans="1:17" ht="12.75" customHeight="1" x14ac:dyDescent="0.25">
      <c r="A160" s="32">
        <v>1</v>
      </c>
      <c r="B160" s="27">
        <v>17</v>
      </c>
      <c r="C160" s="33" t="s">
        <v>223</v>
      </c>
      <c r="D160" s="28">
        <v>126067</v>
      </c>
      <c r="E160" s="33" t="s">
        <v>1437</v>
      </c>
      <c r="F160" s="33" t="s">
        <v>3582</v>
      </c>
      <c r="G160" s="33" t="s">
        <v>4630</v>
      </c>
      <c r="H160" s="28">
        <v>2.63</v>
      </c>
      <c r="I160" s="28">
        <v>5.75</v>
      </c>
      <c r="J160" s="28">
        <v>3.12</v>
      </c>
      <c r="K160" s="28">
        <v>6.24</v>
      </c>
      <c r="L160" s="34">
        <v>333900</v>
      </c>
      <c r="M160" s="35">
        <f t="shared" si="2"/>
        <v>53509.615384615383</v>
      </c>
      <c r="N160" s="36">
        <v>43182</v>
      </c>
      <c r="O160" s="33" t="s">
        <v>900</v>
      </c>
      <c r="P160" s="26">
        <v>2018</v>
      </c>
      <c r="Q160" s="26"/>
    </row>
    <row r="161" spans="1:17" ht="12.75" customHeight="1" x14ac:dyDescent="0.25">
      <c r="A161" s="32">
        <v>1</v>
      </c>
      <c r="B161" s="27">
        <v>17</v>
      </c>
      <c r="C161" s="33" t="s">
        <v>397</v>
      </c>
      <c r="D161" s="28">
        <v>126094</v>
      </c>
      <c r="E161" s="33" t="s">
        <v>1437</v>
      </c>
      <c r="F161" s="33" t="s">
        <v>3582</v>
      </c>
      <c r="G161" s="33" t="s">
        <v>4658</v>
      </c>
      <c r="H161" s="28">
        <v>0</v>
      </c>
      <c r="I161" s="28">
        <v>7.99</v>
      </c>
      <c r="J161" s="28">
        <v>7.99</v>
      </c>
      <c r="K161" s="28">
        <v>15.98</v>
      </c>
      <c r="L161" s="34">
        <v>968847</v>
      </c>
      <c r="M161" s="35">
        <f t="shared" si="2"/>
        <v>60628.723404255317</v>
      </c>
      <c r="N161" s="36">
        <v>43231</v>
      </c>
      <c r="O161" s="33" t="s">
        <v>900</v>
      </c>
      <c r="P161" s="26">
        <v>2018</v>
      </c>
      <c r="Q161" s="26"/>
    </row>
    <row r="162" spans="1:17" ht="12.75" customHeight="1" x14ac:dyDescent="0.25">
      <c r="A162" s="32">
        <v>1</v>
      </c>
      <c r="B162" s="27">
        <v>17</v>
      </c>
      <c r="C162" s="33" t="s">
        <v>223</v>
      </c>
      <c r="D162" s="28">
        <v>126105</v>
      </c>
      <c r="E162" s="33" t="s">
        <v>4666</v>
      </c>
      <c r="F162" s="33" t="s">
        <v>3582</v>
      </c>
      <c r="G162" s="33" t="s">
        <v>4667</v>
      </c>
      <c r="H162" s="28">
        <v>2.34</v>
      </c>
      <c r="I162" s="28">
        <v>4.43</v>
      </c>
      <c r="J162" s="28">
        <v>2.09</v>
      </c>
      <c r="K162" s="28">
        <v>4.18</v>
      </c>
      <c r="L162" s="34">
        <v>229921</v>
      </c>
      <c r="M162" s="35">
        <f t="shared" si="2"/>
        <v>55005.023923444976</v>
      </c>
      <c r="N162" s="36">
        <v>43231</v>
      </c>
      <c r="O162" s="33" t="s">
        <v>900</v>
      </c>
      <c r="P162" s="26">
        <v>2018</v>
      </c>
      <c r="Q162" s="26"/>
    </row>
    <row r="163" spans="1:17" ht="12.75" customHeight="1" x14ac:dyDescent="0.25">
      <c r="A163" s="32">
        <v>1</v>
      </c>
      <c r="B163" s="27">
        <v>17</v>
      </c>
      <c r="C163" s="33" t="s">
        <v>102</v>
      </c>
      <c r="D163" s="28">
        <v>126053</v>
      </c>
      <c r="E163" s="33" t="s">
        <v>4615</v>
      </c>
      <c r="F163" s="33" t="s">
        <v>3582</v>
      </c>
      <c r="G163" s="33" t="s">
        <v>4616</v>
      </c>
      <c r="H163" s="28">
        <v>6.8</v>
      </c>
      <c r="I163" s="28">
        <v>11.31</v>
      </c>
      <c r="J163" s="28">
        <v>4.51</v>
      </c>
      <c r="K163" s="28">
        <v>9.02</v>
      </c>
      <c r="L163" s="34">
        <v>478000</v>
      </c>
      <c r="M163" s="35">
        <f t="shared" si="2"/>
        <v>52993.348115299341</v>
      </c>
      <c r="N163" s="36">
        <v>43140</v>
      </c>
      <c r="O163" s="33" t="s">
        <v>900</v>
      </c>
      <c r="P163" s="26">
        <v>2018</v>
      </c>
      <c r="Q163" s="26"/>
    </row>
    <row r="164" spans="1:17" ht="12.75" customHeight="1" x14ac:dyDescent="0.25">
      <c r="A164" s="32">
        <v>1</v>
      </c>
      <c r="B164" s="27">
        <v>17</v>
      </c>
      <c r="C164" s="33" t="s">
        <v>86</v>
      </c>
      <c r="D164" s="28">
        <v>126077</v>
      </c>
      <c r="E164" s="33" t="s">
        <v>4233</v>
      </c>
      <c r="F164" s="33" t="s">
        <v>3582</v>
      </c>
      <c r="G164" s="33" t="s">
        <v>10633</v>
      </c>
      <c r="H164" s="28">
        <v>0</v>
      </c>
      <c r="I164" s="28">
        <v>3.05</v>
      </c>
      <c r="J164" s="28">
        <v>3.05</v>
      </c>
      <c r="K164" s="28">
        <v>12.245749999999999</v>
      </c>
      <c r="L164" s="34">
        <v>853300</v>
      </c>
      <c r="M164" s="35">
        <f t="shared" si="2"/>
        <v>69681.318008288596</v>
      </c>
      <c r="N164" s="36">
        <v>43182</v>
      </c>
      <c r="O164" s="33" t="s">
        <v>900</v>
      </c>
      <c r="P164" s="26">
        <v>2018</v>
      </c>
      <c r="Q164" s="26"/>
    </row>
    <row r="165" spans="1:17" ht="12.75" customHeight="1" x14ac:dyDescent="0.25">
      <c r="A165" s="32">
        <v>1</v>
      </c>
      <c r="B165" s="27">
        <v>17</v>
      </c>
      <c r="C165" s="33" t="s">
        <v>186</v>
      </c>
      <c r="D165" s="28">
        <v>126101</v>
      </c>
      <c r="E165" s="33" t="s">
        <v>4660</v>
      </c>
      <c r="F165" s="33" t="s">
        <v>3582</v>
      </c>
      <c r="G165" s="33" t="s">
        <v>4661</v>
      </c>
      <c r="H165" s="28">
        <v>0.04</v>
      </c>
      <c r="I165" s="28">
        <v>4.95</v>
      </c>
      <c r="J165" s="28">
        <v>4.91</v>
      </c>
      <c r="K165" s="28">
        <v>9.82</v>
      </c>
      <c r="L165" s="34">
        <v>787000</v>
      </c>
      <c r="M165" s="35">
        <f t="shared" si="2"/>
        <v>80142.566191446022</v>
      </c>
      <c r="N165" s="36">
        <v>43182</v>
      </c>
      <c r="O165" s="33" t="s">
        <v>900</v>
      </c>
      <c r="P165" s="26">
        <v>2018</v>
      </c>
      <c r="Q165" s="26"/>
    </row>
    <row r="166" spans="1:17" ht="12.75" customHeight="1" x14ac:dyDescent="0.25">
      <c r="A166" s="32">
        <v>1</v>
      </c>
      <c r="B166" s="27">
        <v>17</v>
      </c>
      <c r="C166" s="33" t="s">
        <v>223</v>
      </c>
      <c r="D166" s="28" t="s">
        <v>10634</v>
      </c>
      <c r="E166" s="33" t="s">
        <v>398</v>
      </c>
      <c r="F166" s="46" t="s">
        <v>3582</v>
      </c>
      <c r="G166" s="33" t="s">
        <v>4663</v>
      </c>
      <c r="H166" s="28">
        <v>3.05</v>
      </c>
      <c r="I166" s="28">
        <v>4.28</v>
      </c>
      <c r="J166" s="28">
        <f>I166-H166</f>
        <v>1.2300000000000004</v>
      </c>
      <c r="K166" s="28">
        <v>3.06</v>
      </c>
      <c r="L166" s="47">
        <f>689718*3.06/9.16</f>
        <v>230407.97816593887</v>
      </c>
      <c r="M166" s="48">
        <f t="shared" si="2"/>
        <v>75296.72489082969</v>
      </c>
      <c r="N166" s="36">
        <v>43231</v>
      </c>
      <c r="O166" s="33" t="s">
        <v>900</v>
      </c>
      <c r="P166" s="26">
        <v>2018</v>
      </c>
      <c r="Q166" s="26"/>
    </row>
    <row r="167" spans="1:17" ht="12.75" customHeight="1" x14ac:dyDescent="0.25">
      <c r="A167" s="32">
        <v>1</v>
      </c>
      <c r="B167" s="27">
        <v>17</v>
      </c>
      <c r="C167" s="33" t="s">
        <v>102</v>
      </c>
      <c r="D167" s="28">
        <v>126479</v>
      </c>
      <c r="E167" s="33" t="s">
        <v>4544</v>
      </c>
      <c r="F167" s="33" t="s">
        <v>3582</v>
      </c>
      <c r="G167" s="33" t="s">
        <v>4870</v>
      </c>
      <c r="H167" s="28">
        <v>3.56</v>
      </c>
      <c r="I167" s="28">
        <v>9.98</v>
      </c>
      <c r="J167" s="28">
        <v>6.42</v>
      </c>
      <c r="K167" s="28">
        <v>12.84</v>
      </c>
      <c r="L167" s="34">
        <v>852505</v>
      </c>
      <c r="M167" s="35">
        <f t="shared" si="2"/>
        <v>66394.470404984429</v>
      </c>
      <c r="N167" s="36">
        <v>43140</v>
      </c>
      <c r="O167" s="33" t="s">
        <v>900</v>
      </c>
      <c r="P167" s="26">
        <v>2018</v>
      </c>
      <c r="Q167" s="26"/>
    </row>
    <row r="168" spans="1:17" ht="12.75" customHeight="1" x14ac:dyDescent="0.25">
      <c r="A168" s="32">
        <v>1</v>
      </c>
      <c r="B168" s="27">
        <v>17</v>
      </c>
      <c r="C168" s="33" t="s">
        <v>397</v>
      </c>
      <c r="D168" s="28">
        <v>126480</v>
      </c>
      <c r="E168" s="33" t="s">
        <v>4871</v>
      </c>
      <c r="F168" s="33" t="s">
        <v>3582</v>
      </c>
      <c r="G168" s="33" t="s">
        <v>4872</v>
      </c>
      <c r="H168" s="28">
        <v>0</v>
      </c>
      <c r="I168" s="28">
        <v>8.02</v>
      </c>
      <c r="J168" s="28">
        <v>8.02</v>
      </c>
      <c r="K168" s="28">
        <v>16.04</v>
      </c>
      <c r="L168" s="34">
        <v>899505</v>
      </c>
      <c r="M168" s="35">
        <f t="shared" si="2"/>
        <v>56078.86533665836</v>
      </c>
      <c r="N168" s="36">
        <v>43231</v>
      </c>
      <c r="O168" s="33" t="s">
        <v>900</v>
      </c>
      <c r="P168" s="26">
        <v>2018</v>
      </c>
      <c r="Q168" s="26"/>
    </row>
    <row r="169" spans="1:17" ht="12.75" customHeight="1" x14ac:dyDescent="0.25">
      <c r="A169" s="26">
        <v>1</v>
      </c>
      <c r="B169" s="26">
        <f>VLOOKUP(C169,[1]Sheet6!B:D,3,FALSE)</f>
        <v>17</v>
      </c>
      <c r="C169" s="26" t="s">
        <v>86</v>
      </c>
      <c r="D169" s="26">
        <v>127093</v>
      </c>
      <c r="E169" s="26" t="s">
        <v>393</v>
      </c>
      <c r="F169" s="26" t="s">
        <v>3582</v>
      </c>
      <c r="G169" s="26" t="s">
        <v>10464</v>
      </c>
      <c r="H169" s="26">
        <v>9.1</v>
      </c>
      <c r="I169" s="26">
        <v>15.44</v>
      </c>
      <c r="J169" s="26">
        <v>6.34</v>
      </c>
      <c r="K169" s="26">
        <v>12.68</v>
      </c>
      <c r="L169" s="34">
        <v>849560</v>
      </c>
      <c r="M169" s="35">
        <f t="shared" si="2"/>
        <v>67000</v>
      </c>
      <c r="N169" s="49">
        <v>43504</v>
      </c>
      <c r="O169" s="26" t="s">
        <v>900</v>
      </c>
      <c r="P169" s="26">
        <v>2019</v>
      </c>
      <c r="Q169" s="26"/>
    </row>
    <row r="170" spans="1:17" ht="12.75" customHeight="1" x14ac:dyDescent="0.25">
      <c r="A170" s="26">
        <v>1</v>
      </c>
      <c r="B170" s="26">
        <f>VLOOKUP(C170,[1]Sheet6!B:D,3,FALSE)</f>
        <v>17</v>
      </c>
      <c r="C170" s="26" t="s">
        <v>397</v>
      </c>
      <c r="D170" s="26">
        <v>127071</v>
      </c>
      <c r="E170" s="26" t="s">
        <v>398</v>
      </c>
      <c r="F170" s="26" t="s">
        <v>3582</v>
      </c>
      <c r="G170" s="26" t="s">
        <v>10469</v>
      </c>
      <c r="H170" s="26">
        <v>5.3</v>
      </c>
      <c r="I170" s="26">
        <v>12.66</v>
      </c>
      <c r="J170" s="26">
        <v>7.36</v>
      </c>
      <c r="K170" s="26">
        <v>22.08</v>
      </c>
      <c r="L170" s="34">
        <v>1225420</v>
      </c>
      <c r="M170" s="35">
        <f t="shared" si="2"/>
        <v>55499.094202898552</v>
      </c>
      <c r="N170" s="49">
        <v>43595</v>
      </c>
      <c r="O170" s="26" t="s">
        <v>900</v>
      </c>
      <c r="P170" s="26">
        <v>2019</v>
      </c>
      <c r="Q170" s="26"/>
    </row>
    <row r="171" spans="1:17" ht="12.75" customHeight="1" x14ac:dyDescent="0.25">
      <c r="A171" s="26">
        <v>1</v>
      </c>
      <c r="B171" s="26">
        <f>VLOOKUP(C171,[1]Sheet6!B:D,3,FALSE)</f>
        <v>17</v>
      </c>
      <c r="C171" s="26" t="s">
        <v>102</v>
      </c>
      <c r="D171" s="26">
        <v>127073</v>
      </c>
      <c r="E171" s="26" t="s">
        <v>4544</v>
      </c>
      <c r="F171" s="26" t="s">
        <v>3582</v>
      </c>
      <c r="G171" s="26" t="s">
        <v>10473</v>
      </c>
      <c r="H171" s="26">
        <v>16.47</v>
      </c>
      <c r="I171" s="26">
        <v>26.54</v>
      </c>
      <c r="J171" s="26">
        <v>10.07</v>
      </c>
      <c r="K171" s="26">
        <v>20.14</v>
      </c>
      <c r="L171" s="34">
        <v>1529124</v>
      </c>
      <c r="M171" s="35">
        <f t="shared" si="2"/>
        <v>75924.726911618665</v>
      </c>
      <c r="N171" s="49">
        <v>43595</v>
      </c>
      <c r="O171" s="26" t="s">
        <v>900</v>
      </c>
      <c r="P171" s="26">
        <v>2019</v>
      </c>
      <c r="Q171" s="26"/>
    </row>
    <row r="172" spans="1:17" ht="12.75" customHeight="1" x14ac:dyDescent="0.25">
      <c r="A172" s="27">
        <v>1</v>
      </c>
      <c r="B172" s="27">
        <v>18</v>
      </c>
      <c r="C172" s="27" t="s">
        <v>219</v>
      </c>
      <c r="D172" s="28" t="s">
        <v>10635</v>
      </c>
      <c r="E172" s="26" t="s">
        <v>363</v>
      </c>
      <c r="F172" s="26" t="s">
        <v>3582</v>
      </c>
      <c r="G172" s="26" t="s">
        <v>10636</v>
      </c>
      <c r="H172" s="37">
        <v>16.100000000000001</v>
      </c>
      <c r="I172" s="37">
        <v>26.71</v>
      </c>
      <c r="J172" s="37">
        <v>10.61</v>
      </c>
      <c r="K172" s="37">
        <v>8.6</v>
      </c>
      <c r="L172" s="38">
        <v>1315339.6299999999</v>
      </c>
      <c r="M172" s="29">
        <f t="shared" si="2"/>
        <v>152946.46860465116</v>
      </c>
      <c r="N172" s="50">
        <v>41733</v>
      </c>
      <c r="O172" s="26" t="s">
        <v>900</v>
      </c>
      <c r="P172" s="26">
        <v>2014</v>
      </c>
      <c r="Q172" s="26"/>
    </row>
    <row r="173" spans="1:17" ht="12.75" customHeight="1" x14ac:dyDescent="0.25">
      <c r="A173" s="27">
        <v>1</v>
      </c>
      <c r="B173" s="27">
        <v>18</v>
      </c>
      <c r="C173" s="27" t="s">
        <v>40</v>
      </c>
      <c r="D173" s="28" t="s">
        <v>10637</v>
      </c>
      <c r="E173" s="26" t="s">
        <v>50</v>
      </c>
      <c r="F173" s="26" t="s">
        <v>3582</v>
      </c>
      <c r="G173" s="26" t="s">
        <v>10638</v>
      </c>
      <c r="H173" s="37">
        <v>0</v>
      </c>
      <c r="I173" s="37">
        <v>3.5</v>
      </c>
      <c r="J173" s="37">
        <v>3.5</v>
      </c>
      <c r="K173" s="37">
        <v>30.68</v>
      </c>
      <c r="L173" s="38">
        <v>870673.92000000004</v>
      </c>
      <c r="M173" s="29">
        <f t="shared" si="2"/>
        <v>28379.202086049547</v>
      </c>
      <c r="N173" s="50">
        <v>41733</v>
      </c>
      <c r="O173" s="26" t="s">
        <v>900</v>
      </c>
      <c r="P173" s="26">
        <v>2014</v>
      </c>
      <c r="Q173" s="26"/>
    </row>
    <row r="174" spans="1:17" ht="12.75" customHeight="1" x14ac:dyDescent="0.25">
      <c r="A174" s="40">
        <v>1</v>
      </c>
      <c r="B174" s="27">
        <v>18</v>
      </c>
      <c r="C174" s="40" t="s">
        <v>83</v>
      </c>
      <c r="D174" s="28">
        <v>122582</v>
      </c>
      <c r="E174" s="41" t="s">
        <v>4612</v>
      </c>
      <c r="F174" s="41" t="s">
        <v>3582</v>
      </c>
      <c r="G174" s="41" t="s">
        <v>10639</v>
      </c>
      <c r="H174" s="42">
        <v>0</v>
      </c>
      <c r="I174" s="42">
        <v>10.029999999999999</v>
      </c>
      <c r="J174" s="42">
        <v>10.029999999999999</v>
      </c>
      <c r="K174" s="42">
        <v>20.059999999999999</v>
      </c>
      <c r="L174" s="43">
        <v>1219473.2</v>
      </c>
      <c r="M174" s="44">
        <f t="shared" si="2"/>
        <v>60791.286141575278</v>
      </c>
      <c r="N174" s="30">
        <v>42461</v>
      </c>
      <c r="O174" s="30" t="s">
        <v>900</v>
      </c>
      <c r="P174" s="26">
        <v>2016</v>
      </c>
      <c r="Q174" s="41"/>
    </row>
    <row r="175" spans="1:17" ht="12.75" customHeight="1" x14ac:dyDescent="0.25">
      <c r="A175" s="40">
        <v>1</v>
      </c>
      <c r="B175" s="27">
        <v>18</v>
      </c>
      <c r="C175" s="40" t="s">
        <v>83</v>
      </c>
      <c r="D175" s="28">
        <v>123524</v>
      </c>
      <c r="E175" s="41" t="s">
        <v>137</v>
      </c>
      <c r="F175" s="41" t="s">
        <v>3582</v>
      </c>
      <c r="G175" s="41" t="s">
        <v>10640</v>
      </c>
      <c r="H175" s="42">
        <v>2.75</v>
      </c>
      <c r="I175" s="42">
        <v>9.9</v>
      </c>
      <c r="J175" s="42">
        <v>7.15</v>
      </c>
      <c r="K175" s="42">
        <v>35.75</v>
      </c>
      <c r="L175" s="43">
        <v>1935923</v>
      </c>
      <c r="M175" s="44">
        <f t="shared" si="2"/>
        <v>54151.692307692305</v>
      </c>
      <c r="N175" s="30">
        <v>42601</v>
      </c>
      <c r="O175" s="30" t="s">
        <v>900</v>
      </c>
      <c r="P175" s="26">
        <v>2016</v>
      </c>
      <c r="Q175" s="41"/>
    </row>
    <row r="176" spans="1:17" ht="12.75" customHeight="1" x14ac:dyDescent="0.25">
      <c r="A176" s="26">
        <v>1</v>
      </c>
      <c r="B176" s="27">
        <v>18</v>
      </c>
      <c r="C176" s="26" t="s">
        <v>219</v>
      </c>
      <c r="D176" s="28">
        <v>123991</v>
      </c>
      <c r="E176" s="26" t="s">
        <v>379</v>
      </c>
      <c r="F176" s="26" t="s">
        <v>3582</v>
      </c>
      <c r="G176" s="26" t="s">
        <v>10641</v>
      </c>
      <c r="H176" s="26">
        <v>17.079999999999998</v>
      </c>
      <c r="I176" s="26">
        <v>24.61</v>
      </c>
      <c r="J176" s="26">
        <v>7.53</v>
      </c>
      <c r="K176" s="26">
        <v>15.06</v>
      </c>
      <c r="L176" s="26">
        <v>615900</v>
      </c>
      <c r="M176" s="29">
        <f t="shared" si="2"/>
        <v>40896.414342629483</v>
      </c>
      <c r="N176" s="30">
        <v>42867</v>
      </c>
      <c r="O176" s="26" t="s">
        <v>900</v>
      </c>
      <c r="P176" s="26">
        <v>2017</v>
      </c>
      <c r="Q176" s="26"/>
    </row>
    <row r="177" spans="1:17" ht="12.75" customHeight="1" x14ac:dyDescent="0.25">
      <c r="A177" s="26">
        <v>1</v>
      </c>
      <c r="B177" s="27">
        <v>18</v>
      </c>
      <c r="C177" s="26" t="s">
        <v>32</v>
      </c>
      <c r="D177" s="28">
        <v>123982</v>
      </c>
      <c r="E177" s="26" t="s">
        <v>2290</v>
      </c>
      <c r="F177" s="26" t="s">
        <v>3582</v>
      </c>
      <c r="G177" s="26" t="s">
        <v>10642</v>
      </c>
      <c r="H177" s="26">
        <v>5.22</v>
      </c>
      <c r="I177" s="26">
        <v>11.86</v>
      </c>
      <c r="J177" s="26">
        <v>6.64</v>
      </c>
      <c r="K177" s="26">
        <v>13.28</v>
      </c>
      <c r="L177" s="26">
        <v>685000</v>
      </c>
      <c r="M177" s="29">
        <f t="shared" si="2"/>
        <v>51581.325301204823</v>
      </c>
      <c r="N177" s="30">
        <v>42825</v>
      </c>
      <c r="O177" s="26" t="s">
        <v>900</v>
      </c>
      <c r="P177" s="26">
        <v>2017</v>
      </c>
      <c r="Q177" s="26"/>
    </row>
    <row r="178" spans="1:17" ht="12.75" customHeight="1" x14ac:dyDescent="0.25">
      <c r="A178" s="26">
        <v>1</v>
      </c>
      <c r="B178" s="27">
        <v>18</v>
      </c>
      <c r="C178" s="26" t="s">
        <v>32</v>
      </c>
      <c r="D178" s="28">
        <v>123998</v>
      </c>
      <c r="E178" s="26" t="s">
        <v>390</v>
      </c>
      <c r="F178" s="26" t="s">
        <v>3582</v>
      </c>
      <c r="G178" s="26" t="s">
        <v>3628</v>
      </c>
      <c r="H178" s="26">
        <v>11.04</v>
      </c>
      <c r="I178" s="26">
        <v>17.850000000000001</v>
      </c>
      <c r="J178" s="26">
        <v>6.81</v>
      </c>
      <c r="K178" s="26">
        <v>13.62</v>
      </c>
      <c r="L178" s="26">
        <v>715000</v>
      </c>
      <c r="M178" s="29">
        <f t="shared" si="2"/>
        <v>52496.328928046991</v>
      </c>
      <c r="N178" s="30">
        <v>42867</v>
      </c>
      <c r="O178" s="26" t="s">
        <v>900</v>
      </c>
      <c r="P178" s="26">
        <v>2017</v>
      </c>
      <c r="Q178" s="26"/>
    </row>
    <row r="179" spans="1:17" ht="12.75" customHeight="1" x14ac:dyDescent="0.25">
      <c r="A179" s="26">
        <v>1</v>
      </c>
      <c r="B179" s="27">
        <v>18</v>
      </c>
      <c r="C179" s="26" t="s">
        <v>40</v>
      </c>
      <c r="D179" s="28">
        <v>123985</v>
      </c>
      <c r="E179" s="26" t="s">
        <v>1046</v>
      </c>
      <c r="F179" s="26" t="s">
        <v>3582</v>
      </c>
      <c r="G179" s="26" t="s">
        <v>10643</v>
      </c>
      <c r="H179" s="26">
        <v>1.7</v>
      </c>
      <c r="I179" s="26">
        <v>7.43</v>
      </c>
      <c r="J179" s="26">
        <v>5.73</v>
      </c>
      <c r="K179" s="26">
        <v>11.46</v>
      </c>
      <c r="L179" s="26">
        <v>693000</v>
      </c>
      <c r="M179" s="29">
        <f t="shared" si="2"/>
        <v>60471.204188481672</v>
      </c>
      <c r="N179" s="30">
        <v>42825</v>
      </c>
      <c r="O179" s="26" t="s">
        <v>900</v>
      </c>
      <c r="P179" s="26">
        <v>2017</v>
      </c>
      <c r="Q179" s="26"/>
    </row>
    <row r="180" spans="1:17" ht="12.75" customHeight="1" x14ac:dyDescent="0.25">
      <c r="A180" s="26">
        <v>1</v>
      </c>
      <c r="B180" s="27">
        <v>18</v>
      </c>
      <c r="C180" s="26" t="s">
        <v>32</v>
      </c>
      <c r="D180" s="28">
        <v>123999</v>
      </c>
      <c r="E180" s="26" t="s">
        <v>849</v>
      </c>
      <c r="F180" s="26" t="s">
        <v>3582</v>
      </c>
      <c r="G180" s="26" t="s">
        <v>3629</v>
      </c>
      <c r="H180" s="26">
        <v>0</v>
      </c>
      <c r="I180" s="26">
        <v>1.03</v>
      </c>
      <c r="J180" s="26">
        <v>1.03</v>
      </c>
      <c r="K180" s="26">
        <v>2.06</v>
      </c>
      <c r="L180" s="26">
        <v>113400</v>
      </c>
      <c r="M180" s="29">
        <f t="shared" si="2"/>
        <v>55048.543689320388</v>
      </c>
      <c r="N180" s="30">
        <v>42867</v>
      </c>
      <c r="O180" s="26" t="s">
        <v>900</v>
      </c>
      <c r="P180" s="26">
        <v>2017</v>
      </c>
      <c r="Q180" s="26"/>
    </row>
    <row r="181" spans="1:17" ht="12.75" customHeight="1" x14ac:dyDescent="0.25">
      <c r="A181" s="26">
        <v>1</v>
      </c>
      <c r="B181" s="27">
        <v>18</v>
      </c>
      <c r="C181" s="26" t="s">
        <v>32</v>
      </c>
      <c r="D181" s="28">
        <v>125347</v>
      </c>
      <c r="E181" s="26" t="s">
        <v>137</v>
      </c>
      <c r="F181" s="26" t="s">
        <v>3582</v>
      </c>
      <c r="G181" s="26" t="s">
        <v>4287</v>
      </c>
      <c r="H181" s="26">
        <v>0</v>
      </c>
      <c r="I181" s="26">
        <v>1.6</v>
      </c>
      <c r="J181" s="26">
        <v>1.6</v>
      </c>
      <c r="K181" s="26">
        <v>3.2</v>
      </c>
      <c r="L181" s="26">
        <v>170967</v>
      </c>
      <c r="M181" s="29">
        <f t="shared" si="2"/>
        <v>53427.1875</v>
      </c>
      <c r="N181" s="30">
        <v>42867</v>
      </c>
      <c r="O181" s="26" t="s">
        <v>900</v>
      </c>
      <c r="P181" s="26">
        <v>2017</v>
      </c>
      <c r="Q181" s="26"/>
    </row>
    <row r="182" spans="1:17" ht="12.75" customHeight="1" x14ac:dyDescent="0.25">
      <c r="A182" s="26">
        <v>1</v>
      </c>
      <c r="B182" s="27">
        <v>18</v>
      </c>
      <c r="C182" s="26" t="s">
        <v>49</v>
      </c>
      <c r="D182" s="28">
        <v>125348</v>
      </c>
      <c r="E182" s="26" t="s">
        <v>137</v>
      </c>
      <c r="F182" s="26" t="s">
        <v>3582</v>
      </c>
      <c r="G182" s="26" t="s">
        <v>4288</v>
      </c>
      <c r="H182" s="26">
        <v>3.22</v>
      </c>
      <c r="I182" s="26">
        <v>4.96</v>
      </c>
      <c r="J182" s="26">
        <v>1.74</v>
      </c>
      <c r="K182" s="26">
        <v>3.48</v>
      </c>
      <c r="L182" s="26">
        <v>177289</v>
      </c>
      <c r="M182" s="29">
        <f t="shared" si="2"/>
        <v>50945.114942528737</v>
      </c>
      <c r="N182" s="30">
        <v>42867</v>
      </c>
      <c r="O182" s="26" t="s">
        <v>900</v>
      </c>
      <c r="P182" s="26">
        <v>2017</v>
      </c>
      <c r="Q182" s="26"/>
    </row>
    <row r="183" spans="1:17" ht="12.75" customHeight="1" x14ac:dyDescent="0.25">
      <c r="A183" s="26">
        <v>1</v>
      </c>
      <c r="B183" s="52">
        <v>18</v>
      </c>
      <c r="C183" s="26" t="s">
        <v>10644</v>
      </c>
      <c r="D183" s="28">
        <v>123970</v>
      </c>
      <c r="E183" s="26" t="s">
        <v>647</v>
      </c>
      <c r="F183" s="26" t="s">
        <v>3582</v>
      </c>
      <c r="G183" s="26" t="s">
        <v>10645</v>
      </c>
      <c r="H183" s="26">
        <v>29.82</v>
      </c>
      <c r="I183" s="26">
        <v>0.24</v>
      </c>
      <c r="J183" s="26">
        <v>1.38</v>
      </c>
      <c r="K183" s="26">
        <v>6.9</v>
      </c>
      <c r="L183" s="26">
        <v>346999.94</v>
      </c>
      <c r="M183" s="29">
        <f t="shared" si="2"/>
        <v>50289.846376811591</v>
      </c>
      <c r="N183" s="30">
        <v>42776</v>
      </c>
      <c r="O183" s="26" t="s">
        <v>900</v>
      </c>
      <c r="P183" s="26">
        <v>2017</v>
      </c>
      <c r="Q183" s="26"/>
    </row>
    <row r="184" spans="1:17" ht="12.75" customHeight="1" x14ac:dyDescent="0.25">
      <c r="A184" s="26">
        <v>1</v>
      </c>
      <c r="B184" s="27">
        <v>18</v>
      </c>
      <c r="C184" s="26" t="s">
        <v>169</v>
      </c>
      <c r="D184" s="28">
        <v>123988</v>
      </c>
      <c r="E184" s="26" t="s">
        <v>647</v>
      </c>
      <c r="F184" s="26" t="s">
        <v>3582</v>
      </c>
      <c r="G184" s="26" t="s">
        <v>3625</v>
      </c>
      <c r="H184" s="26">
        <v>0</v>
      </c>
      <c r="I184" s="26">
        <v>4.91</v>
      </c>
      <c r="J184" s="26">
        <v>4.91</v>
      </c>
      <c r="K184" s="26">
        <v>9.82</v>
      </c>
      <c r="L184" s="26">
        <v>423000</v>
      </c>
      <c r="M184" s="29">
        <f t="shared" si="2"/>
        <v>43075.356415478615</v>
      </c>
      <c r="N184" s="30">
        <v>42825</v>
      </c>
      <c r="O184" s="26" t="s">
        <v>900</v>
      </c>
      <c r="P184" s="26">
        <v>2017</v>
      </c>
      <c r="Q184" s="26"/>
    </row>
    <row r="185" spans="1:17" ht="12.75" customHeight="1" x14ac:dyDescent="0.25">
      <c r="A185" s="26">
        <v>1</v>
      </c>
      <c r="B185" s="27">
        <v>18</v>
      </c>
      <c r="C185" s="26" t="s">
        <v>83</v>
      </c>
      <c r="D185" s="28">
        <v>123994</v>
      </c>
      <c r="E185" s="26" t="s">
        <v>139</v>
      </c>
      <c r="F185" s="26" t="s">
        <v>3582</v>
      </c>
      <c r="G185" s="26" t="s">
        <v>10646</v>
      </c>
      <c r="H185" s="26">
        <v>0</v>
      </c>
      <c r="I185" s="26">
        <v>8.1999999999999993</v>
      </c>
      <c r="J185" s="26">
        <v>8.1999999999999993</v>
      </c>
      <c r="K185" s="26">
        <v>16.399999999999999</v>
      </c>
      <c r="L185" s="26">
        <v>894000</v>
      </c>
      <c r="M185" s="29">
        <f t="shared" si="2"/>
        <v>54512.195121951227</v>
      </c>
      <c r="N185" s="30">
        <v>42867</v>
      </c>
      <c r="O185" s="26" t="s">
        <v>900</v>
      </c>
      <c r="P185" s="26">
        <v>2017</v>
      </c>
      <c r="Q185" s="26"/>
    </row>
    <row r="186" spans="1:17" ht="12.75" customHeight="1" x14ac:dyDescent="0.25">
      <c r="A186" s="26">
        <v>1</v>
      </c>
      <c r="B186" s="27">
        <v>18</v>
      </c>
      <c r="C186" s="26" t="s">
        <v>49</v>
      </c>
      <c r="D186" s="28">
        <v>123967</v>
      </c>
      <c r="E186" s="26" t="s">
        <v>50</v>
      </c>
      <c r="F186" s="26" t="s">
        <v>3582</v>
      </c>
      <c r="G186" s="26" t="s">
        <v>10647</v>
      </c>
      <c r="H186" s="26">
        <v>9</v>
      </c>
      <c r="I186" s="26">
        <v>11.23</v>
      </c>
      <c r="J186" s="26">
        <v>2.23</v>
      </c>
      <c r="K186" s="26">
        <v>4.46</v>
      </c>
      <c r="L186" s="26">
        <v>374100</v>
      </c>
      <c r="M186" s="29">
        <f t="shared" si="2"/>
        <v>83878.923766816151</v>
      </c>
      <c r="N186" s="30">
        <v>42867</v>
      </c>
      <c r="O186" s="26" t="s">
        <v>900</v>
      </c>
      <c r="P186" s="26">
        <v>2017</v>
      </c>
      <c r="Q186" s="26"/>
    </row>
    <row r="187" spans="1:17" ht="12.75" customHeight="1" x14ac:dyDescent="0.25">
      <c r="A187" s="26">
        <v>1</v>
      </c>
      <c r="B187" s="27">
        <v>18</v>
      </c>
      <c r="C187" s="26" t="s">
        <v>83</v>
      </c>
      <c r="D187" s="28">
        <v>125102</v>
      </c>
      <c r="E187" s="26" t="s">
        <v>50</v>
      </c>
      <c r="F187" s="26" t="s">
        <v>3582</v>
      </c>
      <c r="G187" s="26" t="s">
        <v>10648</v>
      </c>
      <c r="H187" s="26">
        <v>0</v>
      </c>
      <c r="I187" s="26">
        <v>2.91</v>
      </c>
      <c r="J187" s="26">
        <v>2.91</v>
      </c>
      <c r="K187" s="26">
        <v>5.82</v>
      </c>
      <c r="L187" s="26">
        <v>341000</v>
      </c>
      <c r="M187" s="29">
        <f t="shared" si="2"/>
        <v>58591.065292096217</v>
      </c>
      <c r="N187" s="30">
        <v>42867</v>
      </c>
      <c r="O187" s="26" t="s">
        <v>900</v>
      </c>
      <c r="P187" s="26">
        <v>2017</v>
      </c>
      <c r="Q187" s="26"/>
    </row>
    <row r="188" spans="1:17" ht="12.75" customHeight="1" x14ac:dyDescent="0.25">
      <c r="A188" s="32">
        <v>1</v>
      </c>
      <c r="B188" s="27">
        <v>18</v>
      </c>
      <c r="C188" s="33" t="s">
        <v>40</v>
      </c>
      <c r="D188" s="28">
        <v>126478</v>
      </c>
      <c r="E188" s="33" t="s">
        <v>363</v>
      </c>
      <c r="F188" s="33" t="s">
        <v>3582</v>
      </c>
      <c r="G188" s="33" t="s">
        <v>4868</v>
      </c>
      <c r="H188" s="28">
        <v>34.19</v>
      </c>
      <c r="I188" s="28">
        <v>37.39</v>
      </c>
      <c r="J188" s="28">
        <v>3.2</v>
      </c>
      <c r="K188" s="28">
        <v>12.8</v>
      </c>
      <c r="L188" s="34">
        <v>1114542</v>
      </c>
      <c r="M188" s="35">
        <f t="shared" si="2"/>
        <v>87073.59375</v>
      </c>
      <c r="N188" s="36">
        <v>43231</v>
      </c>
      <c r="O188" s="33" t="s">
        <v>900</v>
      </c>
      <c r="P188" s="26">
        <v>2018</v>
      </c>
      <c r="Q188" s="26"/>
    </row>
    <row r="189" spans="1:17" ht="12.75" customHeight="1" x14ac:dyDescent="0.25">
      <c r="A189" s="32">
        <v>1</v>
      </c>
      <c r="B189" s="27">
        <v>18</v>
      </c>
      <c r="C189" s="33" t="s">
        <v>40</v>
      </c>
      <c r="D189" s="28">
        <v>126078</v>
      </c>
      <c r="E189" s="33" t="s">
        <v>379</v>
      </c>
      <c r="F189" s="33" t="s">
        <v>3582</v>
      </c>
      <c r="G189" s="33" t="s">
        <v>4642</v>
      </c>
      <c r="H189" s="28">
        <v>5.3</v>
      </c>
      <c r="I189" s="28">
        <v>11.98</v>
      </c>
      <c r="J189" s="28">
        <v>6.68</v>
      </c>
      <c r="K189" s="28">
        <v>13.36</v>
      </c>
      <c r="L189" s="34">
        <v>692100</v>
      </c>
      <c r="M189" s="35">
        <f t="shared" si="2"/>
        <v>51803.892215568863</v>
      </c>
      <c r="N189" s="36">
        <v>43231</v>
      </c>
      <c r="O189" s="33" t="s">
        <v>900</v>
      </c>
      <c r="P189" s="26">
        <v>2018</v>
      </c>
      <c r="Q189" s="26"/>
    </row>
    <row r="190" spans="1:17" ht="12.75" customHeight="1" x14ac:dyDescent="0.25">
      <c r="A190" s="32">
        <v>1</v>
      </c>
      <c r="B190" s="27">
        <v>18</v>
      </c>
      <c r="C190" s="33" t="s">
        <v>32</v>
      </c>
      <c r="D190" s="28">
        <v>126574</v>
      </c>
      <c r="E190" s="33" t="s">
        <v>390</v>
      </c>
      <c r="F190" s="33" t="s">
        <v>3582</v>
      </c>
      <c r="G190" s="33" t="s">
        <v>4933</v>
      </c>
      <c r="H190" s="28">
        <v>25.05</v>
      </c>
      <c r="I190" s="28">
        <v>31.07</v>
      </c>
      <c r="J190" s="28">
        <v>6.02</v>
      </c>
      <c r="K190" s="28">
        <v>12.04</v>
      </c>
      <c r="L190" s="34">
        <v>1031699</v>
      </c>
      <c r="M190" s="35">
        <f t="shared" si="2"/>
        <v>85689.285714285725</v>
      </c>
      <c r="N190" s="36">
        <v>43273</v>
      </c>
      <c r="O190" s="33" t="s">
        <v>900</v>
      </c>
      <c r="P190" s="26">
        <v>2018</v>
      </c>
      <c r="Q190" s="26"/>
    </row>
    <row r="191" spans="1:17" ht="12.75" customHeight="1" x14ac:dyDescent="0.25">
      <c r="A191" s="32">
        <v>1</v>
      </c>
      <c r="B191" s="27">
        <v>18</v>
      </c>
      <c r="C191" s="33" t="s">
        <v>40</v>
      </c>
      <c r="D191" s="28">
        <v>126083</v>
      </c>
      <c r="E191" s="33" t="s">
        <v>9416</v>
      </c>
      <c r="F191" s="33" t="s">
        <v>3582</v>
      </c>
      <c r="G191" s="33" t="s">
        <v>10649</v>
      </c>
      <c r="H191" s="28">
        <v>10.76</v>
      </c>
      <c r="I191" s="28">
        <v>16.02</v>
      </c>
      <c r="J191" s="28">
        <v>5.26</v>
      </c>
      <c r="K191" s="28">
        <v>10.52</v>
      </c>
      <c r="L191" s="34">
        <v>553600</v>
      </c>
      <c r="M191" s="35">
        <f t="shared" si="2"/>
        <v>52623.574144486694</v>
      </c>
      <c r="N191" s="36">
        <v>43231</v>
      </c>
      <c r="O191" s="33" t="s">
        <v>900</v>
      </c>
      <c r="P191" s="26">
        <v>2018</v>
      </c>
      <c r="Q191" s="26"/>
    </row>
    <row r="192" spans="1:17" ht="12.75" customHeight="1" x14ac:dyDescent="0.25">
      <c r="A192" s="32">
        <v>1</v>
      </c>
      <c r="B192" s="27">
        <v>18</v>
      </c>
      <c r="C192" s="33" t="s">
        <v>83</v>
      </c>
      <c r="D192" s="28">
        <v>126099</v>
      </c>
      <c r="E192" s="33" t="s">
        <v>2477</v>
      </c>
      <c r="F192" s="33" t="s">
        <v>3582</v>
      </c>
      <c r="G192" s="33" t="s">
        <v>10650</v>
      </c>
      <c r="H192" s="28">
        <v>0</v>
      </c>
      <c r="I192" s="28">
        <v>7</v>
      </c>
      <c r="J192" s="28">
        <v>7</v>
      </c>
      <c r="K192" s="28">
        <v>14</v>
      </c>
      <c r="L192" s="34">
        <v>990854</v>
      </c>
      <c r="M192" s="35">
        <f t="shared" si="2"/>
        <v>70775.28571428571</v>
      </c>
      <c r="N192" s="36">
        <v>43231</v>
      </c>
      <c r="O192" s="33" t="s">
        <v>900</v>
      </c>
      <c r="P192" s="26">
        <v>2018</v>
      </c>
      <c r="Q192" s="26"/>
    </row>
    <row r="193" spans="1:17" ht="12.75" customHeight="1" x14ac:dyDescent="0.25">
      <c r="A193" s="32">
        <v>1</v>
      </c>
      <c r="B193" s="27">
        <v>18</v>
      </c>
      <c r="C193" s="33" t="s">
        <v>83</v>
      </c>
      <c r="D193" s="28">
        <v>126054</v>
      </c>
      <c r="E193" s="33" t="s">
        <v>137</v>
      </c>
      <c r="F193" s="33" t="s">
        <v>3582</v>
      </c>
      <c r="G193" s="33" t="s">
        <v>4617</v>
      </c>
      <c r="H193" s="28">
        <v>9.82</v>
      </c>
      <c r="I193" s="28">
        <v>13.62</v>
      </c>
      <c r="J193" s="28">
        <v>3.8</v>
      </c>
      <c r="K193" s="28">
        <v>15.2</v>
      </c>
      <c r="L193" s="34">
        <v>1298200</v>
      </c>
      <c r="M193" s="35">
        <f t="shared" si="2"/>
        <v>85407.894736842107</v>
      </c>
      <c r="N193" s="36">
        <v>43140</v>
      </c>
      <c r="O193" s="33" t="s">
        <v>900</v>
      </c>
      <c r="P193" s="26">
        <v>2018</v>
      </c>
      <c r="Q193" s="26"/>
    </row>
    <row r="194" spans="1:17" ht="12.75" customHeight="1" x14ac:dyDescent="0.25">
      <c r="A194" s="32">
        <v>1</v>
      </c>
      <c r="B194" s="27">
        <v>18</v>
      </c>
      <c r="C194" s="33" t="s">
        <v>40</v>
      </c>
      <c r="D194" s="28">
        <v>126086</v>
      </c>
      <c r="E194" s="33" t="s">
        <v>50</v>
      </c>
      <c r="F194" s="33" t="s">
        <v>3582</v>
      </c>
      <c r="G194" s="33" t="s">
        <v>4652</v>
      </c>
      <c r="H194" s="28">
        <v>13.98</v>
      </c>
      <c r="I194" s="28">
        <v>17.059999999999999</v>
      </c>
      <c r="J194" s="28">
        <v>3.08</v>
      </c>
      <c r="K194" s="28">
        <v>6.16</v>
      </c>
      <c r="L194" s="34">
        <v>450900</v>
      </c>
      <c r="M194" s="35">
        <f t="shared" ref="M194:M257" si="3">L194/K194</f>
        <v>73198.051948051943</v>
      </c>
      <c r="N194" s="36">
        <v>43182</v>
      </c>
      <c r="O194" s="33" t="s">
        <v>900</v>
      </c>
      <c r="P194" s="26">
        <v>2018</v>
      </c>
      <c r="Q194" s="26"/>
    </row>
    <row r="195" spans="1:17" ht="12.75" customHeight="1" x14ac:dyDescent="0.25">
      <c r="A195" s="32">
        <v>1</v>
      </c>
      <c r="B195" s="27">
        <v>18</v>
      </c>
      <c r="C195" s="33" t="s">
        <v>169</v>
      </c>
      <c r="D195" s="28">
        <v>126059</v>
      </c>
      <c r="E195" s="33" t="s">
        <v>50</v>
      </c>
      <c r="F195" s="33" t="s">
        <v>3582</v>
      </c>
      <c r="G195" s="33" t="s">
        <v>4620</v>
      </c>
      <c r="H195" s="28">
        <v>12</v>
      </c>
      <c r="I195" s="28">
        <v>17.940000000000001</v>
      </c>
      <c r="J195" s="28">
        <v>5.94</v>
      </c>
      <c r="K195" s="28">
        <v>29.7</v>
      </c>
      <c r="L195" s="34">
        <v>1837460</v>
      </c>
      <c r="M195" s="35">
        <f t="shared" si="3"/>
        <v>61867.340067340068</v>
      </c>
      <c r="N195" s="36">
        <v>43231</v>
      </c>
      <c r="O195" s="33" t="s">
        <v>900</v>
      </c>
      <c r="P195" s="26">
        <v>2018</v>
      </c>
      <c r="Q195" s="26"/>
    </row>
    <row r="196" spans="1:17" ht="12.75" customHeight="1" x14ac:dyDescent="0.25">
      <c r="A196" s="26">
        <v>1</v>
      </c>
      <c r="B196" s="26">
        <f>VLOOKUP(C196,[1]Sheet6!B:D,3,FALSE)</f>
        <v>18</v>
      </c>
      <c r="C196" s="26" t="s">
        <v>169</v>
      </c>
      <c r="D196" s="26">
        <v>127831</v>
      </c>
      <c r="E196" s="26" t="s">
        <v>3919</v>
      </c>
      <c r="F196" s="26" t="s">
        <v>3582</v>
      </c>
      <c r="G196" s="26" t="s">
        <v>5829</v>
      </c>
      <c r="H196" s="26">
        <v>10.42</v>
      </c>
      <c r="I196" s="26">
        <v>19.420000000000002</v>
      </c>
      <c r="J196" s="26">
        <v>9</v>
      </c>
      <c r="K196" s="26">
        <v>18</v>
      </c>
      <c r="L196" s="34">
        <v>1070020</v>
      </c>
      <c r="M196" s="35">
        <f t="shared" si="3"/>
        <v>59445.555555555555</v>
      </c>
      <c r="N196" s="49">
        <v>43595</v>
      </c>
      <c r="O196" s="26" t="s">
        <v>900</v>
      </c>
      <c r="P196" s="26">
        <v>2019</v>
      </c>
      <c r="Q196" s="26"/>
    </row>
    <row r="197" spans="1:17" ht="12.75" customHeight="1" x14ac:dyDescent="0.25">
      <c r="A197" s="26">
        <v>1</v>
      </c>
      <c r="B197" s="26">
        <f>VLOOKUP(C197,[1]Sheet6!B:D,3,FALSE)</f>
        <v>18</v>
      </c>
      <c r="C197" s="26" t="s">
        <v>32</v>
      </c>
      <c r="D197" s="26">
        <v>127094</v>
      </c>
      <c r="E197" s="26" t="s">
        <v>50</v>
      </c>
      <c r="F197" s="26" t="s">
        <v>3582</v>
      </c>
      <c r="G197" s="26" t="s">
        <v>5292</v>
      </c>
      <c r="H197" s="26">
        <v>6.97</v>
      </c>
      <c r="I197" s="26">
        <v>17.25</v>
      </c>
      <c r="J197" s="26">
        <v>10.28</v>
      </c>
      <c r="K197" s="26">
        <v>20.56</v>
      </c>
      <c r="L197" s="34">
        <v>1470404</v>
      </c>
      <c r="M197" s="35">
        <f t="shared" si="3"/>
        <v>71517.704280155653</v>
      </c>
      <c r="N197" s="49">
        <v>43595</v>
      </c>
      <c r="O197" s="26" t="s">
        <v>900</v>
      </c>
      <c r="P197" s="26">
        <v>2019</v>
      </c>
      <c r="Q197" s="26"/>
    </row>
    <row r="198" spans="1:17" ht="12.75" customHeight="1" x14ac:dyDescent="0.25">
      <c r="A198" s="40">
        <v>1</v>
      </c>
      <c r="B198" s="27">
        <v>18</v>
      </c>
      <c r="C198" s="40" t="s">
        <v>10651</v>
      </c>
      <c r="D198" s="28">
        <v>101907.01</v>
      </c>
      <c r="E198" s="41" t="s">
        <v>1183</v>
      </c>
      <c r="F198" s="41" t="s">
        <v>3582</v>
      </c>
      <c r="G198" s="41" t="s">
        <v>10652</v>
      </c>
      <c r="H198" s="42">
        <v>0</v>
      </c>
      <c r="I198" s="42">
        <v>5.55</v>
      </c>
      <c r="J198" s="42">
        <v>5.55</v>
      </c>
      <c r="K198" s="42">
        <v>11.1</v>
      </c>
      <c r="L198" s="43">
        <v>345583</v>
      </c>
      <c r="M198" s="44">
        <f t="shared" si="3"/>
        <v>31133.603603603606</v>
      </c>
      <c r="N198" s="30">
        <v>42461</v>
      </c>
      <c r="O198" s="30" t="s">
        <v>900</v>
      </c>
      <c r="P198" s="26">
        <v>2016</v>
      </c>
      <c r="Q198" s="41"/>
    </row>
    <row r="199" spans="1:17" ht="12.75" customHeight="1" x14ac:dyDescent="0.25">
      <c r="A199" s="27">
        <v>1</v>
      </c>
      <c r="B199" s="27">
        <v>19</v>
      </c>
      <c r="C199" s="27" t="s">
        <v>287</v>
      </c>
      <c r="D199" s="28" t="s">
        <v>10653</v>
      </c>
      <c r="E199" s="26" t="s">
        <v>1257</v>
      </c>
      <c r="F199" s="26" t="s">
        <v>3582</v>
      </c>
      <c r="G199" s="26" t="s">
        <v>10654</v>
      </c>
      <c r="H199" s="37">
        <v>13.88</v>
      </c>
      <c r="I199" s="37">
        <v>20.76</v>
      </c>
      <c r="J199" s="37">
        <v>6.88</v>
      </c>
      <c r="K199" s="37">
        <v>33.416160000000005</v>
      </c>
      <c r="L199" s="38">
        <v>1482100</v>
      </c>
      <c r="M199" s="29">
        <f t="shared" si="3"/>
        <v>44352.792181986195</v>
      </c>
      <c r="N199" s="50">
        <v>41831</v>
      </c>
      <c r="O199" s="26" t="s">
        <v>900</v>
      </c>
      <c r="P199" s="26">
        <v>2014</v>
      </c>
      <c r="Q199" s="26"/>
    </row>
    <row r="200" spans="1:17" ht="12.75" customHeight="1" x14ac:dyDescent="0.25">
      <c r="A200" s="27">
        <v>1</v>
      </c>
      <c r="B200" s="27">
        <v>19</v>
      </c>
      <c r="C200" s="27" t="s">
        <v>292</v>
      </c>
      <c r="D200" s="28" t="s">
        <v>10655</v>
      </c>
      <c r="E200" s="26" t="s">
        <v>401</v>
      </c>
      <c r="F200" s="26" t="s">
        <v>3582</v>
      </c>
      <c r="G200" s="26" t="s">
        <v>10656</v>
      </c>
      <c r="H200" s="37">
        <v>2.58</v>
      </c>
      <c r="I200" s="37">
        <v>13.68</v>
      </c>
      <c r="J200" s="37">
        <v>11.1</v>
      </c>
      <c r="K200" s="37">
        <v>27.583500000000004</v>
      </c>
      <c r="L200" s="38">
        <v>1564231.53</v>
      </c>
      <c r="M200" s="29">
        <f t="shared" si="3"/>
        <v>56708.957528957522</v>
      </c>
      <c r="N200" s="50">
        <v>41733</v>
      </c>
      <c r="O200" s="26" t="s">
        <v>900</v>
      </c>
      <c r="P200" s="26">
        <v>2014</v>
      </c>
      <c r="Q200" s="26"/>
    </row>
    <row r="201" spans="1:17" ht="12.75" customHeight="1" x14ac:dyDescent="0.25">
      <c r="A201" s="27">
        <v>1</v>
      </c>
      <c r="B201" s="27">
        <v>19</v>
      </c>
      <c r="C201" s="27" t="s">
        <v>90</v>
      </c>
      <c r="D201" s="28" t="s">
        <v>10657</v>
      </c>
      <c r="E201" s="26" t="s">
        <v>139</v>
      </c>
      <c r="F201" s="26" t="s">
        <v>3582</v>
      </c>
      <c r="G201" s="26" t="s">
        <v>10658</v>
      </c>
      <c r="H201" s="37">
        <v>0</v>
      </c>
      <c r="I201" s="37">
        <v>7.67</v>
      </c>
      <c r="J201" s="37">
        <v>7.67</v>
      </c>
      <c r="K201" s="37">
        <v>30.68</v>
      </c>
      <c r="L201" s="38">
        <v>1474789.13</v>
      </c>
      <c r="M201" s="29">
        <f t="shared" si="3"/>
        <v>48070.0498696219</v>
      </c>
      <c r="N201" s="50">
        <v>41733</v>
      </c>
      <c r="O201" s="26" t="s">
        <v>900</v>
      </c>
      <c r="P201" s="26">
        <v>2014</v>
      </c>
      <c r="Q201" s="26"/>
    </row>
    <row r="202" spans="1:17" ht="12.75" customHeight="1" x14ac:dyDescent="0.25">
      <c r="A202" s="40">
        <v>1</v>
      </c>
      <c r="B202" s="27">
        <v>19</v>
      </c>
      <c r="C202" s="40" t="s">
        <v>256</v>
      </c>
      <c r="D202" s="28" t="s">
        <v>10659</v>
      </c>
      <c r="E202" s="41" t="s">
        <v>369</v>
      </c>
      <c r="F202" s="41" t="s">
        <v>3582</v>
      </c>
      <c r="G202" s="41" t="s">
        <v>10546</v>
      </c>
      <c r="H202" s="42">
        <v>6.6</v>
      </c>
      <c r="I202" s="42">
        <v>10.1</v>
      </c>
      <c r="J202" s="42">
        <v>9.5400000000000009</v>
      </c>
      <c r="K202" s="42">
        <v>22.628880000000009</v>
      </c>
      <c r="L202" s="43">
        <v>1503000</v>
      </c>
      <c r="M202" s="44">
        <f t="shared" si="3"/>
        <v>66419.548824334182</v>
      </c>
      <c r="N202" s="45">
        <v>42139</v>
      </c>
      <c r="O202" s="36" t="s">
        <v>900</v>
      </c>
      <c r="P202" s="26">
        <v>2015</v>
      </c>
      <c r="Q202" s="33"/>
    </row>
    <row r="203" spans="1:17" ht="12.75" customHeight="1" x14ac:dyDescent="0.25">
      <c r="A203" s="40">
        <v>1</v>
      </c>
      <c r="B203" s="27">
        <v>19</v>
      </c>
      <c r="C203" s="41" t="s">
        <v>276</v>
      </c>
      <c r="D203" s="28" t="s">
        <v>8472</v>
      </c>
      <c r="E203" s="41" t="s">
        <v>129</v>
      </c>
      <c r="F203" s="41" t="s">
        <v>3582</v>
      </c>
      <c r="G203" s="41" t="s">
        <v>10660</v>
      </c>
      <c r="H203" s="42">
        <v>7.36</v>
      </c>
      <c r="I203" s="42">
        <v>10.97</v>
      </c>
      <c r="J203" s="42">
        <v>3.61</v>
      </c>
      <c r="K203" s="42">
        <v>7.22</v>
      </c>
      <c r="L203" s="43">
        <v>372000</v>
      </c>
      <c r="M203" s="44">
        <f t="shared" si="3"/>
        <v>51523.545706371195</v>
      </c>
      <c r="N203" s="30">
        <v>42090</v>
      </c>
      <c r="O203" s="41" t="s">
        <v>900</v>
      </c>
      <c r="P203" s="26">
        <v>2015</v>
      </c>
      <c r="Q203" s="41"/>
    </row>
    <row r="204" spans="1:17" ht="12.75" customHeight="1" x14ac:dyDescent="0.25">
      <c r="A204" s="40">
        <v>1</v>
      </c>
      <c r="B204" s="27">
        <v>19</v>
      </c>
      <c r="C204" s="40" t="s">
        <v>292</v>
      </c>
      <c r="D204" s="28">
        <v>121035</v>
      </c>
      <c r="E204" s="41" t="s">
        <v>129</v>
      </c>
      <c r="F204" s="41" t="s">
        <v>3582</v>
      </c>
      <c r="G204" s="41" t="s">
        <v>10661</v>
      </c>
      <c r="H204" s="42">
        <v>16.670000000000002</v>
      </c>
      <c r="I204" s="42">
        <v>20.8</v>
      </c>
      <c r="J204" s="42">
        <v>4.13</v>
      </c>
      <c r="K204" s="42">
        <v>13.682690000000001</v>
      </c>
      <c r="L204" s="43">
        <v>656000</v>
      </c>
      <c r="M204" s="44">
        <f t="shared" si="3"/>
        <v>47943.788830997408</v>
      </c>
      <c r="N204" s="45">
        <v>42195</v>
      </c>
      <c r="O204" s="36" t="s">
        <v>900</v>
      </c>
      <c r="P204" s="26">
        <v>2015</v>
      </c>
      <c r="Q204" s="41" t="s">
        <v>10530</v>
      </c>
    </row>
    <row r="205" spans="1:17" ht="12.75" customHeight="1" x14ac:dyDescent="0.25">
      <c r="A205" s="40">
        <v>1</v>
      </c>
      <c r="B205" s="27">
        <v>19</v>
      </c>
      <c r="C205" s="41" t="s">
        <v>292</v>
      </c>
      <c r="D205" s="28" t="s">
        <v>10096</v>
      </c>
      <c r="E205" s="41" t="s">
        <v>1772</v>
      </c>
      <c r="F205" s="41" t="s">
        <v>3582</v>
      </c>
      <c r="G205" s="41" t="s">
        <v>10662</v>
      </c>
      <c r="H205" s="42">
        <v>4.8899999999999997</v>
      </c>
      <c r="I205" s="42">
        <v>13.84</v>
      </c>
      <c r="J205" s="42">
        <v>8.9500000000000011</v>
      </c>
      <c r="K205" s="42">
        <v>17.900000000000002</v>
      </c>
      <c r="L205" s="43">
        <v>790000</v>
      </c>
      <c r="M205" s="44">
        <f t="shared" si="3"/>
        <v>44134.0782122905</v>
      </c>
      <c r="N205" s="30">
        <v>42048</v>
      </c>
      <c r="O205" s="41" t="s">
        <v>900</v>
      </c>
      <c r="P205" s="26">
        <v>2015</v>
      </c>
      <c r="Q205" s="41"/>
    </row>
    <row r="206" spans="1:17" ht="12.75" customHeight="1" x14ac:dyDescent="0.25">
      <c r="A206" s="40">
        <v>1</v>
      </c>
      <c r="B206" s="27">
        <v>19</v>
      </c>
      <c r="C206" s="40" t="s">
        <v>276</v>
      </c>
      <c r="D206" s="28">
        <v>122460</v>
      </c>
      <c r="E206" s="41" t="s">
        <v>129</v>
      </c>
      <c r="F206" s="41" t="s">
        <v>3582</v>
      </c>
      <c r="G206" s="41" t="s">
        <v>10663</v>
      </c>
      <c r="H206" s="42">
        <v>11.45</v>
      </c>
      <c r="I206" s="42">
        <v>14.69</v>
      </c>
      <c r="J206" s="42">
        <v>3.24</v>
      </c>
      <c r="K206" s="42">
        <v>16.2</v>
      </c>
      <c r="L206" s="43">
        <v>504950</v>
      </c>
      <c r="M206" s="44">
        <f t="shared" si="3"/>
        <v>31169.753086419754</v>
      </c>
      <c r="N206" s="30">
        <v>42461</v>
      </c>
      <c r="O206" s="30" t="s">
        <v>900</v>
      </c>
      <c r="P206" s="26">
        <v>2016</v>
      </c>
      <c r="Q206" s="41"/>
    </row>
    <row r="207" spans="1:17" ht="12.75" customHeight="1" x14ac:dyDescent="0.25">
      <c r="A207" s="26">
        <v>1</v>
      </c>
      <c r="B207" s="27">
        <v>19</v>
      </c>
      <c r="C207" s="26" t="s">
        <v>287</v>
      </c>
      <c r="D207" s="28">
        <v>123968</v>
      </c>
      <c r="E207" s="26" t="s">
        <v>363</v>
      </c>
      <c r="F207" s="26" t="s">
        <v>3582</v>
      </c>
      <c r="G207" s="26" t="s">
        <v>10664</v>
      </c>
      <c r="H207" s="26">
        <v>0</v>
      </c>
      <c r="I207" s="26">
        <v>2.78</v>
      </c>
      <c r="J207" s="26">
        <v>2.78</v>
      </c>
      <c r="K207" s="26">
        <v>5.56</v>
      </c>
      <c r="L207" s="26">
        <v>255000</v>
      </c>
      <c r="M207" s="29">
        <f t="shared" si="3"/>
        <v>45863.309352517987</v>
      </c>
      <c r="N207" s="30">
        <v>42776</v>
      </c>
      <c r="O207" s="26" t="s">
        <v>900</v>
      </c>
      <c r="P207" s="26">
        <v>2017</v>
      </c>
      <c r="Q207" s="26"/>
    </row>
    <row r="208" spans="1:17" x14ac:dyDescent="0.25">
      <c r="A208" s="26">
        <v>1</v>
      </c>
      <c r="B208" s="27">
        <v>19</v>
      </c>
      <c r="C208" s="26" t="s">
        <v>287</v>
      </c>
      <c r="D208" s="28">
        <v>123964</v>
      </c>
      <c r="E208" s="26" t="s">
        <v>129</v>
      </c>
      <c r="F208" s="26" t="s">
        <v>3582</v>
      </c>
      <c r="G208" s="26" t="s">
        <v>10665</v>
      </c>
      <c r="H208" s="26">
        <v>0</v>
      </c>
      <c r="I208" s="26">
        <v>4.4000000000000004</v>
      </c>
      <c r="J208" s="26">
        <v>4.4000000000000004</v>
      </c>
      <c r="K208" s="26">
        <v>17.600000000000001</v>
      </c>
      <c r="L208" s="26">
        <v>901000</v>
      </c>
      <c r="M208" s="29">
        <f t="shared" si="3"/>
        <v>51193.181818181816</v>
      </c>
      <c r="N208" s="30">
        <v>42776</v>
      </c>
      <c r="O208" s="26" t="s">
        <v>900</v>
      </c>
      <c r="P208" s="26">
        <v>2017</v>
      </c>
      <c r="Q208" s="26"/>
    </row>
    <row r="209" spans="1:17" ht="12.75" customHeight="1" x14ac:dyDescent="0.25">
      <c r="A209" s="26">
        <v>1</v>
      </c>
      <c r="B209" s="27">
        <v>19</v>
      </c>
      <c r="C209" s="26" t="s">
        <v>90</v>
      </c>
      <c r="D209" s="28">
        <v>124000</v>
      </c>
      <c r="E209" s="26" t="s">
        <v>2679</v>
      </c>
      <c r="F209" s="26" t="s">
        <v>3582</v>
      </c>
      <c r="G209" s="26" t="s">
        <v>10666</v>
      </c>
      <c r="H209" s="26">
        <v>0</v>
      </c>
      <c r="I209" s="26">
        <v>2.4900000000000002</v>
      </c>
      <c r="J209" s="26">
        <v>2.4900000000000002</v>
      </c>
      <c r="K209" s="26">
        <v>4.9800000000000004</v>
      </c>
      <c r="L209" s="26">
        <v>217800</v>
      </c>
      <c r="M209" s="29">
        <f t="shared" si="3"/>
        <v>43734.93975903614</v>
      </c>
      <c r="N209" s="30">
        <v>42867</v>
      </c>
      <c r="O209" s="26" t="s">
        <v>900</v>
      </c>
      <c r="P209" s="26">
        <v>2017</v>
      </c>
      <c r="Q209" s="26"/>
    </row>
    <row r="210" spans="1:17" ht="12.75" customHeight="1" x14ac:dyDescent="0.25">
      <c r="A210" s="26">
        <v>1</v>
      </c>
      <c r="B210" s="27">
        <v>19</v>
      </c>
      <c r="C210" s="26" t="s">
        <v>287</v>
      </c>
      <c r="D210" s="28">
        <v>85051.01</v>
      </c>
      <c r="E210" s="26" t="s">
        <v>385</v>
      </c>
      <c r="F210" s="26" t="s">
        <v>3582</v>
      </c>
      <c r="G210" s="26" t="s">
        <v>10667</v>
      </c>
      <c r="H210" s="26">
        <v>7.34</v>
      </c>
      <c r="I210" s="26">
        <v>17</v>
      </c>
      <c r="J210" s="26">
        <v>9.66</v>
      </c>
      <c r="K210" s="26">
        <v>19.725719999999999</v>
      </c>
      <c r="L210" s="26">
        <v>934000</v>
      </c>
      <c r="M210" s="29">
        <f t="shared" si="3"/>
        <v>47349.348971799256</v>
      </c>
      <c r="N210" s="30">
        <v>42776</v>
      </c>
      <c r="O210" s="26" t="s">
        <v>900</v>
      </c>
      <c r="P210" s="26">
        <v>2017</v>
      </c>
      <c r="Q210" s="26"/>
    </row>
    <row r="211" spans="1:17" ht="12.75" customHeight="1" x14ac:dyDescent="0.25">
      <c r="A211" s="32">
        <v>1</v>
      </c>
      <c r="B211" s="27">
        <v>19</v>
      </c>
      <c r="C211" s="33" t="s">
        <v>271</v>
      </c>
      <c r="D211" s="28">
        <v>126092</v>
      </c>
      <c r="E211" s="33" t="s">
        <v>435</v>
      </c>
      <c r="F211" s="33" t="s">
        <v>3582</v>
      </c>
      <c r="G211" s="33" t="s">
        <v>4657</v>
      </c>
      <c r="H211" s="28">
        <v>0</v>
      </c>
      <c r="I211" s="28">
        <v>1.07</v>
      </c>
      <c r="J211" s="28">
        <v>1.07</v>
      </c>
      <c r="K211" s="28">
        <v>2.14</v>
      </c>
      <c r="L211" s="34">
        <v>105912</v>
      </c>
      <c r="M211" s="35">
        <f t="shared" si="3"/>
        <v>49491.588785046726</v>
      </c>
      <c r="N211" s="36">
        <v>43231</v>
      </c>
      <c r="O211" s="33" t="s">
        <v>900</v>
      </c>
      <c r="P211" s="26">
        <v>2018</v>
      </c>
      <c r="Q211" s="26"/>
    </row>
    <row r="212" spans="1:17" ht="12.75" customHeight="1" x14ac:dyDescent="0.25">
      <c r="A212" s="32">
        <v>1</v>
      </c>
      <c r="B212" s="27">
        <v>19</v>
      </c>
      <c r="C212" s="33" t="s">
        <v>276</v>
      </c>
      <c r="D212" s="28">
        <v>126057</v>
      </c>
      <c r="E212" s="33" t="s">
        <v>8822</v>
      </c>
      <c r="F212" s="33" t="s">
        <v>3582</v>
      </c>
      <c r="G212" s="33" t="s">
        <v>10668</v>
      </c>
      <c r="H212" s="28">
        <v>0</v>
      </c>
      <c r="I212" s="28">
        <v>6.45</v>
      </c>
      <c r="J212" s="28">
        <v>6.45</v>
      </c>
      <c r="K212" s="28">
        <v>12.9</v>
      </c>
      <c r="L212" s="34">
        <v>648300</v>
      </c>
      <c r="M212" s="35">
        <f t="shared" si="3"/>
        <v>50255.813953488374</v>
      </c>
      <c r="N212" s="36">
        <v>43140</v>
      </c>
      <c r="O212" s="33" t="s">
        <v>900</v>
      </c>
      <c r="P212" s="26">
        <v>2018</v>
      </c>
      <c r="Q212" s="26"/>
    </row>
    <row r="213" spans="1:17" ht="12.75" customHeight="1" x14ac:dyDescent="0.25">
      <c r="A213" s="32">
        <v>1</v>
      </c>
      <c r="B213" s="27">
        <v>19</v>
      </c>
      <c r="C213" s="33" t="s">
        <v>287</v>
      </c>
      <c r="D213" s="28">
        <v>126056</v>
      </c>
      <c r="E213" s="33" t="s">
        <v>8822</v>
      </c>
      <c r="F213" s="33" t="s">
        <v>3582</v>
      </c>
      <c r="G213" s="33" t="s">
        <v>10669</v>
      </c>
      <c r="H213" s="28">
        <v>0</v>
      </c>
      <c r="I213" s="28">
        <v>1.76</v>
      </c>
      <c r="J213" s="28">
        <v>1.76</v>
      </c>
      <c r="K213" s="28">
        <v>3.52</v>
      </c>
      <c r="L213" s="34">
        <v>225300</v>
      </c>
      <c r="M213" s="35">
        <f t="shared" si="3"/>
        <v>64005.681818181816</v>
      </c>
      <c r="N213" s="36">
        <v>43140</v>
      </c>
      <c r="O213" s="33" t="s">
        <v>900</v>
      </c>
      <c r="P213" s="26">
        <v>2018</v>
      </c>
      <c r="Q213" s="26"/>
    </row>
    <row r="214" spans="1:17" ht="12.75" customHeight="1" x14ac:dyDescent="0.25">
      <c r="A214" s="32">
        <v>1</v>
      </c>
      <c r="B214" s="27">
        <v>19</v>
      </c>
      <c r="C214" s="33" t="s">
        <v>192</v>
      </c>
      <c r="D214" s="28">
        <v>126037</v>
      </c>
      <c r="E214" s="33" t="s">
        <v>401</v>
      </c>
      <c r="F214" s="33" t="s">
        <v>3582</v>
      </c>
      <c r="G214" s="33" t="s">
        <v>10670</v>
      </c>
      <c r="H214" s="28">
        <v>0</v>
      </c>
      <c r="I214" s="28">
        <v>4.4000000000000004</v>
      </c>
      <c r="J214" s="28">
        <v>4.4000000000000004</v>
      </c>
      <c r="K214" s="28">
        <v>8.8000000000000007</v>
      </c>
      <c r="L214" s="34">
        <v>503000</v>
      </c>
      <c r="M214" s="35">
        <f t="shared" si="3"/>
        <v>57159.090909090904</v>
      </c>
      <c r="N214" s="36">
        <v>43140</v>
      </c>
      <c r="O214" s="33" t="s">
        <v>900</v>
      </c>
      <c r="P214" s="26">
        <v>2018</v>
      </c>
      <c r="Q214" s="26"/>
    </row>
    <row r="215" spans="1:17" ht="12.75" customHeight="1" x14ac:dyDescent="0.25">
      <c r="A215" s="32">
        <v>1</v>
      </c>
      <c r="B215" s="27">
        <v>19</v>
      </c>
      <c r="C215" s="33" t="s">
        <v>90</v>
      </c>
      <c r="D215" s="28">
        <v>126089</v>
      </c>
      <c r="E215" s="33" t="s">
        <v>1463</v>
      </c>
      <c r="F215" s="33" t="s">
        <v>3582</v>
      </c>
      <c r="G215" s="33" t="s">
        <v>4655</v>
      </c>
      <c r="H215" s="28">
        <v>0</v>
      </c>
      <c r="I215" s="28">
        <v>1.51</v>
      </c>
      <c r="J215" s="28">
        <v>1.51</v>
      </c>
      <c r="K215" s="28">
        <v>3.02</v>
      </c>
      <c r="L215" s="34">
        <v>272788</v>
      </c>
      <c r="M215" s="35">
        <f t="shared" si="3"/>
        <v>90327.152317880798</v>
      </c>
      <c r="N215" s="36">
        <v>43231</v>
      </c>
      <c r="O215" s="33" t="s">
        <v>900</v>
      </c>
      <c r="P215" s="26">
        <v>2018</v>
      </c>
      <c r="Q215" s="26"/>
    </row>
    <row r="216" spans="1:17" ht="12.75" customHeight="1" x14ac:dyDescent="0.25">
      <c r="A216" s="32">
        <v>1</v>
      </c>
      <c r="B216" s="27">
        <v>19</v>
      </c>
      <c r="C216" s="33" t="s">
        <v>271</v>
      </c>
      <c r="D216" s="28">
        <v>126088</v>
      </c>
      <c r="E216" s="33" t="s">
        <v>1463</v>
      </c>
      <c r="F216" s="33" t="s">
        <v>3582</v>
      </c>
      <c r="G216" s="33" t="s">
        <v>4653</v>
      </c>
      <c r="H216" s="28">
        <v>0</v>
      </c>
      <c r="I216" s="28">
        <v>2.0499999999999998</v>
      </c>
      <c r="J216" s="28">
        <v>2.0499999999999998</v>
      </c>
      <c r="K216" s="28">
        <v>4.0999999999999996</v>
      </c>
      <c r="L216" s="34">
        <v>357649</v>
      </c>
      <c r="M216" s="35">
        <f t="shared" si="3"/>
        <v>87231.463414634156</v>
      </c>
      <c r="N216" s="36">
        <v>43231</v>
      </c>
      <c r="O216" s="33" t="s">
        <v>900</v>
      </c>
      <c r="P216" s="26">
        <v>2018</v>
      </c>
      <c r="Q216" s="26"/>
    </row>
    <row r="217" spans="1:17" ht="12.75" customHeight="1" x14ac:dyDescent="0.25">
      <c r="A217" s="32">
        <v>1</v>
      </c>
      <c r="B217" s="27">
        <v>19</v>
      </c>
      <c r="C217" s="33" t="s">
        <v>271</v>
      </c>
      <c r="D217" s="28">
        <v>126090</v>
      </c>
      <c r="E217" s="33" t="s">
        <v>1463</v>
      </c>
      <c r="F217" s="33" t="s">
        <v>3582</v>
      </c>
      <c r="G217" s="33" t="s">
        <v>4656</v>
      </c>
      <c r="H217" s="28">
        <v>0</v>
      </c>
      <c r="I217" s="28">
        <v>5.45</v>
      </c>
      <c r="J217" s="28">
        <v>5.45</v>
      </c>
      <c r="K217" s="28">
        <v>10.9</v>
      </c>
      <c r="L217" s="34">
        <v>674860</v>
      </c>
      <c r="M217" s="35">
        <f t="shared" si="3"/>
        <v>61913.761467889904</v>
      </c>
      <c r="N217" s="36">
        <v>43231</v>
      </c>
      <c r="O217" s="33" t="s">
        <v>900</v>
      </c>
      <c r="P217" s="26">
        <v>2018</v>
      </c>
      <c r="Q217" s="26"/>
    </row>
    <row r="218" spans="1:17" ht="12.75" customHeight="1" x14ac:dyDescent="0.25">
      <c r="A218" s="26">
        <v>1</v>
      </c>
      <c r="B218" s="26">
        <f>VLOOKUP(C218,[1]Sheet6!B:D,3,FALSE)</f>
        <v>19</v>
      </c>
      <c r="C218" s="26" t="s">
        <v>292</v>
      </c>
      <c r="D218" s="26">
        <v>127839</v>
      </c>
      <c r="E218" s="26" t="s">
        <v>129</v>
      </c>
      <c r="F218" s="26" t="s">
        <v>3582</v>
      </c>
      <c r="G218" s="26" t="s">
        <v>5836</v>
      </c>
      <c r="H218" s="26">
        <v>0</v>
      </c>
      <c r="I218" s="26">
        <v>6.1</v>
      </c>
      <c r="J218" s="26">
        <v>6.1</v>
      </c>
      <c r="K218" s="26">
        <v>17.122699999999998</v>
      </c>
      <c r="L218" s="34">
        <v>893300</v>
      </c>
      <c r="M218" s="35">
        <f t="shared" si="3"/>
        <v>52170.510491920089</v>
      </c>
      <c r="N218" s="49">
        <v>43595</v>
      </c>
      <c r="O218" s="26" t="s">
        <v>900</v>
      </c>
      <c r="P218" s="26">
        <v>2019</v>
      </c>
      <c r="Q218" s="26"/>
    </row>
    <row r="219" spans="1:17" ht="12.75" customHeight="1" x14ac:dyDescent="0.25">
      <c r="A219" s="26">
        <v>1</v>
      </c>
      <c r="B219" s="26">
        <f>VLOOKUP(C219,[1]Sheet6!B:D,3,FALSE)</f>
        <v>19</v>
      </c>
      <c r="C219" s="26" t="s">
        <v>90</v>
      </c>
      <c r="D219" s="26">
        <v>127818</v>
      </c>
      <c r="E219" s="26" t="s">
        <v>5813</v>
      </c>
      <c r="F219" s="26" t="s">
        <v>3582</v>
      </c>
      <c r="G219" s="26" t="s">
        <v>5814</v>
      </c>
      <c r="H219" s="26">
        <v>0</v>
      </c>
      <c r="I219" s="26">
        <v>3.48</v>
      </c>
      <c r="J219" s="26">
        <v>3.48</v>
      </c>
      <c r="K219" s="26">
        <v>6.96</v>
      </c>
      <c r="L219" s="34">
        <v>660100</v>
      </c>
      <c r="M219" s="35">
        <f t="shared" si="3"/>
        <v>94841.954022988502</v>
      </c>
      <c r="N219" s="49">
        <v>43595</v>
      </c>
      <c r="O219" s="26" t="s">
        <v>900</v>
      </c>
      <c r="P219" s="26">
        <v>2019</v>
      </c>
      <c r="Q219" s="26"/>
    </row>
    <row r="220" spans="1:17" ht="12.75" customHeight="1" x14ac:dyDescent="0.25">
      <c r="A220" s="26">
        <v>1</v>
      </c>
      <c r="B220" s="53">
        <v>19</v>
      </c>
      <c r="C220" s="26" t="s">
        <v>10452</v>
      </c>
      <c r="D220" s="26">
        <v>127833</v>
      </c>
      <c r="E220" s="26" t="s">
        <v>647</v>
      </c>
      <c r="F220" s="26" t="s">
        <v>3582</v>
      </c>
      <c r="G220" s="26" t="s">
        <v>10453</v>
      </c>
      <c r="H220" s="26">
        <v>0</v>
      </c>
      <c r="I220" s="26">
        <v>5.0999999999999996</v>
      </c>
      <c r="J220" s="26">
        <v>5.0999999999999996</v>
      </c>
      <c r="K220" s="26">
        <v>10.199999999999999</v>
      </c>
      <c r="L220" s="34">
        <v>518000</v>
      </c>
      <c r="M220" s="35">
        <f t="shared" si="3"/>
        <v>50784.313725490203</v>
      </c>
      <c r="N220" s="49">
        <v>43553</v>
      </c>
      <c r="O220" s="26" t="s">
        <v>900</v>
      </c>
      <c r="P220" s="26">
        <v>2019</v>
      </c>
      <c r="Q220" s="26"/>
    </row>
    <row r="221" spans="1:17" ht="12.75" customHeight="1" x14ac:dyDescent="0.25">
      <c r="A221" s="26">
        <v>1</v>
      </c>
      <c r="B221" s="26">
        <f>VLOOKUP(C221,[1]Sheet6!B:D,3,FALSE)</f>
        <v>19</v>
      </c>
      <c r="C221" s="26" t="s">
        <v>256</v>
      </c>
      <c r="D221" s="26">
        <v>127139</v>
      </c>
      <c r="E221" s="26" t="s">
        <v>1463</v>
      </c>
      <c r="F221" s="26" t="s">
        <v>3582</v>
      </c>
      <c r="G221" s="26" t="s">
        <v>5316</v>
      </c>
      <c r="H221" s="26">
        <v>11.15</v>
      </c>
      <c r="I221" s="26">
        <v>16.97</v>
      </c>
      <c r="J221" s="26">
        <v>5.82</v>
      </c>
      <c r="K221" s="26">
        <v>12.5421</v>
      </c>
      <c r="L221" s="34">
        <v>678190</v>
      </c>
      <c r="M221" s="35">
        <f t="shared" si="3"/>
        <v>54073.081860294529</v>
      </c>
      <c r="N221" s="49">
        <v>43637</v>
      </c>
      <c r="O221" s="26" t="s">
        <v>900</v>
      </c>
      <c r="P221" s="26">
        <v>2019</v>
      </c>
      <c r="Q221" s="26"/>
    </row>
    <row r="222" spans="1:17" ht="12.75" customHeight="1" x14ac:dyDescent="0.25">
      <c r="A222" s="27">
        <v>2</v>
      </c>
      <c r="B222" s="27">
        <v>27</v>
      </c>
      <c r="C222" s="27" t="s">
        <v>280</v>
      </c>
      <c r="D222" s="28" t="s">
        <v>10671</v>
      </c>
      <c r="E222" s="26" t="s">
        <v>448</v>
      </c>
      <c r="F222" s="26" t="s">
        <v>3582</v>
      </c>
      <c r="G222" s="26" t="s">
        <v>10672</v>
      </c>
      <c r="H222" s="37">
        <v>2.2800000000000002</v>
      </c>
      <c r="I222" s="37">
        <v>5.38</v>
      </c>
      <c r="J222" s="37">
        <v>2.78</v>
      </c>
      <c r="K222" s="37">
        <v>6.7442799999999998</v>
      </c>
      <c r="L222" s="38">
        <v>447283.57</v>
      </c>
      <c r="M222" s="29">
        <f t="shared" si="3"/>
        <v>66320.433018795185</v>
      </c>
      <c r="N222" s="50">
        <v>41684</v>
      </c>
      <c r="O222" s="26" t="s">
        <v>900</v>
      </c>
      <c r="P222" s="26">
        <v>2014</v>
      </c>
      <c r="Q222" s="26"/>
    </row>
    <row r="223" spans="1:17" ht="12.75" customHeight="1" x14ac:dyDescent="0.25">
      <c r="A223" s="27">
        <v>2</v>
      </c>
      <c r="B223" s="27">
        <v>27</v>
      </c>
      <c r="C223" s="27" t="s">
        <v>199</v>
      </c>
      <c r="D223" s="28" t="s">
        <v>10673</v>
      </c>
      <c r="E223" s="26" t="s">
        <v>4675</v>
      </c>
      <c r="F223" s="26" t="s">
        <v>3582</v>
      </c>
      <c r="G223" s="26" t="s">
        <v>10674</v>
      </c>
      <c r="H223" s="37">
        <v>12.38</v>
      </c>
      <c r="I223" s="37">
        <v>18.309999999999999</v>
      </c>
      <c r="J223" s="37">
        <v>5.93</v>
      </c>
      <c r="K223" s="37">
        <v>11.86</v>
      </c>
      <c r="L223" s="38">
        <v>524321.37</v>
      </c>
      <c r="M223" s="29">
        <f t="shared" si="3"/>
        <v>44209.221753794271</v>
      </c>
      <c r="N223" s="50">
        <v>41684</v>
      </c>
      <c r="O223" s="26" t="s">
        <v>900</v>
      </c>
      <c r="P223" s="26">
        <v>2014</v>
      </c>
      <c r="Q223" s="26"/>
    </row>
    <row r="224" spans="1:17" ht="12.75" customHeight="1" x14ac:dyDescent="0.25">
      <c r="A224" s="40">
        <v>2</v>
      </c>
      <c r="B224" s="27">
        <v>27</v>
      </c>
      <c r="C224" s="40" t="s">
        <v>278</v>
      </c>
      <c r="D224" s="28">
        <v>84431.01</v>
      </c>
      <c r="E224" s="41" t="s">
        <v>442</v>
      </c>
      <c r="F224" s="41" t="s">
        <v>3582</v>
      </c>
      <c r="G224" s="41" t="s">
        <v>10675</v>
      </c>
      <c r="H224" s="42">
        <v>0.32</v>
      </c>
      <c r="I224" s="42">
        <v>3.37</v>
      </c>
      <c r="J224" s="42">
        <v>3.05</v>
      </c>
      <c r="K224" s="42">
        <v>6.68255</v>
      </c>
      <c r="L224" s="43">
        <v>519395</v>
      </c>
      <c r="M224" s="44">
        <f t="shared" si="3"/>
        <v>77724.072397512922</v>
      </c>
      <c r="N224" s="45">
        <v>42139</v>
      </c>
      <c r="O224" s="36" t="s">
        <v>900</v>
      </c>
      <c r="P224" s="26">
        <v>2015</v>
      </c>
      <c r="Q224" s="33"/>
    </row>
    <row r="225" spans="1:17" ht="12.75" customHeight="1" x14ac:dyDescent="0.25">
      <c r="A225" s="40">
        <v>2</v>
      </c>
      <c r="B225" s="27">
        <v>27</v>
      </c>
      <c r="C225" s="40" t="s">
        <v>194</v>
      </c>
      <c r="D225" s="28">
        <v>122520</v>
      </c>
      <c r="E225" s="41" t="s">
        <v>442</v>
      </c>
      <c r="F225" s="41" t="s">
        <v>3582</v>
      </c>
      <c r="G225" s="41" t="s">
        <v>10676</v>
      </c>
      <c r="H225" s="42">
        <v>0</v>
      </c>
      <c r="I225" s="42">
        <v>4.6900000000000004</v>
      </c>
      <c r="J225" s="42">
        <v>4.6900000000000004</v>
      </c>
      <c r="K225" s="42">
        <v>9.3800000000000008</v>
      </c>
      <c r="L225" s="43">
        <v>424000</v>
      </c>
      <c r="M225" s="44">
        <f t="shared" si="3"/>
        <v>45202.558635394453</v>
      </c>
      <c r="N225" s="30">
        <v>42461</v>
      </c>
      <c r="O225" s="30" t="s">
        <v>900</v>
      </c>
      <c r="P225" s="26">
        <v>2016</v>
      </c>
      <c r="Q225" s="41"/>
    </row>
    <row r="226" spans="1:17" ht="12.75" customHeight="1" x14ac:dyDescent="0.25">
      <c r="A226" s="27">
        <v>2</v>
      </c>
      <c r="B226" s="27">
        <v>28</v>
      </c>
      <c r="C226" s="26" t="s">
        <v>124</v>
      </c>
      <c r="D226" s="28" t="s">
        <v>9826</v>
      </c>
      <c r="E226" s="26" t="s">
        <v>9827</v>
      </c>
      <c r="F226" s="26" t="s">
        <v>3582</v>
      </c>
      <c r="G226" s="26" t="s">
        <v>5355</v>
      </c>
      <c r="H226" s="37">
        <v>0</v>
      </c>
      <c r="I226" s="37">
        <v>2.38</v>
      </c>
      <c r="J226" s="37">
        <v>2.38</v>
      </c>
      <c r="K226" s="37">
        <v>4.76</v>
      </c>
      <c r="L226" s="38">
        <v>181972.79</v>
      </c>
      <c r="M226" s="29">
        <f t="shared" si="3"/>
        <v>38229.577731092439</v>
      </c>
      <c r="N226" s="39">
        <v>41831</v>
      </c>
      <c r="O226" s="26" t="s">
        <v>900</v>
      </c>
      <c r="P226" s="26">
        <v>2014</v>
      </c>
      <c r="Q226" s="26"/>
    </row>
    <row r="227" spans="1:17" ht="12.75" customHeight="1" x14ac:dyDescent="0.25">
      <c r="A227" s="40">
        <v>2</v>
      </c>
      <c r="B227" s="27">
        <v>28</v>
      </c>
      <c r="C227" s="40" t="s">
        <v>183</v>
      </c>
      <c r="D227" s="28">
        <v>122120</v>
      </c>
      <c r="E227" s="41" t="s">
        <v>2715</v>
      </c>
      <c r="F227" s="41" t="s">
        <v>3582</v>
      </c>
      <c r="G227" s="41" t="s">
        <v>3112</v>
      </c>
      <c r="H227" s="42">
        <v>0</v>
      </c>
      <c r="I227" s="42">
        <v>3.57</v>
      </c>
      <c r="J227" s="42">
        <v>3.57</v>
      </c>
      <c r="K227" s="42">
        <v>7.14</v>
      </c>
      <c r="L227" s="43">
        <v>254928</v>
      </c>
      <c r="M227" s="44">
        <f t="shared" si="3"/>
        <v>35704.201680672268</v>
      </c>
      <c r="N227" s="30">
        <v>42545</v>
      </c>
      <c r="O227" s="30" t="s">
        <v>900</v>
      </c>
      <c r="P227" s="26">
        <v>2016</v>
      </c>
      <c r="Q227" s="41"/>
    </row>
    <row r="228" spans="1:17" ht="12.75" customHeight="1" x14ac:dyDescent="0.25">
      <c r="A228" s="40">
        <v>2</v>
      </c>
      <c r="B228" s="27">
        <v>29</v>
      </c>
      <c r="C228" s="40" t="s">
        <v>366</v>
      </c>
      <c r="D228" s="28">
        <v>122838</v>
      </c>
      <c r="E228" s="41" t="s">
        <v>999</v>
      </c>
      <c r="F228" s="41" t="s">
        <v>3582</v>
      </c>
      <c r="G228" s="41" t="s">
        <v>10677</v>
      </c>
      <c r="H228" s="42">
        <v>0.15</v>
      </c>
      <c r="I228" s="42">
        <v>2.48</v>
      </c>
      <c r="J228" s="42">
        <v>2.33</v>
      </c>
      <c r="K228" s="42">
        <v>5.3590000000000009</v>
      </c>
      <c r="L228" s="43">
        <v>241910</v>
      </c>
      <c r="M228" s="44">
        <f t="shared" si="3"/>
        <v>45140.884493375619</v>
      </c>
      <c r="N228" s="30">
        <v>42545</v>
      </c>
      <c r="O228" s="30" t="s">
        <v>900</v>
      </c>
      <c r="P228" s="26">
        <v>2016</v>
      </c>
      <c r="Q228" s="41"/>
    </row>
    <row r="229" spans="1:17" x14ac:dyDescent="0.25">
      <c r="A229" s="40">
        <v>3</v>
      </c>
      <c r="B229" s="27">
        <v>37</v>
      </c>
      <c r="C229" s="40" t="s">
        <v>318</v>
      </c>
      <c r="D229" s="28">
        <v>82263.02</v>
      </c>
      <c r="E229" s="41" t="s">
        <v>665</v>
      </c>
      <c r="F229" s="41" t="s">
        <v>3582</v>
      </c>
      <c r="G229" s="41" t="s">
        <v>10678</v>
      </c>
      <c r="H229" s="42">
        <v>3</v>
      </c>
      <c r="I229" s="42">
        <v>5.1100000000000003</v>
      </c>
      <c r="J229" s="42">
        <v>2.11</v>
      </c>
      <c r="K229" s="42">
        <v>4.9374000000000002</v>
      </c>
      <c r="L229" s="43">
        <v>223264.23</v>
      </c>
      <c r="M229" s="44">
        <f t="shared" si="3"/>
        <v>45218.987726333697</v>
      </c>
      <c r="N229" s="45">
        <v>42244</v>
      </c>
      <c r="O229" s="36" t="s">
        <v>900</v>
      </c>
      <c r="P229" s="26">
        <v>2015</v>
      </c>
      <c r="Q229" s="33" t="s">
        <v>10679</v>
      </c>
    </row>
    <row r="230" spans="1:17" ht="12.75" customHeight="1" x14ac:dyDescent="0.25">
      <c r="A230" s="40">
        <v>3</v>
      </c>
      <c r="B230" s="27">
        <v>37</v>
      </c>
      <c r="C230" s="40" t="s">
        <v>262</v>
      </c>
      <c r="D230" s="28">
        <v>81680.009999999995</v>
      </c>
      <c r="E230" s="41" t="s">
        <v>344</v>
      </c>
      <c r="F230" s="41" t="s">
        <v>3582</v>
      </c>
      <c r="G230" s="41" t="s">
        <v>10680</v>
      </c>
      <c r="H230" s="42">
        <v>0</v>
      </c>
      <c r="I230" s="42">
        <v>5.57</v>
      </c>
      <c r="J230" s="42">
        <v>5.57</v>
      </c>
      <c r="K230" s="42">
        <v>11.11215</v>
      </c>
      <c r="L230" s="43">
        <v>348000</v>
      </c>
      <c r="M230" s="44">
        <f t="shared" si="3"/>
        <v>31317.071853781672</v>
      </c>
      <c r="N230" s="45">
        <v>42139</v>
      </c>
      <c r="O230" s="36" t="s">
        <v>900</v>
      </c>
      <c r="P230" s="26">
        <v>2015</v>
      </c>
      <c r="Q230" s="33" t="s">
        <v>10556</v>
      </c>
    </row>
    <row r="231" spans="1:17" ht="12.75" customHeight="1" x14ac:dyDescent="0.25">
      <c r="A231" s="40">
        <v>3</v>
      </c>
      <c r="B231" s="27">
        <v>37</v>
      </c>
      <c r="C231" s="40" t="s">
        <v>298</v>
      </c>
      <c r="D231" s="28">
        <v>120921</v>
      </c>
      <c r="E231" s="41" t="s">
        <v>555</v>
      </c>
      <c r="F231" s="41" t="s">
        <v>3582</v>
      </c>
      <c r="G231" s="41" t="s">
        <v>10681</v>
      </c>
      <c r="H231" s="42">
        <v>8.94</v>
      </c>
      <c r="I231" s="42">
        <v>11.25</v>
      </c>
      <c r="J231" s="42">
        <v>2.2600000000000002</v>
      </c>
      <c r="K231" s="42">
        <v>4.4522000000000013</v>
      </c>
      <c r="L231" s="43">
        <v>240005.12</v>
      </c>
      <c r="M231" s="44">
        <f t="shared" si="3"/>
        <v>53907.084138178863</v>
      </c>
      <c r="N231" s="45">
        <v>42139</v>
      </c>
      <c r="O231" s="36" t="s">
        <v>900</v>
      </c>
      <c r="P231" s="26">
        <v>2015</v>
      </c>
      <c r="Q231" s="33" t="s">
        <v>10556</v>
      </c>
    </row>
    <row r="232" spans="1:17" ht="12.75" customHeight="1" x14ac:dyDescent="0.25">
      <c r="A232" s="40">
        <v>3</v>
      </c>
      <c r="B232" s="27">
        <v>37</v>
      </c>
      <c r="C232" s="40" t="s">
        <v>320</v>
      </c>
      <c r="D232" s="28">
        <v>83381.02</v>
      </c>
      <c r="E232" s="41" t="s">
        <v>1303</v>
      </c>
      <c r="F232" s="41" t="s">
        <v>3582</v>
      </c>
      <c r="G232" s="41" t="s">
        <v>10682</v>
      </c>
      <c r="H232" s="42">
        <v>3.57</v>
      </c>
      <c r="I232" s="42">
        <v>10.47</v>
      </c>
      <c r="J232" s="42">
        <v>6.9</v>
      </c>
      <c r="K232" s="42">
        <v>14.200200000000002</v>
      </c>
      <c r="L232" s="43">
        <v>491331.19</v>
      </c>
      <c r="M232" s="44">
        <f t="shared" si="3"/>
        <v>34600.300699990134</v>
      </c>
      <c r="N232" s="45">
        <v>42139</v>
      </c>
      <c r="O232" s="36" t="s">
        <v>900</v>
      </c>
      <c r="P232" s="26">
        <v>2015</v>
      </c>
      <c r="Q232" s="33" t="s">
        <v>10556</v>
      </c>
    </row>
    <row r="233" spans="1:17" ht="12.75" customHeight="1" x14ac:dyDescent="0.25">
      <c r="A233" s="40">
        <v>3</v>
      </c>
      <c r="B233" s="27">
        <v>37</v>
      </c>
      <c r="C233" s="40" t="s">
        <v>318</v>
      </c>
      <c r="D233" s="28">
        <v>81372.02</v>
      </c>
      <c r="E233" s="41" t="s">
        <v>335</v>
      </c>
      <c r="F233" s="41" t="s">
        <v>3582</v>
      </c>
      <c r="G233" s="41" t="s">
        <v>336</v>
      </c>
      <c r="H233" s="42">
        <v>15</v>
      </c>
      <c r="I233" s="42">
        <v>19.32</v>
      </c>
      <c r="J233" s="42">
        <v>3.71</v>
      </c>
      <c r="K233" s="42">
        <v>7.4125800000000002</v>
      </c>
      <c r="L233" s="43">
        <v>280001</v>
      </c>
      <c r="M233" s="44">
        <f t="shared" si="3"/>
        <v>37773.75758507834</v>
      </c>
      <c r="N233" s="45">
        <v>42244</v>
      </c>
      <c r="O233" s="36" t="s">
        <v>900</v>
      </c>
      <c r="P233" s="26">
        <v>2015</v>
      </c>
      <c r="Q233" s="33" t="s">
        <v>10556</v>
      </c>
    </row>
    <row r="234" spans="1:17" ht="12.75" customHeight="1" x14ac:dyDescent="0.25">
      <c r="A234" s="32">
        <v>3</v>
      </c>
      <c r="B234" s="27">
        <v>37</v>
      </c>
      <c r="C234" s="33" t="s">
        <v>320</v>
      </c>
      <c r="D234" s="28">
        <v>126213</v>
      </c>
      <c r="E234" s="33" t="s">
        <v>344</v>
      </c>
      <c r="F234" s="33" t="s">
        <v>3582</v>
      </c>
      <c r="G234" s="33" t="s">
        <v>4745</v>
      </c>
      <c r="H234" s="28">
        <v>14.59</v>
      </c>
      <c r="I234" s="28">
        <v>21.14</v>
      </c>
      <c r="J234" s="28">
        <v>6.55</v>
      </c>
      <c r="K234" s="28">
        <v>13.1</v>
      </c>
      <c r="L234" s="34">
        <v>659321</v>
      </c>
      <c r="M234" s="35">
        <f t="shared" si="3"/>
        <v>50329.847328244279</v>
      </c>
      <c r="N234" s="36">
        <v>43140</v>
      </c>
      <c r="O234" s="33" t="s">
        <v>900</v>
      </c>
      <c r="P234" s="26">
        <v>2018</v>
      </c>
      <c r="Q234" s="26"/>
    </row>
    <row r="235" spans="1:17" ht="12.75" customHeight="1" x14ac:dyDescent="0.25">
      <c r="A235" s="32">
        <v>3</v>
      </c>
      <c r="B235" s="27">
        <v>37</v>
      </c>
      <c r="C235" s="33" t="s">
        <v>262</v>
      </c>
      <c r="D235" s="28">
        <v>126225</v>
      </c>
      <c r="E235" s="33" t="s">
        <v>1209</v>
      </c>
      <c r="F235" s="33" t="s">
        <v>3582</v>
      </c>
      <c r="G235" s="33" t="s">
        <v>4761</v>
      </c>
      <c r="H235" s="28">
        <v>2.99</v>
      </c>
      <c r="I235" s="28">
        <v>7.69</v>
      </c>
      <c r="J235" s="28">
        <v>4.7</v>
      </c>
      <c r="K235" s="28">
        <v>9.4</v>
      </c>
      <c r="L235" s="34">
        <v>459562</v>
      </c>
      <c r="M235" s="35">
        <f t="shared" si="3"/>
        <v>48889.574468085106</v>
      </c>
      <c r="N235" s="36">
        <v>43182</v>
      </c>
      <c r="O235" s="33" t="s">
        <v>900</v>
      </c>
      <c r="P235" s="26">
        <v>2018</v>
      </c>
      <c r="Q235" s="26"/>
    </row>
    <row r="236" spans="1:17" ht="12.75" customHeight="1" x14ac:dyDescent="0.25">
      <c r="A236" s="32">
        <v>3</v>
      </c>
      <c r="B236" s="27">
        <v>37</v>
      </c>
      <c r="C236" s="33" t="s">
        <v>298</v>
      </c>
      <c r="D236" s="28">
        <v>126241</v>
      </c>
      <c r="E236" s="33" t="s">
        <v>4104</v>
      </c>
      <c r="F236" s="33" t="s">
        <v>3582</v>
      </c>
      <c r="G236" s="33" t="s">
        <v>10683</v>
      </c>
      <c r="H236" s="28">
        <v>0</v>
      </c>
      <c r="I236" s="28">
        <v>5.12</v>
      </c>
      <c r="J236" s="28">
        <v>5.12</v>
      </c>
      <c r="K236" s="28">
        <v>10.24</v>
      </c>
      <c r="L236" s="34">
        <v>477787</v>
      </c>
      <c r="M236" s="35">
        <f t="shared" si="3"/>
        <v>46658.88671875</v>
      </c>
      <c r="N236" s="36">
        <v>43231</v>
      </c>
      <c r="O236" s="33" t="s">
        <v>900</v>
      </c>
      <c r="P236" s="26">
        <v>2018</v>
      </c>
      <c r="Q236" s="26"/>
    </row>
    <row r="237" spans="1:17" ht="12.75" customHeight="1" x14ac:dyDescent="0.25">
      <c r="A237" s="32">
        <v>3</v>
      </c>
      <c r="B237" s="27">
        <v>37</v>
      </c>
      <c r="C237" s="33" t="s">
        <v>298</v>
      </c>
      <c r="D237" s="28">
        <v>126245</v>
      </c>
      <c r="E237" s="33" t="s">
        <v>8136</v>
      </c>
      <c r="F237" s="33" t="s">
        <v>3582</v>
      </c>
      <c r="G237" s="33" t="s">
        <v>10684</v>
      </c>
      <c r="H237" s="28">
        <v>5.3</v>
      </c>
      <c r="I237" s="28">
        <v>9.83</v>
      </c>
      <c r="J237" s="28">
        <v>4.53</v>
      </c>
      <c r="K237" s="28">
        <v>9.06</v>
      </c>
      <c r="L237" s="34">
        <v>451176</v>
      </c>
      <c r="M237" s="35">
        <f t="shared" si="3"/>
        <v>49798.675496688738</v>
      </c>
      <c r="N237" s="36">
        <v>43231</v>
      </c>
      <c r="O237" s="33" t="s">
        <v>900</v>
      </c>
      <c r="P237" s="26">
        <v>2018</v>
      </c>
      <c r="Q237" s="26"/>
    </row>
    <row r="238" spans="1:17" ht="12.75" customHeight="1" x14ac:dyDescent="0.25">
      <c r="A238" s="32">
        <v>3</v>
      </c>
      <c r="B238" s="27">
        <v>37</v>
      </c>
      <c r="C238" s="33" t="s">
        <v>298</v>
      </c>
      <c r="D238" s="28">
        <v>126228</v>
      </c>
      <c r="E238" s="33" t="s">
        <v>3089</v>
      </c>
      <c r="F238" s="33" t="s">
        <v>3582</v>
      </c>
      <c r="G238" s="33" t="s">
        <v>10685</v>
      </c>
      <c r="H238" s="28">
        <v>6.51</v>
      </c>
      <c r="I238" s="28">
        <v>11.04</v>
      </c>
      <c r="J238" s="28">
        <v>4.53</v>
      </c>
      <c r="K238" s="28">
        <v>9.06</v>
      </c>
      <c r="L238" s="34">
        <v>414266</v>
      </c>
      <c r="M238" s="35">
        <f t="shared" si="3"/>
        <v>45724.72406181015</v>
      </c>
      <c r="N238" s="36">
        <v>43231</v>
      </c>
      <c r="O238" s="33" t="s">
        <v>900</v>
      </c>
      <c r="P238" s="26">
        <v>2018</v>
      </c>
      <c r="Q238" s="26"/>
    </row>
    <row r="239" spans="1:17" ht="12.75" customHeight="1" x14ac:dyDescent="0.25">
      <c r="A239" s="27">
        <v>3</v>
      </c>
      <c r="B239" s="27">
        <v>38</v>
      </c>
      <c r="C239" s="26" t="s">
        <v>235</v>
      </c>
      <c r="D239" s="28" t="s">
        <v>9635</v>
      </c>
      <c r="E239" s="26" t="s">
        <v>665</v>
      </c>
      <c r="F239" s="26" t="s">
        <v>3582</v>
      </c>
      <c r="G239" s="26" t="s">
        <v>10686</v>
      </c>
      <c r="H239" s="37">
        <v>27.3</v>
      </c>
      <c r="I239" s="37">
        <v>32.75</v>
      </c>
      <c r="J239" s="37">
        <v>5.45</v>
      </c>
      <c r="K239" s="37">
        <v>12.5023</v>
      </c>
      <c r="L239" s="38">
        <v>652080.29</v>
      </c>
      <c r="M239" s="29">
        <f t="shared" si="3"/>
        <v>52156.826343952715</v>
      </c>
      <c r="N239" s="39">
        <v>41782</v>
      </c>
      <c r="O239" s="26" t="s">
        <v>900</v>
      </c>
      <c r="P239" s="26">
        <v>2014</v>
      </c>
      <c r="Q239" s="26"/>
    </row>
    <row r="240" spans="1:17" ht="12.75" customHeight="1" x14ac:dyDescent="0.25">
      <c r="A240" s="40">
        <v>3</v>
      </c>
      <c r="B240" s="27">
        <v>38</v>
      </c>
      <c r="C240" s="40" t="s">
        <v>239</v>
      </c>
      <c r="D240" s="28">
        <v>82195.009999999995</v>
      </c>
      <c r="E240" s="41" t="s">
        <v>907</v>
      </c>
      <c r="F240" s="41" t="s">
        <v>3582</v>
      </c>
      <c r="G240" s="41" t="s">
        <v>10687</v>
      </c>
      <c r="H240" s="42">
        <v>26</v>
      </c>
      <c r="I240" s="42">
        <v>31.42</v>
      </c>
      <c r="J240" s="42">
        <v>5.42</v>
      </c>
      <c r="K240" s="42">
        <v>10.84</v>
      </c>
      <c r="L240" s="43">
        <v>426000</v>
      </c>
      <c r="M240" s="44">
        <f t="shared" si="3"/>
        <v>39298.892988929889</v>
      </c>
      <c r="N240" s="45">
        <v>42244</v>
      </c>
      <c r="O240" s="36" t="s">
        <v>900</v>
      </c>
      <c r="P240" s="26">
        <v>2015</v>
      </c>
      <c r="Q240" s="33" t="s">
        <v>10556</v>
      </c>
    </row>
    <row r="241" spans="1:17" ht="12.75" customHeight="1" x14ac:dyDescent="0.25">
      <c r="A241" s="40">
        <v>3</v>
      </c>
      <c r="B241" s="27">
        <v>38</v>
      </c>
      <c r="C241" s="41" t="s">
        <v>43</v>
      </c>
      <c r="D241" s="28" t="s">
        <v>10012</v>
      </c>
      <c r="E241" s="41" t="s">
        <v>907</v>
      </c>
      <c r="F241" s="41" t="s">
        <v>3582</v>
      </c>
      <c r="G241" s="41" t="s">
        <v>10688</v>
      </c>
      <c r="H241" s="42">
        <v>11.38</v>
      </c>
      <c r="I241" s="42">
        <v>19.309999999999999</v>
      </c>
      <c r="J241" s="42">
        <v>7.66</v>
      </c>
      <c r="K241" s="42">
        <v>19.502359999999999</v>
      </c>
      <c r="L241" s="43">
        <v>823407.15</v>
      </c>
      <c r="M241" s="44">
        <f t="shared" si="3"/>
        <v>42220.897881076962</v>
      </c>
      <c r="N241" s="30">
        <v>42090</v>
      </c>
      <c r="O241" s="41" t="s">
        <v>900</v>
      </c>
      <c r="P241" s="26">
        <v>2015</v>
      </c>
      <c r="Q241" s="41"/>
    </row>
    <row r="242" spans="1:17" ht="12.75" customHeight="1" x14ac:dyDescent="0.25">
      <c r="A242" s="40">
        <v>3</v>
      </c>
      <c r="B242" s="27">
        <v>38</v>
      </c>
      <c r="C242" s="40" t="s">
        <v>206</v>
      </c>
      <c r="D242" s="28">
        <v>84958.01</v>
      </c>
      <c r="E242" s="41" t="s">
        <v>8800</v>
      </c>
      <c r="F242" s="41" t="s">
        <v>3582</v>
      </c>
      <c r="G242" s="41" t="s">
        <v>10689</v>
      </c>
      <c r="H242" s="42">
        <v>0</v>
      </c>
      <c r="I242" s="42">
        <v>6.21</v>
      </c>
      <c r="J242" s="42">
        <v>6.09</v>
      </c>
      <c r="K242" s="42">
        <v>12.204360000000001</v>
      </c>
      <c r="L242" s="43">
        <v>324199.53999999998</v>
      </c>
      <c r="M242" s="44">
        <f t="shared" si="3"/>
        <v>26564.239337417115</v>
      </c>
      <c r="N242" s="45">
        <v>42139</v>
      </c>
      <c r="O242" s="36" t="s">
        <v>900</v>
      </c>
      <c r="P242" s="26">
        <v>2015</v>
      </c>
      <c r="Q242" s="33" t="s">
        <v>10556</v>
      </c>
    </row>
    <row r="243" spans="1:17" ht="12.75" customHeight="1" x14ac:dyDescent="0.25">
      <c r="A243" s="40">
        <v>3</v>
      </c>
      <c r="B243" s="27">
        <v>38</v>
      </c>
      <c r="C243" s="41" t="s">
        <v>269</v>
      </c>
      <c r="D243" s="28" t="s">
        <v>9993</v>
      </c>
      <c r="E243" s="41" t="s">
        <v>491</v>
      </c>
      <c r="F243" s="41" t="s">
        <v>3582</v>
      </c>
      <c r="G243" s="41" t="s">
        <v>10690</v>
      </c>
      <c r="H243" s="42">
        <v>16.93</v>
      </c>
      <c r="I243" s="42">
        <v>24</v>
      </c>
      <c r="J243" s="42">
        <v>7.07</v>
      </c>
      <c r="K243" s="42">
        <v>17.505319999999998</v>
      </c>
      <c r="L243" s="43">
        <v>1149701</v>
      </c>
      <c r="M243" s="44">
        <f t="shared" si="3"/>
        <v>65677.234120827285</v>
      </c>
      <c r="N243" s="30">
        <v>42139</v>
      </c>
      <c r="O243" s="41" t="s">
        <v>900</v>
      </c>
      <c r="P243" s="26">
        <v>2015</v>
      </c>
      <c r="Q243" s="41"/>
    </row>
    <row r="244" spans="1:17" ht="12.75" customHeight="1" x14ac:dyDescent="0.25">
      <c r="A244" s="40">
        <v>3</v>
      </c>
      <c r="B244" s="27">
        <v>38</v>
      </c>
      <c r="C244" s="40" t="s">
        <v>289</v>
      </c>
      <c r="D244" s="28" t="s">
        <v>10691</v>
      </c>
      <c r="E244" s="41" t="s">
        <v>2349</v>
      </c>
      <c r="F244" s="41" t="s">
        <v>3582</v>
      </c>
      <c r="G244" s="41" t="s">
        <v>10692</v>
      </c>
      <c r="H244" s="54">
        <v>11.55</v>
      </c>
      <c r="I244" s="51">
        <v>16.62</v>
      </c>
      <c r="J244" s="51">
        <f>I244-H244</f>
        <v>5.07</v>
      </c>
      <c r="K244" s="54">
        <f>J244*2</f>
        <v>10.14</v>
      </c>
      <c r="L244" s="55">
        <f>596699*(10.14/(1.5+10.14))</f>
        <v>519804.79896907217</v>
      </c>
      <c r="M244" s="56">
        <f t="shared" si="3"/>
        <v>51262.80068728522</v>
      </c>
      <c r="N244" s="30">
        <v>42461</v>
      </c>
      <c r="O244" s="30" t="s">
        <v>900</v>
      </c>
      <c r="P244" s="26">
        <v>2016</v>
      </c>
      <c r="Q244" s="41"/>
    </row>
    <row r="245" spans="1:17" ht="12.75" customHeight="1" x14ac:dyDescent="0.25">
      <c r="A245" s="26">
        <v>3</v>
      </c>
      <c r="B245" s="27">
        <v>38</v>
      </c>
      <c r="C245" s="26" t="s">
        <v>235</v>
      </c>
      <c r="D245" s="28">
        <v>123867</v>
      </c>
      <c r="E245" s="26" t="s">
        <v>665</v>
      </c>
      <c r="F245" s="26" t="s">
        <v>3582</v>
      </c>
      <c r="G245" s="26" t="s">
        <v>10693</v>
      </c>
      <c r="H245" s="26">
        <v>21.29</v>
      </c>
      <c r="I245" s="26">
        <v>27.45</v>
      </c>
      <c r="J245" s="26">
        <v>6.16</v>
      </c>
      <c r="K245" s="26">
        <v>12.32</v>
      </c>
      <c r="L245" s="26">
        <v>510000</v>
      </c>
      <c r="M245" s="29">
        <f t="shared" si="3"/>
        <v>41396.103896103894</v>
      </c>
      <c r="N245" s="30">
        <v>42825</v>
      </c>
      <c r="O245" s="26" t="s">
        <v>900</v>
      </c>
      <c r="P245" s="26">
        <v>2017</v>
      </c>
      <c r="Q245" s="26"/>
    </row>
    <row r="246" spans="1:17" ht="12.75" customHeight="1" x14ac:dyDescent="0.25">
      <c r="A246" s="26">
        <v>3</v>
      </c>
      <c r="B246" s="27">
        <v>38</v>
      </c>
      <c r="C246" s="26" t="s">
        <v>235</v>
      </c>
      <c r="D246" s="28">
        <v>123833</v>
      </c>
      <c r="E246" s="26" t="s">
        <v>1592</v>
      </c>
      <c r="F246" s="26" t="s">
        <v>3582</v>
      </c>
      <c r="G246" s="26" t="s">
        <v>10694</v>
      </c>
      <c r="H246" s="26">
        <v>9.32</v>
      </c>
      <c r="I246" s="26">
        <v>15.7</v>
      </c>
      <c r="J246" s="26">
        <v>6.38</v>
      </c>
      <c r="K246" s="26">
        <v>12.76</v>
      </c>
      <c r="L246" s="26">
        <v>307000</v>
      </c>
      <c r="M246" s="29">
        <f t="shared" si="3"/>
        <v>24059.561128526646</v>
      </c>
      <c r="N246" s="30">
        <v>42825</v>
      </c>
      <c r="O246" s="26" t="s">
        <v>900</v>
      </c>
      <c r="P246" s="26">
        <v>2017</v>
      </c>
      <c r="Q246" s="26"/>
    </row>
    <row r="247" spans="1:17" ht="12.75" customHeight="1" x14ac:dyDescent="0.25">
      <c r="A247" s="26">
        <v>3</v>
      </c>
      <c r="B247" s="27">
        <v>38</v>
      </c>
      <c r="C247" s="26" t="s">
        <v>239</v>
      </c>
      <c r="D247" s="28">
        <v>123835</v>
      </c>
      <c r="E247" s="26" t="s">
        <v>9658</v>
      </c>
      <c r="F247" s="26" t="s">
        <v>3582</v>
      </c>
      <c r="G247" s="26" t="s">
        <v>10695</v>
      </c>
      <c r="H247" s="26">
        <v>0</v>
      </c>
      <c r="I247" s="26">
        <v>7.54</v>
      </c>
      <c r="J247" s="26">
        <v>7.54</v>
      </c>
      <c r="K247" s="26">
        <v>15.08</v>
      </c>
      <c r="L247" s="26">
        <v>366000</v>
      </c>
      <c r="M247" s="29">
        <f t="shared" si="3"/>
        <v>24270.557029177719</v>
      </c>
      <c r="N247" s="30">
        <v>42825</v>
      </c>
      <c r="O247" s="26" t="s">
        <v>900</v>
      </c>
      <c r="P247" s="26">
        <v>2017</v>
      </c>
      <c r="Q247" s="26"/>
    </row>
    <row r="248" spans="1:17" ht="12.75" customHeight="1" x14ac:dyDescent="0.25">
      <c r="A248" s="32">
        <v>3</v>
      </c>
      <c r="B248" s="27">
        <v>38</v>
      </c>
      <c r="C248" s="33" t="s">
        <v>237</v>
      </c>
      <c r="D248" s="28">
        <v>126208</v>
      </c>
      <c r="E248" s="33" t="s">
        <v>71</v>
      </c>
      <c r="F248" s="33" t="s">
        <v>3582</v>
      </c>
      <c r="G248" s="33" t="s">
        <v>4742</v>
      </c>
      <c r="H248" s="28">
        <v>0</v>
      </c>
      <c r="I248" s="28">
        <v>6.16</v>
      </c>
      <c r="J248" s="28">
        <v>6.16</v>
      </c>
      <c r="K248" s="28">
        <v>12.32</v>
      </c>
      <c r="L248" s="34">
        <v>454268</v>
      </c>
      <c r="M248" s="35">
        <f t="shared" si="3"/>
        <v>36872.402597402594</v>
      </c>
      <c r="N248" s="36">
        <v>43140</v>
      </c>
      <c r="O248" s="33" t="s">
        <v>900</v>
      </c>
      <c r="P248" s="26">
        <v>2018</v>
      </c>
      <c r="Q248" s="26"/>
    </row>
    <row r="249" spans="1:17" ht="12.75" customHeight="1" x14ac:dyDescent="0.25">
      <c r="A249" s="32">
        <v>3</v>
      </c>
      <c r="B249" s="27">
        <v>38</v>
      </c>
      <c r="C249" s="33" t="s">
        <v>235</v>
      </c>
      <c r="D249" s="28">
        <v>126239</v>
      </c>
      <c r="E249" s="33" t="s">
        <v>4777</v>
      </c>
      <c r="F249" s="33" t="s">
        <v>3582</v>
      </c>
      <c r="G249" s="33" t="s">
        <v>4778</v>
      </c>
      <c r="H249" s="28">
        <v>7</v>
      </c>
      <c r="I249" s="28">
        <v>13.6</v>
      </c>
      <c r="J249" s="28">
        <v>6.6</v>
      </c>
      <c r="K249" s="28">
        <v>13.2</v>
      </c>
      <c r="L249" s="34">
        <v>519910</v>
      </c>
      <c r="M249" s="35">
        <f t="shared" si="3"/>
        <v>39387.121212121216</v>
      </c>
      <c r="N249" s="36">
        <v>43231</v>
      </c>
      <c r="O249" s="33" t="s">
        <v>900</v>
      </c>
      <c r="P249" s="26">
        <v>2018</v>
      </c>
      <c r="Q249" s="26"/>
    </row>
    <row r="250" spans="1:17" ht="12.75" customHeight="1" x14ac:dyDescent="0.25">
      <c r="A250" s="32">
        <v>3</v>
      </c>
      <c r="B250" s="27">
        <v>38</v>
      </c>
      <c r="C250" s="33" t="s">
        <v>235</v>
      </c>
      <c r="D250" s="28">
        <v>126235</v>
      </c>
      <c r="E250" s="33" t="s">
        <v>660</v>
      </c>
      <c r="F250" s="33" t="s">
        <v>3582</v>
      </c>
      <c r="G250" s="33" t="s">
        <v>4773</v>
      </c>
      <c r="H250" s="28">
        <v>20.76</v>
      </c>
      <c r="I250" s="28">
        <v>24.31</v>
      </c>
      <c r="J250" s="28">
        <v>3.55</v>
      </c>
      <c r="K250" s="28">
        <v>7.1</v>
      </c>
      <c r="L250" s="34">
        <v>316194</v>
      </c>
      <c r="M250" s="35">
        <f t="shared" si="3"/>
        <v>44534.366197183102</v>
      </c>
      <c r="N250" s="36">
        <v>43231</v>
      </c>
      <c r="O250" s="33" t="s">
        <v>900</v>
      </c>
      <c r="P250" s="26">
        <v>2018</v>
      </c>
      <c r="Q250" s="26"/>
    </row>
    <row r="251" spans="1:17" ht="12.75" customHeight="1" x14ac:dyDescent="0.25">
      <c r="A251" s="32">
        <v>3</v>
      </c>
      <c r="B251" s="27">
        <v>38</v>
      </c>
      <c r="C251" s="33" t="s">
        <v>206</v>
      </c>
      <c r="D251" s="28">
        <v>126215</v>
      </c>
      <c r="E251" s="33" t="s">
        <v>1049</v>
      </c>
      <c r="F251" s="33" t="s">
        <v>3582</v>
      </c>
      <c r="G251" s="33" t="s">
        <v>4747</v>
      </c>
      <c r="H251" s="28">
        <v>0</v>
      </c>
      <c r="I251" s="28">
        <v>7.85</v>
      </c>
      <c r="J251" s="28">
        <v>7.85</v>
      </c>
      <c r="K251" s="28">
        <v>15.7</v>
      </c>
      <c r="L251" s="34">
        <v>615121</v>
      </c>
      <c r="M251" s="35">
        <f t="shared" si="3"/>
        <v>39179.681528662419</v>
      </c>
      <c r="N251" s="36">
        <v>43182</v>
      </c>
      <c r="O251" s="33" t="s">
        <v>900</v>
      </c>
      <c r="P251" s="26">
        <v>2018</v>
      </c>
      <c r="Q251" s="26"/>
    </row>
    <row r="252" spans="1:17" ht="12.75" customHeight="1" x14ac:dyDescent="0.25">
      <c r="A252" s="32">
        <v>3</v>
      </c>
      <c r="B252" s="27">
        <v>38</v>
      </c>
      <c r="C252" s="33" t="s">
        <v>235</v>
      </c>
      <c r="D252" s="28">
        <v>126211</v>
      </c>
      <c r="E252" s="33" t="s">
        <v>1124</v>
      </c>
      <c r="F252" s="33" t="s">
        <v>3582</v>
      </c>
      <c r="G252" s="33" t="s">
        <v>4744</v>
      </c>
      <c r="H252" s="28">
        <v>17.82</v>
      </c>
      <c r="I252" s="28">
        <v>25.25</v>
      </c>
      <c r="J252" s="28">
        <v>7.43</v>
      </c>
      <c r="K252" s="28">
        <v>14.86</v>
      </c>
      <c r="L252" s="34">
        <v>564294</v>
      </c>
      <c r="M252" s="35">
        <f t="shared" si="3"/>
        <v>37974.024226110363</v>
      </c>
      <c r="N252" s="36">
        <v>43140</v>
      </c>
      <c r="O252" s="33" t="s">
        <v>900</v>
      </c>
      <c r="P252" s="26">
        <v>2018</v>
      </c>
      <c r="Q252" s="26"/>
    </row>
    <row r="253" spans="1:17" ht="12.75" customHeight="1" x14ac:dyDescent="0.25">
      <c r="A253" s="26">
        <v>3</v>
      </c>
      <c r="B253" s="26">
        <f>VLOOKUP(C253,[1]Sheet6!B:D,3,FALSE)</f>
        <v>38</v>
      </c>
      <c r="C253" s="26" t="s">
        <v>206</v>
      </c>
      <c r="D253" s="26">
        <v>127310</v>
      </c>
      <c r="E253" s="26" t="s">
        <v>363</v>
      </c>
      <c r="F253" s="26" t="s">
        <v>3582</v>
      </c>
      <c r="G253" s="26" t="s">
        <v>5430</v>
      </c>
      <c r="H253" s="26">
        <v>14</v>
      </c>
      <c r="I253" s="26">
        <v>21.85</v>
      </c>
      <c r="J253" s="26">
        <v>7.85</v>
      </c>
      <c r="K253" s="26">
        <v>15.7</v>
      </c>
      <c r="L253" s="34">
        <v>936010</v>
      </c>
      <c r="M253" s="35">
        <f t="shared" si="3"/>
        <v>59618.47133757962</v>
      </c>
      <c r="N253" s="49">
        <v>43595</v>
      </c>
      <c r="O253" s="26" t="s">
        <v>900</v>
      </c>
      <c r="P253" s="26">
        <v>2019</v>
      </c>
      <c r="Q253" s="26"/>
    </row>
    <row r="254" spans="1:17" ht="12.75" customHeight="1" x14ac:dyDescent="0.25">
      <c r="A254" s="26">
        <v>3</v>
      </c>
      <c r="B254" s="26">
        <f>VLOOKUP(C254,[1]Sheet6!B:D,3,FALSE)</f>
        <v>38</v>
      </c>
      <c r="C254" s="26" t="s">
        <v>235</v>
      </c>
      <c r="D254" s="26">
        <v>127327</v>
      </c>
      <c r="E254" s="26" t="s">
        <v>4777</v>
      </c>
      <c r="F254" s="26" t="s">
        <v>3582</v>
      </c>
      <c r="G254" s="26" t="s">
        <v>5437</v>
      </c>
      <c r="H254" s="26">
        <v>0</v>
      </c>
      <c r="I254" s="26">
        <v>7</v>
      </c>
      <c r="J254" s="26">
        <v>7</v>
      </c>
      <c r="K254" s="26">
        <v>14</v>
      </c>
      <c r="L254" s="34">
        <v>663062</v>
      </c>
      <c r="M254" s="35">
        <f t="shared" si="3"/>
        <v>47361.571428571428</v>
      </c>
      <c r="N254" s="49">
        <v>43637</v>
      </c>
      <c r="O254" s="26" t="s">
        <v>900</v>
      </c>
      <c r="P254" s="26">
        <v>2019</v>
      </c>
      <c r="Q254" s="26"/>
    </row>
    <row r="255" spans="1:17" ht="12.75" customHeight="1" x14ac:dyDescent="0.25">
      <c r="A255" s="26">
        <v>3</v>
      </c>
      <c r="B255" s="26">
        <f>VLOOKUP(C255,[1]Sheet6!B:D,3,FALSE)</f>
        <v>38</v>
      </c>
      <c r="C255" s="26" t="s">
        <v>206</v>
      </c>
      <c r="D255" s="26">
        <v>127318</v>
      </c>
      <c r="E255" s="26" t="s">
        <v>335</v>
      </c>
      <c r="F255" s="26" t="s">
        <v>3582</v>
      </c>
      <c r="G255" s="26" t="s">
        <v>10455</v>
      </c>
      <c r="H255" s="26">
        <v>8.66</v>
      </c>
      <c r="I255" s="26">
        <v>17.760000000000002</v>
      </c>
      <c r="J255" s="26">
        <v>9.1</v>
      </c>
      <c r="K255" s="26">
        <v>18.2</v>
      </c>
      <c r="L255" s="34">
        <v>952147</v>
      </c>
      <c r="M255" s="35">
        <f t="shared" si="3"/>
        <v>52315.769230769234</v>
      </c>
      <c r="N255" s="49">
        <v>43595</v>
      </c>
      <c r="O255" s="26" t="s">
        <v>900</v>
      </c>
      <c r="P255" s="26">
        <v>2019</v>
      </c>
      <c r="Q255" s="26"/>
    </row>
    <row r="256" spans="1:17" ht="12.75" customHeight="1" x14ac:dyDescent="0.25">
      <c r="A256" s="40">
        <v>3</v>
      </c>
      <c r="B256" s="27">
        <v>39</v>
      </c>
      <c r="C256" s="40" t="s">
        <v>217</v>
      </c>
      <c r="D256" s="28">
        <v>84592.01</v>
      </c>
      <c r="E256" s="41" t="s">
        <v>498</v>
      </c>
      <c r="F256" s="41" t="s">
        <v>3582</v>
      </c>
      <c r="G256" s="41" t="s">
        <v>10696</v>
      </c>
      <c r="H256" s="42">
        <v>14.7</v>
      </c>
      <c r="I256" s="42">
        <v>21</v>
      </c>
      <c r="J256" s="42">
        <v>6.17</v>
      </c>
      <c r="K256" s="42">
        <v>12.30298</v>
      </c>
      <c r="L256" s="43">
        <v>467276</v>
      </c>
      <c r="M256" s="44">
        <f t="shared" si="3"/>
        <v>37980.716866970441</v>
      </c>
      <c r="N256" s="45">
        <v>42139</v>
      </c>
      <c r="O256" s="36" t="s">
        <v>900</v>
      </c>
      <c r="P256" s="26">
        <v>2015</v>
      </c>
      <c r="Q256" s="33"/>
    </row>
    <row r="257" spans="1:17" x14ac:dyDescent="0.25">
      <c r="A257" s="40">
        <v>3</v>
      </c>
      <c r="B257" s="27">
        <v>39</v>
      </c>
      <c r="C257" s="41" t="s">
        <v>217</v>
      </c>
      <c r="D257" s="28" t="s">
        <v>9510</v>
      </c>
      <c r="E257" s="41" t="s">
        <v>498</v>
      </c>
      <c r="F257" s="41" t="s">
        <v>3582</v>
      </c>
      <c r="G257" s="41" t="s">
        <v>10697</v>
      </c>
      <c r="H257" s="42">
        <v>6</v>
      </c>
      <c r="I257" s="42">
        <v>13.1</v>
      </c>
      <c r="J257" s="42">
        <v>7.1</v>
      </c>
      <c r="K257" s="42">
        <v>14.2</v>
      </c>
      <c r="L257" s="43">
        <v>685953</v>
      </c>
      <c r="M257" s="44">
        <f t="shared" si="3"/>
        <v>48306.549295774654</v>
      </c>
      <c r="N257" s="30">
        <v>42139</v>
      </c>
      <c r="O257" s="41" t="s">
        <v>900</v>
      </c>
      <c r="P257" s="26">
        <v>2015</v>
      </c>
      <c r="Q257" s="41"/>
    </row>
    <row r="258" spans="1:17" ht="12.75" customHeight="1" x14ac:dyDescent="0.25">
      <c r="A258" s="40">
        <v>3</v>
      </c>
      <c r="B258" s="27">
        <v>39</v>
      </c>
      <c r="C258" s="40" t="s">
        <v>10698</v>
      </c>
      <c r="D258" s="28">
        <v>103337.01</v>
      </c>
      <c r="E258" s="41" t="s">
        <v>538</v>
      </c>
      <c r="F258" s="41" t="s">
        <v>3582</v>
      </c>
      <c r="G258" s="41" t="s">
        <v>10699</v>
      </c>
      <c r="H258" s="42">
        <v>0</v>
      </c>
      <c r="I258" s="42">
        <v>0.55000000000000004</v>
      </c>
      <c r="J258" s="42">
        <v>5.43</v>
      </c>
      <c r="K258" s="42">
        <v>10.90344</v>
      </c>
      <c r="L258" s="43">
        <v>360847.54</v>
      </c>
      <c r="M258" s="44">
        <f t="shared" ref="M258:M321" si="4">L258/K258</f>
        <v>33094.834290829313</v>
      </c>
      <c r="N258" s="45">
        <v>42139</v>
      </c>
      <c r="O258" s="36" t="s">
        <v>900</v>
      </c>
      <c r="P258" s="26">
        <v>2015</v>
      </c>
      <c r="Q258" s="33" t="s">
        <v>10591</v>
      </c>
    </row>
    <row r="259" spans="1:17" ht="12.75" customHeight="1" x14ac:dyDescent="0.25">
      <c r="A259" s="40">
        <v>3</v>
      </c>
      <c r="B259" s="27">
        <v>39</v>
      </c>
      <c r="C259" s="40" t="s">
        <v>131</v>
      </c>
      <c r="D259" s="28">
        <v>111110.01</v>
      </c>
      <c r="E259" s="41" t="s">
        <v>5901</v>
      </c>
      <c r="F259" s="41" t="s">
        <v>3582</v>
      </c>
      <c r="G259" s="41" t="s">
        <v>10700</v>
      </c>
      <c r="H259" s="42">
        <v>4.99</v>
      </c>
      <c r="I259" s="42">
        <v>12.81</v>
      </c>
      <c r="J259" s="42">
        <v>7.79</v>
      </c>
      <c r="K259" s="42">
        <v>15.603370000000002</v>
      </c>
      <c r="L259" s="43">
        <v>505291.18</v>
      </c>
      <c r="M259" s="44">
        <f t="shared" si="4"/>
        <v>32383.4645977119</v>
      </c>
      <c r="N259" s="45">
        <v>42139</v>
      </c>
      <c r="O259" s="36" t="s">
        <v>900</v>
      </c>
      <c r="P259" s="26">
        <v>2015</v>
      </c>
      <c r="Q259" s="33" t="s">
        <v>10556</v>
      </c>
    </row>
    <row r="260" spans="1:17" x14ac:dyDescent="0.25">
      <c r="A260" s="40">
        <v>3</v>
      </c>
      <c r="B260" s="27">
        <v>39</v>
      </c>
      <c r="C260" s="40" t="s">
        <v>798</v>
      </c>
      <c r="D260" s="28">
        <v>101854.01</v>
      </c>
      <c r="E260" s="41" t="s">
        <v>4777</v>
      </c>
      <c r="F260" s="41" t="s">
        <v>3582</v>
      </c>
      <c r="G260" s="41" t="s">
        <v>10701</v>
      </c>
      <c r="H260" s="42">
        <v>0</v>
      </c>
      <c r="I260" s="42">
        <v>6</v>
      </c>
      <c r="J260" s="42">
        <v>6</v>
      </c>
      <c r="K260" s="42">
        <v>12</v>
      </c>
      <c r="L260" s="43">
        <v>410791</v>
      </c>
      <c r="M260" s="44">
        <f t="shared" si="4"/>
        <v>34232.583333333336</v>
      </c>
      <c r="N260" s="45">
        <v>42195</v>
      </c>
      <c r="O260" s="36" t="s">
        <v>900</v>
      </c>
      <c r="P260" s="26">
        <v>2015</v>
      </c>
      <c r="Q260" s="33" t="s">
        <v>10679</v>
      </c>
    </row>
    <row r="261" spans="1:17" ht="12.75" customHeight="1" x14ac:dyDescent="0.25">
      <c r="A261" s="40">
        <v>3</v>
      </c>
      <c r="B261" s="27">
        <v>39</v>
      </c>
      <c r="C261" s="41" t="s">
        <v>267</v>
      </c>
      <c r="D261" s="28" t="s">
        <v>9976</v>
      </c>
      <c r="E261" s="41" t="s">
        <v>1124</v>
      </c>
      <c r="F261" s="41" t="s">
        <v>3582</v>
      </c>
      <c r="G261" s="41" t="s">
        <v>10702</v>
      </c>
      <c r="H261" s="42">
        <v>11.69</v>
      </c>
      <c r="I261" s="42">
        <v>19.97</v>
      </c>
      <c r="J261" s="42">
        <v>8.23</v>
      </c>
      <c r="K261" s="42">
        <v>22.237459999999995</v>
      </c>
      <c r="L261" s="43">
        <v>1023432</v>
      </c>
      <c r="M261" s="44">
        <f t="shared" si="4"/>
        <v>46022.882109737366</v>
      </c>
      <c r="N261" s="30">
        <v>42048</v>
      </c>
      <c r="O261" s="41" t="s">
        <v>900</v>
      </c>
      <c r="P261" s="26">
        <v>2015</v>
      </c>
      <c r="Q261" s="41"/>
    </row>
    <row r="262" spans="1:17" ht="12.75" customHeight="1" x14ac:dyDescent="0.25">
      <c r="A262" s="40">
        <v>3</v>
      </c>
      <c r="B262" s="27">
        <v>39</v>
      </c>
      <c r="C262" s="41" t="s">
        <v>274</v>
      </c>
      <c r="D262" s="28" t="s">
        <v>9853</v>
      </c>
      <c r="E262" s="41" t="s">
        <v>676</v>
      </c>
      <c r="F262" s="41" t="s">
        <v>3582</v>
      </c>
      <c r="G262" s="41" t="s">
        <v>10703</v>
      </c>
      <c r="H262" s="42">
        <v>0</v>
      </c>
      <c r="I262" s="42">
        <v>11.16</v>
      </c>
      <c r="J262" s="42">
        <v>10.08</v>
      </c>
      <c r="K262" s="42">
        <v>22.50864</v>
      </c>
      <c r="L262" s="43">
        <v>854678.57</v>
      </c>
      <c r="M262" s="44">
        <f t="shared" si="4"/>
        <v>37971.133307032324</v>
      </c>
      <c r="N262" s="30">
        <v>42139</v>
      </c>
      <c r="O262" s="41" t="s">
        <v>900</v>
      </c>
      <c r="P262" s="26">
        <v>2015</v>
      </c>
      <c r="Q262" s="41"/>
    </row>
    <row r="263" spans="1:17" ht="12.75" customHeight="1" x14ac:dyDescent="0.25">
      <c r="A263" s="26">
        <v>3</v>
      </c>
      <c r="B263" s="27">
        <v>39</v>
      </c>
      <c r="C263" s="26" t="s">
        <v>217</v>
      </c>
      <c r="D263" s="28" t="s">
        <v>10704</v>
      </c>
      <c r="E263" s="26" t="s">
        <v>339</v>
      </c>
      <c r="F263" s="26" t="s">
        <v>3582</v>
      </c>
      <c r="G263" s="26" t="s">
        <v>10705</v>
      </c>
      <c r="H263" s="26">
        <v>13</v>
      </c>
      <c r="I263" s="26">
        <v>16</v>
      </c>
      <c r="J263" s="26">
        <v>3</v>
      </c>
      <c r="K263" s="26">
        <v>6.1489999999999991</v>
      </c>
      <c r="L263" s="26">
        <v>880980</v>
      </c>
      <c r="M263" s="29">
        <f t="shared" si="4"/>
        <v>143272.07676044886</v>
      </c>
      <c r="N263" s="30">
        <v>42867</v>
      </c>
      <c r="O263" s="26" t="s">
        <v>900</v>
      </c>
      <c r="P263" s="26">
        <v>2017</v>
      </c>
      <c r="Q263" s="26" t="s">
        <v>10578</v>
      </c>
    </row>
    <row r="264" spans="1:17" ht="12.75" customHeight="1" x14ac:dyDescent="0.25">
      <c r="A264" s="26">
        <v>3</v>
      </c>
      <c r="B264" s="27">
        <v>39</v>
      </c>
      <c r="C264" s="26" t="s">
        <v>267</v>
      </c>
      <c r="D264" s="28">
        <v>123854</v>
      </c>
      <c r="E264" s="26" t="s">
        <v>7615</v>
      </c>
      <c r="F264" s="26" t="s">
        <v>3582</v>
      </c>
      <c r="G264" s="26" t="s">
        <v>10706</v>
      </c>
      <c r="H264" s="26">
        <v>6.22</v>
      </c>
      <c r="I264" s="26">
        <v>11.97</v>
      </c>
      <c r="J264" s="26">
        <v>5.75</v>
      </c>
      <c r="K264" s="26">
        <v>11.5</v>
      </c>
      <c r="L264" s="26">
        <v>321030</v>
      </c>
      <c r="M264" s="29">
        <f t="shared" si="4"/>
        <v>27915.652173913044</v>
      </c>
      <c r="N264" s="30">
        <v>42825</v>
      </c>
      <c r="O264" s="26" t="s">
        <v>900</v>
      </c>
      <c r="P264" s="26">
        <v>2017</v>
      </c>
      <c r="Q264" s="26"/>
    </row>
    <row r="265" spans="1:17" ht="12.75" customHeight="1" x14ac:dyDescent="0.25">
      <c r="A265" s="26">
        <v>3</v>
      </c>
      <c r="B265" s="27">
        <v>39</v>
      </c>
      <c r="C265" s="26" t="s">
        <v>217</v>
      </c>
      <c r="D265" s="28">
        <v>123877</v>
      </c>
      <c r="E265" s="26" t="s">
        <v>7615</v>
      </c>
      <c r="F265" s="26" t="s">
        <v>3582</v>
      </c>
      <c r="G265" s="26" t="s">
        <v>10580</v>
      </c>
      <c r="H265" s="26">
        <v>0</v>
      </c>
      <c r="I265" s="26">
        <v>6.65</v>
      </c>
      <c r="J265" s="26">
        <v>6.65</v>
      </c>
      <c r="K265" s="26">
        <v>13.3</v>
      </c>
      <c r="L265" s="26">
        <v>574668</v>
      </c>
      <c r="M265" s="29">
        <f t="shared" si="4"/>
        <v>43208.120300751878</v>
      </c>
      <c r="N265" s="30">
        <v>42825</v>
      </c>
      <c r="O265" s="26" t="s">
        <v>900</v>
      </c>
      <c r="P265" s="26">
        <v>2017</v>
      </c>
      <c r="Q265" s="26"/>
    </row>
    <row r="266" spans="1:17" ht="12.75" customHeight="1" x14ac:dyDescent="0.25">
      <c r="A266" s="26">
        <v>3</v>
      </c>
      <c r="B266" s="27">
        <v>39</v>
      </c>
      <c r="C266" s="26" t="s">
        <v>312</v>
      </c>
      <c r="D266" s="28">
        <v>122548</v>
      </c>
      <c r="E266" s="26" t="s">
        <v>907</v>
      </c>
      <c r="F266" s="26" t="s">
        <v>3582</v>
      </c>
      <c r="G266" s="26" t="s">
        <v>10707</v>
      </c>
      <c r="H266" s="26">
        <v>31.5</v>
      </c>
      <c r="I266" s="26">
        <v>38.47</v>
      </c>
      <c r="J266" s="26">
        <v>6.97</v>
      </c>
      <c r="K266" s="26">
        <v>13.94</v>
      </c>
      <c r="L266" s="26">
        <v>704675</v>
      </c>
      <c r="M266" s="29">
        <f t="shared" si="4"/>
        <v>50550.573888091822</v>
      </c>
      <c r="N266" s="30">
        <v>42776</v>
      </c>
      <c r="O266" s="26" t="s">
        <v>900</v>
      </c>
      <c r="P266" s="26">
        <v>2017</v>
      </c>
      <c r="Q266" s="26"/>
    </row>
    <row r="267" spans="1:17" ht="12.75" customHeight="1" x14ac:dyDescent="0.25">
      <c r="A267" s="26">
        <v>3</v>
      </c>
      <c r="B267" s="27">
        <v>39</v>
      </c>
      <c r="C267" s="26" t="s">
        <v>267</v>
      </c>
      <c r="D267" s="28">
        <v>123857</v>
      </c>
      <c r="E267" s="26" t="s">
        <v>1834</v>
      </c>
      <c r="F267" s="26" t="s">
        <v>3582</v>
      </c>
      <c r="G267" s="26" t="s">
        <v>10708</v>
      </c>
      <c r="H267" s="26">
        <v>0</v>
      </c>
      <c r="I267" s="26">
        <v>3.51</v>
      </c>
      <c r="J267" s="26">
        <v>3.51</v>
      </c>
      <c r="K267" s="26">
        <v>7.02</v>
      </c>
      <c r="L267" s="26">
        <v>276333</v>
      </c>
      <c r="M267" s="29">
        <f t="shared" si="4"/>
        <v>39363.675213675218</v>
      </c>
      <c r="N267" s="30">
        <v>42825</v>
      </c>
      <c r="O267" s="26" t="s">
        <v>900</v>
      </c>
      <c r="P267" s="26">
        <v>2017</v>
      </c>
      <c r="Q267" s="26"/>
    </row>
    <row r="268" spans="1:17" ht="12.75" customHeight="1" x14ac:dyDescent="0.25">
      <c r="A268" s="26">
        <v>3</v>
      </c>
      <c r="B268" s="27">
        <v>39</v>
      </c>
      <c r="C268" s="26" t="s">
        <v>172</v>
      </c>
      <c r="D268" s="28">
        <v>123858</v>
      </c>
      <c r="E268" s="26" t="s">
        <v>1834</v>
      </c>
      <c r="F268" s="26" t="s">
        <v>3582</v>
      </c>
      <c r="G268" s="26" t="s">
        <v>10709</v>
      </c>
      <c r="H268" s="26">
        <v>0</v>
      </c>
      <c r="I268" s="26">
        <v>3.89</v>
      </c>
      <c r="J268" s="26">
        <v>3.89</v>
      </c>
      <c r="K268" s="26">
        <v>7.78</v>
      </c>
      <c r="L268" s="26">
        <v>230000</v>
      </c>
      <c r="M268" s="29">
        <f t="shared" si="4"/>
        <v>29562.982005141388</v>
      </c>
      <c r="N268" s="30">
        <v>42825</v>
      </c>
      <c r="O268" s="26" t="s">
        <v>900</v>
      </c>
      <c r="P268" s="26">
        <v>2017</v>
      </c>
      <c r="Q268" s="26"/>
    </row>
    <row r="269" spans="1:17" ht="12.75" customHeight="1" x14ac:dyDescent="0.25">
      <c r="A269" s="26">
        <v>3</v>
      </c>
      <c r="B269" s="27">
        <v>39</v>
      </c>
      <c r="C269" s="26" t="s">
        <v>254</v>
      </c>
      <c r="D269" s="28">
        <v>123865</v>
      </c>
      <c r="E269" s="26" t="s">
        <v>1298</v>
      </c>
      <c r="F269" s="26" t="s">
        <v>3582</v>
      </c>
      <c r="G269" s="26" t="s">
        <v>10710</v>
      </c>
      <c r="H269" s="26">
        <v>7.16</v>
      </c>
      <c r="I269" s="26">
        <v>14.19</v>
      </c>
      <c r="J269" s="26">
        <v>7.03</v>
      </c>
      <c r="K269" s="26">
        <v>14.116239999999999</v>
      </c>
      <c r="L269" s="26">
        <v>665000</v>
      </c>
      <c r="M269" s="29">
        <f t="shared" si="4"/>
        <v>47108.861849897708</v>
      </c>
      <c r="N269" s="30">
        <v>42825</v>
      </c>
      <c r="O269" s="26" t="s">
        <v>900</v>
      </c>
      <c r="P269" s="26">
        <v>2017</v>
      </c>
      <c r="Q269" s="26"/>
    </row>
    <row r="270" spans="1:17" ht="12.75" customHeight="1" x14ac:dyDescent="0.25">
      <c r="A270" s="26">
        <v>3</v>
      </c>
      <c r="B270" s="27">
        <v>39</v>
      </c>
      <c r="C270" s="26" t="s">
        <v>172</v>
      </c>
      <c r="D270" s="28">
        <v>122501</v>
      </c>
      <c r="E270" s="26" t="s">
        <v>3710</v>
      </c>
      <c r="F270" s="26" t="s">
        <v>3582</v>
      </c>
      <c r="G270" s="26" t="s">
        <v>10711</v>
      </c>
      <c r="H270" s="26">
        <v>6.07</v>
      </c>
      <c r="I270" s="26">
        <v>12.11</v>
      </c>
      <c r="J270" s="26">
        <v>6.04</v>
      </c>
      <c r="K270" s="26">
        <v>12.08</v>
      </c>
      <c r="L270" s="26">
        <v>522498</v>
      </c>
      <c r="M270" s="29">
        <f t="shared" si="4"/>
        <v>43253.145695364241</v>
      </c>
      <c r="N270" s="30">
        <v>42825</v>
      </c>
      <c r="O270" s="26" t="s">
        <v>900</v>
      </c>
      <c r="P270" s="26">
        <v>2017</v>
      </c>
      <c r="Q270" s="26"/>
    </row>
    <row r="271" spans="1:17" ht="12.75" customHeight="1" x14ac:dyDescent="0.25">
      <c r="A271" s="26">
        <v>3</v>
      </c>
      <c r="B271" s="27">
        <v>39</v>
      </c>
      <c r="C271" s="26" t="s">
        <v>250</v>
      </c>
      <c r="D271" s="28">
        <v>123871</v>
      </c>
      <c r="E271" s="26" t="s">
        <v>8561</v>
      </c>
      <c r="F271" s="26" t="s">
        <v>3582</v>
      </c>
      <c r="G271" s="26" t="s">
        <v>10712</v>
      </c>
      <c r="H271" s="26">
        <v>0</v>
      </c>
      <c r="I271" s="26">
        <v>5.67</v>
      </c>
      <c r="J271" s="26">
        <v>5.67</v>
      </c>
      <c r="K271" s="26">
        <v>11.34</v>
      </c>
      <c r="L271" s="26">
        <v>399962</v>
      </c>
      <c r="M271" s="29">
        <f t="shared" si="4"/>
        <v>35270.017636684301</v>
      </c>
      <c r="N271" s="30">
        <v>42776</v>
      </c>
      <c r="O271" s="26" t="s">
        <v>900</v>
      </c>
      <c r="P271" s="26">
        <v>2017</v>
      </c>
      <c r="Q271" s="26"/>
    </row>
    <row r="272" spans="1:17" ht="12.75" customHeight="1" x14ac:dyDescent="0.25">
      <c r="A272" s="26">
        <v>3</v>
      </c>
      <c r="B272" s="27">
        <v>39</v>
      </c>
      <c r="C272" s="26" t="s">
        <v>312</v>
      </c>
      <c r="D272" s="28">
        <v>122549</v>
      </c>
      <c r="E272" s="26" t="s">
        <v>491</v>
      </c>
      <c r="F272" s="26" t="s">
        <v>3582</v>
      </c>
      <c r="G272" s="26" t="s">
        <v>10713</v>
      </c>
      <c r="H272" s="26">
        <v>2.46</v>
      </c>
      <c r="I272" s="26">
        <v>6.8</v>
      </c>
      <c r="J272" s="26">
        <v>4.34</v>
      </c>
      <c r="K272" s="26">
        <v>8.68</v>
      </c>
      <c r="L272" s="26">
        <v>435237</v>
      </c>
      <c r="M272" s="29">
        <f t="shared" si="4"/>
        <v>50142.511520737331</v>
      </c>
      <c r="N272" s="30">
        <v>42776</v>
      </c>
      <c r="O272" s="26" t="s">
        <v>900</v>
      </c>
      <c r="P272" s="26">
        <v>2017</v>
      </c>
      <c r="Q272" s="26" t="s">
        <v>10714</v>
      </c>
    </row>
    <row r="273" spans="1:17" ht="12.75" customHeight="1" x14ac:dyDescent="0.25">
      <c r="A273" s="32">
        <v>3</v>
      </c>
      <c r="B273" s="27">
        <v>39</v>
      </c>
      <c r="C273" s="33" t="s">
        <v>217</v>
      </c>
      <c r="D273" s="28">
        <v>126254</v>
      </c>
      <c r="E273" s="33" t="s">
        <v>498</v>
      </c>
      <c r="F273" s="33" t="s">
        <v>3582</v>
      </c>
      <c r="G273" s="33" t="s">
        <v>4792</v>
      </c>
      <c r="H273" s="28">
        <v>21</v>
      </c>
      <c r="I273" s="28">
        <v>30.97</v>
      </c>
      <c r="J273" s="28">
        <v>9.9700000000000006</v>
      </c>
      <c r="K273" s="28">
        <v>19.940000000000001</v>
      </c>
      <c r="L273" s="34">
        <v>984295</v>
      </c>
      <c r="M273" s="35">
        <f t="shared" si="4"/>
        <v>49362.838515546639</v>
      </c>
      <c r="N273" s="36">
        <v>43231</v>
      </c>
      <c r="O273" s="33" t="s">
        <v>900</v>
      </c>
      <c r="P273" s="26">
        <v>2018</v>
      </c>
      <c r="Q273" s="26"/>
    </row>
    <row r="274" spans="1:17" ht="12.75" customHeight="1" x14ac:dyDescent="0.25">
      <c r="A274" s="32">
        <v>3</v>
      </c>
      <c r="B274" s="27">
        <v>39</v>
      </c>
      <c r="C274" s="33" t="s">
        <v>250</v>
      </c>
      <c r="D274" s="28">
        <v>126237</v>
      </c>
      <c r="E274" s="33" t="s">
        <v>1667</v>
      </c>
      <c r="F274" s="33" t="s">
        <v>3582</v>
      </c>
      <c r="G274" s="33" t="s">
        <v>10715</v>
      </c>
      <c r="H274" s="28">
        <v>16.2</v>
      </c>
      <c r="I274" s="28">
        <v>22.9</v>
      </c>
      <c r="J274" s="28">
        <v>6.7</v>
      </c>
      <c r="K274" s="28">
        <v>12.3347</v>
      </c>
      <c r="L274" s="34">
        <v>788621</v>
      </c>
      <c r="M274" s="35">
        <f t="shared" si="4"/>
        <v>63935.158536486495</v>
      </c>
      <c r="N274" s="36">
        <v>43231</v>
      </c>
      <c r="O274" s="33" t="s">
        <v>900</v>
      </c>
      <c r="P274" s="26">
        <v>2018</v>
      </c>
      <c r="Q274" s="26"/>
    </row>
    <row r="275" spans="1:17" ht="12.75" customHeight="1" x14ac:dyDescent="0.25">
      <c r="A275" s="32">
        <v>3</v>
      </c>
      <c r="B275" s="27">
        <v>39</v>
      </c>
      <c r="C275" s="33" t="s">
        <v>131</v>
      </c>
      <c r="D275" s="28">
        <v>126233</v>
      </c>
      <c r="E275" s="33" t="s">
        <v>474</v>
      </c>
      <c r="F275" s="33" t="s">
        <v>3582</v>
      </c>
      <c r="G275" s="33" t="s">
        <v>4770</v>
      </c>
      <c r="H275" s="28">
        <v>12.72</v>
      </c>
      <c r="I275" s="28">
        <v>16.73</v>
      </c>
      <c r="J275" s="28">
        <v>4.01</v>
      </c>
      <c r="K275" s="28">
        <v>9.3032000000000004</v>
      </c>
      <c r="L275" s="34">
        <v>758396</v>
      </c>
      <c r="M275" s="35">
        <f t="shared" si="4"/>
        <v>81519.907128729901</v>
      </c>
      <c r="N275" s="36">
        <v>43231</v>
      </c>
      <c r="O275" s="33" t="s">
        <v>900</v>
      </c>
      <c r="P275" s="26">
        <v>2018</v>
      </c>
      <c r="Q275" s="26"/>
    </row>
    <row r="276" spans="1:17" ht="12.75" customHeight="1" x14ac:dyDescent="0.25">
      <c r="A276" s="26">
        <v>3</v>
      </c>
      <c r="B276" s="26">
        <f>VLOOKUP(C276,[1]Sheet6!B:D,3,FALSE)</f>
        <v>39</v>
      </c>
      <c r="C276" s="26" t="s">
        <v>798</v>
      </c>
      <c r="D276" s="26">
        <v>126464</v>
      </c>
      <c r="E276" s="26" t="s">
        <v>907</v>
      </c>
      <c r="F276" s="26" t="s">
        <v>3582</v>
      </c>
      <c r="G276" s="26" t="s">
        <v>10448</v>
      </c>
      <c r="H276" s="26">
        <v>6.74</v>
      </c>
      <c r="I276" s="26">
        <v>12.51</v>
      </c>
      <c r="J276" s="26">
        <v>5.77</v>
      </c>
      <c r="K276" s="26">
        <v>12.8094</v>
      </c>
      <c r="L276" s="34">
        <v>737253</v>
      </c>
      <c r="M276" s="35">
        <f t="shared" si="4"/>
        <v>57555.623214202067</v>
      </c>
      <c r="N276" s="49">
        <v>43595</v>
      </c>
      <c r="O276" s="26" t="s">
        <v>900</v>
      </c>
      <c r="P276" s="26">
        <v>2019</v>
      </c>
      <c r="Q276" s="26"/>
    </row>
    <row r="277" spans="1:17" ht="12.75" customHeight="1" x14ac:dyDescent="0.25">
      <c r="A277" s="26">
        <v>3</v>
      </c>
      <c r="B277" s="26">
        <f>VLOOKUP(C277,[1]Sheet6!B:D,3,FALSE)</f>
        <v>39</v>
      </c>
      <c r="C277" s="26" t="s">
        <v>312</v>
      </c>
      <c r="D277" s="26">
        <v>127321</v>
      </c>
      <c r="E277" s="26" t="s">
        <v>4759</v>
      </c>
      <c r="F277" s="26" t="s">
        <v>3582</v>
      </c>
      <c r="G277" s="26" t="s">
        <v>10445</v>
      </c>
      <c r="H277" s="26">
        <v>0</v>
      </c>
      <c r="I277" s="26">
        <v>5.03</v>
      </c>
      <c r="J277" s="26">
        <v>5.03</v>
      </c>
      <c r="K277" s="26">
        <v>10.06</v>
      </c>
      <c r="L277" s="34">
        <v>490877</v>
      </c>
      <c r="M277" s="35">
        <f t="shared" si="4"/>
        <v>48794.93041749503</v>
      </c>
      <c r="N277" s="49">
        <v>43504</v>
      </c>
      <c r="O277" s="26" t="s">
        <v>900</v>
      </c>
      <c r="P277" s="26">
        <v>2019</v>
      </c>
      <c r="Q277" s="26"/>
    </row>
    <row r="278" spans="1:17" ht="12.75" customHeight="1" x14ac:dyDescent="0.25">
      <c r="A278" s="26">
        <v>3</v>
      </c>
      <c r="B278" s="26">
        <f>VLOOKUP(C278,[1]Sheet6!B:D,3,FALSE)</f>
        <v>39</v>
      </c>
      <c r="C278" s="26" t="s">
        <v>250</v>
      </c>
      <c r="D278" s="26">
        <v>127278</v>
      </c>
      <c r="E278" s="26" t="s">
        <v>1667</v>
      </c>
      <c r="F278" s="26" t="s">
        <v>3582</v>
      </c>
      <c r="G278" s="26" t="s">
        <v>10470</v>
      </c>
      <c r="H278" s="26">
        <v>4.4000000000000004</v>
      </c>
      <c r="I278" s="26">
        <v>16.21</v>
      </c>
      <c r="J278" s="26">
        <v>11.81</v>
      </c>
      <c r="K278" s="26">
        <v>23.62</v>
      </c>
      <c r="L278" s="34">
        <v>1215682</v>
      </c>
      <c r="M278" s="35">
        <f t="shared" si="4"/>
        <v>51468.331922099911</v>
      </c>
      <c r="N278" s="49">
        <v>43504</v>
      </c>
      <c r="O278" s="26" t="s">
        <v>900</v>
      </c>
      <c r="P278" s="26">
        <v>2019</v>
      </c>
      <c r="Q278" s="26"/>
    </row>
    <row r="279" spans="1:17" ht="12.75" customHeight="1" x14ac:dyDescent="0.25">
      <c r="A279" s="26">
        <v>3</v>
      </c>
      <c r="B279" s="26">
        <f>VLOOKUP(C279,[1]Sheet6!B:D,3,FALSE)</f>
        <v>39</v>
      </c>
      <c r="C279" s="26" t="s">
        <v>217</v>
      </c>
      <c r="D279" s="26">
        <v>126467</v>
      </c>
      <c r="E279" s="26" t="s">
        <v>6589</v>
      </c>
      <c r="F279" s="26" t="s">
        <v>3582</v>
      </c>
      <c r="G279" s="26" t="s">
        <v>10716</v>
      </c>
      <c r="H279" s="26">
        <v>8</v>
      </c>
      <c r="I279" s="26">
        <v>15.84</v>
      </c>
      <c r="J279" s="26">
        <v>7.84</v>
      </c>
      <c r="K279" s="26">
        <v>15.68</v>
      </c>
      <c r="L279" s="34">
        <v>884134</v>
      </c>
      <c r="M279" s="35">
        <f t="shared" si="4"/>
        <v>56386.09693877551</v>
      </c>
      <c r="N279" s="49">
        <v>43504</v>
      </c>
      <c r="O279" s="26" t="s">
        <v>900</v>
      </c>
      <c r="P279" s="26">
        <v>2019</v>
      </c>
      <c r="Q279" s="26"/>
    </row>
    <row r="280" spans="1:17" ht="12.75" customHeight="1" x14ac:dyDescent="0.25">
      <c r="A280" s="27">
        <v>4</v>
      </c>
      <c r="B280" s="27">
        <v>49</v>
      </c>
      <c r="C280" s="26" t="s">
        <v>210</v>
      </c>
      <c r="D280" s="28" t="s">
        <v>9746</v>
      </c>
      <c r="E280" s="26" t="s">
        <v>733</v>
      </c>
      <c r="F280" s="26" t="s">
        <v>3582</v>
      </c>
      <c r="G280" s="26" t="s">
        <v>10717</v>
      </c>
      <c r="H280" s="37">
        <v>17.05</v>
      </c>
      <c r="I280" s="37">
        <v>22.87</v>
      </c>
      <c r="J280" s="37">
        <v>5.82</v>
      </c>
      <c r="K280" s="37">
        <v>11.802960000000001</v>
      </c>
      <c r="L280" s="38">
        <v>497202</v>
      </c>
      <c r="M280" s="29">
        <f t="shared" si="4"/>
        <v>42125.195713617599</v>
      </c>
      <c r="N280" s="39">
        <v>41831</v>
      </c>
      <c r="O280" s="26" t="s">
        <v>900</v>
      </c>
      <c r="P280" s="26">
        <v>2014</v>
      </c>
      <c r="Q280" s="26"/>
    </row>
    <row r="281" spans="1:17" ht="12.75" customHeight="1" x14ac:dyDescent="0.25">
      <c r="A281" s="26">
        <v>4</v>
      </c>
      <c r="B281" s="27">
        <v>49</v>
      </c>
      <c r="C281" s="26" t="s">
        <v>248</v>
      </c>
      <c r="D281" s="28">
        <v>123944</v>
      </c>
      <c r="E281" s="26" t="s">
        <v>3617</v>
      </c>
      <c r="F281" s="26" t="s">
        <v>3582</v>
      </c>
      <c r="G281" s="26" t="s">
        <v>3618</v>
      </c>
      <c r="H281" s="26">
        <v>7.13</v>
      </c>
      <c r="I281" s="26">
        <v>9.98</v>
      </c>
      <c r="J281" s="26">
        <v>2.85</v>
      </c>
      <c r="K281" s="26">
        <v>5.7</v>
      </c>
      <c r="L281" s="26">
        <v>668000</v>
      </c>
      <c r="M281" s="29">
        <f t="shared" si="4"/>
        <v>117192.98245614035</v>
      </c>
      <c r="N281" s="30">
        <v>43077</v>
      </c>
      <c r="O281" s="26" t="s">
        <v>900</v>
      </c>
      <c r="P281" s="26">
        <v>2017</v>
      </c>
      <c r="Q281" s="26"/>
    </row>
    <row r="282" spans="1:17" ht="12.75" customHeight="1" x14ac:dyDescent="0.25">
      <c r="A282" s="26">
        <v>3</v>
      </c>
      <c r="B282" s="26">
        <f>VLOOKUP(C282,[1]Sheet6!B:D,3,FALSE)</f>
        <v>39</v>
      </c>
      <c r="C282" s="26" t="s">
        <v>131</v>
      </c>
      <c r="D282" s="26" t="s">
        <v>10718</v>
      </c>
      <c r="E282" s="26" t="s">
        <v>4399</v>
      </c>
      <c r="F282" s="26" t="s">
        <v>5427</v>
      </c>
      <c r="G282" s="26" t="s">
        <v>5426</v>
      </c>
      <c r="H282" s="26">
        <v>6</v>
      </c>
      <c r="I282" s="26">
        <v>6.8</v>
      </c>
      <c r="J282" s="26">
        <v>0.79999999999999982</v>
      </c>
      <c r="K282" s="26">
        <v>6.7885999999999997</v>
      </c>
      <c r="L282" s="34">
        <v>706707</v>
      </c>
      <c r="M282" s="35">
        <f t="shared" si="4"/>
        <v>104102.02398138055</v>
      </c>
      <c r="N282" s="49">
        <v>43595</v>
      </c>
      <c r="O282" s="26" t="s">
        <v>900</v>
      </c>
      <c r="P282" s="26">
        <v>2019</v>
      </c>
      <c r="Q282" s="26"/>
    </row>
    <row r="283" spans="1:17" ht="12.75" customHeight="1" x14ac:dyDescent="0.25">
      <c r="A283" s="26">
        <v>3</v>
      </c>
      <c r="B283" s="26">
        <f>VLOOKUP(C283,[1]Sheet6!B:D,3,FALSE)</f>
        <v>39</v>
      </c>
      <c r="C283" s="26" t="s">
        <v>131</v>
      </c>
      <c r="D283" s="26" t="s">
        <v>10719</v>
      </c>
      <c r="E283" s="26" t="s">
        <v>4399</v>
      </c>
      <c r="F283" s="26" t="s">
        <v>5427</v>
      </c>
      <c r="G283" s="26" t="s">
        <v>5426</v>
      </c>
      <c r="H283" s="26">
        <v>6.8</v>
      </c>
      <c r="I283" s="26">
        <v>7.82</v>
      </c>
      <c r="J283" s="26">
        <v>1.0200000000000005</v>
      </c>
      <c r="K283" s="26">
        <v>6.7885999999999997</v>
      </c>
      <c r="L283" s="34">
        <v>706707</v>
      </c>
      <c r="M283" s="35">
        <f t="shared" si="4"/>
        <v>104102.02398138055</v>
      </c>
      <c r="N283" s="49">
        <v>43595</v>
      </c>
      <c r="O283" s="26" t="s">
        <v>900</v>
      </c>
      <c r="P283" s="26">
        <v>2019</v>
      </c>
      <c r="Q283" s="26"/>
    </row>
    <row r="284" spans="1:17" ht="12.75" customHeight="1" x14ac:dyDescent="0.25">
      <c r="A284" s="26">
        <v>4</v>
      </c>
      <c r="B284" s="27">
        <v>49</v>
      </c>
      <c r="C284" s="26" t="s">
        <v>210</v>
      </c>
      <c r="D284" s="28">
        <v>123510</v>
      </c>
      <c r="E284" s="26" t="s">
        <v>114</v>
      </c>
      <c r="F284" s="26" t="s">
        <v>8880</v>
      </c>
      <c r="G284" s="26" t="s">
        <v>10720</v>
      </c>
      <c r="H284" s="26">
        <v>0</v>
      </c>
      <c r="I284" s="26">
        <v>16.100000000000001</v>
      </c>
      <c r="J284" s="26">
        <v>16.100000000000001</v>
      </c>
      <c r="K284" s="26">
        <v>32.409300000000002</v>
      </c>
      <c r="L284" s="26">
        <v>575037</v>
      </c>
      <c r="M284" s="29">
        <f t="shared" si="4"/>
        <v>17742.962668123037</v>
      </c>
      <c r="N284" s="30">
        <v>42706</v>
      </c>
      <c r="O284" s="26" t="s">
        <v>10721</v>
      </c>
      <c r="P284" s="26">
        <v>2017</v>
      </c>
      <c r="Q284" s="26"/>
    </row>
    <row r="285" spans="1:17" ht="12.75" customHeight="1" x14ac:dyDescent="0.25">
      <c r="A285" s="26">
        <v>2</v>
      </c>
      <c r="B285" s="26">
        <f>VLOOKUP(C285,[1]Sheet6!B:D,3,FALSE)</f>
        <v>29</v>
      </c>
      <c r="C285" s="26" t="s">
        <v>179</v>
      </c>
      <c r="D285" s="26">
        <v>127192</v>
      </c>
      <c r="E285" s="26" t="s">
        <v>5360</v>
      </c>
      <c r="F285" s="26" t="s">
        <v>5362</v>
      </c>
      <c r="G285" s="26" t="s">
        <v>5361</v>
      </c>
      <c r="H285" s="26">
        <v>5.55</v>
      </c>
      <c r="I285" s="26">
        <v>8.58</v>
      </c>
      <c r="J285" s="26">
        <v>3.03</v>
      </c>
      <c r="K285" s="26">
        <v>6.06</v>
      </c>
      <c r="L285" s="34">
        <v>336161</v>
      </c>
      <c r="M285" s="35">
        <f t="shared" si="4"/>
        <v>55472.112211221123</v>
      </c>
      <c r="N285" s="49">
        <v>43504</v>
      </c>
      <c r="O285" s="26" t="s">
        <v>900</v>
      </c>
      <c r="P285" s="26">
        <v>2019</v>
      </c>
      <c r="Q285" s="26"/>
    </row>
    <row r="286" spans="1:17" ht="12.75" customHeight="1" x14ac:dyDescent="0.25">
      <c r="A286" s="26">
        <v>2</v>
      </c>
      <c r="B286" s="26">
        <f>VLOOKUP(C286,[1]Sheet6!B:D,3,FALSE)</f>
        <v>29</v>
      </c>
      <c r="C286" s="26" t="s">
        <v>366</v>
      </c>
      <c r="D286" s="26">
        <v>127193</v>
      </c>
      <c r="E286" s="26" t="s">
        <v>5360</v>
      </c>
      <c r="F286" s="26" t="s">
        <v>5362</v>
      </c>
      <c r="G286" s="26" t="s">
        <v>5363</v>
      </c>
      <c r="H286" s="26">
        <v>0</v>
      </c>
      <c r="I286" s="26">
        <v>2.5</v>
      </c>
      <c r="J286" s="26">
        <v>2.5</v>
      </c>
      <c r="K286" s="26">
        <v>5</v>
      </c>
      <c r="L286" s="34">
        <v>283173</v>
      </c>
      <c r="M286" s="35">
        <f t="shared" si="4"/>
        <v>56634.6</v>
      </c>
      <c r="N286" s="49">
        <v>43504</v>
      </c>
      <c r="O286" s="26" t="s">
        <v>900</v>
      </c>
      <c r="P286" s="26">
        <v>2019</v>
      </c>
      <c r="Q286" s="26"/>
    </row>
    <row r="287" spans="1:17" ht="12.75" customHeight="1" x14ac:dyDescent="0.25">
      <c r="A287" s="40">
        <v>2</v>
      </c>
      <c r="B287" s="27">
        <v>28</v>
      </c>
      <c r="C287" s="40" t="s">
        <v>107</v>
      </c>
      <c r="D287" s="28">
        <v>122109</v>
      </c>
      <c r="E287" s="41" t="s">
        <v>352</v>
      </c>
      <c r="F287" s="41" t="s">
        <v>5362</v>
      </c>
      <c r="G287" s="41" t="s">
        <v>10552</v>
      </c>
      <c r="H287" s="42">
        <v>0</v>
      </c>
      <c r="I287" s="42">
        <v>12.02</v>
      </c>
      <c r="J287" s="42">
        <v>11.99</v>
      </c>
      <c r="K287" s="42">
        <v>24.699400000000001</v>
      </c>
      <c r="L287" s="43">
        <v>950000</v>
      </c>
      <c r="M287" s="44">
        <f t="shared" si="4"/>
        <v>38462.472772617955</v>
      </c>
      <c r="N287" s="30">
        <v>42412</v>
      </c>
      <c r="O287" s="30" t="s">
        <v>900</v>
      </c>
      <c r="P287" s="26">
        <v>2016</v>
      </c>
      <c r="Q287" s="41"/>
    </row>
    <row r="288" spans="1:17" ht="12.75" customHeight="1" x14ac:dyDescent="0.25">
      <c r="A288" s="40">
        <v>2</v>
      </c>
      <c r="B288" s="27">
        <v>29</v>
      </c>
      <c r="C288" s="40" t="s">
        <v>282</v>
      </c>
      <c r="D288" s="28">
        <v>122070</v>
      </c>
      <c r="E288" s="41" t="s">
        <v>999</v>
      </c>
      <c r="F288" s="41" t="s">
        <v>5362</v>
      </c>
      <c r="G288" s="41" t="s">
        <v>10722</v>
      </c>
      <c r="H288" s="42">
        <v>0</v>
      </c>
      <c r="I288" s="42">
        <v>2.65</v>
      </c>
      <c r="J288" s="42">
        <v>2.65</v>
      </c>
      <c r="K288" s="42">
        <v>10.6</v>
      </c>
      <c r="L288" s="43">
        <v>412518</v>
      </c>
      <c r="M288" s="44">
        <f t="shared" si="4"/>
        <v>38916.792452830188</v>
      </c>
      <c r="N288" s="30">
        <v>42412</v>
      </c>
      <c r="O288" s="30" t="s">
        <v>900</v>
      </c>
      <c r="P288" s="26">
        <v>2016</v>
      </c>
      <c r="Q288" s="41"/>
    </row>
    <row r="289" spans="1:17" ht="12.75" customHeight="1" x14ac:dyDescent="0.25">
      <c r="A289" s="40">
        <v>2</v>
      </c>
      <c r="B289" s="27">
        <v>29</v>
      </c>
      <c r="C289" s="40" t="s">
        <v>366</v>
      </c>
      <c r="D289" s="28">
        <v>122113</v>
      </c>
      <c r="E289" s="41" t="s">
        <v>1257</v>
      </c>
      <c r="F289" s="41" t="s">
        <v>5362</v>
      </c>
      <c r="G289" s="41" t="s">
        <v>10723</v>
      </c>
      <c r="H289" s="42">
        <v>31.26</v>
      </c>
      <c r="I289" s="42">
        <v>35.090000000000003</v>
      </c>
      <c r="J289" s="42">
        <v>3.83</v>
      </c>
      <c r="K289" s="42">
        <v>7.66</v>
      </c>
      <c r="L289" s="43">
        <v>304007</v>
      </c>
      <c r="M289" s="44">
        <f t="shared" si="4"/>
        <v>39687.597911227153</v>
      </c>
      <c r="N289" s="30">
        <v>42412</v>
      </c>
      <c r="O289" s="30" t="s">
        <v>900</v>
      </c>
      <c r="P289" s="26">
        <v>2016</v>
      </c>
      <c r="Q289" s="41"/>
    </row>
    <row r="290" spans="1:17" ht="12.75" customHeight="1" x14ac:dyDescent="0.25">
      <c r="A290" s="40">
        <v>2</v>
      </c>
      <c r="B290" s="27">
        <v>29</v>
      </c>
      <c r="C290" s="40" t="s">
        <v>366</v>
      </c>
      <c r="D290" s="28">
        <v>122114</v>
      </c>
      <c r="E290" s="41" t="s">
        <v>3693</v>
      </c>
      <c r="F290" s="41" t="s">
        <v>5362</v>
      </c>
      <c r="G290" s="41" t="s">
        <v>10724</v>
      </c>
      <c r="H290" s="42">
        <v>0</v>
      </c>
      <c r="I290" s="42">
        <v>4.3899999999999997</v>
      </c>
      <c r="J290" s="42">
        <v>4.3899999999999997</v>
      </c>
      <c r="K290" s="42">
        <v>8.7799999999999994</v>
      </c>
      <c r="L290" s="43">
        <v>308284</v>
      </c>
      <c r="M290" s="44">
        <f t="shared" si="4"/>
        <v>35112.0728929385</v>
      </c>
      <c r="N290" s="30">
        <v>42412</v>
      </c>
      <c r="O290" s="30" t="s">
        <v>900</v>
      </c>
      <c r="P290" s="26">
        <v>2016</v>
      </c>
      <c r="Q290" s="41"/>
    </row>
    <row r="291" spans="1:17" ht="12.75" customHeight="1" x14ac:dyDescent="0.25">
      <c r="A291" s="27">
        <v>4</v>
      </c>
      <c r="B291" s="27">
        <v>47</v>
      </c>
      <c r="C291" s="27" t="s">
        <v>314</v>
      </c>
      <c r="D291" s="28" t="s">
        <v>10725</v>
      </c>
      <c r="E291" s="26" t="s">
        <v>4818</v>
      </c>
      <c r="F291" s="26" t="s">
        <v>5362</v>
      </c>
      <c r="G291" s="26" t="s">
        <v>10726</v>
      </c>
      <c r="H291" s="37">
        <v>0.28999999999999998</v>
      </c>
      <c r="I291" s="37">
        <v>14.78</v>
      </c>
      <c r="J291" s="37">
        <v>14.49</v>
      </c>
      <c r="K291" s="37">
        <v>28.98</v>
      </c>
      <c r="L291" s="38">
        <v>1087320</v>
      </c>
      <c r="M291" s="29">
        <f t="shared" si="4"/>
        <v>37519.668737060041</v>
      </c>
      <c r="N291" s="50">
        <v>41733</v>
      </c>
      <c r="O291" s="26" t="s">
        <v>900</v>
      </c>
      <c r="P291" s="26">
        <v>2014</v>
      </c>
      <c r="Q291" s="26"/>
    </row>
    <row r="292" spans="1:17" ht="12.75" customHeight="1" x14ac:dyDescent="0.25">
      <c r="A292" s="27">
        <v>4</v>
      </c>
      <c r="B292" s="27">
        <v>47</v>
      </c>
      <c r="C292" s="27" t="s">
        <v>607</v>
      </c>
      <c r="D292" s="28" t="s">
        <v>10727</v>
      </c>
      <c r="E292" s="26" t="s">
        <v>7101</v>
      </c>
      <c r="F292" s="26" t="s">
        <v>5362</v>
      </c>
      <c r="G292" s="26" t="s">
        <v>10728</v>
      </c>
      <c r="H292" s="37">
        <v>0</v>
      </c>
      <c r="I292" s="37">
        <v>2.98</v>
      </c>
      <c r="J292" s="37">
        <v>2.98</v>
      </c>
      <c r="K292" s="37">
        <v>5.96</v>
      </c>
      <c r="L292" s="38">
        <v>371000</v>
      </c>
      <c r="M292" s="29">
        <f t="shared" si="4"/>
        <v>62248.322147651008</v>
      </c>
      <c r="N292" s="50">
        <v>41733</v>
      </c>
      <c r="O292" s="26" t="s">
        <v>900</v>
      </c>
      <c r="P292" s="26">
        <v>2014</v>
      </c>
      <c r="Q292" s="26"/>
    </row>
    <row r="293" spans="1:17" ht="12.75" customHeight="1" x14ac:dyDescent="0.25">
      <c r="A293" s="27">
        <v>4</v>
      </c>
      <c r="B293" s="27">
        <v>47</v>
      </c>
      <c r="C293" s="27" t="s">
        <v>314</v>
      </c>
      <c r="D293" s="28" t="s">
        <v>10729</v>
      </c>
      <c r="E293" s="26" t="s">
        <v>7101</v>
      </c>
      <c r="F293" s="26" t="s">
        <v>5362</v>
      </c>
      <c r="G293" s="26" t="s">
        <v>10730</v>
      </c>
      <c r="H293" s="37">
        <v>5.37</v>
      </c>
      <c r="I293" s="37">
        <v>9.42</v>
      </c>
      <c r="J293" s="37">
        <v>4.05</v>
      </c>
      <c r="K293" s="37">
        <v>8.1</v>
      </c>
      <c r="L293" s="38">
        <v>377977</v>
      </c>
      <c r="M293" s="29">
        <f t="shared" si="4"/>
        <v>46663.827160493827</v>
      </c>
      <c r="N293" s="50">
        <v>41733</v>
      </c>
      <c r="O293" s="26" t="s">
        <v>900</v>
      </c>
      <c r="P293" s="26">
        <v>2014</v>
      </c>
      <c r="Q293" s="26"/>
    </row>
    <row r="294" spans="1:17" ht="12.75" customHeight="1" x14ac:dyDescent="0.25">
      <c r="A294" s="32">
        <v>2</v>
      </c>
      <c r="B294" s="27">
        <v>27</v>
      </c>
      <c r="C294" s="33" t="s">
        <v>212</v>
      </c>
      <c r="D294" s="28">
        <v>126151</v>
      </c>
      <c r="E294" s="33" t="s">
        <v>8585</v>
      </c>
      <c r="F294" s="33" t="s">
        <v>5383</v>
      </c>
      <c r="G294" s="33" t="s">
        <v>10731</v>
      </c>
      <c r="H294" s="28">
        <v>6.25</v>
      </c>
      <c r="I294" s="28">
        <v>13.48</v>
      </c>
      <c r="J294" s="28">
        <v>7.23</v>
      </c>
      <c r="K294" s="28">
        <v>14.50338</v>
      </c>
      <c r="L294" s="34">
        <v>689008</v>
      </c>
      <c r="M294" s="35">
        <f t="shared" si="4"/>
        <v>47506.719123404335</v>
      </c>
      <c r="N294" s="36">
        <v>43182</v>
      </c>
      <c r="O294" s="33" t="s">
        <v>900</v>
      </c>
      <c r="P294" s="26">
        <v>2018</v>
      </c>
      <c r="Q294" s="26"/>
    </row>
    <row r="295" spans="1:17" ht="12.75" customHeight="1" x14ac:dyDescent="0.25">
      <c r="A295" s="32">
        <v>2</v>
      </c>
      <c r="B295" s="27">
        <v>27</v>
      </c>
      <c r="C295" s="33" t="s">
        <v>212</v>
      </c>
      <c r="D295" s="28">
        <v>126152</v>
      </c>
      <c r="E295" s="33" t="s">
        <v>1772</v>
      </c>
      <c r="F295" s="33" t="s">
        <v>5383</v>
      </c>
      <c r="G295" s="33" t="s">
        <v>10732</v>
      </c>
      <c r="H295" s="28">
        <v>0</v>
      </c>
      <c r="I295" s="28">
        <v>8.7899999999999991</v>
      </c>
      <c r="J295" s="28">
        <v>8.7899999999999991</v>
      </c>
      <c r="K295" s="28">
        <v>17.579999999999998</v>
      </c>
      <c r="L295" s="34">
        <v>833593</v>
      </c>
      <c r="M295" s="35">
        <f t="shared" si="4"/>
        <v>47417.121729237777</v>
      </c>
      <c r="N295" s="36">
        <v>43182</v>
      </c>
      <c r="O295" s="33" t="s">
        <v>900</v>
      </c>
      <c r="P295" s="26">
        <v>2018</v>
      </c>
      <c r="Q295" s="26"/>
    </row>
    <row r="296" spans="1:17" ht="12.75" customHeight="1" x14ac:dyDescent="0.25">
      <c r="A296" s="32">
        <v>2</v>
      </c>
      <c r="B296" s="27">
        <v>27</v>
      </c>
      <c r="C296" s="33" t="s">
        <v>212</v>
      </c>
      <c r="D296" s="28">
        <v>126153</v>
      </c>
      <c r="E296" s="33" t="s">
        <v>442</v>
      </c>
      <c r="F296" s="33" t="s">
        <v>5383</v>
      </c>
      <c r="G296" s="33" t="s">
        <v>10733</v>
      </c>
      <c r="H296" s="28">
        <v>13.6</v>
      </c>
      <c r="I296" s="28">
        <v>17.62</v>
      </c>
      <c r="J296" s="28">
        <v>4.0199999999999996</v>
      </c>
      <c r="K296" s="28">
        <v>8.0399999999999991</v>
      </c>
      <c r="L296" s="34">
        <v>389235</v>
      </c>
      <c r="M296" s="35">
        <f t="shared" si="4"/>
        <v>48412.313432835828</v>
      </c>
      <c r="N296" s="36">
        <v>43182</v>
      </c>
      <c r="O296" s="33" t="s">
        <v>900</v>
      </c>
      <c r="P296" s="26">
        <v>2018</v>
      </c>
      <c r="Q296" s="26"/>
    </row>
    <row r="297" spans="1:17" ht="12.75" customHeight="1" x14ac:dyDescent="0.25">
      <c r="A297" s="26">
        <v>2</v>
      </c>
      <c r="B297" s="26">
        <f>VLOOKUP(C297,[1]Sheet6!B:D,3,FALSE)</f>
        <v>27</v>
      </c>
      <c r="C297" s="26" t="s">
        <v>212</v>
      </c>
      <c r="D297" s="26">
        <v>127884</v>
      </c>
      <c r="E297" s="26" t="s">
        <v>450</v>
      </c>
      <c r="F297" s="26" t="s">
        <v>5383</v>
      </c>
      <c r="G297" s="26" t="s">
        <v>10450</v>
      </c>
      <c r="H297" s="26">
        <v>10.31</v>
      </c>
      <c r="I297" s="26">
        <v>13.34</v>
      </c>
      <c r="J297" s="26">
        <v>3.03</v>
      </c>
      <c r="K297" s="26">
        <v>12.12</v>
      </c>
      <c r="L297" s="34">
        <v>646686</v>
      </c>
      <c r="M297" s="35">
        <f t="shared" si="4"/>
        <v>53356.930693069313</v>
      </c>
      <c r="N297" s="49">
        <v>43504</v>
      </c>
      <c r="O297" s="26" t="s">
        <v>900</v>
      </c>
      <c r="P297" s="26">
        <v>2019</v>
      </c>
      <c r="Q297" s="26"/>
    </row>
    <row r="298" spans="1:17" ht="12.75" customHeight="1" x14ac:dyDescent="0.25">
      <c r="A298" s="26">
        <v>2</v>
      </c>
      <c r="B298" s="26">
        <f>VLOOKUP(C298,[1]Sheet6!B:D,3,FALSE)</f>
        <v>28</v>
      </c>
      <c r="C298" s="26" t="s">
        <v>803</v>
      </c>
      <c r="D298" s="26">
        <v>127182</v>
      </c>
      <c r="E298" s="26" t="s">
        <v>3366</v>
      </c>
      <c r="F298" s="26" t="s">
        <v>5383</v>
      </c>
      <c r="G298" s="26" t="s">
        <v>10734</v>
      </c>
      <c r="H298" s="26">
        <v>5.15</v>
      </c>
      <c r="I298" s="26">
        <v>10</v>
      </c>
      <c r="J298" s="26">
        <v>4.8499999999999996</v>
      </c>
      <c r="K298" s="26">
        <v>9.6999999999999993</v>
      </c>
      <c r="L298" s="34">
        <v>346215</v>
      </c>
      <c r="M298" s="35">
        <f t="shared" si="4"/>
        <v>35692.268041237119</v>
      </c>
      <c r="N298" s="49">
        <v>43595</v>
      </c>
      <c r="O298" s="26" t="s">
        <v>900</v>
      </c>
      <c r="P298" s="26">
        <v>2019</v>
      </c>
      <c r="Q298" s="26"/>
    </row>
    <row r="299" spans="1:17" ht="12.75" customHeight="1" x14ac:dyDescent="0.25">
      <c r="A299" s="26">
        <v>2</v>
      </c>
      <c r="B299" s="27">
        <v>29</v>
      </c>
      <c r="C299" s="26" t="s">
        <v>128</v>
      </c>
      <c r="D299" s="28">
        <v>124912</v>
      </c>
      <c r="E299" s="26" t="s">
        <v>129</v>
      </c>
      <c r="F299" s="26" t="s">
        <v>5383</v>
      </c>
      <c r="G299" s="26" t="s">
        <v>4094</v>
      </c>
      <c r="H299" s="26">
        <v>23.4</v>
      </c>
      <c r="I299" s="26">
        <v>28.16</v>
      </c>
      <c r="J299" s="26">
        <v>4.76</v>
      </c>
      <c r="K299" s="26">
        <v>19.04</v>
      </c>
      <c r="L299" s="26">
        <v>863430</v>
      </c>
      <c r="M299" s="29">
        <f t="shared" si="4"/>
        <v>45348.21428571429</v>
      </c>
      <c r="N299" s="30">
        <v>42825</v>
      </c>
      <c r="O299" s="26" t="s">
        <v>900</v>
      </c>
      <c r="P299" s="26">
        <v>2017</v>
      </c>
      <c r="Q299" s="26"/>
    </row>
    <row r="300" spans="1:17" ht="12.75" customHeight="1" x14ac:dyDescent="0.25">
      <c r="A300" s="26">
        <v>2</v>
      </c>
      <c r="B300" s="27">
        <v>29</v>
      </c>
      <c r="C300" s="26" t="s">
        <v>128</v>
      </c>
      <c r="D300" s="28">
        <v>124913</v>
      </c>
      <c r="E300" s="26" t="s">
        <v>129</v>
      </c>
      <c r="F300" s="26" t="s">
        <v>5383</v>
      </c>
      <c r="G300" s="26" t="s">
        <v>10735</v>
      </c>
      <c r="H300" s="26">
        <v>28.16</v>
      </c>
      <c r="I300" s="26">
        <v>31.91</v>
      </c>
      <c r="J300" s="26">
        <v>3.75</v>
      </c>
      <c r="K300" s="26">
        <v>15</v>
      </c>
      <c r="L300" s="26">
        <v>679615</v>
      </c>
      <c r="M300" s="29">
        <f t="shared" si="4"/>
        <v>45307.666666666664</v>
      </c>
      <c r="N300" s="30">
        <v>42825</v>
      </c>
      <c r="O300" s="26" t="s">
        <v>900</v>
      </c>
      <c r="P300" s="26">
        <v>2017</v>
      </c>
      <c r="Q300" s="26" t="s">
        <v>10714</v>
      </c>
    </row>
    <row r="301" spans="1:17" ht="12.75" customHeight="1" x14ac:dyDescent="0.25">
      <c r="A301" s="26">
        <v>2</v>
      </c>
      <c r="B301" s="26">
        <f>VLOOKUP(C301,[1]Sheet6!B:D,3,FALSE)</f>
        <v>29</v>
      </c>
      <c r="C301" s="26" t="s">
        <v>121</v>
      </c>
      <c r="D301" s="26">
        <v>127196</v>
      </c>
      <c r="E301" s="26" t="s">
        <v>1002</v>
      </c>
      <c r="F301" s="26" t="s">
        <v>5383</v>
      </c>
      <c r="G301" s="26" t="s">
        <v>10446</v>
      </c>
      <c r="H301" s="26">
        <v>5</v>
      </c>
      <c r="I301" s="26">
        <v>12.47</v>
      </c>
      <c r="J301" s="26">
        <v>7.47</v>
      </c>
      <c r="K301" s="26">
        <v>14.94</v>
      </c>
      <c r="L301" s="34">
        <v>775036</v>
      </c>
      <c r="M301" s="35">
        <f t="shared" si="4"/>
        <v>51876.57295850067</v>
      </c>
      <c r="N301" s="49">
        <v>43504</v>
      </c>
      <c r="O301" s="26" t="s">
        <v>900</v>
      </c>
      <c r="P301" s="26">
        <v>2019</v>
      </c>
      <c r="Q301" s="26"/>
    </row>
    <row r="302" spans="1:17" ht="12.75" customHeight="1" x14ac:dyDescent="0.25">
      <c r="A302" s="26">
        <v>2</v>
      </c>
      <c r="B302" s="26">
        <f>VLOOKUP(C302,[1]Sheet6!B:D,3,FALSE)</f>
        <v>29</v>
      </c>
      <c r="C302" s="26" t="s">
        <v>179</v>
      </c>
      <c r="D302" s="26">
        <v>126146</v>
      </c>
      <c r="E302" s="26" t="s">
        <v>2964</v>
      </c>
      <c r="F302" s="26" t="s">
        <v>5383</v>
      </c>
      <c r="G302" s="26" t="s">
        <v>10430</v>
      </c>
      <c r="H302" s="26">
        <v>0</v>
      </c>
      <c r="I302" s="26">
        <v>3.87</v>
      </c>
      <c r="J302" s="26">
        <v>3.87</v>
      </c>
      <c r="K302" s="26">
        <v>7.74</v>
      </c>
      <c r="L302" s="34">
        <v>465453</v>
      </c>
      <c r="M302" s="35">
        <f t="shared" si="4"/>
        <v>60136.046511627908</v>
      </c>
      <c r="N302" s="49">
        <v>43504</v>
      </c>
      <c r="O302" s="26" t="s">
        <v>900</v>
      </c>
      <c r="P302" s="26">
        <v>2019</v>
      </c>
      <c r="Q302" s="26"/>
    </row>
    <row r="303" spans="1:17" ht="12.75" customHeight="1" x14ac:dyDescent="0.25">
      <c r="A303" s="27">
        <v>3</v>
      </c>
      <c r="B303" s="27">
        <v>38</v>
      </c>
      <c r="C303" s="26" t="s">
        <v>269</v>
      </c>
      <c r="D303" s="28" t="s">
        <v>9624</v>
      </c>
      <c r="E303" s="26" t="s">
        <v>2861</v>
      </c>
      <c r="F303" s="26" t="s">
        <v>8319</v>
      </c>
      <c r="G303" s="26" t="s">
        <v>10736</v>
      </c>
      <c r="H303" s="37">
        <v>0</v>
      </c>
      <c r="I303" s="37">
        <v>5.73</v>
      </c>
      <c r="J303" s="37">
        <v>5.73</v>
      </c>
      <c r="K303" s="37">
        <v>11.500109999999999</v>
      </c>
      <c r="L303" s="38">
        <v>250094.99</v>
      </c>
      <c r="M303" s="29">
        <f t="shared" si="4"/>
        <v>21747.182418255132</v>
      </c>
      <c r="N303" s="39">
        <v>41782</v>
      </c>
      <c r="O303" s="26" t="s">
        <v>900</v>
      </c>
      <c r="P303" s="26">
        <v>2014</v>
      </c>
      <c r="Q303" s="26"/>
    </row>
    <row r="304" spans="1:17" ht="12.75" customHeight="1" x14ac:dyDescent="0.25">
      <c r="A304" s="27">
        <v>3</v>
      </c>
      <c r="B304" s="27">
        <v>39</v>
      </c>
      <c r="C304" s="27" t="s">
        <v>312</v>
      </c>
      <c r="D304" s="28" t="s">
        <v>10737</v>
      </c>
      <c r="E304" s="26" t="s">
        <v>4784</v>
      </c>
      <c r="F304" s="26" t="s">
        <v>8319</v>
      </c>
      <c r="G304" s="26" t="s">
        <v>10738</v>
      </c>
      <c r="H304" s="37">
        <v>0</v>
      </c>
      <c r="I304" s="37">
        <v>13.19</v>
      </c>
      <c r="J304" s="37">
        <v>13.19</v>
      </c>
      <c r="K304" s="37">
        <v>18.2</v>
      </c>
      <c r="L304" s="38">
        <v>683389.24</v>
      </c>
      <c r="M304" s="29">
        <f t="shared" si="4"/>
        <v>37548.859340659343</v>
      </c>
      <c r="N304" s="50">
        <v>41684</v>
      </c>
      <c r="O304" s="26" t="s">
        <v>900</v>
      </c>
      <c r="P304" s="26">
        <v>2014</v>
      </c>
      <c r="Q304" s="26"/>
    </row>
    <row r="305" spans="1:17" ht="12.75" customHeight="1" x14ac:dyDescent="0.25">
      <c r="A305" s="40">
        <v>3</v>
      </c>
      <c r="B305" s="27">
        <v>39</v>
      </c>
      <c r="C305" s="40" t="s">
        <v>250</v>
      </c>
      <c r="D305" s="28">
        <v>82905.009999999995</v>
      </c>
      <c r="E305" s="41" t="s">
        <v>4784</v>
      </c>
      <c r="F305" s="41" t="s">
        <v>8319</v>
      </c>
      <c r="G305" s="41" t="s">
        <v>10739</v>
      </c>
      <c r="H305" s="42">
        <v>0</v>
      </c>
      <c r="I305" s="42">
        <v>6.5</v>
      </c>
      <c r="J305" s="42">
        <v>6.5</v>
      </c>
      <c r="K305" s="42">
        <v>13</v>
      </c>
      <c r="L305" s="43">
        <v>307000</v>
      </c>
      <c r="M305" s="44">
        <f t="shared" si="4"/>
        <v>23615.384615384617</v>
      </c>
      <c r="N305" s="30">
        <v>42412</v>
      </c>
      <c r="O305" s="30" t="s">
        <v>900</v>
      </c>
      <c r="P305" s="26">
        <v>2016</v>
      </c>
      <c r="Q305" s="41"/>
    </row>
    <row r="306" spans="1:17" x14ac:dyDescent="0.25">
      <c r="A306" s="27">
        <v>4</v>
      </c>
      <c r="B306" s="27">
        <v>48</v>
      </c>
      <c r="C306" s="27" t="s">
        <v>202</v>
      </c>
      <c r="D306" s="28" t="s">
        <v>10740</v>
      </c>
      <c r="E306" s="26" t="s">
        <v>8340</v>
      </c>
      <c r="F306" s="26" t="s">
        <v>8319</v>
      </c>
      <c r="G306" s="26" t="s">
        <v>10741</v>
      </c>
      <c r="H306" s="37">
        <v>0</v>
      </c>
      <c r="I306" s="37">
        <v>4.88</v>
      </c>
      <c r="J306" s="37">
        <v>4.88</v>
      </c>
      <c r="K306" s="37">
        <v>9.76</v>
      </c>
      <c r="L306" s="38">
        <v>155000</v>
      </c>
      <c r="M306" s="29">
        <f t="shared" si="4"/>
        <v>15881.147540983608</v>
      </c>
      <c r="N306" s="50">
        <v>41684</v>
      </c>
      <c r="O306" s="26" t="s">
        <v>900</v>
      </c>
      <c r="P306" s="26">
        <v>2014</v>
      </c>
      <c r="Q306" s="26"/>
    </row>
    <row r="307" spans="1:17" ht="12.75" customHeight="1" x14ac:dyDescent="0.25">
      <c r="A307" s="40">
        <v>2</v>
      </c>
      <c r="B307" s="27">
        <v>28</v>
      </c>
      <c r="C307" s="41" t="s">
        <v>183</v>
      </c>
      <c r="D307" s="28" t="s">
        <v>9999</v>
      </c>
      <c r="E307" s="41" t="s">
        <v>363</v>
      </c>
      <c r="F307" s="41" t="s">
        <v>10742</v>
      </c>
      <c r="G307" s="41" t="s">
        <v>10743</v>
      </c>
      <c r="H307" s="42">
        <v>0</v>
      </c>
      <c r="I307" s="42">
        <v>3.47</v>
      </c>
      <c r="J307" s="42">
        <v>3.47</v>
      </c>
      <c r="K307" s="42">
        <v>13.88</v>
      </c>
      <c r="L307" s="43">
        <v>818744.99</v>
      </c>
      <c r="M307" s="44">
        <f t="shared" si="4"/>
        <v>58987.391210374633</v>
      </c>
      <c r="N307" s="30">
        <v>42139</v>
      </c>
      <c r="O307" s="41" t="s">
        <v>900</v>
      </c>
      <c r="P307" s="26">
        <v>2015</v>
      </c>
      <c r="Q307" s="41"/>
    </row>
    <row r="308" spans="1:17" ht="12.75" customHeight="1" x14ac:dyDescent="0.25">
      <c r="A308" s="27">
        <v>2</v>
      </c>
      <c r="B308" s="27">
        <v>29</v>
      </c>
      <c r="C308" s="26" t="s">
        <v>420</v>
      </c>
      <c r="D308" s="28" t="s">
        <v>9856</v>
      </c>
      <c r="E308" s="26" t="s">
        <v>421</v>
      </c>
      <c r="F308" s="26" t="s">
        <v>10742</v>
      </c>
      <c r="G308" s="26" t="s">
        <v>422</v>
      </c>
      <c r="H308" s="37">
        <v>11.78</v>
      </c>
      <c r="I308" s="37">
        <v>3.59</v>
      </c>
      <c r="J308" s="37">
        <v>7.57</v>
      </c>
      <c r="K308" s="37">
        <v>15.14</v>
      </c>
      <c r="L308" s="38">
        <v>623000</v>
      </c>
      <c r="M308" s="29">
        <f t="shared" si="4"/>
        <v>41149.273447820342</v>
      </c>
      <c r="N308" s="39">
        <v>41831</v>
      </c>
      <c r="O308" s="26" t="s">
        <v>900</v>
      </c>
      <c r="P308" s="26">
        <v>2014</v>
      </c>
      <c r="Q308" s="26"/>
    </row>
    <row r="309" spans="1:17" ht="12.75" customHeight="1" x14ac:dyDescent="0.25">
      <c r="A309" s="40">
        <v>2</v>
      </c>
      <c r="B309" s="27">
        <v>29</v>
      </c>
      <c r="C309" s="41" t="s">
        <v>128</v>
      </c>
      <c r="D309" s="28" t="s">
        <v>10325</v>
      </c>
      <c r="E309" s="41" t="s">
        <v>129</v>
      </c>
      <c r="F309" s="41" t="s">
        <v>10742</v>
      </c>
      <c r="G309" s="41" t="s">
        <v>10744</v>
      </c>
      <c r="H309" s="42">
        <v>11.03</v>
      </c>
      <c r="I309" s="42">
        <v>14.6</v>
      </c>
      <c r="J309" s="42">
        <v>3.47</v>
      </c>
      <c r="K309" s="42">
        <v>14.20271</v>
      </c>
      <c r="L309" s="43">
        <v>1219443</v>
      </c>
      <c r="M309" s="44">
        <f t="shared" si="4"/>
        <v>85859.881670469927</v>
      </c>
      <c r="N309" s="30">
        <v>42090</v>
      </c>
      <c r="O309" s="41" t="s">
        <v>900</v>
      </c>
      <c r="P309" s="26">
        <v>2015</v>
      </c>
      <c r="Q309" s="41"/>
    </row>
    <row r="310" spans="1:17" ht="12.75" customHeight="1" x14ac:dyDescent="0.25">
      <c r="A310" s="40">
        <v>3</v>
      </c>
      <c r="B310" s="27">
        <v>39</v>
      </c>
      <c r="C310" s="40" t="s">
        <v>798</v>
      </c>
      <c r="D310" s="28">
        <v>84236.01</v>
      </c>
      <c r="E310" s="41" t="s">
        <v>513</v>
      </c>
      <c r="F310" s="41" t="s">
        <v>10742</v>
      </c>
      <c r="G310" s="41" t="s">
        <v>10745</v>
      </c>
      <c r="H310" s="42">
        <v>0</v>
      </c>
      <c r="I310" s="42">
        <v>6.05</v>
      </c>
      <c r="J310" s="42">
        <v>6.05</v>
      </c>
      <c r="K310" s="42">
        <v>12</v>
      </c>
      <c r="L310" s="43">
        <v>859736.04</v>
      </c>
      <c r="M310" s="44">
        <f t="shared" si="4"/>
        <v>71644.67</v>
      </c>
      <c r="N310" s="30">
        <v>42461</v>
      </c>
      <c r="O310" s="30" t="s">
        <v>900</v>
      </c>
      <c r="P310" s="26">
        <v>2016</v>
      </c>
      <c r="Q310" s="41"/>
    </row>
    <row r="311" spans="1:17" ht="12.75" customHeight="1" x14ac:dyDescent="0.25">
      <c r="A311" s="40">
        <v>2</v>
      </c>
      <c r="B311" s="27">
        <v>27</v>
      </c>
      <c r="C311" s="40" t="s">
        <v>284</v>
      </c>
      <c r="D311" s="28" t="s">
        <v>10746</v>
      </c>
      <c r="E311" s="41" t="s">
        <v>474</v>
      </c>
      <c r="F311" s="41" t="s">
        <v>8168</v>
      </c>
      <c r="G311" s="41" t="s">
        <v>10747</v>
      </c>
      <c r="H311" s="42">
        <v>0</v>
      </c>
      <c r="I311" s="42">
        <v>6.53</v>
      </c>
      <c r="J311" s="42">
        <v>6.53</v>
      </c>
      <c r="K311" s="57">
        <f>J311*2</f>
        <v>13.06</v>
      </c>
      <c r="L311" s="43">
        <v>716968</v>
      </c>
      <c r="M311" s="44">
        <f t="shared" si="4"/>
        <v>54898.009188361408</v>
      </c>
      <c r="N311" s="45">
        <v>42139</v>
      </c>
      <c r="O311" s="36" t="s">
        <v>900</v>
      </c>
      <c r="P311" s="26">
        <v>2015</v>
      </c>
      <c r="Q311" s="41" t="s">
        <v>10556</v>
      </c>
    </row>
    <row r="312" spans="1:17" ht="12.75" customHeight="1" x14ac:dyDescent="0.25">
      <c r="A312" s="40">
        <v>2</v>
      </c>
      <c r="B312" s="27">
        <v>27</v>
      </c>
      <c r="C312" s="40" t="s">
        <v>241</v>
      </c>
      <c r="D312" s="28" t="s">
        <v>10748</v>
      </c>
      <c r="E312" s="41" t="s">
        <v>474</v>
      </c>
      <c r="F312" s="41" t="s">
        <v>8168</v>
      </c>
      <c r="G312" s="41" t="s">
        <v>10747</v>
      </c>
      <c r="H312" s="42">
        <v>0</v>
      </c>
      <c r="I312" s="42">
        <v>2.23</v>
      </c>
      <c r="J312" s="42">
        <v>8.73</v>
      </c>
      <c r="K312" s="57">
        <f>J312*2</f>
        <v>17.46</v>
      </c>
      <c r="L312" s="43">
        <v>716968</v>
      </c>
      <c r="M312" s="44">
        <f t="shared" si="4"/>
        <v>41063.459335624284</v>
      </c>
      <c r="N312" s="45">
        <v>42139</v>
      </c>
      <c r="O312" s="36" t="s">
        <v>900</v>
      </c>
      <c r="P312" s="26">
        <v>2015</v>
      </c>
      <c r="Q312" s="33"/>
    </row>
    <row r="313" spans="1:17" ht="12.75" customHeight="1" x14ac:dyDescent="0.25">
      <c r="A313" s="26">
        <v>2</v>
      </c>
      <c r="B313" s="27">
        <v>28</v>
      </c>
      <c r="C313" s="26" t="s">
        <v>183</v>
      </c>
      <c r="D313" s="28">
        <v>124920</v>
      </c>
      <c r="E313" s="26" t="s">
        <v>4909</v>
      </c>
      <c r="F313" s="26" t="s">
        <v>8168</v>
      </c>
      <c r="G313" s="26" t="s">
        <v>10749</v>
      </c>
      <c r="H313" s="26">
        <v>0</v>
      </c>
      <c r="I313" s="26">
        <v>9.51</v>
      </c>
      <c r="J313" s="26">
        <v>9.51</v>
      </c>
      <c r="K313" s="26">
        <v>19.02</v>
      </c>
      <c r="L313" s="26">
        <v>545026</v>
      </c>
      <c r="M313" s="29">
        <f t="shared" si="4"/>
        <v>28655.415352260778</v>
      </c>
      <c r="N313" s="30">
        <v>42825</v>
      </c>
      <c r="O313" s="26" t="s">
        <v>900</v>
      </c>
      <c r="P313" s="26">
        <v>2017</v>
      </c>
      <c r="Q313" s="26"/>
    </row>
    <row r="314" spans="1:17" ht="12.75" customHeight="1" x14ac:dyDescent="0.25">
      <c r="A314" s="26">
        <v>2</v>
      </c>
      <c r="B314" s="27">
        <v>28</v>
      </c>
      <c r="C314" s="26" t="s">
        <v>197</v>
      </c>
      <c r="D314" s="28">
        <v>124938</v>
      </c>
      <c r="E314" s="26" t="s">
        <v>10366</v>
      </c>
      <c r="F314" s="26" t="s">
        <v>8168</v>
      </c>
      <c r="G314" s="26" t="s">
        <v>10750</v>
      </c>
      <c r="H314" s="26">
        <v>0</v>
      </c>
      <c r="I314" s="26">
        <v>10.6</v>
      </c>
      <c r="J314" s="26">
        <v>10.6</v>
      </c>
      <c r="K314" s="26">
        <v>21.2</v>
      </c>
      <c r="L314" s="26">
        <v>967506</v>
      </c>
      <c r="M314" s="29">
        <f t="shared" si="4"/>
        <v>45637.075471698117</v>
      </c>
      <c r="N314" s="30">
        <v>42867</v>
      </c>
      <c r="O314" s="26" t="s">
        <v>900</v>
      </c>
      <c r="P314" s="26">
        <v>2017</v>
      </c>
      <c r="Q314" s="26"/>
    </row>
    <row r="315" spans="1:17" ht="12.75" customHeight="1" x14ac:dyDescent="0.25">
      <c r="A315" s="26">
        <v>2</v>
      </c>
      <c r="B315" s="26">
        <f>VLOOKUP(C315,[1]Sheet6!B:D,3,FALSE)</f>
        <v>28</v>
      </c>
      <c r="C315" s="26" t="s">
        <v>197</v>
      </c>
      <c r="D315" s="26">
        <v>127184</v>
      </c>
      <c r="E315" s="26" t="s">
        <v>369</v>
      </c>
      <c r="F315" s="26" t="s">
        <v>4738</v>
      </c>
      <c r="G315" s="26" t="s">
        <v>5347</v>
      </c>
      <c r="H315" s="26">
        <v>22.4</v>
      </c>
      <c r="I315" s="26">
        <v>29.73</v>
      </c>
      <c r="J315" s="26">
        <v>7.33</v>
      </c>
      <c r="K315" s="26">
        <v>14.66</v>
      </c>
      <c r="L315" s="34">
        <v>1664662</v>
      </c>
      <c r="M315" s="35">
        <f t="shared" si="4"/>
        <v>113551.29604365621</v>
      </c>
      <c r="N315" s="49">
        <v>43553</v>
      </c>
      <c r="O315" s="26" t="s">
        <v>900</v>
      </c>
      <c r="P315" s="26">
        <v>2019</v>
      </c>
      <c r="Q315" s="26"/>
    </row>
    <row r="316" spans="1:17" ht="12.75" customHeight="1" x14ac:dyDescent="0.25">
      <c r="A316" s="27">
        <v>2</v>
      </c>
      <c r="B316" s="27">
        <v>28</v>
      </c>
      <c r="C316" s="26" t="s">
        <v>124</v>
      </c>
      <c r="D316" s="28" t="s">
        <v>9821</v>
      </c>
      <c r="E316" s="26" t="s">
        <v>3116</v>
      </c>
      <c r="F316" s="26" t="s">
        <v>4738</v>
      </c>
      <c r="G316" s="26" t="s">
        <v>10751</v>
      </c>
      <c r="H316" s="37">
        <v>4.0600000000000005</v>
      </c>
      <c r="I316" s="37">
        <v>6.4</v>
      </c>
      <c r="J316" s="37">
        <v>1.98</v>
      </c>
      <c r="K316" s="37">
        <v>3.96</v>
      </c>
      <c r="L316" s="38">
        <v>224755.49</v>
      </c>
      <c r="M316" s="29">
        <f t="shared" si="4"/>
        <v>56756.436868686869</v>
      </c>
      <c r="N316" s="39">
        <v>41831</v>
      </c>
      <c r="O316" s="26" t="s">
        <v>900</v>
      </c>
      <c r="P316" s="26">
        <v>2014</v>
      </c>
      <c r="Q316" s="26"/>
    </row>
    <row r="317" spans="1:17" ht="12.75" customHeight="1" x14ac:dyDescent="0.25">
      <c r="A317" s="40">
        <v>2</v>
      </c>
      <c r="B317" s="27">
        <v>28</v>
      </c>
      <c r="C317" s="40" t="s">
        <v>183</v>
      </c>
      <c r="D317" s="28">
        <v>122072</v>
      </c>
      <c r="E317" s="41" t="s">
        <v>363</v>
      </c>
      <c r="F317" s="41" t="s">
        <v>4738</v>
      </c>
      <c r="G317" s="41" t="s">
        <v>10752</v>
      </c>
      <c r="H317" s="42">
        <v>3.47</v>
      </c>
      <c r="I317" s="42">
        <v>5.66</v>
      </c>
      <c r="J317" s="42">
        <v>2.19</v>
      </c>
      <c r="K317" s="42">
        <v>8.76</v>
      </c>
      <c r="L317" s="43">
        <v>614138</v>
      </c>
      <c r="M317" s="44">
        <f t="shared" si="4"/>
        <v>70107.077625570775</v>
      </c>
      <c r="N317" s="30">
        <v>42461</v>
      </c>
      <c r="O317" s="30" t="s">
        <v>900</v>
      </c>
      <c r="P317" s="26">
        <v>2016</v>
      </c>
      <c r="Q317" s="41"/>
    </row>
    <row r="318" spans="1:17" ht="12.75" customHeight="1" x14ac:dyDescent="0.25">
      <c r="A318" s="27">
        <v>3</v>
      </c>
      <c r="B318" s="27">
        <v>38</v>
      </c>
      <c r="C318" s="27" t="s">
        <v>206</v>
      </c>
      <c r="D318" s="28" t="s">
        <v>10753</v>
      </c>
      <c r="E318" s="26" t="s">
        <v>5547</v>
      </c>
      <c r="F318" s="26" t="s">
        <v>4738</v>
      </c>
      <c r="G318" s="26" t="s">
        <v>10754</v>
      </c>
      <c r="H318" s="37">
        <v>2.08</v>
      </c>
      <c r="I318" s="37">
        <v>10.23</v>
      </c>
      <c r="J318" s="37">
        <v>8.15</v>
      </c>
      <c r="K318" s="37">
        <v>16.3</v>
      </c>
      <c r="L318" s="38">
        <v>990208.3</v>
      </c>
      <c r="M318" s="29">
        <f t="shared" si="4"/>
        <v>60748.975460122703</v>
      </c>
      <c r="N318" s="50">
        <v>41684</v>
      </c>
      <c r="O318" s="26" t="s">
        <v>900</v>
      </c>
      <c r="P318" s="26">
        <v>2014</v>
      </c>
      <c r="Q318" s="26"/>
    </row>
    <row r="319" spans="1:17" ht="12.75" customHeight="1" x14ac:dyDescent="0.25">
      <c r="A319" s="27">
        <v>3</v>
      </c>
      <c r="B319" s="27">
        <v>38</v>
      </c>
      <c r="C319" s="26" t="s">
        <v>237</v>
      </c>
      <c r="D319" s="28" t="s">
        <v>9654</v>
      </c>
      <c r="E319" s="26" t="s">
        <v>335</v>
      </c>
      <c r="F319" s="26" t="s">
        <v>4738</v>
      </c>
      <c r="G319" s="26" t="s">
        <v>10755</v>
      </c>
      <c r="H319" s="37">
        <v>2.29</v>
      </c>
      <c r="I319" s="37">
        <v>8.06</v>
      </c>
      <c r="J319" s="37">
        <v>5.7360000000000007</v>
      </c>
      <c r="K319" s="37">
        <v>11.500679999999999</v>
      </c>
      <c r="L319" s="38">
        <v>513000</v>
      </c>
      <c r="M319" s="29">
        <f t="shared" si="4"/>
        <v>44606.058076565911</v>
      </c>
      <c r="N319" s="39">
        <v>41782</v>
      </c>
      <c r="O319" s="26" t="s">
        <v>900</v>
      </c>
      <c r="P319" s="26">
        <v>2014</v>
      </c>
      <c r="Q319" s="26"/>
    </row>
    <row r="320" spans="1:17" ht="12.75" customHeight="1" x14ac:dyDescent="0.25">
      <c r="A320" s="27">
        <v>3</v>
      </c>
      <c r="B320" s="27">
        <v>38</v>
      </c>
      <c r="C320" s="27" t="s">
        <v>300</v>
      </c>
      <c r="D320" s="28" t="s">
        <v>10756</v>
      </c>
      <c r="E320" s="26" t="s">
        <v>1049</v>
      </c>
      <c r="F320" s="26" t="s">
        <v>4738</v>
      </c>
      <c r="G320" s="26" t="s">
        <v>10757</v>
      </c>
      <c r="H320" s="37">
        <v>6.5</v>
      </c>
      <c r="I320" s="37">
        <v>16.3</v>
      </c>
      <c r="J320" s="37">
        <v>9.782</v>
      </c>
      <c r="K320" s="37">
        <v>19.564</v>
      </c>
      <c r="L320" s="38">
        <v>1194275.06</v>
      </c>
      <c r="M320" s="29">
        <f t="shared" si="4"/>
        <v>61044.523614802703</v>
      </c>
      <c r="N320" s="50">
        <v>41733</v>
      </c>
      <c r="O320" s="26" t="s">
        <v>900</v>
      </c>
      <c r="P320" s="26">
        <v>2014</v>
      </c>
      <c r="Q320" s="26"/>
    </row>
    <row r="321" spans="1:17" ht="12.75" customHeight="1" x14ac:dyDescent="0.25">
      <c r="A321" s="40">
        <v>3</v>
      </c>
      <c r="B321" s="27">
        <v>38</v>
      </c>
      <c r="C321" s="40" t="s">
        <v>289</v>
      </c>
      <c r="D321" s="28">
        <v>120922</v>
      </c>
      <c r="E321" s="41" t="s">
        <v>2349</v>
      </c>
      <c r="F321" s="41" t="s">
        <v>4738</v>
      </c>
      <c r="G321" s="41" t="s">
        <v>10758</v>
      </c>
      <c r="H321" s="42">
        <v>4</v>
      </c>
      <c r="I321" s="42">
        <v>6.96</v>
      </c>
      <c r="J321" s="42">
        <v>2.96</v>
      </c>
      <c r="K321" s="42">
        <v>5.92</v>
      </c>
      <c r="L321" s="43">
        <v>336000</v>
      </c>
      <c r="M321" s="44">
        <f t="shared" si="4"/>
        <v>56756.75675675676</v>
      </c>
      <c r="N321" s="45">
        <v>42244</v>
      </c>
      <c r="O321" s="36" t="s">
        <v>900</v>
      </c>
      <c r="P321" s="26">
        <v>2015</v>
      </c>
      <c r="Q321" s="33"/>
    </row>
    <row r="322" spans="1:17" ht="12.75" customHeight="1" x14ac:dyDescent="0.25">
      <c r="A322" s="40">
        <v>3</v>
      </c>
      <c r="B322" s="27">
        <v>38</v>
      </c>
      <c r="C322" s="40" t="s">
        <v>4501</v>
      </c>
      <c r="D322" s="28">
        <v>84278.01</v>
      </c>
      <c r="E322" s="41" t="s">
        <v>6596</v>
      </c>
      <c r="F322" s="41" t="s">
        <v>4738</v>
      </c>
      <c r="G322" s="41" t="s">
        <v>10759</v>
      </c>
      <c r="H322" s="42">
        <v>0</v>
      </c>
      <c r="I322" s="42">
        <v>6.8</v>
      </c>
      <c r="J322" s="42">
        <v>6.79</v>
      </c>
      <c r="K322" s="42">
        <v>13.60037</v>
      </c>
      <c r="L322" s="43">
        <v>729469</v>
      </c>
      <c r="M322" s="44">
        <f t="shared" ref="M322:M385" si="5">L322/K322</f>
        <v>53635.967256773161</v>
      </c>
      <c r="N322" s="45">
        <v>42139</v>
      </c>
      <c r="O322" s="36" t="s">
        <v>900</v>
      </c>
      <c r="P322" s="26">
        <v>2015</v>
      </c>
      <c r="Q322" s="33" t="s">
        <v>10760</v>
      </c>
    </row>
    <row r="323" spans="1:17" ht="12.75" customHeight="1" x14ac:dyDescent="0.25">
      <c r="A323" s="40">
        <v>3</v>
      </c>
      <c r="B323" s="27">
        <v>38</v>
      </c>
      <c r="C323" s="40" t="s">
        <v>269</v>
      </c>
      <c r="D323" s="28">
        <v>122530</v>
      </c>
      <c r="E323" s="41" t="s">
        <v>4779</v>
      </c>
      <c r="F323" s="41" t="s">
        <v>4738</v>
      </c>
      <c r="G323" s="41" t="s">
        <v>10761</v>
      </c>
      <c r="H323" s="42">
        <v>6.3310000000000004</v>
      </c>
      <c r="I323" s="42">
        <v>11.97</v>
      </c>
      <c r="J323" s="42">
        <v>5.64</v>
      </c>
      <c r="K323" s="58">
        <v>11.607100000000001</v>
      </c>
      <c r="L323" s="43">
        <v>660315</v>
      </c>
      <c r="M323" s="44">
        <f t="shared" si="5"/>
        <v>56888.886974351903</v>
      </c>
      <c r="N323" s="30">
        <v>42461</v>
      </c>
      <c r="O323" s="30" t="s">
        <v>900</v>
      </c>
      <c r="P323" s="26">
        <v>2016</v>
      </c>
      <c r="Q323" s="41"/>
    </row>
    <row r="324" spans="1:17" ht="12.75" customHeight="1" x14ac:dyDescent="0.25">
      <c r="A324" s="40">
        <v>3</v>
      </c>
      <c r="B324" s="27">
        <v>38</v>
      </c>
      <c r="C324" s="40" t="s">
        <v>235</v>
      </c>
      <c r="D324" s="28">
        <v>122497</v>
      </c>
      <c r="E324" s="41" t="s">
        <v>1124</v>
      </c>
      <c r="F324" s="41" t="s">
        <v>4738</v>
      </c>
      <c r="G324" s="41" t="s">
        <v>10762</v>
      </c>
      <c r="H324" s="42">
        <v>11.6</v>
      </c>
      <c r="I324" s="42">
        <v>17.68</v>
      </c>
      <c r="J324" s="42">
        <v>6.08</v>
      </c>
      <c r="K324" s="42">
        <v>12.16</v>
      </c>
      <c r="L324" s="43">
        <v>925577</v>
      </c>
      <c r="M324" s="44">
        <f t="shared" si="5"/>
        <v>76116.52960526316</v>
      </c>
      <c r="N324" s="30">
        <v>42461</v>
      </c>
      <c r="O324" s="30" t="s">
        <v>900</v>
      </c>
      <c r="P324" s="26">
        <v>2016</v>
      </c>
      <c r="Q324" s="41"/>
    </row>
    <row r="325" spans="1:17" ht="12.75" customHeight="1" x14ac:dyDescent="0.25">
      <c r="A325" s="26">
        <v>3</v>
      </c>
      <c r="B325" s="27">
        <v>38</v>
      </c>
      <c r="C325" s="26" t="s">
        <v>188</v>
      </c>
      <c r="D325" s="28" t="s">
        <v>10763</v>
      </c>
      <c r="E325" s="26" t="s">
        <v>595</v>
      </c>
      <c r="F325" s="26" t="s">
        <v>4738</v>
      </c>
      <c r="G325" s="26" t="s">
        <v>10764</v>
      </c>
      <c r="H325" s="26">
        <v>4.34</v>
      </c>
      <c r="I325" s="26">
        <v>5.96</v>
      </c>
      <c r="J325" s="26">
        <v>1.62</v>
      </c>
      <c r="K325" s="26">
        <v>3.24</v>
      </c>
      <c r="L325" s="26">
        <v>534060</v>
      </c>
      <c r="M325" s="29">
        <f t="shared" si="5"/>
        <v>164833.33333333331</v>
      </c>
      <c r="N325" s="30">
        <v>42825</v>
      </c>
      <c r="O325" s="26" t="s">
        <v>900</v>
      </c>
      <c r="P325" s="26">
        <v>2017</v>
      </c>
      <c r="Q325" s="26" t="s">
        <v>10765</v>
      </c>
    </row>
    <row r="326" spans="1:17" ht="12.75" customHeight="1" x14ac:dyDescent="0.25">
      <c r="A326" s="26">
        <v>3</v>
      </c>
      <c r="B326" s="27">
        <v>38</v>
      </c>
      <c r="C326" s="26" t="s">
        <v>289</v>
      </c>
      <c r="D326" s="28">
        <v>122500.01</v>
      </c>
      <c r="E326" s="26" t="s">
        <v>595</v>
      </c>
      <c r="F326" s="26" t="s">
        <v>4738</v>
      </c>
      <c r="G326" s="26" t="s">
        <v>10766</v>
      </c>
      <c r="H326" s="26">
        <v>0</v>
      </c>
      <c r="I326" s="26">
        <v>1.47</v>
      </c>
      <c r="J326" s="26">
        <v>1.47</v>
      </c>
      <c r="K326" s="26">
        <v>2.94</v>
      </c>
      <c r="L326" s="26">
        <v>194932</v>
      </c>
      <c r="M326" s="29">
        <f t="shared" si="5"/>
        <v>66303.401360544216</v>
      </c>
      <c r="N326" s="30">
        <v>42825</v>
      </c>
      <c r="O326" s="26" t="s">
        <v>900</v>
      </c>
      <c r="P326" s="26">
        <v>2017</v>
      </c>
      <c r="Q326" s="26"/>
    </row>
    <row r="327" spans="1:17" ht="12.75" customHeight="1" x14ac:dyDescent="0.25">
      <c r="A327" s="26">
        <v>3</v>
      </c>
      <c r="B327" s="27">
        <v>38</v>
      </c>
      <c r="C327" s="26" t="s">
        <v>188</v>
      </c>
      <c r="D327" s="28" t="s">
        <v>10767</v>
      </c>
      <c r="E327" s="26" t="s">
        <v>595</v>
      </c>
      <c r="F327" s="26" t="s">
        <v>4738</v>
      </c>
      <c r="G327" s="26" t="s">
        <v>10768</v>
      </c>
      <c r="H327" s="26">
        <v>0</v>
      </c>
      <c r="I327" s="26">
        <v>0.28000000000000003</v>
      </c>
      <c r="J327" s="26">
        <v>0.28000000000000003</v>
      </c>
      <c r="K327" s="26">
        <v>0.56000000000000005</v>
      </c>
      <c r="L327" s="26">
        <v>323209</v>
      </c>
      <c r="M327" s="29">
        <f t="shared" si="5"/>
        <v>577158.92857142852</v>
      </c>
      <c r="N327" s="30">
        <v>42825</v>
      </c>
      <c r="O327" s="26" t="s">
        <v>900</v>
      </c>
      <c r="P327" s="26">
        <v>2017</v>
      </c>
      <c r="Q327" s="26" t="s">
        <v>10765</v>
      </c>
    </row>
    <row r="328" spans="1:17" ht="12.75" customHeight="1" x14ac:dyDescent="0.25">
      <c r="A328" s="26">
        <v>3</v>
      </c>
      <c r="B328" s="27">
        <v>38</v>
      </c>
      <c r="C328" s="26" t="s">
        <v>188</v>
      </c>
      <c r="D328" s="28" t="s">
        <v>10769</v>
      </c>
      <c r="E328" s="26" t="s">
        <v>595</v>
      </c>
      <c r="F328" s="26" t="s">
        <v>4738</v>
      </c>
      <c r="G328" s="26" t="s">
        <v>10768</v>
      </c>
      <c r="H328" s="26">
        <v>0.7</v>
      </c>
      <c r="I328" s="26">
        <v>2.13</v>
      </c>
      <c r="J328" s="26">
        <v>1.43</v>
      </c>
      <c r="K328" s="26">
        <v>2.86</v>
      </c>
      <c r="L328" s="26">
        <v>323209</v>
      </c>
      <c r="M328" s="29">
        <f t="shared" si="5"/>
        <v>113010.13986013987</v>
      </c>
      <c r="N328" s="30">
        <v>42825</v>
      </c>
      <c r="O328" s="26" t="s">
        <v>900</v>
      </c>
      <c r="P328" s="26">
        <v>2017</v>
      </c>
      <c r="Q328" s="26" t="s">
        <v>10765</v>
      </c>
    </row>
    <row r="329" spans="1:17" ht="12.75" customHeight="1" x14ac:dyDescent="0.25">
      <c r="A329" s="27">
        <v>3</v>
      </c>
      <c r="B329" s="27">
        <v>39</v>
      </c>
      <c r="C329" s="26" t="s">
        <v>312</v>
      </c>
      <c r="D329" s="28" t="s">
        <v>9585</v>
      </c>
      <c r="E329" s="26" t="s">
        <v>907</v>
      </c>
      <c r="F329" s="26" t="s">
        <v>4738</v>
      </c>
      <c r="G329" s="26" t="s">
        <v>10770</v>
      </c>
      <c r="H329" s="37">
        <v>38.630000000000003</v>
      </c>
      <c r="I329" s="37">
        <v>43.44</v>
      </c>
      <c r="J329" s="37">
        <v>4.8100000000000005</v>
      </c>
      <c r="K329" s="37">
        <v>9.620000000000001</v>
      </c>
      <c r="L329" s="38">
        <v>507755.93</v>
      </c>
      <c r="M329" s="29">
        <f t="shared" si="5"/>
        <v>52781.281704781701</v>
      </c>
      <c r="N329" s="39">
        <v>41782</v>
      </c>
      <c r="O329" s="26" t="s">
        <v>900</v>
      </c>
      <c r="P329" s="26">
        <v>2014</v>
      </c>
      <c r="Q329" s="26"/>
    </row>
    <row r="330" spans="1:17" ht="12.75" customHeight="1" x14ac:dyDescent="0.25">
      <c r="A330" s="27">
        <v>3</v>
      </c>
      <c r="B330" s="27">
        <v>39</v>
      </c>
      <c r="C330" s="26" t="s">
        <v>10771</v>
      </c>
      <c r="D330" s="28" t="s">
        <v>10291</v>
      </c>
      <c r="E330" s="26" t="s">
        <v>660</v>
      </c>
      <c r="F330" s="26" t="s">
        <v>4738</v>
      </c>
      <c r="G330" s="26" t="s">
        <v>10772</v>
      </c>
      <c r="H330" s="37">
        <v>0</v>
      </c>
      <c r="I330" s="37">
        <v>0.64</v>
      </c>
      <c r="J330" s="37">
        <v>3.38</v>
      </c>
      <c r="K330" s="37">
        <v>6.8005599999999991</v>
      </c>
      <c r="L330" s="38">
        <v>397230.92</v>
      </c>
      <c r="M330" s="29">
        <f t="shared" si="5"/>
        <v>58411.50140576659</v>
      </c>
      <c r="N330" s="39">
        <v>41782</v>
      </c>
      <c r="O330" s="26" t="s">
        <v>900</v>
      </c>
      <c r="P330" s="26">
        <v>2014</v>
      </c>
      <c r="Q330" s="26"/>
    </row>
    <row r="331" spans="1:17" ht="12.75" customHeight="1" x14ac:dyDescent="0.25">
      <c r="A331" s="26">
        <v>3</v>
      </c>
      <c r="B331" s="27">
        <v>39</v>
      </c>
      <c r="C331" s="26" t="s">
        <v>250</v>
      </c>
      <c r="D331" s="28">
        <v>122557</v>
      </c>
      <c r="E331" s="26" t="s">
        <v>1667</v>
      </c>
      <c r="F331" s="26" t="s">
        <v>4738</v>
      </c>
      <c r="G331" s="26" t="s">
        <v>10773</v>
      </c>
      <c r="H331" s="26">
        <v>22.9</v>
      </c>
      <c r="I331" s="26">
        <v>28.2</v>
      </c>
      <c r="J331" s="26">
        <v>5.3</v>
      </c>
      <c r="K331" s="26">
        <v>10.6</v>
      </c>
      <c r="L331" s="26">
        <v>709267</v>
      </c>
      <c r="M331" s="29">
        <f t="shared" si="5"/>
        <v>66911.981132075467</v>
      </c>
      <c r="N331" s="30">
        <v>42825</v>
      </c>
      <c r="O331" s="26" t="s">
        <v>900</v>
      </c>
      <c r="P331" s="26">
        <v>2017</v>
      </c>
      <c r="Q331" s="26"/>
    </row>
    <row r="332" spans="1:17" ht="12.75" customHeight="1" x14ac:dyDescent="0.25">
      <c r="A332" s="26">
        <v>3</v>
      </c>
      <c r="B332" s="27">
        <v>39</v>
      </c>
      <c r="C332" s="26" t="s">
        <v>252</v>
      </c>
      <c r="D332" s="28">
        <v>122554</v>
      </c>
      <c r="E332" s="26" t="s">
        <v>660</v>
      </c>
      <c r="F332" s="26" t="s">
        <v>4738</v>
      </c>
      <c r="G332" s="26" t="s">
        <v>10774</v>
      </c>
      <c r="H332" s="26">
        <v>5.15</v>
      </c>
      <c r="I332" s="26">
        <v>10.71</v>
      </c>
      <c r="J332" s="26">
        <v>5.56</v>
      </c>
      <c r="K332" s="26">
        <v>11.12</v>
      </c>
      <c r="L332" s="26">
        <v>620059</v>
      </c>
      <c r="M332" s="29">
        <f t="shared" si="5"/>
        <v>55760.701438848926</v>
      </c>
      <c r="N332" s="30">
        <v>42825</v>
      </c>
      <c r="O332" s="26" t="s">
        <v>900</v>
      </c>
      <c r="P332" s="26">
        <v>2017</v>
      </c>
      <c r="Q332" s="26"/>
    </row>
    <row r="333" spans="1:17" ht="12.75" customHeight="1" x14ac:dyDescent="0.25">
      <c r="A333" s="27">
        <v>4</v>
      </c>
      <c r="B333" s="27">
        <v>47</v>
      </c>
      <c r="C333" s="27" t="s">
        <v>314</v>
      </c>
      <c r="D333" s="28" t="s">
        <v>10775</v>
      </c>
      <c r="E333" s="26" t="s">
        <v>1011</v>
      </c>
      <c r="F333" s="26" t="s">
        <v>10776</v>
      </c>
      <c r="G333" s="26" t="s">
        <v>10777</v>
      </c>
      <c r="H333" s="37">
        <v>19.150000000000002</v>
      </c>
      <c r="I333" s="37">
        <v>24.9</v>
      </c>
      <c r="J333" s="37">
        <v>5.75</v>
      </c>
      <c r="K333" s="37">
        <v>23</v>
      </c>
      <c r="L333" s="38">
        <v>2984172</v>
      </c>
      <c r="M333" s="29">
        <f t="shared" si="5"/>
        <v>129746.60869565218</v>
      </c>
      <c r="N333" s="50">
        <v>41684</v>
      </c>
      <c r="O333" s="26" t="s">
        <v>900</v>
      </c>
      <c r="P333" s="26">
        <v>2014</v>
      </c>
      <c r="Q333" s="26"/>
    </row>
    <row r="334" spans="1:17" ht="12.75" customHeight="1" x14ac:dyDescent="0.25">
      <c r="A334" s="27">
        <v>4</v>
      </c>
      <c r="B334" s="27">
        <v>47</v>
      </c>
      <c r="C334" s="27" t="s">
        <v>233</v>
      </c>
      <c r="D334" s="28" t="s">
        <v>10778</v>
      </c>
      <c r="E334" s="26" t="s">
        <v>356</v>
      </c>
      <c r="F334" s="26" t="s">
        <v>10776</v>
      </c>
      <c r="G334" s="26" t="s">
        <v>10779</v>
      </c>
      <c r="H334" s="37">
        <v>10.63</v>
      </c>
      <c r="I334" s="37">
        <v>12.06</v>
      </c>
      <c r="J334" s="37">
        <v>1.43</v>
      </c>
      <c r="K334" s="37">
        <v>7.15</v>
      </c>
      <c r="L334" s="38">
        <v>799128.75</v>
      </c>
      <c r="M334" s="29">
        <f t="shared" si="5"/>
        <v>111766.25874125873</v>
      </c>
      <c r="N334" s="50">
        <v>41782</v>
      </c>
      <c r="O334" s="26" t="s">
        <v>900</v>
      </c>
      <c r="P334" s="26">
        <v>2014</v>
      </c>
      <c r="Q334" s="26"/>
    </row>
    <row r="335" spans="1:17" ht="12.75" customHeight="1" x14ac:dyDescent="0.25">
      <c r="A335" s="27">
        <v>4</v>
      </c>
      <c r="B335" s="27">
        <v>47</v>
      </c>
      <c r="C335" s="27" t="s">
        <v>233</v>
      </c>
      <c r="D335" s="28" t="s">
        <v>10780</v>
      </c>
      <c r="E335" s="26" t="s">
        <v>356</v>
      </c>
      <c r="F335" s="26" t="s">
        <v>10776</v>
      </c>
      <c r="G335" s="26" t="s">
        <v>10781</v>
      </c>
      <c r="H335" s="37">
        <v>13.05</v>
      </c>
      <c r="I335" s="37">
        <v>17.28</v>
      </c>
      <c r="J335" s="37">
        <v>4.2300000000000004</v>
      </c>
      <c r="K335" s="37">
        <v>8.4600000000000009</v>
      </c>
      <c r="L335" s="38">
        <v>772038.09</v>
      </c>
      <c r="M335" s="29">
        <f t="shared" si="5"/>
        <v>91257.457446808505</v>
      </c>
      <c r="N335" s="50">
        <v>41782</v>
      </c>
      <c r="O335" s="26" t="s">
        <v>900</v>
      </c>
      <c r="P335" s="26">
        <v>2014</v>
      </c>
      <c r="Q335" s="26"/>
    </row>
    <row r="336" spans="1:17" ht="12.75" customHeight="1" x14ac:dyDescent="0.25">
      <c r="A336" s="40">
        <v>4</v>
      </c>
      <c r="B336" s="27">
        <v>47</v>
      </c>
      <c r="C336" s="40" t="s">
        <v>607</v>
      </c>
      <c r="D336" s="28">
        <v>117773</v>
      </c>
      <c r="E336" s="41" t="s">
        <v>5460</v>
      </c>
      <c r="F336" s="41" t="s">
        <v>10776</v>
      </c>
      <c r="G336" s="41" t="s">
        <v>10782</v>
      </c>
      <c r="H336" s="42">
        <v>0</v>
      </c>
      <c r="I336" s="42">
        <v>8.48</v>
      </c>
      <c r="J336" s="42">
        <v>8.48</v>
      </c>
      <c r="K336" s="42">
        <v>16.96</v>
      </c>
      <c r="L336" s="43">
        <v>1380000</v>
      </c>
      <c r="M336" s="44">
        <f t="shared" si="5"/>
        <v>81367.924528301883</v>
      </c>
      <c r="N336" s="45">
        <v>42139</v>
      </c>
      <c r="O336" s="36" t="s">
        <v>900</v>
      </c>
      <c r="P336" s="26">
        <v>2015</v>
      </c>
      <c r="Q336" s="33"/>
    </row>
    <row r="337" spans="1:17" ht="12.75" customHeight="1" x14ac:dyDescent="0.25">
      <c r="A337" s="40">
        <v>4</v>
      </c>
      <c r="B337" s="27">
        <v>47</v>
      </c>
      <c r="C337" s="40" t="s">
        <v>215</v>
      </c>
      <c r="D337" s="28">
        <v>122646</v>
      </c>
      <c r="E337" s="41" t="s">
        <v>3233</v>
      </c>
      <c r="F337" s="41" t="s">
        <v>10776</v>
      </c>
      <c r="G337" s="41" t="s">
        <v>10783</v>
      </c>
      <c r="H337" s="42">
        <v>14.25</v>
      </c>
      <c r="I337" s="42">
        <v>24.26</v>
      </c>
      <c r="J337" s="42">
        <v>10.01</v>
      </c>
      <c r="K337" s="42">
        <v>45.045000000000002</v>
      </c>
      <c r="L337" s="43">
        <v>4742134</v>
      </c>
      <c r="M337" s="44">
        <f t="shared" si="5"/>
        <v>105275.48007548007</v>
      </c>
      <c r="N337" s="30">
        <v>42461</v>
      </c>
      <c r="O337" s="30" t="s">
        <v>900</v>
      </c>
      <c r="P337" s="26">
        <v>2016</v>
      </c>
      <c r="Q337" s="41"/>
    </row>
    <row r="338" spans="1:17" ht="12.75" customHeight="1" x14ac:dyDescent="0.25">
      <c r="A338" s="27">
        <v>4</v>
      </c>
      <c r="B338" s="27">
        <v>48</v>
      </c>
      <c r="C338" s="27" t="s">
        <v>202</v>
      </c>
      <c r="D338" s="28" t="s">
        <v>10784</v>
      </c>
      <c r="E338" s="26" t="s">
        <v>356</v>
      </c>
      <c r="F338" s="26" t="s">
        <v>10776</v>
      </c>
      <c r="G338" s="26" t="s">
        <v>10785</v>
      </c>
      <c r="H338" s="37">
        <v>28.47</v>
      </c>
      <c r="I338" s="37">
        <v>31.5</v>
      </c>
      <c r="J338" s="37">
        <v>3.03</v>
      </c>
      <c r="K338" s="37">
        <v>9.09</v>
      </c>
      <c r="L338" s="38">
        <v>1053342</v>
      </c>
      <c r="M338" s="29">
        <f t="shared" si="5"/>
        <v>115879.20792079208</v>
      </c>
      <c r="N338" s="50">
        <v>41684</v>
      </c>
      <c r="O338" s="26" t="s">
        <v>900</v>
      </c>
      <c r="P338" s="26">
        <v>2014</v>
      </c>
      <c r="Q338" s="26"/>
    </row>
    <row r="339" spans="1:17" ht="12.75" customHeight="1" x14ac:dyDescent="0.25">
      <c r="A339" s="27">
        <v>4</v>
      </c>
      <c r="B339" s="27">
        <v>48</v>
      </c>
      <c r="C339" s="27" t="s">
        <v>202</v>
      </c>
      <c r="D339" s="28" t="s">
        <v>10786</v>
      </c>
      <c r="E339" s="26" t="s">
        <v>356</v>
      </c>
      <c r="F339" s="26" t="s">
        <v>10776</v>
      </c>
      <c r="G339" s="26" t="s">
        <v>10787</v>
      </c>
      <c r="H339" s="37">
        <v>7.8</v>
      </c>
      <c r="I339" s="37">
        <v>14.01</v>
      </c>
      <c r="J339" s="37">
        <v>4.1399999999999997</v>
      </c>
      <c r="K339" s="37">
        <v>8.2799999999999994</v>
      </c>
      <c r="L339" s="38">
        <v>1004032</v>
      </c>
      <c r="M339" s="29">
        <f t="shared" si="5"/>
        <v>121259.90338164252</v>
      </c>
      <c r="N339" s="50">
        <v>41831</v>
      </c>
      <c r="O339" s="26" t="s">
        <v>900</v>
      </c>
      <c r="P339" s="26">
        <v>2014</v>
      </c>
      <c r="Q339" s="26"/>
    </row>
    <row r="340" spans="1:17" ht="12.75" customHeight="1" x14ac:dyDescent="0.25">
      <c r="A340" s="27">
        <v>4</v>
      </c>
      <c r="B340" s="27">
        <v>48</v>
      </c>
      <c r="C340" s="27" t="s">
        <v>202</v>
      </c>
      <c r="D340" s="28" t="s">
        <v>10788</v>
      </c>
      <c r="E340" s="26" t="s">
        <v>356</v>
      </c>
      <c r="F340" s="26" t="s">
        <v>10776</v>
      </c>
      <c r="G340" s="26" t="s">
        <v>10789</v>
      </c>
      <c r="H340" s="37">
        <v>31.5</v>
      </c>
      <c r="I340" s="37">
        <v>42.56</v>
      </c>
      <c r="J340" s="37">
        <v>11.06</v>
      </c>
      <c r="K340" s="37">
        <v>22.540280000000003</v>
      </c>
      <c r="L340" s="38">
        <v>2202618</v>
      </c>
      <c r="M340" s="29">
        <f t="shared" si="5"/>
        <v>97719.194260231001</v>
      </c>
      <c r="N340" s="50">
        <v>41831</v>
      </c>
      <c r="O340" s="26" t="s">
        <v>900</v>
      </c>
      <c r="P340" s="26">
        <v>2014</v>
      </c>
      <c r="Q340" s="26"/>
    </row>
    <row r="341" spans="1:17" ht="12.75" customHeight="1" x14ac:dyDescent="0.25">
      <c r="A341" s="40">
        <v>4</v>
      </c>
      <c r="B341" s="27">
        <v>48</v>
      </c>
      <c r="C341" s="41" t="s">
        <v>10790</v>
      </c>
      <c r="D341" s="28" t="s">
        <v>9961</v>
      </c>
      <c r="E341" s="41" t="s">
        <v>2447</v>
      </c>
      <c r="F341" s="41" t="s">
        <v>10776</v>
      </c>
      <c r="G341" s="41" t="s">
        <v>10791</v>
      </c>
      <c r="H341" s="42">
        <v>0</v>
      </c>
      <c r="I341" s="42">
        <v>9.6300000000000008</v>
      </c>
      <c r="J341" s="42">
        <v>10.4</v>
      </c>
      <c r="K341" s="42">
        <v>41.6</v>
      </c>
      <c r="L341" s="43">
        <v>3407314</v>
      </c>
      <c r="M341" s="44">
        <f t="shared" si="5"/>
        <v>81906.586538461532</v>
      </c>
      <c r="N341" s="30">
        <v>42048</v>
      </c>
      <c r="O341" s="41" t="s">
        <v>900</v>
      </c>
      <c r="P341" s="26">
        <v>2015</v>
      </c>
      <c r="Q341" s="41"/>
    </row>
    <row r="342" spans="1:17" ht="12.75" customHeight="1" x14ac:dyDescent="0.25">
      <c r="A342" s="40">
        <v>4</v>
      </c>
      <c r="B342" s="27">
        <v>48</v>
      </c>
      <c r="C342" s="41" t="s">
        <v>202</v>
      </c>
      <c r="D342" s="28" t="s">
        <v>9803</v>
      </c>
      <c r="E342" s="41" t="s">
        <v>356</v>
      </c>
      <c r="F342" s="41" t="s">
        <v>10776</v>
      </c>
      <c r="G342" s="41" t="s">
        <v>10792</v>
      </c>
      <c r="H342" s="42">
        <v>20.22</v>
      </c>
      <c r="I342" s="42">
        <v>28.47</v>
      </c>
      <c r="J342" s="42">
        <v>8.25</v>
      </c>
      <c r="K342" s="42">
        <v>18.455249999999999</v>
      </c>
      <c r="L342" s="43">
        <v>2660128</v>
      </c>
      <c r="M342" s="44">
        <f t="shared" si="5"/>
        <v>144139.36413757602</v>
      </c>
      <c r="N342" s="30">
        <v>42090</v>
      </c>
      <c r="O342" s="41" t="s">
        <v>900</v>
      </c>
      <c r="P342" s="26">
        <v>2015</v>
      </c>
      <c r="Q342" s="41"/>
    </row>
    <row r="343" spans="1:17" ht="12.75" customHeight="1" x14ac:dyDescent="0.25">
      <c r="A343" s="27">
        <v>4</v>
      </c>
      <c r="B343" s="27">
        <v>49</v>
      </c>
      <c r="C343" s="27" t="s">
        <v>210</v>
      </c>
      <c r="D343" s="28" t="s">
        <v>10793</v>
      </c>
      <c r="E343" s="26" t="s">
        <v>7180</v>
      </c>
      <c r="F343" s="26" t="s">
        <v>10776</v>
      </c>
      <c r="G343" s="26" t="s">
        <v>10794</v>
      </c>
      <c r="H343" s="37">
        <v>6.07</v>
      </c>
      <c r="I343" s="37">
        <v>14.31</v>
      </c>
      <c r="J343" s="37">
        <v>8.24</v>
      </c>
      <c r="K343" s="37">
        <v>16.48</v>
      </c>
      <c r="L343" s="38">
        <v>1230092.83</v>
      </c>
      <c r="M343" s="29">
        <f t="shared" si="5"/>
        <v>74641.555218446607</v>
      </c>
      <c r="N343" s="50">
        <v>41733</v>
      </c>
      <c r="O343" s="26" t="s">
        <v>900</v>
      </c>
      <c r="P343" s="26">
        <v>2014</v>
      </c>
      <c r="Q343" s="26"/>
    </row>
    <row r="344" spans="1:17" ht="12.75" customHeight="1" x14ac:dyDescent="0.25">
      <c r="A344" s="27">
        <v>1</v>
      </c>
      <c r="B344" s="27">
        <v>17</v>
      </c>
      <c r="C344" s="27" t="s">
        <v>86</v>
      </c>
      <c r="D344" s="28" t="s">
        <v>10795</v>
      </c>
      <c r="E344" s="26" t="s">
        <v>363</v>
      </c>
      <c r="F344" s="26" t="s">
        <v>10796</v>
      </c>
      <c r="G344" s="26" t="s">
        <v>10797</v>
      </c>
      <c r="H344" s="37">
        <v>2.46</v>
      </c>
      <c r="I344" s="37">
        <v>5.6</v>
      </c>
      <c r="J344" s="37">
        <v>3.14</v>
      </c>
      <c r="K344" s="37">
        <v>22.19</v>
      </c>
      <c r="L344" s="38">
        <v>2062000</v>
      </c>
      <c r="M344" s="29">
        <f t="shared" si="5"/>
        <v>92924.740874267678</v>
      </c>
      <c r="N344" s="50">
        <v>41733</v>
      </c>
      <c r="O344" s="26" t="s">
        <v>900</v>
      </c>
      <c r="P344" s="26">
        <v>2014</v>
      </c>
      <c r="Q344" s="26"/>
    </row>
    <row r="345" spans="1:17" ht="12.75" customHeight="1" x14ac:dyDescent="0.25">
      <c r="A345" s="27">
        <v>4</v>
      </c>
      <c r="B345" s="27">
        <v>47</v>
      </c>
      <c r="C345" s="26" t="s">
        <v>233</v>
      </c>
      <c r="D345" s="28" t="s">
        <v>9749</v>
      </c>
      <c r="E345" s="26" t="s">
        <v>2205</v>
      </c>
      <c r="F345" s="26" t="s">
        <v>10798</v>
      </c>
      <c r="G345" s="26" t="s">
        <v>10799</v>
      </c>
      <c r="H345" s="37">
        <v>31.57</v>
      </c>
      <c r="I345" s="37">
        <v>40.410000000000004</v>
      </c>
      <c r="J345" s="37">
        <v>8.84</v>
      </c>
      <c r="K345" s="37">
        <v>17.68</v>
      </c>
      <c r="L345" s="38">
        <v>1210054.3600000001</v>
      </c>
      <c r="M345" s="29">
        <f t="shared" si="5"/>
        <v>68441.98868778281</v>
      </c>
      <c r="N345" s="39">
        <v>41831</v>
      </c>
      <c r="O345" s="26" t="s">
        <v>900</v>
      </c>
      <c r="P345" s="26">
        <v>2014</v>
      </c>
      <c r="Q345" s="26"/>
    </row>
    <row r="346" spans="1:17" ht="12.75" customHeight="1" x14ac:dyDescent="0.25">
      <c r="A346" s="32">
        <v>2</v>
      </c>
      <c r="B346" s="27">
        <v>29</v>
      </c>
      <c r="C346" s="33" t="s">
        <v>121</v>
      </c>
      <c r="D346" s="28">
        <v>126154</v>
      </c>
      <c r="E346" s="33" t="s">
        <v>1002</v>
      </c>
      <c r="F346" s="33" t="s">
        <v>4712</v>
      </c>
      <c r="G346" s="33" t="s">
        <v>4711</v>
      </c>
      <c r="H346" s="28">
        <v>2.86</v>
      </c>
      <c r="I346" s="28">
        <v>5</v>
      </c>
      <c r="J346" s="28">
        <v>2.14</v>
      </c>
      <c r="K346" s="28">
        <v>4.28</v>
      </c>
      <c r="L346" s="34">
        <v>1418344</v>
      </c>
      <c r="M346" s="35">
        <f t="shared" si="5"/>
        <v>331388.78504672897</v>
      </c>
      <c r="N346" s="36">
        <v>43231</v>
      </c>
      <c r="O346" s="33" t="s">
        <v>900</v>
      </c>
      <c r="P346" s="26">
        <v>2018</v>
      </c>
      <c r="Q346" s="26"/>
    </row>
    <row r="347" spans="1:17" ht="12.75" customHeight="1" x14ac:dyDescent="0.25">
      <c r="A347" s="27">
        <v>3</v>
      </c>
      <c r="B347" s="27">
        <v>39</v>
      </c>
      <c r="C347" s="27" t="s">
        <v>217</v>
      </c>
      <c r="D347" s="28" t="s">
        <v>10800</v>
      </c>
      <c r="E347" s="26" t="s">
        <v>503</v>
      </c>
      <c r="F347" s="26" t="s">
        <v>10801</v>
      </c>
      <c r="G347" s="26" t="s">
        <v>10802</v>
      </c>
      <c r="H347" s="37">
        <v>18.39</v>
      </c>
      <c r="I347" s="37">
        <v>25.22</v>
      </c>
      <c r="J347" s="37">
        <v>6.62</v>
      </c>
      <c r="K347" s="37">
        <v>26.400560000000006</v>
      </c>
      <c r="L347" s="38">
        <v>1280510.3500000001</v>
      </c>
      <c r="M347" s="29">
        <f t="shared" si="5"/>
        <v>48503.151069522763</v>
      </c>
      <c r="N347" s="50">
        <v>41684</v>
      </c>
      <c r="O347" s="26" t="s">
        <v>900</v>
      </c>
      <c r="P347" s="26">
        <v>2014</v>
      </c>
      <c r="Q347" s="26"/>
    </row>
    <row r="348" spans="1:17" ht="12.75" customHeight="1" x14ac:dyDescent="0.25">
      <c r="A348" s="27">
        <v>4</v>
      </c>
      <c r="B348" s="27">
        <v>47</v>
      </c>
      <c r="C348" s="27" t="s">
        <v>208</v>
      </c>
      <c r="D348" s="28" t="s">
        <v>10803</v>
      </c>
      <c r="E348" s="26" t="s">
        <v>9736</v>
      </c>
      <c r="F348" s="26" t="s">
        <v>10801</v>
      </c>
      <c r="G348" s="26" t="s">
        <v>10804</v>
      </c>
      <c r="H348" s="37">
        <v>10.31</v>
      </c>
      <c r="I348" s="37">
        <v>17.09</v>
      </c>
      <c r="J348" s="37">
        <v>6.78</v>
      </c>
      <c r="K348" s="37">
        <v>13.97358</v>
      </c>
      <c r="L348" s="38">
        <v>777099</v>
      </c>
      <c r="M348" s="29">
        <f t="shared" si="5"/>
        <v>55612.019253476916</v>
      </c>
      <c r="N348" s="50">
        <v>41733</v>
      </c>
      <c r="O348" s="26" t="s">
        <v>900</v>
      </c>
      <c r="P348" s="26">
        <v>2014</v>
      </c>
      <c r="Q348" s="26"/>
    </row>
    <row r="349" spans="1:17" ht="12.75" customHeight="1" x14ac:dyDescent="0.25">
      <c r="A349" s="26">
        <v>4</v>
      </c>
      <c r="B349" s="26">
        <f>VLOOKUP(C349,[1]Sheet6!B:D,3,FALSE)</f>
        <v>47</v>
      </c>
      <c r="C349" s="26" t="s">
        <v>208</v>
      </c>
      <c r="D349" s="26">
        <v>127342</v>
      </c>
      <c r="E349" s="26" t="s">
        <v>538</v>
      </c>
      <c r="F349" s="26" t="s">
        <v>10805</v>
      </c>
      <c r="G349" s="26" t="s">
        <v>10483</v>
      </c>
      <c r="H349" s="26">
        <v>8.1</v>
      </c>
      <c r="I349" s="26">
        <v>12.36</v>
      </c>
      <c r="J349" s="26">
        <v>4.26</v>
      </c>
      <c r="K349" s="26">
        <v>17.04</v>
      </c>
      <c r="L349" s="34">
        <v>3655861</v>
      </c>
      <c r="M349" s="35">
        <f t="shared" si="5"/>
        <v>214545.83333333334</v>
      </c>
      <c r="N349" s="49">
        <v>43553</v>
      </c>
      <c r="O349" s="26" t="s">
        <v>900</v>
      </c>
      <c r="P349" s="26">
        <v>2019</v>
      </c>
      <c r="Q349" s="26"/>
    </row>
    <row r="350" spans="1:17" ht="12.75" customHeight="1" x14ac:dyDescent="0.25">
      <c r="A350" s="26">
        <v>4</v>
      </c>
      <c r="B350" s="26">
        <f>VLOOKUP(C350,[1]Sheet6!B:D,3,FALSE)</f>
        <v>47</v>
      </c>
      <c r="C350" s="26" t="s">
        <v>208</v>
      </c>
      <c r="D350" s="26">
        <v>126327</v>
      </c>
      <c r="E350" s="26" t="s">
        <v>538</v>
      </c>
      <c r="F350" s="26" t="s">
        <v>10805</v>
      </c>
      <c r="G350" s="26" t="s">
        <v>4823</v>
      </c>
      <c r="H350" s="26">
        <v>0</v>
      </c>
      <c r="I350" s="26">
        <v>8.1</v>
      </c>
      <c r="J350" s="26">
        <v>8.1</v>
      </c>
      <c r="K350" s="26">
        <v>32.918399999999998</v>
      </c>
      <c r="L350" s="34">
        <v>6015671</v>
      </c>
      <c r="M350" s="35">
        <f t="shared" si="5"/>
        <v>182744.93900068049</v>
      </c>
      <c r="N350" s="49">
        <v>43553</v>
      </c>
      <c r="O350" s="26" t="s">
        <v>900</v>
      </c>
      <c r="P350" s="26">
        <v>2019</v>
      </c>
      <c r="Q350" s="26"/>
    </row>
    <row r="351" spans="1:17" ht="12.75" customHeight="1" x14ac:dyDescent="0.25">
      <c r="A351" s="26">
        <v>4</v>
      </c>
      <c r="B351" s="26">
        <f>VLOOKUP(C351,[1]Sheet6!B:D,3,FALSE)</f>
        <v>47</v>
      </c>
      <c r="C351" s="26" t="s">
        <v>607</v>
      </c>
      <c r="D351" s="26">
        <v>127338</v>
      </c>
      <c r="E351" s="26" t="s">
        <v>348</v>
      </c>
      <c r="F351" s="26" t="s">
        <v>10805</v>
      </c>
      <c r="G351" s="26" t="s">
        <v>10488</v>
      </c>
      <c r="H351" s="26">
        <v>9.39</v>
      </c>
      <c r="I351" s="26">
        <v>15.35</v>
      </c>
      <c r="J351" s="26">
        <v>5.96</v>
      </c>
      <c r="K351" s="26">
        <v>23.84</v>
      </c>
      <c r="L351" s="34">
        <v>3311058</v>
      </c>
      <c r="M351" s="35">
        <f t="shared" si="5"/>
        <v>138886.6610738255</v>
      </c>
      <c r="N351" s="49">
        <v>43553</v>
      </c>
      <c r="O351" s="26" t="s">
        <v>900</v>
      </c>
      <c r="P351" s="26">
        <v>2019</v>
      </c>
      <c r="Q351" s="26"/>
    </row>
    <row r="352" spans="1:17" ht="12.75" customHeight="1" x14ac:dyDescent="0.25">
      <c r="A352" s="26">
        <v>4</v>
      </c>
      <c r="B352" s="26">
        <f>VLOOKUP(C352,[1]Sheet6!B:D,3,FALSE)</f>
        <v>47</v>
      </c>
      <c r="C352" s="26" t="s">
        <v>215</v>
      </c>
      <c r="D352" s="26">
        <v>127344</v>
      </c>
      <c r="E352" s="26" t="s">
        <v>3233</v>
      </c>
      <c r="F352" s="26" t="s">
        <v>10805</v>
      </c>
      <c r="G352" s="26" t="s">
        <v>5451</v>
      </c>
      <c r="H352" s="26">
        <v>0</v>
      </c>
      <c r="I352" s="26">
        <v>6.88</v>
      </c>
      <c r="J352" s="26">
        <v>6.88</v>
      </c>
      <c r="K352" s="26">
        <v>27.52</v>
      </c>
      <c r="L352" s="34">
        <v>4005663</v>
      </c>
      <c r="M352" s="35">
        <f t="shared" si="5"/>
        <v>145554.6148255814</v>
      </c>
      <c r="N352" s="49">
        <v>43595</v>
      </c>
      <c r="O352" s="26" t="s">
        <v>900</v>
      </c>
      <c r="P352" s="26">
        <v>2019</v>
      </c>
      <c r="Q352" s="26"/>
    </row>
    <row r="353" spans="1:17" ht="12.75" customHeight="1" x14ac:dyDescent="0.25">
      <c r="A353" s="26">
        <v>4</v>
      </c>
      <c r="B353" s="27">
        <v>48</v>
      </c>
      <c r="C353" s="26" t="s">
        <v>355</v>
      </c>
      <c r="D353" s="28">
        <v>123916</v>
      </c>
      <c r="E353" s="26" t="s">
        <v>503</v>
      </c>
      <c r="F353" s="26" t="s">
        <v>10805</v>
      </c>
      <c r="G353" s="26" t="s">
        <v>3606</v>
      </c>
      <c r="H353" s="26">
        <v>4.2300000000000004</v>
      </c>
      <c r="I353" s="26">
        <v>6.29</v>
      </c>
      <c r="J353" s="26">
        <v>2.06</v>
      </c>
      <c r="K353" s="26">
        <v>8.24</v>
      </c>
      <c r="L353" s="26">
        <v>1037000</v>
      </c>
      <c r="M353" s="29">
        <f t="shared" si="5"/>
        <v>125849.51456310679</v>
      </c>
      <c r="N353" s="30">
        <v>42867</v>
      </c>
      <c r="O353" s="26" t="s">
        <v>900</v>
      </c>
      <c r="P353" s="26">
        <v>2017</v>
      </c>
      <c r="Q353" s="26"/>
    </row>
    <row r="354" spans="1:17" ht="12.75" customHeight="1" x14ac:dyDescent="0.25">
      <c r="A354" s="26">
        <v>4</v>
      </c>
      <c r="B354" s="27">
        <v>48</v>
      </c>
      <c r="C354" s="26" t="s">
        <v>801</v>
      </c>
      <c r="D354" s="28">
        <v>123917</v>
      </c>
      <c r="E354" s="26" t="s">
        <v>538</v>
      </c>
      <c r="F354" s="26" t="s">
        <v>10805</v>
      </c>
      <c r="G354" s="26" t="s">
        <v>10806</v>
      </c>
      <c r="H354" s="26">
        <v>17.63</v>
      </c>
      <c r="I354" s="26">
        <v>22.29</v>
      </c>
      <c r="J354" s="26">
        <v>4.66</v>
      </c>
      <c r="K354" s="26">
        <v>18.64</v>
      </c>
      <c r="L354" s="26">
        <v>1926648</v>
      </c>
      <c r="M354" s="29">
        <f t="shared" si="5"/>
        <v>103360.94420600859</v>
      </c>
      <c r="N354" s="30">
        <v>42867</v>
      </c>
      <c r="O354" s="26" t="s">
        <v>900</v>
      </c>
      <c r="P354" s="26">
        <v>2017</v>
      </c>
      <c r="Q354" s="26"/>
    </row>
    <row r="355" spans="1:17" ht="12.75" customHeight="1" x14ac:dyDescent="0.25">
      <c r="A355" s="32">
        <v>4</v>
      </c>
      <c r="B355" s="27">
        <v>48</v>
      </c>
      <c r="C355" s="33" t="s">
        <v>231</v>
      </c>
      <c r="D355" s="28">
        <v>126311</v>
      </c>
      <c r="E355" s="33" t="s">
        <v>1011</v>
      </c>
      <c r="F355" s="59" t="s">
        <v>10805</v>
      </c>
      <c r="G355" s="33" t="s">
        <v>10807</v>
      </c>
      <c r="H355" s="28">
        <v>16.25</v>
      </c>
      <c r="I355" s="28">
        <v>21.16</v>
      </c>
      <c r="J355" s="28">
        <v>4.742</v>
      </c>
      <c r="K355" s="28">
        <v>18.968</v>
      </c>
      <c r="L355" s="34">
        <v>2102680</v>
      </c>
      <c r="M355" s="35">
        <f t="shared" si="5"/>
        <v>110854.07001265288</v>
      </c>
      <c r="N355" s="36">
        <v>43182</v>
      </c>
      <c r="O355" s="33" t="s">
        <v>900</v>
      </c>
      <c r="P355" s="26">
        <v>2018</v>
      </c>
      <c r="Q355" s="26"/>
    </row>
    <row r="356" spans="1:17" ht="12.75" customHeight="1" x14ac:dyDescent="0.25">
      <c r="A356" s="32">
        <v>4</v>
      </c>
      <c r="B356" s="27">
        <v>48</v>
      </c>
      <c r="C356" s="33" t="s">
        <v>231</v>
      </c>
      <c r="D356" s="28">
        <v>126312</v>
      </c>
      <c r="E356" s="33" t="s">
        <v>1011</v>
      </c>
      <c r="F356" s="59" t="s">
        <v>10805</v>
      </c>
      <c r="G356" s="33" t="s">
        <v>4813</v>
      </c>
      <c r="H356" s="28">
        <v>12.62</v>
      </c>
      <c r="I356" s="28">
        <v>16.25</v>
      </c>
      <c r="J356" s="28">
        <v>3.63</v>
      </c>
      <c r="K356" s="28">
        <v>18.149999999999999</v>
      </c>
      <c r="L356" s="34">
        <v>1477301</v>
      </c>
      <c r="M356" s="35">
        <f t="shared" si="5"/>
        <v>81393.994490358134</v>
      </c>
      <c r="N356" s="36">
        <v>43182</v>
      </c>
      <c r="O356" s="33" t="s">
        <v>900</v>
      </c>
      <c r="P356" s="26">
        <v>2018</v>
      </c>
      <c r="Q356" s="26"/>
    </row>
    <row r="357" spans="1:17" ht="12.75" customHeight="1" x14ac:dyDescent="0.25">
      <c r="A357" s="32">
        <v>4</v>
      </c>
      <c r="B357" s="27">
        <v>48</v>
      </c>
      <c r="C357" s="33" t="s">
        <v>264</v>
      </c>
      <c r="D357" s="28">
        <v>126320</v>
      </c>
      <c r="E357" s="33" t="s">
        <v>3233</v>
      </c>
      <c r="F357" s="59" t="s">
        <v>10805</v>
      </c>
      <c r="G357" s="33" t="s">
        <v>10808</v>
      </c>
      <c r="H357" s="28">
        <v>0</v>
      </c>
      <c r="I357" s="28">
        <v>3.86</v>
      </c>
      <c r="J357" s="28">
        <v>3.86</v>
      </c>
      <c r="K357" s="28">
        <v>15.56352</v>
      </c>
      <c r="L357" s="34">
        <v>1790000</v>
      </c>
      <c r="M357" s="35">
        <f t="shared" si="5"/>
        <v>115012.54214984784</v>
      </c>
      <c r="N357" s="36">
        <v>43231</v>
      </c>
      <c r="O357" s="33" t="s">
        <v>900</v>
      </c>
      <c r="P357" s="26">
        <v>2018</v>
      </c>
      <c r="Q357" s="26"/>
    </row>
    <row r="358" spans="1:17" ht="12.75" customHeight="1" x14ac:dyDescent="0.25">
      <c r="A358" s="26">
        <v>4</v>
      </c>
      <c r="B358" s="26">
        <f>VLOOKUP(C358,[1]Sheet6!B:D,3,FALSE)</f>
        <v>48</v>
      </c>
      <c r="C358" s="26" t="s">
        <v>264</v>
      </c>
      <c r="D358" s="26">
        <v>127415</v>
      </c>
      <c r="E358" s="26" t="s">
        <v>2836</v>
      </c>
      <c r="F358" s="26" t="s">
        <v>10805</v>
      </c>
      <c r="G358" s="26" t="s">
        <v>10485</v>
      </c>
      <c r="H358" s="26">
        <v>11.31</v>
      </c>
      <c r="I358" s="26">
        <v>15.07</v>
      </c>
      <c r="J358" s="26">
        <v>3.76</v>
      </c>
      <c r="K358" s="26">
        <v>18.8</v>
      </c>
      <c r="L358" s="34">
        <v>2414573</v>
      </c>
      <c r="M358" s="35">
        <f t="shared" si="5"/>
        <v>128434.73404255319</v>
      </c>
      <c r="N358" s="49">
        <v>43441</v>
      </c>
      <c r="O358" s="26" t="s">
        <v>900</v>
      </c>
      <c r="P358" s="26">
        <v>2019</v>
      </c>
      <c r="Q358" s="26"/>
    </row>
    <row r="359" spans="1:17" ht="12.75" customHeight="1" x14ac:dyDescent="0.25">
      <c r="A359" s="26">
        <v>4</v>
      </c>
      <c r="B359" s="26">
        <f>VLOOKUP(C359,[1]Sheet6!B:D,3,FALSE)</f>
        <v>48</v>
      </c>
      <c r="C359" s="26" t="s">
        <v>227</v>
      </c>
      <c r="D359" s="26">
        <v>127348</v>
      </c>
      <c r="E359" s="26" t="s">
        <v>604</v>
      </c>
      <c r="F359" s="26" t="s">
        <v>10805</v>
      </c>
      <c r="G359" s="26" t="s">
        <v>10809</v>
      </c>
      <c r="H359" s="26">
        <v>6.85</v>
      </c>
      <c r="I359" s="26">
        <v>12.47</v>
      </c>
      <c r="J359" s="26">
        <v>5.62</v>
      </c>
      <c r="K359" s="26">
        <v>11.24</v>
      </c>
      <c r="L359" s="34">
        <v>1340100</v>
      </c>
      <c r="M359" s="35">
        <f t="shared" si="5"/>
        <v>119225.97864768683</v>
      </c>
      <c r="N359" s="49">
        <v>43595</v>
      </c>
      <c r="O359" s="26" t="s">
        <v>900</v>
      </c>
      <c r="P359" s="26">
        <v>2019</v>
      </c>
      <c r="Q359" s="26"/>
    </row>
    <row r="360" spans="1:17" ht="12.75" customHeight="1" x14ac:dyDescent="0.25">
      <c r="A360" s="32">
        <v>4</v>
      </c>
      <c r="B360" s="27">
        <v>49</v>
      </c>
      <c r="C360" s="33" t="s">
        <v>304</v>
      </c>
      <c r="D360" s="28">
        <v>126305</v>
      </c>
      <c r="E360" s="33" t="s">
        <v>533</v>
      </c>
      <c r="F360" s="59" t="s">
        <v>10805</v>
      </c>
      <c r="G360" s="33" t="s">
        <v>4808</v>
      </c>
      <c r="H360" s="28">
        <v>9</v>
      </c>
      <c r="I360" s="28">
        <v>11.85</v>
      </c>
      <c r="J360" s="28">
        <v>2.85</v>
      </c>
      <c r="K360" s="28">
        <v>5.7</v>
      </c>
      <c r="L360" s="34">
        <v>963114</v>
      </c>
      <c r="M360" s="35">
        <f t="shared" si="5"/>
        <v>168967.36842105264</v>
      </c>
      <c r="N360" s="36">
        <v>43182</v>
      </c>
      <c r="O360" s="33" t="s">
        <v>900</v>
      </c>
      <c r="P360" s="26">
        <v>2018</v>
      </c>
      <c r="Q360" s="26"/>
    </row>
    <row r="361" spans="1:17" ht="12.75" customHeight="1" x14ac:dyDescent="0.25">
      <c r="A361" s="32">
        <v>4</v>
      </c>
      <c r="B361" s="27">
        <v>49</v>
      </c>
      <c r="C361" s="33" t="s">
        <v>248</v>
      </c>
      <c r="D361" s="28">
        <v>126325</v>
      </c>
      <c r="E361" s="33" t="s">
        <v>329</v>
      </c>
      <c r="F361" s="59" t="s">
        <v>10805</v>
      </c>
      <c r="G361" s="33" t="s">
        <v>10810</v>
      </c>
      <c r="H361" s="28">
        <v>7.92</v>
      </c>
      <c r="I361" s="28">
        <v>14.59</v>
      </c>
      <c r="J361" s="28">
        <v>6.67</v>
      </c>
      <c r="K361" s="28">
        <v>13.34</v>
      </c>
      <c r="L361" s="60">
        <v>1316276</v>
      </c>
      <c r="M361" s="35">
        <f t="shared" si="5"/>
        <v>98671.364317841086</v>
      </c>
      <c r="N361" s="36">
        <v>43329</v>
      </c>
      <c r="O361" s="33" t="s">
        <v>900</v>
      </c>
      <c r="P361" s="26">
        <v>2018</v>
      </c>
      <c r="Q361" s="26"/>
    </row>
    <row r="362" spans="1:17" ht="12.75" customHeight="1" x14ac:dyDescent="0.25">
      <c r="A362" s="26">
        <v>4</v>
      </c>
      <c r="B362" s="27">
        <v>49</v>
      </c>
      <c r="C362" s="26" t="s">
        <v>304</v>
      </c>
      <c r="D362" s="28">
        <v>123943</v>
      </c>
      <c r="E362" s="26" t="s">
        <v>8129</v>
      </c>
      <c r="F362" s="26" t="s">
        <v>10811</v>
      </c>
      <c r="G362" s="26" t="s">
        <v>10812</v>
      </c>
      <c r="H362" s="26">
        <v>0</v>
      </c>
      <c r="I362" s="26">
        <v>5.8</v>
      </c>
      <c r="J362" s="26">
        <v>5.8</v>
      </c>
      <c r="K362" s="26">
        <v>11.6</v>
      </c>
      <c r="L362" s="26">
        <v>763000</v>
      </c>
      <c r="M362" s="29">
        <f t="shared" si="5"/>
        <v>65775.862068965522</v>
      </c>
      <c r="N362" s="30">
        <v>42825</v>
      </c>
      <c r="O362" s="26" t="s">
        <v>900</v>
      </c>
      <c r="P362" s="26">
        <v>2017</v>
      </c>
      <c r="Q362" s="26" t="s">
        <v>10714</v>
      </c>
    </row>
    <row r="363" spans="1:17" ht="12.75" customHeight="1" x14ac:dyDescent="0.25">
      <c r="A363" s="40">
        <v>4</v>
      </c>
      <c r="B363" s="27">
        <v>47</v>
      </c>
      <c r="C363" s="41" t="s">
        <v>607</v>
      </c>
      <c r="D363" s="28">
        <v>101852.01</v>
      </c>
      <c r="E363" s="41" t="s">
        <v>1011</v>
      </c>
      <c r="F363" s="61" t="s">
        <v>10805</v>
      </c>
      <c r="G363" s="41" t="s">
        <v>10813</v>
      </c>
      <c r="H363" s="42">
        <v>2.98</v>
      </c>
      <c r="I363" s="42">
        <v>4.84</v>
      </c>
      <c r="J363" s="42">
        <v>1.86</v>
      </c>
      <c r="K363" s="42">
        <v>7.44</v>
      </c>
      <c r="L363" s="43">
        <v>671996</v>
      </c>
      <c r="M363" s="44">
        <f t="shared" si="5"/>
        <v>90322.043010752677</v>
      </c>
      <c r="N363" s="30">
        <v>42090</v>
      </c>
      <c r="O363" s="41" t="s">
        <v>900</v>
      </c>
      <c r="P363" s="26">
        <v>2015</v>
      </c>
      <c r="Q363" s="41"/>
    </row>
    <row r="364" spans="1:17" ht="12.75" customHeight="1" x14ac:dyDescent="0.25">
      <c r="A364" s="40">
        <v>4</v>
      </c>
      <c r="B364" s="27">
        <v>48</v>
      </c>
      <c r="C364" s="41" t="s">
        <v>259</v>
      </c>
      <c r="D364" s="28">
        <v>121077</v>
      </c>
      <c r="E364" s="41" t="s">
        <v>1011</v>
      </c>
      <c r="F364" s="41" t="s">
        <v>10811</v>
      </c>
      <c r="G364" s="41" t="s">
        <v>2835</v>
      </c>
      <c r="H364" s="42">
        <v>0</v>
      </c>
      <c r="I364" s="42">
        <v>10.4</v>
      </c>
      <c r="J364" s="42">
        <v>10.4</v>
      </c>
      <c r="K364" s="42">
        <v>20.8</v>
      </c>
      <c r="L364" s="43">
        <v>1344000</v>
      </c>
      <c r="M364" s="44">
        <f t="shared" si="5"/>
        <v>64615.38461538461</v>
      </c>
      <c r="N364" s="30">
        <v>42090</v>
      </c>
      <c r="O364" s="41" t="s">
        <v>900</v>
      </c>
      <c r="P364" s="26">
        <v>2015</v>
      </c>
      <c r="Q364" s="41"/>
    </row>
    <row r="365" spans="1:17" ht="12.75" customHeight="1" x14ac:dyDescent="0.25">
      <c r="A365" s="40">
        <v>4</v>
      </c>
      <c r="B365" s="27">
        <v>48</v>
      </c>
      <c r="C365" s="41" t="s">
        <v>231</v>
      </c>
      <c r="D365" s="28">
        <v>121078</v>
      </c>
      <c r="E365" s="41" t="s">
        <v>1011</v>
      </c>
      <c r="F365" s="41" t="s">
        <v>10811</v>
      </c>
      <c r="G365" s="41" t="s">
        <v>10814</v>
      </c>
      <c r="H365" s="42">
        <v>0</v>
      </c>
      <c r="I365" s="42">
        <v>9.06</v>
      </c>
      <c r="J365" s="42">
        <v>9.06</v>
      </c>
      <c r="K365" s="42">
        <v>18.12</v>
      </c>
      <c r="L365" s="43">
        <v>930401</v>
      </c>
      <c r="M365" s="44">
        <f t="shared" si="5"/>
        <v>51346.633554083885</v>
      </c>
      <c r="N365" s="30">
        <v>42090</v>
      </c>
      <c r="O365" s="41" t="s">
        <v>900</v>
      </c>
      <c r="P365" s="26">
        <v>2015</v>
      </c>
      <c r="Q365" s="41"/>
    </row>
    <row r="366" spans="1:17" ht="12.75" customHeight="1" x14ac:dyDescent="0.25">
      <c r="A366" s="40">
        <v>4</v>
      </c>
      <c r="B366" s="27">
        <v>49</v>
      </c>
      <c r="C366" s="40" t="s">
        <v>18</v>
      </c>
      <c r="D366" s="28">
        <v>121927</v>
      </c>
      <c r="E366" s="41" t="s">
        <v>10815</v>
      </c>
      <c r="F366" s="41" t="s">
        <v>4672</v>
      </c>
      <c r="G366" s="41" t="s">
        <v>3041</v>
      </c>
      <c r="H366" s="42">
        <v>0</v>
      </c>
      <c r="I366" s="42">
        <v>0</v>
      </c>
      <c r="J366" s="42">
        <v>8.2200000000000006</v>
      </c>
      <c r="K366" s="42">
        <v>50.881800000000005</v>
      </c>
      <c r="L366" s="43">
        <v>74964</v>
      </c>
      <c r="M366" s="44">
        <f t="shared" si="5"/>
        <v>1473.2969352499319</v>
      </c>
      <c r="N366" s="30">
        <v>42342</v>
      </c>
      <c r="O366" s="30" t="s">
        <v>10721</v>
      </c>
      <c r="P366" s="26">
        <v>2016</v>
      </c>
      <c r="Q366" s="41"/>
    </row>
    <row r="367" spans="1:17" ht="12.75" customHeight="1" x14ac:dyDescent="0.25">
      <c r="A367" s="27">
        <v>1</v>
      </c>
      <c r="B367" s="27">
        <v>17</v>
      </c>
      <c r="C367" s="27" t="s">
        <v>102</v>
      </c>
      <c r="D367" s="28">
        <v>82952.009999999995</v>
      </c>
      <c r="E367" s="26" t="s">
        <v>730</v>
      </c>
      <c r="F367" s="53" t="s">
        <v>4674</v>
      </c>
      <c r="G367" s="26" t="s">
        <v>10816</v>
      </c>
      <c r="H367" s="37">
        <v>0</v>
      </c>
      <c r="I367" s="37">
        <v>7.87</v>
      </c>
      <c r="J367" s="37">
        <v>7.87</v>
      </c>
      <c r="K367" s="37">
        <v>15.74</v>
      </c>
      <c r="L367" s="38">
        <v>377578.57</v>
      </c>
      <c r="M367" s="29">
        <f t="shared" si="5"/>
        <v>23988.473316391359</v>
      </c>
      <c r="N367" s="50">
        <v>41684</v>
      </c>
      <c r="O367" s="26" t="s">
        <v>900</v>
      </c>
      <c r="P367" s="26">
        <v>2014</v>
      </c>
      <c r="Q367" s="26" t="s">
        <v>10817</v>
      </c>
    </row>
    <row r="368" spans="1:17" ht="12.75" customHeight="1" x14ac:dyDescent="0.25">
      <c r="A368" s="27">
        <v>1</v>
      </c>
      <c r="B368" s="27">
        <v>17</v>
      </c>
      <c r="C368" s="27" t="s">
        <v>729</v>
      </c>
      <c r="D368" s="28">
        <v>84063.01</v>
      </c>
      <c r="E368" s="26" t="s">
        <v>730</v>
      </c>
      <c r="F368" s="53" t="s">
        <v>4674</v>
      </c>
      <c r="G368" s="26" t="s">
        <v>10818</v>
      </c>
      <c r="H368" s="37">
        <v>5.45</v>
      </c>
      <c r="I368" s="37">
        <v>8.74</v>
      </c>
      <c r="J368" s="37">
        <v>3.29</v>
      </c>
      <c r="K368" s="37">
        <v>6.58</v>
      </c>
      <c r="L368" s="38">
        <v>186488.45</v>
      </c>
      <c r="M368" s="29">
        <f t="shared" si="5"/>
        <v>28341.709726443769</v>
      </c>
      <c r="N368" s="50">
        <v>41684</v>
      </c>
      <c r="O368" s="26" t="s">
        <v>900</v>
      </c>
      <c r="P368" s="26">
        <v>2014</v>
      </c>
      <c r="Q368" s="26" t="s">
        <v>10817</v>
      </c>
    </row>
    <row r="369" spans="1:17" ht="12.75" customHeight="1" x14ac:dyDescent="0.25">
      <c r="A369" s="27">
        <v>1</v>
      </c>
      <c r="B369" s="27">
        <v>17</v>
      </c>
      <c r="C369" s="27" t="s">
        <v>223</v>
      </c>
      <c r="D369" s="28">
        <v>84629.02</v>
      </c>
      <c r="E369" s="26" t="s">
        <v>1437</v>
      </c>
      <c r="F369" s="26" t="s">
        <v>4674</v>
      </c>
      <c r="G369" s="26" t="s">
        <v>10819</v>
      </c>
      <c r="H369" s="37">
        <v>0</v>
      </c>
      <c r="I369" s="37">
        <v>2.63</v>
      </c>
      <c r="J369" s="37">
        <v>2.63</v>
      </c>
      <c r="K369" s="37">
        <v>5.26</v>
      </c>
      <c r="L369" s="38">
        <v>99004.12</v>
      </c>
      <c r="M369" s="29">
        <f t="shared" si="5"/>
        <v>18822.076045627375</v>
      </c>
      <c r="N369" s="50">
        <v>41684</v>
      </c>
      <c r="O369" s="26" t="s">
        <v>900</v>
      </c>
      <c r="P369" s="26">
        <v>2014</v>
      </c>
      <c r="Q369" s="26"/>
    </row>
    <row r="370" spans="1:17" ht="12.75" customHeight="1" x14ac:dyDescent="0.25">
      <c r="A370" s="27">
        <v>1</v>
      </c>
      <c r="B370" s="27">
        <v>17</v>
      </c>
      <c r="C370" s="27" t="s">
        <v>102</v>
      </c>
      <c r="D370" s="28">
        <v>84748.01</v>
      </c>
      <c r="E370" s="26" t="s">
        <v>5308</v>
      </c>
      <c r="F370" s="26" t="s">
        <v>4674</v>
      </c>
      <c r="G370" s="26" t="s">
        <v>10820</v>
      </c>
      <c r="H370" s="37">
        <v>0</v>
      </c>
      <c r="I370" s="37">
        <v>3.35</v>
      </c>
      <c r="J370" s="37">
        <v>3.35</v>
      </c>
      <c r="K370" s="37">
        <v>6.7</v>
      </c>
      <c r="L370" s="38">
        <v>114081</v>
      </c>
      <c r="M370" s="29">
        <f t="shared" si="5"/>
        <v>17027.014925373132</v>
      </c>
      <c r="N370" s="50">
        <v>41684</v>
      </c>
      <c r="O370" s="26" t="s">
        <v>900</v>
      </c>
      <c r="P370" s="26">
        <v>2014</v>
      </c>
      <c r="Q370" s="26"/>
    </row>
    <row r="371" spans="1:17" ht="12.75" customHeight="1" x14ac:dyDescent="0.25">
      <c r="A371" s="27">
        <v>1</v>
      </c>
      <c r="B371" s="27">
        <v>17</v>
      </c>
      <c r="C371" s="27" t="s">
        <v>729</v>
      </c>
      <c r="D371" s="28">
        <v>117643</v>
      </c>
      <c r="E371" s="26" t="s">
        <v>9431</v>
      </c>
      <c r="F371" s="53" t="s">
        <v>4674</v>
      </c>
      <c r="G371" s="26" t="s">
        <v>10821</v>
      </c>
      <c r="H371" s="37">
        <v>0</v>
      </c>
      <c r="I371" s="37">
        <v>4.16</v>
      </c>
      <c r="J371" s="37">
        <v>4.16</v>
      </c>
      <c r="K371" s="37">
        <v>8.32</v>
      </c>
      <c r="L371" s="38">
        <v>197976</v>
      </c>
      <c r="M371" s="29">
        <f t="shared" si="5"/>
        <v>23795.192307692309</v>
      </c>
      <c r="N371" s="50">
        <v>41684</v>
      </c>
      <c r="O371" s="26" t="s">
        <v>900</v>
      </c>
      <c r="P371" s="26">
        <v>2014</v>
      </c>
      <c r="Q371" s="26" t="s">
        <v>10817</v>
      </c>
    </row>
    <row r="372" spans="1:17" ht="12.75" customHeight="1" x14ac:dyDescent="0.25">
      <c r="A372" s="27">
        <v>1</v>
      </c>
      <c r="B372" s="27">
        <v>17</v>
      </c>
      <c r="C372" s="27" t="s">
        <v>397</v>
      </c>
      <c r="D372" s="28">
        <v>117645</v>
      </c>
      <c r="E372" s="26" t="s">
        <v>4544</v>
      </c>
      <c r="F372" s="26" t="s">
        <v>4674</v>
      </c>
      <c r="G372" s="26" t="s">
        <v>10822</v>
      </c>
      <c r="H372" s="37">
        <v>0</v>
      </c>
      <c r="I372" s="37">
        <v>6.72</v>
      </c>
      <c r="J372" s="37">
        <v>6.72</v>
      </c>
      <c r="K372" s="37">
        <v>13.44</v>
      </c>
      <c r="L372" s="38">
        <v>340569.5</v>
      </c>
      <c r="M372" s="29">
        <f t="shared" si="5"/>
        <v>25339.992559523809</v>
      </c>
      <c r="N372" s="50">
        <v>41684</v>
      </c>
      <c r="O372" s="26" t="s">
        <v>900</v>
      </c>
      <c r="P372" s="26">
        <v>2014</v>
      </c>
      <c r="Q372" s="26"/>
    </row>
    <row r="373" spans="1:17" ht="12.75" customHeight="1" x14ac:dyDescent="0.25">
      <c r="A373" s="40">
        <v>1</v>
      </c>
      <c r="B373" s="27">
        <v>17</v>
      </c>
      <c r="C373" s="41" t="s">
        <v>110</v>
      </c>
      <c r="D373" s="28">
        <v>83354.02</v>
      </c>
      <c r="E373" s="41" t="s">
        <v>379</v>
      </c>
      <c r="F373" s="41" t="s">
        <v>4674</v>
      </c>
      <c r="G373" s="41" t="s">
        <v>380</v>
      </c>
      <c r="H373" s="42">
        <v>0</v>
      </c>
      <c r="I373" s="42">
        <v>5.27</v>
      </c>
      <c r="J373" s="42">
        <v>5.27</v>
      </c>
      <c r="K373" s="42">
        <v>10.54</v>
      </c>
      <c r="L373" s="43">
        <v>249700</v>
      </c>
      <c r="M373" s="44">
        <f t="shared" si="5"/>
        <v>23690.702087286529</v>
      </c>
      <c r="N373" s="30">
        <v>42048</v>
      </c>
      <c r="O373" s="41" t="s">
        <v>900</v>
      </c>
      <c r="P373" s="26">
        <v>2015</v>
      </c>
      <c r="Q373" s="41"/>
    </row>
    <row r="374" spans="1:17" ht="12.75" customHeight="1" x14ac:dyDescent="0.25">
      <c r="A374" s="40">
        <v>1</v>
      </c>
      <c r="B374" s="27">
        <v>17</v>
      </c>
      <c r="C374" s="41" t="s">
        <v>102</v>
      </c>
      <c r="D374" s="28">
        <v>121034</v>
      </c>
      <c r="E374" s="41" t="s">
        <v>10091</v>
      </c>
      <c r="F374" s="41" t="s">
        <v>4674</v>
      </c>
      <c r="G374" s="41" t="s">
        <v>10823</v>
      </c>
      <c r="H374" s="42">
        <v>0</v>
      </c>
      <c r="I374" s="42">
        <v>12.07</v>
      </c>
      <c r="J374" s="42">
        <v>12.07</v>
      </c>
      <c r="K374" s="42">
        <v>24.14</v>
      </c>
      <c r="L374" s="43">
        <v>389000</v>
      </c>
      <c r="M374" s="44">
        <f t="shared" si="5"/>
        <v>16114.333057166528</v>
      </c>
      <c r="N374" s="30">
        <v>42048</v>
      </c>
      <c r="O374" s="41" t="s">
        <v>900</v>
      </c>
      <c r="P374" s="26">
        <v>2015</v>
      </c>
      <c r="Q374" s="41"/>
    </row>
    <row r="375" spans="1:17" ht="12.75" customHeight="1" x14ac:dyDescent="0.25">
      <c r="A375" s="40">
        <v>1</v>
      </c>
      <c r="B375" s="27">
        <v>17</v>
      </c>
      <c r="C375" s="40" t="s">
        <v>110</v>
      </c>
      <c r="D375" s="28">
        <v>122572</v>
      </c>
      <c r="E375" s="41" t="s">
        <v>545</v>
      </c>
      <c r="F375" s="41" t="s">
        <v>4674</v>
      </c>
      <c r="G375" s="41" t="s">
        <v>10824</v>
      </c>
      <c r="H375" s="42">
        <v>23.45</v>
      </c>
      <c r="I375" s="42">
        <v>27.01</v>
      </c>
      <c r="J375" s="42">
        <v>3.56</v>
      </c>
      <c r="K375" s="42">
        <v>7.12</v>
      </c>
      <c r="L375" s="43">
        <v>158149</v>
      </c>
      <c r="M375" s="44">
        <f t="shared" si="5"/>
        <v>22211.938202247191</v>
      </c>
      <c r="N375" s="30">
        <v>42412</v>
      </c>
      <c r="O375" s="30" t="s">
        <v>900</v>
      </c>
      <c r="P375" s="26">
        <v>2016</v>
      </c>
      <c r="Q375" s="41"/>
    </row>
    <row r="376" spans="1:17" ht="12.75" customHeight="1" x14ac:dyDescent="0.25">
      <c r="A376" s="40">
        <v>1</v>
      </c>
      <c r="B376" s="27">
        <v>17</v>
      </c>
      <c r="C376" s="40" t="s">
        <v>186</v>
      </c>
      <c r="D376" s="28">
        <v>122623</v>
      </c>
      <c r="E376" s="41" t="s">
        <v>586</v>
      </c>
      <c r="F376" s="41" t="s">
        <v>4674</v>
      </c>
      <c r="G376" s="41" t="s">
        <v>10825</v>
      </c>
      <c r="H376" s="42">
        <v>1.21</v>
      </c>
      <c r="I376" s="42">
        <v>5.79</v>
      </c>
      <c r="J376" s="42">
        <v>4.58</v>
      </c>
      <c r="K376" s="42">
        <v>9.16</v>
      </c>
      <c r="L376" s="43">
        <v>206424</v>
      </c>
      <c r="M376" s="44">
        <f t="shared" si="5"/>
        <v>22535.371179039303</v>
      </c>
      <c r="N376" s="30">
        <v>42412</v>
      </c>
      <c r="O376" s="30" t="s">
        <v>900</v>
      </c>
      <c r="P376" s="26">
        <v>2016</v>
      </c>
      <c r="Q376" s="41"/>
    </row>
    <row r="377" spans="1:17" ht="12.75" customHeight="1" x14ac:dyDescent="0.25">
      <c r="A377" s="40">
        <v>1</v>
      </c>
      <c r="B377" s="27">
        <v>17</v>
      </c>
      <c r="C377" s="40" t="s">
        <v>110</v>
      </c>
      <c r="D377" s="28">
        <v>122573</v>
      </c>
      <c r="E377" s="41" t="s">
        <v>4544</v>
      </c>
      <c r="F377" s="41" t="s">
        <v>4674</v>
      </c>
      <c r="G377" s="41" t="s">
        <v>10826</v>
      </c>
      <c r="H377" s="42">
        <v>0</v>
      </c>
      <c r="I377" s="42">
        <v>4.29</v>
      </c>
      <c r="J377" s="42">
        <v>4.29</v>
      </c>
      <c r="K377" s="42">
        <v>8.58</v>
      </c>
      <c r="L377" s="43">
        <v>210000</v>
      </c>
      <c r="M377" s="44">
        <f t="shared" si="5"/>
        <v>24475.524475524475</v>
      </c>
      <c r="N377" s="30">
        <v>42412</v>
      </c>
      <c r="O377" s="30" t="s">
        <v>900</v>
      </c>
      <c r="P377" s="26">
        <v>2016</v>
      </c>
      <c r="Q377" s="41"/>
    </row>
    <row r="378" spans="1:17" ht="12.75" customHeight="1" x14ac:dyDescent="0.25">
      <c r="A378" s="27">
        <v>1</v>
      </c>
      <c r="B378" s="27">
        <v>18</v>
      </c>
      <c r="C378" s="27" t="s">
        <v>219</v>
      </c>
      <c r="D378" s="28">
        <v>84726.01</v>
      </c>
      <c r="E378" s="26" t="s">
        <v>379</v>
      </c>
      <c r="F378" s="26" t="s">
        <v>4674</v>
      </c>
      <c r="G378" s="26" t="s">
        <v>10827</v>
      </c>
      <c r="H378" s="37">
        <v>0</v>
      </c>
      <c r="I378" s="37">
        <v>7.85</v>
      </c>
      <c r="J378" s="37">
        <v>7.85</v>
      </c>
      <c r="K378" s="37">
        <v>15.7</v>
      </c>
      <c r="L378" s="38">
        <v>265916.78999999998</v>
      </c>
      <c r="M378" s="29">
        <f t="shared" si="5"/>
        <v>16937.375159235668</v>
      </c>
      <c r="N378" s="50">
        <v>41684</v>
      </c>
      <c r="O378" s="26" t="s">
        <v>900</v>
      </c>
      <c r="P378" s="26">
        <v>2014</v>
      </c>
      <c r="Q378" s="26"/>
    </row>
    <row r="379" spans="1:17" ht="12.75" customHeight="1" x14ac:dyDescent="0.25">
      <c r="A379" s="27">
        <v>1</v>
      </c>
      <c r="B379" s="27">
        <v>18</v>
      </c>
      <c r="C379" s="27" t="s">
        <v>32</v>
      </c>
      <c r="D379" s="28">
        <v>83341.009999999995</v>
      </c>
      <c r="E379" s="26" t="s">
        <v>5308</v>
      </c>
      <c r="F379" s="26" t="s">
        <v>4674</v>
      </c>
      <c r="G379" s="26" t="s">
        <v>10828</v>
      </c>
      <c r="H379" s="37">
        <v>0</v>
      </c>
      <c r="I379" s="37">
        <v>5.56</v>
      </c>
      <c r="J379" s="37">
        <v>5.56</v>
      </c>
      <c r="K379" s="37">
        <v>11.12</v>
      </c>
      <c r="L379" s="38">
        <v>184115.84</v>
      </c>
      <c r="M379" s="29">
        <f t="shared" si="5"/>
        <v>16557.179856115108</v>
      </c>
      <c r="N379" s="50">
        <v>41684</v>
      </c>
      <c r="O379" s="26" t="s">
        <v>900</v>
      </c>
      <c r="P379" s="26">
        <v>2014</v>
      </c>
      <c r="Q379" s="26"/>
    </row>
    <row r="380" spans="1:17" ht="12.75" customHeight="1" x14ac:dyDescent="0.25">
      <c r="A380" s="27">
        <v>1</v>
      </c>
      <c r="B380" s="27">
        <v>18</v>
      </c>
      <c r="C380" s="27" t="s">
        <v>169</v>
      </c>
      <c r="D380" s="28">
        <v>84988.01</v>
      </c>
      <c r="E380" s="26" t="s">
        <v>385</v>
      </c>
      <c r="F380" s="26" t="s">
        <v>4674</v>
      </c>
      <c r="G380" s="26" t="s">
        <v>10829</v>
      </c>
      <c r="H380" s="37">
        <v>22.65</v>
      </c>
      <c r="I380" s="37">
        <v>28.27</v>
      </c>
      <c r="J380" s="37">
        <v>5.62</v>
      </c>
      <c r="K380" s="37">
        <v>11.24</v>
      </c>
      <c r="L380" s="38">
        <v>229222.19</v>
      </c>
      <c r="M380" s="29">
        <f t="shared" si="5"/>
        <v>20393.43327402135</v>
      </c>
      <c r="N380" s="50">
        <v>41684</v>
      </c>
      <c r="O380" s="26" t="s">
        <v>900</v>
      </c>
      <c r="P380" s="26">
        <v>2014</v>
      </c>
      <c r="Q380" s="26"/>
    </row>
    <row r="381" spans="1:17" ht="12.75" customHeight="1" x14ac:dyDescent="0.25">
      <c r="A381" s="40">
        <v>1</v>
      </c>
      <c r="B381" s="27">
        <v>18</v>
      </c>
      <c r="C381" s="41" t="s">
        <v>219</v>
      </c>
      <c r="D381" s="28">
        <v>102338.01</v>
      </c>
      <c r="E381" s="41" t="s">
        <v>379</v>
      </c>
      <c r="F381" s="41" t="s">
        <v>4674</v>
      </c>
      <c r="G381" s="41" t="s">
        <v>10830</v>
      </c>
      <c r="H381" s="42">
        <v>7.85</v>
      </c>
      <c r="I381" s="42">
        <v>17.080000000000002</v>
      </c>
      <c r="J381" s="42">
        <v>9.23</v>
      </c>
      <c r="K381" s="42">
        <v>18.46</v>
      </c>
      <c r="L381" s="43">
        <v>292600</v>
      </c>
      <c r="M381" s="44">
        <f t="shared" si="5"/>
        <v>15850.487540628385</v>
      </c>
      <c r="N381" s="30">
        <v>42048</v>
      </c>
      <c r="O381" s="41" t="s">
        <v>900</v>
      </c>
      <c r="P381" s="26">
        <v>2015</v>
      </c>
      <c r="Q381" s="41"/>
    </row>
    <row r="382" spans="1:17" ht="12.75" customHeight="1" x14ac:dyDescent="0.25">
      <c r="A382" s="40">
        <v>1</v>
      </c>
      <c r="B382" s="27">
        <v>18</v>
      </c>
      <c r="C382" s="41" t="s">
        <v>83</v>
      </c>
      <c r="D382" s="28">
        <v>121043</v>
      </c>
      <c r="E382" s="41" t="s">
        <v>137</v>
      </c>
      <c r="F382" s="41" t="s">
        <v>4674</v>
      </c>
      <c r="G382" s="41" t="s">
        <v>10831</v>
      </c>
      <c r="H382" s="42">
        <v>1.72</v>
      </c>
      <c r="I382" s="42">
        <v>2.89</v>
      </c>
      <c r="J382" s="42">
        <v>1.17</v>
      </c>
      <c r="K382" s="42">
        <v>5.85</v>
      </c>
      <c r="L382" s="43">
        <v>246681.69</v>
      </c>
      <c r="M382" s="44">
        <f t="shared" si="5"/>
        <v>42167.810256410259</v>
      </c>
      <c r="N382" s="30">
        <v>42090</v>
      </c>
      <c r="O382" s="41" t="s">
        <v>900</v>
      </c>
      <c r="P382" s="26">
        <v>2015</v>
      </c>
      <c r="Q382" s="41"/>
    </row>
    <row r="383" spans="1:17" ht="12.75" customHeight="1" x14ac:dyDescent="0.25">
      <c r="A383" s="40">
        <v>1</v>
      </c>
      <c r="B383" s="27">
        <v>18</v>
      </c>
      <c r="C383" s="62" t="s">
        <v>306</v>
      </c>
      <c r="D383" s="28">
        <v>122577</v>
      </c>
      <c r="E383" s="41" t="s">
        <v>10415</v>
      </c>
      <c r="F383" s="41" t="s">
        <v>4674</v>
      </c>
      <c r="G383" s="41" t="s">
        <v>10832</v>
      </c>
      <c r="H383" s="42">
        <v>5.03</v>
      </c>
      <c r="I383" s="42">
        <v>7.65</v>
      </c>
      <c r="J383" s="42">
        <v>2.62</v>
      </c>
      <c r="K383" s="42">
        <v>5.24</v>
      </c>
      <c r="L383" s="43">
        <v>110460</v>
      </c>
      <c r="M383" s="44">
        <f t="shared" si="5"/>
        <v>21080.152671755724</v>
      </c>
      <c r="N383" s="30">
        <v>42412</v>
      </c>
      <c r="O383" s="30" t="s">
        <v>900</v>
      </c>
      <c r="P383" s="26">
        <v>2016</v>
      </c>
      <c r="Q383" s="41"/>
    </row>
    <row r="384" spans="1:17" ht="12.75" customHeight="1" x14ac:dyDescent="0.25">
      <c r="A384" s="40">
        <v>1</v>
      </c>
      <c r="B384" s="27">
        <v>18</v>
      </c>
      <c r="C384" s="62" t="s">
        <v>40</v>
      </c>
      <c r="D384" s="28">
        <v>122575</v>
      </c>
      <c r="E384" s="41" t="s">
        <v>1183</v>
      </c>
      <c r="F384" s="41" t="s">
        <v>4674</v>
      </c>
      <c r="G384" s="41" t="s">
        <v>6536</v>
      </c>
      <c r="H384" s="42">
        <v>0</v>
      </c>
      <c r="I384" s="42">
        <v>2.27</v>
      </c>
      <c r="J384" s="42">
        <v>2.27</v>
      </c>
      <c r="K384" s="42">
        <v>4.54</v>
      </c>
      <c r="L384" s="43">
        <v>309330</v>
      </c>
      <c r="M384" s="44">
        <f t="shared" si="5"/>
        <v>68134.361233480173</v>
      </c>
      <c r="N384" s="30">
        <v>42412</v>
      </c>
      <c r="O384" s="30" t="s">
        <v>900</v>
      </c>
      <c r="P384" s="26">
        <v>2016</v>
      </c>
      <c r="Q384" s="41"/>
    </row>
    <row r="385" spans="1:17" ht="12.75" customHeight="1" x14ac:dyDescent="0.25">
      <c r="A385" s="40">
        <v>1</v>
      </c>
      <c r="B385" s="27">
        <v>18</v>
      </c>
      <c r="C385" s="62" t="s">
        <v>306</v>
      </c>
      <c r="D385" s="28">
        <v>122578</v>
      </c>
      <c r="E385" s="41" t="s">
        <v>385</v>
      </c>
      <c r="F385" s="41" t="s">
        <v>4674</v>
      </c>
      <c r="G385" s="41" t="s">
        <v>10833</v>
      </c>
      <c r="H385" s="42">
        <v>15.71</v>
      </c>
      <c r="I385" s="42">
        <v>19.84</v>
      </c>
      <c r="J385" s="42">
        <v>4.13</v>
      </c>
      <c r="K385" s="42">
        <v>8.26</v>
      </c>
      <c r="L385" s="43">
        <v>175140</v>
      </c>
      <c r="M385" s="44">
        <f t="shared" si="5"/>
        <v>21203.389830508477</v>
      </c>
      <c r="N385" s="30">
        <v>42412</v>
      </c>
      <c r="O385" s="30" t="s">
        <v>900</v>
      </c>
      <c r="P385" s="26">
        <v>2016</v>
      </c>
      <c r="Q385" s="41"/>
    </row>
    <row r="386" spans="1:17" ht="12.75" customHeight="1" x14ac:dyDescent="0.25">
      <c r="A386" s="40">
        <v>1</v>
      </c>
      <c r="B386" s="27">
        <v>18</v>
      </c>
      <c r="C386" s="62" t="s">
        <v>306</v>
      </c>
      <c r="D386" s="28">
        <v>122579</v>
      </c>
      <c r="E386" s="41" t="s">
        <v>385</v>
      </c>
      <c r="F386" s="41" t="s">
        <v>4674</v>
      </c>
      <c r="G386" s="41" t="s">
        <v>10834</v>
      </c>
      <c r="H386" s="42">
        <v>0</v>
      </c>
      <c r="I386" s="42">
        <v>5.4</v>
      </c>
      <c r="J386" s="42">
        <v>5.4</v>
      </c>
      <c r="K386" s="42">
        <v>10.8</v>
      </c>
      <c r="L386" s="43">
        <v>475335</v>
      </c>
      <c r="M386" s="44">
        <f t="shared" ref="M386:M449" si="6">L386/K386</f>
        <v>44012.5</v>
      </c>
      <c r="N386" s="30">
        <v>42412</v>
      </c>
      <c r="O386" s="30" t="s">
        <v>900</v>
      </c>
      <c r="P386" s="26">
        <v>2016</v>
      </c>
      <c r="Q386" s="41"/>
    </row>
    <row r="387" spans="1:17" ht="12.75" customHeight="1" x14ac:dyDescent="0.25">
      <c r="A387" s="40">
        <v>1</v>
      </c>
      <c r="B387" s="27">
        <v>18</v>
      </c>
      <c r="C387" s="40" t="s">
        <v>49</v>
      </c>
      <c r="D387" s="28">
        <v>122576</v>
      </c>
      <c r="E387" s="41" t="s">
        <v>551</v>
      </c>
      <c r="F387" s="41" t="s">
        <v>4674</v>
      </c>
      <c r="G387" s="41" t="s">
        <v>10835</v>
      </c>
      <c r="H387" s="42">
        <v>0</v>
      </c>
      <c r="I387" s="42">
        <v>9.14</v>
      </c>
      <c r="J387" s="42">
        <v>9.14</v>
      </c>
      <c r="K387" s="42">
        <v>18.28</v>
      </c>
      <c r="L387" s="43">
        <v>742.74</v>
      </c>
      <c r="M387" s="44">
        <f t="shared" si="6"/>
        <v>40.631291028446384</v>
      </c>
      <c r="N387" s="30">
        <v>42412</v>
      </c>
      <c r="O387" s="30" t="s">
        <v>900</v>
      </c>
      <c r="P387" s="26">
        <v>2016</v>
      </c>
      <c r="Q387" s="41"/>
    </row>
    <row r="388" spans="1:17" ht="12.75" customHeight="1" x14ac:dyDescent="0.25">
      <c r="A388" s="26">
        <v>1</v>
      </c>
      <c r="B388" s="27">
        <v>18</v>
      </c>
      <c r="C388" s="26" t="s">
        <v>306</v>
      </c>
      <c r="D388" s="28">
        <v>123978</v>
      </c>
      <c r="E388" s="26" t="s">
        <v>379</v>
      </c>
      <c r="F388" s="26" t="s">
        <v>4674</v>
      </c>
      <c r="G388" s="26" t="s">
        <v>3625</v>
      </c>
      <c r="H388" s="26">
        <v>0</v>
      </c>
      <c r="I388" s="26">
        <v>4.68</v>
      </c>
      <c r="J388" s="26">
        <v>4.68</v>
      </c>
      <c r="K388" s="26">
        <v>9.36</v>
      </c>
      <c r="L388" s="26">
        <v>181000</v>
      </c>
      <c r="M388" s="29">
        <f t="shared" si="6"/>
        <v>19337.60683760684</v>
      </c>
      <c r="N388" s="30">
        <v>42825</v>
      </c>
      <c r="O388" s="26" t="s">
        <v>900</v>
      </c>
      <c r="P388" s="26">
        <v>2017</v>
      </c>
      <c r="Q388" s="26"/>
    </row>
    <row r="389" spans="1:17" ht="12.75" customHeight="1" x14ac:dyDescent="0.25">
      <c r="A389" s="26">
        <v>1</v>
      </c>
      <c r="B389" s="27">
        <v>18</v>
      </c>
      <c r="C389" s="26" t="s">
        <v>306</v>
      </c>
      <c r="D389" s="28">
        <v>123979</v>
      </c>
      <c r="E389" s="26" t="s">
        <v>385</v>
      </c>
      <c r="F389" s="26" t="s">
        <v>4674</v>
      </c>
      <c r="G389" s="26" t="s">
        <v>10836</v>
      </c>
      <c r="H389" s="26">
        <v>10.73</v>
      </c>
      <c r="I389" s="26">
        <v>13.29</v>
      </c>
      <c r="J389" s="26">
        <v>2.56</v>
      </c>
      <c r="K389" s="26">
        <v>5.12</v>
      </c>
      <c r="L389" s="26">
        <v>117500</v>
      </c>
      <c r="M389" s="29">
        <f t="shared" si="6"/>
        <v>22949.21875</v>
      </c>
      <c r="N389" s="30">
        <v>42825</v>
      </c>
      <c r="O389" s="26" t="s">
        <v>900</v>
      </c>
      <c r="P389" s="26">
        <v>2017</v>
      </c>
      <c r="Q389" s="26"/>
    </row>
    <row r="390" spans="1:17" ht="12.75" customHeight="1" x14ac:dyDescent="0.25">
      <c r="A390" s="27">
        <v>1</v>
      </c>
      <c r="B390" s="27">
        <v>19</v>
      </c>
      <c r="C390" s="27" t="s">
        <v>90</v>
      </c>
      <c r="D390" s="28">
        <v>119332</v>
      </c>
      <c r="E390" s="26" t="s">
        <v>435</v>
      </c>
      <c r="F390" s="26" t="s">
        <v>4674</v>
      </c>
      <c r="G390" s="26" t="s">
        <v>10837</v>
      </c>
      <c r="H390" s="37">
        <v>11.19</v>
      </c>
      <c r="I390" s="37">
        <v>20.53</v>
      </c>
      <c r="J390" s="37">
        <v>9.34</v>
      </c>
      <c r="K390" s="37">
        <v>18.68</v>
      </c>
      <c r="L390" s="38">
        <v>358990.58</v>
      </c>
      <c r="M390" s="29">
        <f t="shared" si="6"/>
        <v>19217.911134903643</v>
      </c>
      <c r="N390" s="50">
        <v>41684</v>
      </c>
      <c r="O390" s="26" t="s">
        <v>900</v>
      </c>
      <c r="P390" s="26">
        <v>2014</v>
      </c>
      <c r="Q390" s="26"/>
    </row>
    <row r="391" spans="1:17" ht="12.75" customHeight="1" x14ac:dyDescent="0.25">
      <c r="A391" s="27">
        <v>1</v>
      </c>
      <c r="B391" s="27">
        <v>19</v>
      </c>
      <c r="C391" s="27" t="s">
        <v>276</v>
      </c>
      <c r="D391" s="28">
        <v>84630.01</v>
      </c>
      <c r="E391" s="26" t="s">
        <v>4675</v>
      </c>
      <c r="F391" s="26" t="s">
        <v>4674</v>
      </c>
      <c r="G391" s="26" t="s">
        <v>10838</v>
      </c>
      <c r="H391" s="37">
        <v>0</v>
      </c>
      <c r="I391" s="37">
        <v>7.57</v>
      </c>
      <c r="J391" s="37">
        <v>7.57</v>
      </c>
      <c r="K391" s="37">
        <v>15.14</v>
      </c>
      <c r="L391" s="38">
        <v>288711.76</v>
      </c>
      <c r="M391" s="29">
        <f t="shared" si="6"/>
        <v>19069.468956406869</v>
      </c>
      <c r="N391" s="50">
        <v>41684</v>
      </c>
      <c r="O391" s="26" t="s">
        <v>900</v>
      </c>
      <c r="P391" s="26">
        <v>2014</v>
      </c>
      <c r="Q391" s="26"/>
    </row>
    <row r="392" spans="1:17" ht="12.75" customHeight="1" x14ac:dyDescent="0.25">
      <c r="A392" s="27">
        <v>1</v>
      </c>
      <c r="B392" s="27">
        <v>19</v>
      </c>
      <c r="C392" s="27" t="s">
        <v>276</v>
      </c>
      <c r="D392" s="28">
        <v>84435.01</v>
      </c>
      <c r="E392" s="26" t="s">
        <v>8784</v>
      </c>
      <c r="F392" s="26" t="s">
        <v>4674</v>
      </c>
      <c r="G392" s="26" t="s">
        <v>10839</v>
      </c>
      <c r="H392" s="37">
        <v>0</v>
      </c>
      <c r="I392" s="37">
        <v>9.7100000000000009</v>
      </c>
      <c r="J392" s="37">
        <v>9.7100000000000009</v>
      </c>
      <c r="K392" s="37">
        <v>19.526810000000001</v>
      </c>
      <c r="L392" s="38">
        <v>355817.53</v>
      </c>
      <c r="M392" s="29">
        <f t="shared" si="6"/>
        <v>18221.999906794812</v>
      </c>
      <c r="N392" s="50">
        <v>41684</v>
      </c>
      <c r="O392" s="26" t="s">
        <v>900</v>
      </c>
      <c r="P392" s="26">
        <v>2014</v>
      </c>
      <c r="Q392" s="26"/>
    </row>
    <row r="393" spans="1:17" ht="12.75" customHeight="1" x14ac:dyDescent="0.25">
      <c r="A393" s="40">
        <v>1</v>
      </c>
      <c r="B393" s="27">
        <v>19</v>
      </c>
      <c r="C393" s="41" t="s">
        <v>271</v>
      </c>
      <c r="D393" s="28">
        <v>110548.01</v>
      </c>
      <c r="E393" s="41" t="s">
        <v>1180</v>
      </c>
      <c r="F393" s="41" t="s">
        <v>4674</v>
      </c>
      <c r="G393" s="41" t="s">
        <v>1181</v>
      </c>
      <c r="H393" s="42">
        <v>0</v>
      </c>
      <c r="I393" s="42">
        <v>22.13</v>
      </c>
      <c r="J393" s="42">
        <v>22.13</v>
      </c>
      <c r="K393" s="42">
        <v>44.26</v>
      </c>
      <c r="L393" s="43">
        <v>673050</v>
      </c>
      <c r="M393" s="44">
        <f t="shared" si="6"/>
        <v>15206.732941708089</v>
      </c>
      <c r="N393" s="30">
        <v>42048</v>
      </c>
      <c r="O393" s="41" t="s">
        <v>900</v>
      </c>
      <c r="P393" s="26">
        <v>2015</v>
      </c>
      <c r="Q393" s="41"/>
    </row>
    <row r="394" spans="1:17" ht="12.75" customHeight="1" x14ac:dyDescent="0.25">
      <c r="A394" s="40">
        <v>1</v>
      </c>
      <c r="B394" s="27">
        <v>19</v>
      </c>
      <c r="C394" s="40" t="s">
        <v>276</v>
      </c>
      <c r="D394" s="28">
        <v>122580</v>
      </c>
      <c r="E394" s="41" t="s">
        <v>119</v>
      </c>
      <c r="F394" s="41" t="s">
        <v>4674</v>
      </c>
      <c r="G394" s="41" t="s">
        <v>10840</v>
      </c>
      <c r="H394" s="42">
        <v>8.11</v>
      </c>
      <c r="I394" s="42">
        <v>20.16</v>
      </c>
      <c r="J394" s="42">
        <v>12.05</v>
      </c>
      <c r="K394" s="42">
        <v>24.1</v>
      </c>
      <c r="L394" s="43">
        <v>603757</v>
      </c>
      <c r="M394" s="44">
        <f t="shared" si="6"/>
        <v>25052.157676348546</v>
      </c>
      <c r="N394" s="30">
        <v>42412</v>
      </c>
      <c r="O394" s="30" t="s">
        <v>900</v>
      </c>
      <c r="P394" s="26">
        <v>2016</v>
      </c>
      <c r="Q394" s="41"/>
    </row>
    <row r="395" spans="1:17" ht="12.75" customHeight="1" x14ac:dyDescent="0.25">
      <c r="A395" s="26">
        <v>1</v>
      </c>
      <c r="B395" s="27">
        <v>19</v>
      </c>
      <c r="C395" s="26" t="s">
        <v>276</v>
      </c>
      <c r="D395" s="28">
        <v>123977</v>
      </c>
      <c r="E395" s="26" t="s">
        <v>8538</v>
      </c>
      <c r="F395" s="26" t="s">
        <v>4674</v>
      </c>
      <c r="G395" s="26" t="s">
        <v>10841</v>
      </c>
      <c r="H395" s="26">
        <v>0</v>
      </c>
      <c r="I395" s="26">
        <v>10.14</v>
      </c>
      <c r="J395" s="26">
        <v>10.14</v>
      </c>
      <c r="K395" s="26">
        <v>20.28</v>
      </c>
      <c r="L395" s="26">
        <v>568000</v>
      </c>
      <c r="M395" s="29">
        <f t="shared" si="6"/>
        <v>28007.889546351082</v>
      </c>
      <c r="N395" s="30">
        <v>42825</v>
      </c>
      <c r="O395" s="26" t="s">
        <v>900</v>
      </c>
      <c r="P395" s="26">
        <v>2017</v>
      </c>
      <c r="Q395" s="26"/>
    </row>
    <row r="396" spans="1:17" ht="12.75" customHeight="1" x14ac:dyDescent="0.25">
      <c r="A396" s="32">
        <v>1</v>
      </c>
      <c r="B396" s="27">
        <v>19</v>
      </c>
      <c r="C396" s="33" t="s">
        <v>292</v>
      </c>
      <c r="D396" s="28">
        <v>126495</v>
      </c>
      <c r="E396" s="33" t="s">
        <v>129</v>
      </c>
      <c r="F396" s="33" t="s">
        <v>4674</v>
      </c>
      <c r="G396" s="33" t="s">
        <v>4884</v>
      </c>
      <c r="H396" s="28">
        <v>20.9</v>
      </c>
      <c r="I396" s="28">
        <v>27</v>
      </c>
      <c r="J396" s="28">
        <v>6.1</v>
      </c>
      <c r="K396" s="28">
        <v>12.2</v>
      </c>
      <c r="L396" s="34">
        <v>578270</v>
      </c>
      <c r="M396" s="35">
        <f t="shared" si="6"/>
        <v>47399.180327868853</v>
      </c>
      <c r="N396" s="36">
        <v>43140</v>
      </c>
      <c r="O396" s="33" t="s">
        <v>900</v>
      </c>
      <c r="P396" s="26">
        <v>2018</v>
      </c>
      <c r="Q396" s="26"/>
    </row>
    <row r="397" spans="1:17" ht="12.75" customHeight="1" x14ac:dyDescent="0.25">
      <c r="A397" s="32">
        <v>1</v>
      </c>
      <c r="B397" s="27">
        <v>19</v>
      </c>
      <c r="C397" s="33" t="s">
        <v>271</v>
      </c>
      <c r="D397" s="28">
        <v>126498</v>
      </c>
      <c r="E397" s="33" t="s">
        <v>4316</v>
      </c>
      <c r="F397" s="33" t="s">
        <v>4674</v>
      </c>
      <c r="G397" s="33" t="s">
        <v>4888</v>
      </c>
      <c r="H397" s="28">
        <v>6.4</v>
      </c>
      <c r="I397" s="28">
        <v>15.34</v>
      </c>
      <c r="J397" s="28">
        <v>8.94</v>
      </c>
      <c r="K397" s="28">
        <v>17.88</v>
      </c>
      <c r="L397" s="34">
        <v>540700</v>
      </c>
      <c r="M397" s="35">
        <f t="shared" si="6"/>
        <v>30240.492170022371</v>
      </c>
      <c r="N397" s="36">
        <v>43140</v>
      </c>
      <c r="O397" s="33" t="s">
        <v>900</v>
      </c>
      <c r="P397" s="26">
        <v>2018</v>
      </c>
      <c r="Q397" s="26"/>
    </row>
    <row r="398" spans="1:17" ht="12.75" customHeight="1" x14ac:dyDescent="0.25">
      <c r="A398" s="32">
        <v>1</v>
      </c>
      <c r="B398" s="27">
        <v>19</v>
      </c>
      <c r="C398" s="33" t="s">
        <v>256</v>
      </c>
      <c r="D398" s="28">
        <v>126497</v>
      </c>
      <c r="E398" s="33" t="s">
        <v>4886</v>
      </c>
      <c r="F398" s="33" t="s">
        <v>4674</v>
      </c>
      <c r="G398" s="33" t="s">
        <v>4887</v>
      </c>
      <c r="H398" s="28">
        <v>0</v>
      </c>
      <c r="I398" s="28">
        <v>2.14</v>
      </c>
      <c r="J398" s="28">
        <v>2.14</v>
      </c>
      <c r="K398" s="28">
        <v>4.28</v>
      </c>
      <c r="L398" s="34">
        <v>137800</v>
      </c>
      <c r="M398" s="35">
        <f t="shared" si="6"/>
        <v>32196.261682242988</v>
      </c>
      <c r="N398" s="36">
        <v>43140</v>
      </c>
      <c r="O398" s="33" t="s">
        <v>900</v>
      </c>
      <c r="P398" s="26">
        <v>2018</v>
      </c>
      <c r="Q398" s="26"/>
    </row>
    <row r="399" spans="1:17" ht="12.75" customHeight="1" x14ac:dyDescent="0.25">
      <c r="A399" s="32">
        <v>1</v>
      </c>
      <c r="B399" s="27">
        <v>19</v>
      </c>
      <c r="C399" s="33" t="s">
        <v>271</v>
      </c>
      <c r="D399" s="28">
        <v>126500</v>
      </c>
      <c r="E399" s="33" t="s">
        <v>3687</v>
      </c>
      <c r="F399" s="33" t="s">
        <v>4674</v>
      </c>
      <c r="G399" s="33" t="s">
        <v>4891</v>
      </c>
      <c r="H399" s="28">
        <v>0</v>
      </c>
      <c r="I399" s="28">
        <v>7.03</v>
      </c>
      <c r="J399" s="28">
        <v>7.03</v>
      </c>
      <c r="K399" s="28">
        <v>14.06</v>
      </c>
      <c r="L399" s="34">
        <v>353900</v>
      </c>
      <c r="M399" s="35">
        <f t="shared" si="6"/>
        <v>25170.697012802277</v>
      </c>
      <c r="N399" s="36">
        <v>43140</v>
      </c>
      <c r="O399" s="33" t="s">
        <v>900</v>
      </c>
      <c r="P399" s="26">
        <v>2018</v>
      </c>
      <c r="Q399" s="26"/>
    </row>
    <row r="400" spans="1:17" ht="12.75" customHeight="1" x14ac:dyDescent="0.25">
      <c r="A400" s="27">
        <v>2</v>
      </c>
      <c r="B400" s="27">
        <v>27</v>
      </c>
      <c r="C400" s="27" t="s">
        <v>284</v>
      </c>
      <c r="D400" s="28">
        <v>118759</v>
      </c>
      <c r="E400" s="26" t="s">
        <v>2362</v>
      </c>
      <c r="F400" s="53" t="s">
        <v>4674</v>
      </c>
      <c r="G400" s="26" t="s">
        <v>2363</v>
      </c>
      <c r="H400" s="37">
        <v>0.08</v>
      </c>
      <c r="I400" s="37">
        <v>7.74</v>
      </c>
      <c r="J400" s="37">
        <v>7.66</v>
      </c>
      <c r="K400" s="37">
        <v>15.32</v>
      </c>
      <c r="L400" s="38">
        <v>265000</v>
      </c>
      <c r="M400" s="29">
        <f t="shared" si="6"/>
        <v>17297.650130548303</v>
      </c>
      <c r="N400" s="50">
        <v>41684</v>
      </c>
      <c r="O400" s="26" t="s">
        <v>900</v>
      </c>
      <c r="P400" s="26">
        <v>2014</v>
      </c>
      <c r="Q400" s="26" t="s">
        <v>10817</v>
      </c>
    </row>
    <row r="401" spans="1:17" ht="12.75" customHeight="1" x14ac:dyDescent="0.25">
      <c r="A401" s="27">
        <v>2</v>
      </c>
      <c r="B401" s="27">
        <v>27</v>
      </c>
      <c r="C401" s="27" t="s">
        <v>316</v>
      </c>
      <c r="D401" s="28">
        <v>84002.01</v>
      </c>
      <c r="E401" s="26" t="s">
        <v>2362</v>
      </c>
      <c r="F401" s="53" t="s">
        <v>4674</v>
      </c>
      <c r="G401" s="26" t="s">
        <v>10842</v>
      </c>
      <c r="H401" s="37">
        <v>5.81</v>
      </c>
      <c r="I401" s="37">
        <v>9.09</v>
      </c>
      <c r="J401" s="37">
        <v>3.28</v>
      </c>
      <c r="K401" s="37">
        <v>6.56</v>
      </c>
      <c r="L401" s="38">
        <v>120000</v>
      </c>
      <c r="M401" s="29">
        <f t="shared" si="6"/>
        <v>18292.682926829268</v>
      </c>
      <c r="N401" s="50">
        <v>41684</v>
      </c>
      <c r="O401" s="26" t="s">
        <v>900</v>
      </c>
      <c r="P401" s="26">
        <v>2014</v>
      </c>
      <c r="Q401" s="26" t="s">
        <v>10817</v>
      </c>
    </row>
    <row r="402" spans="1:17" ht="12.75" customHeight="1" x14ac:dyDescent="0.25">
      <c r="A402" s="27">
        <v>2</v>
      </c>
      <c r="B402" s="27">
        <v>27</v>
      </c>
      <c r="C402" s="27" t="s">
        <v>316</v>
      </c>
      <c r="D402" s="28">
        <v>118760</v>
      </c>
      <c r="E402" s="26" t="s">
        <v>4713</v>
      </c>
      <c r="F402" s="53" t="s">
        <v>4674</v>
      </c>
      <c r="G402" s="26" t="s">
        <v>10843</v>
      </c>
      <c r="H402" s="37">
        <v>11.43</v>
      </c>
      <c r="I402" s="37">
        <v>19.850000000000001</v>
      </c>
      <c r="J402" s="37">
        <v>8.42</v>
      </c>
      <c r="K402" s="37">
        <v>16.84</v>
      </c>
      <c r="L402" s="38">
        <v>333000</v>
      </c>
      <c r="M402" s="29">
        <f t="shared" si="6"/>
        <v>19774.34679334917</v>
      </c>
      <c r="N402" s="50">
        <v>41684</v>
      </c>
      <c r="O402" s="26" t="s">
        <v>900</v>
      </c>
      <c r="P402" s="26">
        <v>2014</v>
      </c>
      <c r="Q402" s="26" t="s">
        <v>10817</v>
      </c>
    </row>
    <row r="403" spans="1:17" ht="12.75" customHeight="1" x14ac:dyDescent="0.25">
      <c r="A403" s="27">
        <v>2</v>
      </c>
      <c r="B403" s="27">
        <v>27</v>
      </c>
      <c r="C403" s="27" t="s">
        <v>241</v>
      </c>
      <c r="D403" s="28">
        <v>118758</v>
      </c>
      <c r="E403" s="26" t="s">
        <v>1209</v>
      </c>
      <c r="F403" s="26" t="s">
        <v>4674</v>
      </c>
      <c r="G403" s="26" t="s">
        <v>10844</v>
      </c>
      <c r="H403" s="37">
        <v>0</v>
      </c>
      <c r="I403" s="37">
        <v>9.0500000000000007</v>
      </c>
      <c r="J403" s="37">
        <v>8.9</v>
      </c>
      <c r="K403" s="37">
        <v>17.8</v>
      </c>
      <c r="L403" s="38">
        <v>259947.09</v>
      </c>
      <c r="M403" s="29">
        <f t="shared" si="6"/>
        <v>14603.769101123595</v>
      </c>
      <c r="N403" s="50">
        <v>41684</v>
      </c>
      <c r="O403" s="26" t="s">
        <v>900</v>
      </c>
      <c r="P403" s="26">
        <v>2014</v>
      </c>
      <c r="Q403" s="26"/>
    </row>
    <row r="404" spans="1:17" ht="12.75" customHeight="1" x14ac:dyDescent="0.25">
      <c r="A404" s="27">
        <v>2</v>
      </c>
      <c r="B404" s="27">
        <v>27</v>
      </c>
      <c r="C404" s="27" t="s">
        <v>241</v>
      </c>
      <c r="D404" s="28">
        <v>102346.02</v>
      </c>
      <c r="E404" s="26" t="s">
        <v>322</v>
      </c>
      <c r="F404" s="26" t="s">
        <v>4674</v>
      </c>
      <c r="G404" s="26" t="s">
        <v>10845</v>
      </c>
      <c r="H404" s="37">
        <v>6.63</v>
      </c>
      <c r="I404" s="37">
        <v>11</v>
      </c>
      <c r="J404" s="37">
        <v>4.37</v>
      </c>
      <c r="K404" s="37">
        <v>8.74</v>
      </c>
      <c r="L404" s="38">
        <v>138974.23000000001</v>
      </c>
      <c r="M404" s="29">
        <f t="shared" si="6"/>
        <v>15900.941647597256</v>
      </c>
      <c r="N404" s="50">
        <v>41684</v>
      </c>
      <c r="O404" s="26" t="s">
        <v>900</v>
      </c>
      <c r="P404" s="26">
        <v>2014</v>
      </c>
      <c r="Q404" s="26"/>
    </row>
    <row r="405" spans="1:17" ht="12.75" customHeight="1" x14ac:dyDescent="0.25">
      <c r="A405" s="27">
        <v>2</v>
      </c>
      <c r="B405" s="27">
        <v>27</v>
      </c>
      <c r="C405" s="27" t="s">
        <v>241</v>
      </c>
      <c r="D405" s="28">
        <v>102346.01</v>
      </c>
      <c r="E405" s="26" t="s">
        <v>322</v>
      </c>
      <c r="F405" s="26" t="s">
        <v>4674</v>
      </c>
      <c r="G405" s="26" t="s">
        <v>10846</v>
      </c>
      <c r="H405" s="37">
        <v>0</v>
      </c>
      <c r="I405" s="37">
        <v>3.55</v>
      </c>
      <c r="J405" s="37">
        <v>3.49</v>
      </c>
      <c r="K405" s="37">
        <v>6.8648300000000004</v>
      </c>
      <c r="L405" s="38">
        <v>118039.73</v>
      </c>
      <c r="M405" s="29">
        <f t="shared" si="6"/>
        <v>17194.851147078658</v>
      </c>
      <c r="N405" s="50">
        <v>41684</v>
      </c>
      <c r="O405" s="26" t="s">
        <v>900</v>
      </c>
      <c r="P405" s="26">
        <v>2014</v>
      </c>
      <c r="Q405" s="26"/>
    </row>
    <row r="406" spans="1:17" ht="12.75" customHeight="1" x14ac:dyDescent="0.25">
      <c r="A406" s="40">
        <v>2</v>
      </c>
      <c r="B406" s="27">
        <v>27</v>
      </c>
      <c r="C406" s="41" t="s">
        <v>10437</v>
      </c>
      <c r="D406" s="28">
        <v>82826.03</v>
      </c>
      <c r="E406" s="41" t="s">
        <v>8463</v>
      </c>
      <c r="F406" s="41" t="s">
        <v>4674</v>
      </c>
      <c r="G406" s="41" t="s">
        <v>10847</v>
      </c>
      <c r="H406" s="42">
        <v>0</v>
      </c>
      <c r="I406" s="42">
        <v>3.4</v>
      </c>
      <c r="J406" s="42">
        <v>9.8800000000000008</v>
      </c>
      <c r="K406" s="42">
        <v>19.760000000000002</v>
      </c>
      <c r="L406" s="43">
        <v>285000</v>
      </c>
      <c r="M406" s="44">
        <f t="shared" si="6"/>
        <v>14423.076923076922</v>
      </c>
      <c r="N406" s="30">
        <v>42048</v>
      </c>
      <c r="O406" s="41" t="s">
        <v>900</v>
      </c>
      <c r="P406" s="26">
        <v>2015</v>
      </c>
      <c r="Q406" s="41"/>
    </row>
    <row r="407" spans="1:17" ht="12.75" customHeight="1" x14ac:dyDescent="0.25">
      <c r="A407" s="40">
        <v>2</v>
      </c>
      <c r="B407" s="27">
        <v>27</v>
      </c>
      <c r="C407" s="41" t="s">
        <v>278</v>
      </c>
      <c r="D407" s="28">
        <v>84111.01</v>
      </c>
      <c r="E407" s="41" t="s">
        <v>1796</v>
      </c>
      <c r="F407" s="41" t="s">
        <v>4674</v>
      </c>
      <c r="G407" s="41" t="s">
        <v>10848</v>
      </c>
      <c r="H407" s="42">
        <v>0</v>
      </c>
      <c r="I407" s="42">
        <v>4.6399999999999997</v>
      </c>
      <c r="J407" s="42">
        <v>4.59</v>
      </c>
      <c r="K407" s="42">
        <v>9.18</v>
      </c>
      <c r="L407" s="43">
        <v>146000</v>
      </c>
      <c r="M407" s="44">
        <f t="shared" si="6"/>
        <v>15904.1394335512</v>
      </c>
      <c r="N407" s="30">
        <v>42048</v>
      </c>
      <c r="O407" s="41" t="s">
        <v>900</v>
      </c>
      <c r="P407" s="26">
        <v>2015</v>
      </c>
      <c r="Q407" s="41"/>
    </row>
    <row r="408" spans="1:17" ht="12.75" customHeight="1" x14ac:dyDescent="0.25">
      <c r="A408" s="40">
        <v>2</v>
      </c>
      <c r="B408" s="27">
        <v>27</v>
      </c>
      <c r="C408" s="41" t="s">
        <v>194</v>
      </c>
      <c r="D408" s="28">
        <v>120419</v>
      </c>
      <c r="E408" s="41" t="s">
        <v>442</v>
      </c>
      <c r="F408" s="41" t="s">
        <v>4674</v>
      </c>
      <c r="G408" s="41" t="s">
        <v>10849</v>
      </c>
      <c r="H408" s="42">
        <v>4.72</v>
      </c>
      <c r="I408" s="42">
        <v>17.150000000000002</v>
      </c>
      <c r="J408" s="42">
        <v>12.42</v>
      </c>
      <c r="K408" s="42">
        <v>26.491860000000003</v>
      </c>
      <c r="L408" s="43">
        <v>446000</v>
      </c>
      <c r="M408" s="44">
        <f t="shared" si="6"/>
        <v>16835.359993598031</v>
      </c>
      <c r="N408" s="30">
        <v>42048</v>
      </c>
      <c r="O408" s="41" t="s">
        <v>900</v>
      </c>
      <c r="P408" s="26">
        <v>2015</v>
      </c>
      <c r="Q408" s="41"/>
    </row>
    <row r="409" spans="1:17" ht="12.75" customHeight="1" x14ac:dyDescent="0.25">
      <c r="A409" s="40">
        <v>2</v>
      </c>
      <c r="B409" s="27">
        <v>27</v>
      </c>
      <c r="C409" s="40" t="s">
        <v>199</v>
      </c>
      <c r="D409" s="28">
        <v>122111</v>
      </c>
      <c r="E409" s="41" t="s">
        <v>555</v>
      </c>
      <c r="F409" s="41" t="s">
        <v>4674</v>
      </c>
      <c r="G409" s="41" t="s">
        <v>10850</v>
      </c>
      <c r="H409" s="42">
        <v>0</v>
      </c>
      <c r="I409" s="42">
        <v>16.440000000000001</v>
      </c>
      <c r="J409" s="42">
        <v>16.440000000000001</v>
      </c>
      <c r="K409" s="42">
        <v>32.880000000000003</v>
      </c>
      <c r="L409" s="43">
        <v>552094</v>
      </c>
      <c r="M409" s="44">
        <f t="shared" si="6"/>
        <v>16791.180048661798</v>
      </c>
      <c r="N409" s="30">
        <v>42412</v>
      </c>
      <c r="O409" s="30" t="s">
        <v>900</v>
      </c>
      <c r="P409" s="26">
        <v>2016</v>
      </c>
      <c r="Q409" s="41"/>
    </row>
    <row r="410" spans="1:17" ht="12.75" customHeight="1" x14ac:dyDescent="0.25">
      <c r="A410" s="40">
        <v>2</v>
      </c>
      <c r="B410" s="27">
        <v>27</v>
      </c>
      <c r="C410" s="40" t="s">
        <v>204</v>
      </c>
      <c r="D410" s="28">
        <v>122110</v>
      </c>
      <c r="E410" s="41" t="s">
        <v>457</v>
      </c>
      <c r="F410" s="41" t="s">
        <v>4674</v>
      </c>
      <c r="G410" s="41" t="s">
        <v>10851</v>
      </c>
      <c r="H410" s="42">
        <v>10.88</v>
      </c>
      <c r="I410" s="42">
        <v>15.92</v>
      </c>
      <c r="J410" s="42">
        <v>5.04</v>
      </c>
      <c r="K410" s="42">
        <v>25.2</v>
      </c>
      <c r="L410" s="43">
        <v>454755</v>
      </c>
      <c r="M410" s="44">
        <f t="shared" si="6"/>
        <v>18045.833333333332</v>
      </c>
      <c r="N410" s="30">
        <v>42412</v>
      </c>
      <c r="O410" s="30" t="s">
        <v>900</v>
      </c>
      <c r="P410" s="26">
        <v>2016</v>
      </c>
      <c r="Q410" s="41"/>
    </row>
    <row r="411" spans="1:17" ht="12.75" customHeight="1" x14ac:dyDescent="0.25">
      <c r="A411" s="40">
        <v>2</v>
      </c>
      <c r="B411" s="27">
        <v>27</v>
      </c>
      <c r="C411" s="40" t="s">
        <v>278</v>
      </c>
      <c r="D411" s="28">
        <v>122835</v>
      </c>
      <c r="E411" s="41" t="s">
        <v>442</v>
      </c>
      <c r="F411" s="41" t="s">
        <v>4674</v>
      </c>
      <c r="G411" s="41" t="s">
        <v>10852</v>
      </c>
      <c r="H411" s="42">
        <v>12.32</v>
      </c>
      <c r="I411" s="42">
        <v>18.2</v>
      </c>
      <c r="J411" s="42">
        <v>5.88</v>
      </c>
      <c r="K411" s="42">
        <v>11.76</v>
      </c>
      <c r="L411" s="43">
        <v>212000</v>
      </c>
      <c r="M411" s="44">
        <f t="shared" si="6"/>
        <v>18027.210884353743</v>
      </c>
      <c r="N411" s="30">
        <v>42412</v>
      </c>
      <c r="O411" s="30" t="s">
        <v>900</v>
      </c>
      <c r="P411" s="26">
        <v>2016</v>
      </c>
      <c r="Q411" s="41"/>
    </row>
    <row r="412" spans="1:17" ht="12.75" customHeight="1" x14ac:dyDescent="0.25">
      <c r="A412" s="40">
        <v>2</v>
      </c>
      <c r="B412" s="27">
        <v>27</v>
      </c>
      <c r="C412" s="40" t="s">
        <v>199</v>
      </c>
      <c r="D412" s="28">
        <v>122112</v>
      </c>
      <c r="E412" s="41" t="s">
        <v>3693</v>
      </c>
      <c r="F412" s="41" t="s">
        <v>4674</v>
      </c>
      <c r="G412" s="41" t="s">
        <v>10853</v>
      </c>
      <c r="H412" s="42">
        <v>0</v>
      </c>
      <c r="I412" s="42">
        <v>5.23</v>
      </c>
      <c r="J412" s="42">
        <v>5.23</v>
      </c>
      <c r="K412" s="42">
        <v>10.46</v>
      </c>
      <c r="L412" s="43">
        <v>196292</v>
      </c>
      <c r="M412" s="44">
        <f t="shared" si="6"/>
        <v>18765.965583173995</v>
      </c>
      <c r="N412" s="30">
        <v>42412</v>
      </c>
      <c r="O412" s="30" t="s">
        <v>900</v>
      </c>
      <c r="P412" s="26">
        <v>2016</v>
      </c>
      <c r="Q412" s="41"/>
    </row>
    <row r="413" spans="1:17" ht="12.75" customHeight="1" x14ac:dyDescent="0.25">
      <c r="A413" s="40">
        <v>2</v>
      </c>
      <c r="B413" s="27">
        <v>27</v>
      </c>
      <c r="C413" s="40" t="s">
        <v>278</v>
      </c>
      <c r="D413" s="28">
        <v>122834</v>
      </c>
      <c r="E413" s="41" t="s">
        <v>322</v>
      </c>
      <c r="F413" s="41" t="s">
        <v>4674</v>
      </c>
      <c r="G413" s="41" t="s">
        <v>10854</v>
      </c>
      <c r="H413" s="42">
        <v>5.63</v>
      </c>
      <c r="I413" s="42">
        <v>11.18</v>
      </c>
      <c r="J413" s="42">
        <v>5.55</v>
      </c>
      <c r="K413" s="42">
        <v>11.1</v>
      </c>
      <c r="L413" s="43">
        <v>175000</v>
      </c>
      <c r="M413" s="44">
        <f t="shared" si="6"/>
        <v>15765.765765765766</v>
      </c>
      <c r="N413" s="30">
        <v>42412</v>
      </c>
      <c r="O413" s="30" t="s">
        <v>900</v>
      </c>
      <c r="P413" s="26">
        <v>2016</v>
      </c>
      <c r="Q413" s="41"/>
    </row>
    <row r="414" spans="1:17" ht="12.75" customHeight="1" x14ac:dyDescent="0.25">
      <c r="A414" s="26">
        <v>2</v>
      </c>
      <c r="B414" s="27">
        <v>27</v>
      </c>
      <c r="C414" s="26" t="s">
        <v>199</v>
      </c>
      <c r="D414" s="28">
        <v>124893</v>
      </c>
      <c r="E414" s="26" t="s">
        <v>363</v>
      </c>
      <c r="F414" s="26" t="s">
        <v>4674</v>
      </c>
      <c r="G414" s="26" t="s">
        <v>4086</v>
      </c>
      <c r="H414" s="26">
        <v>16.29</v>
      </c>
      <c r="I414" s="26">
        <v>28</v>
      </c>
      <c r="J414" s="26">
        <v>11.71</v>
      </c>
      <c r="K414" s="26">
        <v>24.591000000000001</v>
      </c>
      <c r="L414" s="26">
        <v>705948</v>
      </c>
      <c r="M414" s="29">
        <f t="shared" si="6"/>
        <v>28707.575942417956</v>
      </c>
      <c r="N414" s="30">
        <v>42825</v>
      </c>
      <c r="O414" s="26" t="s">
        <v>900</v>
      </c>
      <c r="P414" s="26">
        <v>2017</v>
      </c>
      <c r="Q414" s="26"/>
    </row>
    <row r="415" spans="1:17" ht="12.75" customHeight="1" x14ac:dyDescent="0.25">
      <c r="A415" s="32">
        <v>2</v>
      </c>
      <c r="B415" s="27">
        <v>27</v>
      </c>
      <c r="C415" s="33" t="s">
        <v>284</v>
      </c>
      <c r="D415" s="28">
        <v>126126</v>
      </c>
      <c r="E415" s="33" t="s">
        <v>555</v>
      </c>
      <c r="F415" s="33" t="s">
        <v>4674</v>
      </c>
      <c r="G415" s="33" t="s">
        <v>4694</v>
      </c>
      <c r="H415" s="28">
        <v>0</v>
      </c>
      <c r="I415" s="28">
        <v>11</v>
      </c>
      <c r="J415" s="28">
        <v>11</v>
      </c>
      <c r="K415" s="28">
        <v>22</v>
      </c>
      <c r="L415" s="34">
        <v>514129</v>
      </c>
      <c r="M415" s="35">
        <f t="shared" si="6"/>
        <v>23369.5</v>
      </c>
      <c r="N415" s="36">
        <v>43140</v>
      </c>
      <c r="O415" s="33" t="s">
        <v>900</v>
      </c>
      <c r="P415" s="26">
        <v>2018</v>
      </c>
      <c r="Q415" s="26"/>
    </row>
    <row r="416" spans="1:17" ht="12.75" customHeight="1" x14ac:dyDescent="0.25">
      <c r="A416" s="32">
        <v>2</v>
      </c>
      <c r="B416" s="27">
        <v>27</v>
      </c>
      <c r="C416" s="33" t="s">
        <v>199</v>
      </c>
      <c r="D416" s="28">
        <v>126112</v>
      </c>
      <c r="E416" s="33" t="s">
        <v>450</v>
      </c>
      <c r="F416" s="33" t="s">
        <v>4674</v>
      </c>
      <c r="G416" s="33" t="s">
        <v>4673</v>
      </c>
      <c r="H416" s="28">
        <v>22.68</v>
      </c>
      <c r="I416" s="28">
        <v>30.5</v>
      </c>
      <c r="J416" s="28">
        <v>7.82</v>
      </c>
      <c r="K416" s="28">
        <v>15.64</v>
      </c>
      <c r="L416" s="34">
        <v>440739</v>
      </c>
      <c r="M416" s="35">
        <f t="shared" si="6"/>
        <v>28180.242966751917</v>
      </c>
      <c r="N416" s="36">
        <v>43140</v>
      </c>
      <c r="O416" s="33" t="s">
        <v>900</v>
      </c>
      <c r="P416" s="26">
        <v>2018</v>
      </c>
      <c r="Q416" s="26"/>
    </row>
    <row r="417" spans="1:17" ht="12.75" customHeight="1" x14ac:dyDescent="0.25">
      <c r="A417" s="32">
        <v>2</v>
      </c>
      <c r="B417" s="27">
        <v>27</v>
      </c>
      <c r="C417" s="33" t="s">
        <v>199</v>
      </c>
      <c r="D417" s="28">
        <v>126113</v>
      </c>
      <c r="E417" s="33" t="s">
        <v>4675</v>
      </c>
      <c r="F417" s="33" t="s">
        <v>4674</v>
      </c>
      <c r="G417" s="33" t="s">
        <v>4676</v>
      </c>
      <c r="H417" s="28">
        <v>6.75</v>
      </c>
      <c r="I417" s="28">
        <v>12.38</v>
      </c>
      <c r="J417" s="28">
        <v>5.63</v>
      </c>
      <c r="K417" s="28">
        <v>11.26</v>
      </c>
      <c r="L417" s="34">
        <v>346313</v>
      </c>
      <c r="M417" s="35">
        <f t="shared" si="6"/>
        <v>30756.039076376554</v>
      </c>
      <c r="N417" s="36">
        <v>43140</v>
      </c>
      <c r="O417" s="33" t="s">
        <v>900</v>
      </c>
      <c r="P417" s="26">
        <v>2018</v>
      </c>
      <c r="Q417" s="26"/>
    </row>
    <row r="418" spans="1:17" ht="12.75" customHeight="1" x14ac:dyDescent="0.25">
      <c r="A418" s="32">
        <v>2</v>
      </c>
      <c r="B418" s="27">
        <v>27</v>
      </c>
      <c r="C418" s="33" t="s">
        <v>199</v>
      </c>
      <c r="D418" s="28">
        <v>126115</v>
      </c>
      <c r="E418" s="33" t="s">
        <v>3693</v>
      </c>
      <c r="F418" s="33" t="s">
        <v>4674</v>
      </c>
      <c r="G418" s="33" t="s">
        <v>4679</v>
      </c>
      <c r="H418" s="28">
        <v>5.23</v>
      </c>
      <c r="I418" s="28">
        <v>12.55</v>
      </c>
      <c r="J418" s="28">
        <v>7.32</v>
      </c>
      <c r="K418" s="28">
        <v>14.64</v>
      </c>
      <c r="L418" s="34">
        <v>410609</v>
      </c>
      <c r="M418" s="35">
        <f t="shared" si="6"/>
        <v>28047.062841530053</v>
      </c>
      <c r="N418" s="36">
        <v>43140</v>
      </c>
      <c r="O418" s="33" t="s">
        <v>900</v>
      </c>
      <c r="P418" s="26">
        <v>2018</v>
      </c>
      <c r="Q418" s="26"/>
    </row>
    <row r="419" spans="1:17" ht="12.75" customHeight="1" x14ac:dyDescent="0.25">
      <c r="A419" s="32">
        <v>2</v>
      </c>
      <c r="B419" s="27">
        <v>27</v>
      </c>
      <c r="C419" s="33" t="s">
        <v>204</v>
      </c>
      <c r="D419" s="28">
        <v>126125</v>
      </c>
      <c r="E419" s="33" t="s">
        <v>4692</v>
      </c>
      <c r="F419" s="33" t="s">
        <v>4674</v>
      </c>
      <c r="G419" s="33" t="s">
        <v>4693</v>
      </c>
      <c r="H419" s="28">
        <v>0</v>
      </c>
      <c r="I419" s="28">
        <v>7.83</v>
      </c>
      <c r="J419" s="28">
        <v>7.83</v>
      </c>
      <c r="K419" s="28">
        <v>15.66</v>
      </c>
      <c r="L419" s="34">
        <v>354031</v>
      </c>
      <c r="M419" s="35">
        <f t="shared" si="6"/>
        <v>22607.343550447</v>
      </c>
      <c r="N419" s="36">
        <v>43140</v>
      </c>
      <c r="O419" s="33" t="s">
        <v>900</v>
      </c>
      <c r="P419" s="26">
        <v>2018</v>
      </c>
      <c r="Q419" s="26"/>
    </row>
    <row r="420" spans="1:17" ht="12.75" customHeight="1" x14ac:dyDescent="0.25">
      <c r="A420" s="26">
        <v>2</v>
      </c>
      <c r="B420" s="26">
        <f>VLOOKUP(C420,[1]Sheet6!B:D,3,FALSE)</f>
        <v>27</v>
      </c>
      <c r="C420" s="26" t="s">
        <v>316</v>
      </c>
      <c r="D420" s="26">
        <v>127170</v>
      </c>
      <c r="E420" s="26" t="s">
        <v>363</v>
      </c>
      <c r="F420" s="26" t="s">
        <v>4674</v>
      </c>
      <c r="G420" s="26" t="s">
        <v>5332</v>
      </c>
      <c r="H420" s="26">
        <v>0</v>
      </c>
      <c r="I420" s="26">
        <v>7.69</v>
      </c>
      <c r="J420" s="26">
        <v>7.69</v>
      </c>
      <c r="K420" s="26">
        <v>30.76</v>
      </c>
      <c r="L420" s="34">
        <v>1125281</v>
      </c>
      <c r="M420" s="35">
        <f t="shared" si="6"/>
        <v>36582.607282184654</v>
      </c>
      <c r="N420" s="49">
        <v>43595</v>
      </c>
      <c r="O420" s="26" t="s">
        <v>900</v>
      </c>
      <c r="P420" s="26">
        <v>2019</v>
      </c>
      <c r="Q420" s="26"/>
    </row>
    <row r="421" spans="1:17" ht="12.75" customHeight="1" x14ac:dyDescent="0.25">
      <c r="A421" s="26">
        <v>2</v>
      </c>
      <c r="B421" s="26">
        <f>VLOOKUP(C421,[1]Sheet6!B:D,3,FALSE)</f>
        <v>27</v>
      </c>
      <c r="C421" s="26" t="s">
        <v>278</v>
      </c>
      <c r="D421" s="26">
        <v>127880</v>
      </c>
      <c r="E421" s="26" t="s">
        <v>448</v>
      </c>
      <c r="F421" s="26" t="s">
        <v>4674</v>
      </c>
      <c r="G421" s="26" t="s">
        <v>5865</v>
      </c>
      <c r="H421" s="26">
        <v>0</v>
      </c>
      <c r="I421" s="26">
        <v>2.88</v>
      </c>
      <c r="J421" s="26">
        <v>2.88</v>
      </c>
      <c r="K421" s="26">
        <v>13.288320000000001</v>
      </c>
      <c r="L421" s="34">
        <v>496477</v>
      </c>
      <c r="M421" s="35">
        <f t="shared" si="6"/>
        <v>37361.908804122715</v>
      </c>
      <c r="N421" s="49">
        <v>43504</v>
      </c>
      <c r="O421" s="26" t="s">
        <v>900</v>
      </c>
      <c r="P421" s="26">
        <v>2019</v>
      </c>
      <c r="Q421" s="26"/>
    </row>
    <row r="422" spans="1:17" ht="12.75" customHeight="1" x14ac:dyDescent="0.25">
      <c r="A422" s="26">
        <v>2</v>
      </c>
      <c r="B422" s="26">
        <f>VLOOKUP(C422,[1]Sheet6!B:D,3,FALSE)</f>
        <v>27</v>
      </c>
      <c r="C422" s="26" t="s">
        <v>316</v>
      </c>
      <c r="D422" s="26">
        <v>127882</v>
      </c>
      <c r="E422" s="26" t="s">
        <v>448</v>
      </c>
      <c r="F422" s="26" t="s">
        <v>4674</v>
      </c>
      <c r="G422" s="26" t="s">
        <v>5866</v>
      </c>
      <c r="H422" s="26">
        <v>4.2</v>
      </c>
      <c r="I422" s="26">
        <v>7.31</v>
      </c>
      <c r="J422" s="26">
        <v>3.11</v>
      </c>
      <c r="K422" s="26">
        <v>12.77277</v>
      </c>
      <c r="L422" s="34">
        <v>485660</v>
      </c>
      <c r="M422" s="35">
        <f t="shared" si="6"/>
        <v>38023.075652344793</v>
      </c>
      <c r="N422" s="49">
        <v>43595</v>
      </c>
      <c r="O422" s="26" t="s">
        <v>900</v>
      </c>
      <c r="P422" s="26">
        <v>2019</v>
      </c>
      <c r="Q422" s="26"/>
    </row>
    <row r="423" spans="1:17" ht="12.75" customHeight="1" x14ac:dyDescent="0.25">
      <c r="A423" s="26">
        <v>2</v>
      </c>
      <c r="B423" s="26">
        <f>VLOOKUP(C423,[1]Sheet6!B:D,3,FALSE)</f>
        <v>27</v>
      </c>
      <c r="C423" s="26" t="s">
        <v>212</v>
      </c>
      <c r="D423" s="26">
        <v>127165</v>
      </c>
      <c r="E423" s="26" t="s">
        <v>450</v>
      </c>
      <c r="F423" s="26" t="s">
        <v>4674</v>
      </c>
      <c r="G423" s="26" t="s">
        <v>10433</v>
      </c>
      <c r="H423" s="26">
        <v>16.89</v>
      </c>
      <c r="I423" s="26">
        <v>19.829999999999998</v>
      </c>
      <c r="J423" s="26">
        <v>2.94</v>
      </c>
      <c r="K423" s="26">
        <v>8.3201999999999998</v>
      </c>
      <c r="L423" s="34">
        <v>421241</v>
      </c>
      <c r="M423" s="35">
        <f t="shared" si="6"/>
        <v>50628.71084829692</v>
      </c>
      <c r="N423" s="49">
        <v>43504</v>
      </c>
      <c r="O423" s="26" t="s">
        <v>900</v>
      </c>
      <c r="P423" s="26">
        <v>2019</v>
      </c>
      <c r="Q423" s="26"/>
    </row>
    <row r="424" spans="1:17" ht="12.75" customHeight="1" x14ac:dyDescent="0.25">
      <c r="A424" s="26">
        <v>2</v>
      </c>
      <c r="B424" s="26">
        <f>VLOOKUP(C424,[1]Sheet6!B:D,3,FALSE)</f>
        <v>27</v>
      </c>
      <c r="C424" s="26" t="s">
        <v>212</v>
      </c>
      <c r="D424" s="26">
        <v>127883</v>
      </c>
      <c r="E424" s="26" t="s">
        <v>450</v>
      </c>
      <c r="F424" s="26" t="s">
        <v>4674</v>
      </c>
      <c r="G424" s="26" t="s">
        <v>10428</v>
      </c>
      <c r="H424" s="26">
        <v>6.93</v>
      </c>
      <c r="I424" s="26">
        <v>10.31</v>
      </c>
      <c r="J424" s="26">
        <v>3.38</v>
      </c>
      <c r="K424" s="26">
        <v>6.9830800000000002</v>
      </c>
      <c r="L424" s="34">
        <v>316409</v>
      </c>
      <c r="M424" s="35">
        <f t="shared" si="6"/>
        <v>45310.808411188184</v>
      </c>
      <c r="N424" s="49">
        <v>43504</v>
      </c>
      <c r="O424" s="26" t="s">
        <v>900</v>
      </c>
      <c r="P424" s="26">
        <v>2019</v>
      </c>
      <c r="Q424" s="26"/>
    </row>
    <row r="425" spans="1:17" ht="12.75" customHeight="1" x14ac:dyDescent="0.25">
      <c r="A425" s="26">
        <v>2</v>
      </c>
      <c r="B425" s="26">
        <v>27</v>
      </c>
      <c r="C425" s="26" t="s">
        <v>10437</v>
      </c>
      <c r="D425" s="26">
        <v>127881</v>
      </c>
      <c r="E425" s="26" t="s">
        <v>442</v>
      </c>
      <c r="F425" s="26" t="s">
        <v>4674</v>
      </c>
      <c r="G425" s="26" t="s">
        <v>10438</v>
      </c>
      <c r="H425" s="26">
        <v>23.6</v>
      </c>
      <c r="I425" s="26">
        <v>0.33</v>
      </c>
      <c r="J425" s="26">
        <v>3.3250000000000002</v>
      </c>
      <c r="K425" s="26">
        <v>15.142049999999999</v>
      </c>
      <c r="L425" s="34">
        <v>535512</v>
      </c>
      <c r="M425" s="35">
        <f t="shared" si="6"/>
        <v>35365.885068402233</v>
      </c>
      <c r="N425" s="49">
        <v>43504</v>
      </c>
      <c r="O425" s="26" t="s">
        <v>900</v>
      </c>
      <c r="P425" s="26">
        <v>2019</v>
      </c>
      <c r="Q425" s="26"/>
    </row>
    <row r="426" spans="1:17" ht="12.75" customHeight="1" x14ac:dyDescent="0.25">
      <c r="A426" s="26">
        <v>2</v>
      </c>
      <c r="B426" s="26">
        <f>VLOOKUP(C426,[1]Sheet6!B:D,3,FALSE)</f>
        <v>27</v>
      </c>
      <c r="C426" s="26" t="s">
        <v>241</v>
      </c>
      <c r="D426" s="26">
        <v>127161</v>
      </c>
      <c r="E426" s="26" t="s">
        <v>3089</v>
      </c>
      <c r="F426" s="26" t="s">
        <v>4674</v>
      </c>
      <c r="G426" s="26" t="s">
        <v>5326</v>
      </c>
      <c r="H426" s="26">
        <v>15.85</v>
      </c>
      <c r="I426" s="26">
        <v>25.43</v>
      </c>
      <c r="J426" s="26">
        <v>9.58</v>
      </c>
      <c r="K426" s="26">
        <v>19.16</v>
      </c>
      <c r="L426" s="34">
        <v>641232</v>
      </c>
      <c r="M426" s="35">
        <f t="shared" si="6"/>
        <v>33467.22338204593</v>
      </c>
      <c r="N426" s="49">
        <v>43504</v>
      </c>
      <c r="O426" s="26" t="s">
        <v>900</v>
      </c>
      <c r="P426" s="26">
        <v>2019</v>
      </c>
      <c r="Q426" s="26"/>
    </row>
    <row r="427" spans="1:17" ht="12.75" customHeight="1" x14ac:dyDescent="0.25">
      <c r="A427" s="26">
        <v>2</v>
      </c>
      <c r="B427" s="26">
        <f>VLOOKUP(C427,[1]Sheet6!B:D,3,FALSE)</f>
        <v>27</v>
      </c>
      <c r="C427" s="26" t="s">
        <v>284</v>
      </c>
      <c r="D427" s="26">
        <v>127206</v>
      </c>
      <c r="E427" s="26" t="s">
        <v>460</v>
      </c>
      <c r="F427" s="26" t="s">
        <v>4674</v>
      </c>
      <c r="G427" s="26" t="s">
        <v>5369</v>
      </c>
      <c r="H427" s="26">
        <v>2.92</v>
      </c>
      <c r="I427" s="26">
        <v>6.05</v>
      </c>
      <c r="J427" s="26">
        <v>3.13</v>
      </c>
      <c r="K427" s="26">
        <v>6.26</v>
      </c>
      <c r="L427" s="34">
        <v>228279</v>
      </c>
      <c r="M427" s="35">
        <f t="shared" si="6"/>
        <v>36466.293929712461</v>
      </c>
      <c r="N427" s="49">
        <v>43504</v>
      </c>
      <c r="O427" s="26" t="s">
        <v>900</v>
      </c>
      <c r="P427" s="26">
        <v>2019</v>
      </c>
      <c r="Q427" s="26"/>
    </row>
    <row r="428" spans="1:17" ht="12.75" customHeight="1" x14ac:dyDescent="0.25">
      <c r="A428" s="26">
        <v>2</v>
      </c>
      <c r="B428" s="26">
        <f>VLOOKUP(C428,[1]Sheet6!B:D,3,FALSE)</f>
        <v>27</v>
      </c>
      <c r="C428" s="26" t="s">
        <v>241</v>
      </c>
      <c r="D428" s="26">
        <v>127207</v>
      </c>
      <c r="E428" s="26" t="s">
        <v>460</v>
      </c>
      <c r="F428" s="26" t="s">
        <v>4674</v>
      </c>
      <c r="G428" s="26" t="s">
        <v>5370</v>
      </c>
      <c r="H428" s="26">
        <v>0</v>
      </c>
      <c r="I428" s="26">
        <v>10.08</v>
      </c>
      <c r="J428" s="26">
        <v>10.08</v>
      </c>
      <c r="K428" s="26">
        <v>22.75056</v>
      </c>
      <c r="L428" s="34">
        <v>783426</v>
      </c>
      <c r="M428" s="35">
        <f t="shared" si="6"/>
        <v>34435.460050214147</v>
      </c>
      <c r="N428" s="49">
        <v>43504</v>
      </c>
      <c r="O428" s="26" t="s">
        <v>900</v>
      </c>
      <c r="P428" s="26">
        <v>2019</v>
      </c>
      <c r="Q428" s="26"/>
    </row>
    <row r="429" spans="1:17" ht="12.75" customHeight="1" x14ac:dyDescent="0.25">
      <c r="A429" s="32">
        <v>2</v>
      </c>
      <c r="B429" s="27">
        <v>28</v>
      </c>
      <c r="C429" s="33" t="s">
        <v>176</v>
      </c>
      <c r="D429" s="28">
        <v>126117</v>
      </c>
      <c r="E429" s="33" t="s">
        <v>999</v>
      </c>
      <c r="F429" s="33" t="s">
        <v>4674</v>
      </c>
      <c r="G429" s="33" t="s">
        <v>4681</v>
      </c>
      <c r="H429" s="28">
        <v>0</v>
      </c>
      <c r="I429" s="28">
        <v>5.58</v>
      </c>
      <c r="J429" s="28">
        <v>5.58</v>
      </c>
      <c r="K429" s="28">
        <v>11.16</v>
      </c>
      <c r="L429" s="34">
        <v>324827</v>
      </c>
      <c r="M429" s="35">
        <f t="shared" si="6"/>
        <v>29106.36200716846</v>
      </c>
      <c r="N429" s="36">
        <v>43140</v>
      </c>
      <c r="O429" s="33" t="s">
        <v>900</v>
      </c>
      <c r="P429" s="26">
        <v>2018</v>
      </c>
      <c r="Q429" s="26"/>
    </row>
    <row r="430" spans="1:17" ht="12.75" customHeight="1" x14ac:dyDescent="0.25">
      <c r="A430" s="32">
        <v>2</v>
      </c>
      <c r="B430" s="27">
        <v>28</v>
      </c>
      <c r="C430" s="33" t="s">
        <v>107</v>
      </c>
      <c r="D430" s="28">
        <v>126130</v>
      </c>
      <c r="E430" s="33" t="s">
        <v>460</v>
      </c>
      <c r="F430" s="33" t="s">
        <v>4674</v>
      </c>
      <c r="G430" s="33" t="s">
        <v>4698</v>
      </c>
      <c r="H430" s="28">
        <v>28.96</v>
      </c>
      <c r="I430" s="28">
        <v>33.880000000000003</v>
      </c>
      <c r="J430" s="28">
        <v>4.92</v>
      </c>
      <c r="K430" s="28">
        <v>9.6677999999999997</v>
      </c>
      <c r="L430" s="34">
        <v>294040</v>
      </c>
      <c r="M430" s="35">
        <f t="shared" si="6"/>
        <v>30414.365212354416</v>
      </c>
      <c r="N430" s="36">
        <v>43140</v>
      </c>
      <c r="O430" s="33" t="s">
        <v>900</v>
      </c>
      <c r="P430" s="26">
        <v>2018</v>
      </c>
      <c r="Q430" s="26"/>
    </row>
    <row r="431" spans="1:17" ht="12.75" customHeight="1" x14ac:dyDescent="0.25">
      <c r="A431" s="26">
        <v>2</v>
      </c>
      <c r="B431" s="26">
        <f>VLOOKUP(C431,[1]Sheet6!B:D,3,FALSE)</f>
        <v>28</v>
      </c>
      <c r="C431" s="26" t="s">
        <v>124</v>
      </c>
      <c r="D431" s="26">
        <v>127187</v>
      </c>
      <c r="E431" s="26" t="s">
        <v>5352</v>
      </c>
      <c r="F431" s="26" t="s">
        <v>4674</v>
      </c>
      <c r="G431" s="26" t="s">
        <v>5353</v>
      </c>
      <c r="H431" s="26">
        <v>5.71</v>
      </c>
      <c r="I431" s="26">
        <v>13.78</v>
      </c>
      <c r="J431" s="26">
        <v>8.07</v>
      </c>
      <c r="K431" s="26">
        <v>16.14</v>
      </c>
      <c r="L431" s="34">
        <v>468373</v>
      </c>
      <c r="M431" s="35">
        <f t="shared" si="6"/>
        <v>29019.392812887236</v>
      </c>
      <c r="N431" s="49">
        <v>43595</v>
      </c>
      <c r="O431" s="26" t="s">
        <v>900</v>
      </c>
      <c r="P431" s="26">
        <v>2019</v>
      </c>
      <c r="Q431" s="26"/>
    </row>
    <row r="432" spans="1:17" ht="12.75" customHeight="1" x14ac:dyDescent="0.25">
      <c r="A432" s="26">
        <v>2</v>
      </c>
      <c r="B432" s="26">
        <f>VLOOKUP(C432,[1]Sheet6!B:D,3,FALSE)</f>
        <v>28</v>
      </c>
      <c r="C432" s="26" t="s">
        <v>124</v>
      </c>
      <c r="D432" s="26">
        <v>127218</v>
      </c>
      <c r="E432" s="26" t="s">
        <v>1334</v>
      </c>
      <c r="F432" s="26" t="s">
        <v>4674</v>
      </c>
      <c r="G432" s="26" t="s">
        <v>10855</v>
      </c>
      <c r="H432" s="26">
        <v>15.48</v>
      </c>
      <c r="I432" s="26">
        <v>23.12</v>
      </c>
      <c r="J432" s="26">
        <v>7.64</v>
      </c>
      <c r="K432" s="26">
        <v>22.102519999999998</v>
      </c>
      <c r="L432" s="34">
        <v>409013</v>
      </c>
      <c r="M432" s="35">
        <f t="shared" si="6"/>
        <v>18505.265462942687</v>
      </c>
      <c r="N432" s="49">
        <v>43595</v>
      </c>
      <c r="O432" s="26" t="s">
        <v>900</v>
      </c>
      <c r="P432" s="26">
        <v>2019</v>
      </c>
      <c r="Q432" s="26"/>
    </row>
    <row r="433" spans="1:17" ht="12.75" customHeight="1" x14ac:dyDescent="0.25">
      <c r="A433" s="32">
        <v>2</v>
      </c>
      <c r="B433" s="27">
        <v>29</v>
      </c>
      <c r="C433" s="33" t="s">
        <v>128</v>
      </c>
      <c r="D433" s="28">
        <v>126116</v>
      </c>
      <c r="E433" s="33" t="s">
        <v>3693</v>
      </c>
      <c r="F433" s="33" t="s">
        <v>4674</v>
      </c>
      <c r="G433" s="33" t="s">
        <v>4680</v>
      </c>
      <c r="H433" s="28">
        <v>0</v>
      </c>
      <c r="I433" s="28">
        <v>3.42</v>
      </c>
      <c r="J433" s="28">
        <v>3.42</v>
      </c>
      <c r="K433" s="28">
        <v>6.84</v>
      </c>
      <c r="L433" s="34">
        <v>210827</v>
      </c>
      <c r="M433" s="35">
        <f t="shared" si="6"/>
        <v>30822.660818713452</v>
      </c>
      <c r="N433" s="36">
        <v>43140</v>
      </c>
      <c r="O433" s="33" t="s">
        <v>900</v>
      </c>
      <c r="P433" s="26">
        <v>2018</v>
      </c>
      <c r="Q433" s="26"/>
    </row>
    <row r="434" spans="1:17" ht="12.75" customHeight="1" x14ac:dyDescent="0.25">
      <c r="A434" s="27">
        <v>2</v>
      </c>
      <c r="B434" s="27">
        <v>28</v>
      </c>
      <c r="C434" s="27" t="s">
        <v>803</v>
      </c>
      <c r="D434" s="28">
        <v>118740</v>
      </c>
      <c r="E434" s="26" t="s">
        <v>363</v>
      </c>
      <c r="F434" s="26" t="s">
        <v>4674</v>
      </c>
      <c r="G434" s="26" t="s">
        <v>10856</v>
      </c>
      <c r="H434" s="37">
        <v>14.9</v>
      </c>
      <c r="I434" s="37">
        <v>23.26</v>
      </c>
      <c r="J434" s="37">
        <v>8.36</v>
      </c>
      <c r="K434" s="37">
        <v>34.602040000000002</v>
      </c>
      <c r="L434" s="38">
        <v>672086.07</v>
      </c>
      <c r="M434" s="29">
        <f t="shared" si="6"/>
        <v>19423.307700933237</v>
      </c>
      <c r="N434" s="50">
        <v>41684</v>
      </c>
      <c r="O434" s="26" t="s">
        <v>900</v>
      </c>
      <c r="P434" s="26">
        <v>2014</v>
      </c>
      <c r="Q434" s="26"/>
    </row>
    <row r="435" spans="1:17" ht="12.75" customHeight="1" x14ac:dyDescent="0.25">
      <c r="A435" s="27">
        <v>2</v>
      </c>
      <c r="B435" s="27">
        <v>28</v>
      </c>
      <c r="C435" s="27" t="s">
        <v>98</v>
      </c>
      <c r="D435" s="28">
        <v>104133.01</v>
      </c>
      <c r="E435" s="26" t="s">
        <v>4751</v>
      </c>
      <c r="F435" s="26" t="s">
        <v>4674</v>
      </c>
      <c r="G435" s="26" t="s">
        <v>10857</v>
      </c>
      <c r="H435" s="37">
        <v>0</v>
      </c>
      <c r="I435" s="37">
        <v>4.46</v>
      </c>
      <c r="J435" s="37">
        <v>4.46</v>
      </c>
      <c r="K435" s="37">
        <v>8.92</v>
      </c>
      <c r="L435" s="38">
        <v>184000</v>
      </c>
      <c r="M435" s="29">
        <f t="shared" si="6"/>
        <v>20627.802690582961</v>
      </c>
      <c r="N435" s="50">
        <v>41733</v>
      </c>
      <c r="O435" s="26" t="s">
        <v>900</v>
      </c>
      <c r="P435" s="26">
        <v>2014</v>
      </c>
      <c r="Q435" s="26"/>
    </row>
    <row r="436" spans="1:17" ht="12.75" customHeight="1" x14ac:dyDescent="0.25">
      <c r="A436" s="27">
        <v>2</v>
      </c>
      <c r="B436" s="27">
        <v>28</v>
      </c>
      <c r="C436" s="27" t="s">
        <v>98</v>
      </c>
      <c r="D436" s="28">
        <v>80941.02</v>
      </c>
      <c r="E436" s="26" t="s">
        <v>9557</v>
      </c>
      <c r="F436" s="26" t="s">
        <v>4674</v>
      </c>
      <c r="G436" s="26" t="s">
        <v>10858</v>
      </c>
      <c r="H436" s="37">
        <v>0</v>
      </c>
      <c r="I436" s="37">
        <v>5.62</v>
      </c>
      <c r="J436" s="37">
        <v>5.62</v>
      </c>
      <c r="K436" s="37">
        <v>11.24</v>
      </c>
      <c r="L436" s="38">
        <v>183000</v>
      </c>
      <c r="M436" s="29">
        <f t="shared" si="6"/>
        <v>16281.138790035588</v>
      </c>
      <c r="N436" s="50">
        <v>41733</v>
      </c>
      <c r="O436" s="26" t="s">
        <v>900</v>
      </c>
      <c r="P436" s="26">
        <v>2014</v>
      </c>
      <c r="Q436" s="26"/>
    </row>
    <row r="437" spans="1:17" ht="12.75" customHeight="1" x14ac:dyDescent="0.25">
      <c r="A437" s="40">
        <v>2</v>
      </c>
      <c r="B437" s="27">
        <v>28</v>
      </c>
      <c r="C437" s="41" t="s">
        <v>124</v>
      </c>
      <c r="D437" s="28">
        <v>120431</v>
      </c>
      <c r="E437" s="41" t="s">
        <v>450</v>
      </c>
      <c r="F437" s="41" t="s">
        <v>4674</v>
      </c>
      <c r="G437" s="41" t="s">
        <v>10859</v>
      </c>
      <c r="H437" s="42">
        <v>1.84</v>
      </c>
      <c r="I437" s="42">
        <v>18.13</v>
      </c>
      <c r="J437" s="42">
        <v>16.190000000000001</v>
      </c>
      <c r="K437" s="42">
        <v>39.34170000000001</v>
      </c>
      <c r="L437" s="43">
        <v>713766</v>
      </c>
      <c r="M437" s="44">
        <f t="shared" si="6"/>
        <v>18142.734045554713</v>
      </c>
      <c r="N437" s="30">
        <v>42048</v>
      </c>
      <c r="O437" s="41" t="s">
        <v>900</v>
      </c>
      <c r="P437" s="26">
        <v>2015</v>
      </c>
      <c r="Q437" s="41"/>
    </row>
    <row r="438" spans="1:17" ht="12.75" customHeight="1" x14ac:dyDescent="0.25">
      <c r="A438" s="40">
        <v>2</v>
      </c>
      <c r="B438" s="27">
        <v>28</v>
      </c>
      <c r="C438" s="41" t="s">
        <v>107</v>
      </c>
      <c r="D438" s="28">
        <v>85083.01</v>
      </c>
      <c r="E438" s="41" t="s">
        <v>1124</v>
      </c>
      <c r="F438" s="41" t="s">
        <v>4674</v>
      </c>
      <c r="G438" s="41" t="s">
        <v>10860</v>
      </c>
      <c r="H438" s="42">
        <v>13.21</v>
      </c>
      <c r="I438" s="42">
        <v>17.760000000000002</v>
      </c>
      <c r="J438" s="42">
        <v>4.54</v>
      </c>
      <c r="K438" s="42">
        <v>9.08</v>
      </c>
      <c r="L438" s="43">
        <v>180000</v>
      </c>
      <c r="M438" s="44">
        <f t="shared" si="6"/>
        <v>19823.788546255506</v>
      </c>
      <c r="N438" s="30">
        <v>42048</v>
      </c>
      <c r="O438" s="41" t="s">
        <v>900</v>
      </c>
      <c r="P438" s="26">
        <v>2015</v>
      </c>
      <c r="Q438" s="41"/>
    </row>
    <row r="439" spans="1:17" ht="12.75" customHeight="1" x14ac:dyDescent="0.25">
      <c r="A439" s="40">
        <v>2</v>
      </c>
      <c r="B439" s="27">
        <v>28</v>
      </c>
      <c r="C439" s="40" t="s">
        <v>98</v>
      </c>
      <c r="D439" s="28">
        <v>122067</v>
      </c>
      <c r="E439" s="41" t="s">
        <v>503</v>
      </c>
      <c r="F439" s="41" t="s">
        <v>4674</v>
      </c>
      <c r="G439" s="41" t="s">
        <v>10861</v>
      </c>
      <c r="H439" s="42">
        <v>8.65</v>
      </c>
      <c r="I439" s="42">
        <v>13.18</v>
      </c>
      <c r="J439" s="42">
        <v>4.53</v>
      </c>
      <c r="K439" s="42">
        <v>19.306860000000004</v>
      </c>
      <c r="L439" s="43">
        <v>423026</v>
      </c>
      <c r="M439" s="44">
        <f t="shared" si="6"/>
        <v>21910.657662613179</v>
      </c>
      <c r="N439" s="30">
        <v>42412</v>
      </c>
      <c r="O439" s="30" t="s">
        <v>900</v>
      </c>
      <c r="P439" s="26">
        <v>2016</v>
      </c>
      <c r="Q439" s="41"/>
    </row>
    <row r="440" spans="1:17" ht="12.75" customHeight="1" x14ac:dyDescent="0.25">
      <c r="A440" s="40">
        <v>2</v>
      </c>
      <c r="B440" s="27">
        <v>28</v>
      </c>
      <c r="C440" s="40" t="s">
        <v>803</v>
      </c>
      <c r="D440" s="28">
        <v>122115</v>
      </c>
      <c r="E440" s="41" t="s">
        <v>460</v>
      </c>
      <c r="F440" s="41" t="s">
        <v>4674</v>
      </c>
      <c r="G440" s="41" t="s">
        <v>10862</v>
      </c>
      <c r="H440" s="42">
        <v>0</v>
      </c>
      <c r="I440" s="42">
        <v>10.58</v>
      </c>
      <c r="J440" s="42">
        <v>10.58</v>
      </c>
      <c r="K440" s="42">
        <v>21.16</v>
      </c>
      <c r="L440" s="43">
        <v>475703</v>
      </c>
      <c r="M440" s="44">
        <f t="shared" si="6"/>
        <v>22481.238185255199</v>
      </c>
      <c r="N440" s="30">
        <v>42412</v>
      </c>
      <c r="O440" s="30" t="s">
        <v>900</v>
      </c>
      <c r="P440" s="26">
        <v>2016</v>
      </c>
      <c r="Q440" s="41"/>
    </row>
    <row r="441" spans="1:17" ht="12.75" customHeight="1" x14ac:dyDescent="0.25">
      <c r="A441" s="27">
        <v>2</v>
      </c>
      <c r="B441" s="27">
        <v>29</v>
      </c>
      <c r="C441" s="27" t="s">
        <v>128</v>
      </c>
      <c r="D441" s="28">
        <v>118757</v>
      </c>
      <c r="E441" s="26" t="s">
        <v>129</v>
      </c>
      <c r="F441" s="26" t="s">
        <v>4674</v>
      </c>
      <c r="G441" s="26" t="s">
        <v>10863</v>
      </c>
      <c r="H441" s="37">
        <v>14.6</v>
      </c>
      <c r="I441" s="37">
        <v>19.8</v>
      </c>
      <c r="J441" s="37">
        <v>5.2</v>
      </c>
      <c r="K441" s="37">
        <v>21.501999999999999</v>
      </c>
      <c r="L441" s="38">
        <v>404000</v>
      </c>
      <c r="M441" s="29">
        <f t="shared" si="6"/>
        <v>18788.949865128827</v>
      </c>
      <c r="N441" s="50">
        <v>41684</v>
      </c>
      <c r="O441" s="26" t="s">
        <v>900</v>
      </c>
      <c r="P441" s="26">
        <v>2014</v>
      </c>
      <c r="Q441" s="26"/>
    </row>
    <row r="442" spans="1:17" ht="12.75" customHeight="1" x14ac:dyDescent="0.25">
      <c r="A442" s="27">
        <v>2</v>
      </c>
      <c r="B442" s="27">
        <v>29</v>
      </c>
      <c r="C442" s="27" t="s">
        <v>121</v>
      </c>
      <c r="D442" s="28">
        <v>82083.009999999995</v>
      </c>
      <c r="E442" s="26" t="s">
        <v>999</v>
      </c>
      <c r="F442" s="26" t="s">
        <v>4674</v>
      </c>
      <c r="G442" s="26" t="s">
        <v>10864</v>
      </c>
      <c r="H442" s="37">
        <v>1.75</v>
      </c>
      <c r="I442" s="37">
        <v>6.36</v>
      </c>
      <c r="J442" s="37">
        <v>4.6100000000000003</v>
      </c>
      <c r="K442" s="37">
        <v>19.421930000000003</v>
      </c>
      <c r="L442" s="38">
        <v>354000</v>
      </c>
      <c r="M442" s="29">
        <f t="shared" si="6"/>
        <v>18226.818858887862</v>
      </c>
      <c r="N442" s="50">
        <v>41684</v>
      </c>
      <c r="O442" s="26" t="s">
        <v>900</v>
      </c>
      <c r="P442" s="26">
        <v>2014</v>
      </c>
      <c r="Q442" s="26"/>
    </row>
    <row r="443" spans="1:17" ht="12.75" customHeight="1" x14ac:dyDescent="0.25">
      <c r="A443" s="40">
        <v>2</v>
      </c>
      <c r="B443" s="52">
        <v>29</v>
      </c>
      <c r="C443" s="41" t="s">
        <v>10865</v>
      </c>
      <c r="D443" s="28">
        <v>120422</v>
      </c>
      <c r="E443" s="41" t="s">
        <v>448</v>
      </c>
      <c r="F443" s="41" t="s">
        <v>4674</v>
      </c>
      <c r="G443" s="41" t="s">
        <v>10866</v>
      </c>
      <c r="H443" s="42">
        <v>3.55</v>
      </c>
      <c r="I443" s="42">
        <v>4.3500000000000005</v>
      </c>
      <c r="J443" s="42">
        <v>8.11</v>
      </c>
      <c r="K443" s="42">
        <v>38.206210000000006</v>
      </c>
      <c r="L443" s="43">
        <v>566100</v>
      </c>
      <c r="M443" s="44">
        <f t="shared" si="6"/>
        <v>14816.963001564403</v>
      </c>
      <c r="N443" s="30">
        <v>42048</v>
      </c>
      <c r="O443" s="41" t="s">
        <v>900</v>
      </c>
      <c r="P443" s="26">
        <v>2015</v>
      </c>
      <c r="Q443" s="41"/>
    </row>
    <row r="444" spans="1:17" ht="12.75" customHeight="1" x14ac:dyDescent="0.25">
      <c r="A444" s="40">
        <v>2</v>
      </c>
      <c r="B444" s="27">
        <v>29</v>
      </c>
      <c r="C444" s="41" t="s">
        <v>10867</v>
      </c>
      <c r="D444" s="28">
        <v>82247.02</v>
      </c>
      <c r="E444" s="41" t="s">
        <v>999</v>
      </c>
      <c r="F444" s="41" t="s">
        <v>4674</v>
      </c>
      <c r="G444" s="41" t="s">
        <v>10868</v>
      </c>
      <c r="H444" s="42">
        <v>5.81</v>
      </c>
      <c r="I444" s="42">
        <v>1.75</v>
      </c>
      <c r="J444" s="42">
        <v>4.7700000000000005</v>
      </c>
      <c r="K444" s="42">
        <v>20.272500000000001</v>
      </c>
      <c r="L444" s="43">
        <v>439936</v>
      </c>
      <c r="M444" s="44">
        <f t="shared" si="6"/>
        <v>21701.122209890244</v>
      </c>
      <c r="N444" s="30">
        <v>42048</v>
      </c>
      <c r="O444" s="41" t="s">
        <v>900</v>
      </c>
      <c r="P444" s="26">
        <v>2015</v>
      </c>
      <c r="Q444" s="41"/>
    </row>
    <row r="445" spans="1:17" ht="12.75" customHeight="1" x14ac:dyDescent="0.25">
      <c r="A445" s="40">
        <v>2</v>
      </c>
      <c r="B445" s="27">
        <v>29</v>
      </c>
      <c r="C445" s="40" t="s">
        <v>282</v>
      </c>
      <c r="D445" s="28">
        <v>120421</v>
      </c>
      <c r="E445" s="41" t="s">
        <v>3693</v>
      </c>
      <c r="F445" s="41" t="s">
        <v>4674</v>
      </c>
      <c r="G445" s="41" t="s">
        <v>10869</v>
      </c>
      <c r="H445" s="42">
        <v>13.91</v>
      </c>
      <c r="I445" s="42">
        <v>21.61</v>
      </c>
      <c r="J445" s="42">
        <v>7.7</v>
      </c>
      <c r="K445" s="42">
        <v>23.677499999999998</v>
      </c>
      <c r="L445" s="43">
        <v>540449</v>
      </c>
      <c r="M445" s="44">
        <f t="shared" si="6"/>
        <v>22825.424981522545</v>
      </c>
      <c r="N445" s="30">
        <v>42412</v>
      </c>
      <c r="O445" s="30" t="s">
        <v>900</v>
      </c>
      <c r="P445" s="26">
        <v>2016</v>
      </c>
      <c r="Q445" s="41"/>
    </row>
    <row r="446" spans="1:17" ht="12.75" customHeight="1" x14ac:dyDescent="0.25">
      <c r="A446" s="27">
        <v>1</v>
      </c>
      <c r="B446" s="27">
        <v>19</v>
      </c>
      <c r="C446" s="27" t="s">
        <v>271</v>
      </c>
      <c r="D446" s="28" t="s">
        <v>10870</v>
      </c>
      <c r="E446" s="26" t="s">
        <v>9444</v>
      </c>
      <c r="F446" s="26" t="s">
        <v>5340</v>
      </c>
      <c r="G446" s="26" t="s">
        <v>10871</v>
      </c>
      <c r="H446" s="37">
        <v>0</v>
      </c>
      <c r="I446" s="37">
        <v>7.89</v>
      </c>
      <c r="J446" s="37">
        <v>7.89</v>
      </c>
      <c r="K446" s="37">
        <v>15.827340000000001</v>
      </c>
      <c r="L446" s="38">
        <v>379572.45</v>
      </c>
      <c r="M446" s="29">
        <f t="shared" si="6"/>
        <v>23982.07468848208</v>
      </c>
      <c r="N446" s="50">
        <v>41684</v>
      </c>
      <c r="O446" s="26" t="s">
        <v>900</v>
      </c>
      <c r="P446" s="26">
        <v>2014</v>
      </c>
      <c r="Q446" s="26"/>
    </row>
    <row r="447" spans="1:17" ht="12.75" customHeight="1" x14ac:dyDescent="0.25">
      <c r="A447" s="26">
        <v>2</v>
      </c>
      <c r="B447" s="27">
        <v>28</v>
      </c>
      <c r="C447" s="26" t="s">
        <v>294</v>
      </c>
      <c r="D447" s="28">
        <v>124890</v>
      </c>
      <c r="E447" s="26" t="s">
        <v>2718</v>
      </c>
      <c r="F447" s="26" t="s">
        <v>5340</v>
      </c>
      <c r="G447" s="26" t="s">
        <v>10872</v>
      </c>
      <c r="H447" s="26">
        <v>5.22</v>
      </c>
      <c r="I447" s="26">
        <v>14.83</v>
      </c>
      <c r="J447" s="26">
        <v>9.61</v>
      </c>
      <c r="K447" s="26">
        <v>19.22</v>
      </c>
      <c r="L447" s="26">
        <v>486892</v>
      </c>
      <c r="M447" s="29">
        <f t="shared" si="6"/>
        <v>25332.570239334029</v>
      </c>
      <c r="N447" s="30">
        <v>42825</v>
      </c>
      <c r="O447" s="26" t="s">
        <v>900</v>
      </c>
      <c r="P447" s="26">
        <v>2017</v>
      </c>
      <c r="Q447" s="26"/>
    </row>
    <row r="448" spans="1:17" ht="12.75" customHeight="1" x14ac:dyDescent="0.25">
      <c r="A448" s="26">
        <v>2</v>
      </c>
      <c r="B448" s="26">
        <f>VLOOKUP(C448,[1]Sheet6!B:D,3,FALSE)</f>
        <v>28</v>
      </c>
      <c r="C448" s="26" t="s">
        <v>183</v>
      </c>
      <c r="D448" s="26">
        <v>127176</v>
      </c>
      <c r="E448" s="26" t="s">
        <v>474</v>
      </c>
      <c r="F448" s="26" t="s">
        <v>5340</v>
      </c>
      <c r="G448" s="26" t="s">
        <v>5339</v>
      </c>
      <c r="H448" s="26">
        <v>0</v>
      </c>
      <c r="I448" s="26">
        <v>4.96</v>
      </c>
      <c r="J448" s="26">
        <v>4.96</v>
      </c>
      <c r="K448" s="26">
        <v>9.92</v>
      </c>
      <c r="L448" s="34">
        <v>495174</v>
      </c>
      <c r="M448" s="35">
        <f t="shared" si="6"/>
        <v>49916.733870967742</v>
      </c>
      <c r="N448" s="49">
        <v>43595</v>
      </c>
      <c r="O448" s="26" t="s">
        <v>900</v>
      </c>
      <c r="P448" s="26">
        <v>2019</v>
      </c>
      <c r="Q448" s="26"/>
    </row>
    <row r="449" spans="1:17" ht="12.75" customHeight="1" x14ac:dyDescent="0.25">
      <c r="A449" s="27">
        <v>3</v>
      </c>
      <c r="B449" s="27">
        <v>37</v>
      </c>
      <c r="C449" s="27" t="s">
        <v>298</v>
      </c>
      <c r="D449" s="28" t="s">
        <v>10873</v>
      </c>
      <c r="E449" s="26" t="s">
        <v>555</v>
      </c>
      <c r="F449" s="26" t="s">
        <v>5340</v>
      </c>
      <c r="G449" s="26" t="s">
        <v>10874</v>
      </c>
      <c r="H449" s="37">
        <v>0</v>
      </c>
      <c r="I449" s="37">
        <v>8.6</v>
      </c>
      <c r="J449" s="37">
        <v>8.6</v>
      </c>
      <c r="K449" s="37">
        <v>17.2</v>
      </c>
      <c r="L449" s="38">
        <v>585476</v>
      </c>
      <c r="M449" s="29">
        <f t="shared" si="6"/>
        <v>34039.302325581397</v>
      </c>
      <c r="N449" s="50">
        <v>41684</v>
      </c>
      <c r="O449" s="26" t="s">
        <v>900</v>
      </c>
      <c r="P449" s="26">
        <v>2014</v>
      </c>
      <c r="Q449" s="26"/>
    </row>
    <row r="450" spans="1:17" ht="12.75" customHeight="1" x14ac:dyDescent="0.25">
      <c r="A450" s="27">
        <v>3</v>
      </c>
      <c r="B450" s="27">
        <v>37</v>
      </c>
      <c r="C450" s="27" t="s">
        <v>318</v>
      </c>
      <c r="D450" s="28" t="s">
        <v>10875</v>
      </c>
      <c r="E450" s="26" t="s">
        <v>3043</v>
      </c>
      <c r="F450" s="26" t="s">
        <v>5340</v>
      </c>
      <c r="G450" s="26" t="s">
        <v>10876</v>
      </c>
      <c r="H450" s="37">
        <v>0</v>
      </c>
      <c r="I450" s="37">
        <v>9.74</v>
      </c>
      <c r="J450" s="37">
        <v>9.74</v>
      </c>
      <c r="K450" s="37">
        <v>19.801419999999997</v>
      </c>
      <c r="L450" s="38">
        <v>588819.31000000006</v>
      </c>
      <c r="M450" s="29">
        <f t="shared" ref="M450:M513" si="7">L450/K450</f>
        <v>29736.216392561753</v>
      </c>
      <c r="N450" s="50">
        <v>41684</v>
      </c>
      <c r="O450" s="26" t="s">
        <v>900</v>
      </c>
      <c r="P450" s="26">
        <v>2014</v>
      </c>
      <c r="Q450" s="26"/>
    </row>
    <row r="451" spans="1:17" ht="12.75" customHeight="1" x14ac:dyDescent="0.25">
      <c r="A451" s="27">
        <v>3</v>
      </c>
      <c r="B451" s="27">
        <v>37</v>
      </c>
      <c r="C451" s="27" t="s">
        <v>54</v>
      </c>
      <c r="D451" s="28" t="s">
        <v>10877</v>
      </c>
      <c r="E451" s="26" t="s">
        <v>474</v>
      </c>
      <c r="F451" s="26" t="s">
        <v>5340</v>
      </c>
      <c r="G451" s="26" t="s">
        <v>10878</v>
      </c>
      <c r="H451" s="37">
        <v>0</v>
      </c>
      <c r="I451" s="37">
        <v>1.71</v>
      </c>
      <c r="J451" s="37">
        <v>1.64</v>
      </c>
      <c r="K451" s="37">
        <v>3.7064000000000008</v>
      </c>
      <c r="L451" s="38">
        <v>187231.5</v>
      </c>
      <c r="M451" s="29">
        <f t="shared" si="7"/>
        <v>50515.729548888397</v>
      </c>
      <c r="N451" s="50">
        <v>41684</v>
      </c>
      <c r="O451" s="26" t="s">
        <v>900</v>
      </c>
      <c r="P451" s="26">
        <v>2014</v>
      </c>
      <c r="Q451" s="26"/>
    </row>
    <row r="452" spans="1:17" ht="12.75" customHeight="1" x14ac:dyDescent="0.25">
      <c r="A452" s="40">
        <v>3</v>
      </c>
      <c r="B452" s="27">
        <v>37</v>
      </c>
      <c r="C452" s="41" t="s">
        <v>152</v>
      </c>
      <c r="D452" s="28" t="s">
        <v>9768</v>
      </c>
      <c r="E452" s="41" t="s">
        <v>9769</v>
      </c>
      <c r="F452" s="41" t="s">
        <v>5340</v>
      </c>
      <c r="G452" s="41" t="s">
        <v>10879</v>
      </c>
      <c r="H452" s="42">
        <v>0</v>
      </c>
      <c r="I452" s="42">
        <v>12.88</v>
      </c>
      <c r="J452" s="42">
        <v>11.88</v>
      </c>
      <c r="K452" s="42">
        <v>25.76</v>
      </c>
      <c r="L452" s="43">
        <v>836957</v>
      </c>
      <c r="M452" s="44">
        <f t="shared" si="7"/>
        <v>32490.566770186335</v>
      </c>
      <c r="N452" s="30">
        <v>42090</v>
      </c>
      <c r="O452" s="41" t="s">
        <v>900</v>
      </c>
      <c r="P452" s="26">
        <v>2015</v>
      </c>
      <c r="Q452" s="41"/>
    </row>
    <row r="453" spans="1:17" ht="12.75" customHeight="1" x14ac:dyDescent="0.25">
      <c r="A453" s="40">
        <v>3</v>
      </c>
      <c r="B453" s="27">
        <v>37</v>
      </c>
      <c r="C453" s="40" t="s">
        <v>320</v>
      </c>
      <c r="D453" s="28">
        <v>122534</v>
      </c>
      <c r="E453" s="41" t="s">
        <v>1303</v>
      </c>
      <c r="F453" s="41" t="s">
        <v>5340</v>
      </c>
      <c r="G453" s="41" t="s">
        <v>10880</v>
      </c>
      <c r="H453" s="42">
        <v>20.2</v>
      </c>
      <c r="I453" s="42">
        <v>22.92</v>
      </c>
      <c r="J453" s="42">
        <v>2.72</v>
      </c>
      <c r="K453" s="42">
        <v>5.44</v>
      </c>
      <c r="L453" s="43">
        <v>211000</v>
      </c>
      <c r="M453" s="44">
        <f t="shared" si="7"/>
        <v>38786.76470588235</v>
      </c>
      <c r="N453" s="30">
        <v>42412</v>
      </c>
      <c r="O453" s="30" t="s">
        <v>900</v>
      </c>
      <c r="P453" s="26">
        <v>2016</v>
      </c>
      <c r="Q453" s="41"/>
    </row>
    <row r="454" spans="1:17" ht="12.75" customHeight="1" x14ac:dyDescent="0.25">
      <c r="A454" s="27">
        <v>3</v>
      </c>
      <c r="B454" s="27">
        <v>38</v>
      </c>
      <c r="C454" s="27" t="s">
        <v>235</v>
      </c>
      <c r="D454" s="28" t="s">
        <v>10881</v>
      </c>
      <c r="E454" s="26" t="s">
        <v>665</v>
      </c>
      <c r="F454" s="26" t="s">
        <v>5340</v>
      </c>
      <c r="G454" s="26" t="s">
        <v>10882</v>
      </c>
      <c r="H454" s="37">
        <v>7.8</v>
      </c>
      <c r="I454" s="37">
        <v>14.9</v>
      </c>
      <c r="J454" s="37">
        <v>7.1</v>
      </c>
      <c r="K454" s="37">
        <v>14.2</v>
      </c>
      <c r="L454" s="38">
        <v>420419.93</v>
      </c>
      <c r="M454" s="29">
        <f t="shared" si="7"/>
        <v>29607.037323943663</v>
      </c>
      <c r="N454" s="50">
        <v>41684</v>
      </c>
      <c r="O454" s="26" t="s">
        <v>900</v>
      </c>
      <c r="P454" s="26">
        <v>2014</v>
      </c>
      <c r="Q454" s="26"/>
    </row>
    <row r="455" spans="1:17" ht="12.75" customHeight="1" x14ac:dyDescent="0.25">
      <c r="A455" s="27">
        <v>3</v>
      </c>
      <c r="B455" s="27">
        <v>38</v>
      </c>
      <c r="C455" s="27" t="s">
        <v>300</v>
      </c>
      <c r="D455" s="28" t="s">
        <v>10883</v>
      </c>
      <c r="E455" s="26" t="s">
        <v>6609</v>
      </c>
      <c r="F455" s="26" t="s">
        <v>5340</v>
      </c>
      <c r="G455" s="26" t="s">
        <v>10884</v>
      </c>
      <c r="H455" s="37">
        <v>0</v>
      </c>
      <c r="I455" s="37">
        <v>8.370000000000001</v>
      </c>
      <c r="J455" s="37">
        <v>8.3320000000000007</v>
      </c>
      <c r="K455" s="37">
        <v>16.705660000000002</v>
      </c>
      <c r="L455" s="38">
        <v>499619.29</v>
      </c>
      <c r="M455" s="29">
        <f t="shared" si="7"/>
        <v>29907.186546356141</v>
      </c>
      <c r="N455" s="50">
        <v>41684</v>
      </c>
      <c r="O455" s="26" t="s">
        <v>900</v>
      </c>
      <c r="P455" s="26">
        <v>2014</v>
      </c>
      <c r="Q455" s="26"/>
    </row>
    <row r="456" spans="1:17" ht="12.75" customHeight="1" x14ac:dyDescent="0.25">
      <c r="A456" s="27">
        <v>3</v>
      </c>
      <c r="B456" s="27">
        <v>38</v>
      </c>
      <c r="C456" s="27" t="s">
        <v>43</v>
      </c>
      <c r="D456" s="28" t="s">
        <v>10885</v>
      </c>
      <c r="E456" s="26" t="s">
        <v>1375</v>
      </c>
      <c r="F456" s="26" t="s">
        <v>5340</v>
      </c>
      <c r="G456" s="26" t="s">
        <v>10886</v>
      </c>
      <c r="H456" s="37">
        <v>4</v>
      </c>
      <c r="I456" s="37">
        <v>7.94</v>
      </c>
      <c r="J456" s="37">
        <v>3.94</v>
      </c>
      <c r="K456" s="37">
        <v>7.9036400000000002</v>
      </c>
      <c r="L456" s="38">
        <v>209327.93</v>
      </c>
      <c r="M456" s="29">
        <f t="shared" si="7"/>
        <v>26485.00311248994</v>
      </c>
      <c r="N456" s="50">
        <v>41684</v>
      </c>
      <c r="O456" s="26" t="s">
        <v>900</v>
      </c>
      <c r="P456" s="26">
        <v>2014</v>
      </c>
      <c r="Q456" s="26"/>
    </row>
    <row r="457" spans="1:17" ht="12.75" customHeight="1" x14ac:dyDescent="0.25">
      <c r="A457" s="27">
        <v>3</v>
      </c>
      <c r="B457" s="27">
        <v>38</v>
      </c>
      <c r="C457" s="27" t="s">
        <v>269</v>
      </c>
      <c r="D457" s="28" t="s">
        <v>10887</v>
      </c>
      <c r="E457" s="26" t="s">
        <v>1124</v>
      </c>
      <c r="F457" s="26" t="s">
        <v>5340</v>
      </c>
      <c r="G457" s="26" t="s">
        <v>10888</v>
      </c>
      <c r="H457" s="37">
        <v>0</v>
      </c>
      <c r="I457" s="37">
        <v>6.02</v>
      </c>
      <c r="J457" s="37">
        <v>6.02</v>
      </c>
      <c r="K457" s="37">
        <v>12.04</v>
      </c>
      <c r="L457" s="38">
        <v>377624.51</v>
      </c>
      <c r="M457" s="29">
        <f t="shared" si="7"/>
        <v>31364.161960132893</v>
      </c>
      <c r="N457" s="50">
        <v>41684</v>
      </c>
      <c r="O457" s="26" t="s">
        <v>900</v>
      </c>
      <c r="P457" s="26">
        <v>2014</v>
      </c>
      <c r="Q457" s="26"/>
    </row>
    <row r="458" spans="1:17" ht="12.75" customHeight="1" x14ac:dyDescent="0.25">
      <c r="A458" s="27">
        <v>3</v>
      </c>
      <c r="B458" s="27">
        <v>38</v>
      </c>
      <c r="C458" s="27" t="s">
        <v>269</v>
      </c>
      <c r="D458" s="28" t="s">
        <v>10889</v>
      </c>
      <c r="E458" s="26" t="s">
        <v>2533</v>
      </c>
      <c r="F458" s="26" t="s">
        <v>5340</v>
      </c>
      <c r="G458" s="26" t="s">
        <v>10890</v>
      </c>
      <c r="H458" s="37">
        <v>18.350000000000001</v>
      </c>
      <c r="I458" s="37">
        <v>21.45</v>
      </c>
      <c r="J458" s="37">
        <v>3.07</v>
      </c>
      <c r="K458" s="37">
        <v>11.573900000000002</v>
      </c>
      <c r="L458" s="38">
        <v>287249.07</v>
      </c>
      <c r="M458" s="29">
        <f t="shared" si="7"/>
        <v>24818.69292114153</v>
      </c>
      <c r="N458" s="50">
        <v>41684</v>
      </c>
      <c r="O458" s="26" t="s">
        <v>900</v>
      </c>
      <c r="P458" s="26">
        <v>2014</v>
      </c>
      <c r="Q458" s="26"/>
    </row>
    <row r="459" spans="1:17" ht="12.75" customHeight="1" x14ac:dyDescent="0.25">
      <c r="A459" s="40">
        <v>3</v>
      </c>
      <c r="B459" s="27">
        <v>38</v>
      </c>
      <c r="C459" s="41" t="s">
        <v>235</v>
      </c>
      <c r="D459" s="28" t="s">
        <v>8796</v>
      </c>
      <c r="E459" s="41" t="s">
        <v>665</v>
      </c>
      <c r="F459" s="41" t="s">
        <v>5340</v>
      </c>
      <c r="G459" s="41" t="s">
        <v>10891</v>
      </c>
      <c r="H459" s="42">
        <v>0</v>
      </c>
      <c r="I459" s="42">
        <v>7.8</v>
      </c>
      <c r="J459" s="42">
        <v>7.73</v>
      </c>
      <c r="K459" s="42">
        <v>15.46</v>
      </c>
      <c r="L459" s="43">
        <v>380907.33</v>
      </c>
      <c r="M459" s="44">
        <f t="shared" si="7"/>
        <v>24638.249029754203</v>
      </c>
      <c r="N459" s="30">
        <v>42048</v>
      </c>
      <c r="O459" s="41" t="s">
        <v>900</v>
      </c>
      <c r="P459" s="26">
        <v>2015</v>
      </c>
      <c r="Q459" s="41"/>
    </row>
    <row r="460" spans="1:17" ht="12.75" customHeight="1" x14ac:dyDescent="0.25">
      <c r="A460" s="40">
        <v>3</v>
      </c>
      <c r="B460" s="27">
        <v>38</v>
      </c>
      <c r="C460" s="41" t="s">
        <v>239</v>
      </c>
      <c r="D460" s="28" t="s">
        <v>8489</v>
      </c>
      <c r="E460" s="41" t="s">
        <v>1592</v>
      </c>
      <c r="F460" s="41" t="s">
        <v>5340</v>
      </c>
      <c r="G460" s="41" t="s">
        <v>10892</v>
      </c>
      <c r="H460" s="42">
        <v>0</v>
      </c>
      <c r="I460" s="42">
        <v>5.98</v>
      </c>
      <c r="J460" s="42">
        <v>5.94</v>
      </c>
      <c r="K460" s="42">
        <v>11.90376</v>
      </c>
      <c r="L460" s="43">
        <v>300781.44</v>
      </c>
      <c r="M460" s="44">
        <f t="shared" si="7"/>
        <v>25267.767495312404</v>
      </c>
      <c r="N460" s="30">
        <v>42048</v>
      </c>
      <c r="O460" s="41" t="s">
        <v>900</v>
      </c>
      <c r="P460" s="26">
        <v>2015</v>
      </c>
      <c r="Q460" s="41"/>
    </row>
    <row r="461" spans="1:17" ht="12.75" customHeight="1" x14ac:dyDescent="0.25">
      <c r="A461" s="40">
        <v>3</v>
      </c>
      <c r="B461" s="27">
        <v>38</v>
      </c>
      <c r="C461" s="40" t="s">
        <v>206</v>
      </c>
      <c r="D461" s="28">
        <v>122521</v>
      </c>
      <c r="E461" s="41" t="s">
        <v>5547</v>
      </c>
      <c r="F461" s="41" t="s">
        <v>5340</v>
      </c>
      <c r="G461" s="41" t="s">
        <v>10893</v>
      </c>
      <c r="H461" s="42">
        <v>10.23</v>
      </c>
      <c r="I461" s="42">
        <v>16.399999999999999</v>
      </c>
      <c r="J461" s="42">
        <v>6.17</v>
      </c>
      <c r="K461" s="51">
        <v>12.34</v>
      </c>
      <c r="L461" s="43">
        <v>385000</v>
      </c>
      <c r="M461" s="44">
        <f t="shared" si="7"/>
        <v>31199.35170178282</v>
      </c>
      <c r="N461" s="30">
        <v>42412</v>
      </c>
      <c r="O461" s="30" t="s">
        <v>900</v>
      </c>
      <c r="P461" s="26">
        <v>2016</v>
      </c>
      <c r="Q461" s="41"/>
    </row>
    <row r="462" spans="1:17" ht="12.75" customHeight="1" x14ac:dyDescent="0.25">
      <c r="A462" s="27">
        <v>3</v>
      </c>
      <c r="B462" s="27">
        <v>39</v>
      </c>
      <c r="C462" s="27" t="s">
        <v>254</v>
      </c>
      <c r="D462" s="28" t="s">
        <v>10894</v>
      </c>
      <c r="E462" s="26" t="s">
        <v>1298</v>
      </c>
      <c r="F462" s="26" t="s">
        <v>5340</v>
      </c>
      <c r="G462" s="26" t="s">
        <v>10895</v>
      </c>
      <c r="H462" s="37">
        <v>0</v>
      </c>
      <c r="I462" s="37">
        <v>7.2</v>
      </c>
      <c r="J462" s="37">
        <v>7.15</v>
      </c>
      <c r="K462" s="37">
        <v>14.3</v>
      </c>
      <c r="L462" s="38">
        <v>439119.88</v>
      </c>
      <c r="M462" s="29">
        <f t="shared" si="7"/>
        <v>30707.683916083915</v>
      </c>
      <c r="N462" s="50">
        <v>41684</v>
      </c>
      <c r="O462" s="26" t="s">
        <v>900</v>
      </c>
      <c r="P462" s="26">
        <v>2014</v>
      </c>
      <c r="Q462" s="26"/>
    </row>
    <row r="463" spans="1:17" ht="12.75" customHeight="1" x14ac:dyDescent="0.25">
      <c r="A463" s="27">
        <v>3</v>
      </c>
      <c r="B463" s="27">
        <v>39</v>
      </c>
      <c r="C463" s="27" t="s">
        <v>274</v>
      </c>
      <c r="D463" s="28" t="s">
        <v>10896</v>
      </c>
      <c r="E463" s="26" t="s">
        <v>1277</v>
      </c>
      <c r="F463" s="26" t="s">
        <v>5340</v>
      </c>
      <c r="G463" s="26" t="s">
        <v>10897</v>
      </c>
      <c r="H463" s="37">
        <v>0</v>
      </c>
      <c r="I463" s="37">
        <v>2.75</v>
      </c>
      <c r="J463" s="37">
        <v>2.75</v>
      </c>
      <c r="K463" s="37">
        <v>5.5</v>
      </c>
      <c r="L463" s="38">
        <v>185434.07</v>
      </c>
      <c r="M463" s="29">
        <f t="shared" si="7"/>
        <v>33715.285454545454</v>
      </c>
      <c r="N463" s="50">
        <v>41684</v>
      </c>
      <c r="O463" s="26" t="s">
        <v>900</v>
      </c>
      <c r="P463" s="26">
        <v>2014</v>
      </c>
      <c r="Q463" s="26"/>
    </row>
    <row r="464" spans="1:17" ht="12.75" customHeight="1" x14ac:dyDescent="0.25">
      <c r="A464" s="40">
        <v>3</v>
      </c>
      <c r="B464" s="27">
        <v>39</v>
      </c>
      <c r="C464" s="41" t="s">
        <v>250</v>
      </c>
      <c r="D464" s="28" t="s">
        <v>10028</v>
      </c>
      <c r="E464" s="41" t="s">
        <v>10029</v>
      </c>
      <c r="F464" s="41" t="s">
        <v>5340</v>
      </c>
      <c r="G464" s="41" t="s">
        <v>10898</v>
      </c>
      <c r="H464" s="42">
        <v>0.35</v>
      </c>
      <c r="I464" s="42">
        <v>15.12</v>
      </c>
      <c r="J464" s="42">
        <v>14.69</v>
      </c>
      <c r="K464" s="42">
        <v>29.409380000000006</v>
      </c>
      <c r="L464" s="43">
        <v>832068</v>
      </c>
      <c r="M464" s="44">
        <f t="shared" si="7"/>
        <v>28292.605964491595</v>
      </c>
      <c r="N464" s="30">
        <v>42048</v>
      </c>
      <c r="O464" s="41" t="s">
        <v>900</v>
      </c>
      <c r="P464" s="26">
        <v>2015</v>
      </c>
      <c r="Q464" s="41"/>
    </row>
    <row r="465" spans="1:17" ht="12.75" customHeight="1" x14ac:dyDescent="0.25">
      <c r="A465" s="40">
        <v>3</v>
      </c>
      <c r="B465" s="27">
        <v>39</v>
      </c>
      <c r="C465" s="41" t="s">
        <v>254</v>
      </c>
      <c r="D465" s="28" t="s">
        <v>9801</v>
      </c>
      <c r="E465" s="41" t="s">
        <v>6589</v>
      </c>
      <c r="F465" s="41" t="s">
        <v>5340</v>
      </c>
      <c r="G465" s="41" t="s">
        <v>10899</v>
      </c>
      <c r="H465" s="42">
        <v>7.05</v>
      </c>
      <c r="I465" s="42">
        <v>16.37</v>
      </c>
      <c r="J465" s="42">
        <v>9.31</v>
      </c>
      <c r="K465" s="42">
        <v>18.601380000000002</v>
      </c>
      <c r="L465" s="43">
        <v>589162.85</v>
      </c>
      <c r="M465" s="44">
        <f t="shared" si="7"/>
        <v>31673.072105402927</v>
      </c>
      <c r="N465" s="30">
        <v>42048</v>
      </c>
      <c r="O465" s="41" t="s">
        <v>900</v>
      </c>
      <c r="P465" s="26">
        <v>2015</v>
      </c>
      <c r="Q465" s="41"/>
    </row>
    <row r="466" spans="1:17" ht="12.75" customHeight="1" x14ac:dyDescent="0.25">
      <c r="A466" s="40">
        <v>3</v>
      </c>
      <c r="B466" s="27">
        <v>39</v>
      </c>
      <c r="C466" s="41" t="s">
        <v>254</v>
      </c>
      <c r="D466" s="28" t="s">
        <v>8493</v>
      </c>
      <c r="E466" s="41" t="s">
        <v>7722</v>
      </c>
      <c r="F466" s="41" t="s">
        <v>5340</v>
      </c>
      <c r="G466" s="41" t="s">
        <v>10900</v>
      </c>
      <c r="H466" s="42">
        <v>6</v>
      </c>
      <c r="I466" s="42">
        <v>13.09</v>
      </c>
      <c r="J466" s="42">
        <v>7.01</v>
      </c>
      <c r="K466" s="42">
        <v>14.005980000000001</v>
      </c>
      <c r="L466" s="43">
        <v>390940.5</v>
      </c>
      <c r="M466" s="44">
        <f t="shared" si="7"/>
        <v>27912.398846778302</v>
      </c>
      <c r="N466" s="30">
        <v>42048</v>
      </c>
      <c r="O466" s="41" t="s">
        <v>900</v>
      </c>
      <c r="P466" s="26">
        <v>2015</v>
      </c>
      <c r="Q466" s="41"/>
    </row>
    <row r="467" spans="1:17" ht="12.75" customHeight="1" x14ac:dyDescent="0.25">
      <c r="A467" s="40">
        <v>3</v>
      </c>
      <c r="B467" s="27">
        <v>39</v>
      </c>
      <c r="C467" s="40" t="s">
        <v>217</v>
      </c>
      <c r="D467" s="28">
        <v>122524</v>
      </c>
      <c r="E467" s="41" t="s">
        <v>498</v>
      </c>
      <c r="F467" s="41" t="s">
        <v>5340</v>
      </c>
      <c r="G467" s="41" t="s">
        <v>10901</v>
      </c>
      <c r="H467" s="42">
        <v>0</v>
      </c>
      <c r="I467" s="42">
        <v>5.99</v>
      </c>
      <c r="J467" s="42">
        <v>5.99</v>
      </c>
      <c r="K467" s="42">
        <v>11.98</v>
      </c>
      <c r="L467" s="43">
        <v>401839</v>
      </c>
      <c r="M467" s="44">
        <f t="shared" si="7"/>
        <v>33542.487479131887</v>
      </c>
      <c r="N467" s="30">
        <v>42412</v>
      </c>
      <c r="O467" s="30" t="s">
        <v>900</v>
      </c>
      <c r="P467" s="26">
        <v>2016</v>
      </c>
      <c r="Q467" s="41"/>
    </row>
    <row r="468" spans="1:17" ht="12.75" customHeight="1" x14ac:dyDescent="0.25">
      <c r="A468" s="40">
        <v>3</v>
      </c>
      <c r="B468" s="27">
        <v>39</v>
      </c>
      <c r="C468" s="40" t="s">
        <v>254</v>
      </c>
      <c r="D468" s="28">
        <v>122533</v>
      </c>
      <c r="E468" s="41" t="s">
        <v>7722</v>
      </c>
      <c r="F468" s="41" t="s">
        <v>5340</v>
      </c>
      <c r="G468" s="41" t="s">
        <v>10902</v>
      </c>
      <c r="H468" s="42">
        <v>0</v>
      </c>
      <c r="I468" s="42">
        <v>6</v>
      </c>
      <c r="J468" s="42">
        <v>6</v>
      </c>
      <c r="K468" s="51">
        <v>12</v>
      </c>
      <c r="L468" s="43">
        <v>363000</v>
      </c>
      <c r="M468" s="44">
        <f t="shared" si="7"/>
        <v>30250</v>
      </c>
      <c r="N468" s="30">
        <v>42412</v>
      </c>
      <c r="O468" s="30" t="s">
        <v>900</v>
      </c>
      <c r="P468" s="26">
        <v>2016</v>
      </c>
      <c r="Q468" s="41"/>
    </row>
    <row r="469" spans="1:17" ht="12.75" customHeight="1" x14ac:dyDescent="0.25">
      <c r="A469" s="27">
        <v>4</v>
      </c>
      <c r="B469" s="27">
        <v>47</v>
      </c>
      <c r="C469" s="27" t="s">
        <v>94</v>
      </c>
      <c r="D469" s="28" t="s">
        <v>10903</v>
      </c>
      <c r="E469" s="26" t="s">
        <v>9599</v>
      </c>
      <c r="F469" s="26" t="s">
        <v>5340</v>
      </c>
      <c r="G469" s="26" t="s">
        <v>10904</v>
      </c>
      <c r="H469" s="37">
        <v>0</v>
      </c>
      <c r="I469" s="37">
        <v>5.28</v>
      </c>
      <c r="J469" s="37">
        <v>5.28</v>
      </c>
      <c r="K469" s="37">
        <v>10.56</v>
      </c>
      <c r="L469" s="38">
        <v>279198</v>
      </c>
      <c r="M469" s="29">
        <f t="shared" si="7"/>
        <v>26439.204545454544</v>
      </c>
      <c r="N469" s="50">
        <v>41684</v>
      </c>
      <c r="O469" s="26" t="s">
        <v>900</v>
      </c>
      <c r="P469" s="26">
        <v>2014</v>
      </c>
      <c r="Q469" s="26"/>
    </row>
    <row r="470" spans="1:17" ht="12.75" customHeight="1" x14ac:dyDescent="0.25">
      <c r="A470" s="27">
        <v>4</v>
      </c>
      <c r="B470" s="27">
        <v>47</v>
      </c>
      <c r="C470" s="27" t="s">
        <v>314</v>
      </c>
      <c r="D470" s="28" t="s">
        <v>10905</v>
      </c>
      <c r="E470" s="26" t="s">
        <v>9601</v>
      </c>
      <c r="F470" s="26" t="s">
        <v>5340</v>
      </c>
      <c r="G470" s="26" t="s">
        <v>10906</v>
      </c>
      <c r="H470" s="37">
        <v>0</v>
      </c>
      <c r="I470" s="37">
        <v>2.52</v>
      </c>
      <c r="J470" s="37">
        <v>2.52</v>
      </c>
      <c r="K470" s="37">
        <v>5.04</v>
      </c>
      <c r="L470" s="38">
        <v>143028.14000000001</v>
      </c>
      <c r="M470" s="29">
        <f t="shared" si="7"/>
        <v>28378.599206349209</v>
      </c>
      <c r="N470" s="50">
        <v>41684</v>
      </c>
      <c r="O470" s="26" t="s">
        <v>900</v>
      </c>
      <c r="P470" s="26">
        <v>2014</v>
      </c>
      <c r="Q470" s="26"/>
    </row>
    <row r="471" spans="1:17" ht="12.75" customHeight="1" x14ac:dyDescent="0.25">
      <c r="A471" s="27">
        <v>4</v>
      </c>
      <c r="B471" s="27">
        <v>48</v>
      </c>
      <c r="C471" s="27" t="s">
        <v>229</v>
      </c>
      <c r="D471" s="28" t="s">
        <v>10907</v>
      </c>
      <c r="E471" s="26" t="s">
        <v>8037</v>
      </c>
      <c r="F471" s="26" t="s">
        <v>5340</v>
      </c>
      <c r="G471" s="26" t="s">
        <v>10908</v>
      </c>
      <c r="H471" s="37">
        <v>0</v>
      </c>
      <c r="I471" s="37">
        <v>9.89</v>
      </c>
      <c r="J471" s="37">
        <v>9.89</v>
      </c>
      <c r="K471" s="37">
        <v>19.78</v>
      </c>
      <c r="L471" s="38">
        <v>413603</v>
      </c>
      <c r="M471" s="29">
        <f t="shared" si="7"/>
        <v>20910.161779575326</v>
      </c>
      <c r="N471" s="50">
        <v>41684</v>
      </c>
      <c r="O471" s="26" t="s">
        <v>900</v>
      </c>
      <c r="P471" s="26">
        <v>2014</v>
      </c>
      <c r="Q471" s="26"/>
    </row>
    <row r="472" spans="1:17" ht="12.75" customHeight="1" x14ac:dyDescent="0.25">
      <c r="A472" s="27">
        <v>4</v>
      </c>
      <c r="B472" s="27">
        <v>48</v>
      </c>
      <c r="C472" s="27" t="s">
        <v>801</v>
      </c>
      <c r="D472" s="28" t="s">
        <v>10909</v>
      </c>
      <c r="E472" s="26" t="s">
        <v>8041</v>
      </c>
      <c r="F472" s="26" t="s">
        <v>5340</v>
      </c>
      <c r="G472" s="26" t="s">
        <v>10910</v>
      </c>
      <c r="H472" s="37">
        <v>0</v>
      </c>
      <c r="I472" s="37">
        <v>5.28</v>
      </c>
      <c r="J472" s="37">
        <v>5.28</v>
      </c>
      <c r="K472" s="37">
        <v>10.99296</v>
      </c>
      <c r="L472" s="38">
        <v>234791.46</v>
      </c>
      <c r="M472" s="29">
        <f t="shared" si="7"/>
        <v>21358.34752423369</v>
      </c>
      <c r="N472" s="50">
        <v>41684</v>
      </c>
      <c r="O472" s="26" t="s">
        <v>900</v>
      </c>
      <c r="P472" s="26">
        <v>2014</v>
      </c>
      <c r="Q472" s="26"/>
    </row>
    <row r="473" spans="1:17" ht="12.75" customHeight="1" x14ac:dyDescent="0.25">
      <c r="A473" s="27">
        <v>4</v>
      </c>
      <c r="B473" s="27">
        <v>49</v>
      </c>
      <c r="C473" s="27" t="s">
        <v>248</v>
      </c>
      <c r="D473" s="28" t="s">
        <v>10911</v>
      </c>
      <c r="E473" s="26" t="s">
        <v>8037</v>
      </c>
      <c r="F473" s="26" t="s">
        <v>5340</v>
      </c>
      <c r="G473" s="26" t="s">
        <v>10912</v>
      </c>
      <c r="H473" s="37">
        <v>0</v>
      </c>
      <c r="I473" s="37">
        <v>2.63</v>
      </c>
      <c r="J473" s="37">
        <v>2.63</v>
      </c>
      <c r="K473" s="37">
        <v>5.26</v>
      </c>
      <c r="L473" s="38">
        <v>156000</v>
      </c>
      <c r="M473" s="29">
        <f t="shared" si="7"/>
        <v>29657.794676806086</v>
      </c>
      <c r="N473" s="50">
        <v>41684</v>
      </c>
      <c r="O473" s="26" t="s">
        <v>900</v>
      </c>
      <c r="P473" s="26">
        <v>2014</v>
      </c>
      <c r="Q473" s="26"/>
    </row>
    <row r="474" spans="1:17" ht="12.75" customHeight="1" x14ac:dyDescent="0.25">
      <c r="A474" s="26">
        <v>2</v>
      </c>
      <c r="B474" s="26">
        <f>VLOOKUP(C474,[1]Sheet6!B:D,3,FALSE)</f>
        <v>28</v>
      </c>
      <c r="C474" s="26" t="s">
        <v>98</v>
      </c>
      <c r="D474" s="26">
        <v>127179</v>
      </c>
      <c r="E474" s="26" t="s">
        <v>1124</v>
      </c>
      <c r="F474" s="26" t="s">
        <v>4701</v>
      </c>
      <c r="G474" s="26" t="s">
        <v>5341</v>
      </c>
      <c r="H474" s="26">
        <v>6.06</v>
      </c>
      <c r="I474" s="26">
        <v>10.26</v>
      </c>
      <c r="J474" s="26">
        <v>4.2</v>
      </c>
      <c r="K474" s="26">
        <v>8.4</v>
      </c>
      <c r="L474" s="34">
        <v>866803</v>
      </c>
      <c r="M474" s="35">
        <f t="shared" si="7"/>
        <v>103190.83333333333</v>
      </c>
      <c r="N474" s="49">
        <v>43595</v>
      </c>
      <c r="O474" s="26" t="s">
        <v>900</v>
      </c>
      <c r="P474" s="26">
        <v>2019</v>
      </c>
      <c r="Q474" s="26"/>
    </row>
    <row r="475" spans="1:17" ht="12.75" customHeight="1" x14ac:dyDescent="0.25">
      <c r="A475" s="32">
        <v>2</v>
      </c>
      <c r="B475" s="27">
        <v>27</v>
      </c>
      <c r="C475" s="33" t="s">
        <v>278</v>
      </c>
      <c r="D475" s="28">
        <v>126156</v>
      </c>
      <c r="E475" s="33" t="s">
        <v>4713</v>
      </c>
      <c r="F475" s="33" t="s">
        <v>9481</v>
      </c>
      <c r="G475" s="33" t="s">
        <v>4714</v>
      </c>
      <c r="H475" s="28">
        <v>9.2100000000000009</v>
      </c>
      <c r="I475" s="28">
        <v>16.600000000000001</v>
      </c>
      <c r="J475" s="28">
        <v>7.39</v>
      </c>
      <c r="K475" s="28">
        <v>14.78</v>
      </c>
      <c r="L475" s="34">
        <v>1202154</v>
      </c>
      <c r="M475" s="35">
        <f t="shared" si="7"/>
        <v>81336.535859269279</v>
      </c>
      <c r="N475" s="36">
        <v>43231</v>
      </c>
      <c r="O475" s="33" t="s">
        <v>900</v>
      </c>
      <c r="P475" s="26">
        <v>2018</v>
      </c>
      <c r="Q475" s="26"/>
    </row>
    <row r="476" spans="1:17" ht="12.75" customHeight="1" x14ac:dyDescent="0.25">
      <c r="A476" s="32">
        <v>2</v>
      </c>
      <c r="B476" s="27">
        <v>28</v>
      </c>
      <c r="C476" s="33" t="s">
        <v>183</v>
      </c>
      <c r="D476" s="28">
        <v>126137</v>
      </c>
      <c r="E476" s="33" t="s">
        <v>2715</v>
      </c>
      <c r="F476" s="33" t="s">
        <v>9481</v>
      </c>
      <c r="G476" s="33" t="s">
        <v>4703</v>
      </c>
      <c r="H476" s="28">
        <v>3.76</v>
      </c>
      <c r="I476" s="28">
        <v>9.66</v>
      </c>
      <c r="J476" s="28">
        <v>5.9</v>
      </c>
      <c r="K476" s="28">
        <v>11.8</v>
      </c>
      <c r="L476" s="34">
        <v>605265</v>
      </c>
      <c r="M476" s="35">
        <f t="shared" si="7"/>
        <v>51293.644067796609</v>
      </c>
      <c r="N476" s="36">
        <v>43182</v>
      </c>
      <c r="O476" s="33" t="s">
        <v>900</v>
      </c>
      <c r="P476" s="26">
        <v>2018</v>
      </c>
      <c r="Q476" s="26"/>
    </row>
    <row r="477" spans="1:17" ht="12.75" customHeight="1" x14ac:dyDescent="0.25">
      <c r="A477" s="32">
        <v>2</v>
      </c>
      <c r="B477" s="27">
        <v>28</v>
      </c>
      <c r="C477" s="33" t="s">
        <v>98</v>
      </c>
      <c r="D477" s="28">
        <v>126537</v>
      </c>
      <c r="E477" s="33" t="s">
        <v>1334</v>
      </c>
      <c r="F477" s="33" t="s">
        <v>9481</v>
      </c>
      <c r="G477" s="33" t="s">
        <v>4917</v>
      </c>
      <c r="H477" s="28">
        <v>0</v>
      </c>
      <c r="I477" s="28">
        <v>2.0499999999999998</v>
      </c>
      <c r="J477" s="28">
        <v>2.0499999999999998</v>
      </c>
      <c r="K477" s="28">
        <v>4.0999999999999996</v>
      </c>
      <c r="L477" s="34">
        <v>294912</v>
      </c>
      <c r="M477" s="35">
        <f t="shared" si="7"/>
        <v>71929.756097560981</v>
      </c>
      <c r="N477" s="36">
        <v>43231</v>
      </c>
      <c r="O477" s="33" t="s">
        <v>900</v>
      </c>
      <c r="P477" s="26">
        <v>2018</v>
      </c>
      <c r="Q477" s="26"/>
    </row>
    <row r="478" spans="1:17" ht="12.75" customHeight="1" x14ac:dyDescent="0.25">
      <c r="A478" s="32">
        <v>2</v>
      </c>
      <c r="B478" s="27">
        <v>28</v>
      </c>
      <c r="C478" s="33" t="s">
        <v>124</v>
      </c>
      <c r="D478" s="28">
        <v>126536</v>
      </c>
      <c r="E478" s="33" t="s">
        <v>1334</v>
      </c>
      <c r="F478" s="33" t="s">
        <v>9481</v>
      </c>
      <c r="G478" s="33" t="s">
        <v>4915</v>
      </c>
      <c r="H478" s="28">
        <v>0</v>
      </c>
      <c r="I478" s="28">
        <v>3.06</v>
      </c>
      <c r="J478" s="28">
        <v>3.06</v>
      </c>
      <c r="K478" s="28">
        <v>6.12</v>
      </c>
      <c r="L478" s="34">
        <v>478341</v>
      </c>
      <c r="M478" s="35">
        <f t="shared" si="7"/>
        <v>78160.294117647063</v>
      </c>
      <c r="N478" s="36">
        <v>43231</v>
      </c>
      <c r="O478" s="33" t="s">
        <v>900</v>
      </c>
      <c r="P478" s="26">
        <v>2018</v>
      </c>
      <c r="Q478" s="26"/>
    </row>
    <row r="479" spans="1:17" ht="12.75" customHeight="1" x14ac:dyDescent="0.25">
      <c r="A479" s="32">
        <v>2</v>
      </c>
      <c r="B479" s="27">
        <v>28</v>
      </c>
      <c r="C479" s="33" t="s">
        <v>107</v>
      </c>
      <c r="D479" s="28">
        <v>126135</v>
      </c>
      <c r="E479" s="33" t="s">
        <v>4699</v>
      </c>
      <c r="F479" s="33" t="s">
        <v>9481</v>
      </c>
      <c r="G479" s="33" t="s">
        <v>4700</v>
      </c>
      <c r="H479" s="28">
        <v>0</v>
      </c>
      <c r="I479" s="28">
        <v>4.78</v>
      </c>
      <c r="J479" s="28">
        <v>4.78</v>
      </c>
      <c r="K479" s="28">
        <v>9.3831399999999991</v>
      </c>
      <c r="L479" s="34">
        <v>875214</v>
      </c>
      <c r="M479" s="35">
        <f t="shared" si="7"/>
        <v>93275.172277084232</v>
      </c>
      <c r="N479" s="36">
        <v>43231</v>
      </c>
      <c r="O479" s="33" t="s">
        <v>900</v>
      </c>
      <c r="P479" s="26">
        <v>2018</v>
      </c>
      <c r="Q479" s="26"/>
    </row>
    <row r="480" spans="1:17" ht="12.75" customHeight="1" x14ac:dyDescent="0.25">
      <c r="A480" s="27">
        <v>1</v>
      </c>
      <c r="B480" s="27">
        <v>17</v>
      </c>
      <c r="C480" s="27" t="s">
        <v>397</v>
      </c>
      <c r="D480" s="28" t="s">
        <v>10913</v>
      </c>
      <c r="E480" s="26" t="s">
        <v>363</v>
      </c>
      <c r="F480" s="26" t="s">
        <v>3213</v>
      </c>
      <c r="G480" s="26" t="s">
        <v>10914</v>
      </c>
      <c r="H480" s="37">
        <v>23.5</v>
      </c>
      <c r="I480" s="37">
        <v>30.71</v>
      </c>
      <c r="J480" s="37">
        <v>7.21</v>
      </c>
      <c r="K480" s="37">
        <v>28.84</v>
      </c>
      <c r="L480" s="38">
        <v>2910175.06</v>
      </c>
      <c r="M480" s="29">
        <f t="shared" si="7"/>
        <v>100907.59570041609</v>
      </c>
      <c r="N480" s="50">
        <v>41733</v>
      </c>
      <c r="O480" s="26" t="s">
        <v>900</v>
      </c>
      <c r="P480" s="26">
        <v>2014</v>
      </c>
      <c r="Q480" s="26"/>
    </row>
    <row r="481" spans="1:17" ht="12.75" customHeight="1" x14ac:dyDescent="0.25">
      <c r="A481" s="27">
        <v>1</v>
      </c>
      <c r="B481" s="27">
        <v>17</v>
      </c>
      <c r="C481" s="27" t="s">
        <v>186</v>
      </c>
      <c r="D481" s="28" t="s">
        <v>10915</v>
      </c>
      <c r="E481" s="26" t="s">
        <v>7260</v>
      </c>
      <c r="F481" s="26" t="s">
        <v>3213</v>
      </c>
      <c r="G481" s="26" t="s">
        <v>10916</v>
      </c>
      <c r="H481" s="37">
        <v>0</v>
      </c>
      <c r="I481" s="37">
        <v>7.8</v>
      </c>
      <c r="J481" s="37">
        <v>7.8</v>
      </c>
      <c r="K481" s="37">
        <v>14.585999999999999</v>
      </c>
      <c r="L481" s="38">
        <v>1059241.68</v>
      </c>
      <c r="M481" s="29">
        <f t="shared" si="7"/>
        <v>72620.436034553684</v>
      </c>
      <c r="N481" s="50">
        <v>41684</v>
      </c>
      <c r="O481" s="26" t="s">
        <v>900</v>
      </c>
      <c r="P481" s="26">
        <v>2014</v>
      </c>
      <c r="Q481" s="26"/>
    </row>
    <row r="482" spans="1:17" ht="12.75" customHeight="1" x14ac:dyDescent="0.25">
      <c r="A482" s="27">
        <v>1</v>
      </c>
      <c r="B482" s="27">
        <v>17</v>
      </c>
      <c r="C482" s="27" t="s">
        <v>102</v>
      </c>
      <c r="D482" s="28" t="s">
        <v>10917</v>
      </c>
      <c r="E482" s="26" t="s">
        <v>644</v>
      </c>
      <c r="F482" s="26" t="s">
        <v>3213</v>
      </c>
      <c r="G482" s="26" t="s">
        <v>10918</v>
      </c>
      <c r="H482" s="37">
        <v>7.73</v>
      </c>
      <c r="I482" s="37">
        <v>13.85</v>
      </c>
      <c r="J482" s="37">
        <v>6.12</v>
      </c>
      <c r="K482" s="37">
        <v>25.520399999999999</v>
      </c>
      <c r="L482" s="38">
        <v>2584052.7999999998</v>
      </c>
      <c r="M482" s="29">
        <f t="shared" si="7"/>
        <v>101254.40040124762</v>
      </c>
      <c r="N482" s="50">
        <v>41684</v>
      </c>
      <c r="O482" s="26" t="s">
        <v>900</v>
      </c>
      <c r="P482" s="26">
        <v>2014</v>
      </c>
      <c r="Q482" s="26"/>
    </row>
    <row r="483" spans="1:17" ht="12.75" customHeight="1" x14ac:dyDescent="0.25">
      <c r="A483" s="27">
        <v>1</v>
      </c>
      <c r="B483" s="27">
        <v>17</v>
      </c>
      <c r="C483" s="27" t="s">
        <v>86</v>
      </c>
      <c r="D483" s="28" t="s">
        <v>10919</v>
      </c>
      <c r="E483" s="26" t="s">
        <v>404</v>
      </c>
      <c r="F483" s="26" t="s">
        <v>3213</v>
      </c>
      <c r="G483" s="26" t="s">
        <v>10920</v>
      </c>
      <c r="H483" s="37">
        <v>8.35</v>
      </c>
      <c r="I483" s="37">
        <v>13.57</v>
      </c>
      <c r="J483" s="37">
        <v>4.72</v>
      </c>
      <c r="K483" s="37">
        <v>21.69312</v>
      </c>
      <c r="L483" s="38">
        <v>1723000</v>
      </c>
      <c r="M483" s="29">
        <f t="shared" si="7"/>
        <v>79426.103760086145</v>
      </c>
      <c r="N483" s="50">
        <v>41733</v>
      </c>
      <c r="O483" s="26" t="s">
        <v>900</v>
      </c>
      <c r="P483" s="26">
        <v>2014</v>
      </c>
      <c r="Q483" s="26"/>
    </row>
    <row r="484" spans="1:17" ht="12.75" customHeight="1" x14ac:dyDescent="0.25">
      <c r="A484" s="27">
        <v>1</v>
      </c>
      <c r="B484" s="27">
        <v>17</v>
      </c>
      <c r="C484" s="26" t="s">
        <v>397</v>
      </c>
      <c r="D484" s="28" t="s">
        <v>9754</v>
      </c>
      <c r="E484" s="26" t="s">
        <v>398</v>
      </c>
      <c r="F484" s="26" t="s">
        <v>3213</v>
      </c>
      <c r="G484" s="26" t="s">
        <v>10921</v>
      </c>
      <c r="H484" s="37">
        <v>0</v>
      </c>
      <c r="I484" s="37">
        <v>5.32</v>
      </c>
      <c r="J484" s="37">
        <v>5.32</v>
      </c>
      <c r="K484" s="37">
        <v>10.64</v>
      </c>
      <c r="L484" s="38">
        <v>840000</v>
      </c>
      <c r="M484" s="29">
        <f t="shared" si="7"/>
        <v>78947.368421052626</v>
      </c>
      <c r="N484" s="39">
        <v>41782</v>
      </c>
      <c r="O484" s="26" t="s">
        <v>900</v>
      </c>
      <c r="P484" s="26">
        <v>2014</v>
      </c>
      <c r="Q484" s="26"/>
    </row>
    <row r="485" spans="1:17" ht="12.75" customHeight="1" x14ac:dyDescent="0.25">
      <c r="A485" s="40">
        <v>1</v>
      </c>
      <c r="B485" s="27">
        <v>17</v>
      </c>
      <c r="C485" s="41" t="s">
        <v>729</v>
      </c>
      <c r="D485" s="28" t="s">
        <v>8450</v>
      </c>
      <c r="E485" s="41" t="s">
        <v>1234</v>
      </c>
      <c r="F485" s="41" t="s">
        <v>3213</v>
      </c>
      <c r="G485" s="41" t="s">
        <v>10922</v>
      </c>
      <c r="H485" s="42">
        <v>0</v>
      </c>
      <c r="I485" s="42">
        <v>7.59</v>
      </c>
      <c r="J485" s="42">
        <v>7.59</v>
      </c>
      <c r="K485" s="42">
        <v>29.28</v>
      </c>
      <c r="L485" s="43">
        <v>3989000</v>
      </c>
      <c r="M485" s="44">
        <f t="shared" si="7"/>
        <v>136236.33879781421</v>
      </c>
      <c r="N485" s="30">
        <v>41978</v>
      </c>
      <c r="O485" s="41" t="s">
        <v>10721</v>
      </c>
      <c r="P485" s="26">
        <v>2015</v>
      </c>
      <c r="Q485" s="41"/>
    </row>
    <row r="486" spans="1:17" ht="12.75" customHeight="1" x14ac:dyDescent="0.25">
      <c r="A486" s="40">
        <v>1</v>
      </c>
      <c r="B486" s="27">
        <v>17</v>
      </c>
      <c r="C486" s="41" t="s">
        <v>397</v>
      </c>
      <c r="D486" s="28" t="s">
        <v>8506</v>
      </c>
      <c r="E486" s="41" t="s">
        <v>363</v>
      </c>
      <c r="F486" s="41" t="s">
        <v>3213</v>
      </c>
      <c r="G486" s="41" t="s">
        <v>10923</v>
      </c>
      <c r="H486" s="42">
        <v>18</v>
      </c>
      <c r="I486" s="42">
        <v>23.5</v>
      </c>
      <c r="J486" s="42">
        <v>5.5</v>
      </c>
      <c r="K486" s="42">
        <v>22</v>
      </c>
      <c r="L486" s="43">
        <v>2202000</v>
      </c>
      <c r="M486" s="44">
        <f t="shared" si="7"/>
        <v>100090.90909090909</v>
      </c>
      <c r="N486" s="30">
        <v>42195</v>
      </c>
      <c r="O486" s="41" t="s">
        <v>900</v>
      </c>
      <c r="P486" s="26">
        <v>2015</v>
      </c>
      <c r="Q486" s="41"/>
    </row>
    <row r="487" spans="1:17" ht="12.75" customHeight="1" x14ac:dyDescent="0.25">
      <c r="A487" s="40">
        <v>1</v>
      </c>
      <c r="B487" s="27">
        <v>17</v>
      </c>
      <c r="C487" s="40" t="s">
        <v>102</v>
      </c>
      <c r="D487" s="28">
        <v>117600</v>
      </c>
      <c r="E487" s="41" t="s">
        <v>730</v>
      </c>
      <c r="F487" s="41" t="s">
        <v>3213</v>
      </c>
      <c r="G487" s="41" t="s">
        <v>10924</v>
      </c>
      <c r="H487" s="42">
        <v>7.87</v>
      </c>
      <c r="I487" s="42">
        <v>10.5</v>
      </c>
      <c r="J487" s="42">
        <v>2.63</v>
      </c>
      <c r="K487" s="42">
        <v>7.6007000000000007</v>
      </c>
      <c r="L487" s="43">
        <v>676800</v>
      </c>
      <c r="M487" s="44">
        <f t="shared" si="7"/>
        <v>89044.430118278571</v>
      </c>
      <c r="N487" s="30">
        <v>42601</v>
      </c>
      <c r="O487" s="30" t="s">
        <v>900</v>
      </c>
      <c r="P487" s="26">
        <v>2016</v>
      </c>
      <c r="Q487" s="41"/>
    </row>
    <row r="488" spans="1:17" ht="12.75" customHeight="1" x14ac:dyDescent="0.25">
      <c r="A488" s="40">
        <v>1</v>
      </c>
      <c r="B488" s="27">
        <v>17</v>
      </c>
      <c r="C488" s="40" t="s">
        <v>86</v>
      </c>
      <c r="D488" s="28">
        <v>114737</v>
      </c>
      <c r="E488" s="41" t="s">
        <v>393</v>
      </c>
      <c r="F488" s="41" t="s">
        <v>3213</v>
      </c>
      <c r="G488" s="41" t="s">
        <v>10925</v>
      </c>
      <c r="H488" s="42">
        <v>0</v>
      </c>
      <c r="I488" s="42">
        <v>3.11</v>
      </c>
      <c r="J488" s="42">
        <v>2.78</v>
      </c>
      <c r="K488" s="42">
        <v>12.75</v>
      </c>
      <c r="L488" s="43">
        <v>1138550</v>
      </c>
      <c r="M488" s="44">
        <f t="shared" si="7"/>
        <v>89298.03921568628</v>
      </c>
      <c r="N488" s="30">
        <v>42545</v>
      </c>
      <c r="O488" s="30" t="s">
        <v>900</v>
      </c>
      <c r="P488" s="26">
        <v>2016</v>
      </c>
      <c r="Q488" s="41"/>
    </row>
    <row r="489" spans="1:17" ht="12.75" customHeight="1" x14ac:dyDescent="0.25">
      <c r="A489" s="40">
        <v>1</v>
      </c>
      <c r="B489" s="27">
        <v>17</v>
      </c>
      <c r="C489" s="40" t="s">
        <v>310</v>
      </c>
      <c r="D489" s="28">
        <v>85076.01</v>
      </c>
      <c r="E489" s="41" t="s">
        <v>644</v>
      </c>
      <c r="F489" s="41" t="s">
        <v>3213</v>
      </c>
      <c r="G489" s="41" t="s">
        <v>10926</v>
      </c>
      <c r="H489" s="42">
        <v>0</v>
      </c>
      <c r="I489" s="42">
        <v>8.9</v>
      </c>
      <c r="J489" s="42">
        <v>8.9</v>
      </c>
      <c r="K489" s="42">
        <v>35.6</v>
      </c>
      <c r="L489" s="43">
        <v>3352580</v>
      </c>
      <c r="M489" s="44">
        <f t="shared" si="7"/>
        <v>94173.595505617981</v>
      </c>
      <c r="N489" s="30">
        <v>42503</v>
      </c>
      <c r="O489" s="30" t="s">
        <v>900</v>
      </c>
      <c r="P489" s="26">
        <v>2016</v>
      </c>
      <c r="Q489" s="41"/>
    </row>
    <row r="490" spans="1:17" ht="12.75" customHeight="1" x14ac:dyDescent="0.25">
      <c r="A490" s="40">
        <v>1</v>
      </c>
      <c r="B490" s="27">
        <v>17</v>
      </c>
      <c r="C490" s="40" t="s">
        <v>86</v>
      </c>
      <c r="D490" s="28">
        <v>122461</v>
      </c>
      <c r="E490" s="41" t="s">
        <v>5817</v>
      </c>
      <c r="F490" s="41" t="s">
        <v>3213</v>
      </c>
      <c r="G490" s="41" t="s">
        <v>10927</v>
      </c>
      <c r="H490" s="42">
        <v>0</v>
      </c>
      <c r="I490" s="42">
        <v>1.92</v>
      </c>
      <c r="J490" s="42">
        <v>1.92</v>
      </c>
      <c r="K490" s="42">
        <v>3.84</v>
      </c>
      <c r="L490" s="43">
        <v>264440</v>
      </c>
      <c r="M490" s="44">
        <f t="shared" si="7"/>
        <v>68864.583333333343</v>
      </c>
      <c r="N490" s="30">
        <v>42503</v>
      </c>
      <c r="O490" s="30" t="s">
        <v>900</v>
      </c>
      <c r="P490" s="26">
        <v>2016</v>
      </c>
      <c r="Q490" s="41"/>
    </row>
    <row r="491" spans="1:17" ht="12.75" customHeight="1" x14ac:dyDescent="0.25">
      <c r="A491" s="26">
        <v>1</v>
      </c>
      <c r="B491" s="27">
        <v>17</v>
      </c>
      <c r="C491" s="26" t="s">
        <v>86</v>
      </c>
      <c r="D491" s="28">
        <v>123965</v>
      </c>
      <c r="E491" s="26" t="s">
        <v>363</v>
      </c>
      <c r="F491" s="26" t="s">
        <v>3213</v>
      </c>
      <c r="G491" s="26" t="s">
        <v>10928</v>
      </c>
      <c r="H491" s="26">
        <v>5.85</v>
      </c>
      <c r="I491" s="26">
        <v>13.061</v>
      </c>
      <c r="J491" s="26">
        <v>7.2110000000000003</v>
      </c>
      <c r="K491" s="26">
        <v>32.096161000000002</v>
      </c>
      <c r="L491" s="26">
        <v>2882000</v>
      </c>
      <c r="M491" s="29">
        <f t="shared" si="7"/>
        <v>89792.670219968044</v>
      </c>
      <c r="N491" s="30">
        <v>42825</v>
      </c>
      <c r="O491" s="26" t="s">
        <v>900</v>
      </c>
      <c r="P491" s="26">
        <v>2017</v>
      </c>
      <c r="Q491" s="26"/>
    </row>
    <row r="492" spans="1:17" ht="12.75" customHeight="1" x14ac:dyDescent="0.25">
      <c r="A492" s="26">
        <v>1</v>
      </c>
      <c r="B492" s="27">
        <v>17</v>
      </c>
      <c r="C492" s="26" t="s">
        <v>223</v>
      </c>
      <c r="D492" s="28">
        <v>123961</v>
      </c>
      <c r="E492" s="26" t="s">
        <v>644</v>
      </c>
      <c r="F492" s="26" t="s">
        <v>3213</v>
      </c>
      <c r="G492" s="26" t="s">
        <v>3621</v>
      </c>
      <c r="H492" s="26">
        <v>7.09</v>
      </c>
      <c r="I492" s="26">
        <v>11.13</v>
      </c>
      <c r="J492" s="26">
        <v>4.04</v>
      </c>
      <c r="K492" s="26">
        <v>17.008400000000002</v>
      </c>
      <c r="L492" s="26">
        <v>1969000</v>
      </c>
      <c r="M492" s="29">
        <f t="shared" si="7"/>
        <v>115766.32722654687</v>
      </c>
      <c r="N492" s="30">
        <v>42825</v>
      </c>
      <c r="O492" s="26" t="s">
        <v>900</v>
      </c>
      <c r="P492" s="26">
        <v>2017</v>
      </c>
      <c r="Q492" s="26"/>
    </row>
    <row r="493" spans="1:17" ht="12.75" customHeight="1" x14ac:dyDescent="0.25">
      <c r="A493" s="32">
        <v>1</v>
      </c>
      <c r="B493" s="27">
        <v>17</v>
      </c>
      <c r="C493" s="33" t="s">
        <v>310</v>
      </c>
      <c r="D493" s="28">
        <v>126038</v>
      </c>
      <c r="E493" s="33" t="s">
        <v>1222</v>
      </c>
      <c r="F493" s="33" t="s">
        <v>3213</v>
      </c>
      <c r="G493" s="33" t="s">
        <v>4609</v>
      </c>
      <c r="H493" s="28">
        <v>9.43</v>
      </c>
      <c r="I493" s="28">
        <v>11.45</v>
      </c>
      <c r="J493" s="28">
        <v>2.02</v>
      </c>
      <c r="K493" s="28">
        <v>10.1</v>
      </c>
      <c r="L493" s="34">
        <v>940000</v>
      </c>
      <c r="M493" s="35">
        <f t="shared" si="7"/>
        <v>93069.30693069307</v>
      </c>
      <c r="N493" s="36">
        <v>43140</v>
      </c>
      <c r="O493" s="33" t="s">
        <v>900</v>
      </c>
      <c r="P493" s="26">
        <v>2018</v>
      </c>
      <c r="Q493" s="26"/>
    </row>
    <row r="494" spans="1:17" ht="12.75" customHeight="1" x14ac:dyDescent="0.25">
      <c r="A494" s="32">
        <v>1</v>
      </c>
      <c r="B494" s="27">
        <v>17</v>
      </c>
      <c r="C494" s="33" t="s">
        <v>310</v>
      </c>
      <c r="D494" s="28">
        <v>126085</v>
      </c>
      <c r="E494" s="33" t="s">
        <v>2188</v>
      </c>
      <c r="F494" s="33" t="s">
        <v>3213</v>
      </c>
      <c r="G494" s="33" t="s">
        <v>4649</v>
      </c>
      <c r="H494" s="28">
        <v>15.62</v>
      </c>
      <c r="I494" s="28">
        <v>18.04</v>
      </c>
      <c r="J494" s="28">
        <v>2.42</v>
      </c>
      <c r="K494" s="28">
        <v>12.1</v>
      </c>
      <c r="L494" s="34">
        <v>1100050</v>
      </c>
      <c r="M494" s="35">
        <f t="shared" si="7"/>
        <v>90913.223140495873</v>
      </c>
      <c r="N494" s="36">
        <v>43231</v>
      </c>
      <c r="O494" s="33" t="s">
        <v>900</v>
      </c>
      <c r="P494" s="26">
        <v>2018</v>
      </c>
      <c r="Q494" s="26"/>
    </row>
    <row r="495" spans="1:17" ht="12.75" customHeight="1" x14ac:dyDescent="0.25">
      <c r="A495" s="26">
        <v>1</v>
      </c>
      <c r="B495" s="26">
        <f>VLOOKUP(C495,[1]Sheet6!B:D,3,FALSE)</f>
        <v>17</v>
      </c>
      <c r="C495" s="26" t="s">
        <v>310</v>
      </c>
      <c r="D495" s="26">
        <v>127134</v>
      </c>
      <c r="E495" s="26" t="s">
        <v>644</v>
      </c>
      <c r="F495" s="26" t="s">
        <v>3213</v>
      </c>
      <c r="G495" s="26" t="s">
        <v>10929</v>
      </c>
      <c r="H495" s="26">
        <v>9.0500000000000007</v>
      </c>
      <c r="I495" s="26">
        <v>15.9</v>
      </c>
      <c r="J495" s="26">
        <v>6.18</v>
      </c>
      <c r="K495" s="26">
        <v>24.72</v>
      </c>
      <c r="L495" s="34">
        <v>2672040</v>
      </c>
      <c r="M495" s="35">
        <f t="shared" si="7"/>
        <v>108092.23300970874</v>
      </c>
      <c r="N495" s="49">
        <v>43595</v>
      </c>
      <c r="O495" s="26" t="s">
        <v>900</v>
      </c>
      <c r="P495" s="26">
        <v>2019</v>
      </c>
      <c r="Q495" s="26"/>
    </row>
    <row r="496" spans="1:17" ht="12.75" customHeight="1" x14ac:dyDescent="0.25">
      <c r="A496" s="26">
        <v>1</v>
      </c>
      <c r="B496" s="26">
        <f>VLOOKUP(C496,[1]Sheet6!B:D,3,FALSE)</f>
        <v>17</v>
      </c>
      <c r="C496" s="26" t="s">
        <v>86</v>
      </c>
      <c r="D496" s="26">
        <v>127107</v>
      </c>
      <c r="E496" s="26" t="s">
        <v>1372</v>
      </c>
      <c r="F496" s="26" t="s">
        <v>3213</v>
      </c>
      <c r="G496" s="26" t="s">
        <v>10458</v>
      </c>
      <c r="H496" s="26">
        <v>3.17</v>
      </c>
      <c r="I496" s="26">
        <v>5.08</v>
      </c>
      <c r="J496" s="26">
        <v>1.91</v>
      </c>
      <c r="K496" s="26">
        <v>9.5500000000000007</v>
      </c>
      <c r="L496" s="34">
        <v>765230</v>
      </c>
      <c r="M496" s="35">
        <f t="shared" si="7"/>
        <v>80128.795811518314</v>
      </c>
      <c r="N496" s="49">
        <v>43504</v>
      </c>
      <c r="O496" s="26" t="s">
        <v>900</v>
      </c>
      <c r="P496" s="26">
        <v>2019</v>
      </c>
      <c r="Q496" s="26"/>
    </row>
    <row r="497" spans="1:17" ht="12.75" customHeight="1" x14ac:dyDescent="0.25">
      <c r="A497" s="27">
        <v>1</v>
      </c>
      <c r="B497" s="27">
        <v>18</v>
      </c>
      <c r="C497" s="27" t="s">
        <v>40</v>
      </c>
      <c r="D497" s="28" t="s">
        <v>10930</v>
      </c>
      <c r="E497" s="26" t="s">
        <v>6986</v>
      </c>
      <c r="F497" s="26" t="s">
        <v>3213</v>
      </c>
      <c r="G497" s="26" t="s">
        <v>10931</v>
      </c>
      <c r="H497" s="37">
        <v>0</v>
      </c>
      <c r="I497" s="37">
        <v>2.11</v>
      </c>
      <c r="J497" s="37">
        <v>2.0699999999999998</v>
      </c>
      <c r="K497" s="37">
        <v>13.231439999999999</v>
      </c>
      <c r="L497" s="38">
        <v>1790300</v>
      </c>
      <c r="M497" s="29">
        <f t="shared" si="7"/>
        <v>135306.51236751254</v>
      </c>
      <c r="N497" s="50">
        <v>41614</v>
      </c>
      <c r="O497" s="26" t="s">
        <v>10721</v>
      </c>
      <c r="P497" s="26">
        <v>2014</v>
      </c>
      <c r="Q497" s="26"/>
    </row>
    <row r="498" spans="1:17" ht="12.75" customHeight="1" x14ac:dyDescent="0.25">
      <c r="A498" s="27">
        <v>1</v>
      </c>
      <c r="B498" s="27">
        <v>18</v>
      </c>
      <c r="C498" s="27" t="s">
        <v>40</v>
      </c>
      <c r="D498" s="28" t="s">
        <v>10932</v>
      </c>
      <c r="E498" s="26" t="s">
        <v>122</v>
      </c>
      <c r="F498" s="26" t="s">
        <v>3213</v>
      </c>
      <c r="G498" s="26" t="s">
        <v>10933</v>
      </c>
      <c r="H498" s="37">
        <v>0</v>
      </c>
      <c r="I498" s="37">
        <v>3.6</v>
      </c>
      <c r="J498" s="37">
        <v>3.6</v>
      </c>
      <c r="K498" s="37">
        <v>21.6</v>
      </c>
      <c r="L498" s="38">
        <v>3625000</v>
      </c>
      <c r="M498" s="29">
        <f t="shared" si="7"/>
        <v>167824.07407407407</v>
      </c>
      <c r="N498" s="50">
        <v>41614</v>
      </c>
      <c r="O498" s="26" t="s">
        <v>10721</v>
      </c>
      <c r="P498" s="26">
        <v>2014</v>
      </c>
      <c r="Q498" s="26"/>
    </row>
    <row r="499" spans="1:17" ht="12.75" customHeight="1" x14ac:dyDescent="0.25">
      <c r="A499" s="27">
        <v>1</v>
      </c>
      <c r="B499" s="27">
        <v>18</v>
      </c>
      <c r="C499" s="26" t="s">
        <v>49</v>
      </c>
      <c r="D499" s="28" t="s">
        <v>9451</v>
      </c>
      <c r="E499" s="26" t="s">
        <v>4612</v>
      </c>
      <c r="F499" s="26" t="s">
        <v>3213</v>
      </c>
      <c r="G499" s="26" t="s">
        <v>10934</v>
      </c>
      <c r="H499" s="37">
        <v>0</v>
      </c>
      <c r="I499" s="37">
        <v>7.97</v>
      </c>
      <c r="J499" s="37">
        <v>7.97</v>
      </c>
      <c r="K499" s="37">
        <v>15.9</v>
      </c>
      <c r="L499" s="38">
        <v>842124.39</v>
      </c>
      <c r="M499" s="29">
        <f t="shared" si="7"/>
        <v>52963.798113207544</v>
      </c>
      <c r="N499" s="39">
        <v>41831</v>
      </c>
      <c r="O499" s="26" t="s">
        <v>900</v>
      </c>
      <c r="P499" s="26">
        <v>2014</v>
      </c>
      <c r="Q499" s="26"/>
    </row>
    <row r="500" spans="1:17" ht="12.75" customHeight="1" x14ac:dyDescent="0.25">
      <c r="A500" s="27">
        <v>1</v>
      </c>
      <c r="B500" s="27">
        <v>18</v>
      </c>
      <c r="C500" s="27" t="s">
        <v>40</v>
      </c>
      <c r="D500" s="28" t="s">
        <v>10935</v>
      </c>
      <c r="E500" s="26" t="s">
        <v>50</v>
      </c>
      <c r="F500" s="26" t="s">
        <v>3213</v>
      </c>
      <c r="G500" s="26" t="s">
        <v>10936</v>
      </c>
      <c r="H500" s="37">
        <v>3.5</v>
      </c>
      <c r="I500" s="37">
        <v>6.74</v>
      </c>
      <c r="J500" s="37">
        <v>3.24</v>
      </c>
      <c r="K500" s="37">
        <v>5.44</v>
      </c>
      <c r="L500" s="38">
        <v>1246412.79</v>
      </c>
      <c r="M500" s="29">
        <f t="shared" si="7"/>
        <v>229119.9981617647</v>
      </c>
      <c r="N500" s="50">
        <v>41733</v>
      </c>
      <c r="O500" s="26" t="s">
        <v>900</v>
      </c>
      <c r="P500" s="26">
        <v>2014</v>
      </c>
      <c r="Q500" s="26"/>
    </row>
    <row r="501" spans="1:17" ht="12.75" customHeight="1" x14ac:dyDescent="0.25">
      <c r="A501" s="40">
        <v>1</v>
      </c>
      <c r="B501" s="27">
        <v>18</v>
      </c>
      <c r="C501" s="41" t="s">
        <v>32</v>
      </c>
      <c r="D501" s="28" t="s">
        <v>10076</v>
      </c>
      <c r="E501" s="41" t="s">
        <v>114</v>
      </c>
      <c r="F501" s="41" t="s">
        <v>3213</v>
      </c>
      <c r="G501" s="41" t="s">
        <v>10937</v>
      </c>
      <c r="H501" s="42">
        <v>13.67</v>
      </c>
      <c r="I501" s="42">
        <v>21.92</v>
      </c>
      <c r="J501" s="42">
        <v>8.25</v>
      </c>
      <c r="K501" s="42">
        <v>32.851500000000009</v>
      </c>
      <c r="L501" s="43">
        <v>5069000</v>
      </c>
      <c r="M501" s="44">
        <f t="shared" si="7"/>
        <v>154300.4124621402</v>
      </c>
      <c r="N501" s="30">
        <v>41978</v>
      </c>
      <c r="O501" s="41" t="s">
        <v>10721</v>
      </c>
      <c r="P501" s="26">
        <v>2015</v>
      </c>
      <c r="Q501" s="41"/>
    </row>
    <row r="502" spans="1:17" ht="12.75" customHeight="1" x14ac:dyDescent="0.25">
      <c r="A502" s="40">
        <v>1</v>
      </c>
      <c r="B502" s="27">
        <v>18</v>
      </c>
      <c r="C502" s="41" t="s">
        <v>40</v>
      </c>
      <c r="D502" s="28" t="s">
        <v>9534</v>
      </c>
      <c r="E502" s="41" t="s">
        <v>379</v>
      </c>
      <c r="F502" s="41" t="s">
        <v>3213</v>
      </c>
      <c r="G502" s="41" t="s">
        <v>10938</v>
      </c>
      <c r="H502" s="42">
        <v>3.46</v>
      </c>
      <c r="I502" s="42">
        <v>4.57</v>
      </c>
      <c r="J502" s="42">
        <v>1.1100000000000001</v>
      </c>
      <c r="K502" s="42">
        <v>2.2200000000000002</v>
      </c>
      <c r="L502" s="43">
        <v>158000</v>
      </c>
      <c r="M502" s="44">
        <f t="shared" si="7"/>
        <v>71171.171171171169</v>
      </c>
      <c r="N502" s="30">
        <v>42139</v>
      </c>
      <c r="O502" s="41" t="s">
        <v>900</v>
      </c>
      <c r="P502" s="26">
        <v>2015</v>
      </c>
      <c r="Q502" s="41"/>
    </row>
    <row r="503" spans="1:17" ht="12.75" customHeight="1" x14ac:dyDescent="0.25">
      <c r="A503" s="40">
        <v>1</v>
      </c>
      <c r="B503" s="27">
        <v>18</v>
      </c>
      <c r="C503" s="41" t="s">
        <v>40</v>
      </c>
      <c r="D503" s="28" t="s">
        <v>9134</v>
      </c>
      <c r="E503" s="41" t="s">
        <v>6525</v>
      </c>
      <c r="F503" s="41" t="s">
        <v>3213</v>
      </c>
      <c r="G503" s="41" t="s">
        <v>10939</v>
      </c>
      <c r="H503" s="42">
        <v>0</v>
      </c>
      <c r="I503" s="42">
        <v>2.52</v>
      </c>
      <c r="J503" s="42">
        <v>2.52</v>
      </c>
      <c r="K503" s="42">
        <v>7.56</v>
      </c>
      <c r="L503" s="43">
        <v>463000</v>
      </c>
      <c r="M503" s="44">
        <f t="shared" si="7"/>
        <v>61243.386243386245</v>
      </c>
      <c r="N503" s="30">
        <v>42090</v>
      </c>
      <c r="O503" s="41" t="s">
        <v>900</v>
      </c>
      <c r="P503" s="26">
        <v>2015</v>
      </c>
      <c r="Q503" s="41"/>
    </row>
    <row r="504" spans="1:17" ht="12.75" customHeight="1" x14ac:dyDescent="0.25">
      <c r="A504" s="40">
        <v>1</v>
      </c>
      <c r="B504" s="27">
        <v>18</v>
      </c>
      <c r="C504" s="41" t="s">
        <v>40</v>
      </c>
      <c r="D504" s="28" t="s">
        <v>9799</v>
      </c>
      <c r="E504" s="41" t="s">
        <v>6525</v>
      </c>
      <c r="F504" s="41" t="s">
        <v>3213</v>
      </c>
      <c r="G504" s="41" t="s">
        <v>10940</v>
      </c>
      <c r="H504" s="42">
        <v>16</v>
      </c>
      <c r="I504" s="42">
        <v>18.11</v>
      </c>
      <c r="J504" s="42">
        <v>2.11</v>
      </c>
      <c r="K504" s="42">
        <v>9.4316999999999993</v>
      </c>
      <c r="L504" s="43">
        <v>680300</v>
      </c>
      <c r="M504" s="44">
        <f t="shared" si="7"/>
        <v>72129.096557354453</v>
      </c>
      <c r="N504" s="30">
        <v>42048</v>
      </c>
      <c r="O504" s="41" t="s">
        <v>900</v>
      </c>
      <c r="P504" s="26">
        <v>2015</v>
      </c>
      <c r="Q504" s="41"/>
    </row>
    <row r="505" spans="1:17" ht="12.75" customHeight="1" x14ac:dyDescent="0.25">
      <c r="A505" s="40">
        <v>1</v>
      </c>
      <c r="B505" s="27">
        <v>18</v>
      </c>
      <c r="C505" s="41" t="s">
        <v>40</v>
      </c>
      <c r="D505" s="28" t="s">
        <v>8444</v>
      </c>
      <c r="E505" s="41" t="s">
        <v>1046</v>
      </c>
      <c r="F505" s="41" t="s">
        <v>3213</v>
      </c>
      <c r="G505" s="41" t="s">
        <v>10941</v>
      </c>
      <c r="H505" s="42">
        <v>7.43</v>
      </c>
      <c r="I505" s="42">
        <v>12.93</v>
      </c>
      <c r="J505" s="42">
        <v>5.5</v>
      </c>
      <c r="K505" s="42">
        <v>13.452999999999999</v>
      </c>
      <c r="L505" s="43">
        <v>679000</v>
      </c>
      <c r="M505" s="44">
        <f t="shared" si="7"/>
        <v>50472.013677246716</v>
      </c>
      <c r="N505" s="30">
        <v>42090</v>
      </c>
      <c r="O505" s="41" t="s">
        <v>900</v>
      </c>
      <c r="P505" s="26">
        <v>2015</v>
      </c>
      <c r="Q505" s="41"/>
    </row>
    <row r="506" spans="1:17" ht="12.75" customHeight="1" x14ac:dyDescent="0.25">
      <c r="A506" s="40">
        <v>1</v>
      </c>
      <c r="B506" s="27">
        <v>18</v>
      </c>
      <c r="C506" s="41" t="s">
        <v>83</v>
      </c>
      <c r="D506" s="28" t="s">
        <v>8774</v>
      </c>
      <c r="E506" s="41" t="s">
        <v>647</v>
      </c>
      <c r="F506" s="41" t="s">
        <v>3213</v>
      </c>
      <c r="G506" s="41" t="s">
        <v>10942</v>
      </c>
      <c r="H506" s="42">
        <v>15.19</v>
      </c>
      <c r="I506" s="42">
        <v>15.79</v>
      </c>
      <c r="J506" s="42">
        <v>0.6</v>
      </c>
      <c r="K506" s="42">
        <v>3.1919999999999997</v>
      </c>
      <c r="L506" s="43">
        <v>334000</v>
      </c>
      <c r="M506" s="44">
        <f t="shared" si="7"/>
        <v>104636.59147869675</v>
      </c>
      <c r="N506" s="30">
        <v>42090</v>
      </c>
      <c r="O506" s="41" t="s">
        <v>900</v>
      </c>
      <c r="P506" s="26">
        <v>2015</v>
      </c>
      <c r="Q506" s="41"/>
    </row>
    <row r="507" spans="1:17" ht="12.75" customHeight="1" x14ac:dyDescent="0.25">
      <c r="A507" s="40">
        <v>1</v>
      </c>
      <c r="B507" s="27">
        <v>18</v>
      </c>
      <c r="C507" s="40" t="s">
        <v>40</v>
      </c>
      <c r="D507" s="28">
        <v>122585</v>
      </c>
      <c r="E507" s="41" t="s">
        <v>379</v>
      </c>
      <c r="F507" s="41" t="s">
        <v>3213</v>
      </c>
      <c r="G507" s="41" t="s">
        <v>10943</v>
      </c>
      <c r="H507" s="42">
        <v>16.75</v>
      </c>
      <c r="I507" s="42">
        <v>20.240000000000002</v>
      </c>
      <c r="J507" s="42">
        <v>3.49</v>
      </c>
      <c r="K507" s="42">
        <v>17.45</v>
      </c>
      <c r="L507" s="43">
        <v>986000</v>
      </c>
      <c r="M507" s="44">
        <f t="shared" si="7"/>
        <v>56504.297994269342</v>
      </c>
      <c r="N507" s="30">
        <v>42461</v>
      </c>
      <c r="O507" s="30" t="s">
        <v>900</v>
      </c>
      <c r="P507" s="26">
        <v>2016</v>
      </c>
      <c r="Q507" s="41"/>
    </row>
    <row r="508" spans="1:17" ht="12.75" customHeight="1" x14ac:dyDescent="0.25">
      <c r="A508" s="40">
        <v>1</v>
      </c>
      <c r="B508" s="27">
        <v>18</v>
      </c>
      <c r="C508" s="40" t="s">
        <v>40</v>
      </c>
      <c r="D508" s="28">
        <v>119417</v>
      </c>
      <c r="E508" s="41" t="s">
        <v>9466</v>
      </c>
      <c r="F508" s="41" t="s">
        <v>3213</v>
      </c>
      <c r="G508" s="41" t="s">
        <v>10944</v>
      </c>
      <c r="H508" s="42">
        <v>0</v>
      </c>
      <c r="I508" s="42">
        <v>4.55</v>
      </c>
      <c r="J508" s="42">
        <v>4.55</v>
      </c>
      <c r="K508" s="42">
        <v>19.678750000000001</v>
      </c>
      <c r="L508" s="43">
        <v>873100</v>
      </c>
      <c r="M508" s="44">
        <f t="shared" si="7"/>
        <v>44367.655465921358</v>
      </c>
      <c r="N508" s="30">
        <v>42412</v>
      </c>
      <c r="O508" s="30" t="s">
        <v>900</v>
      </c>
      <c r="P508" s="26">
        <v>2016</v>
      </c>
      <c r="Q508" s="41"/>
    </row>
    <row r="509" spans="1:17" ht="12.75" customHeight="1" x14ac:dyDescent="0.25">
      <c r="A509" s="40">
        <v>1</v>
      </c>
      <c r="B509" s="27">
        <v>18</v>
      </c>
      <c r="C509" s="40" t="s">
        <v>40</v>
      </c>
      <c r="D509" s="28">
        <v>122466</v>
      </c>
      <c r="E509" s="41" t="s">
        <v>119</v>
      </c>
      <c r="F509" s="41" t="s">
        <v>3213</v>
      </c>
      <c r="G509" s="41" t="s">
        <v>10945</v>
      </c>
      <c r="H509" s="42">
        <v>13.89</v>
      </c>
      <c r="I509" s="42">
        <v>16.510000000000002</v>
      </c>
      <c r="J509" s="42">
        <v>2.62</v>
      </c>
      <c r="K509" s="42">
        <v>9.5629999999999988</v>
      </c>
      <c r="L509" s="43">
        <v>672583</v>
      </c>
      <c r="M509" s="44">
        <f t="shared" si="7"/>
        <v>70331.799644463041</v>
      </c>
      <c r="N509" s="30">
        <v>42545</v>
      </c>
      <c r="O509" s="30" t="s">
        <v>900</v>
      </c>
      <c r="P509" s="26">
        <v>2016</v>
      </c>
      <c r="Q509" s="41"/>
    </row>
    <row r="510" spans="1:17" ht="12.75" customHeight="1" x14ac:dyDescent="0.25">
      <c r="A510" s="40">
        <v>1</v>
      </c>
      <c r="B510" s="27">
        <v>18</v>
      </c>
      <c r="C510" s="40" t="s">
        <v>83</v>
      </c>
      <c r="D510" s="28">
        <v>122459</v>
      </c>
      <c r="E510" s="41" t="s">
        <v>139</v>
      </c>
      <c r="F510" s="41" t="s">
        <v>3213</v>
      </c>
      <c r="G510" s="41" t="s">
        <v>10946</v>
      </c>
      <c r="H510" s="42">
        <v>11.12</v>
      </c>
      <c r="I510" s="42">
        <v>13.9</v>
      </c>
      <c r="J510" s="42">
        <v>2.78</v>
      </c>
      <c r="K510" s="42">
        <v>13.9</v>
      </c>
      <c r="L510" s="43">
        <v>1228300</v>
      </c>
      <c r="M510" s="44">
        <f t="shared" si="7"/>
        <v>88366.906474820134</v>
      </c>
      <c r="N510" s="30">
        <v>42461</v>
      </c>
      <c r="O510" s="30" t="s">
        <v>900</v>
      </c>
      <c r="P510" s="26">
        <v>2016</v>
      </c>
      <c r="Q510" s="41"/>
    </row>
    <row r="511" spans="1:17" ht="12.75" customHeight="1" x14ac:dyDescent="0.25">
      <c r="A511" s="26">
        <v>1</v>
      </c>
      <c r="B511" s="27">
        <v>18</v>
      </c>
      <c r="C511" s="26" t="s">
        <v>40</v>
      </c>
      <c r="D511" s="28">
        <v>123996</v>
      </c>
      <c r="E511" s="26" t="s">
        <v>363</v>
      </c>
      <c r="F511" s="26" t="s">
        <v>3213</v>
      </c>
      <c r="G511" s="26" t="s">
        <v>3627</v>
      </c>
      <c r="H511" s="26">
        <v>12</v>
      </c>
      <c r="I511" s="26">
        <v>15.01</v>
      </c>
      <c r="J511" s="26">
        <v>3.01</v>
      </c>
      <c r="K511" s="26">
        <v>15.05</v>
      </c>
      <c r="L511" s="26">
        <v>1097400</v>
      </c>
      <c r="M511" s="29">
        <f t="shared" si="7"/>
        <v>72916.943521594687</v>
      </c>
      <c r="N511" s="30">
        <v>42867</v>
      </c>
      <c r="O511" s="26" t="s">
        <v>900</v>
      </c>
      <c r="P511" s="26">
        <v>2017</v>
      </c>
      <c r="Q511" s="26"/>
    </row>
    <row r="512" spans="1:17" ht="12.75" customHeight="1" x14ac:dyDescent="0.25">
      <c r="A512" s="26">
        <v>1</v>
      </c>
      <c r="B512" s="27">
        <v>18</v>
      </c>
      <c r="C512" s="26" t="s">
        <v>40</v>
      </c>
      <c r="D512" s="28">
        <v>123963</v>
      </c>
      <c r="E512" s="26" t="s">
        <v>6525</v>
      </c>
      <c r="F512" s="26" t="s">
        <v>3213</v>
      </c>
      <c r="G512" s="26" t="s">
        <v>10947</v>
      </c>
      <c r="H512" s="26">
        <v>11.6</v>
      </c>
      <c r="I512" s="26">
        <v>16</v>
      </c>
      <c r="J512" s="26">
        <v>4.4000000000000004</v>
      </c>
      <c r="K512" s="26">
        <v>13.2</v>
      </c>
      <c r="L512" s="26">
        <v>942000</v>
      </c>
      <c r="M512" s="29">
        <f t="shared" si="7"/>
        <v>71363.636363636368</v>
      </c>
      <c r="N512" s="30">
        <v>42825</v>
      </c>
      <c r="O512" s="26" t="s">
        <v>900</v>
      </c>
      <c r="P512" s="26">
        <v>2017</v>
      </c>
      <c r="Q512" s="26"/>
    </row>
    <row r="513" spans="1:17" ht="12.75" customHeight="1" x14ac:dyDescent="0.25">
      <c r="A513" s="26">
        <v>1</v>
      </c>
      <c r="B513" s="27">
        <v>18</v>
      </c>
      <c r="C513" s="26" t="s">
        <v>169</v>
      </c>
      <c r="D513" s="28">
        <v>124002</v>
      </c>
      <c r="E513" s="26" t="s">
        <v>385</v>
      </c>
      <c r="F513" s="26" t="s">
        <v>3213</v>
      </c>
      <c r="G513" s="26" t="s">
        <v>10948</v>
      </c>
      <c r="H513" s="26">
        <v>10.14</v>
      </c>
      <c r="I513" s="26">
        <v>13.72</v>
      </c>
      <c r="J513" s="26">
        <v>3.58</v>
      </c>
      <c r="K513" s="26">
        <v>14.32</v>
      </c>
      <c r="L513" s="26">
        <v>908898</v>
      </c>
      <c r="M513" s="29">
        <f t="shared" si="7"/>
        <v>63470.530726256984</v>
      </c>
      <c r="N513" s="30">
        <v>42909</v>
      </c>
      <c r="O513" s="26" t="s">
        <v>900</v>
      </c>
      <c r="P513" s="26">
        <v>2017</v>
      </c>
      <c r="Q513" s="26"/>
    </row>
    <row r="514" spans="1:17" ht="12.75" customHeight="1" x14ac:dyDescent="0.25">
      <c r="A514" s="32">
        <v>1</v>
      </c>
      <c r="B514" s="27">
        <v>18</v>
      </c>
      <c r="C514" s="33" t="s">
        <v>40</v>
      </c>
      <c r="D514" s="28">
        <v>126477</v>
      </c>
      <c r="E514" s="33" t="s">
        <v>2501</v>
      </c>
      <c r="F514" s="33" t="s">
        <v>3213</v>
      </c>
      <c r="G514" s="33" t="s">
        <v>4866</v>
      </c>
      <c r="H514" s="28">
        <v>3.5</v>
      </c>
      <c r="I514" s="28">
        <v>5.89</v>
      </c>
      <c r="J514" s="28">
        <v>2.39</v>
      </c>
      <c r="K514" s="28">
        <v>9.56</v>
      </c>
      <c r="L514" s="34">
        <v>1709266</v>
      </c>
      <c r="M514" s="35">
        <f t="shared" ref="M514:M577" si="8">L514/K514</f>
        <v>178793.51464435147</v>
      </c>
      <c r="N514" s="36">
        <v>43231</v>
      </c>
      <c r="O514" s="33" t="s">
        <v>900</v>
      </c>
      <c r="P514" s="26">
        <v>2018</v>
      </c>
      <c r="Q514" s="26"/>
    </row>
    <row r="515" spans="1:17" ht="12.75" customHeight="1" x14ac:dyDescent="0.25">
      <c r="A515" s="32">
        <v>1</v>
      </c>
      <c r="B515" s="27">
        <v>18</v>
      </c>
      <c r="C515" s="33" t="s">
        <v>40</v>
      </c>
      <c r="D515" s="28">
        <v>126064</v>
      </c>
      <c r="E515" s="33" t="s">
        <v>2501</v>
      </c>
      <c r="F515" s="33" t="s">
        <v>3213</v>
      </c>
      <c r="G515" s="33" t="s">
        <v>4626</v>
      </c>
      <c r="H515" s="28">
        <v>0</v>
      </c>
      <c r="I515" s="28">
        <v>3.5</v>
      </c>
      <c r="J515" s="28">
        <v>3.5</v>
      </c>
      <c r="K515" s="28">
        <v>14</v>
      </c>
      <c r="L515" s="34">
        <v>1672400</v>
      </c>
      <c r="M515" s="35">
        <f t="shared" si="8"/>
        <v>119457.14285714286</v>
      </c>
      <c r="N515" s="36">
        <v>43231</v>
      </c>
      <c r="O515" s="33" t="s">
        <v>900</v>
      </c>
      <c r="P515" s="26">
        <v>2018</v>
      </c>
      <c r="Q515" s="26"/>
    </row>
    <row r="516" spans="1:17" ht="12.75" customHeight="1" x14ac:dyDescent="0.25">
      <c r="A516" s="32">
        <v>1</v>
      </c>
      <c r="B516" s="27">
        <v>18</v>
      </c>
      <c r="C516" s="33" t="s">
        <v>83</v>
      </c>
      <c r="D516" s="28">
        <v>126055</v>
      </c>
      <c r="E516" s="33" t="s">
        <v>137</v>
      </c>
      <c r="F516" s="33" t="s">
        <v>3213</v>
      </c>
      <c r="G516" s="33" t="s">
        <v>10949</v>
      </c>
      <c r="H516" s="28">
        <v>13.62</v>
      </c>
      <c r="I516" s="28">
        <v>14.73</v>
      </c>
      <c r="J516" s="28">
        <v>1.1100000000000001</v>
      </c>
      <c r="K516" s="28">
        <v>5.55</v>
      </c>
      <c r="L516" s="34">
        <v>676100</v>
      </c>
      <c r="M516" s="35">
        <f t="shared" si="8"/>
        <v>121819.81981981982</v>
      </c>
      <c r="N516" s="36">
        <v>43140</v>
      </c>
      <c r="O516" s="33" t="s">
        <v>900</v>
      </c>
      <c r="P516" s="26">
        <v>2018</v>
      </c>
      <c r="Q516" s="26"/>
    </row>
    <row r="517" spans="1:17" ht="12.75" customHeight="1" x14ac:dyDescent="0.25">
      <c r="A517" s="32">
        <v>1</v>
      </c>
      <c r="B517" s="27">
        <v>18</v>
      </c>
      <c r="C517" s="33" t="s">
        <v>169</v>
      </c>
      <c r="D517" s="28">
        <v>126035</v>
      </c>
      <c r="E517" s="33" t="s">
        <v>119</v>
      </c>
      <c r="F517" s="33" t="s">
        <v>3213</v>
      </c>
      <c r="G517" s="33" t="s">
        <v>10950</v>
      </c>
      <c r="H517" s="28">
        <v>4.93</v>
      </c>
      <c r="I517" s="28">
        <v>7.19</v>
      </c>
      <c r="J517" s="28">
        <v>2.2599999999999998</v>
      </c>
      <c r="K517" s="28">
        <v>9.0399999999999991</v>
      </c>
      <c r="L517" s="34">
        <v>1155000</v>
      </c>
      <c r="M517" s="35">
        <f t="shared" si="8"/>
        <v>127765.48672566372</v>
      </c>
      <c r="N517" s="36">
        <v>43140</v>
      </c>
      <c r="O517" s="33" t="s">
        <v>900</v>
      </c>
      <c r="P517" s="26">
        <v>2018</v>
      </c>
      <c r="Q517" s="26"/>
    </row>
    <row r="518" spans="1:17" ht="12.75" customHeight="1" x14ac:dyDescent="0.25">
      <c r="A518" s="32">
        <v>1</v>
      </c>
      <c r="B518" s="27">
        <v>18</v>
      </c>
      <c r="C518" s="33" t="s">
        <v>40</v>
      </c>
      <c r="D518" s="28">
        <v>126036</v>
      </c>
      <c r="E518" s="33" t="s">
        <v>119</v>
      </c>
      <c r="F518" s="33" t="s">
        <v>3213</v>
      </c>
      <c r="G518" s="33" t="s">
        <v>10951</v>
      </c>
      <c r="H518" s="28">
        <v>0</v>
      </c>
      <c r="I518" s="28">
        <v>1.1499999999999999</v>
      </c>
      <c r="J518" s="28">
        <v>1.1499999999999999</v>
      </c>
      <c r="K518" s="28">
        <v>4.5999999999999996</v>
      </c>
      <c r="L518" s="34">
        <v>542100</v>
      </c>
      <c r="M518" s="35">
        <f t="shared" si="8"/>
        <v>117847.82608695653</v>
      </c>
      <c r="N518" s="36">
        <v>43140</v>
      </c>
      <c r="O518" s="33" t="s">
        <v>900</v>
      </c>
      <c r="P518" s="26">
        <v>2018</v>
      </c>
      <c r="Q518" s="26"/>
    </row>
    <row r="519" spans="1:17" ht="12.75" customHeight="1" x14ac:dyDescent="0.25">
      <c r="A519" s="32">
        <v>1</v>
      </c>
      <c r="B519" s="27">
        <v>18</v>
      </c>
      <c r="C519" s="33" t="s">
        <v>83</v>
      </c>
      <c r="D519" s="28">
        <v>126073</v>
      </c>
      <c r="E519" s="33" t="s">
        <v>647</v>
      </c>
      <c r="F519" s="33" t="s">
        <v>3213</v>
      </c>
      <c r="G519" s="33" t="s">
        <v>4636</v>
      </c>
      <c r="H519" s="28">
        <v>15.8</v>
      </c>
      <c r="I519" s="28">
        <v>16.600000000000001</v>
      </c>
      <c r="J519" s="28">
        <v>0.8</v>
      </c>
      <c r="K519" s="28">
        <v>3.2</v>
      </c>
      <c r="L519" s="34">
        <v>406310</v>
      </c>
      <c r="M519" s="35">
        <f t="shared" si="8"/>
        <v>126971.875</v>
      </c>
      <c r="N519" s="36">
        <v>43231</v>
      </c>
      <c r="O519" s="33" t="s">
        <v>900</v>
      </c>
      <c r="P519" s="26">
        <v>2018</v>
      </c>
      <c r="Q519" s="26"/>
    </row>
    <row r="520" spans="1:17" ht="12.75" customHeight="1" x14ac:dyDescent="0.25">
      <c r="A520" s="32">
        <v>1</v>
      </c>
      <c r="B520" s="27">
        <v>18</v>
      </c>
      <c r="C520" s="33" t="s">
        <v>83</v>
      </c>
      <c r="D520" s="28">
        <v>126075</v>
      </c>
      <c r="E520" s="33" t="s">
        <v>647</v>
      </c>
      <c r="F520" s="33" t="s">
        <v>3213</v>
      </c>
      <c r="G520" s="33" t="s">
        <v>4639</v>
      </c>
      <c r="H520" s="28">
        <v>20.73</v>
      </c>
      <c r="I520" s="28">
        <v>24.3</v>
      </c>
      <c r="J520" s="28">
        <v>3.57</v>
      </c>
      <c r="K520" s="28">
        <v>21.42</v>
      </c>
      <c r="L520" s="34">
        <v>2858120</v>
      </c>
      <c r="M520" s="35">
        <f t="shared" si="8"/>
        <v>133432.30625583566</v>
      </c>
      <c r="N520" s="36">
        <v>43231</v>
      </c>
      <c r="O520" s="33" t="s">
        <v>900</v>
      </c>
      <c r="P520" s="26">
        <v>2018</v>
      </c>
      <c r="Q520" s="26"/>
    </row>
    <row r="521" spans="1:17" ht="12.75" customHeight="1" x14ac:dyDescent="0.25">
      <c r="A521" s="26">
        <v>1</v>
      </c>
      <c r="B521" s="26">
        <f>VLOOKUP(C521,[1]Sheet6!B:D,3,FALSE)</f>
        <v>18</v>
      </c>
      <c r="C521" s="26" t="s">
        <v>169</v>
      </c>
      <c r="D521" s="26">
        <v>127823</v>
      </c>
      <c r="E521" s="26" t="s">
        <v>385</v>
      </c>
      <c r="F521" s="26" t="s">
        <v>3213</v>
      </c>
      <c r="G521" s="26" t="s">
        <v>10465</v>
      </c>
      <c r="H521" s="26">
        <v>20.52</v>
      </c>
      <c r="I521" s="26">
        <v>22.8</v>
      </c>
      <c r="J521" s="26">
        <v>2.2799999999999998</v>
      </c>
      <c r="K521" s="26">
        <v>11.4</v>
      </c>
      <c r="L521" s="34">
        <v>1046970</v>
      </c>
      <c r="M521" s="35">
        <f t="shared" si="8"/>
        <v>91839.473684210519</v>
      </c>
      <c r="N521" s="49">
        <v>43504</v>
      </c>
      <c r="O521" s="26" t="s">
        <v>900</v>
      </c>
      <c r="P521" s="26">
        <v>2019</v>
      </c>
      <c r="Q521" s="26"/>
    </row>
    <row r="522" spans="1:17" ht="12.75" customHeight="1" x14ac:dyDescent="0.25">
      <c r="A522" s="26">
        <v>1</v>
      </c>
      <c r="B522" s="26">
        <f>VLOOKUP(C522,[1]Sheet6!B:D,3,FALSE)</f>
        <v>18</v>
      </c>
      <c r="C522" s="26" t="s">
        <v>40</v>
      </c>
      <c r="D522" s="26">
        <v>127829</v>
      </c>
      <c r="E522" s="26" t="s">
        <v>50</v>
      </c>
      <c r="F522" s="26" t="s">
        <v>3213</v>
      </c>
      <c r="G522" s="26" t="s">
        <v>10434</v>
      </c>
      <c r="H522" s="26">
        <v>7.24</v>
      </c>
      <c r="I522" s="26">
        <v>8.16</v>
      </c>
      <c r="J522" s="26">
        <v>0.92</v>
      </c>
      <c r="K522" s="26">
        <v>3.68</v>
      </c>
      <c r="L522" s="34">
        <v>525000</v>
      </c>
      <c r="M522" s="35">
        <f t="shared" si="8"/>
        <v>142663.04347826086</v>
      </c>
      <c r="N522" s="49">
        <v>43553</v>
      </c>
      <c r="O522" s="26" t="s">
        <v>900</v>
      </c>
      <c r="P522" s="26">
        <v>2019</v>
      </c>
      <c r="Q522" s="26"/>
    </row>
    <row r="523" spans="1:17" ht="12.75" customHeight="1" x14ac:dyDescent="0.25">
      <c r="A523" s="27">
        <v>1</v>
      </c>
      <c r="B523" s="27">
        <v>19</v>
      </c>
      <c r="C523" s="27" t="s">
        <v>181</v>
      </c>
      <c r="D523" s="28" t="s">
        <v>10952</v>
      </c>
      <c r="E523" s="26" t="s">
        <v>122</v>
      </c>
      <c r="F523" s="26" t="s">
        <v>3213</v>
      </c>
      <c r="G523" s="26" t="s">
        <v>10953</v>
      </c>
      <c r="H523" s="37">
        <v>4.96</v>
      </c>
      <c r="I523" s="37">
        <v>11.39</v>
      </c>
      <c r="J523" s="37">
        <v>6.43</v>
      </c>
      <c r="K523" s="37">
        <v>27.2</v>
      </c>
      <c r="L523" s="38">
        <v>4120070</v>
      </c>
      <c r="M523" s="29">
        <f t="shared" si="8"/>
        <v>151473.16176470587</v>
      </c>
      <c r="N523" s="50">
        <v>41614</v>
      </c>
      <c r="O523" s="26" t="s">
        <v>10721</v>
      </c>
      <c r="P523" s="26">
        <v>2014</v>
      </c>
      <c r="Q523" s="26"/>
    </row>
    <row r="524" spans="1:17" ht="12.75" customHeight="1" x14ac:dyDescent="0.25">
      <c r="A524" s="27">
        <v>1</v>
      </c>
      <c r="B524" s="27">
        <v>19</v>
      </c>
      <c r="C524" s="27" t="s">
        <v>181</v>
      </c>
      <c r="D524" s="28" t="s">
        <v>10954</v>
      </c>
      <c r="E524" s="26" t="s">
        <v>122</v>
      </c>
      <c r="F524" s="26" t="s">
        <v>3213</v>
      </c>
      <c r="G524" s="26" t="s">
        <v>10955</v>
      </c>
      <c r="H524" s="37">
        <v>11.39</v>
      </c>
      <c r="I524" s="37">
        <v>17.37</v>
      </c>
      <c r="J524" s="37">
        <v>5.98</v>
      </c>
      <c r="K524" s="37">
        <v>13</v>
      </c>
      <c r="L524" s="38">
        <v>3945556</v>
      </c>
      <c r="M524" s="29">
        <f t="shared" si="8"/>
        <v>303504.30769230769</v>
      </c>
      <c r="N524" s="50">
        <v>41614</v>
      </c>
      <c r="O524" s="26" t="s">
        <v>10721</v>
      </c>
      <c r="P524" s="26">
        <v>2014</v>
      </c>
      <c r="Q524" s="26"/>
    </row>
    <row r="525" spans="1:17" ht="12.75" customHeight="1" x14ac:dyDescent="0.25">
      <c r="A525" s="27">
        <v>1</v>
      </c>
      <c r="B525" s="27">
        <v>19</v>
      </c>
      <c r="C525" s="27" t="s">
        <v>256</v>
      </c>
      <c r="D525" s="28" t="s">
        <v>10956</v>
      </c>
      <c r="E525" s="26" t="s">
        <v>122</v>
      </c>
      <c r="F525" s="26" t="s">
        <v>3213</v>
      </c>
      <c r="G525" s="26" t="s">
        <v>10957</v>
      </c>
      <c r="H525" s="37">
        <v>0</v>
      </c>
      <c r="I525" s="37">
        <v>7.55</v>
      </c>
      <c r="J525" s="37">
        <v>7.55</v>
      </c>
      <c r="K525" s="37">
        <v>8</v>
      </c>
      <c r="L525" s="38">
        <v>3692500</v>
      </c>
      <c r="M525" s="29">
        <f t="shared" si="8"/>
        <v>461562.5</v>
      </c>
      <c r="N525" s="50">
        <v>41614</v>
      </c>
      <c r="O525" s="26" t="s">
        <v>10721</v>
      </c>
      <c r="P525" s="26">
        <v>2014</v>
      </c>
      <c r="Q525" s="26"/>
    </row>
    <row r="526" spans="1:17" ht="12.75" customHeight="1" x14ac:dyDescent="0.25">
      <c r="A526" s="27">
        <v>1</v>
      </c>
      <c r="B526" s="27">
        <v>19</v>
      </c>
      <c r="C526" s="27" t="s">
        <v>256</v>
      </c>
      <c r="D526" s="28" t="s">
        <v>10958</v>
      </c>
      <c r="E526" s="26" t="s">
        <v>363</v>
      </c>
      <c r="F526" s="26" t="s">
        <v>3213</v>
      </c>
      <c r="G526" s="26" t="s">
        <v>10959</v>
      </c>
      <c r="H526" s="37">
        <v>0</v>
      </c>
      <c r="I526" s="37">
        <v>7</v>
      </c>
      <c r="J526" s="37">
        <v>7</v>
      </c>
      <c r="K526" s="37">
        <v>15.253000000000002</v>
      </c>
      <c r="L526" s="38">
        <v>920706.02</v>
      </c>
      <c r="M526" s="29">
        <f t="shared" si="8"/>
        <v>60362.290696912074</v>
      </c>
      <c r="N526" s="50">
        <v>41733</v>
      </c>
      <c r="O526" s="26" t="s">
        <v>900</v>
      </c>
      <c r="P526" s="26">
        <v>2014</v>
      </c>
      <c r="Q526" s="26"/>
    </row>
    <row r="527" spans="1:17" ht="12.75" customHeight="1" x14ac:dyDescent="0.25">
      <c r="A527" s="27">
        <v>1</v>
      </c>
      <c r="B527" s="27">
        <v>19</v>
      </c>
      <c r="C527" s="27" t="s">
        <v>90</v>
      </c>
      <c r="D527" s="28" t="s">
        <v>10960</v>
      </c>
      <c r="E527" s="26" t="s">
        <v>545</v>
      </c>
      <c r="F527" s="26" t="s">
        <v>3213</v>
      </c>
      <c r="G527" s="26" t="s">
        <v>10961</v>
      </c>
      <c r="H527" s="37">
        <v>6.09</v>
      </c>
      <c r="I527" s="37">
        <v>12.34</v>
      </c>
      <c r="J527" s="37">
        <v>6.25</v>
      </c>
      <c r="K527" s="37">
        <v>3.33</v>
      </c>
      <c r="L527" s="38">
        <v>1842118.99</v>
      </c>
      <c r="M527" s="29">
        <f t="shared" si="8"/>
        <v>553188.88588588592</v>
      </c>
      <c r="N527" s="50">
        <v>41733</v>
      </c>
      <c r="O527" s="26" t="s">
        <v>900</v>
      </c>
      <c r="P527" s="26">
        <v>2014</v>
      </c>
      <c r="Q527" s="26"/>
    </row>
    <row r="528" spans="1:17" ht="12.75" customHeight="1" x14ac:dyDescent="0.25">
      <c r="A528" s="27">
        <v>1</v>
      </c>
      <c r="B528" s="27">
        <v>19</v>
      </c>
      <c r="C528" s="27" t="s">
        <v>292</v>
      </c>
      <c r="D528" s="28" t="s">
        <v>10962</v>
      </c>
      <c r="E528" s="26" t="s">
        <v>4511</v>
      </c>
      <c r="F528" s="26" t="s">
        <v>3213</v>
      </c>
      <c r="G528" s="26" t="s">
        <v>10963</v>
      </c>
      <c r="H528" s="37">
        <v>8.34</v>
      </c>
      <c r="I528" s="37">
        <v>10.050000000000001</v>
      </c>
      <c r="J528" s="37">
        <v>1.71</v>
      </c>
      <c r="K528" s="37">
        <v>3.42</v>
      </c>
      <c r="L528" s="38">
        <v>351000</v>
      </c>
      <c r="M528" s="29">
        <f t="shared" si="8"/>
        <v>102631.57894736843</v>
      </c>
      <c r="N528" s="50">
        <v>41733</v>
      </c>
      <c r="O528" s="26" t="s">
        <v>900</v>
      </c>
      <c r="P528" s="26">
        <v>2014</v>
      </c>
      <c r="Q528" s="26"/>
    </row>
    <row r="529" spans="1:17" ht="12.75" customHeight="1" x14ac:dyDescent="0.25">
      <c r="A529" s="27">
        <v>1</v>
      </c>
      <c r="B529" s="27">
        <v>19</v>
      </c>
      <c r="C529" s="26" t="s">
        <v>181</v>
      </c>
      <c r="D529" s="28" t="s">
        <v>9690</v>
      </c>
      <c r="E529" s="26" t="s">
        <v>50</v>
      </c>
      <c r="F529" s="26" t="s">
        <v>3213</v>
      </c>
      <c r="G529" s="26" t="s">
        <v>10964</v>
      </c>
      <c r="H529" s="37">
        <v>19.07</v>
      </c>
      <c r="I529" s="37">
        <v>24.08</v>
      </c>
      <c r="J529" s="37">
        <v>5.01</v>
      </c>
      <c r="K529" s="37">
        <v>10.02</v>
      </c>
      <c r="L529" s="38">
        <v>832946.03</v>
      </c>
      <c r="M529" s="29">
        <f t="shared" si="8"/>
        <v>83128.346307385233</v>
      </c>
      <c r="N529" s="39">
        <v>41782</v>
      </c>
      <c r="O529" s="26" t="s">
        <v>900</v>
      </c>
      <c r="P529" s="26">
        <v>2014</v>
      </c>
      <c r="Q529" s="26"/>
    </row>
    <row r="530" spans="1:17" ht="12.75" customHeight="1" x14ac:dyDescent="0.25">
      <c r="A530" s="40">
        <v>1</v>
      </c>
      <c r="B530" s="27">
        <v>19</v>
      </c>
      <c r="C530" s="41" t="s">
        <v>287</v>
      </c>
      <c r="D530" s="28" t="s">
        <v>9797</v>
      </c>
      <c r="E530" s="41" t="s">
        <v>114</v>
      </c>
      <c r="F530" s="41" t="s">
        <v>3213</v>
      </c>
      <c r="G530" s="41" t="s">
        <v>10965</v>
      </c>
      <c r="H530" s="42">
        <v>7.28</v>
      </c>
      <c r="I530" s="42">
        <v>16.240000000000002</v>
      </c>
      <c r="J530" s="42">
        <v>8.9600000000000009</v>
      </c>
      <c r="K530" s="42">
        <v>35.840000000000003</v>
      </c>
      <c r="L530" s="43">
        <v>5837000</v>
      </c>
      <c r="M530" s="44">
        <f t="shared" si="8"/>
        <v>162862.72321428571</v>
      </c>
      <c r="N530" s="30">
        <v>41978</v>
      </c>
      <c r="O530" s="41" t="s">
        <v>10721</v>
      </c>
      <c r="P530" s="26">
        <v>2015</v>
      </c>
      <c r="Q530" s="41"/>
    </row>
    <row r="531" spans="1:17" ht="12.75" customHeight="1" x14ac:dyDescent="0.25">
      <c r="A531" s="40">
        <v>1</v>
      </c>
      <c r="B531" s="27">
        <v>19</v>
      </c>
      <c r="C531" s="41" t="s">
        <v>287</v>
      </c>
      <c r="D531" s="28" t="s">
        <v>9149</v>
      </c>
      <c r="E531" s="41" t="s">
        <v>363</v>
      </c>
      <c r="F531" s="41" t="s">
        <v>3213</v>
      </c>
      <c r="G531" s="41" t="s">
        <v>10966</v>
      </c>
      <c r="H531" s="42">
        <v>2.87</v>
      </c>
      <c r="I531" s="42">
        <v>5.51</v>
      </c>
      <c r="J531" s="42">
        <v>2.64</v>
      </c>
      <c r="K531" s="42">
        <v>5.4</v>
      </c>
      <c r="L531" s="43">
        <v>1074900</v>
      </c>
      <c r="M531" s="44">
        <f t="shared" si="8"/>
        <v>199055.55555555553</v>
      </c>
      <c r="N531" s="30">
        <v>42048</v>
      </c>
      <c r="O531" s="41" t="s">
        <v>900</v>
      </c>
      <c r="P531" s="26">
        <v>2015</v>
      </c>
      <c r="Q531" s="41"/>
    </row>
    <row r="532" spans="1:17" ht="12.75" customHeight="1" x14ac:dyDescent="0.25">
      <c r="A532" s="40">
        <v>1</v>
      </c>
      <c r="B532" s="27">
        <v>19</v>
      </c>
      <c r="C532" s="41" t="s">
        <v>90</v>
      </c>
      <c r="D532" s="28" t="s">
        <v>8115</v>
      </c>
      <c r="E532" s="41" t="s">
        <v>435</v>
      </c>
      <c r="F532" s="41" t="s">
        <v>3213</v>
      </c>
      <c r="G532" s="41" t="s">
        <v>10967</v>
      </c>
      <c r="H532" s="42">
        <v>0</v>
      </c>
      <c r="I532" s="42">
        <v>10.45</v>
      </c>
      <c r="J532" s="42">
        <v>10.45</v>
      </c>
      <c r="K532" s="42">
        <v>20.9</v>
      </c>
      <c r="L532" s="43">
        <v>1084000</v>
      </c>
      <c r="M532" s="44">
        <f t="shared" si="8"/>
        <v>51866.028708133977</v>
      </c>
      <c r="N532" s="30">
        <v>42195</v>
      </c>
      <c r="O532" s="41" t="s">
        <v>900</v>
      </c>
      <c r="P532" s="26">
        <v>2015</v>
      </c>
      <c r="Q532" s="41"/>
    </row>
    <row r="533" spans="1:17" ht="12.75" customHeight="1" x14ac:dyDescent="0.25">
      <c r="A533" s="40">
        <v>1</v>
      </c>
      <c r="B533" s="27">
        <v>19</v>
      </c>
      <c r="C533" s="41" t="s">
        <v>287</v>
      </c>
      <c r="D533" s="28" t="s">
        <v>9151</v>
      </c>
      <c r="E533" s="41" t="s">
        <v>385</v>
      </c>
      <c r="F533" s="41" t="s">
        <v>3213</v>
      </c>
      <c r="G533" s="41" t="s">
        <v>10968</v>
      </c>
      <c r="H533" s="42">
        <v>16.559999999999999</v>
      </c>
      <c r="I533" s="42">
        <v>18.100000000000001</v>
      </c>
      <c r="J533" s="42">
        <v>1.54</v>
      </c>
      <c r="K533" s="42">
        <v>5.5901999999999994</v>
      </c>
      <c r="L533" s="43">
        <v>418000</v>
      </c>
      <c r="M533" s="44">
        <f t="shared" si="8"/>
        <v>74773.711137347505</v>
      </c>
      <c r="N533" s="30">
        <v>42048</v>
      </c>
      <c r="O533" s="41" t="s">
        <v>900</v>
      </c>
      <c r="P533" s="26">
        <v>2015</v>
      </c>
      <c r="Q533" s="41"/>
    </row>
    <row r="534" spans="1:17" ht="12.75" customHeight="1" x14ac:dyDescent="0.25">
      <c r="A534" s="40">
        <v>1</v>
      </c>
      <c r="B534" s="27">
        <v>19</v>
      </c>
      <c r="C534" s="41" t="s">
        <v>181</v>
      </c>
      <c r="D534" s="28" t="s">
        <v>8075</v>
      </c>
      <c r="E534" s="41" t="s">
        <v>50</v>
      </c>
      <c r="F534" s="41" t="s">
        <v>3213</v>
      </c>
      <c r="G534" s="41" t="s">
        <v>10969</v>
      </c>
      <c r="H534" s="42">
        <v>28.71</v>
      </c>
      <c r="I534" s="42">
        <v>32.35</v>
      </c>
      <c r="J534" s="42">
        <v>3.64</v>
      </c>
      <c r="K534" s="42">
        <v>16.441880000000001</v>
      </c>
      <c r="L534" s="43">
        <v>1499371</v>
      </c>
      <c r="M534" s="44">
        <f t="shared" si="8"/>
        <v>91192.187268122623</v>
      </c>
      <c r="N534" s="30">
        <v>42048</v>
      </c>
      <c r="O534" s="41" t="s">
        <v>900</v>
      </c>
      <c r="P534" s="26">
        <v>2015</v>
      </c>
      <c r="Q534" s="41"/>
    </row>
    <row r="535" spans="1:17" ht="12.75" customHeight="1" x14ac:dyDescent="0.25">
      <c r="A535" s="40">
        <v>1</v>
      </c>
      <c r="B535" s="27">
        <v>19</v>
      </c>
      <c r="C535" s="40" t="s">
        <v>271</v>
      </c>
      <c r="D535" s="28">
        <v>122462</v>
      </c>
      <c r="E535" s="41" t="s">
        <v>545</v>
      </c>
      <c r="F535" s="41" t="s">
        <v>3213</v>
      </c>
      <c r="G535" s="41" t="s">
        <v>10970</v>
      </c>
      <c r="H535" s="42">
        <v>7.01</v>
      </c>
      <c r="I535" s="42">
        <v>8.8800000000000008</v>
      </c>
      <c r="J535" s="42">
        <v>1.87</v>
      </c>
      <c r="K535" s="42">
        <v>9.35</v>
      </c>
      <c r="L535" s="43">
        <v>774580</v>
      </c>
      <c r="M535" s="44">
        <f t="shared" si="8"/>
        <v>82842.780748663106</v>
      </c>
      <c r="N535" s="30">
        <v>42545</v>
      </c>
      <c r="O535" s="30" t="s">
        <v>900</v>
      </c>
      <c r="P535" s="26">
        <v>2016</v>
      </c>
      <c r="Q535" s="41"/>
    </row>
    <row r="536" spans="1:17" ht="12.75" customHeight="1" x14ac:dyDescent="0.25">
      <c r="A536" s="40">
        <v>1</v>
      </c>
      <c r="B536" s="27">
        <v>19</v>
      </c>
      <c r="C536" s="40" t="s">
        <v>90</v>
      </c>
      <c r="D536" s="28">
        <v>119405</v>
      </c>
      <c r="E536" s="41" t="s">
        <v>137</v>
      </c>
      <c r="F536" s="41" t="s">
        <v>3213</v>
      </c>
      <c r="G536" s="41" t="s">
        <v>10971</v>
      </c>
      <c r="H536" s="42">
        <v>0</v>
      </c>
      <c r="I536" s="42">
        <v>2.61</v>
      </c>
      <c r="J536" s="42">
        <v>2.61</v>
      </c>
      <c r="K536" s="42">
        <v>11.196900000000001</v>
      </c>
      <c r="L536" s="43">
        <v>1370018</v>
      </c>
      <c r="M536" s="44">
        <f t="shared" si="8"/>
        <v>122356.90235690234</v>
      </c>
      <c r="N536" s="30">
        <v>42545</v>
      </c>
      <c r="O536" s="30" t="s">
        <v>900</v>
      </c>
      <c r="P536" s="26">
        <v>2016</v>
      </c>
      <c r="Q536" s="41"/>
    </row>
    <row r="537" spans="1:17" ht="12.75" customHeight="1" x14ac:dyDescent="0.25">
      <c r="A537" s="40">
        <v>1</v>
      </c>
      <c r="B537" s="27">
        <v>19</v>
      </c>
      <c r="C537" s="40" t="s">
        <v>181</v>
      </c>
      <c r="D537" s="28">
        <v>122467</v>
      </c>
      <c r="E537" s="41" t="s">
        <v>50</v>
      </c>
      <c r="F537" s="41" t="s">
        <v>3213</v>
      </c>
      <c r="G537" s="41" t="s">
        <v>3177</v>
      </c>
      <c r="H537" s="42">
        <v>13.43</v>
      </c>
      <c r="I537" s="42">
        <v>19.059999999999999</v>
      </c>
      <c r="J537" s="42">
        <v>5.63</v>
      </c>
      <c r="K537" s="42">
        <v>12.5549</v>
      </c>
      <c r="L537" s="43">
        <v>754577</v>
      </c>
      <c r="M537" s="44">
        <f t="shared" si="8"/>
        <v>60102.191176353459</v>
      </c>
      <c r="N537" s="30">
        <v>42545</v>
      </c>
      <c r="O537" s="30" t="s">
        <v>900</v>
      </c>
      <c r="P537" s="26">
        <v>2016</v>
      </c>
      <c r="Q537" s="41"/>
    </row>
    <row r="538" spans="1:17" ht="12.75" customHeight="1" x14ac:dyDescent="0.25">
      <c r="A538" s="26">
        <v>1</v>
      </c>
      <c r="B538" s="27">
        <v>19</v>
      </c>
      <c r="C538" s="26" t="s">
        <v>181</v>
      </c>
      <c r="D538" s="28">
        <v>123973</v>
      </c>
      <c r="E538" s="26" t="s">
        <v>1772</v>
      </c>
      <c r="F538" s="26" t="s">
        <v>3213</v>
      </c>
      <c r="G538" s="26" t="s">
        <v>10972</v>
      </c>
      <c r="H538" s="26">
        <v>11.54</v>
      </c>
      <c r="I538" s="26">
        <v>16.559999999999999</v>
      </c>
      <c r="J538" s="26">
        <v>5.0199999999999996</v>
      </c>
      <c r="K538" s="26">
        <v>10.039999999999999</v>
      </c>
      <c r="L538" s="26">
        <v>579000</v>
      </c>
      <c r="M538" s="29">
        <f t="shared" si="8"/>
        <v>57669.322709163353</v>
      </c>
      <c r="N538" s="30">
        <v>42825</v>
      </c>
      <c r="O538" s="26" t="s">
        <v>900</v>
      </c>
      <c r="P538" s="26">
        <v>2017</v>
      </c>
      <c r="Q538" s="26"/>
    </row>
    <row r="539" spans="1:17" ht="12.75" customHeight="1" x14ac:dyDescent="0.25">
      <c r="A539" s="26">
        <v>1</v>
      </c>
      <c r="B539" s="27">
        <v>19</v>
      </c>
      <c r="C539" s="26" t="s">
        <v>181</v>
      </c>
      <c r="D539" s="28">
        <v>123995</v>
      </c>
      <c r="E539" s="26" t="s">
        <v>1772</v>
      </c>
      <c r="F539" s="26" t="s">
        <v>3213</v>
      </c>
      <c r="G539" s="26" t="s">
        <v>3626</v>
      </c>
      <c r="H539" s="26">
        <v>0</v>
      </c>
      <c r="I539" s="26">
        <v>5.47</v>
      </c>
      <c r="J539" s="26">
        <v>5.37</v>
      </c>
      <c r="K539" s="26">
        <v>10.74</v>
      </c>
      <c r="L539" s="26">
        <v>835279</v>
      </c>
      <c r="M539" s="29">
        <f t="shared" si="8"/>
        <v>77772.718808193662</v>
      </c>
      <c r="N539" s="30">
        <v>42909</v>
      </c>
      <c r="O539" s="26" t="s">
        <v>900</v>
      </c>
      <c r="P539" s="26">
        <v>2017</v>
      </c>
      <c r="Q539" s="26"/>
    </row>
    <row r="540" spans="1:17" ht="12.75" customHeight="1" x14ac:dyDescent="0.25">
      <c r="A540" s="26">
        <v>1</v>
      </c>
      <c r="B540" s="27">
        <v>19</v>
      </c>
      <c r="C540" s="26" t="s">
        <v>271</v>
      </c>
      <c r="D540" s="28">
        <v>125420</v>
      </c>
      <c r="E540" s="26" t="s">
        <v>4316</v>
      </c>
      <c r="F540" s="26" t="s">
        <v>3213</v>
      </c>
      <c r="G540" s="26" t="s">
        <v>4317</v>
      </c>
      <c r="H540" s="26">
        <v>0</v>
      </c>
      <c r="I540" s="26">
        <v>3.1</v>
      </c>
      <c r="J540" s="26">
        <v>3.1</v>
      </c>
      <c r="K540" s="26">
        <v>6.2</v>
      </c>
      <c r="L540" s="26">
        <v>439000</v>
      </c>
      <c r="M540" s="29">
        <f t="shared" si="8"/>
        <v>70806.451612903227</v>
      </c>
      <c r="N540" s="30">
        <v>42867</v>
      </c>
      <c r="O540" s="26" t="s">
        <v>900</v>
      </c>
      <c r="P540" s="26">
        <v>2017</v>
      </c>
      <c r="Q540" s="26"/>
    </row>
    <row r="541" spans="1:17" ht="12.75" customHeight="1" x14ac:dyDescent="0.25">
      <c r="A541" s="26">
        <v>1</v>
      </c>
      <c r="B541" s="27">
        <v>19</v>
      </c>
      <c r="C541" s="26" t="s">
        <v>271</v>
      </c>
      <c r="D541" s="28">
        <v>123992</v>
      </c>
      <c r="E541" s="26" t="s">
        <v>545</v>
      </c>
      <c r="F541" s="26" t="s">
        <v>3213</v>
      </c>
      <c r="G541" s="26" t="s">
        <v>10973</v>
      </c>
      <c r="H541" s="26">
        <v>8.8800000000000008</v>
      </c>
      <c r="I541" s="26">
        <v>11.1</v>
      </c>
      <c r="J541" s="26">
        <v>2.2200000000000002</v>
      </c>
      <c r="K541" s="26">
        <v>8.8800000000000008</v>
      </c>
      <c r="L541" s="26">
        <v>744000</v>
      </c>
      <c r="M541" s="29">
        <f t="shared" si="8"/>
        <v>83783.783783783772</v>
      </c>
      <c r="N541" s="30">
        <v>42867</v>
      </c>
      <c r="O541" s="26" t="s">
        <v>900</v>
      </c>
      <c r="P541" s="26">
        <v>2017</v>
      </c>
      <c r="Q541" s="26"/>
    </row>
    <row r="542" spans="1:17" ht="12.75" customHeight="1" x14ac:dyDescent="0.25">
      <c r="A542" s="26">
        <v>1</v>
      </c>
      <c r="B542" s="27">
        <v>19</v>
      </c>
      <c r="C542" s="26" t="s">
        <v>271</v>
      </c>
      <c r="D542" s="28">
        <v>123980</v>
      </c>
      <c r="E542" s="26" t="s">
        <v>3693</v>
      </c>
      <c r="F542" s="26" t="s">
        <v>3213</v>
      </c>
      <c r="G542" s="26" t="s">
        <v>10974</v>
      </c>
      <c r="H542" s="26">
        <v>0.3</v>
      </c>
      <c r="I542" s="26">
        <v>3</v>
      </c>
      <c r="J542" s="26">
        <v>2.7</v>
      </c>
      <c r="K542" s="26">
        <v>8.9369999999999994</v>
      </c>
      <c r="L542" s="26">
        <v>818500</v>
      </c>
      <c r="M542" s="29">
        <f t="shared" si="8"/>
        <v>91585.543247174675</v>
      </c>
      <c r="N542" s="30">
        <v>42867</v>
      </c>
      <c r="O542" s="26" t="s">
        <v>900</v>
      </c>
      <c r="P542" s="26">
        <v>2017</v>
      </c>
      <c r="Q542" s="26"/>
    </row>
    <row r="543" spans="1:17" ht="12.75" customHeight="1" x14ac:dyDescent="0.25">
      <c r="A543" s="26">
        <v>1</v>
      </c>
      <c r="B543" s="27">
        <v>19</v>
      </c>
      <c r="C543" s="26" t="s">
        <v>181</v>
      </c>
      <c r="D543" s="28">
        <v>123983</v>
      </c>
      <c r="E543" s="26" t="s">
        <v>50</v>
      </c>
      <c r="F543" s="26" t="s">
        <v>3213</v>
      </c>
      <c r="G543" s="26" t="s">
        <v>3623</v>
      </c>
      <c r="H543" s="26">
        <v>0</v>
      </c>
      <c r="I543" s="26">
        <v>1.79</v>
      </c>
      <c r="J543" s="26">
        <v>1.79</v>
      </c>
      <c r="K543" s="26">
        <v>5.57585</v>
      </c>
      <c r="L543" s="26">
        <v>549000</v>
      </c>
      <c r="M543" s="29">
        <f t="shared" si="8"/>
        <v>98460.324434839538</v>
      </c>
      <c r="N543" s="30">
        <v>42825</v>
      </c>
      <c r="O543" s="26" t="s">
        <v>900</v>
      </c>
      <c r="P543" s="26">
        <v>2017</v>
      </c>
      <c r="Q543" s="26"/>
    </row>
    <row r="544" spans="1:17" ht="12.75" customHeight="1" x14ac:dyDescent="0.25">
      <c r="A544" s="32">
        <v>1</v>
      </c>
      <c r="B544" s="27">
        <v>19</v>
      </c>
      <c r="C544" s="33" t="s">
        <v>287</v>
      </c>
      <c r="D544" s="28">
        <v>126061</v>
      </c>
      <c r="E544" s="33" t="s">
        <v>129</v>
      </c>
      <c r="F544" s="33" t="s">
        <v>3213</v>
      </c>
      <c r="G544" s="33" t="s">
        <v>4623</v>
      </c>
      <c r="H544" s="28">
        <v>8.6999999999999993</v>
      </c>
      <c r="I544" s="28">
        <v>11.98</v>
      </c>
      <c r="J544" s="28">
        <v>3.28</v>
      </c>
      <c r="K544" s="28">
        <v>13.12</v>
      </c>
      <c r="L544" s="34">
        <v>1380300</v>
      </c>
      <c r="M544" s="35">
        <f t="shared" si="8"/>
        <v>105205.79268292684</v>
      </c>
      <c r="N544" s="36">
        <v>43140</v>
      </c>
      <c r="O544" s="33" t="s">
        <v>900</v>
      </c>
      <c r="P544" s="26">
        <v>2018</v>
      </c>
      <c r="Q544" s="26"/>
    </row>
    <row r="545" spans="1:17" ht="12.75" customHeight="1" x14ac:dyDescent="0.25">
      <c r="A545" s="32">
        <v>1</v>
      </c>
      <c r="B545" s="27">
        <v>19</v>
      </c>
      <c r="C545" s="33" t="s">
        <v>192</v>
      </c>
      <c r="D545" s="28">
        <v>126575</v>
      </c>
      <c r="E545" s="33" t="s">
        <v>390</v>
      </c>
      <c r="F545" s="33" t="s">
        <v>3213</v>
      </c>
      <c r="G545" s="33" t="s">
        <v>10975</v>
      </c>
      <c r="H545" s="28">
        <v>8.6</v>
      </c>
      <c r="I545" s="28">
        <v>9.7200000000000006</v>
      </c>
      <c r="J545" s="28">
        <v>1.1200000000000001</v>
      </c>
      <c r="K545" s="28">
        <v>5.6</v>
      </c>
      <c r="L545" s="34">
        <v>440582</v>
      </c>
      <c r="M545" s="35">
        <f t="shared" si="8"/>
        <v>78675.357142857145</v>
      </c>
      <c r="N545" s="36">
        <v>43231</v>
      </c>
      <c r="O545" s="33" t="s">
        <v>900</v>
      </c>
      <c r="P545" s="26">
        <v>2018</v>
      </c>
      <c r="Q545" s="26"/>
    </row>
    <row r="546" spans="1:17" ht="12.75" customHeight="1" x14ac:dyDescent="0.25">
      <c r="A546" s="32">
        <v>1</v>
      </c>
      <c r="B546" s="27">
        <v>19</v>
      </c>
      <c r="C546" s="33" t="s">
        <v>292</v>
      </c>
      <c r="D546" s="28">
        <v>126066</v>
      </c>
      <c r="E546" s="33" t="s">
        <v>401</v>
      </c>
      <c r="F546" s="33" t="s">
        <v>3213</v>
      </c>
      <c r="G546" s="33" t="s">
        <v>4628</v>
      </c>
      <c r="H546" s="28">
        <v>0</v>
      </c>
      <c r="I546" s="28">
        <v>2.63</v>
      </c>
      <c r="J546" s="28">
        <v>2.63</v>
      </c>
      <c r="K546" s="28">
        <v>13.15</v>
      </c>
      <c r="L546" s="34">
        <v>986000</v>
      </c>
      <c r="M546" s="35">
        <f t="shared" si="8"/>
        <v>74980.988593155897</v>
      </c>
      <c r="N546" s="36">
        <v>43182</v>
      </c>
      <c r="O546" s="33" t="s">
        <v>900</v>
      </c>
      <c r="P546" s="26">
        <v>2018</v>
      </c>
      <c r="Q546" s="26"/>
    </row>
    <row r="547" spans="1:17" ht="12.75" customHeight="1" x14ac:dyDescent="0.25">
      <c r="A547" s="32">
        <v>1</v>
      </c>
      <c r="B547" s="27">
        <v>19</v>
      </c>
      <c r="C547" s="33" t="s">
        <v>181</v>
      </c>
      <c r="D547" s="28">
        <v>126079</v>
      </c>
      <c r="E547" s="33" t="s">
        <v>50</v>
      </c>
      <c r="F547" s="33" t="s">
        <v>3213</v>
      </c>
      <c r="G547" s="33" t="s">
        <v>4643</v>
      </c>
      <c r="H547" s="28">
        <v>24.08</v>
      </c>
      <c r="I547" s="28">
        <v>28.7</v>
      </c>
      <c r="J547" s="28">
        <v>4.62</v>
      </c>
      <c r="K547" s="28">
        <v>23.1</v>
      </c>
      <c r="L547" s="34">
        <v>2495850</v>
      </c>
      <c r="M547" s="35">
        <f t="shared" si="8"/>
        <v>108045.45454545454</v>
      </c>
      <c r="N547" s="36">
        <v>43231</v>
      </c>
      <c r="O547" s="33" t="s">
        <v>900</v>
      </c>
      <c r="P547" s="26">
        <v>2018</v>
      </c>
      <c r="Q547" s="26"/>
    </row>
    <row r="548" spans="1:17" ht="12.75" customHeight="1" x14ac:dyDescent="0.25">
      <c r="A548" s="26">
        <v>1</v>
      </c>
      <c r="B548" s="26">
        <f>VLOOKUP(C548,[1]Sheet6!B:D,3,FALSE)</f>
        <v>19</v>
      </c>
      <c r="C548" s="26" t="s">
        <v>287</v>
      </c>
      <c r="D548" s="26">
        <v>127837</v>
      </c>
      <c r="E548" s="26" t="s">
        <v>363</v>
      </c>
      <c r="F548" s="26" t="s">
        <v>3213</v>
      </c>
      <c r="G548" s="26" t="s">
        <v>5834</v>
      </c>
      <c r="H548" s="26">
        <v>12.2</v>
      </c>
      <c r="I548" s="26">
        <v>14.9</v>
      </c>
      <c r="J548" s="26">
        <v>2.7</v>
      </c>
      <c r="K548" s="26">
        <v>10.8</v>
      </c>
      <c r="L548" s="34">
        <v>1098800</v>
      </c>
      <c r="M548" s="35">
        <f t="shared" si="8"/>
        <v>101740.74074074073</v>
      </c>
      <c r="N548" s="49">
        <v>43595</v>
      </c>
      <c r="O548" s="26" t="s">
        <v>900</v>
      </c>
      <c r="P548" s="26">
        <v>2019</v>
      </c>
      <c r="Q548" s="26"/>
    </row>
    <row r="549" spans="1:17" ht="12.75" customHeight="1" x14ac:dyDescent="0.25">
      <c r="A549" s="26">
        <v>1</v>
      </c>
      <c r="B549" s="26">
        <f>VLOOKUP(C549,[1]Sheet6!B:D,3,FALSE)</f>
        <v>19</v>
      </c>
      <c r="C549" s="26" t="s">
        <v>287</v>
      </c>
      <c r="D549" s="26">
        <v>127106</v>
      </c>
      <c r="E549" s="26" t="s">
        <v>129</v>
      </c>
      <c r="F549" s="26" t="s">
        <v>3213</v>
      </c>
      <c r="G549" s="26" t="s">
        <v>5300</v>
      </c>
      <c r="H549" s="26">
        <v>4.4000000000000004</v>
      </c>
      <c r="I549" s="26">
        <v>5.97</v>
      </c>
      <c r="J549" s="26">
        <v>1.57</v>
      </c>
      <c r="K549" s="26">
        <v>6.28</v>
      </c>
      <c r="L549" s="34">
        <v>487150</v>
      </c>
      <c r="M549" s="35">
        <f t="shared" si="8"/>
        <v>77571.656050955411</v>
      </c>
      <c r="N549" s="49">
        <v>43595</v>
      </c>
      <c r="O549" s="26" t="s">
        <v>900</v>
      </c>
      <c r="P549" s="26">
        <v>2019</v>
      </c>
      <c r="Q549" s="26"/>
    </row>
    <row r="550" spans="1:17" ht="12.75" customHeight="1" x14ac:dyDescent="0.25">
      <c r="A550" s="26">
        <v>1</v>
      </c>
      <c r="B550" s="26">
        <f>VLOOKUP(C550,[1]Sheet6!B:D,3,FALSE)</f>
        <v>19</v>
      </c>
      <c r="C550" s="26" t="s">
        <v>192</v>
      </c>
      <c r="D550" s="26">
        <v>127078</v>
      </c>
      <c r="E550" s="26" t="s">
        <v>390</v>
      </c>
      <c r="F550" s="26" t="s">
        <v>3213</v>
      </c>
      <c r="G550" s="26" t="s">
        <v>10463</v>
      </c>
      <c r="H550" s="26">
        <v>9.7200000000000006</v>
      </c>
      <c r="I550" s="26">
        <v>11.95</v>
      </c>
      <c r="J550" s="26">
        <v>2.23</v>
      </c>
      <c r="K550" s="26">
        <v>11.15</v>
      </c>
      <c r="L550" s="34">
        <v>1273980</v>
      </c>
      <c r="M550" s="35">
        <f t="shared" si="8"/>
        <v>114258.29596412556</v>
      </c>
      <c r="N550" s="49">
        <v>43504</v>
      </c>
      <c r="O550" s="26" t="s">
        <v>900</v>
      </c>
      <c r="P550" s="26">
        <v>2019</v>
      </c>
      <c r="Q550" s="26"/>
    </row>
    <row r="551" spans="1:17" ht="12.75" customHeight="1" x14ac:dyDescent="0.25">
      <c r="A551" s="26">
        <v>1</v>
      </c>
      <c r="B551" s="26">
        <f>VLOOKUP(C551,[1]Sheet6!B:D,3,FALSE)</f>
        <v>19</v>
      </c>
      <c r="C551" s="26" t="s">
        <v>90</v>
      </c>
      <c r="D551" s="26">
        <v>127138</v>
      </c>
      <c r="E551" s="26" t="s">
        <v>139</v>
      </c>
      <c r="F551" s="26" t="s">
        <v>3213</v>
      </c>
      <c r="G551" s="26" t="s">
        <v>5315</v>
      </c>
      <c r="H551" s="26">
        <v>12.2</v>
      </c>
      <c r="I551" s="26">
        <v>17</v>
      </c>
      <c r="J551" s="26">
        <v>4.8</v>
      </c>
      <c r="K551" s="26">
        <v>24</v>
      </c>
      <c r="L551" s="34">
        <v>2034900</v>
      </c>
      <c r="M551" s="35">
        <f t="shared" si="8"/>
        <v>84787.5</v>
      </c>
      <c r="N551" s="49">
        <v>43595</v>
      </c>
      <c r="O551" s="26" t="s">
        <v>900</v>
      </c>
      <c r="P551" s="26">
        <v>2019</v>
      </c>
      <c r="Q551" s="26"/>
    </row>
    <row r="552" spans="1:17" ht="12.75" customHeight="1" x14ac:dyDescent="0.25">
      <c r="A552" s="26">
        <v>1</v>
      </c>
      <c r="B552" s="26">
        <f>VLOOKUP(C552,[1]Sheet6!B:D,3,FALSE)</f>
        <v>19</v>
      </c>
      <c r="C552" s="26" t="s">
        <v>90</v>
      </c>
      <c r="D552" s="26">
        <v>127836</v>
      </c>
      <c r="E552" s="26" t="s">
        <v>139</v>
      </c>
      <c r="F552" s="26" t="s">
        <v>3213</v>
      </c>
      <c r="G552" s="26" t="s">
        <v>5833</v>
      </c>
      <c r="H552" s="26">
        <v>7.7</v>
      </c>
      <c r="I552" s="26">
        <v>12.2</v>
      </c>
      <c r="J552" s="26">
        <v>4.5</v>
      </c>
      <c r="K552" s="26">
        <v>18</v>
      </c>
      <c r="L552" s="34">
        <v>2439310</v>
      </c>
      <c r="M552" s="35">
        <f t="shared" si="8"/>
        <v>135517.22222222222</v>
      </c>
      <c r="N552" s="49">
        <v>43595</v>
      </c>
      <c r="O552" s="26" t="s">
        <v>900</v>
      </c>
      <c r="P552" s="26">
        <v>2019</v>
      </c>
      <c r="Q552" s="26"/>
    </row>
    <row r="553" spans="1:17" ht="12.75" customHeight="1" x14ac:dyDescent="0.25">
      <c r="A553" s="27">
        <v>2</v>
      </c>
      <c r="B553" s="27">
        <v>27</v>
      </c>
      <c r="C553" s="27" t="s">
        <v>278</v>
      </c>
      <c r="D553" s="28" t="s">
        <v>10976</v>
      </c>
      <c r="E553" s="26" t="s">
        <v>448</v>
      </c>
      <c r="F553" s="26" t="s">
        <v>3213</v>
      </c>
      <c r="G553" s="26" t="s">
        <v>10977</v>
      </c>
      <c r="H553" s="37">
        <v>13.96</v>
      </c>
      <c r="I553" s="37">
        <v>15.94</v>
      </c>
      <c r="J553" s="37">
        <v>1.98</v>
      </c>
      <c r="K553" s="37">
        <v>4.5718199999999998</v>
      </c>
      <c r="L553" s="38">
        <v>459827</v>
      </c>
      <c r="M553" s="29">
        <f t="shared" si="8"/>
        <v>100578.54421215184</v>
      </c>
      <c r="N553" s="50">
        <v>41733</v>
      </c>
      <c r="O553" s="26" t="s">
        <v>900</v>
      </c>
      <c r="P553" s="26">
        <v>2014</v>
      </c>
      <c r="Q553" s="26"/>
    </row>
    <row r="554" spans="1:17" ht="12.75" customHeight="1" x14ac:dyDescent="0.25">
      <c r="A554" s="27">
        <v>2</v>
      </c>
      <c r="B554" s="27">
        <v>27</v>
      </c>
      <c r="C554" s="27" t="s">
        <v>316</v>
      </c>
      <c r="D554" s="28" t="s">
        <v>10978</v>
      </c>
      <c r="E554" s="26" t="s">
        <v>448</v>
      </c>
      <c r="F554" s="26" t="s">
        <v>3213</v>
      </c>
      <c r="G554" s="26" t="s">
        <v>10979</v>
      </c>
      <c r="H554" s="37">
        <v>13.52</v>
      </c>
      <c r="I554" s="37">
        <v>17.43</v>
      </c>
      <c r="J554" s="37">
        <v>3.91</v>
      </c>
      <c r="K554" s="37">
        <v>15.4445</v>
      </c>
      <c r="L554" s="38">
        <v>1418045</v>
      </c>
      <c r="M554" s="29">
        <f t="shared" si="8"/>
        <v>91815.533037650952</v>
      </c>
      <c r="N554" s="50">
        <v>41733</v>
      </c>
      <c r="O554" s="26" t="s">
        <v>900</v>
      </c>
      <c r="P554" s="26">
        <v>2014</v>
      </c>
      <c r="Q554" s="26"/>
    </row>
    <row r="555" spans="1:17" ht="12.75" customHeight="1" x14ac:dyDescent="0.25">
      <c r="A555" s="27">
        <v>2</v>
      </c>
      <c r="B555" s="27">
        <v>27</v>
      </c>
      <c r="C555" s="27" t="s">
        <v>284</v>
      </c>
      <c r="D555" s="28" t="s">
        <v>10980</v>
      </c>
      <c r="E555" s="26" t="s">
        <v>448</v>
      </c>
      <c r="F555" s="26" t="s">
        <v>3213</v>
      </c>
      <c r="G555" s="26" t="s">
        <v>10981</v>
      </c>
      <c r="H555" s="37">
        <v>7.54</v>
      </c>
      <c r="I555" s="37">
        <v>10.31</v>
      </c>
      <c r="J555" s="37">
        <v>2.57</v>
      </c>
      <c r="K555" s="37">
        <v>9.0001400000000018</v>
      </c>
      <c r="L555" s="38">
        <v>932364</v>
      </c>
      <c r="M555" s="29">
        <f t="shared" si="8"/>
        <v>103594.38853173393</v>
      </c>
      <c r="N555" s="50">
        <v>41782</v>
      </c>
      <c r="O555" s="26" t="s">
        <v>900</v>
      </c>
      <c r="P555" s="26">
        <v>2014</v>
      </c>
      <c r="Q555" s="26"/>
    </row>
    <row r="556" spans="1:17" ht="12.75" customHeight="1" x14ac:dyDescent="0.25">
      <c r="A556" s="27">
        <v>2</v>
      </c>
      <c r="B556" s="27">
        <v>27</v>
      </c>
      <c r="C556" s="27" t="s">
        <v>278</v>
      </c>
      <c r="D556" s="28" t="s">
        <v>10982</v>
      </c>
      <c r="E556" s="26" t="s">
        <v>5178</v>
      </c>
      <c r="F556" s="26" t="s">
        <v>3213</v>
      </c>
      <c r="G556" s="26" t="s">
        <v>10983</v>
      </c>
      <c r="H556" s="37">
        <v>0</v>
      </c>
      <c r="I556" s="37">
        <v>0.57999999999999996</v>
      </c>
      <c r="J556" s="37">
        <v>0.57999999999999996</v>
      </c>
      <c r="K556" s="37">
        <v>1.6210999999999998</v>
      </c>
      <c r="L556" s="38">
        <v>172696</v>
      </c>
      <c r="M556" s="29">
        <f t="shared" si="8"/>
        <v>106530.1338597249</v>
      </c>
      <c r="N556" s="50">
        <v>41733</v>
      </c>
      <c r="O556" s="26" t="s">
        <v>900</v>
      </c>
      <c r="P556" s="26">
        <v>2014</v>
      </c>
      <c r="Q556" s="26"/>
    </row>
    <row r="557" spans="1:17" ht="12.75" customHeight="1" x14ac:dyDescent="0.25">
      <c r="A557" s="27">
        <v>2</v>
      </c>
      <c r="B557" s="27">
        <v>27</v>
      </c>
      <c r="C557" s="26" t="s">
        <v>212</v>
      </c>
      <c r="D557" s="28" t="s">
        <v>9730</v>
      </c>
      <c r="E557" s="26" t="s">
        <v>6729</v>
      </c>
      <c r="F557" s="26" t="s">
        <v>3213</v>
      </c>
      <c r="G557" s="26" t="s">
        <v>6730</v>
      </c>
      <c r="H557" s="37">
        <v>0</v>
      </c>
      <c r="I557" s="37">
        <v>3.02</v>
      </c>
      <c r="J557" s="37">
        <v>3.02</v>
      </c>
      <c r="K557" s="37">
        <v>6.04</v>
      </c>
      <c r="L557" s="38">
        <v>349000</v>
      </c>
      <c r="M557" s="29">
        <f t="shared" si="8"/>
        <v>57781.456953642381</v>
      </c>
      <c r="N557" s="39">
        <v>41782</v>
      </c>
      <c r="O557" s="26" t="s">
        <v>900</v>
      </c>
      <c r="P557" s="26">
        <v>2014</v>
      </c>
      <c r="Q557" s="26"/>
    </row>
    <row r="558" spans="1:17" ht="12.75" customHeight="1" x14ac:dyDescent="0.25">
      <c r="A558" s="27">
        <v>2</v>
      </c>
      <c r="B558" s="27">
        <v>27</v>
      </c>
      <c r="C558" s="27" t="s">
        <v>278</v>
      </c>
      <c r="D558" s="28" t="s">
        <v>10984</v>
      </c>
      <c r="E558" s="26" t="s">
        <v>442</v>
      </c>
      <c r="F558" s="26" t="s">
        <v>3213</v>
      </c>
      <c r="G558" s="26" t="s">
        <v>10985</v>
      </c>
      <c r="H558" s="37">
        <v>11.26</v>
      </c>
      <c r="I558" s="37">
        <v>12.32</v>
      </c>
      <c r="J558" s="37">
        <v>1.06</v>
      </c>
      <c r="K558" s="37">
        <v>3.0008600000000003</v>
      </c>
      <c r="L558" s="38">
        <v>275858</v>
      </c>
      <c r="M558" s="29">
        <f t="shared" si="8"/>
        <v>91926.31445652245</v>
      </c>
      <c r="N558" s="50">
        <v>41733</v>
      </c>
      <c r="O558" s="26" t="s">
        <v>900</v>
      </c>
      <c r="P558" s="26">
        <v>2014</v>
      </c>
      <c r="Q558" s="26"/>
    </row>
    <row r="559" spans="1:17" ht="12.75" customHeight="1" x14ac:dyDescent="0.25">
      <c r="A559" s="27">
        <v>2</v>
      </c>
      <c r="B559" s="27">
        <v>27</v>
      </c>
      <c r="C559" s="26" t="s">
        <v>212</v>
      </c>
      <c r="D559" s="28" t="s">
        <v>9142</v>
      </c>
      <c r="E559" s="26" t="s">
        <v>442</v>
      </c>
      <c r="F559" s="26" t="s">
        <v>3213</v>
      </c>
      <c r="G559" s="26" t="s">
        <v>10986</v>
      </c>
      <c r="H559" s="37">
        <v>17.62</v>
      </c>
      <c r="I559" s="37">
        <v>22.4</v>
      </c>
      <c r="J559" s="37">
        <v>4.78</v>
      </c>
      <c r="K559" s="37">
        <v>9.56</v>
      </c>
      <c r="L559" s="38">
        <v>606000</v>
      </c>
      <c r="M559" s="29">
        <f t="shared" si="8"/>
        <v>63389.121338912133</v>
      </c>
      <c r="N559" s="39">
        <v>41782</v>
      </c>
      <c r="O559" s="26" t="s">
        <v>900</v>
      </c>
      <c r="P559" s="26">
        <v>2014</v>
      </c>
      <c r="Q559" s="26"/>
    </row>
    <row r="560" spans="1:17" ht="12.75" customHeight="1" x14ac:dyDescent="0.25">
      <c r="A560" s="40">
        <v>2</v>
      </c>
      <c r="B560" s="27">
        <v>27</v>
      </c>
      <c r="C560" s="41" t="s">
        <v>199</v>
      </c>
      <c r="D560" s="28" t="s">
        <v>8565</v>
      </c>
      <c r="E560" s="41" t="s">
        <v>363</v>
      </c>
      <c r="F560" s="41" t="s">
        <v>3213</v>
      </c>
      <c r="G560" s="41" t="s">
        <v>10987</v>
      </c>
      <c r="H560" s="42">
        <v>28.02</v>
      </c>
      <c r="I560" s="42">
        <v>34.15</v>
      </c>
      <c r="J560" s="42">
        <v>6.13</v>
      </c>
      <c r="K560" s="42">
        <v>12.364209999999998</v>
      </c>
      <c r="L560" s="43">
        <v>827807</v>
      </c>
      <c r="M560" s="44">
        <f t="shared" si="8"/>
        <v>66951.87157125285</v>
      </c>
      <c r="N560" s="30">
        <v>42244</v>
      </c>
      <c r="O560" s="41" t="s">
        <v>900</v>
      </c>
      <c r="P560" s="26">
        <v>2015</v>
      </c>
      <c r="Q560" s="41"/>
    </row>
    <row r="561" spans="1:17" ht="12.75" customHeight="1" x14ac:dyDescent="0.25">
      <c r="A561" s="40">
        <v>2</v>
      </c>
      <c r="B561" s="27">
        <v>27</v>
      </c>
      <c r="C561" s="40" t="s">
        <v>199</v>
      </c>
      <c r="D561" s="28">
        <v>118768</v>
      </c>
      <c r="E561" s="41" t="s">
        <v>465</v>
      </c>
      <c r="F561" s="41" t="s">
        <v>3213</v>
      </c>
      <c r="G561" s="41" t="s">
        <v>10988</v>
      </c>
      <c r="H561" s="42">
        <v>9.11</v>
      </c>
      <c r="I561" s="42">
        <v>12.41</v>
      </c>
      <c r="J561" s="42">
        <v>3.3</v>
      </c>
      <c r="K561" s="42">
        <v>6.6</v>
      </c>
      <c r="L561" s="43">
        <v>499940</v>
      </c>
      <c r="M561" s="44">
        <f t="shared" si="8"/>
        <v>75748.484848484848</v>
      </c>
      <c r="N561" s="45">
        <v>42139</v>
      </c>
      <c r="O561" s="36" t="s">
        <v>900</v>
      </c>
      <c r="P561" s="26">
        <v>2015</v>
      </c>
      <c r="Q561" s="33"/>
    </row>
    <row r="562" spans="1:17" ht="12.75" customHeight="1" x14ac:dyDescent="0.25">
      <c r="A562" s="40">
        <v>2</v>
      </c>
      <c r="B562" s="27">
        <v>27</v>
      </c>
      <c r="C562" s="41" t="s">
        <v>10989</v>
      </c>
      <c r="D562" s="28" t="s">
        <v>9127</v>
      </c>
      <c r="E562" s="41" t="s">
        <v>448</v>
      </c>
      <c r="F562" s="41" t="s">
        <v>3213</v>
      </c>
      <c r="G562" s="41" t="s">
        <v>10990</v>
      </c>
      <c r="H562" s="42">
        <v>17.43</v>
      </c>
      <c r="I562" s="42">
        <v>2.0300000000000002</v>
      </c>
      <c r="J562" s="42">
        <v>3.19</v>
      </c>
      <c r="K562" s="42">
        <v>12.76</v>
      </c>
      <c r="L562" s="43">
        <v>1329790</v>
      </c>
      <c r="M562" s="44">
        <f t="shared" si="8"/>
        <v>104215.51724137932</v>
      </c>
      <c r="N562" s="30">
        <v>42090</v>
      </c>
      <c r="O562" s="41" t="s">
        <v>900</v>
      </c>
      <c r="P562" s="26">
        <v>2015</v>
      </c>
      <c r="Q562" s="41"/>
    </row>
    <row r="563" spans="1:17" ht="12.75" customHeight="1" x14ac:dyDescent="0.25">
      <c r="A563" s="40">
        <v>2</v>
      </c>
      <c r="B563" s="27">
        <v>27</v>
      </c>
      <c r="C563" s="40" t="s">
        <v>199</v>
      </c>
      <c r="D563" s="28">
        <v>80615.02</v>
      </c>
      <c r="E563" s="41" t="s">
        <v>4675</v>
      </c>
      <c r="F563" s="41" t="s">
        <v>3213</v>
      </c>
      <c r="G563" s="41" t="s">
        <v>10991</v>
      </c>
      <c r="H563" s="42">
        <v>0</v>
      </c>
      <c r="I563" s="42">
        <v>2.14</v>
      </c>
      <c r="J563" s="42">
        <v>2.14</v>
      </c>
      <c r="K563" s="42">
        <v>7.5199600000000011</v>
      </c>
      <c r="L563" s="43">
        <v>729000</v>
      </c>
      <c r="M563" s="44">
        <f t="shared" si="8"/>
        <v>96942.005010664943</v>
      </c>
      <c r="N563" s="45">
        <v>42195</v>
      </c>
      <c r="O563" s="36" t="s">
        <v>900</v>
      </c>
      <c r="P563" s="26">
        <v>2015</v>
      </c>
      <c r="Q563" s="33"/>
    </row>
    <row r="564" spans="1:17" ht="12.75" customHeight="1" x14ac:dyDescent="0.25">
      <c r="A564" s="40">
        <v>2</v>
      </c>
      <c r="B564" s="27">
        <v>27</v>
      </c>
      <c r="C564" s="40" t="s">
        <v>212</v>
      </c>
      <c r="D564" s="28">
        <v>120434</v>
      </c>
      <c r="E564" s="41" t="s">
        <v>442</v>
      </c>
      <c r="F564" s="41" t="s">
        <v>3213</v>
      </c>
      <c r="G564" s="41" t="s">
        <v>2727</v>
      </c>
      <c r="H564" s="42">
        <v>22.4</v>
      </c>
      <c r="I564" s="42">
        <v>27.83</v>
      </c>
      <c r="J564" s="42">
        <v>5.43</v>
      </c>
      <c r="K564" s="42">
        <v>10.86</v>
      </c>
      <c r="L564" s="43">
        <v>963757.21</v>
      </c>
      <c r="M564" s="44">
        <f t="shared" si="8"/>
        <v>88743.757826887668</v>
      </c>
      <c r="N564" s="45">
        <v>42139</v>
      </c>
      <c r="O564" s="36" t="s">
        <v>900</v>
      </c>
      <c r="P564" s="26">
        <v>2015</v>
      </c>
      <c r="Q564" s="33"/>
    </row>
    <row r="565" spans="1:17" ht="12.75" customHeight="1" x14ac:dyDescent="0.25">
      <c r="A565" s="40">
        <v>2</v>
      </c>
      <c r="B565" s="27">
        <v>27</v>
      </c>
      <c r="C565" s="40" t="s">
        <v>241</v>
      </c>
      <c r="D565" s="28">
        <v>81064.009999999995</v>
      </c>
      <c r="E565" s="41" t="s">
        <v>322</v>
      </c>
      <c r="F565" s="41" t="s">
        <v>3213</v>
      </c>
      <c r="G565" s="41" t="s">
        <v>10992</v>
      </c>
      <c r="H565" s="42">
        <v>20.13</v>
      </c>
      <c r="I565" s="42">
        <v>24.923000000000002</v>
      </c>
      <c r="J565" s="42">
        <v>4.7930000000000001</v>
      </c>
      <c r="K565" s="42">
        <v>9.5907929999999979</v>
      </c>
      <c r="L565" s="43">
        <v>711000</v>
      </c>
      <c r="M565" s="44">
        <f t="shared" si="8"/>
        <v>74133.598754555554</v>
      </c>
      <c r="N565" s="45">
        <v>42195</v>
      </c>
      <c r="O565" s="36" t="s">
        <v>900</v>
      </c>
      <c r="P565" s="26">
        <v>2015</v>
      </c>
      <c r="Q565" s="33"/>
    </row>
    <row r="566" spans="1:17" ht="12.75" customHeight="1" x14ac:dyDescent="0.25">
      <c r="A566" s="40">
        <v>2</v>
      </c>
      <c r="B566" s="27">
        <v>27</v>
      </c>
      <c r="C566" s="40" t="s">
        <v>284</v>
      </c>
      <c r="D566" s="28">
        <v>122081</v>
      </c>
      <c r="E566" s="41" t="s">
        <v>555</v>
      </c>
      <c r="F566" s="41" t="s">
        <v>3213</v>
      </c>
      <c r="G566" s="41" t="s">
        <v>10993</v>
      </c>
      <c r="H566" s="42">
        <v>15.71</v>
      </c>
      <c r="I566" s="42">
        <v>17.93</v>
      </c>
      <c r="J566" s="42">
        <v>2.2200000000000002</v>
      </c>
      <c r="K566" s="42">
        <v>4.4400000000000004</v>
      </c>
      <c r="L566" s="43">
        <v>435997</v>
      </c>
      <c r="M566" s="44">
        <f t="shared" si="8"/>
        <v>98197.522522522515</v>
      </c>
      <c r="N566" s="30">
        <v>42545</v>
      </c>
      <c r="O566" s="30" t="s">
        <v>900</v>
      </c>
      <c r="P566" s="26">
        <v>2016</v>
      </c>
      <c r="Q566" s="41"/>
    </row>
    <row r="567" spans="1:17" ht="12.75" customHeight="1" x14ac:dyDescent="0.25">
      <c r="A567" s="40">
        <v>2</v>
      </c>
      <c r="B567" s="27">
        <v>27</v>
      </c>
      <c r="C567" s="40" t="s">
        <v>284</v>
      </c>
      <c r="D567" s="28">
        <v>122082</v>
      </c>
      <c r="E567" s="41" t="s">
        <v>555</v>
      </c>
      <c r="F567" s="41" t="s">
        <v>3213</v>
      </c>
      <c r="G567" s="41" t="s">
        <v>10994</v>
      </c>
      <c r="H567" s="42">
        <v>20.77</v>
      </c>
      <c r="I567" s="42">
        <v>23.27</v>
      </c>
      <c r="J567" s="42">
        <v>2.5</v>
      </c>
      <c r="K567" s="42">
        <v>5</v>
      </c>
      <c r="L567" s="43">
        <v>664993</v>
      </c>
      <c r="M567" s="44">
        <f t="shared" si="8"/>
        <v>132998.6</v>
      </c>
      <c r="N567" s="30">
        <v>42545</v>
      </c>
      <c r="O567" s="30" t="s">
        <v>900</v>
      </c>
      <c r="P567" s="26">
        <v>2016</v>
      </c>
      <c r="Q567" s="41"/>
    </row>
    <row r="568" spans="1:17" ht="12.75" customHeight="1" x14ac:dyDescent="0.25">
      <c r="A568" s="26">
        <v>2</v>
      </c>
      <c r="B568" s="27">
        <v>27</v>
      </c>
      <c r="C568" s="26" t="s">
        <v>316</v>
      </c>
      <c r="D568" s="28">
        <v>122526</v>
      </c>
      <c r="E568" s="26" t="s">
        <v>363</v>
      </c>
      <c r="F568" s="26" t="s">
        <v>3213</v>
      </c>
      <c r="G568" s="26" t="s">
        <v>3194</v>
      </c>
      <c r="H568" s="26">
        <v>7.69</v>
      </c>
      <c r="I568" s="26">
        <v>10.61</v>
      </c>
      <c r="J568" s="26">
        <v>2.92</v>
      </c>
      <c r="K568" s="26">
        <v>10.9062</v>
      </c>
      <c r="L568" s="26">
        <v>1224689</v>
      </c>
      <c r="M568" s="29">
        <f t="shared" si="8"/>
        <v>112292.91595606168</v>
      </c>
      <c r="N568" s="30">
        <v>43182</v>
      </c>
      <c r="O568" s="26" t="s">
        <v>900</v>
      </c>
      <c r="P568" s="26">
        <v>2017</v>
      </c>
      <c r="Q568" s="26"/>
    </row>
    <row r="569" spans="1:17" ht="12.75" customHeight="1" x14ac:dyDescent="0.25">
      <c r="A569" s="26">
        <v>2</v>
      </c>
      <c r="B569" s="27">
        <v>27</v>
      </c>
      <c r="C569" s="26" t="s">
        <v>199</v>
      </c>
      <c r="D569" s="28">
        <v>124933</v>
      </c>
      <c r="E569" s="26" t="s">
        <v>465</v>
      </c>
      <c r="F569" s="26" t="s">
        <v>3213</v>
      </c>
      <c r="G569" s="26" t="s">
        <v>10995</v>
      </c>
      <c r="H569" s="26">
        <v>0</v>
      </c>
      <c r="I569" s="26">
        <v>9.1199999999999992</v>
      </c>
      <c r="J569" s="26">
        <v>9.1199999999999992</v>
      </c>
      <c r="K569" s="26">
        <v>18.239999999999998</v>
      </c>
      <c r="L569" s="26">
        <v>1239422</v>
      </c>
      <c r="M569" s="29">
        <f t="shared" si="8"/>
        <v>67950.767543859649</v>
      </c>
      <c r="N569" s="30">
        <v>42867</v>
      </c>
      <c r="O569" s="26" t="s">
        <v>900</v>
      </c>
      <c r="P569" s="26">
        <v>2017</v>
      </c>
      <c r="Q569" s="26"/>
    </row>
    <row r="570" spans="1:17" ht="12.75" customHeight="1" x14ac:dyDescent="0.25">
      <c r="A570" s="27">
        <v>2</v>
      </c>
      <c r="B570" s="27">
        <v>28</v>
      </c>
      <c r="C570" s="27" t="s">
        <v>107</v>
      </c>
      <c r="D570" s="28" t="s">
        <v>10996</v>
      </c>
      <c r="E570" s="26" t="s">
        <v>352</v>
      </c>
      <c r="F570" s="26" t="s">
        <v>3213</v>
      </c>
      <c r="G570" s="26" t="s">
        <v>377</v>
      </c>
      <c r="H570" s="37">
        <v>17.809999999999999</v>
      </c>
      <c r="I570" s="37">
        <v>21.89</v>
      </c>
      <c r="J570" s="37">
        <v>4.08</v>
      </c>
      <c r="K570" s="37">
        <v>8.16</v>
      </c>
      <c r="L570" s="38">
        <v>292000</v>
      </c>
      <c r="M570" s="29">
        <f t="shared" si="8"/>
        <v>35784.313725490196</v>
      </c>
      <c r="N570" s="50">
        <v>41684</v>
      </c>
      <c r="O570" s="26" t="s">
        <v>900</v>
      </c>
      <c r="P570" s="26">
        <v>2014</v>
      </c>
      <c r="Q570" s="26"/>
    </row>
    <row r="571" spans="1:17" ht="12.75" customHeight="1" x14ac:dyDescent="0.25">
      <c r="A571" s="27">
        <v>2</v>
      </c>
      <c r="B571" s="27">
        <v>28</v>
      </c>
      <c r="C571" s="27" t="s">
        <v>197</v>
      </c>
      <c r="D571" s="28" t="s">
        <v>10997</v>
      </c>
      <c r="E571" s="26" t="s">
        <v>99</v>
      </c>
      <c r="F571" s="26" t="s">
        <v>3213</v>
      </c>
      <c r="G571" s="26" t="s">
        <v>10998</v>
      </c>
      <c r="H571" s="37">
        <v>4.38</v>
      </c>
      <c r="I571" s="37">
        <v>5.42</v>
      </c>
      <c r="J571" s="37">
        <v>1.04</v>
      </c>
      <c r="K571" s="37">
        <v>4.1703999999999999</v>
      </c>
      <c r="L571" s="38">
        <v>327757</v>
      </c>
      <c r="M571" s="29">
        <f t="shared" si="8"/>
        <v>78591.262229042783</v>
      </c>
      <c r="N571" s="50">
        <v>41782</v>
      </c>
      <c r="O571" s="26" t="s">
        <v>900</v>
      </c>
      <c r="P571" s="26">
        <v>2014</v>
      </c>
      <c r="Q571" s="26"/>
    </row>
    <row r="572" spans="1:17" ht="12.75" customHeight="1" x14ac:dyDescent="0.25">
      <c r="A572" s="27">
        <v>2</v>
      </c>
      <c r="B572" s="27">
        <v>28</v>
      </c>
      <c r="C572" s="26" t="s">
        <v>124</v>
      </c>
      <c r="D572" s="28" t="s">
        <v>9724</v>
      </c>
      <c r="E572" s="26" t="s">
        <v>369</v>
      </c>
      <c r="F572" s="26" t="s">
        <v>3213</v>
      </c>
      <c r="G572" s="26" t="s">
        <v>10999</v>
      </c>
      <c r="H572" s="37">
        <v>21.82</v>
      </c>
      <c r="I572" s="37">
        <v>27.44</v>
      </c>
      <c r="J572" s="37">
        <v>5.62</v>
      </c>
      <c r="K572" s="37">
        <v>13.701559999999999</v>
      </c>
      <c r="L572" s="38">
        <v>896071</v>
      </c>
      <c r="M572" s="29">
        <f t="shared" si="8"/>
        <v>65399.195420083561</v>
      </c>
      <c r="N572" s="39">
        <v>41782</v>
      </c>
      <c r="O572" s="26" t="s">
        <v>900</v>
      </c>
      <c r="P572" s="26">
        <v>2014</v>
      </c>
      <c r="Q572" s="26"/>
    </row>
    <row r="573" spans="1:17" ht="12.75" customHeight="1" x14ac:dyDescent="0.25">
      <c r="A573" s="27">
        <v>2</v>
      </c>
      <c r="B573" s="27">
        <v>28</v>
      </c>
      <c r="C573" s="26" t="s">
        <v>124</v>
      </c>
      <c r="D573" s="28" t="s">
        <v>9838</v>
      </c>
      <c r="E573" s="26" t="s">
        <v>450</v>
      </c>
      <c r="F573" s="26" t="s">
        <v>3213</v>
      </c>
      <c r="G573" s="26" t="s">
        <v>11000</v>
      </c>
      <c r="H573" s="37">
        <v>0</v>
      </c>
      <c r="I573" s="37">
        <v>1.8</v>
      </c>
      <c r="J573" s="37">
        <v>1.8</v>
      </c>
      <c r="K573" s="37">
        <v>7.4015999999999993</v>
      </c>
      <c r="L573" s="38">
        <v>616214.4</v>
      </c>
      <c r="M573" s="29">
        <f t="shared" si="8"/>
        <v>83254.21530479897</v>
      </c>
      <c r="N573" s="39">
        <v>41831</v>
      </c>
      <c r="O573" s="26" t="s">
        <v>900</v>
      </c>
      <c r="P573" s="26">
        <v>2014</v>
      </c>
      <c r="Q573" s="26"/>
    </row>
    <row r="574" spans="1:17" ht="12.75" customHeight="1" x14ac:dyDescent="0.25">
      <c r="A574" s="27">
        <v>2</v>
      </c>
      <c r="B574" s="27">
        <v>28</v>
      </c>
      <c r="C574" s="27" t="s">
        <v>197</v>
      </c>
      <c r="D574" s="28" t="s">
        <v>11001</v>
      </c>
      <c r="E574" s="26" t="s">
        <v>676</v>
      </c>
      <c r="F574" s="26" t="s">
        <v>3213</v>
      </c>
      <c r="G574" s="26" t="s">
        <v>11002</v>
      </c>
      <c r="H574" s="37">
        <v>0</v>
      </c>
      <c r="I574" s="37">
        <v>2.59</v>
      </c>
      <c r="J574" s="37">
        <v>2.59</v>
      </c>
      <c r="K574" s="37">
        <v>7.4333</v>
      </c>
      <c r="L574" s="38">
        <v>466332</v>
      </c>
      <c r="M574" s="29">
        <f t="shared" si="8"/>
        <v>62735.527962008797</v>
      </c>
      <c r="N574" s="50">
        <v>41782</v>
      </c>
      <c r="O574" s="26" t="s">
        <v>900</v>
      </c>
      <c r="P574" s="26">
        <v>2014</v>
      </c>
      <c r="Q574" s="26"/>
    </row>
    <row r="575" spans="1:17" ht="12.75" customHeight="1" x14ac:dyDescent="0.25">
      <c r="A575" s="27">
        <v>2</v>
      </c>
      <c r="B575" s="27">
        <v>28</v>
      </c>
      <c r="C575" s="27" t="s">
        <v>197</v>
      </c>
      <c r="D575" s="28" t="s">
        <v>11003</v>
      </c>
      <c r="E575" s="26" t="s">
        <v>676</v>
      </c>
      <c r="F575" s="26" t="s">
        <v>3213</v>
      </c>
      <c r="G575" s="26" t="s">
        <v>11004</v>
      </c>
      <c r="H575" s="37">
        <v>2.59</v>
      </c>
      <c r="I575" s="37">
        <v>3.45</v>
      </c>
      <c r="J575" s="37">
        <v>0.63</v>
      </c>
      <c r="K575" s="37">
        <v>4.2405300000000006</v>
      </c>
      <c r="L575" s="38">
        <v>195723</v>
      </c>
      <c r="M575" s="29">
        <f t="shared" si="8"/>
        <v>46155.31549122397</v>
      </c>
      <c r="N575" s="50">
        <v>41782</v>
      </c>
      <c r="O575" s="26" t="s">
        <v>900</v>
      </c>
      <c r="P575" s="26">
        <v>2014</v>
      </c>
      <c r="Q575" s="26"/>
    </row>
    <row r="576" spans="1:17" ht="12.75" customHeight="1" x14ac:dyDescent="0.25">
      <c r="A576" s="27">
        <v>2</v>
      </c>
      <c r="B576" s="27">
        <v>28</v>
      </c>
      <c r="C576" s="27" t="s">
        <v>294</v>
      </c>
      <c r="D576" s="28" t="s">
        <v>11005</v>
      </c>
      <c r="E576" s="26" t="s">
        <v>2718</v>
      </c>
      <c r="F576" s="26" t="s">
        <v>3213</v>
      </c>
      <c r="G576" s="26" t="s">
        <v>11006</v>
      </c>
      <c r="H576" s="37">
        <v>18.7</v>
      </c>
      <c r="I576" s="37">
        <v>22.73</v>
      </c>
      <c r="J576" s="37">
        <v>4.03</v>
      </c>
      <c r="K576" s="37">
        <v>16.12</v>
      </c>
      <c r="L576" s="38">
        <v>1158030.94</v>
      </c>
      <c r="M576" s="29">
        <f t="shared" si="8"/>
        <v>71838.147642679891</v>
      </c>
      <c r="N576" s="50">
        <v>41733</v>
      </c>
      <c r="O576" s="26" t="s">
        <v>900</v>
      </c>
      <c r="P576" s="26">
        <v>2014</v>
      </c>
      <c r="Q576" s="26"/>
    </row>
    <row r="577" spans="1:17" ht="12.75" customHeight="1" x14ac:dyDescent="0.25">
      <c r="A577" s="40">
        <v>2</v>
      </c>
      <c r="B577" s="27">
        <v>28</v>
      </c>
      <c r="C577" s="41" t="s">
        <v>803</v>
      </c>
      <c r="D577" s="28" t="s">
        <v>9228</v>
      </c>
      <c r="E577" s="41" t="s">
        <v>363</v>
      </c>
      <c r="F577" s="41" t="s">
        <v>3213</v>
      </c>
      <c r="G577" s="41" t="s">
        <v>11007</v>
      </c>
      <c r="H577" s="42">
        <v>10.69</v>
      </c>
      <c r="I577" s="42">
        <v>14.9</v>
      </c>
      <c r="J577" s="42">
        <v>4.0200000000000005</v>
      </c>
      <c r="K577" s="42">
        <v>15.400620000000004</v>
      </c>
      <c r="L577" s="43">
        <v>1539304</v>
      </c>
      <c r="M577" s="44">
        <f t="shared" si="8"/>
        <v>99950.781202315207</v>
      </c>
      <c r="N577" s="30">
        <v>42244</v>
      </c>
      <c r="O577" s="41" t="s">
        <v>900</v>
      </c>
      <c r="P577" s="26">
        <v>2015</v>
      </c>
      <c r="Q577" s="41"/>
    </row>
    <row r="578" spans="1:17" ht="12.75" customHeight="1" x14ac:dyDescent="0.25">
      <c r="A578" s="40">
        <v>2</v>
      </c>
      <c r="B578" s="27">
        <v>28</v>
      </c>
      <c r="C578" s="40" t="s">
        <v>124</v>
      </c>
      <c r="D578" s="28">
        <v>84909.01</v>
      </c>
      <c r="E578" s="41" t="s">
        <v>352</v>
      </c>
      <c r="F578" s="41" t="s">
        <v>3213</v>
      </c>
      <c r="G578" s="41" t="s">
        <v>11008</v>
      </c>
      <c r="H578" s="42">
        <v>4.3500000000000005</v>
      </c>
      <c r="I578" s="42">
        <v>7.62</v>
      </c>
      <c r="J578" s="42">
        <v>3.27</v>
      </c>
      <c r="K578" s="42">
        <v>6.54</v>
      </c>
      <c r="L578" s="43">
        <v>507000</v>
      </c>
      <c r="M578" s="44">
        <f t="shared" ref="M578:M641" si="9">L578/K578</f>
        <v>77522.935779816515</v>
      </c>
      <c r="N578" s="45">
        <v>42139</v>
      </c>
      <c r="O578" s="36" t="s">
        <v>900</v>
      </c>
      <c r="P578" s="26">
        <v>2015</v>
      </c>
      <c r="Q578" s="33"/>
    </row>
    <row r="579" spans="1:17" ht="12.75" customHeight="1" x14ac:dyDescent="0.25">
      <c r="A579" s="40">
        <v>2</v>
      </c>
      <c r="B579" s="27">
        <v>28</v>
      </c>
      <c r="C579" s="41" t="s">
        <v>98</v>
      </c>
      <c r="D579" s="28" t="s">
        <v>9454</v>
      </c>
      <c r="E579" s="41" t="s">
        <v>99</v>
      </c>
      <c r="F579" s="41" t="s">
        <v>3213</v>
      </c>
      <c r="G579" s="41" t="s">
        <v>11009</v>
      </c>
      <c r="H579" s="42">
        <v>7.98</v>
      </c>
      <c r="I579" s="42">
        <v>11.32</v>
      </c>
      <c r="J579" s="42">
        <v>3.34</v>
      </c>
      <c r="K579" s="42">
        <v>16.820239999999998</v>
      </c>
      <c r="L579" s="43">
        <v>1348535</v>
      </c>
      <c r="M579" s="44">
        <f t="shared" si="9"/>
        <v>80173.350677517097</v>
      </c>
      <c r="N579" s="30">
        <v>42090</v>
      </c>
      <c r="O579" s="41" t="s">
        <v>900</v>
      </c>
      <c r="P579" s="26">
        <v>2015</v>
      </c>
      <c r="Q579" s="41"/>
    </row>
    <row r="580" spans="1:17" ht="12.75" customHeight="1" x14ac:dyDescent="0.25">
      <c r="A580" s="40">
        <v>2</v>
      </c>
      <c r="B580" s="27">
        <v>28</v>
      </c>
      <c r="C580" s="40" t="s">
        <v>294</v>
      </c>
      <c r="D580" s="28">
        <v>122080</v>
      </c>
      <c r="E580" s="41" t="s">
        <v>448</v>
      </c>
      <c r="F580" s="41" t="s">
        <v>3213</v>
      </c>
      <c r="G580" s="41" t="s">
        <v>11010</v>
      </c>
      <c r="H580" s="42">
        <v>4.3500000000000005</v>
      </c>
      <c r="I580" s="42">
        <v>7.6</v>
      </c>
      <c r="J580" s="42">
        <v>3.25</v>
      </c>
      <c r="K580" s="42">
        <v>13</v>
      </c>
      <c r="L580" s="43">
        <v>1136172</v>
      </c>
      <c r="M580" s="44">
        <f t="shared" si="9"/>
        <v>87397.846153846156</v>
      </c>
      <c r="N580" s="30">
        <v>42412</v>
      </c>
      <c r="O580" s="30" t="s">
        <v>900</v>
      </c>
      <c r="P580" s="26">
        <v>2016</v>
      </c>
      <c r="Q580" s="41"/>
    </row>
    <row r="581" spans="1:17" ht="12.75" customHeight="1" x14ac:dyDescent="0.25">
      <c r="A581" s="40">
        <v>2</v>
      </c>
      <c r="B581" s="27">
        <v>28</v>
      </c>
      <c r="C581" s="40" t="s">
        <v>98</v>
      </c>
      <c r="D581" s="28">
        <v>122084</v>
      </c>
      <c r="E581" s="41" t="s">
        <v>99</v>
      </c>
      <c r="F581" s="41" t="s">
        <v>3213</v>
      </c>
      <c r="G581" s="41" t="s">
        <v>11011</v>
      </c>
      <c r="H581" s="42">
        <v>4.33</v>
      </c>
      <c r="I581" s="42">
        <v>7.98</v>
      </c>
      <c r="J581" s="42">
        <v>3.65</v>
      </c>
      <c r="K581" s="42">
        <v>17.812000000000001</v>
      </c>
      <c r="L581" s="43">
        <v>1214000</v>
      </c>
      <c r="M581" s="44">
        <f t="shared" si="9"/>
        <v>68156.299124185942</v>
      </c>
      <c r="N581" s="30">
        <v>42545</v>
      </c>
      <c r="O581" s="30" t="s">
        <v>900</v>
      </c>
      <c r="P581" s="26">
        <v>2016</v>
      </c>
      <c r="Q581" s="41"/>
    </row>
    <row r="582" spans="1:17" ht="12.75" customHeight="1" x14ac:dyDescent="0.25">
      <c r="A582" s="40">
        <v>2</v>
      </c>
      <c r="B582" s="27">
        <v>28</v>
      </c>
      <c r="C582" s="40" t="s">
        <v>197</v>
      </c>
      <c r="D582" s="28">
        <v>122086</v>
      </c>
      <c r="E582" s="41" t="s">
        <v>99</v>
      </c>
      <c r="F582" s="41" t="s">
        <v>3213</v>
      </c>
      <c r="G582" s="41" t="s">
        <v>11012</v>
      </c>
      <c r="H582" s="42">
        <v>2.04</v>
      </c>
      <c r="I582" s="42">
        <v>4.3600000000000003</v>
      </c>
      <c r="J582" s="42">
        <v>2.3199999999999998</v>
      </c>
      <c r="K582" s="42">
        <v>11.599999999999998</v>
      </c>
      <c r="L582" s="43">
        <v>905481</v>
      </c>
      <c r="M582" s="44">
        <f t="shared" si="9"/>
        <v>78058.706896551739</v>
      </c>
      <c r="N582" s="30">
        <v>42545</v>
      </c>
      <c r="O582" s="30" t="s">
        <v>900</v>
      </c>
      <c r="P582" s="26">
        <v>2016</v>
      </c>
      <c r="Q582" s="41"/>
    </row>
    <row r="583" spans="1:17" ht="12.75" customHeight="1" x14ac:dyDescent="0.25">
      <c r="A583" s="40">
        <v>2</v>
      </c>
      <c r="B583" s="27">
        <v>28</v>
      </c>
      <c r="C583" s="40" t="s">
        <v>124</v>
      </c>
      <c r="D583" s="28">
        <v>122124</v>
      </c>
      <c r="E583" s="41" t="s">
        <v>3116</v>
      </c>
      <c r="F583" s="41" t="s">
        <v>3213</v>
      </c>
      <c r="G583" s="41" t="s">
        <v>3117</v>
      </c>
      <c r="H583" s="42">
        <v>22.36</v>
      </c>
      <c r="I583" s="42">
        <v>28.06</v>
      </c>
      <c r="J583" s="42">
        <v>5.7</v>
      </c>
      <c r="K583" s="42">
        <v>11.4</v>
      </c>
      <c r="L583" s="43">
        <v>848680</v>
      </c>
      <c r="M583" s="44">
        <f t="shared" si="9"/>
        <v>74445.61403508771</v>
      </c>
      <c r="N583" s="30">
        <v>42545</v>
      </c>
      <c r="O583" s="30" t="s">
        <v>900</v>
      </c>
      <c r="P583" s="26">
        <v>2016</v>
      </c>
      <c r="Q583" s="41"/>
    </row>
    <row r="584" spans="1:17" ht="12.75" customHeight="1" x14ac:dyDescent="0.25">
      <c r="A584" s="40">
        <v>2</v>
      </c>
      <c r="B584" s="27">
        <v>28</v>
      </c>
      <c r="C584" s="40" t="s">
        <v>294</v>
      </c>
      <c r="D584" s="28">
        <v>122087</v>
      </c>
      <c r="E584" s="41" t="s">
        <v>450</v>
      </c>
      <c r="F584" s="41" t="s">
        <v>3213</v>
      </c>
      <c r="G584" s="41" t="s">
        <v>3101</v>
      </c>
      <c r="H584" s="42">
        <v>4</v>
      </c>
      <c r="I584" s="42">
        <v>7.49</v>
      </c>
      <c r="J584" s="42">
        <v>3.49</v>
      </c>
      <c r="K584" s="42">
        <v>9.0705100000000005</v>
      </c>
      <c r="L584" s="43">
        <v>1010632</v>
      </c>
      <c r="M584" s="44">
        <f t="shared" si="9"/>
        <v>111419.53429300006</v>
      </c>
      <c r="N584" s="30">
        <v>42545</v>
      </c>
      <c r="O584" s="30" t="s">
        <v>900</v>
      </c>
      <c r="P584" s="26">
        <v>2016</v>
      </c>
      <c r="Q584" s="41"/>
    </row>
    <row r="585" spans="1:17" ht="12.75" customHeight="1" x14ac:dyDescent="0.25">
      <c r="A585" s="26">
        <v>2</v>
      </c>
      <c r="B585" s="27">
        <v>27</v>
      </c>
      <c r="C585" s="26" t="s">
        <v>212</v>
      </c>
      <c r="D585" s="28">
        <v>124907</v>
      </c>
      <c r="E585" s="26" t="s">
        <v>8585</v>
      </c>
      <c r="F585" s="26" t="s">
        <v>3213</v>
      </c>
      <c r="G585" s="26" t="s">
        <v>11013</v>
      </c>
      <c r="H585" s="26">
        <v>0</v>
      </c>
      <c r="I585" s="26">
        <v>1.38</v>
      </c>
      <c r="J585" s="26">
        <v>1.38</v>
      </c>
      <c r="K585" s="26">
        <v>2.76</v>
      </c>
      <c r="L585" s="26">
        <v>233425</v>
      </c>
      <c r="M585" s="29">
        <f t="shared" si="9"/>
        <v>84574.275362318847</v>
      </c>
      <c r="N585" s="30">
        <v>42867</v>
      </c>
      <c r="O585" s="26" t="s">
        <v>900</v>
      </c>
      <c r="P585" s="26">
        <v>2017</v>
      </c>
      <c r="Q585" s="26"/>
    </row>
    <row r="586" spans="1:17" ht="12.75" customHeight="1" x14ac:dyDescent="0.25">
      <c r="A586" s="26">
        <v>2</v>
      </c>
      <c r="B586" s="27">
        <v>27</v>
      </c>
      <c r="C586" s="26" t="s">
        <v>316</v>
      </c>
      <c r="D586" s="28">
        <v>122525</v>
      </c>
      <c r="E586" s="26" t="s">
        <v>457</v>
      </c>
      <c r="F586" s="26" t="s">
        <v>3213</v>
      </c>
      <c r="G586" s="26" t="s">
        <v>3192</v>
      </c>
      <c r="H586" s="26">
        <v>9.82</v>
      </c>
      <c r="I586" s="26">
        <v>10.79</v>
      </c>
      <c r="J586" s="26">
        <v>0.97</v>
      </c>
      <c r="K586" s="26">
        <v>4.1418999999999997</v>
      </c>
      <c r="L586" s="26">
        <v>452951</v>
      </c>
      <c r="M586" s="29">
        <f t="shared" si="9"/>
        <v>109358.26553031219</v>
      </c>
      <c r="N586" s="30">
        <v>43182</v>
      </c>
      <c r="O586" s="26" t="s">
        <v>900</v>
      </c>
      <c r="P586" s="26">
        <v>2017</v>
      </c>
      <c r="Q586" s="26"/>
    </row>
    <row r="587" spans="1:17" ht="12.75" customHeight="1" x14ac:dyDescent="0.25">
      <c r="A587" s="26">
        <v>2</v>
      </c>
      <c r="B587" s="27">
        <v>27</v>
      </c>
      <c r="C587" s="26" t="s">
        <v>212</v>
      </c>
      <c r="D587" s="28">
        <v>122523</v>
      </c>
      <c r="E587" s="26" t="s">
        <v>442</v>
      </c>
      <c r="F587" s="26" t="s">
        <v>3213</v>
      </c>
      <c r="G587" s="26" t="s">
        <v>11014</v>
      </c>
      <c r="H587" s="26">
        <v>11</v>
      </c>
      <c r="I587" s="26">
        <v>13.6</v>
      </c>
      <c r="J587" s="26">
        <v>2.6</v>
      </c>
      <c r="K587" s="26">
        <v>5.5119999999999996</v>
      </c>
      <c r="L587" s="26">
        <v>531269</v>
      </c>
      <c r="M587" s="29">
        <f t="shared" si="9"/>
        <v>96384.071117561689</v>
      </c>
      <c r="N587" s="30">
        <v>42867</v>
      </c>
      <c r="O587" s="26" t="s">
        <v>900</v>
      </c>
      <c r="P587" s="26">
        <v>2017</v>
      </c>
      <c r="Q587" s="26"/>
    </row>
    <row r="588" spans="1:17" ht="12.75" customHeight="1" x14ac:dyDescent="0.25">
      <c r="A588" s="26">
        <v>2</v>
      </c>
      <c r="B588" s="27">
        <v>27</v>
      </c>
      <c r="C588" s="26" t="s">
        <v>194</v>
      </c>
      <c r="D588" s="28">
        <v>124905</v>
      </c>
      <c r="E588" s="26" t="s">
        <v>3089</v>
      </c>
      <c r="F588" s="26" t="s">
        <v>3213</v>
      </c>
      <c r="G588" s="26" t="s">
        <v>4092</v>
      </c>
      <c r="H588" s="26">
        <v>6.72</v>
      </c>
      <c r="I588" s="26">
        <v>9</v>
      </c>
      <c r="J588" s="26">
        <v>2.2799999999999998</v>
      </c>
      <c r="K588" s="26">
        <v>7.5468000000000002</v>
      </c>
      <c r="L588" s="26">
        <v>636657</v>
      </c>
      <c r="M588" s="29">
        <f t="shared" si="9"/>
        <v>84361.186198123702</v>
      </c>
      <c r="N588" s="30">
        <v>42867</v>
      </c>
      <c r="O588" s="26" t="s">
        <v>900</v>
      </c>
      <c r="P588" s="26">
        <v>2017</v>
      </c>
      <c r="Q588" s="26"/>
    </row>
    <row r="589" spans="1:17" ht="12.75" customHeight="1" x14ac:dyDescent="0.25">
      <c r="A589" s="26">
        <v>2</v>
      </c>
      <c r="B589" s="27">
        <v>27</v>
      </c>
      <c r="C589" s="26" t="s">
        <v>212</v>
      </c>
      <c r="D589" s="28">
        <v>125610</v>
      </c>
      <c r="E589" s="26" t="s">
        <v>119</v>
      </c>
      <c r="F589" s="26" t="s">
        <v>3213</v>
      </c>
      <c r="G589" s="26" t="s">
        <v>4485</v>
      </c>
      <c r="H589" s="26">
        <v>0</v>
      </c>
      <c r="I589" s="26">
        <v>5.8</v>
      </c>
      <c r="J589" s="26">
        <v>5.8</v>
      </c>
      <c r="K589" s="26">
        <v>11.6</v>
      </c>
      <c r="L589" s="26">
        <v>990776</v>
      </c>
      <c r="M589" s="29">
        <f t="shared" si="9"/>
        <v>85411.724137931044</v>
      </c>
      <c r="N589" s="30">
        <v>42965</v>
      </c>
      <c r="O589" s="26" t="s">
        <v>900</v>
      </c>
      <c r="P589" s="26">
        <v>2017</v>
      </c>
      <c r="Q589" s="26"/>
    </row>
    <row r="590" spans="1:17" ht="12.75" customHeight="1" x14ac:dyDescent="0.25">
      <c r="A590" s="26">
        <v>2</v>
      </c>
      <c r="B590" s="27">
        <v>27</v>
      </c>
      <c r="C590" s="26" t="s">
        <v>316</v>
      </c>
      <c r="D590" s="28">
        <v>124918</v>
      </c>
      <c r="E590" s="26" t="s">
        <v>1816</v>
      </c>
      <c r="F590" s="26" t="s">
        <v>3213</v>
      </c>
      <c r="G590" s="26" t="s">
        <v>4100</v>
      </c>
      <c r="H590" s="26">
        <v>0</v>
      </c>
      <c r="I590" s="26">
        <v>0.12</v>
      </c>
      <c r="J590" s="26">
        <v>0.12</v>
      </c>
      <c r="K590" s="26">
        <v>0.24</v>
      </c>
      <c r="L590" s="26">
        <v>59294</v>
      </c>
      <c r="M590" s="29">
        <f t="shared" si="9"/>
        <v>247058.33333333334</v>
      </c>
      <c r="N590" s="30">
        <v>43182</v>
      </c>
      <c r="O590" s="26" t="s">
        <v>900</v>
      </c>
      <c r="P590" s="26">
        <v>2017</v>
      </c>
      <c r="Q590" s="26"/>
    </row>
    <row r="591" spans="1:17" ht="12.75" customHeight="1" x14ac:dyDescent="0.25">
      <c r="A591" s="26">
        <v>2</v>
      </c>
      <c r="B591" s="27">
        <v>27</v>
      </c>
      <c r="C591" s="26" t="s">
        <v>241</v>
      </c>
      <c r="D591" s="28">
        <v>124936</v>
      </c>
      <c r="E591" s="26" t="s">
        <v>322</v>
      </c>
      <c r="F591" s="26" t="s">
        <v>3213</v>
      </c>
      <c r="G591" s="26" t="s">
        <v>11015</v>
      </c>
      <c r="H591" s="26">
        <v>15.32</v>
      </c>
      <c r="I591" s="26">
        <v>20.170000000000002</v>
      </c>
      <c r="J591" s="26">
        <v>4.8499999999999996</v>
      </c>
      <c r="K591" s="26">
        <v>9.6999999999999993</v>
      </c>
      <c r="L591" s="26">
        <v>677224</v>
      </c>
      <c r="M591" s="29">
        <f t="shared" si="9"/>
        <v>69816.907216494845</v>
      </c>
      <c r="N591" s="30">
        <v>42867</v>
      </c>
      <c r="O591" s="26" t="s">
        <v>900</v>
      </c>
      <c r="P591" s="26">
        <v>2017</v>
      </c>
      <c r="Q591" s="26"/>
    </row>
    <row r="592" spans="1:17" ht="12.75" customHeight="1" x14ac:dyDescent="0.25">
      <c r="A592" s="32">
        <v>2</v>
      </c>
      <c r="B592" s="27">
        <v>27</v>
      </c>
      <c r="C592" s="33" t="s">
        <v>284</v>
      </c>
      <c r="D592" s="28">
        <v>125781</v>
      </c>
      <c r="E592" s="33" t="s">
        <v>114</v>
      </c>
      <c r="F592" s="33" t="s">
        <v>3213</v>
      </c>
      <c r="G592" s="33" t="s">
        <v>11016</v>
      </c>
      <c r="H592" s="28">
        <v>32.94</v>
      </c>
      <c r="I592" s="28">
        <v>37.090000000000003</v>
      </c>
      <c r="J592" s="28">
        <v>4.1500000000000004</v>
      </c>
      <c r="K592" s="28">
        <v>16.600000000000001</v>
      </c>
      <c r="L592" s="34">
        <v>1374331</v>
      </c>
      <c r="M592" s="35">
        <f t="shared" si="9"/>
        <v>82791.024096385532</v>
      </c>
      <c r="N592" s="36">
        <v>43077</v>
      </c>
      <c r="O592" s="59" t="s">
        <v>10721</v>
      </c>
      <c r="P592" s="26">
        <v>2018</v>
      </c>
      <c r="Q592" s="26"/>
    </row>
    <row r="593" spans="1:17" ht="12.75" customHeight="1" x14ac:dyDescent="0.25">
      <c r="A593" s="32">
        <v>2</v>
      </c>
      <c r="B593" s="27">
        <v>27</v>
      </c>
      <c r="C593" s="33" t="s">
        <v>199</v>
      </c>
      <c r="D593" s="28">
        <v>125782</v>
      </c>
      <c r="E593" s="33" t="s">
        <v>114</v>
      </c>
      <c r="F593" s="33" t="s">
        <v>3213</v>
      </c>
      <c r="G593" s="33" t="s">
        <v>11017</v>
      </c>
      <c r="H593" s="28">
        <v>0</v>
      </c>
      <c r="I593" s="28">
        <v>2.02</v>
      </c>
      <c r="J593" s="28">
        <v>2.02</v>
      </c>
      <c r="K593" s="28">
        <v>8.08</v>
      </c>
      <c r="L593" s="34">
        <v>777991</v>
      </c>
      <c r="M593" s="35">
        <f t="shared" si="9"/>
        <v>96286.014851485146</v>
      </c>
      <c r="N593" s="36">
        <v>43077</v>
      </c>
      <c r="O593" s="59" t="s">
        <v>10721</v>
      </c>
      <c r="P593" s="26">
        <v>2018</v>
      </c>
      <c r="Q593" s="26"/>
    </row>
    <row r="594" spans="1:17" ht="12.75" customHeight="1" x14ac:dyDescent="0.25">
      <c r="A594" s="26">
        <v>2</v>
      </c>
      <c r="B594" s="26">
        <f>VLOOKUP(C594,[1]Sheet6!B:D,3,FALSE)</f>
        <v>27</v>
      </c>
      <c r="C594" s="26" t="s">
        <v>199</v>
      </c>
      <c r="D594" s="26">
        <v>127520</v>
      </c>
      <c r="E594" s="26" t="s">
        <v>114</v>
      </c>
      <c r="F594" s="26" t="s">
        <v>3213</v>
      </c>
      <c r="G594" s="26" t="s">
        <v>5555</v>
      </c>
      <c r="H594" s="26">
        <v>2.02</v>
      </c>
      <c r="I594" s="26">
        <v>6.79</v>
      </c>
      <c r="J594" s="26">
        <v>4.7699999999999996</v>
      </c>
      <c r="K594" s="26">
        <v>19.079999999999998</v>
      </c>
      <c r="L594" s="34">
        <v>2737272</v>
      </c>
      <c r="M594" s="35">
        <f t="shared" si="9"/>
        <v>143462.89308176102</v>
      </c>
      <c r="N594" s="49">
        <v>43441</v>
      </c>
      <c r="O594" s="26" t="s">
        <v>10721</v>
      </c>
      <c r="P594" s="26">
        <v>2019</v>
      </c>
      <c r="Q594" s="26"/>
    </row>
    <row r="595" spans="1:17" ht="12.75" customHeight="1" x14ac:dyDescent="0.25">
      <c r="A595" s="26">
        <v>2</v>
      </c>
      <c r="B595" s="26">
        <f>VLOOKUP(C595,[1]Sheet6!B:D,3,FALSE)</f>
        <v>27</v>
      </c>
      <c r="C595" s="26" t="s">
        <v>284</v>
      </c>
      <c r="D595" s="26">
        <v>127523</v>
      </c>
      <c r="E595" s="26" t="s">
        <v>114</v>
      </c>
      <c r="F595" s="26" t="s">
        <v>3213</v>
      </c>
      <c r="G595" s="26" t="s">
        <v>11018</v>
      </c>
      <c r="H595" s="26">
        <v>23.96</v>
      </c>
      <c r="I595" s="26">
        <v>33.33</v>
      </c>
      <c r="J595" s="26">
        <v>9.3699999999999992</v>
      </c>
      <c r="K595" s="26">
        <v>18.739999999999998</v>
      </c>
      <c r="L595" s="34">
        <v>2646367</v>
      </c>
      <c r="M595" s="35">
        <f t="shared" si="9"/>
        <v>141214.8879402348</v>
      </c>
      <c r="N595" s="49">
        <v>43441</v>
      </c>
      <c r="O595" s="26" t="s">
        <v>10721</v>
      </c>
      <c r="P595" s="26">
        <v>2019</v>
      </c>
      <c r="Q595" s="26"/>
    </row>
    <row r="596" spans="1:17" ht="12.75" customHeight="1" x14ac:dyDescent="0.25">
      <c r="A596" s="26">
        <v>2</v>
      </c>
      <c r="B596" s="26">
        <f>VLOOKUP(C596,[1]Sheet6!B:D,3,FALSE)</f>
        <v>27</v>
      </c>
      <c r="C596" s="26" t="s">
        <v>284</v>
      </c>
      <c r="D596" s="26">
        <v>127888</v>
      </c>
      <c r="E596" s="26" t="s">
        <v>4713</v>
      </c>
      <c r="F596" s="26" t="s">
        <v>3213</v>
      </c>
      <c r="G596" s="26" t="s">
        <v>5868</v>
      </c>
      <c r="H596" s="26">
        <v>4.1500000000000004</v>
      </c>
      <c r="I596" s="26">
        <v>7</v>
      </c>
      <c r="J596" s="26">
        <v>2.85</v>
      </c>
      <c r="K596" s="26">
        <v>10.602</v>
      </c>
      <c r="L596" s="34">
        <v>1385942</v>
      </c>
      <c r="M596" s="35">
        <f t="shared" si="9"/>
        <v>130724.58026787399</v>
      </c>
      <c r="N596" s="49">
        <v>43637</v>
      </c>
      <c r="O596" s="26" t="s">
        <v>900</v>
      </c>
      <c r="P596" s="26">
        <v>2019</v>
      </c>
      <c r="Q596" s="26"/>
    </row>
    <row r="597" spans="1:17" ht="12.75" customHeight="1" x14ac:dyDescent="0.25">
      <c r="A597" s="26">
        <v>2</v>
      </c>
      <c r="B597" s="26">
        <f>VLOOKUP(C597,[1]Sheet6!B:D,3,FALSE)</f>
        <v>27</v>
      </c>
      <c r="C597" s="26" t="s">
        <v>199</v>
      </c>
      <c r="D597" s="26">
        <v>127886</v>
      </c>
      <c r="E597" s="26" t="s">
        <v>450</v>
      </c>
      <c r="F597" s="26" t="s">
        <v>3213</v>
      </c>
      <c r="G597" s="26" t="s">
        <v>11019</v>
      </c>
      <c r="H597" s="26">
        <v>8.9</v>
      </c>
      <c r="I597" s="26">
        <v>12.74</v>
      </c>
      <c r="J597" s="26">
        <v>3.84</v>
      </c>
      <c r="K597" s="26">
        <v>9.1737599999999997</v>
      </c>
      <c r="L597" s="34">
        <v>1134686</v>
      </c>
      <c r="M597" s="35">
        <f t="shared" si="9"/>
        <v>123688.2150830194</v>
      </c>
      <c r="N597" s="49">
        <v>43553</v>
      </c>
      <c r="O597" s="26" t="s">
        <v>900</v>
      </c>
      <c r="P597" s="26">
        <v>2019</v>
      </c>
      <c r="Q597" s="26"/>
    </row>
    <row r="598" spans="1:17" ht="12.75" customHeight="1" x14ac:dyDescent="0.25">
      <c r="A598" s="26">
        <v>2</v>
      </c>
      <c r="B598" s="26">
        <f>VLOOKUP(C598,[1]Sheet6!B:D,3,FALSE)</f>
        <v>27</v>
      </c>
      <c r="C598" s="26" t="s">
        <v>199</v>
      </c>
      <c r="D598" s="26">
        <v>127887</v>
      </c>
      <c r="E598" s="26" t="s">
        <v>8249</v>
      </c>
      <c r="F598" s="26" t="s">
        <v>3213</v>
      </c>
      <c r="G598" s="26" t="s">
        <v>11020</v>
      </c>
      <c r="H598" s="26">
        <v>1.9</v>
      </c>
      <c r="I598" s="26">
        <v>2.78</v>
      </c>
      <c r="J598" s="26">
        <v>0.88</v>
      </c>
      <c r="K598" s="26">
        <v>2.0354399999999999</v>
      </c>
      <c r="L598" s="34">
        <v>231390</v>
      </c>
      <c r="M598" s="35">
        <f t="shared" si="9"/>
        <v>113680.58012026885</v>
      </c>
      <c r="N598" s="49">
        <v>43553</v>
      </c>
      <c r="O598" s="26" t="s">
        <v>900</v>
      </c>
      <c r="P598" s="26">
        <v>2019</v>
      </c>
      <c r="Q598" s="26"/>
    </row>
    <row r="599" spans="1:17" ht="12.75" customHeight="1" x14ac:dyDescent="0.25">
      <c r="A599" s="26">
        <v>2</v>
      </c>
      <c r="B599" s="27">
        <v>28</v>
      </c>
      <c r="C599" s="26" t="s">
        <v>124</v>
      </c>
      <c r="D599" s="28">
        <v>124935</v>
      </c>
      <c r="E599" s="26" t="s">
        <v>352</v>
      </c>
      <c r="F599" s="26" t="s">
        <v>3213</v>
      </c>
      <c r="G599" s="26" t="s">
        <v>11021</v>
      </c>
      <c r="H599" s="26">
        <v>0</v>
      </c>
      <c r="I599" s="26">
        <v>4.3</v>
      </c>
      <c r="J599" s="26">
        <v>4.3</v>
      </c>
      <c r="K599" s="26">
        <v>8.6</v>
      </c>
      <c r="L599" s="26">
        <v>602351</v>
      </c>
      <c r="M599" s="29">
        <f t="shared" si="9"/>
        <v>70040.813953488381</v>
      </c>
      <c r="N599" s="30">
        <v>42867</v>
      </c>
      <c r="O599" s="26" t="s">
        <v>900</v>
      </c>
      <c r="P599" s="26">
        <v>2017</v>
      </c>
      <c r="Q599" s="26" t="s">
        <v>11022</v>
      </c>
    </row>
    <row r="600" spans="1:17" ht="12.75" customHeight="1" x14ac:dyDescent="0.25">
      <c r="A600" s="26">
        <v>2</v>
      </c>
      <c r="B600" s="27">
        <v>28</v>
      </c>
      <c r="C600" s="26" t="s">
        <v>197</v>
      </c>
      <c r="D600" s="28">
        <v>124911</v>
      </c>
      <c r="E600" s="26" t="s">
        <v>369</v>
      </c>
      <c r="F600" s="26" t="s">
        <v>3213</v>
      </c>
      <c r="G600" s="26" t="s">
        <v>11023</v>
      </c>
      <c r="H600" s="26">
        <v>12.92</v>
      </c>
      <c r="I600" s="26">
        <v>16.78</v>
      </c>
      <c r="J600" s="26">
        <v>3.86</v>
      </c>
      <c r="K600" s="26">
        <v>17.37</v>
      </c>
      <c r="L600" s="26">
        <v>1799826</v>
      </c>
      <c r="M600" s="29">
        <f t="shared" si="9"/>
        <v>103616.92573402417</v>
      </c>
      <c r="N600" s="30">
        <v>42867</v>
      </c>
      <c r="O600" s="26" t="s">
        <v>900</v>
      </c>
      <c r="P600" s="26">
        <v>2017</v>
      </c>
      <c r="Q600" s="26"/>
    </row>
    <row r="601" spans="1:17" ht="12.75" customHeight="1" x14ac:dyDescent="0.25">
      <c r="A601" s="26">
        <v>2</v>
      </c>
      <c r="B601" s="27">
        <v>28</v>
      </c>
      <c r="C601" s="26" t="s">
        <v>803</v>
      </c>
      <c r="D601" s="28">
        <v>122528</v>
      </c>
      <c r="E601" s="26" t="s">
        <v>3366</v>
      </c>
      <c r="F601" s="26" t="s">
        <v>3213</v>
      </c>
      <c r="G601" s="26" t="s">
        <v>11024</v>
      </c>
      <c r="H601" s="26">
        <v>10.17</v>
      </c>
      <c r="I601" s="26">
        <v>14.32</v>
      </c>
      <c r="J601" s="26">
        <v>4.1500000000000004</v>
      </c>
      <c r="K601" s="26">
        <v>8.3000000000000007</v>
      </c>
      <c r="L601" s="26">
        <v>574567</v>
      </c>
      <c r="M601" s="29">
        <f t="shared" si="9"/>
        <v>69224.939759036133</v>
      </c>
      <c r="N601" s="30">
        <v>42867</v>
      </c>
      <c r="O601" s="26" t="s">
        <v>900</v>
      </c>
      <c r="P601" s="26">
        <v>2017</v>
      </c>
      <c r="Q601" s="26"/>
    </row>
    <row r="602" spans="1:17" ht="12.75" customHeight="1" x14ac:dyDescent="0.25">
      <c r="A602" s="26">
        <v>2</v>
      </c>
      <c r="B602" s="27">
        <v>28</v>
      </c>
      <c r="C602" s="26" t="s">
        <v>803</v>
      </c>
      <c r="D602" s="28">
        <v>124930</v>
      </c>
      <c r="E602" s="26" t="s">
        <v>3366</v>
      </c>
      <c r="F602" s="26" t="s">
        <v>3213</v>
      </c>
      <c r="G602" s="26" t="s">
        <v>11025</v>
      </c>
      <c r="H602" s="26">
        <v>27.88</v>
      </c>
      <c r="I602" s="26">
        <v>33.880000000000003</v>
      </c>
      <c r="J602" s="26">
        <v>6</v>
      </c>
      <c r="K602" s="26">
        <v>12</v>
      </c>
      <c r="L602" s="26">
        <v>739843</v>
      </c>
      <c r="M602" s="29">
        <f t="shared" si="9"/>
        <v>61653.583333333336</v>
      </c>
      <c r="N602" s="30">
        <v>42867</v>
      </c>
      <c r="O602" s="26" t="s">
        <v>900</v>
      </c>
      <c r="P602" s="26">
        <v>2017</v>
      </c>
      <c r="Q602" s="26"/>
    </row>
    <row r="603" spans="1:17" ht="12.75" customHeight="1" x14ac:dyDescent="0.25">
      <c r="A603" s="26">
        <v>2</v>
      </c>
      <c r="B603" s="27">
        <v>28</v>
      </c>
      <c r="C603" s="26" t="s">
        <v>98</v>
      </c>
      <c r="D603" s="28">
        <v>124910</v>
      </c>
      <c r="E603" s="26" t="s">
        <v>1124</v>
      </c>
      <c r="F603" s="26" t="s">
        <v>3213</v>
      </c>
      <c r="G603" s="26" t="s">
        <v>11026</v>
      </c>
      <c r="H603" s="26">
        <v>10.26</v>
      </c>
      <c r="I603" s="26">
        <v>12</v>
      </c>
      <c r="J603" s="26">
        <v>1.74</v>
      </c>
      <c r="K603" s="26">
        <v>3.48</v>
      </c>
      <c r="L603" s="26">
        <v>314452</v>
      </c>
      <c r="M603" s="29">
        <f t="shared" si="9"/>
        <v>90359.770114942527</v>
      </c>
      <c r="N603" s="30">
        <v>42867</v>
      </c>
      <c r="O603" s="26" t="s">
        <v>900</v>
      </c>
      <c r="P603" s="26">
        <v>2017</v>
      </c>
      <c r="Q603" s="26"/>
    </row>
    <row r="604" spans="1:17" ht="12.75" customHeight="1" x14ac:dyDescent="0.25">
      <c r="A604" s="26">
        <v>2</v>
      </c>
      <c r="B604" s="27">
        <v>28</v>
      </c>
      <c r="C604" s="26" t="s">
        <v>308</v>
      </c>
      <c r="D604" s="28">
        <v>122564</v>
      </c>
      <c r="E604" s="26" t="s">
        <v>2718</v>
      </c>
      <c r="F604" s="26" t="s">
        <v>3213</v>
      </c>
      <c r="G604" s="26" t="s">
        <v>11027</v>
      </c>
      <c r="H604" s="26">
        <v>0</v>
      </c>
      <c r="I604" s="26">
        <v>4.17</v>
      </c>
      <c r="J604" s="26">
        <v>4.17</v>
      </c>
      <c r="K604" s="26">
        <v>8.34</v>
      </c>
      <c r="L604" s="26">
        <v>895847</v>
      </c>
      <c r="M604" s="29">
        <f t="shared" si="9"/>
        <v>107415.70743405276</v>
      </c>
      <c r="N604" s="30">
        <v>42867</v>
      </c>
      <c r="O604" s="26" t="s">
        <v>900</v>
      </c>
      <c r="P604" s="26">
        <v>2017</v>
      </c>
      <c r="Q604" s="26"/>
    </row>
    <row r="605" spans="1:17" ht="12.75" customHeight="1" x14ac:dyDescent="0.25">
      <c r="A605" s="32">
        <v>2</v>
      </c>
      <c r="B605" s="27">
        <v>28</v>
      </c>
      <c r="C605" s="33" t="s">
        <v>183</v>
      </c>
      <c r="D605" s="28">
        <v>126136</v>
      </c>
      <c r="E605" s="33" t="s">
        <v>363</v>
      </c>
      <c r="F605" s="33" t="s">
        <v>3213</v>
      </c>
      <c r="G605" s="33" t="s">
        <v>4702</v>
      </c>
      <c r="H605" s="28">
        <v>5.7</v>
      </c>
      <c r="I605" s="28">
        <v>6.07</v>
      </c>
      <c r="J605" s="28">
        <v>0.37</v>
      </c>
      <c r="K605" s="28">
        <v>1.31165</v>
      </c>
      <c r="L605" s="34">
        <v>100777</v>
      </c>
      <c r="M605" s="35">
        <f t="shared" si="9"/>
        <v>76832.234208820955</v>
      </c>
      <c r="N605" s="36">
        <v>43182</v>
      </c>
      <c r="O605" s="33" t="s">
        <v>900</v>
      </c>
      <c r="P605" s="26">
        <v>2018</v>
      </c>
      <c r="Q605" s="26"/>
    </row>
    <row r="606" spans="1:17" ht="12.75" customHeight="1" x14ac:dyDescent="0.25">
      <c r="A606" s="32">
        <v>2</v>
      </c>
      <c r="B606" s="27">
        <v>28</v>
      </c>
      <c r="C606" s="33" t="s">
        <v>124</v>
      </c>
      <c r="D606" s="28">
        <v>126143</v>
      </c>
      <c r="E606" s="33" t="s">
        <v>352</v>
      </c>
      <c r="F606" s="33" t="s">
        <v>3213</v>
      </c>
      <c r="G606" s="33" t="s">
        <v>4706</v>
      </c>
      <c r="H606" s="28">
        <v>7.67</v>
      </c>
      <c r="I606" s="28">
        <v>11.01</v>
      </c>
      <c r="J606" s="28">
        <v>3.34</v>
      </c>
      <c r="K606" s="28">
        <v>6.68</v>
      </c>
      <c r="L606" s="34">
        <v>592429</v>
      </c>
      <c r="M606" s="35">
        <f t="shared" si="9"/>
        <v>88686.976047904202</v>
      </c>
      <c r="N606" s="36">
        <v>43182</v>
      </c>
      <c r="O606" s="33" t="s">
        <v>900</v>
      </c>
      <c r="P606" s="26">
        <v>2018</v>
      </c>
      <c r="Q606" s="26"/>
    </row>
    <row r="607" spans="1:17" ht="12.75" customHeight="1" x14ac:dyDescent="0.25">
      <c r="A607" s="32">
        <v>2</v>
      </c>
      <c r="B607" s="27">
        <v>28</v>
      </c>
      <c r="C607" s="33" t="s">
        <v>107</v>
      </c>
      <c r="D607" s="28">
        <v>126529</v>
      </c>
      <c r="E607" s="33" t="s">
        <v>352</v>
      </c>
      <c r="F607" s="33" t="s">
        <v>3213</v>
      </c>
      <c r="G607" s="33" t="s">
        <v>11028</v>
      </c>
      <c r="H607" s="28">
        <v>12.02</v>
      </c>
      <c r="I607" s="28">
        <v>15</v>
      </c>
      <c r="J607" s="28">
        <v>2.98</v>
      </c>
      <c r="K607" s="28">
        <v>5.96</v>
      </c>
      <c r="L607" s="34">
        <v>1235354</v>
      </c>
      <c r="M607" s="35">
        <f t="shared" si="9"/>
        <v>207274.1610738255</v>
      </c>
      <c r="N607" s="36">
        <v>43273</v>
      </c>
      <c r="O607" s="33" t="s">
        <v>900</v>
      </c>
      <c r="P607" s="26">
        <v>2018</v>
      </c>
      <c r="Q607" s="26"/>
    </row>
    <row r="608" spans="1:17" ht="12.75" customHeight="1" x14ac:dyDescent="0.25">
      <c r="A608" s="32">
        <v>2</v>
      </c>
      <c r="B608" s="27">
        <v>28</v>
      </c>
      <c r="C608" s="33" t="s">
        <v>98</v>
      </c>
      <c r="D608" s="28">
        <v>126149</v>
      </c>
      <c r="E608" s="33" t="s">
        <v>503</v>
      </c>
      <c r="F608" s="33" t="s">
        <v>3213</v>
      </c>
      <c r="G608" s="33" t="s">
        <v>4708</v>
      </c>
      <c r="H608" s="28">
        <v>13.72</v>
      </c>
      <c r="I608" s="28">
        <v>18.309999999999999</v>
      </c>
      <c r="J608" s="28">
        <v>4.59</v>
      </c>
      <c r="K608" s="28">
        <v>15.86763</v>
      </c>
      <c r="L608" s="34">
        <v>1802498</v>
      </c>
      <c r="M608" s="35">
        <f t="shared" si="9"/>
        <v>113595.91823101496</v>
      </c>
      <c r="N608" s="36">
        <v>43273</v>
      </c>
      <c r="O608" s="33" t="s">
        <v>900</v>
      </c>
      <c r="P608" s="26">
        <v>2018</v>
      </c>
      <c r="Q608" s="26"/>
    </row>
    <row r="609" spans="1:17" ht="12.75" customHeight="1" x14ac:dyDescent="0.25">
      <c r="A609" s="32">
        <v>2</v>
      </c>
      <c r="B609" s="27">
        <v>28</v>
      </c>
      <c r="C609" s="33" t="s">
        <v>197</v>
      </c>
      <c r="D609" s="28">
        <v>126163</v>
      </c>
      <c r="E609" s="33" t="s">
        <v>676</v>
      </c>
      <c r="F609" s="33" t="s">
        <v>3213</v>
      </c>
      <c r="G609" s="33" t="s">
        <v>4722</v>
      </c>
      <c r="H609" s="28">
        <v>15.32</v>
      </c>
      <c r="I609" s="28">
        <v>19.28</v>
      </c>
      <c r="J609" s="28">
        <v>3.96</v>
      </c>
      <c r="K609" s="28">
        <v>19.8</v>
      </c>
      <c r="L609" s="34">
        <v>1944898</v>
      </c>
      <c r="M609" s="35">
        <f t="shared" si="9"/>
        <v>98227.171717171717</v>
      </c>
      <c r="N609" s="36">
        <v>43231</v>
      </c>
      <c r="O609" s="33" t="s">
        <v>900</v>
      </c>
      <c r="P609" s="26">
        <v>2018</v>
      </c>
      <c r="Q609" s="26"/>
    </row>
    <row r="610" spans="1:17" ht="12.75" customHeight="1" x14ac:dyDescent="0.25">
      <c r="A610" s="32">
        <v>2</v>
      </c>
      <c r="B610" s="27">
        <v>28</v>
      </c>
      <c r="C610" s="33" t="s">
        <v>803</v>
      </c>
      <c r="D610" s="28">
        <v>126157</v>
      </c>
      <c r="E610" s="33" t="s">
        <v>676</v>
      </c>
      <c r="F610" s="33" t="s">
        <v>3213</v>
      </c>
      <c r="G610" s="33" t="s">
        <v>4716</v>
      </c>
      <c r="H610" s="28">
        <v>1.0900000000000001</v>
      </c>
      <c r="I610" s="28">
        <v>4.76</v>
      </c>
      <c r="J610" s="28">
        <v>3.67</v>
      </c>
      <c r="K610" s="28">
        <v>18.350000000000001</v>
      </c>
      <c r="L610" s="34">
        <v>1963245</v>
      </c>
      <c r="M610" s="35">
        <f t="shared" si="9"/>
        <v>106988.82833787466</v>
      </c>
      <c r="N610" s="36">
        <v>43231</v>
      </c>
      <c r="O610" s="33" t="s">
        <v>900</v>
      </c>
      <c r="P610" s="26">
        <v>2018</v>
      </c>
      <c r="Q610" s="26"/>
    </row>
    <row r="611" spans="1:17" ht="12.75" customHeight="1" x14ac:dyDescent="0.25">
      <c r="A611" s="32">
        <v>2</v>
      </c>
      <c r="B611" s="27">
        <v>28</v>
      </c>
      <c r="C611" s="33" t="s">
        <v>294</v>
      </c>
      <c r="D611" s="28">
        <v>126144</v>
      </c>
      <c r="E611" s="33" t="s">
        <v>2718</v>
      </c>
      <c r="F611" s="33" t="s">
        <v>3213</v>
      </c>
      <c r="G611" s="33" t="s">
        <v>4707</v>
      </c>
      <c r="H611" s="28">
        <v>0</v>
      </c>
      <c r="I611" s="28">
        <v>5.22</v>
      </c>
      <c r="J611" s="28">
        <v>5.22</v>
      </c>
      <c r="K611" s="28">
        <v>10.44</v>
      </c>
      <c r="L611" s="34">
        <v>862802</v>
      </c>
      <c r="M611" s="35">
        <f t="shared" si="9"/>
        <v>82643.869731800776</v>
      </c>
      <c r="N611" s="36">
        <v>43182</v>
      </c>
      <c r="O611" s="33" t="s">
        <v>900</v>
      </c>
      <c r="P611" s="26">
        <v>2018</v>
      </c>
      <c r="Q611" s="26"/>
    </row>
    <row r="612" spans="1:17" ht="12.75" customHeight="1" x14ac:dyDescent="0.25">
      <c r="A612" s="26">
        <v>2</v>
      </c>
      <c r="B612" s="26">
        <f>VLOOKUP(C612,[1]Sheet6!B:D,3,FALSE)</f>
        <v>28</v>
      </c>
      <c r="C612" s="26" t="s">
        <v>107</v>
      </c>
      <c r="D612" s="26">
        <v>127185</v>
      </c>
      <c r="E612" s="26" t="s">
        <v>352</v>
      </c>
      <c r="F612" s="26" t="s">
        <v>3213</v>
      </c>
      <c r="G612" s="26" t="s">
        <v>5348</v>
      </c>
      <c r="H612" s="26">
        <v>26</v>
      </c>
      <c r="I612" s="26">
        <v>31.18</v>
      </c>
      <c r="J612" s="26">
        <v>5.18</v>
      </c>
      <c r="K612" s="26">
        <v>11.66018</v>
      </c>
      <c r="L612" s="34">
        <v>875498</v>
      </c>
      <c r="M612" s="35">
        <f t="shared" si="9"/>
        <v>75084.432658844031</v>
      </c>
      <c r="N612" s="49">
        <v>43595</v>
      </c>
      <c r="O612" s="26" t="s">
        <v>900</v>
      </c>
      <c r="P612" s="26">
        <v>2019</v>
      </c>
      <c r="Q612" s="26"/>
    </row>
    <row r="613" spans="1:17" ht="12.75" customHeight="1" x14ac:dyDescent="0.25">
      <c r="A613" s="26">
        <v>2</v>
      </c>
      <c r="B613" s="26">
        <f>VLOOKUP(C613,[1]Sheet6!B:D,3,FALSE)</f>
        <v>28</v>
      </c>
      <c r="C613" s="26" t="s">
        <v>98</v>
      </c>
      <c r="D613" s="26">
        <v>127214</v>
      </c>
      <c r="E613" s="26" t="s">
        <v>99</v>
      </c>
      <c r="F613" s="26" t="s">
        <v>3213</v>
      </c>
      <c r="G613" s="26" t="s">
        <v>11029</v>
      </c>
      <c r="H613" s="26">
        <v>0</v>
      </c>
      <c r="I613" s="26">
        <v>4.38</v>
      </c>
      <c r="J613" s="26">
        <v>4.38</v>
      </c>
      <c r="K613" s="26">
        <v>21.505800000000001</v>
      </c>
      <c r="L613" s="34">
        <v>2441643</v>
      </c>
      <c r="M613" s="35">
        <f t="shared" si="9"/>
        <v>113534.16287699132</v>
      </c>
      <c r="N613" s="49">
        <v>43637</v>
      </c>
      <c r="O613" s="26" t="s">
        <v>900</v>
      </c>
      <c r="P613" s="26">
        <v>2019</v>
      </c>
      <c r="Q613" s="26"/>
    </row>
    <row r="614" spans="1:17" ht="12.75" customHeight="1" x14ac:dyDescent="0.25">
      <c r="A614" s="26">
        <v>2</v>
      </c>
      <c r="B614" s="26">
        <f>VLOOKUP(C614,[1]Sheet6!B:D,3,FALSE)</f>
        <v>28</v>
      </c>
      <c r="C614" s="26" t="s">
        <v>294</v>
      </c>
      <c r="D614" s="26">
        <v>127911</v>
      </c>
      <c r="E614" s="26" t="s">
        <v>450</v>
      </c>
      <c r="F614" s="26" t="s">
        <v>3213</v>
      </c>
      <c r="G614" s="26" t="s">
        <v>5887</v>
      </c>
      <c r="H614" s="26">
        <v>7.5</v>
      </c>
      <c r="I614" s="26">
        <v>7.91</v>
      </c>
      <c r="J614" s="26">
        <v>0.41</v>
      </c>
      <c r="K614" s="26">
        <v>1.64</v>
      </c>
      <c r="L614" s="34">
        <v>204183</v>
      </c>
      <c r="M614" s="35">
        <f t="shared" si="9"/>
        <v>124501.82926829268</v>
      </c>
      <c r="N614" s="49">
        <v>43637</v>
      </c>
      <c r="O614" s="26" t="s">
        <v>900</v>
      </c>
      <c r="P614" s="26">
        <v>2019</v>
      </c>
      <c r="Q614" s="26"/>
    </row>
    <row r="615" spans="1:17" ht="12.75" customHeight="1" x14ac:dyDescent="0.25">
      <c r="A615" s="26">
        <v>2</v>
      </c>
      <c r="B615" s="26">
        <f>VLOOKUP(C615,[1]Sheet6!B:D,3,FALSE)</f>
        <v>28</v>
      </c>
      <c r="C615" s="26" t="s">
        <v>176</v>
      </c>
      <c r="D615" s="26">
        <v>127183</v>
      </c>
      <c r="E615" s="26" t="s">
        <v>999</v>
      </c>
      <c r="F615" s="26" t="s">
        <v>3213</v>
      </c>
      <c r="G615" s="26" t="s">
        <v>5346</v>
      </c>
      <c r="H615" s="26">
        <v>10.34</v>
      </c>
      <c r="I615" s="26">
        <v>13.28</v>
      </c>
      <c r="J615" s="26">
        <v>2.94</v>
      </c>
      <c r="K615" s="26">
        <v>5.88</v>
      </c>
      <c r="L615" s="34">
        <v>767111</v>
      </c>
      <c r="M615" s="35">
        <f t="shared" si="9"/>
        <v>130461.05442176871</v>
      </c>
      <c r="N615" s="49">
        <v>43637</v>
      </c>
      <c r="O615" s="26" t="s">
        <v>900</v>
      </c>
      <c r="P615" s="26">
        <v>2019</v>
      </c>
      <c r="Q615" s="26"/>
    </row>
    <row r="616" spans="1:17" ht="12.75" customHeight="1" x14ac:dyDescent="0.25">
      <c r="A616" s="26">
        <v>2</v>
      </c>
      <c r="B616" s="26">
        <f>VLOOKUP(C616,[1]Sheet6!B:D,3,FALSE)</f>
        <v>28</v>
      </c>
      <c r="C616" s="26" t="s">
        <v>294</v>
      </c>
      <c r="D616" s="26">
        <v>127173</v>
      </c>
      <c r="E616" s="26" t="s">
        <v>2718</v>
      </c>
      <c r="F616" s="26" t="s">
        <v>3213</v>
      </c>
      <c r="G616" s="26" t="s">
        <v>5336</v>
      </c>
      <c r="H616" s="26">
        <v>14.91</v>
      </c>
      <c r="I616" s="26">
        <v>17.59</v>
      </c>
      <c r="J616" s="26">
        <v>2.68</v>
      </c>
      <c r="K616" s="26">
        <v>8.6724800000000002</v>
      </c>
      <c r="L616" s="34">
        <v>1142491</v>
      </c>
      <c r="M616" s="35">
        <f t="shared" si="9"/>
        <v>131737.51914100695</v>
      </c>
      <c r="N616" s="49">
        <v>43637</v>
      </c>
      <c r="O616" s="26" t="s">
        <v>900</v>
      </c>
      <c r="P616" s="26">
        <v>2019</v>
      </c>
      <c r="Q616" s="26"/>
    </row>
    <row r="617" spans="1:17" ht="12.75" customHeight="1" x14ac:dyDescent="0.25">
      <c r="A617" s="26">
        <v>2</v>
      </c>
      <c r="B617" s="27">
        <v>29</v>
      </c>
      <c r="C617" s="26" t="s">
        <v>65</v>
      </c>
      <c r="D617" s="28">
        <v>124909</v>
      </c>
      <c r="E617" s="26" t="s">
        <v>3103</v>
      </c>
      <c r="F617" s="26" t="s">
        <v>3213</v>
      </c>
      <c r="G617" s="26" t="s">
        <v>11030</v>
      </c>
      <c r="H617" s="26">
        <v>7.11</v>
      </c>
      <c r="I617" s="26">
        <v>8.89</v>
      </c>
      <c r="J617" s="26">
        <v>1.78</v>
      </c>
      <c r="K617" s="26">
        <v>7.0309999999999997</v>
      </c>
      <c r="L617" s="26">
        <v>1373987</v>
      </c>
      <c r="M617" s="29">
        <f t="shared" si="9"/>
        <v>195418.43265538331</v>
      </c>
      <c r="N617" s="30">
        <v>42825</v>
      </c>
      <c r="O617" s="26" t="s">
        <v>900</v>
      </c>
      <c r="P617" s="26">
        <v>2017</v>
      </c>
      <c r="Q617" s="26"/>
    </row>
    <row r="618" spans="1:17" ht="12.75" customHeight="1" x14ac:dyDescent="0.25">
      <c r="A618" s="26">
        <v>2</v>
      </c>
      <c r="B618" s="27">
        <v>29</v>
      </c>
      <c r="C618" s="26" t="s">
        <v>65</v>
      </c>
      <c r="D618" s="28">
        <v>124892</v>
      </c>
      <c r="E618" s="26" t="s">
        <v>369</v>
      </c>
      <c r="F618" s="26" t="s">
        <v>3213</v>
      </c>
      <c r="G618" s="26" t="s">
        <v>11031</v>
      </c>
      <c r="H618" s="26">
        <v>11.83</v>
      </c>
      <c r="I618" s="26">
        <v>13.85</v>
      </c>
      <c r="J618" s="26">
        <v>2.02</v>
      </c>
      <c r="K618" s="26">
        <v>10.1</v>
      </c>
      <c r="L618" s="26">
        <v>1097679</v>
      </c>
      <c r="M618" s="29">
        <f t="shared" si="9"/>
        <v>108681.08910891089</v>
      </c>
      <c r="N618" s="30">
        <v>42909</v>
      </c>
      <c r="O618" s="26" t="s">
        <v>900</v>
      </c>
      <c r="P618" s="26">
        <v>2017</v>
      </c>
      <c r="Q618" s="26"/>
    </row>
    <row r="619" spans="1:17" ht="12.75" customHeight="1" x14ac:dyDescent="0.25">
      <c r="A619" s="26">
        <v>2</v>
      </c>
      <c r="B619" s="27">
        <v>29</v>
      </c>
      <c r="C619" s="26" t="s">
        <v>65</v>
      </c>
      <c r="D619" s="28">
        <v>122085</v>
      </c>
      <c r="E619" s="26" t="s">
        <v>129</v>
      </c>
      <c r="F619" s="26" t="s">
        <v>3213</v>
      </c>
      <c r="G619" s="26" t="s">
        <v>11032</v>
      </c>
      <c r="H619" s="26">
        <v>28.25</v>
      </c>
      <c r="I619" s="26">
        <v>30.84</v>
      </c>
      <c r="J619" s="26">
        <v>2.59</v>
      </c>
      <c r="K619" s="26">
        <v>12.95</v>
      </c>
      <c r="L619" s="26">
        <v>1148987</v>
      </c>
      <c r="M619" s="29">
        <f t="shared" si="9"/>
        <v>88724.864864864867</v>
      </c>
      <c r="N619" s="30">
        <v>42825</v>
      </c>
      <c r="O619" s="26" t="s">
        <v>900</v>
      </c>
      <c r="P619" s="26">
        <v>2017</v>
      </c>
      <c r="Q619" s="26"/>
    </row>
    <row r="620" spans="1:17" ht="12.75" customHeight="1" x14ac:dyDescent="0.25">
      <c r="A620" s="26">
        <v>2</v>
      </c>
      <c r="B620" s="27">
        <v>29</v>
      </c>
      <c r="C620" s="26" t="s">
        <v>121</v>
      </c>
      <c r="D620" s="28">
        <v>124917</v>
      </c>
      <c r="E620" s="26" t="s">
        <v>999</v>
      </c>
      <c r="F620" s="26" t="s">
        <v>3213</v>
      </c>
      <c r="G620" s="26" t="s">
        <v>4098</v>
      </c>
      <c r="H620" s="26">
        <v>6.5</v>
      </c>
      <c r="I620" s="26">
        <v>10.86</v>
      </c>
      <c r="J620" s="26">
        <v>4.3600000000000003</v>
      </c>
      <c r="K620" s="26">
        <v>17.440000000000001</v>
      </c>
      <c r="L620" s="26">
        <v>2122250</v>
      </c>
      <c r="M620" s="29">
        <f t="shared" si="9"/>
        <v>121688.64678899082</v>
      </c>
      <c r="N620" s="30">
        <v>42825</v>
      </c>
      <c r="O620" s="26" t="s">
        <v>900</v>
      </c>
      <c r="P620" s="26">
        <v>2017</v>
      </c>
      <c r="Q620" s="26"/>
    </row>
    <row r="621" spans="1:17" ht="12.75" customHeight="1" x14ac:dyDescent="0.25">
      <c r="A621" s="26">
        <v>2</v>
      </c>
      <c r="B621" s="27">
        <v>29</v>
      </c>
      <c r="C621" s="26" t="s">
        <v>179</v>
      </c>
      <c r="D621" s="28">
        <v>124898</v>
      </c>
      <c r="E621" s="26" t="s">
        <v>4090</v>
      </c>
      <c r="F621" s="26" t="s">
        <v>3213</v>
      </c>
      <c r="G621" s="26" t="s">
        <v>4091</v>
      </c>
      <c r="H621" s="26">
        <v>1.29</v>
      </c>
      <c r="I621" s="26">
        <v>3.06</v>
      </c>
      <c r="J621" s="26">
        <v>1.77</v>
      </c>
      <c r="K621" s="26">
        <v>7.08</v>
      </c>
      <c r="L621" s="26">
        <v>923769</v>
      </c>
      <c r="M621" s="29">
        <f t="shared" si="9"/>
        <v>130475.84745762711</v>
      </c>
      <c r="N621" s="30">
        <v>42867</v>
      </c>
      <c r="O621" s="26" t="s">
        <v>900</v>
      </c>
      <c r="P621" s="26">
        <v>2017</v>
      </c>
      <c r="Q621" s="26"/>
    </row>
    <row r="622" spans="1:17" ht="12.75" customHeight="1" x14ac:dyDescent="0.25">
      <c r="A622" s="26">
        <v>2</v>
      </c>
      <c r="B622" s="27">
        <v>29</v>
      </c>
      <c r="C622" s="26" t="s">
        <v>128</v>
      </c>
      <c r="D622" s="28">
        <v>124931</v>
      </c>
      <c r="E622" s="26" t="s">
        <v>3693</v>
      </c>
      <c r="F622" s="26" t="s">
        <v>3213</v>
      </c>
      <c r="G622" s="26" t="s">
        <v>4109</v>
      </c>
      <c r="H622" s="26">
        <v>8.33</v>
      </c>
      <c r="I622" s="26">
        <v>15.16</v>
      </c>
      <c r="J622" s="26">
        <v>6.83</v>
      </c>
      <c r="K622" s="26">
        <v>13.66</v>
      </c>
      <c r="L622" s="26">
        <v>1088773</v>
      </c>
      <c r="M622" s="29">
        <f t="shared" si="9"/>
        <v>79705.197657393845</v>
      </c>
      <c r="N622" s="30">
        <v>42867</v>
      </c>
      <c r="O622" s="26" t="s">
        <v>900</v>
      </c>
      <c r="P622" s="26">
        <v>2017</v>
      </c>
      <c r="Q622" s="26"/>
    </row>
    <row r="623" spans="1:17" ht="12.75" customHeight="1" x14ac:dyDescent="0.25">
      <c r="A623" s="32">
        <v>2</v>
      </c>
      <c r="B623" s="27">
        <v>29</v>
      </c>
      <c r="C623" s="33" t="s">
        <v>65</v>
      </c>
      <c r="D623" s="28">
        <v>124904</v>
      </c>
      <c r="E623" s="33" t="s">
        <v>448</v>
      </c>
      <c r="F623" s="33" t="s">
        <v>3213</v>
      </c>
      <c r="G623" s="33" t="s">
        <v>11033</v>
      </c>
      <c r="H623" s="28">
        <v>0</v>
      </c>
      <c r="I623" s="28">
        <v>3.65</v>
      </c>
      <c r="J623" s="28">
        <v>3.65</v>
      </c>
      <c r="K623" s="28">
        <v>14.6</v>
      </c>
      <c r="L623" s="34">
        <v>1987947</v>
      </c>
      <c r="M623" s="35">
        <f t="shared" si="9"/>
        <v>136160.75342465754</v>
      </c>
      <c r="N623" s="36">
        <v>43140</v>
      </c>
      <c r="O623" s="33" t="s">
        <v>900</v>
      </c>
      <c r="P623" s="26">
        <v>2018</v>
      </c>
      <c r="Q623" s="26"/>
    </row>
    <row r="624" spans="1:17" ht="12.75" customHeight="1" x14ac:dyDescent="0.25">
      <c r="A624" s="32">
        <v>2</v>
      </c>
      <c r="B624" s="27">
        <v>29</v>
      </c>
      <c r="C624" s="33" t="s">
        <v>65</v>
      </c>
      <c r="D624" s="28">
        <v>126538</v>
      </c>
      <c r="E624" s="33" t="s">
        <v>3103</v>
      </c>
      <c r="F624" s="33" t="s">
        <v>3213</v>
      </c>
      <c r="G624" s="33" t="s">
        <v>4918</v>
      </c>
      <c r="H624" s="28">
        <v>0</v>
      </c>
      <c r="I624" s="28">
        <v>2.6</v>
      </c>
      <c r="J624" s="28">
        <v>2.6</v>
      </c>
      <c r="K624" s="28">
        <v>13.377000000000001</v>
      </c>
      <c r="L624" s="34">
        <v>1763529</v>
      </c>
      <c r="M624" s="35">
        <f t="shared" si="9"/>
        <v>131832.92217986094</v>
      </c>
      <c r="N624" s="36">
        <v>43273</v>
      </c>
      <c r="O624" s="33" t="s">
        <v>900</v>
      </c>
      <c r="P624" s="26">
        <v>2018</v>
      </c>
      <c r="Q624" s="26"/>
    </row>
    <row r="625" spans="1:17" ht="12.75" customHeight="1" x14ac:dyDescent="0.25">
      <c r="A625" s="32">
        <v>2</v>
      </c>
      <c r="B625" s="27">
        <v>29</v>
      </c>
      <c r="C625" s="33" t="s">
        <v>179</v>
      </c>
      <c r="D625" s="28">
        <v>126148</v>
      </c>
      <c r="E625" s="33" t="s">
        <v>369</v>
      </c>
      <c r="F625" s="33" t="s">
        <v>3213</v>
      </c>
      <c r="G625" s="33" t="s">
        <v>11034</v>
      </c>
      <c r="H625" s="28">
        <v>15.15</v>
      </c>
      <c r="I625" s="28">
        <v>18.2</v>
      </c>
      <c r="J625" s="28">
        <v>3.05</v>
      </c>
      <c r="K625" s="28">
        <v>6.1</v>
      </c>
      <c r="L625" s="34">
        <v>795183</v>
      </c>
      <c r="M625" s="35">
        <f t="shared" si="9"/>
        <v>130357.86885245903</v>
      </c>
      <c r="N625" s="36">
        <v>43231</v>
      </c>
      <c r="O625" s="33" t="s">
        <v>900</v>
      </c>
      <c r="P625" s="26">
        <v>2018</v>
      </c>
      <c r="Q625" s="26"/>
    </row>
    <row r="626" spans="1:17" ht="12.75" customHeight="1" x14ac:dyDescent="0.25">
      <c r="A626" s="32">
        <v>2</v>
      </c>
      <c r="B626" s="27">
        <v>29</v>
      </c>
      <c r="C626" s="33" t="s">
        <v>65</v>
      </c>
      <c r="D626" s="28">
        <v>126123</v>
      </c>
      <c r="E626" s="33" t="s">
        <v>369</v>
      </c>
      <c r="F626" s="33" t="s">
        <v>3213</v>
      </c>
      <c r="G626" s="33" t="s">
        <v>11035</v>
      </c>
      <c r="H626" s="28">
        <v>13.85</v>
      </c>
      <c r="I626" s="28">
        <v>15.84</v>
      </c>
      <c r="J626" s="28">
        <v>1.99</v>
      </c>
      <c r="K626" s="28">
        <v>11.94</v>
      </c>
      <c r="L626" s="34">
        <v>1367252</v>
      </c>
      <c r="M626" s="35">
        <f t="shared" si="9"/>
        <v>114510.2177554439</v>
      </c>
      <c r="N626" s="36">
        <v>43231</v>
      </c>
      <c r="O626" s="33" t="s">
        <v>900</v>
      </c>
      <c r="P626" s="26">
        <v>2018</v>
      </c>
      <c r="Q626" s="26"/>
    </row>
    <row r="627" spans="1:17" ht="12.75" customHeight="1" x14ac:dyDescent="0.25">
      <c r="A627" s="32">
        <v>2</v>
      </c>
      <c r="B627" s="27">
        <v>29</v>
      </c>
      <c r="C627" s="33" t="s">
        <v>128</v>
      </c>
      <c r="D627" s="28">
        <v>126138</v>
      </c>
      <c r="E627" s="33" t="s">
        <v>129</v>
      </c>
      <c r="F627" s="33" t="s">
        <v>3213</v>
      </c>
      <c r="G627" s="33" t="s">
        <v>11036</v>
      </c>
      <c r="H627" s="28">
        <v>2.5</v>
      </c>
      <c r="I627" s="28">
        <v>4.9000000000000004</v>
      </c>
      <c r="J627" s="28">
        <v>2.4</v>
      </c>
      <c r="K627" s="28">
        <v>12</v>
      </c>
      <c r="L627" s="34">
        <v>1199772</v>
      </c>
      <c r="M627" s="35">
        <f t="shared" si="9"/>
        <v>99981</v>
      </c>
      <c r="N627" s="36">
        <v>43182</v>
      </c>
      <c r="O627" s="33" t="s">
        <v>900</v>
      </c>
      <c r="P627" s="26">
        <v>2018</v>
      </c>
      <c r="Q627" s="26"/>
    </row>
    <row r="628" spans="1:17" ht="12.75" customHeight="1" x14ac:dyDescent="0.25">
      <c r="A628" s="32">
        <v>2</v>
      </c>
      <c r="B628" s="27">
        <v>29</v>
      </c>
      <c r="C628" s="33" t="s">
        <v>128</v>
      </c>
      <c r="D628" s="28">
        <v>126800</v>
      </c>
      <c r="E628" s="33" t="s">
        <v>129</v>
      </c>
      <c r="F628" s="33" t="s">
        <v>3213</v>
      </c>
      <c r="G628" s="33" t="s">
        <v>5113</v>
      </c>
      <c r="H628" s="28">
        <v>23.4</v>
      </c>
      <c r="I628" s="28">
        <v>25.3</v>
      </c>
      <c r="J628" s="28">
        <v>1.9</v>
      </c>
      <c r="K628" s="28">
        <v>7.6</v>
      </c>
      <c r="L628" s="34">
        <v>906758</v>
      </c>
      <c r="M628" s="35">
        <f t="shared" si="9"/>
        <v>119310.26315789475</v>
      </c>
      <c r="N628" s="36">
        <v>43231</v>
      </c>
      <c r="O628" s="33" t="s">
        <v>900</v>
      </c>
      <c r="P628" s="26">
        <v>2018</v>
      </c>
      <c r="Q628" s="26"/>
    </row>
    <row r="629" spans="1:17" ht="12.75" customHeight="1" x14ac:dyDescent="0.25">
      <c r="A629" s="32">
        <v>2</v>
      </c>
      <c r="B629" s="27">
        <v>29</v>
      </c>
      <c r="C629" s="33" t="s">
        <v>282</v>
      </c>
      <c r="D629" s="28">
        <v>126539</v>
      </c>
      <c r="E629" s="33" t="s">
        <v>999</v>
      </c>
      <c r="F629" s="33" t="s">
        <v>3213</v>
      </c>
      <c r="G629" s="33" t="s">
        <v>4920</v>
      </c>
      <c r="H629" s="28">
        <v>2.65</v>
      </c>
      <c r="I629" s="28">
        <v>8</v>
      </c>
      <c r="J629" s="28">
        <v>5.35</v>
      </c>
      <c r="K629" s="28">
        <v>10.7</v>
      </c>
      <c r="L629" s="34">
        <v>843431</v>
      </c>
      <c r="M629" s="35">
        <f t="shared" si="9"/>
        <v>78825.327102803742</v>
      </c>
      <c r="N629" s="36">
        <v>43273</v>
      </c>
      <c r="O629" s="33" t="s">
        <v>900</v>
      </c>
      <c r="P629" s="26">
        <v>2018</v>
      </c>
      <c r="Q629" s="26"/>
    </row>
    <row r="630" spans="1:17" ht="12.75" customHeight="1" x14ac:dyDescent="0.25">
      <c r="A630" s="32">
        <v>2</v>
      </c>
      <c r="B630" s="27">
        <v>29</v>
      </c>
      <c r="C630" s="33" t="s">
        <v>179</v>
      </c>
      <c r="D630" s="28">
        <v>126147</v>
      </c>
      <c r="E630" s="33" t="s">
        <v>4090</v>
      </c>
      <c r="F630" s="33" t="s">
        <v>3213</v>
      </c>
      <c r="G630" s="33" t="s">
        <v>11037</v>
      </c>
      <c r="H630" s="28">
        <v>3.08</v>
      </c>
      <c r="I630" s="28">
        <v>5</v>
      </c>
      <c r="J630" s="28">
        <v>1.92</v>
      </c>
      <c r="K630" s="28">
        <v>7.68</v>
      </c>
      <c r="L630" s="60">
        <v>1444560</v>
      </c>
      <c r="M630" s="35">
        <f t="shared" si="9"/>
        <v>188093.75</v>
      </c>
      <c r="N630" s="36">
        <v>43329</v>
      </c>
      <c r="O630" s="33" t="s">
        <v>900</v>
      </c>
      <c r="P630" s="26">
        <v>2018</v>
      </c>
      <c r="Q630" s="26"/>
    </row>
    <row r="631" spans="1:17" ht="12.75" customHeight="1" x14ac:dyDescent="0.25">
      <c r="A631" s="32">
        <v>2</v>
      </c>
      <c r="B631" s="27">
        <v>29</v>
      </c>
      <c r="C631" s="33" t="s">
        <v>282</v>
      </c>
      <c r="D631" s="28">
        <v>126122</v>
      </c>
      <c r="E631" s="33" t="s">
        <v>752</v>
      </c>
      <c r="F631" s="33" t="s">
        <v>3213</v>
      </c>
      <c r="G631" s="33" t="s">
        <v>4689</v>
      </c>
      <c r="H631" s="28">
        <v>13</v>
      </c>
      <c r="I631" s="28">
        <v>17</v>
      </c>
      <c r="J631" s="28">
        <v>4</v>
      </c>
      <c r="K631" s="28">
        <v>8</v>
      </c>
      <c r="L631" s="34">
        <v>886820</v>
      </c>
      <c r="M631" s="35">
        <f t="shared" si="9"/>
        <v>110852.5</v>
      </c>
      <c r="N631" s="36">
        <v>43140</v>
      </c>
      <c r="O631" s="33" t="s">
        <v>900</v>
      </c>
      <c r="P631" s="26">
        <v>2018</v>
      </c>
      <c r="Q631" s="26"/>
    </row>
    <row r="632" spans="1:17" ht="12.75" customHeight="1" x14ac:dyDescent="0.25">
      <c r="A632" s="32">
        <v>2</v>
      </c>
      <c r="B632" s="27">
        <v>29</v>
      </c>
      <c r="C632" s="33" t="s">
        <v>179</v>
      </c>
      <c r="D632" s="28">
        <v>126162</v>
      </c>
      <c r="E632" s="33" t="s">
        <v>653</v>
      </c>
      <c r="F632" s="33" t="s">
        <v>3213</v>
      </c>
      <c r="G632" s="33" t="s">
        <v>11038</v>
      </c>
      <c r="H632" s="28">
        <v>0</v>
      </c>
      <c r="I632" s="28">
        <v>3.85</v>
      </c>
      <c r="J632" s="28">
        <v>3.85</v>
      </c>
      <c r="K632" s="28">
        <v>7.7</v>
      </c>
      <c r="L632" s="34">
        <v>903253</v>
      </c>
      <c r="M632" s="35">
        <f t="shared" si="9"/>
        <v>117305.58441558441</v>
      </c>
      <c r="N632" s="36">
        <v>43231</v>
      </c>
      <c r="O632" s="33" t="s">
        <v>900</v>
      </c>
      <c r="P632" s="26">
        <v>2018</v>
      </c>
      <c r="Q632" s="26"/>
    </row>
    <row r="633" spans="1:17" ht="12.75" customHeight="1" x14ac:dyDescent="0.25">
      <c r="A633" s="26">
        <v>2</v>
      </c>
      <c r="B633" s="26">
        <f>VLOOKUP(C633,[1]Sheet6!B:D,3,FALSE)</f>
        <v>29</v>
      </c>
      <c r="C633" s="26" t="s">
        <v>65</v>
      </c>
      <c r="D633" s="26">
        <v>127234</v>
      </c>
      <c r="E633" s="26" t="s">
        <v>3103</v>
      </c>
      <c r="F633" s="26" t="s">
        <v>3213</v>
      </c>
      <c r="G633" s="26" t="s">
        <v>5377</v>
      </c>
      <c r="H633" s="26">
        <v>2.6</v>
      </c>
      <c r="I633" s="26">
        <v>4.76</v>
      </c>
      <c r="J633" s="26">
        <v>2.16</v>
      </c>
      <c r="K633" s="26">
        <v>17.28</v>
      </c>
      <c r="L633" s="34">
        <v>2472171</v>
      </c>
      <c r="M633" s="35">
        <f t="shared" si="9"/>
        <v>143065.45138888888</v>
      </c>
      <c r="N633" s="49">
        <v>43595</v>
      </c>
      <c r="O633" s="26" t="s">
        <v>900</v>
      </c>
      <c r="P633" s="26">
        <v>2019</v>
      </c>
      <c r="Q633" s="26"/>
    </row>
    <row r="634" spans="1:17" ht="12.75" customHeight="1" x14ac:dyDescent="0.25">
      <c r="A634" s="26">
        <v>2</v>
      </c>
      <c r="B634" s="26">
        <f>VLOOKUP(C634,[1]Sheet6!B:D,3,FALSE)</f>
        <v>29</v>
      </c>
      <c r="C634" s="26" t="s">
        <v>121</v>
      </c>
      <c r="D634" s="26">
        <v>126532</v>
      </c>
      <c r="E634" s="26" t="s">
        <v>369</v>
      </c>
      <c r="F634" s="26" t="s">
        <v>3213</v>
      </c>
      <c r="G634" s="26" t="s">
        <v>10478</v>
      </c>
      <c r="H634" s="26">
        <v>12.18</v>
      </c>
      <c r="I634" s="26">
        <v>14.8</v>
      </c>
      <c r="J634" s="26">
        <v>2.62</v>
      </c>
      <c r="K634" s="26">
        <v>10.48</v>
      </c>
      <c r="L634" s="34">
        <v>1733834</v>
      </c>
      <c r="M634" s="35">
        <f t="shared" si="9"/>
        <v>165442.17557251907</v>
      </c>
      <c r="N634" s="49">
        <v>43504</v>
      </c>
      <c r="O634" s="26" t="s">
        <v>900</v>
      </c>
      <c r="P634" s="26">
        <v>2019</v>
      </c>
      <c r="Q634" s="26"/>
    </row>
    <row r="635" spans="1:17" ht="12.75" customHeight="1" x14ac:dyDescent="0.25">
      <c r="A635" s="26">
        <v>2</v>
      </c>
      <c r="B635" s="26">
        <f>VLOOKUP(C635,[1]Sheet6!B:D,3,FALSE)</f>
        <v>29</v>
      </c>
      <c r="C635" s="26" t="s">
        <v>65</v>
      </c>
      <c r="D635" s="26">
        <v>127195</v>
      </c>
      <c r="E635" s="26" t="s">
        <v>369</v>
      </c>
      <c r="F635" s="26" t="s">
        <v>3213</v>
      </c>
      <c r="G635" s="26" t="s">
        <v>11039</v>
      </c>
      <c r="H635" s="26">
        <v>18.593</v>
      </c>
      <c r="I635" s="26">
        <v>20.283000000000001</v>
      </c>
      <c r="J635" s="26">
        <v>1.69</v>
      </c>
      <c r="K635" s="26">
        <v>3.38</v>
      </c>
      <c r="L635" s="34">
        <v>763664</v>
      </c>
      <c r="M635" s="35">
        <f t="shared" si="9"/>
        <v>225936.09467455623</v>
      </c>
      <c r="N635" s="49">
        <v>43553</v>
      </c>
      <c r="O635" s="26" t="s">
        <v>900</v>
      </c>
      <c r="P635" s="26">
        <v>2019</v>
      </c>
      <c r="Q635" s="26"/>
    </row>
    <row r="636" spans="1:17" ht="12.75" customHeight="1" x14ac:dyDescent="0.25">
      <c r="A636" s="26">
        <v>2</v>
      </c>
      <c r="B636" s="26">
        <f>VLOOKUP(C636,[1]Sheet6!B:D,3,FALSE)</f>
        <v>29</v>
      </c>
      <c r="C636" s="26" t="s">
        <v>128</v>
      </c>
      <c r="D636" s="26">
        <v>127200</v>
      </c>
      <c r="E636" s="26" t="s">
        <v>129</v>
      </c>
      <c r="F636" s="26" t="s">
        <v>3213</v>
      </c>
      <c r="G636" s="26" t="s">
        <v>5366</v>
      </c>
      <c r="H636" s="26">
        <v>4.9000000000000004</v>
      </c>
      <c r="I636" s="26">
        <v>6.53</v>
      </c>
      <c r="J636" s="26">
        <v>1.63</v>
      </c>
      <c r="K636" s="26">
        <v>6.52</v>
      </c>
      <c r="L636" s="34">
        <v>963319</v>
      </c>
      <c r="M636" s="35">
        <f t="shared" si="9"/>
        <v>147748.3128834356</v>
      </c>
      <c r="N636" s="49">
        <v>43595</v>
      </c>
      <c r="O636" s="26" t="s">
        <v>900</v>
      </c>
      <c r="P636" s="26">
        <v>2019</v>
      </c>
      <c r="Q636" s="26"/>
    </row>
    <row r="637" spans="1:17" ht="12.75" customHeight="1" x14ac:dyDescent="0.25">
      <c r="A637" s="27">
        <v>2</v>
      </c>
      <c r="B637" s="27">
        <v>29</v>
      </c>
      <c r="C637" s="26" t="s">
        <v>65</v>
      </c>
      <c r="D637" s="28" t="s">
        <v>9783</v>
      </c>
      <c r="E637" s="26" t="s">
        <v>6250</v>
      </c>
      <c r="F637" s="26" t="s">
        <v>3213</v>
      </c>
      <c r="G637" s="26" t="s">
        <v>11040</v>
      </c>
      <c r="H637" s="37">
        <v>0</v>
      </c>
      <c r="I637" s="37">
        <v>3.99</v>
      </c>
      <c r="J637" s="37">
        <v>3.92</v>
      </c>
      <c r="K637" s="37">
        <v>7.84</v>
      </c>
      <c r="L637" s="38">
        <v>758129</v>
      </c>
      <c r="M637" s="29">
        <f t="shared" si="9"/>
        <v>96700.127551020414</v>
      </c>
      <c r="N637" s="39">
        <v>41831</v>
      </c>
      <c r="O637" s="26" t="s">
        <v>900</v>
      </c>
      <c r="P637" s="26">
        <v>2014</v>
      </c>
      <c r="Q637" s="26"/>
    </row>
    <row r="638" spans="1:17" ht="12.75" customHeight="1" x14ac:dyDescent="0.25">
      <c r="A638" s="27">
        <v>2</v>
      </c>
      <c r="B638" s="27">
        <v>29</v>
      </c>
      <c r="C638" s="27" t="s">
        <v>121</v>
      </c>
      <c r="D638" s="28" t="s">
        <v>11041</v>
      </c>
      <c r="E638" s="26" t="s">
        <v>999</v>
      </c>
      <c r="F638" s="26" t="s">
        <v>3213</v>
      </c>
      <c r="G638" s="26" t="s">
        <v>11042</v>
      </c>
      <c r="H638" s="37">
        <v>19.190000000000001</v>
      </c>
      <c r="I638" s="37">
        <v>21.04</v>
      </c>
      <c r="J638" s="37">
        <v>1.85</v>
      </c>
      <c r="K638" s="37">
        <v>9.25</v>
      </c>
      <c r="L638" s="38">
        <v>707258</v>
      </c>
      <c r="M638" s="29">
        <f t="shared" si="9"/>
        <v>76460.32432432432</v>
      </c>
      <c r="N638" s="50">
        <v>41684</v>
      </c>
      <c r="O638" s="26" t="s">
        <v>900</v>
      </c>
      <c r="P638" s="26">
        <v>2014</v>
      </c>
      <c r="Q638" s="26"/>
    </row>
    <row r="639" spans="1:17" ht="12.75" customHeight="1" x14ac:dyDescent="0.25">
      <c r="A639" s="27">
        <v>2</v>
      </c>
      <c r="B639" s="27">
        <v>29</v>
      </c>
      <c r="C639" s="26" t="s">
        <v>65</v>
      </c>
      <c r="D639" s="28" t="s">
        <v>9780</v>
      </c>
      <c r="E639" s="26" t="s">
        <v>9781</v>
      </c>
      <c r="F639" s="26" t="s">
        <v>3213</v>
      </c>
      <c r="G639" s="26" t="s">
        <v>11043</v>
      </c>
      <c r="H639" s="37">
        <v>0</v>
      </c>
      <c r="I639" s="37">
        <v>1.05</v>
      </c>
      <c r="J639" s="37">
        <v>1.05</v>
      </c>
      <c r="K639" s="37">
        <v>2.1</v>
      </c>
      <c r="L639" s="38">
        <v>146000</v>
      </c>
      <c r="M639" s="29">
        <f t="shared" si="9"/>
        <v>69523.809523809527</v>
      </c>
      <c r="N639" s="39">
        <v>41831</v>
      </c>
      <c r="O639" s="26" t="s">
        <v>900</v>
      </c>
      <c r="P639" s="26">
        <v>2014</v>
      </c>
      <c r="Q639" s="26"/>
    </row>
    <row r="640" spans="1:17" ht="12.75" customHeight="1" x14ac:dyDescent="0.25">
      <c r="A640" s="27">
        <v>2</v>
      </c>
      <c r="B640" s="27">
        <v>29</v>
      </c>
      <c r="C640" s="27" t="s">
        <v>282</v>
      </c>
      <c r="D640" s="28" t="s">
        <v>11044</v>
      </c>
      <c r="E640" s="26" t="s">
        <v>752</v>
      </c>
      <c r="F640" s="26" t="s">
        <v>3213</v>
      </c>
      <c r="G640" s="26" t="s">
        <v>11045</v>
      </c>
      <c r="H640" s="37">
        <v>26</v>
      </c>
      <c r="I640" s="37">
        <v>30.02</v>
      </c>
      <c r="J640" s="37">
        <v>4.0200000000000005</v>
      </c>
      <c r="K640" s="37">
        <v>16.080000000000002</v>
      </c>
      <c r="L640" s="38">
        <v>1681585</v>
      </c>
      <c r="M640" s="29">
        <f t="shared" si="9"/>
        <v>104576.18159203979</v>
      </c>
      <c r="N640" s="50">
        <v>41684</v>
      </c>
      <c r="O640" s="26" t="s">
        <v>900</v>
      </c>
      <c r="P640" s="26">
        <v>2014</v>
      </c>
      <c r="Q640" s="26"/>
    </row>
    <row r="641" spans="1:17" ht="12.75" customHeight="1" x14ac:dyDescent="0.25">
      <c r="A641" s="27">
        <v>2</v>
      </c>
      <c r="B641" s="27">
        <v>29</v>
      </c>
      <c r="C641" s="27" t="s">
        <v>65</v>
      </c>
      <c r="D641" s="28" t="s">
        <v>11046</v>
      </c>
      <c r="E641" s="26" t="s">
        <v>1257</v>
      </c>
      <c r="F641" s="26" t="s">
        <v>3213</v>
      </c>
      <c r="G641" s="26" t="s">
        <v>11047</v>
      </c>
      <c r="H641" s="37">
        <v>9.2000000000000011</v>
      </c>
      <c r="I641" s="37">
        <v>14.68</v>
      </c>
      <c r="J641" s="37">
        <v>5.48</v>
      </c>
      <c r="K641" s="37">
        <v>22.720079999999999</v>
      </c>
      <c r="L641" s="38">
        <v>2284520</v>
      </c>
      <c r="M641" s="29">
        <f t="shared" si="9"/>
        <v>100550.70228625956</v>
      </c>
      <c r="N641" s="50">
        <v>41684</v>
      </c>
      <c r="O641" s="26" t="s">
        <v>900</v>
      </c>
      <c r="P641" s="26">
        <v>2014</v>
      </c>
      <c r="Q641" s="26"/>
    </row>
    <row r="642" spans="1:17" ht="12.75" customHeight="1" x14ac:dyDescent="0.25">
      <c r="A642" s="27">
        <v>2</v>
      </c>
      <c r="B642" s="27">
        <v>29</v>
      </c>
      <c r="C642" s="26" t="s">
        <v>366</v>
      </c>
      <c r="D642" s="28" t="s">
        <v>9760</v>
      </c>
      <c r="E642" s="26" t="s">
        <v>1257</v>
      </c>
      <c r="F642" s="26" t="s">
        <v>3213</v>
      </c>
      <c r="G642" s="26" t="s">
        <v>11048</v>
      </c>
      <c r="H642" s="37">
        <v>17.88</v>
      </c>
      <c r="I642" s="37">
        <v>22.4</v>
      </c>
      <c r="J642" s="37">
        <v>4.5200000000000005</v>
      </c>
      <c r="K642" s="37">
        <v>9.7044400000000017</v>
      </c>
      <c r="L642" s="38">
        <v>798000</v>
      </c>
      <c r="M642" s="29">
        <f t="shared" ref="M642:M705" si="10">L642/K642</f>
        <v>82230.401754248553</v>
      </c>
      <c r="N642" s="39">
        <v>41782</v>
      </c>
      <c r="O642" s="26" t="s">
        <v>900</v>
      </c>
      <c r="P642" s="26">
        <v>2014</v>
      </c>
      <c r="Q642" s="26"/>
    </row>
    <row r="643" spans="1:17" ht="12.75" customHeight="1" x14ac:dyDescent="0.25">
      <c r="A643" s="27">
        <v>2</v>
      </c>
      <c r="B643" s="27">
        <v>29</v>
      </c>
      <c r="C643" s="27" t="s">
        <v>128</v>
      </c>
      <c r="D643" s="28" t="s">
        <v>11049</v>
      </c>
      <c r="E643" s="26" t="s">
        <v>3693</v>
      </c>
      <c r="F643" s="26" t="s">
        <v>3213</v>
      </c>
      <c r="G643" s="26" t="s">
        <v>11050</v>
      </c>
      <c r="H643" s="37">
        <v>6.83</v>
      </c>
      <c r="I643" s="37">
        <v>8.3000000000000007</v>
      </c>
      <c r="J643" s="37">
        <v>1.5</v>
      </c>
      <c r="K643" s="37">
        <v>4.1205000000000007</v>
      </c>
      <c r="L643" s="38">
        <v>438822</v>
      </c>
      <c r="M643" s="29">
        <f t="shared" si="10"/>
        <v>106497.26974881688</v>
      </c>
      <c r="N643" s="50">
        <v>41733</v>
      </c>
      <c r="O643" s="26" t="s">
        <v>900</v>
      </c>
      <c r="P643" s="26">
        <v>2014</v>
      </c>
      <c r="Q643" s="26"/>
    </row>
    <row r="644" spans="1:17" ht="12.75" customHeight="1" x14ac:dyDescent="0.25">
      <c r="A644" s="40">
        <v>2</v>
      </c>
      <c r="B644" s="27">
        <v>29</v>
      </c>
      <c r="C644" s="41" t="s">
        <v>65</v>
      </c>
      <c r="D644" s="28" t="s">
        <v>9131</v>
      </c>
      <c r="E644" s="41" t="s">
        <v>3103</v>
      </c>
      <c r="F644" s="41" t="s">
        <v>3213</v>
      </c>
      <c r="G644" s="41" t="s">
        <v>11051</v>
      </c>
      <c r="H644" s="42">
        <v>10.85</v>
      </c>
      <c r="I644" s="42">
        <v>12.87</v>
      </c>
      <c r="J644" s="42">
        <v>2.02</v>
      </c>
      <c r="K644" s="42">
        <v>11.281700000000001</v>
      </c>
      <c r="L644" s="43">
        <v>1144635</v>
      </c>
      <c r="M644" s="44">
        <f t="shared" si="10"/>
        <v>101459.44316902594</v>
      </c>
      <c r="N644" s="30">
        <v>42090</v>
      </c>
      <c r="O644" s="41" t="s">
        <v>900</v>
      </c>
      <c r="P644" s="26">
        <v>2015</v>
      </c>
      <c r="Q644" s="41"/>
    </row>
    <row r="645" spans="1:17" ht="12.75" customHeight="1" x14ac:dyDescent="0.25">
      <c r="A645" s="40">
        <v>2</v>
      </c>
      <c r="B645" s="27">
        <v>29</v>
      </c>
      <c r="C645" s="41" t="s">
        <v>65</v>
      </c>
      <c r="D645" s="28" t="s">
        <v>10323</v>
      </c>
      <c r="E645" s="41" t="s">
        <v>421</v>
      </c>
      <c r="F645" s="41" t="s">
        <v>3213</v>
      </c>
      <c r="G645" s="41" t="s">
        <v>11052</v>
      </c>
      <c r="H645" s="42">
        <v>0</v>
      </c>
      <c r="I645" s="42">
        <v>4.47</v>
      </c>
      <c r="J645" s="42">
        <v>4.47</v>
      </c>
      <c r="K645" s="42">
        <v>5.5</v>
      </c>
      <c r="L645" s="43">
        <v>1338777</v>
      </c>
      <c r="M645" s="44">
        <f t="shared" si="10"/>
        <v>243414</v>
      </c>
      <c r="N645" s="30">
        <v>42090</v>
      </c>
      <c r="O645" s="41" t="s">
        <v>900</v>
      </c>
      <c r="P645" s="26">
        <v>2015</v>
      </c>
      <c r="Q645" s="41"/>
    </row>
    <row r="646" spans="1:17" ht="12.75" customHeight="1" x14ac:dyDescent="0.25">
      <c r="A646" s="40">
        <v>2</v>
      </c>
      <c r="B646" s="27">
        <v>29</v>
      </c>
      <c r="C646" s="40" t="s">
        <v>11053</v>
      </c>
      <c r="D646" s="28">
        <v>120435</v>
      </c>
      <c r="E646" s="41" t="s">
        <v>1257</v>
      </c>
      <c r="F646" s="41" t="s">
        <v>3213</v>
      </c>
      <c r="G646" s="41" t="s">
        <v>11054</v>
      </c>
      <c r="H646" s="42">
        <v>25.97</v>
      </c>
      <c r="I646" s="42">
        <v>4.59</v>
      </c>
      <c r="J646" s="42">
        <v>4.7700000000000005</v>
      </c>
      <c r="K646" s="42">
        <v>9.5400000000000009</v>
      </c>
      <c r="L646" s="43">
        <v>743369</v>
      </c>
      <c r="M646" s="44">
        <f t="shared" si="10"/>
        <v>77921.278825995803</v>
      </c>
      <c r="N646" s="45">
        <v>42139</v>
      </c>
      <c r="O646" s="36" t="s">
        <v>900</v>
      </c>
      <c r="P646" s="26">
        <v>2015</v>
      </c>
      <c r="Q646" s="33"/>
    </row>
    <row r="647" spans="1:17" ht="12.75" customHeight="1" x14ac:dyDescent="0.25">
      <c r="A647" s="40">
        <v>2</v>
      </c>
      <c r="B647" s="27">
        <v>29</v>
      </c>
      <c r="C647" s="41" t="s">
        <v>179</v>
      </c>
      <c r="D647" s="28" t="s">
        <v>8529</v>
      </c>
      <c r="E647" s="41" t="s">
        <v>653</v>
      </c>
      <c r="F647" s="41" t="s">
        <v>3213</v>
      </c>
      <c r="G647" s="41" t="s">
        <v>11055</v>
      </c>
      <c r="H647" s="42">
        <v>14.67</v>
      </c>
      <c r="I647" s="42">
        <v>17.63</v>
      </c>
      <c r="J647" s="42">
        <v>2.63</v>
      </c>
      <c r="K647" s="42">
        <v>10.34116</v>
      </c>
      <c r="L647" s="43">
        <v>1888706</v>
      </c>
      <c r="M647" s="44">
        <f t="shared" si="10"/>
        <v>182639.6651826294</v>
      </c>
      <c r="N647" s="30">
        <v>42139</v>
      </c>
      <c r="O647" s="41" t="s">
        <v>900</v>
      </c>
      <c r="P647" s="26">
        <v>2015</v>
      </c>
      <c r="Q647" s="41"/>
    </row>
    <row r="648" spans="1:17" ht="12.75" customHeight="1" x14ac:dyDescent="0.25">
      <c r="A648" s="40">
        <v>2</v>
      </c>
      <c r="B648" s="27">
        <v>29</v>
      </c>
      <c r="C648" s="40" t="s">
        <v>65</v>
      </c>
      <c r="D648" s="28">
        <v>122088</v>
      </c>
      <c r="E648" s="41" t="s">
        <v>3103</v>
      </c>
      <c r="F648" s="41" t="s">
        <v>3213</v>
      </c>
      <c r="G648" s="41" t="s">
        <v>3104</v>
      </c>
      <c r="H648" s="42">
        <v>8.89</v>
      </c>
      <c r="I648" s="42">
        <v>10.85</v>
      </c>
      <c r="J648" s="42">
        <v>1.96</v>
      </c>
      <c r="K648" s="42">
        <v>13.921880000000002</v>
      </c>
      <c r="L648" s="43">
        <v>1407447</v>
      </c>
      <c r="M648" s="44">
        <f t="shared" si="10"/>
        <v>101096.04449973709</v>
      </c>
      <c r="N648" s="30">
        <v>42545</v>
      </c>
      <c r="O648" s="30" t="s">
        <v>900</v>
      </c>
      <c r="P648" s="26">
        <v>2016</v>
      </c>
      <c r="Q648" s="41"/>
    </row>
    <row r="649" spans="1:17" ht="12.75" customHeight="1" x14ac:dyDescent="0.25">
      <c r="A649" s="40">
        <v>2</v>
      </c>
      <c r="B649" s="27">
        <v>29</v>
      </c>
      <c r="C649" s="40" t="s">
        <v>179</v>
      </c>
      <c r="D649" s="28">
        <v>122076</v>
      </c>
      <c r="E649" s="41" t="s">
        <v>369</v>
      </c>
      <c r="F649" s="41" t="s">
        <v>3213</v>
      </c>
      <c r="G649" s="41" t="s">
        <v>3097</v>
      </c>
      <c r="H649" s="42">
        <v>8.89</v>
      </c>
      <c r="I649" s="42">
        <v>10.75</v>
      </c>
      <c r="J649" s="42">
        <v>1.86</v>
      </c>
      <c r="K649" s="42">
        <v>7.44</v>
      </c>
      <c r="L649" s="43">
        <v>885157</v>
      </c>
      <c r="M649" s="44">
        <f t="shared" si="10"/>
        <v>118972.71505376343</v>
      </c>
      <c r="N649" s="30">
        <v>42545</v>
      </c>
      <c r="O649" s="30" t="s">
        <v>900</v>
      </c>
      <c r="P649" s="26">
        <v>2016</v>
      </c>
      <c r="Q649" s="41"/>
    </row>
    <row r="650" spans="1:17" ht="12.75" customHeight="1" x14ac:dyDescent="0.25">
      <c r="A650" s="40">
        <v>2</v>
      </c>
      <c r="B650" s="27">
        <v>29</v>
      </c>
      <c r="C650" s="40" t="s">
        <v>179</v>
      </c>
      <c r="D650" s="28">
        <v>122836</v>
      </c>
      <c r="E650" s="41" t="s">
        <v>369</v>
      </c>
      <c r="F650" s="41" t="s">
        <v>3213</v>
      </c>
      <c r="G650" s="41" t="s">
        <v>11056</v>
      </c>
      <c r="H650" s="42">
        <v>10.75</v>
      </c>
      <c r="I650" s="42">
        <v>12.82</v>
      </c>
      <c r="J650" s="42">
        <v>2.0699999999999998</v>
      </c>
      <c r="K650" s="42">
        <v>8.2799999999999994</v>
      </c>
      <c r="L650" s="43">
        <v>1467000</v>
      </c>
      <c r="M650" s="44">
        <f t="shared" si="10"/>
        <v>177173.91304347827</v>
      </c>
      <c r="N650" s="30">
        <v>42545</v>
      </c>
      <c r="O650" s="30" t="s">
        <v>900</v>
      </c>
      <c r="P650" s="26">
        <v>2016</v>
      </c>
      <c r="Q650" s="41"/>
    </row>
    <row r="651" spans="1:17" ht="12.75" customHeight="1" x14ac:dyDescent="0.25">
      <c r="A651" s="40">
        <v>2</v>
      </c>
      <c r="B651" s="27">
        <v>29</v>
      </c>
      <c r="C651" s="40" t="s">
        <v>65</v>
      </c>
      <c r="D651" s="28">
        <v>122073</v>
      </c>
      <c r="E651" s="41" t="s">
        <v>129</v>
      </c>
      <c r="F651" s="41" t="s">
        <v>3213</v>
      </c>
      <c r="G651" s="41" t="s">
        <v>11057</v>
      </c>
      <c r="H651" s="42">
        <v>2.67</v>
      </c>
      <c r="I651" s="42">
        <v>6</v>
      </c>
      <c r="J651" s="42">
        <v>3.33</v>
      </c>
      <c r="K651" s="42">
        <v>16.450200000000002</v>
      </c>
      <c r="L651" s="43">
        <v>1542893</v>
      </c>
      <c r="M651" s="44">
        <f t="shared" si="10"/>
        <v>93791.747212799834</v>
      </c>
      <c r="N651" s="30">
        <v>42545</v>
      </c>
      <c r="O651" s="30" t="s">
        <v>900</v>
      </c>
      <c r="P651" s="26">
        <v>2016</v>
      </c>
      <c r="Q651" s="41"/>
    </row>
    <row r="652" spans="1:17" ht="12.75" customHeight="1" x14ac:dyDescent="0.25">
      <c r="A652" s="40">
        <v>2</v>
      </c>
      <c r="B652" s="27">
        <v>29</v>
      </c>
      <c r="C652" s="40" t="s">
        <v>128</v>
      </c>
      <c r="D652" s="28">
        <v>122222</v>
      </c>
      <c r="E652" s="41" t="s">
        <v>129</v>
      </c>
      <c r="F652" s="41" t="s">
        <v>3213</v>
      </c>
      <c r="G652" s="41" t="s">
        <v>11058</v>
      </c>
      <c r="H652" s="42">
        <v>0</v>
      </c>
      <c r="I652" s="42">
        <v>2.5</v>
      </c>
      <c r="J652" s="42">
        <v>2.5</v>
      </c>
      <c r="K652" s="42">
        <v>10</v>
      </c>
      <c r="L652" s="43">
        <v>1055467</v>
      </c>
      <c r="M652" s="44">
        <f t="shared" si="10"/>
        <v>105546.7</v>
      </c>
      <c r="N652" s="30">
        <v>42545</v>
      </c>
      <c r="O652" s="30" t="s">
        <v>900</v>
      </c>
      <c r="P652" s="26">
        <v>2016</v>
      </c>
      <c r="Q652" s="41"/>
    </row>
    <row r="653" spans="1:17" ht="12.75" customHeight="1" x14ac:dyDescent="0.25">
      <c r="A653" s="62">
        <v>2</v>
      </c>
      <c r="B653" s="27">
        <v>29</v>
      </c>
      <c r="C653" s="40" t="s">
        <v>121</v>
      </c>
      <c r="D653" s="28">
        <v>122839</v>
      </c>
      <c r="E653" s="41" t="s">
        <v>1002</v>
      </c>
      <c r="F653" s="41" t="s">
        <v>3213</v>
      </c>
      <c r="G653" s="41" t="s">
        <v>3255</v>
      </c>
      <c r="H653" s="42">
        <v>0</v>
      </c>
      <c r="I653" s="42">
        <v>2.85</v>
      </c>
      <c r="J653" s="42">
        <v>2.85</v>
      </c>
      <c r="K653" s="42">
        <v>5.7</v>
      </c>
      <c r="L653" s="43">
        <v>678207</v>
      </c>
      <c r="M653" s="44">
        <f t="shared" si="10"/>
        <v>118983.68421052631</v>
      </c>
      <c r="N653" s="30">
        <v>42545</v>
      </c>
      <c r="O653" s="30" t="s">
        <v>900</v>
      </c>
      <c r="P653" s="26">
        <v>2016</v>
      </c>
      <c r="Q653" s="41"/>
    </row>
    <row r="654" spans="1:17" ht="12.75" customHeight="1" x14ac:dyDescent="0.25">
      <c r="A654" s="40">
        <v>2</v>
      </c>
      <c r="B654" s="27">
        <v>29</v>
      </c>
      <c r="C654" s="40" t="s">
        <v>282</v>
      </c>
      <c r="D654" s="28">
        <v>122101</v>
      </c>
      <c r="E654" s="41" t="s">
        <v>752</v>
      </c>
      <c r="F654" s="41" t="s">
        <v>3213</v>
      </c>
      <c r="G654" s="41" t="s">
        <v>11059</v>
      </c>
      <c r="H654" s="42">
        <v>17</v>
      </c>
      <c r="I654" s="42">
        <v>20.76</v>
      </c>
      <c r="J654" s="42">
        <v>3.76</v>
      </c>
      <c r="K654" s="42">
        <v>9.5503999999999998</v>
      </c>
      <c r="L654" s="43">
        <v>1004390</v>
      </c>
      <c r="M654" s="44">
        <f t="shared" si="10"/>
        <v>105167.32283464567</v>
      </c>
      <c r="N654" s="30">
        <v>42412</v>
      </c>
      <c r="O654" s="30" t="s">
        <v>900</v>
      </c>
      <c r="P654" s="26">
        <v>2016</v>
      </c>
      <c r="Q654" s="41"/>
    </row>
    <row r="655" spans="1:17" ht="12.75" customHeight="1" x14ac:dyDescent="0.25">
      <c r="A655" s="40">
        <v>2</v>
      </c>
      <c r="B655" s="27">
        <v>29</v>
      </c>
      <c r="C655" s="40" t="s">
        <v>65</v>
      </c>
      <c r="D655" s="28">
        <v>122843</v>
      </c>
      <c r="E655" s="41" t="s">
        <v>653</v>
      </c>
      <c r="F655" s="41" t="s">
        <v>3213</v>
      </c>
      <c r="G655" s="41" t="s">
        <v>3262</v>
      </c>
      <c r="H655" s="42">
        <v>0</v>
      </c>
      <c r="I655" s="42">
        <v>1.99</v>
      </c>
      <c r="J655" s="42">
        <v>1.99</v>
      </c>
      <c r="K655" s="42">
        <v>3.98</v>
      </c>
      <c r="L655" s="43">
        <v>299175</v>
      </c>
      <c r="M655" s="44">
        <f t="shared" si="10"/>
        <v>75169.597989949747</v>
      </c>
      <c r="N655" s="30">
        <v>42545</v>
      </c>
      <c r="O655" s="30" t="s">
        <v>900</v>
      </c>
      <c r="P655" s="26">
        <v>2016</v>
      </c>
      <c r="Q655" s="41"/>
    </row>
    <row r="656" spans="1:17" ht="12.75" customHeight="1" x14ac:dyDescent="0.25">
      <c r="A656" s="40">
        <v>2</v>
      </c>
      <c r="B656" s="27">
        <v>29</v>
      </c>
      <c r="C656" s="40" t="s">
        <v>366</v>
      </c>
      <c r="D656" s="28">
        <v>122844</v>
      </c>
      <c r="E656" s="41" t="s">
        <v>653</v>
      </c>
      <c r="F656" s="41" t="s">
        <v>3213</v>
      </c>
      <c r="G656" s="41" t="s">
        <v>3263</v>
      </c>
      <c r="H656" s="42">
        <v>0</v>
      </c>
      <c r="I656" s="42">
        <v>1.02</v>
      </c>
      <c r="J656" s="42">
        <v>1.02</v>
      </c>
      <c r="K656" s="42">
        <v>2.04</v>
      </c>
      <c r="L656" s="43">
        <v>130263</v>
      </c>
      <c r="M656" s="44">
        <f t="shared" si="10"/>
        <v>63854.411764705881</v>
      </c>
      <c r="N656" s="30">
        <v>42545</v>
      </c>
      <c r="O656" s="30" t="s">
        <v>900</v>
      </c>
      <c r="P656" s="26">
        <v>2016</v>
      </c>
      <c r="Q656" s="41"/>
    </row>
    <row r="657" spans="1:17" ht="12.75" customHeight="1" x14ac:dyDescent="0.25">
      <c r="A657" s="40">
        <v>2</v>
      </c>
      <c r="B657" s="27">
        <v>29</v>
      </c>
      <c r="C657" s="40" t="s">
        <v>366</v>
      </c>
      <c r="D657" s="28">
        <v>122845</v>
      </c>
      <c r="E657" s="41" t="s">
        <v>653</v>
      </c>
      <c r="F657" s="41" t="s">
        <v>3213</v>
      </c>
      <c r="G657" s="41" t="s">
        <v>11060</v>
      </c>
      <c r="H657" s="42">
        <v>0</v>
      </c>
      <c r="I657" s="42">
        <v>2.1</v>
      </c>
      <c r="J657" s="42">
        <v>2.1</v>
      </c>
      <c r="K657" s="42">
        <v>4.2</v>
      </c>
      <c r="L657" s="43">
        <v>295570</v>
      </c>
      <c r="M657" s="44">
        <f t="shared" si="10"/>
        <v>70373.809523809527</v>
      </c>
      <c r="N657" s="30">
        <v>42545</v>
      </c>
      <c r="O657" s="30" t="s">
        <v>900</v>
      </c>
      <c r="P657" s="26">
        <v>2016</v>
      </c>
      <c r="Q657" s="41"/>
    </row>
    <row r="658" spans="1:17" ht="12.75" customHeight="1" x14ac:dyDescent="0.25">
      <c r="A658" s="26">
        <v>2</v>
      </c>
      <c r="B658" s="26">
        <f>VLOOKUP(C658,[1]Sheet6!B:D,3,FALSE)</f>
        <v>29</v>
      </c>
      <c r="C658" s="26" t="s">
        <v>282</v>
      </c>
      <c r="D658" s="26">
        <v>127243</v>
      </c>
      <c r="E658" s="26" t="s">
        <v>999</v>
      </c>
      <c r="F658" s="26" t="s">
        <v>3213</v>
      </c>
      <c r="G658" s="26" t="s">
        <v>5385</v>
      </c>
      <c r="H658" s="26">
        <v>8</v>
      </c>
      <c r="I658" s="26">
        <v>13.1</v>
      </c>
      <c r="J658" s="26">
        <v>5.0999999999999996</v>
      </c>
      <c r="K658" s="26">
        <v>10.199999999999999</v>
      </c>
      <c r="L658" s="34">
        <v>978873</v>
      </c>
      <c r="M658" s="35">
        <f t="shared" si="10"/>
        <v>95967.941176470602</v>
      </c>
      <c r="N658" s="49">
        <v>43595</v>
      </c>
      <c r="O658" s="26" t="s">
        <v>900</v>
      </c>
      <c r="P658" s="26">
        <v>2019</v>
      </c>
      <c r="Q658" s="26"/>
    </row>
    <row r="659" spans="1:17" ht="12.75" customHeight="1" x14ac:dyDescent="0.25">
      <c r="A659" s="26">
        <v>2</v>
      </c>
      <c r="B659" s="26">
        <f>VLOOKUP(C659,[1]Sheet6!B:D,3,FALSE)</f>
        <v>29</v>
      </c>
      <c r="C659" s="26" t="s">
        <v>121</v>
      </c>
      <c r="D659" s="26">
        <v>127889</v>
      </c>
      <c r="E659" s="26" t="s">
        <v>3687</v>
      </c>
      <c r="F659" s="26" t="s">
        <v>3213</v>
      </c>
      <c r="G659" s="26" t="s">
        <v>10461</v>
      </c>
      <c r="H659" s="26">
        <v>9.35</v>
      </c>
      <c r="I659" s="26">
        <v>12.3</v>
      </c>
      <c r="J659" s="26">
        <v>2.95</v>
      </c>
      <c r="K659" s="26">
        <v>5.9</v>
      </c>
      <c r="L659" s="34">
        <v>543072</v>
      </c>
      <c r="M659" s="35">
        <f t="shared" si="10"/>
        <v>92046.101694915254</v>
      </c>
      <c r="N659" s="49">
        <v>43595</v>
      </c>
      <c r="O659" s="26" t="s">
        <v>900</v>
      </c>
      <c r="P659" s="26">
        <v>2019</v>
      </c>
      <c r="Q659" s="26"/>
    </row>
    <row r="660" spans="1:17" ht="12.75" customHeight="1" x14ac:dyDescent="0.25">
      <c r="A660" s="26">
        <v>2</v>
      </c>
      <c r="B660" s="26">
        <f>VLOOKUP(C660,[1]Sheet6!B:D,3,FALSE)</f>
        <v>29</v>
      </c>
      <c r="C660" s="26" t="s">
        <v>282</v>
      </c>
      <c r="D660" s="26">
        <v>127197</v>
      </c>
      <c r="E660" s="26" t="s">
        <v>752</v>
      </c>
      <c r="F660" s="26" t="s">
        <v>3213</v>
      </c>
      <c r="G660" s="26" t="s">
        <v>5364</v>
      </c>
      <c r="H660" s="26">
        <v>9.7799999999999994</v>
      </c>
      <c r="I660" s="26">
        <v>13</v>
      </c>
      <c r="J660" s="26">
        <v>3.22</v>
      </c>
      <c r="K660" s="26">
        <v>6.44</v>
      </c>
      <c r="L660" s="34">
        <v>1025358</v>
      </c>
      <c r="M660" s="35">
        <f t="shared" si="10"/>
        <v>159217.08074534161</v>
      </c>
      <c r="N660" s="49">
        <v>43553</v>
      </c>
      <c r="O660" s="26" t="s">
        <v>900</v>
      </c>
      <c r="P660" s="26">
        <v>2019</v>
      </c>
      <c r="Q660" s="26"/>
    </row>
    <row r="661" spans="1:17" ht="12.75" customHeight="1" x14ac:dyDescent="0.25">
      <c r="A661" s="26">
        <v>2</v>
      </c>
      <c r="B661" s="26">
        <f>VLOOKUP(C661,[1]Sheet6!B:D,3,FALSE)</f>
        <v>29</v>
      </c>
      <c r="C661" s="26" t="s">
        <v>65</v>
      </c>
      <c r="D661" s="26">
        <v>127891</v>
      </c>
      <c r="E661" s="26" t="s">
        <v>1257</v>
      </c>
      <c r="F661" s="26" t="s">
        <v>3213</v>
      </c>
      <c r="G661" s="26" t="s">
        <v>5869</v>
      </c>
      <c r="H661" s="26">
        <v>0</v>
      </c>
      <c r="I661" s="26">
        <v>2.17</v>
      </c>
      <c r="J661" s="26">
        <v>2.17</v>
      </c>
      <c r="K661" s="26">
        <v>4.34</v>
      </c>
      <c r="L661" s="34">
        <v>491404</v>
      </c>
      <c r="M661" s="35">
        <f t="shared" si="10"/>
        <v>113226.72811059908</v>
      </c>
      <c r="N661" s="49">
        <v>43595</v>
      </c>
      <c r="O661" s="26" t="s">
        <v>900</v>
      </c>
      <c r="P661" s="26">
        <v>2019</v>
      </c>
      <c r="Q661" s="26"/>
    </row>
    <row r="662" spans="1:17" ht="12.75" customHeight="1" x14ac:dyDescent="0.25">
      <c r="A662" s="27">
        <v>3</v>
      </c>
      <c r="B662" s="27">
        <v>37</v>
      </c>
      <c r="C662" s="27" t="s">
        <v>318</v>
      </c>
      <c r="D662" s="28" t="s">
        <v>11061</v>
      </c>
      <c r="E662" s="26" t="s">
        <v>665</v>
      </c>
      <c r="F662" s="26" t="s">
        <v>3213</v>
      </c>
      <c r="G662" s="26" t="s">
        <v>11062</v>
      </c>
      <c r="H662" s="37">
        <v>6.85</v>
      </c>
      <c r="I662" s="37">
        <v>11.26</v>
      </c>
      <c r="J662" s="37">
        <v>4.41</v>
      </c>
      <c r="K662" s="37">
        <v>9.1022400000000001</v>
      </c>
      <c r="L662" s="38">
        <v>660258.01</v>
      </c>
      <c r="M662" s="29">
        <f t="shared" si="10"/>
        <v>72537.969774473095</v>
      </c>
      <c r="N662" s="50">
        <v>41733</v>
      </c>
      <c r="O662" s="26" t="s">
        <v>900</v>
      </c>
      <c r="P662" s="26">
        <v>2014</v>
      </c>
      <c r="Q662" s="26"/>
    </row>
    <row r="663" spans="1:17" ht="12.75" customHeight="1" x14ac:dyDescent="0.25">
      <c r="A663" s="27">
        <v>3</v>
      </c>
      <c r="B663" s="27">
        <v>37</v>
      </c>
      <c r="C663" s="27" t="s">
        <v>54</v>
      </c>
      <c r="D663" s="28" t="s">
        <v>11063</v>
      </c>
      <c r="E663" s="26" t="s">
        <v>339</v>
      </c>
      <c r="F663" s="26" t="s">
        <v>3213</v>
      </c>
      <c r="G663" s="26" t="s">
        <v>11064</v>
      </c>
      <c r="H663" s="37">
        <v>22.2</v>
      </c>
      <c r="I663" s="37">
        <v>24.95</v>
      </c>
      <c r="J663" s="37">
        <v>2.75</v>
      </c>
      <c r="K663" s="37">
        <v>13.802249999999999</v>
      </c>
      <c r="L663" s="38">
        <v>710128.15</v>
      </c>
      <c r="M663" s="29">
        <f t="shared" si="10"/>
        <v>51450.17297904328</v>
      </c>
      <c r="N663" s="50">
        <v>41684</v>
      </c>
      <c r="O663" s="26" t="s">
        <v>900</v>
      </c>
      <c r="P663" s="26">
        <v>2014</v>
      </c>
      <c r="Q663" s="26"/>
    </row>
    <row r="664" spans="1:17" ht="12.75" customHeight="1" x14ac:dyDescent="0.25">
      <c r="A664" s="27">
        <v>3</v>
      </c>
      <c r="B664" s="27">
        <v>37</v>
      </c>
      <c r="C664" s="27" t="s">
        <v>320</v>
      </c>
      <c r="D664" s="28" t="s">
        <v>11065</v>
      </c>
      <c r="E664" s="26" t="s">
        <v>555</v>
      </c>
      <c r="F664" s="26" t="s">
        <v>3213</v>
      </c>
      <c r="G664" s="26" t="s">
        <v>11066</v>
      </c>
      <c r="H664" s="37">
        <v>15.36</v>
      </c>
      <c r="I664" s="37">
        <v>17.900000000000002</v>
      </c>
      <c r="J664" s="37">
        <v>2.4700000000000002</v>
      </c>
      <c r="K664" s="37">
        <v>9.2007500000000011</v>
      </c>
      <c r="L664" s="38">
        <v>577889.57999999996</v>
      </c>
      <c r="M664" s="29">
        <f t="shared" si="10"/>
        <v>62808.964486590754</v>
      </c>
      <c r="N664" s="50">
        <v>41733</v>
      </c>
      <c r="O664" s="26" t="s">
        <v>900</v>
      </c>
      <c r="P664" s="26">
        <v>2014</v>
      </c>
      <c r="Q664" s="26"/>
    </row>
    <row r="665" spans="1:17" ht="12.75" customHeight="1" x14ac:dyDescent="0.25">
      <c r="A665" s="27">
        <v>3</v>
      </c>
      <c r="B665" s="27">
        <v>37</v>
      </c>
      <c r="C665" s="27" t="s">
        <v>54</v>
      </c>
      <c r="D665" s="28" t="s">
        <v>11067</v>
      </c>
      <c r="E665" s="26" t="s">
        <v>555</v>
      </c>
      <c r="F665" s="26" t="s">
        <v>3213</v>
      </c>
      <c r="G665" s="26" t="s">
        <v>11068</v>
      </c>
      <c r="H665" s="37">
        <v>13.53</v>
      </c>
      <c r="I665" s="37">
        <v>14.45</v>
      </c>
      <c r="J665" s="37">
        <v>0.8909999999999999</v>
      </c>
      <c r="K665" s="37">
        <v>3.5203409999999997</v>
      </c>
      <c r="L665" s="38">
        <v>284872.82</v>
      </c>
      <c r="M665" s="29">
        <f t="shared" si="10"/>
        <v>80921.939096240967</v>
      </c>
      <c r="N665" s="50">
        <v>41831</v>
      </c>
      <c r="O665" s="26" t="s">
        <v>900</v>
      </c>
      <c r="P665" s="26">
        <v>2014</v>
      </c>
      <c r="Q665" s="26"/>
    </row>
    <row r="666" spans="1:17" ht="12.75" customHeight="1" x14ac:dyDescent="0.25">
      <c r="A666" s="27">
        <v>3</v>
      </c>
      <c r="B666" s="27">
        <v>37</v>
      </c>
      <c r="C666" s="27" t="s">
        <v>54</v>
      </c>
      <c r="D666" s="28" t="s">
        <v>11069</v>
      </c>
      <c r="E666" s="26" t="s">
        <v>3006</v>
      </c>
      <c r="F666" s="26" t="s">
        <v>3213</v>
      </c>
      <c r="G666" s="26" t="s">
        <v>11070</v>
      </c>
      <c r="H666" s="37">
        <v>4.3</v>
      </c>
      <c r="I666" s="37">
        <v>6.66</v>
      </c>
      <c r="J666" s="37">
        <v>2.3080000000000003</v>
      </c>
      <c r="K666" s="37">
        <v>11.503072000000001</v>
      </c>
      <c r="L666" s="38">
        <v>841263.93</v>
      </c>
      <c r="M666" s="29">
        <f t="shared" si="10"/>
        <v>73133.848940526499</v>
      </c>
      <c r="N666" s="50">
        <v>41831</v>
      </c>
      <c r="O666" s="26" t="s">
        <v>900</v>
      </c>
      <c r="P666" s="26">
        <v>2014</v>
      </c>
      <c r="Q666" s="26"/>
    </row>
    <row r="667" spans="1:17" ht="12.75" customHeight="1" x14ac:dyDescent="0.25">
      <c r="A667" s="27">
        <v>3</v>
      </c>
      <c r="B667" s="27">
        <v>37</v>
      </c>
      <c r="C667" s="27" t="s">
        <v>54</v>
      </c>
      <c r="D667" s="28" t="s">
        <v>11071</v>
      </c>
      <c r="E667" s="26" t="s">
        <v>2629</v>
      </c>
      <c r="F667" s="26" t="s">
        <v>3213</v>
      </c>
      <c r="G667" s="26" t="s">
        <v>11072</v>
      </c>
      <c r="H667" s="37">
        <v>4.7</v>
      </c>
      <c r="I667" s="37">
        <v>7.21</v>
      </c>
      <c r="J667" s="37">
        <v>2.4500000000000002</v>
      </c>
      <c r="K667" s="37">
        <v>12.250000000000002</v>
      </c>
      <c r="L667" s="38">
        <v>1144934</v>
      </c>
      <c r="M667" s="29">
        <f t="shared" si="10"/>
        <v>93463.999999999985</v>
      </c>
      <c r="N667" s="50">
        <v>41831</v>
      </c>
      <c r="O667" s="26" t="s">
        <v>900</v>
      </c>
      <c r="P667" s="26">
        <v>2014</v>
      </c>
      <c r="Q667" s="26"/>
    </row>
    <row r="668" spans="1:17" ht="12.75" customHeight="1" x14ac:dyDescent="0.25">
      <c r="A668" s="27">
        <v>3</v>
      </c>
      <c r="B668" s="27">
        <v>37</v>
      </c>
      <c r="C668" s="27" t="s">
        <v>262</v>
      </c>
      <c r="D668" s="28" t="s">
        <v>11073</v>
      </c>
      <c r="E668" s="26" t="s">
        <v>442</v>
      </c>
      <c r="F668" s="26" t="s">
        <v>3213</v>
      </c>
      <c r="G668" s="26" t="s">
        <v>11074</v>
      </c>
      <c r="H668" s="37">
        <v>6.1</v>
      </c>
      <c r="I668" s="37">
        <v>9.9</v>
      </c>
      <c r="J668" s="37">
        <v>3.8</v>
      </c>
      <c r="K668" s="37">
        <v>7.6</v>
      </c>
      <c r="L668" s="38">
        <v>477575.66</v>
      </c>
      <c r="M668" s="29">
        <f t="shared" si="10"/>
        <v>62838.902631578945</v>
      </c>
      <c r="N668" s="50">
        <v>41733</v>
      </c>
      <c r="O668" s="26" t="s">
        <v>900</v>
      </c>
      <c r="P668" s="26">
        <v>2014</v>
      </c>
      <c r="Q668" s="26"/>
    </row>
    <row r="669" spans="1:17" ht="12.75" customHeight="1" x14ac:dyDescent="0.25">
      <c r="A669" s="27">
        <v>3</v>
      </c>
      <c r="B669" s="27">
        <v>37</v>
      </c>
      <c r="C669" s="27" t="s">
        <v>152</v>
      </c>
      <c r="D669" s="28" t="s">
        <v>11075</v>
      </c>
      <c r="E669" s="26" t="s">
        <v>913</v>
      </c>
      <c r="F669" s="26" t="s">
        <v>3213</v>
      </c>
      <c r="G669" s="26" t="s">
        <v>11076</v>
      </c>
      <c r="H669" s="37">
        <v>2.13</v>
      </c>
      <c r="I669" s="37">
        <v>6.6</v>
      </c>
      <c r="J669" s="37">
        <v>4.4000000000000004</v>
      </c>
      <c r="K669" s="37">
        <v>23.430000000000003</v>
      </c>
      <c r="L669" s="38">
        <v>1496141.69</v>
      </c>
      <c r="M669" s="29">
        <f t="shared" si="10"/>
        <v>63855.812633376001</v>
      </c>
      <c r="N669" s="50">
        <v>41684</v>
      </c>
      <c r="O669" s="26" t="s">
        <v>900</v>
      </c>
      <c r="P669" s="26">
        <v>2014</v>
      </c>
      <c r="Q669" s="26"/>
    </row>
    <row r="670" spans="1:17" ht="12.75" customHeight="1" x14ac:dyDescent="0.25">
      <c r="A670" s="27">
        <v>3</v>
      </c>
      <c r="B670" s="27">
        <v>37</v>
      </c>
      <c r="C670" s="27" t="s">
        <v>54</v>
      </c>
      <c r="D670" s="28" t="s">
        <v>11077</v>
      </c>
      <c r="E670" s="26" t="s">
        <v>913</v>
      </c>
      <c r="F670" s="26" t="s">
        <v>3213</v>
      </c>
      <c r="G670" s="26" t="s">
        <v>11078</v>
      </c>
      <c r="H670" s="37">
        <v>19.7</v>
      </c>
      <c r="I670" s="37">
        <v>21.05</v>
      </c>
      <c r="J670" s="37">
        <v>1.35</v>
      </c>
      <c r="K670" s="37">
        <v>7.0065</v>
      </c>
      <c r="L670" s="38">
        <v>533395.82999999996</v>
      </c>
      <c r="M670" s="29">
        <f t="shared" si="10"/>
        <v>76128.71333761506</v>
      </c>
      <c r="N670" s="50">
        <v>41831</v>
      </c>
      <c r="O670" s="26" t="s">
        <v>900</v>
      </c>
      <c r="P670" s="26">
        <v>2014</v>
      </c>
      <c r="Q670" s="26"/>
    </row>
    <row r="671" spans="1:17" ht="12.75" customHeight="1" x14ac:dyDescent="0.25">
      <c r="A671" s="40">
        <v>3</v>
      </c>
      <c r="B671" s="27">
        <v>37</v>
      </c>
      <c r="C671" s="41" t="s">
        <v>54</v>
      </c>
      <c r="D671" s="28" t="s">
        <v>8466</v>
      </c>
      <c r="E671" s="41" t="s">
        <v>363</v>
      </c>
      <c r="F671" s="41" t="s">
        <v>3213</v>
      </c>
      <c r="G671" s="41" t="s">
        <v>11079</v>
      </c>
      <c r="H671" s="42">
        <v>20.420000000000002</v>
      </c>
      <c r="I671" s="42">
        <v>25</v>
      </c>
      <c r="J671" s="42">
        <v>4.0200000000000005</v>
      </c>
      <c r="K671" s="42">
        <v>22.737120000000004</v>
      </c>
      <c r="L671" s="43">
        <v>2252999</v>
      </c>
      <c r="M671" s="44">
        <f t="shared" si="10"/>
        <v>99089.022708240955</v>
      </c>
      <c r="N671" s="30">
        <v>42090</v>
      </c>
      <c r="O671" s="41" t="s">
        <v>900</v>
      </c>
      <c r="P671" s="26">
        <v>2015</v>
      </c>
      <c r="Q671" s="41"/>
    </row>
    <row r="672" spans="1:17" ht="12.75" customHeight="1" x14ac:dyDescent="0.25">
      <c r="A672" s="40">
        <v>3</v>
      </c>
      <c r="B672" s="27">
        <v>37</v>
      </c>
      <c r="C672" s="41" t="s">
        <v>320</v>
      </c>
      <c r="D672" s="28" t="s">
        <v>8078</v>
      </c>
      <c r="E672" s="41" t="s">
        <v>153</v>
      </c>
      <c r="F672" s="41" t="s">
        <v>3213</v>
      </c>
      <c r="G672" s="41" t="s">
        <v>11080</v>
      </c>
      <c r="H672" s="42">
        <v>7.65</v>
      </c>
      <c r="I672" s="42">
        <v>14.82</v>
      </c>
      <c r="J672" s="42">
        <v>6.77</v>
      </c>
      <c r="K672" s="42">
        <v>13.54</v>
      </c>
      <c r="L672" s="43">
        <v>776000</v>
      </c>
      <c r="M672" s="44">
        <f t="shared" si="10"/>
        <v>57311.669128508125</v>
      </c>
      <c r="N672" s="30">
        <v>42090</v>
      </c>
      <c r="O672" s="41" t="s">
        <v>900</v>
      </c>
      <c r="P672" s="26">
        <v>2015</v>
      </c>
      <c r="Q672" s="41"/>
    </row>
    <row r="673" spans="1:17" ht="12.75" customHeight="1" x14ac:dyDescent="0.25">
      <c r="A673" s="40">
        <v>3</v>
      </c>
      <c r="B673" s="27">
        <v>37</v>
      </c>
      <c r="C673" s="41" t="s">
        <v>54</v>
      </c>
      <c r="D673" s="28" t="s">
        <v>9874</v>
      </c>
      <c r="E673" s="41" t="s">
        <v>339</v>
      </c>
      <c r="F673" s="41" t="s">
        <v>3213</v>
      </c>
      <c r="G673" s="41" t="s">
        <v>340</v>
      </c>
      <c r="H673" s="42">
        <v>7.52</v>
      </c>
      <c r="I673" s="42">
        <v>11.36</v>
      </c>
      <c r="J673" s="42">
        <v>3.84</v>
      </c>
      <c r="K673" s="42">
        <v>19.180799999999998</v>
      </c>
      <c r="L673" s="43">
        <v>1475150</v>
      </c>
      <c r="M673" s="44">
        <f t="shared" si="10"/>
        <v>76907.636803470145</v>
      </c>
      <c r="N673" s="30">
        <v>42244</v>
      </c>
      <c r="O673" s="41" t="s">
        <v>900</v>
      </c>
      <c r="P673" s="26">
        <v>2015</v>
      </c>
      <c r="Q673" s="41"/>
    </row>
    <row r="674" spans="1:17" ht="12.75" customHeight="1" x14ac:dyDescent="0.25">
      <c r="A674" s="40">
        <v>3</v>
      </c>
      <c r="B674" s="27">
        <v>37</v>
      </c>
      <c r="C674" s="40" t="s">
        <v>320</v>
      </c>
      <c r="D674" s="28">
        <v>101868.01</v>
      </c>
      <c r="E674" s="41" t="s">
        <v>555</v>
      </c>
      <c r="F674" s="41" t="s">
        <v>3213</v>
      </c>
      <c r="G674" s="41" t="s">
        <v>11081</v>
      </c>
      <c r="H674" s="42">
        <v>4.92</v>
      </c>
      <c r="I674" s="42">
        <v>8.77</v>
      </c>
      <c r="J674" s="42">
        <v>3.85</v>
      </c>
      <c r="K674" s="42">
        <v>7.7</v>
      </c>
      <c r="L674" s="43">
        <v>861478</v>
      </c>
      <c r="M674" s="44">
        <f t="shared" si="10"/>
        <v>111880.25974025973</v>
      </c>
      <c r="N674" s="45">
        <v>42195</v>
      </c>
      <c r="O674" s="36" t="s">
        <v>900</v>
      </c>
      <c r="P674" s="26">
        <v>2015</v>
      </c>
      <c r="Q674" s="33" t="s">
        <v>10679</v>
      </c>
    </row>
    <row r="675" spans="1:17" ht="12.75" customHeight="1" x14ac:dyDescent="0.25">
      <c r="A675" s="40">
        <v>3</v>
      </c>
      <c r="B675" s="27">
        <v>37</v>
      </c>
      <c r="C675" s="41" t="s">
        <v>54</v>
      </c>
      <c r="D675" s="28" t="s">
        <v>9154</v>
      </c>
      <c r="E675" s="41" t="s">
        <v>555</v>
      </c>
      <c r="F675" s="41" t="s">
        <v>3213</v>
      </c>
      <c r="G675" s="41" t="s">
        <v>11082</v>
      </c>
      <c r="H675" s="42">
        <v>3.64</v>
      </c>
      <c r="I675" s="42">
        <v>8.1300000000000008</v>
      </c>
      <c r="J675" s="42">
        <v>4.49</v>
      </c>
      <c r="K675" s="42">
        <v>15.301920000000001</v>
      </c>
      <c r="L675" s="43">
        <v>1372387</v>
      </c>
      <c r="M675" s="44">
        <f t="shared" si="10"/>
        <v>89687.241862459079</v>
      </c>
      <c r="N675" s="30">
        <v>42090</v>
      </c>
      <c r="O675" s="41" t="s">
        <v>900</v>
      </c>
      <c r="P675" s="26">
        <v>2015</v>
      </c>
      <c r="Q675" s="41"/>
    </row>
    <row r="676" spans="1:17" ht="12.75" customHeight="1" x14ac:dyDescent="0.25">
      <c r="A676" s="40">
        <v>3</v>
      </c>
      <c r="B676" s="27">
        <v>37</v>
      </c>
      <c r="C676" s="41" t="s">
        <v>152</v>
      </c>
      <c r="D676" s="28" t="s">
        <v>10102</v>
      </c>
      <c r="E676" s="41" t="s">
        <v>913</v>
      </c>
      <c r="F676" s="41" t="s">
        <v>3213</v>
      </c>
      <c r="G676" s="41" t="s">
        <v>11083</v>
      </c>
      <c r="H676" s="42">
        <v>31.6</v>
      </c>
      <c r="I676" s="42">
        <v>37.76</v>
      </c>
      <c r="J676" s="42">
        <v>6.16</v>
      </c>
      <c r="K676" s="42">
        <v>13.003760000000002</v>
      </c>
      <c r="L676" s="43">
        <v>922080</v>
      </c>
      <c r="M676" s="44">
        <f t="shared" si="10"/>
        <v>70908.72178508369</v>
      </c>
      <c r="N676" s="30">
        <v>42048</v>
      </c>
      <c r="O676" s="41" t="s">
        <v>900</v>
      </c>
      <c r="P676" s="26">
        <v>2015</v>
      </c>
      <c r="Q676" s="41"/>
    </row>
    <row r="677" spans="1:17" ht="12.75" customHeight="1" x14ac:dyDescent="0.25">
      <c r="A677" s="40">
        <v>3</v>
      </c>
      <c r="B677" s="27">
        <v>37</v>
      </c>
      <c r="C677" s="41" t="s">
        <v>318</v>
      </c>
      <c r="D677" s="28" t="s">
        <v>9986</v>
      </c>
      <c r="E677" s="41" t="s">
        <v>474</v>
      </c>
      <c r="F677" s="41" t="s">
        <v>3213</v>
      </c>
      <c r="G677" s="41" t="s">
        <v>11084</v>
      </c>
      <c r="H677" s="42">
        <v>14.66</v>
      </c>
      <c r="I677" s="42">
        <v>20.62</v>
      </c>
      <c r="J677" s="42">
        <v>5.93</v>
      </c>
      <c r="K677" s="42">
        <v>13.401800000000003</v>
      </c>
      <c r="L677" s="43">
        <v>917882</v>
      </c>
      <c r="M677" s="44">
        <f t="shared" si="10"/>
        <v>68489.456640152799</v>
      </c>
      <c r="N677" s="30">
        <v>42090</v>
      </c>
      <c r="O677" s="41" t="s">
        <v>900</v>
      </c>
      <c r="P677" s="26">
        <v>2015</v>
      </c>
      <c r="Q677" s="41"/>
    </row>
    <row r="678" spans="1:17" ht="12.75" customHeight="1" x14ac:dyDescent="0.25">
      <c r="A678" s="40">
        <v>3</v>
      </c>
      <c r="B678" s="27">
        <v>37</v>
      </c>
      <c r="C678" s="40" t="s">
        <v>318</v>
      </c>
      <c r="D678" s="28">
        <v>122473</v>
      </c>
      <c r="E678" s="41" t="s">
        <v>679</v>
      </c>
      <c r="F678" s="41" t="s">
        <v>3213</v>
      </c>
      <c r="G678" s="41" t="s">
        <v>11085</v>
      </c>
      <c r="H678" s="42">
        <v>0</v>
      </c>
      <c r="I678" s="42">
        <v>6.1</v>
      </c>
      <c r="J678" s="42">
        <v>6.1</v>
      </c>
      <c r="K678" s="42">
        <v>12.2</v>
      </c>
      <c r="L678" s="43">
        <v>763125</v>
      </c>
      <c r="M678" s="44">
        <f t="shared" si="10"/>
        <v>62551.229508196724</v>
      </c>
      <c r="N678" s="30">
        <v>42412</v>
      </c>
      <c r="O678" s="30" t="s">
        <v>900</v>
      </c>
      <c r="P678" s="26">
        <v>2016</v>
      </c>
      <c r="Q678" s="41"/>
    </row>
    <row r="679" spans="1:17" ht="12.75" customHeight="1" x14ac:dyDescent="0.25">
      <c r="A679" s="40">
        <v>3</v>
      </c>
      <c r="B679" s="27">
        <v>37</v>
      </c>
      <c r="C679" s="40" t="s">
        <v>318</v>
      </c>
      <c r="D679" s="28">
        <v>122527</v>
      </c>
      <c r="E679" s="41" t="s">
        <v>954</v>
      </c>
      <c r="F679" s="41" t="s">
        <v>3213</v>
      </c>
      <c r="G679" s="41" t="s">
        <v>11086</v>
      </c>
      <c r="H679" s="42">
        <v>0</v>
      </c>
      <c r="I679" s="42">
        <v>2.81</v>
      </c>
      <c r="J679" s="42">
        <v>2.81</v>
      </c>
      <c r="K679" s="51">
        <v>5.62</v>
      </c>
      <c r="L679" s="43">
        <v>313761</v>
      </c>
      <c r="M679" s="44">
        <f t="shared" si="10"/>
        <v>55829.359430604978</v>
      </c>
      <c r="N679" s="30">
        <v>42461</v>
      </c>
      <c r="O679" s="30" t="s">
        <v>900</v>
      </c>
      <c r="P679" s="26">
        <v>2016</v>
      </c>
      <c r="Q679" s="41"/>
    </row>
    <row r="680" spans="1:17" ht="12.75" customHeight="1" x14ac:dyDescent="0.25">
      <c r="A680" s="40">
        <v>3</v>
      </c>
      <c r="B680" s="27">
        <v>37</v>
      </c>
      <c r="C680" s="40" t="s">
        <v>152</v>
      </c>
      <c r="D680" s="28">
        <v>122502</v>
      </c>
      <c r="E680" s="41" t="s">
        <v>4768</v>
      </c>
      <c r="F680" s="41" t="s">
        <v>3213</v>
      </c>
      <c r="G680" s="41" t="s">
        <v>11087</v>
      </c>
      <c r="H680" s="42">
        <v>0</v>
      </c>
      <c r="I680" s="42">
        <v>3.39</v>
      </c>
      <c r="J680" s="42">
        <v>3.39</v>
      </c>
      <c r="K680" s="42">
        <v>6.78</v>
      </c>
      <c r="L680" s="43">
        <v>449409</v>
      </c>
      <c r="M680" s="44">
        <f t="shared" si="10"/>
        <v>66284.513274336277</v>
      </c>
      <c r="N680" s="30">
        <v>42412</v>
      </c>
      <c r="O680" s="30" t="s">
        <v>900</v>
      </c>
      <c r="P680" s="26">
        <v>2016</v>
      </c>
      <c r="Q680" s="41"/>
    </row>
    <row r="681" spans="1:17" ht="12.75" customHeight="1" x14ac:dyDescent="0.25">
      <c r="A681" s="40">
        <v>3</v>
      </c>
      <c r="B681" s="27">
        <v>37</v>
      </c>
      <c r="C681" s="40" t="s">
        <v>318</v>
      </c>
      <c r="D681" s="28">
        <v>122496</v>
      </c>
      <c r="E681" s="41" t="s">
        <v>662</v>
      </c>
      <c r="F681" s="41" t="s">
        <v>3213</v>
      </c>
      <c r="G681" s="41" t="s">
        <v>11088</v>
      </c>
      <c r="H681" s="42">
        <v>0</v>
      </c>
      <c r="I681" s="42">
        <v>3.2</v>
      </c>
      <c r="J681" s="42">
        <v>3.2</v>
      </c>
      <c r="K681" s="42">
        <v>7.6479999999999997</v>
      </c>
      <c r="L681" s="43">
        <v>611913</v>
      </c>
      <c r="M681" s="44">
        <f t="shared" si="10"/>
        <v>80009.544979079496</v>
      </c>
      <c r="N681" s="30">
        <v>42545</v>
      </c>
      <c r="O681" s="30" t="s">
        <v>900</v>
      </c>
      <c r="P681" s="26">
        <v>2016</v>
      </c>
      <c r="Q681" s="41"/>
    </row>
    <row r="682" spans="1:17" ht="12.75" customHeight="1" x14ac:dyDescent="0.25">
      <c r="A682" s="40">
        <v>3</v>
      </c>
      <c r="B682" s="27">
        <v>37</v>
      </c>
      <c r="C682" s="40" t="s">
        <v>54</v>
      </c>
      <c r="D682" s="28">
        <v>122478</v>
      </c>
      <c r="E682" s="41" t="s">
        <v>2629</v>
      </c>
      <c r="F682" s="41" t="s">
        <v>3213</v>
      </c>
      <c r="G682" s="41" t="s">
        <v>11089</v>
      </c>
      <c r="H682" s="42">
        <v>15.67</v>
      </c>
      <c r="I682" s="42">
        <v>17.440000000000001</v>
      </c>
      <c r="J682" s="42">
        <v>1.77</v>
      </c>
      <c r="K682" s="42">
        <v>8.85</v>
      </c>
      <c r="L682" s="43">
        <v>1343087</v>
      </c>
      <c r="M682" s="44">
        <f t="shared" si="10"/>
        <v>151761.24293785312</v>
      </c>
      <c r="N682" s="30">
        <v>42545</v>
      </c>
      <c r="O682" s="30" t="s">
        <v>900</v>
      </c>
      <c r="P682" s="26">
        <v>2016</v>
      </c>
      <c r="Q682" s="41"/>
    </row>
    <row r="683" spans="1:17" ht="12.75" customHeight="1" x14ac:dyDescent="0.25">
      <c r="A683" s="40">
        <v>3</v>
      </c>
      <c r="B683" s="27">
        <v>37</v>
      </c>
      <c r="C683" s="40" t="s">
        <v>320</v>
      </c>
      <c r="D683" s="28">
        <v>122555</v>
      </c>
      <c r="E683" s="41" t="s">
        <v>474</v>
      </c>
      <c r="F683" s="41" t="s">
        <v>3213</v>
      </c>
      <c r="G683" s="41" t="s">
        <v>3202</v>
      </c>
      <c r="H683" s="42">
        <v>0</v>
      </c>
      <c r="I683" s="42">
        <v>3.94</v>
      </c>
      <c r="J683" s="42">
        <v>3.94</v>
      </c>
      <c r="K683" s="42">
        <v>7.88</v>
      </c>
      <c r="L683" s="43">
        <v>571185</v>
      </c>
      <c r="M683" s="44">
        <f t="shared" si="10"/>
        <v>72485.406091370562</v>
      </c>
      <c r="N683" s="30">
        <v>42545</v>
      </c>
      <c r="O683" s="30" t="s">
        <v>900</v>
      </c>
      <c r="P683" s="26">
        <v>2016</v>
      </c>
      <c r="Q683" s="41"/>
    </row>
    <row r="684" spans="1:17" ht="12.75" customHeight="1" x14ac:dyDescent="0.25">
      <c r="A684" s="26">
        <v>3</v>
      </c>
      <c r="B684" s="27">
        <v>37</v>
      </c>
      <c r="C684" s="26" t="s">
        <v>318</v>
      </c>
      <c r="D684" s="28">
        <v>123862</v>
      </c>
      <c r="E684" s="26" t="s">
        <v>679</v>
      </c>
      <c r="F684" s="26" t="s">
        <v>3213</v>
      </c>
      <c r="G684" s="26" t="s">
        <v>3587</v>
      </c>
      <c r="H684" s="26">
        <v>12.48</v>
      </c>
      <c r="I684" s="26">
        <v>14.86</v>
      </c>
      <c r="J684" s="26">
        <v>2.38</v>
      </c>
      <c r="K684" s="26">
        <v>4.8075999999999999</v>
      </c>
      <c r="L684" s="26">
        <v>349305</v>
      </c>
      <c r="M684" s="29">
        <f t="shared" si="10"/>
        <v>72656.835011232222</v>
      </c>
      <c r="N684" s="30">
        <v>42909</v>
      </c>
      <c r="O684" s="26" t="s">
        <v>900</v>
      </c>
      <c r="P684" s="26">
        <v>2017</v>
      </c>
      <c r="Q684" s="26"/>
    </row>
    <row r="685" spans="1:17" ht="12.75" customHeight="1" x14ac:dyDescent="0.25">
      <c r="A685" s="26">
        <v>3</v>
      </c>
      <c r="B685" s="27">
        <v>37</v>
      </c>
      <c r="C685" s="26" t="s">
        <v>320</v>
      </c>
      <c r="D685" s="28">
        <v>123856</v>
      </c>
      <c r="E685" s="26" t="s">
        <v>153</v>
      </c>
      <c r="F685" s="26" t="s">
        <v>3213</v>
      </c>
      <c r="G685" s="26" t="s">
        <v>11090</v>
      </c>
      <c r="H685" s="26">
        <v>0</v>
      </c>
      <c r="I685" s="26">
        <v>3.99</v>
      </c>
      <c r="J685" s="26">
        <v>3.99</v>
      </c>
      <c r="K685" s="26">
        <v>16.92558</v>
      </c>
      <c r="L685" s="26">
        <v>971772</v>
      </c>
      <c r="M685" s="29">
        <f t="shared" si="10"/>
        <v>57414.398797559668</v>
      </c>
      <c r="N685" s="30">
        <v>42867</v>
      </c>
      <c r="O685" s="26" t="s">
        <v>900</v>
      </c>
      <c r="P685" s="26">
        <v>2017</v>
      </c>
      <c r="Q685" s="26"/>
    </row>
    <row r="686" spans="1:17" ht="12.75" customHeight="1" x14ac:dyDescent="0.25">
      <c r="A686" s="26">
        <v>3</v>
      </c>
      <c r="B686" s="27">
        <v>37</v>
      </c>
      <c r="C686" s="26" t="s">
        <v>152</v>
      </c>
      <c r="D686" s="28">
        <v>123860</v>
      </c>
      <c r="E686" s="26" t="s">
        <v>153</v>
      </c>
      <c r="F686" s="26" t="s">
        <v>3213</v>
      </c>
      <c r="G686" s="26" t="s">
        <v>3586</v>
      </c>
      <c r="H686" s="26">
        <v>3.72</v>
      </c>
      <c r="I686" s="26">
        <v>7.3</v>
      </c>
      <c r="J686" s="26">
        <v>3.58</v>
      </c>
      <c r="K686" s="26">
        <v>14.32</v>
      </c>
      <c r="L686" s="26">
        <v>702607</v>
      </c>
      <c r="M686" s="29">
        <f t="shared" si="10"/>
        <v>49064.734636871508</v>
      </c>
      <c r="N686" s="30">
        <v>42867</v>
      </c>
      <c r="O686" s="26" t="s">
        <v>900</v>
      </c>
      <c r="P686" s="26">
        <v>2017</v>
      </c>
      <c r="Q686" s="26"/>
    </row>
    <row r="687" spans="1:17" ht="12.75" customHeight="1" x14ac:dyDescent="0.25">
      <c r="A687" s="26">
        <v>3</v>
      </c>
      <c r="B687" s="27">
        <v>37</v>
      </c>
      <c r="C687" s="26" t="s">
        <v>54</v>
      </c>
      <c r="D687" s="28">
        <v>123853</v>
      </c>
      <c r="E687" s="26" t="s">
        <v>339</v>
      </c>
      <c r="F687" s="26" t="s">
        <v>3213</v>
      </c>
      <c r="G687" s="26" t="s">
        <v>11091</v>
      </c>
      <c r="H687" s="26">
        <v>17.420000000000002</v>
      </c>
      <c r="I687" s="26">
        <v>19.41</v>
      </c>
      <c r="J687" s="26">
        <v>1.99</v>
      </c>
      <c r="K687" s="26">
        <v>9.9499999999999993</v>
      </c>
      <c r="L687" s="26">
        <v>654509</v>
      </c>
      <c r="M687" s="29">
        <f t="shared" si="10"/>
        <v>65779.798994974873</v>
      </c>
      <c r="N687" s="30">
        <v>42867</v>
      </c>
      <c r="O687" s="26" t="s">
        <v>900</v>
      </c>
      <c r="P687" s="26">
        <v>2017</v>
      </c>
      <c r="Q687" s="26"/>
    </row>
    <row r="688" spans="1:17" ht="12.75" customHeight="1" x14ac:dyDescent="0.25">
      <c r="A688" s="26">
        <v>3</v>
      </c>
      <c r="B688" s="27">
        <v>37</v>
      </c>
      <c r="C688" s="26" t="s">
        <v>320</v>
      </c>
      <c r="D688" s="28">
        <v>125298</v>
      </c>
      <c r="E688" s="26" t="s">
        <v>5873</v>
      </c>
      <c r="F688" s="26" t="s">
        <v>3213</v>
      </c>
      <c r="G688" s="26" t="s">
        <v>11092</v>
      </c>
      <c r="H688" s="26">
        <v>4.84</v>
      </c>
      <c r="I688" s="26">
        <v>6.92</v>
      </c>
      <c r="J688" s="26">
        <v>2.08</v>
      </c>
      <c r="K688" s="26">
        <v>10.4</v>
      </c>
      <c r="L688" s="26">
        <v>681139</v>
      </c>
      <c r="M688" s="29">
        <f t="shared" si="10"/>
        <v>65494.13461538461</v>
      </c>
      <c r="N688" s="30">
        <v>42867</v>
      </c>
      <c r="O688" s="26" t="s">
        <v>900</v>
      </c>
      <c r="P688" s="26">
        <v>2017</v>
      </c>
      <c r="Q688" s="26"/>
    </row>
    <row r="689" spans="1:17" ht="12.75" customHeight="1" x14ac:dyDescent="0.25">
      <c r="A689" s="26">
        <v>3</v>
      </c>
      <c r="B689" s="27">
        <v>37</v>
      </c>
      <c r="C689" s="26" t="s">
        <v>152</v>
      </c>
      <c r="D689" s="28">
        <v>123843</v>
      </c>
      <c r="E689" s="26" t="s">
        <v>1454</v>
      </c>
      <c r="F689" s="26" t="s">
        <v>3213</v>
      </c>
      <c r="G689" s="26" t="s">
        <v>3583</v>
      </c>
      <c r="H689" s="26">
        <v>13.54</v>
      </c>
      <c r="I689" s="26">
        <v>14.71</v>
      </c>
      <c r="J689" s="26">
        <v>1.17</v>
      </c>
      <c r="K689" s="26">
        <v>5.9085000000000001</v>
      </c>
      <c r="L689" s="26">
        <v>430150</v>
      </c>
      <c r="M689" s="29">
        <f t="shared" si="10"/>
        <v>72801.895574172799</v>
      </c>
      <c r="N689" s="30">
        <v>42867</v>
      </c>
      <c r="O689" s="26" t="s">
        <v>900</v>
      </c>
      <c r="P689" s="26">
        <v>2017</v>
      </c>
      <c r="Q689" s="26"/>
    </row>
    <row r="690" spans="1:17" ht="12.75" customHeight="1" x14ac:dyDescent="0.25">
      <c r="A690" s="26">
        <v>3</v>
      </c>
      <c r="B690" s="27">
        <v>37</v>
      </c>
      <c r="C690" s="26" t="s">
        <v>152</v>
      </c>
      <c r="D690" s="28">
        <v>123844</v>
      </c>
      <c r="E690" s="26" t="s">
        <v>2234</v>
      </c>
      <c r="F690" s="26" t="s">
        <v>3213</v>
      </c>
      <c r="G690" s="26" t="s">
        <v>3584</v>
      </c>
      <c r="H690" s="26">
        <v>12.07</v>
      </c>
      <c r="I690" s="26">
        <v>12.66</v>
      </c>
      <c r="J690" s="26">
        <v>0.59</v>
      </c>
      <c r="K690" s="26">
        <v>2.5074999999999998</v>
      </c>
      <c r="L690" s="26">
        <v>220486</v>
      </c>
      <c r="M690" s="29">
        <f t="shared" si="10"/>
        <v>87930.608175473579</v>
      </c>
      <c r="N690" s="30">
        <v>42867</v>
      </c>
      <c r="O690" s="26" t="s">
        <v>900</v>
      </c>
      <c r="P690" s="26">
        <v>2017</v>
      </c>
      <c r="Q690" s="26"/>
    </row>
    <row r="691" spans="1:17" ht="12.75" customHeight="1" x14ac:dyDescent="0.25">
      <c r="A691" s="26">
        <v>3</v>
      </c>
      <c r="B691" s="27">
        <v>37</v>
      </c>
      <c r="C691" s="26" t="s">
        <v>152</v>
      </c>
      <c r="D691" s="28">
        <v>122513</v>
      </c>
      <c r="E691" s="26" t="s">
        <v>150</v>
      </c>
      <c r="F691" s="26" t="s">
        <v>3213</v>
      </c>
      <c r="G691" s="26" t="s">
        <v>3190</v>
      </c>
      <c r="H691" s="26">
        <v>14.41</v>
      </c>
      <c r="I691" s="26">
        <v>22.18</v>
      </c>
      <c r="J691" s="26">
        <v>7.77</v>
      </c>
      <c r="K691" s="26">
        <v>13.162380000000001</v>
      </c>
      <c r="L691" s="26">
        <v>674240</v>
      </c>
      <c r="M691" s="29">
        <f t="shared" si="10"/>
        <v>51224.778497505766</v>
      </c>
      <c r="N691" s="30">
        <v>42867</v>
      </c>
      <c r="O691" s="26" t="s">
        <v>900</v>
      </c>
      <c r="P691" s="26">
        <v>2017</v>
      </c>
      <c r="Q691" s="26"/>
    </row>
    <row r="692" spans="1:17" ht="12.75" customHeight="1" x14ac:dyDescent="0.25">
      <c r="A692" s="26">
        <v>3</v>
      </c>
      <c r="B692" s="27">
        <v>37</v>
      </c>
      <c r="C692" s="26" t="s">
        <v>262</v>
      </c>
      <c r="D692" s="28">
        <v>123866</v>
      </c>
      <c r="E692" s="26" t="s">
        <v>442</v>
      </c>
      <c r="F692" s="26" t="s">
        <v>3213</v>
      </c>
      <c r="G692" s="26" t="s">
        <v>11093</v>
      </c>
      <c r="H692" s="26">
        <v>9.89</v>
      </c>
      <c r="I692" s="26">
        <v>14.65</v>
      </c>
      <c r="J692" s="26">
        <v>4.76</v>
      </c>
      <c r="K692" s="26">
        <v>19.401759999999999</v>
      </c>
      <c r="L692" s="26">
        <v>1484453</v>
      </c>
      <c r="M692" s="29">
        <f t="shared" si="10"/>
        <v>76511.254649062772</v>
      </c>
      <c r="N692" s="30">
        <v>42867</v>
      </c>
      <c r="O692" s="26" t="s">
        <v>900</v>
      </c>
      <c r="P692" s="26">
        <v>2017</v>
      </c>
      <c r="Q692" s="26"/>
    </row>
    <row r="693" spans="1:17" ht="12.75" customHeight="1" x14ac:dyDescent="0.25">
      <c r="A693" s="26">
        <v>3</v>
      </c>
      <c r="B693" s="27">
        <v>37</v>
      </c>
      <c r="C693" s="26" t="s">
        <v>152</v>
      </c>
      <c r="D693" s="28">
        <v>123864</v>
      </c>
      <c r="E693" s="26" t="s">
        <v>913</v>
      </c>
      <c r="F693" s="26" t="s">
        <v>3213</v>
      </c>
      <c r="G693" s="26" t="s">
        <v>3588</v>
      </c>
      <c r="H693" s="26">
        <v>15.08</v>
      </c>
      <c r="I693" s="26">
        <v>22.4</v>
      </c>
      <c r="J693" s="26">
        <v>7.32</v>
      </c>
      <c r="K693" s="26">
        <v>18.3</v>
      </c>
      <c r="L693" s="26">
        <v>1326020</v>
      </c>
      <c r="M693" s="29">
        <f t="shared" si="10"/>
        <v>72460.109289617481</v>
      </c>
      <c r="N693" s="30">
        <v>42867</v>
      </c>
      <c r="O693" s="26" t="s">
        <v>900</v>
      </c>
      <c r="P693" s="26">
        <v>2017</v>
      </c>
      <c r="Q693" s="26"/>
    </row>
    <row r="694" spans="1:17" ht="12.75" customHeight="1" x14ac:dyDescent="0.25">
      <c r="A694" s="26">
        <v>3</v>
      </c>
      <c r="B694" s="27">
        <v>37</v>
      </c>
      <c r="C694" s="26" t="s">
        <v>54</v>
      </c>
      <c r="D694" s="28">
        <v>125299</v>
      </c>
      <c r="E694" s="26" t="s">
        <v>913</v>
      </c>
      <c r="F694" s="26" t="s">
        <v>3213</v>
      </c>
      <c r="G694" s="26" t="s">
        <v>4256</v>
      </c>
      <c r="H694" s="26">
        <v>16.489999999999998</v>
      </c>
      <c r="I694" s="26">
        <v>18.57</v>
      </c>
      <c r="J694" s="26">
        <v>2.08</v>
      </c>
      <c r="K694" s="26">
        <v>10.909599999999999</v>
      </c>
      <c r="L694" s="26">
        <v>835107</v>
      </c>
      <c r="M694" s="29">
        <f t="shared" si="10"/>
        <v>76547.902764537663</v>
      </c>
      <c r="N694" s="30">
        <v>42867</v>
      </c>
      <c r="O694" s="26" t="s">
        <v>900</v>
      </c>
      <c r="P694" s="26">
        <v>2017</v>
      </c>
      <c r="Q694" s="26"/>
    </row>
    <row r="695" spans="1:17" ht="12.75" customHeight="1" x14ac:dyDescent="0.25">
      <c r="A695" s="26">
        <v>3</v>
      </c>
      <c r="B695" s="27">
        <v>37</v>
      </c>
      <c r="C695" s="26" t="s">
        <v>54</v>
      </c>
      <c r="D695" s="28">
        <v>85065.02</v>
      </c>
      <c r="E695" s="26" t="s">
        <v>2986</v>
      </c>
      <c r="F695" s="26" t="s">
        <v>3213</v>
      </c>
      <c r="G695" s="26" t="s">
        <v>11094</v>
      </c>
      <c r="H695" s="26">
        <v>1.33</v>
      </c>
      <c r="I695" s="26">
        <v>3.86</v>
      </c>
      <c r="J695" s="26">
        <v>2.5299999999999998</v>
      </c>
      <c r="K695" s="26">
        <v>5.1004800000000001</v>
      </c>
      <c r="L695" s="26">
        <v>529000</v>
      </c>
      <c r="M695" s="29">
        <f t="shared" si="10"/>
        <v>103715.72871572871</v>
      </c>
      <c r="N695" s="30">
        <v>42825</v>
      </c>
      <c r="O695" s="26" t="s">
        <v>900</v>
      </c>
      <c r="P695" s="26">
        <v>2017</v>
      </c>
      <c r="Q695" s="26"/>
    </row>
    <row r="696" spans="1:17" ht="12.75" customHeight="1" x14ac:dyDescent="0.25">
      <c r="A696" s="32">
        <v>3</v>
      </c>
      <c r="B696" s="27">
        <v>37</v>
      </c>
      <c r="C696" s="33" t="s">
        <v>54</v>
      </c>
      <c r="D696" s="28">
        <v>125644</v>
      </c>
      <c r="E696" s="33" t="s">
        <v>114</v>
      </c>
      <c r="F696" s="33" t="s">
        <v>3213</v>
      </c>
      <c r="G696" s="33" t="s">
        <v>4498</v>
      </c>
      <c r="H696" s="28">
        <v>17.28</v>
      </c>
      <c r="I696" s="28">
        <v>21.4</v>
      </c>
      <c r="J696" s="28">
        <v>4.12</v>
      </c>
      <c r="K696" s="28">
        <v>32.807560000000002</v>
      </c>
      <c r="L696" s="34">
        <v>5046860</v>
      </c>
      <c r="M696" s="35">
        <f t="shared" si="10"/>
        <v>153832.22647462963</v>
      </c>
      <c r="N696" s="36">
        <v>43182</v>
      </c>
      <c r="O696" s="59" t="s">
        <v>10721</v>
      </c>
      <c r="P696" s="26">
        <v>2018</v>
      </c>
      <c r="Q696" s="26"/>
    </row>
    <row r="697" spans="1:17" ht="12.75" customHeight="1" x14ac:dyDescent="0.25">
      <c r="A697" s="32">
        <v>3</v>
      </c>
      <c r="B697" s="27">
        <v>37</v>
      </c>
      <c r="C697" s="33" t="s">
        <v>320</v>
      </c>
      <c r="D697" s="28">
        <v>126210</v>
      </c>
      <c r="E697" s="33" t="s">
        <v>977</v>
      </c>
      <c r="F697" s="33" t="s">
        <v>3213</v>
      </c>
      <c r="G697" s="33" t="s">
        <v>11095</v>
      </c>
      <c r="H697" s="28">
        <v>15.14</v>
      </c>
      <c r="I697" s="28">
        <v>20.92</v>
      </c>
      <c r="J697" s="28">
        <v>5.78</v>
      </c>
      <c r="K697" s="28">
        <v>13.351800000000001</v>
      </c>
      <c r="L697" s="34">
        <v>1135704</v>
      </c>
      <c r="M697" s="35">
        <f t="shared" si="10"/>
        <v>85059.991911202975</v>
      </c>
      <c r="N697" s="36">
        <v>43182</v>
      </c>
      <c r="O697" s="33" t="s">
        <v>900</v>
      </c>
      <c r="P697" s="26">
        <v>2018</v>
      </c>
      <c r="Q697" s="26"/>
    </row>
    <row r="698" spans="1:17" ht="12.75" customHeight="1" x14ac:dyDescent="0.25">
      <c r="A698" s="32">
        <v>3</v>
      </c>
      <c r="B698" s="27">
        <v>37</v>
      </c>
      <c r="C698" s="33" t="s">
        <v>54</v>
      </c>
      <c r="D698" s="28">
        <v>126220</v>
      </c>
      <c r="E698" s="33" t="s">
        <v>339</v>
      </c>
      <c r="F698" s="33" t="s">
        <v>3213</v>
      </c>
      <c r="G698" s="33" t="s">
        <v>11096</v>
      </c>
      <c r="H698" s="28">
        <v>4.24</v>
      </c>
      <c r="I698" s="28">
        <v>7.52</v>
      </c>
      <c r="J698" s="28">
        <v>3.28</v>
      </c>
      <c r="K698" s="28">
        <v>13.12</v>
      </c>
      <c r="L698" s="34">
        <v>2120256</v>
      </c>
      <c r="M698" s="35">
        <f t="shared" si="10"/>
        <v>161604.87804878049</v>
      </c>
      <c r="N698" s="36">
        <v>43273</v>
      </c>
      <c r="O698" s="33" t="s">
        <v>900</v>
      </c>
      <c r="P698" s="26">
        <v>2018</v>
      </c>
      <c r="Q698" s="26"/>
    </row>
    <row r="699" spans="1:17" ht="12.75" customHeight="1" x14ac:dyDescent="0.25">
      <c r="A699" s="32">
        <v>3</v>
      </c>
      <c r="B699" s="27">
        <v>37</v>
      </c>
      <c r="C699" s="33" t="s">
        <v>152</v>
      </c>
      <c r="D699" s="28">
        <v>126201</v>
      </c>
      <c r="E699" s="33" t="s">
        <v>1454</v>
      </c>
      <c r="F699" s="33" t="s">
        <v>3213</v>
      </c>
      <c r="G699" s="33" t="s">
        <v>4734</v>
      </c>
      <c r="H699" s="28">
        <v>25.8</v>
      </c>
      <c r="I699" s="28">
        <v>29.66</v>
      </c>
      <c r="J699" s="28">
        <v>3.86</v>
      </c>
      <c r="K699" s="28">
        <v>7.72</v>
      </c>
      <c r="L699" s="34">
        <v>596666</v>
      </c>
      <c r="M699" s="35">
        <f t="shared" si="10"/>
        <v>77288.341968911918</v>
      </c>
      <c r="N699" s="36">
        <v>43140</v>
      </c>
      <c r="O699" s="33" t="s">
        <v>900</v>
      </c>
      <c r="P699" s="26">
        <v>2018</v>
      </c>
      <c r="Q699" s="26"/>
    </row>
    <row r="700" spans="1:17" ht="12.75" customHeight="1" x14ac:dyDescent="0.25">
      <c r="A700" s="32">
        <v>3</v>
      </c>
      <c r="B700" s="27">
        <v>37</v>
      </c>
      <c r="C700" s="33" t="s">
        <v>54</v>
      </c>
      <c r="D700" s="28">
        <v>126207</v>
      </c>
      <c r="E700" s="33" t="s">
        <v>4794</v>
      </c>
      <c r="F700" s="33" t="s">
        <v>3213</v>
      </c>
      <c r="G700" s="33" t="s">
        <v>11097</v>
      </c>
      <c r="H700" s="28">
        <v>2.77</v>
      </c>
      <c r="I700" s="28">
        <v>5.44</v>
      </c>
      <c r="J700" s="28">
        <v>2.67</v>
      </c>
      <c r="K700" s="28">
        <v>5.34</v>
      </c>
      <c r="L700" s="34">
        <v>977648</v>
      </c>
      <c r="M700" s="35">
        <f t="shared" si="10"/>
        <v>183080.14981273407</v>
      </c>
      <c r="N700" s="36">
        <v>43140</v>
      </c>
      <c r="O700" s="33" t="s">
        <v>900</v>
      </c>
      <c r="P700" s="26">
        <v>2018</v>
      </c>
      <c r="Q700" s="26"/>
    </row>
    <row r="701" spans="1:17" ht="12.75" customHeight="1" x14ac:dyDescent="0.25">
      <c r="A701" s="32">
        <v>3</v>
      </c>
      <c r="B701" s="27">
        <v>37</v>
      </c>
      <c r="C701" s="33" t="s">
        <v>54</v>
      </c>
      <c r="D701" s="28">
        <v>126255</v>
      </c>
      <c r="E701" s="33" t="s">
        <v>4794</v>
      </c>
      <c r="F701" s="33" t="s">
        <v>3213</v>
      </c>
      <c r="G701" s="33" t="s">
        <v>4795</v>
      </c>
      <c r="H701" s="28">
        <v>5.44</v>
      </c>
      <c r="I701" s="28">
        <v>7.13</v>
      </c>
      <c r="J701" s="28">
        <v>1.69</v>
      </c>
      <c r="K701" s="28">
        <v>8.6189999999999998</v>
      </c>
      <c r="L701" s="34">
        <v>880550</v>
      </c>
      <c r="M701" s="35">
        <f t="shared" si="10"/>
        <v>102163.82410952546</v>
      </c>
      <c r="N701" s="36">
        <v>43273</v>
      </c>
      <c r="O701" s="33" t="s">
        <v>900</v>
      </c>
      <c r="P701" s="26">
        <v>2018</v>
      </c>
      <c r="Q701" s="26"/>
    </row>
    <row r="702" spans="1:17" ht="12.75" customHeight="1" x14ac:dyDescent="0.25">
      <c r="A702" s="32">
        <v>3</v>
      </c>
      <c r="B702" s="27">
        <v>37</v>
      </c>
      <c r="C702" s="33" t="s">
        <v>262</v>
      </c>
      <c r="D702" s="28">
        <v>126234</v>
      </c>
      <c r="E702" s="33" t="s">
        <v>4771</v>
      </c>
      <c r="F702" s="33" t="s">
        <v>3213</v>
      </c>
      <c r="G702" s="33" t="s">
        <v>4772</v>
      </c>
      <c r="H702" s="28">
        <v>0.24</v>
      </c>
      <c r="I702" s="28">
        <v>6.88</v>
      </c>
      <c r="J702" s="28">
        <v>6.64</v>
      </c>
      <c r="K702" s="28">
        <v>13.28</v>
      </c>
      <c r="L702" s="34">
        <v>1049587</v>
      </c>
      <c r="M702" s="35">
        <f t="shared" si="10"/>
        <v>79035.165662650601</v>
      </c>
      <c r="N702" s="36">
        <v>43182</v>
      </c>
      <c r="O702" s="33" t="s">
        <v>900</v>
      </c>
      <c r="P702" s="26">
        <v>2018</v>
      </c>
      <c r="Q702" s="26"/>
    </row>
    <row r="703" spans="1:17" ht="12.75" customHeight="1" x14ac:dyDescent="0.25">
      <c r="A703" s="32">
        <v>3</v>
      </c>
      <c r="B703" s="27">
        <v>37</v>
      </c>
      <c r="C703" s="33" t="s">
        <v>343</v>
      </c>
      <c r="D703" s="28">
        <v>126232</v>
      </c>
      <c r="E703" s="33" t="s">
        <v>4768</v>
      </c>
      <c r="F703" s="33" t="s">
        <v>3213</v>
      </c>
      <c r="G703" s="33" t="s">
        <v>4769</v>
      </c>
      <c r="H703" s="28">
        <v>0</v>
      </c>
      <c r="I703" s="28">
        <v>4.47</v>
      </c>
      <c r="J703" s="28">
        <v>4.47</v>
      </c>
      <c r="K703" s="28">
        <v>8.94</v>
      </c>
      <c r="L703" s="34">
        <v>761663</v>
      </c>
      <c r="M703" s="35">
        <f t="shared" si="10"/>
        <v>85197.203579418347</v>
      </c>
      <c r="N703" s="36">
        <v>43182</v>
      </c>
      <c r="O703" s="33" t="s">
        <v>900</v>
      </c>
      <c r="P703" s="26">
        <v>2018</v>
      </c>
      <c r="Q703" s="26"/>
    </row>
    <row r="704" spans="1:17" ht="12.75" customHeight="1" x14ac:dyDescent="0.25">
      <c r="A704" s="32">
        <v>3</v>
      </c>
      <c r="B704" s="27">
        <v>37</v>
      </c>
      <c r="C704" s="33" t="s">
        <v>54</v>
      </c>
      <c r="D704" s="28">
        <v>126197</v>
      </c>
      <c r="E704" s="33" t="s">
        <v>2234</v>
      </c>
      <c r="F704" s="33" t="s">
        <v>3213</v>
      </c>
      <c r="G704" s="33" t="s">
        <v>4730</v>
      </c>
      <c r="H704" s="28">
        <v>0</v>
      </c>
      <c r="I704" s="28">
        <v>2.34</v>
      </c>
      <c r="J704" s="28">
        <v>2.34</v>
      </c>
      <c r="K704" s="28">
        <v>9.36</v>
      </c>
      <c r="L704" s="34">
        <v>1036108</v>
      </c>
      <c r="M704" s="35">
        <f t="shared" si="10"/>
        <v>110695.29914529916</v>
      </c>
      <c r="N704" s="36">
        <v>43140</v>
      </c>
      <c r="O704" s="33" t="s">
        <v>900</v>
      </c>
      <c r="P704" s="26">
        <v>2018</v>
      </c>
      <c r="Q704" s="26"/>
    </row>
    <row r="705" spans="1:17" ht="12.75" customHeight="1" x14ac:dyDescent="0.25">
      <c r="A705" s="32">
        <v>3</v>
      </c>
      <c r="B705" s="27">
        <v>37</v>
      </c>
      <c r="C705" s="33" t="s">
        <v>152</v>
      </c>
      <c r="D705" s="28">
        <v>126198</v>
      </c>
      <c r="E705" s="33" t="s">
        <v>2234</v>
      </c>
      <c r="F705" s="33" t="s">
        <v>3213</v>
      </c>
      <c r="G705" s="33" t="s">
        <v>11098</v>
      </c>
      <c r="H705" s="28">
        <v>0</v>
      </c>
      <c r="I705" s="28">
        <v>1.89</v>
      </c>
      <c r="J705" s="28">
        <v>1.89</v>
      </c>
      <c r="K705" s="28">
        <v>8.1458999999999993</v>
      </c>
      <c r="L705" s="34">
        <v>926704</v>
      </c>
      <c r="M705" s="35">
        <f t="shared" si="10"/>
        <v>113763.24285837048</v>
      </c>
      <c r="N705" s="36">
        <v>43140</v>
      </c>
      <c r="O705" s="33" t="s">
        <v>900</v>
      </c>
      <c r="P705" s="26">
        <v>2018</v>
      </c>
      <c r="Q705" s="26"/>
    </row>
    <row r="706" spans="1:17" ht="12.75" customHeight="1" x14ac:dyDescent="0.25">
      <c r="A706" s="32">
        <v>3</v>
      </c>
      <c r="B706" s="27">
        <v>37</v>
      </c>
      <c r="C706" s="33" t="s">
        <v>318</v>
      </c>
      <c r="D706" s="28">
        <v>126223</v>
      </c>
      <c r="E706" s="33" t="s">
        <v>335</v>
      </c>
      <c r="F706" s="33" t="s">
        <v>3213</v>
      </c>
      <c r="G706" s="33" t="s">
        <v>4758</v>
      </c>
      <c r="H706" s="28">
        <v>0</v>
      </c>
      <c r="I706" s="28">
        <v>5.64</v>
      </c>
      <c r="J706" s="28">
        <v>5.64</v>
      </c>
      <c r="K706" s="28">
        <v>11.28</v>
      </c>
      <c r="L706" s="34">
        <v>795135</v>
      </c>
      <c r="M706" s="35">
        <f t="shared" ref="M706:M769" si="11">L706/K706</f>
        <v>70490.691489361707</v>
      </c>
      <c r="N706" s="36">
        <v>43182</v>
      </c>
      <c r="O706" s="33" t="s">
        <v>900</v>
      </c>
      <c r="P706" s="26">
        <v>2018</v>
      </c>
      <c r="Q706" s="26"/>
    </row>
    <row r="707" spans="1:17" ht="12.75" customHeight="1" x14ac:dyDescent="0.25">
      <c r="A707" s="32">
        <v>3</v>
      </c>
      <c r="B707" s="27">
        <v>37</v>
      </c>
      <c r="C707" s="33" t="s">
        <v>152</v>
      </c>
      <c r="D707" s="28">
        <v>126204</v>
      </c>
      <c r="E707" s="33" t="s">
        <v>360</v>
      </c>
      <c r="F707" s="33" t="s">
        <v>3213</v>
      </c>
      <c r="G707" s="33" t="s">
        <v>4737</v>
      </c>
      <c r="H707" s="28">
        <v>0</v>
      </c>
      <c r="I707" s="28">
        <v>3.91</v>
      </c>
      <c r="J707" s="28">
        <v>3.91</v>
      </c>
      <c r="K707" s="28">
        <v>7.82</v>
      </c>
      <c r="L707" s="34">
        <v>558997</v>
      </c>
      <c r="M707" s="35">
        <f t="shared" si="11"/>
        <v>71482.992327365733</v>
      </c>
      <c r="N707" s="36">
        <v>43182</v>
      </c>
      <c r="O707" s="33" t="s">
        <v>900</v>
      </c>
      <c r="P707" s="26">
        <v>2018</v>
      </c>
      <c r="Q707" s="26"/>
    </row>
    <row r="708" spans="1:17" ht="12.75" customHeight="1" x14ac:dyDescent="0.25">
      <c r="A708" s="32">
        <v>3</v>
      </c>
      <c r="B708" s="27">
        <v>37</v>
      </c>
      <c r="C708" s="33" t="s">
        <v>318</v>
      </c>
      <c r="D708" s="28">
        <v>126218</v>
      </c>
      <c r="E708" s="33" t="s">
        <v>474</v>
      </c>
      <c r="F708" s="33" t="s">
        <v>3213</v>
      </c>
      <c r="G708" s="33" t="s">
        <v>4753</v>
      </c>
      <c r="H708" s="28">
        <v>5.2</v>
      </c>
      <c r="I708" s="28">
        <v>7.86</v>
      </c>
      <c r="J708" s="28">
        <v>2.66</v>
      </c>
      <c r="K708" s="28">
        <v>6.1180000000000003</v>
      </c>
      <c r="L708" s="34">
        <v>715699</v>
      </c>
      <c r="M708" s="35">
        <f t="shared" si="11"/>
        <v>116982.51062438705</v>
      </c>
      <c r="N708" s="36">
        <v>43182</v>
      </c>
      <c r="O708" s="33" t="s">
        <v>900</v>
      </c>
      <c r="P708" s="26">
        <v>2018</v>
      </c>
      <c r="Q708" s="26"/>
    </row>
    <row r="709" spans="1:17" ht="12.75" customHeight="1" x14ac:dyDescent="0.25">
      <c r="A709" s="26">
        <v>3</v>
      </c>
      <c r="B709" s="26">
        <f>VLOOKUP(C709,[1]Sheet6!B:D,3,FALSE)</f>
        <v>37</v>
      </c>
      <c r="C709" s="26" t="s">
        <v>320</v>
      </c>
      <c r="D709" s="26">
        <v>127292</v>
      </c>
      <c r="E709" s="26" t="s">
        <v>977</v>
      </c>
      <c r="F709" s="26" t="s">
        <v>3213</v>
      </c>
      <c r="G709" s="26" t="s">
        <v>5413</v>
      </c>
      <c r="H709" s="26">
        <v>14.41</v>
      </c>
      <c r="I709" s="26">
        <v>15.18</v>
      </c>
      <c r="J709" s="26">
        <v>0.77</v>
      </c>
      <c r="K709" s="26">
        <v>3.08</v>
      </c>
      <c r="L709" s="34">
        <v>336359</v>
      </c>
      <c r="M709" s="35">
        <f t="shared" si="11"/>
        <v>109207.46753246753</v>
      </c>
      <c r="N709" s="49">
        <v>43553</v>
      </c>
      <c r="O709" s="26" t="s">
        <v>900</v>
      </c>
      <c r="P709" s="26">
        <v>2019</v>
      </c>
      <c r="Q709" s="26"/>
    </row>
    <row r="710" spans="1:17" ht="12.75" customHeight="1" x14ac:dyDescent="0.25">
      <c r="A710" s="26">
        <v>3</v>
      </c>
      <c r="B710" s="26">
        <f>VLOOKUP(C710,[1]Sheet6!B:D,3,FALSE)</f>
        <v>37</v>
      </c>
      <c r="C710" s="26" t="s">
        <v>54</v>
      </c>
      <c r="D710" s="26">
        <v>127306</v>
      </c>
      <c r="E710" s="26" t="s">
        <v>665</v>
      </c>
      <c r="F710" s="26" t="s">
        <v>3213</v>
      </c>
      <c r="G710" s="26" t="s">
        <v>5428</v>
      </c>
      <c r="H710" s="26">
        <v>6</v>
      </c>
      <c r="I710" s="26">
        <v>8.26</v>
      </c>
      <c r="J710" s="26">
        <v>2.2599999999999998</v>
      </c>
      <c r="K710" s="26">
        <v>6.1020000000000003</v>
      </c>
      <c r="L710" s="34">
        <v>662093</v>
      </c>
      <c r="M710" s="35">
        <f t="shared" si="11"/>
        <v>108504.2608980662</v>
      </c>
      <c r="N710" s="49">
        <v>43595</v>
      </c>
      <c r="O710" s="26" t="s">
        <v>900</v>
      </c>
      <c r="P710" s="26">
        <v>2019</v>
      </c>
      <c r="Q710" s="26"/>
    </row>
    <row r="711" spans="1:17" ht="12.75" customHeight="1" x14ac:dyDescent="0.25">
      <c r="A711" s="26">
        <v>3</v>
      </c>
      <c r="B711" s="26">
        <f>VLOOKUP(C711,[1]Sheet6!B:D,3,FALSE)</f>
        <v>37</v>
      </c>
      <c r="C711" s="26" t="s">
        <v>54</v>
      </c>
      <c r="D711" s="26">
        <v>127307</v>
      </c>
      <c r="E711" s="26" t="s">
        <v>665</v>
      </c>
      <c r="F711" s="26" t="s">
        <v>3213</v>
      </c>
      <c r="G711" s="26" t="s">
        <v>5429</v>
      </c>
      <c r="H711" s="26">
        <v>8.26</v>
      </c>
      <c r="I711" s="26">
        <v>12.08</v>
      </c>
      <c r="J711" s="26">
        <v>3.82</v>
      </c>
      <c r="K711" s="26">
        <v>15.28</v>
      </c>
      <c r="L711" s="34">
        <v>1082901</v>
      </c>
      <c r="M711" s="35">
        <f t="shared" si="11"/>
        <v>70870.484293193716</v>
      </c>
      <c r="N711" s="49">
        <v>43595</v>
      </c>
      <c r="O711" s="26" t="s">
        <v>900</v>
      </c>
      <c r="P711" s="26">
        <v>2019</v>
      </c>
      <c r="Q711" s="26"/>
    </row>
    <row r="712" spans="1:17" ht="12.75" customHeight="1" x14ac:dyDescent="0.25">
      <c r="A712" s="26">
        <v>3</v>
      </c>
      <c r="B712" s="26">
        <f>VLOOKUP(C712,[1]Sheet6!B:D,3,FALSE)</f>
        <v>37</v>
      </c>
      <c r="C712" s="26" t="s">
        <v>54</v>
      </c>
      <c r="D712" s="26">
        <v>126465</v>
      </c>
      <c r="E712" s="26" t="s">
        <v>595</v>
      </c>
      <c r="F712" s="26" t="s">
        <v>3213</v>
      </c>
      <c r="G712" s="26" t="s">
        <v>10474</v>
      </c>
      <c r="H712" s="26">
        <v>6.61</v>
      </c>
      <c r="I712" s="26">
        <v>12.04</v>
      </c>
      <c r="J712" s="26">
        <v>5.43</v>
      </c>
      <c r="K712" s="26">
        <v>12.20121</v>
      </c>
      <c r="L712" s="34">
        <v>1398387</v>
      </c>
      <c r="M712" s="35">
        <f t="shared" si="11"/>
        <v>114610.51813713559</v>
      </c>
      <c r="N712" s="49">
        <v>43504</v>
      </c>
      <c r="O712" s="26" t="s">
        <v>900</v>
      </c>
      <c r="P712" s="26">
        <v>2019</v>
      </c>
      <c r="Q712" s="26"/>
    </row>
    <row r="713" spans="1:17" ht="12.75" customHeight="1" x14ac:dyDescent="0.25">
      <c r="A713" s="26">
        <v>3</v>
      </c>
      <c r="B713" s="26">
        <f>VLOOKUP(C713,[1]Sheet6!B:D,3,FALSE)</f>
        <v>37</v>
      </c>
      <c r="C713" s="26" t="s">
        <v>320</v>
      </c>
      <c r="D713" s="26">
        <v>127329</v>
      </c>
      <c r="E713" s="26" t="s">
        <v>5873</v>
      </c>
      <c r="F713" s="26" t="s">
        <v>3213</v>
      </c>
      <c r="G713" s="26" t="s">
        <v>10425</v>
      </c>
      <c r="H713" s="26">
        <v>3.9</v>
      </c>
      <c r="I713" s="26">
        <v>4.5599999999999996</v>
      </c>
      <c r="J713" s="26">
        <v>0.66</v>
      </c>
      <c r="K713" s="26">
        <v>3.2010000000000001</v>
      </c>
      <c r="L713" s="34">
        <v>317964</v>
      </c>
      <c r="M713" s="35">
        <f t="shared" si="11"/>
        <v>99332.708528584815</v>
      </c>
      <c r="N713" s="49">
        <v>43595</v>
      </c>
      <c r="O713" s="26" t="s">
        <v>900</v>
      </c>
      <c r="P713" s="26">
        <v>2019</v>
      </c>
      <c r="Q713" s="26"/>
    </row>
    <row r="714" spans="1:17" ht="12.75" customHeight="1" x14ac:dyDescent="0.25">
      <c r="A714" s="26">
        <v>3</v>
      </c>
      <c r="B714" s="26">
        <f>VLOOKUP(C714,[1]Sheet6!B:D,3,FALSE)</f>
        <v>37</v>
      </c>
      <c r="C714" s="26" t="s">
        <v>152</v>
      </c>
      <c r="D714" s="26">
        <v>128090</v>
      </c>
      <c r="E714" s="26" t="s">
        <v>1454</v>
      </c>
      <c r="F714" s="26" t="s">
        <v>3213</v>
      </c>
      <c r="G714" s="26" t="s">
        <v>6006</v>
      </c>
      <c r="H714" s="26">
        <v>29.66</v>
      </c>
      <c r="I714" s="26">
        <v>39.68</v>
      </c>
      <c r="J714" s="26">
        <v>10.02</v>
      </c>
      <c r="K714" s="26">
        <v>20.04</v>
      </c>
      <c r="L714" s="34">
        <v>1663879</v>
      </c>
      <c r="M714" s="35">
        <f t="shared" si="11"/>
        <v>83027.894211576844</v>
      </c>
      <c r="N714" s="49">
        <v>43595</v>
      </c>
      <c r="O714" s="26" t="s">
        <v>900</v>
      </c>
      <c r="P714" s="26">
        <v>2019</v>
      </c>
      <c r="Q714" s="26"/>
    </row>
    <row r="715" spans="1:17" ht="12.75" customHeight="1" x14ac:dyDescent="0.25">
      <c r="A715" s="26">
        <v>3</v>
      </c>
      <c r="B715" s="26">
        <f>VLOOKUP(C715,[1]Sheet6!B:D,3,FALSE)</f>
        <v>37</v>
      </c>
      <c r="C715" s="26" t="s">
        <v>318</v>
      </c>
      <c r="D715" s="26">
        <v>127322</v>
      </c>
      <c r="E715" s="26" t="s">
        <v>2861</v>
      </c>
      <c r="F715" s="26" t="s">
        <v>3213</v>
      </c>
      <c r="G715" s="26" t="s">
        <v>5435</v>
      </c>
      <c r="H715" s="26">
        <v>2.35</v>
      </c>
      <c r="I715" s="26">
        <v>4.32</v>
      </c>
      <c r="J715" s="26">
        <v>1.97</v>
      </c>
      <c r="K715" s="26">
        <v>3.94</v>
      </c>
      <c r="L715" s="34">
        <v>350602</v>
      </c>
      <c r="M715" s="35">
        <f t="shared" si="11"/>
        <v>88985.279187817257</v>
      </c>
      <c r="N715" s="49">
        <v>43595</v>
      </c>
      <c r="O715" s="26" t="s">
        <v>900</v>
      </c>
      <c r="P715" s="26">
        <v>2019</v>
      </c>
      <c r="Q715" s="26"/>
    </row>
    <row r="716" spans="1:17" ht="12.75" customHeight="1" x14ac:dyDescent="0.25">
      <c r="A716" s="26">
        <v>3</v>
      </c>
      <c r="B716" s="26">
        <f>VLOOKUP(C716,[1]Sheet6!B:D,3,FALSE)</f>
        <v>37</v>
      </c>
      <c r="C716" s="26" t="s">
        <v>152</v>
      </c>
      <c r="D716" s="26">
        <v>127296</v>
      </c>
      <c r="E716" s="26" t="s">
        <v>2349</v>
      </c>
      <c r="F716" s="26" t="s">
        <v>3213</v>
      </c>
      <c r="G716" s="26" t="s">
        <v>5417</v>
      </c>
      <c r="H716" s="26">
        <v>12.95</v>
      </c>
      <c r="I716" s="26">
        <v>15.98</v>
      </c>
      <c r="J716" s="26">
        <v>3.03</v>
      </c>
      <c r="K716" s="26">
        <v>7.7264999999999997</v>
      </c>
      <c r="L716" s="34">
        <v>885986</v>
      </c>
      <c r="M716" s="35">
        <f t="shared" si="11"/>
        <v>114668.47861256714</v>
      </c>
      <c r="N716" s="49">
        <v>43595</v>
      </c>
      <c r="O716" s="26" t="s">
        <v>900</v>
      </c>
      <c r="P716" s="26">
        <v>2019</v>
      </c>
      <c r="Q716" s="26"/>
    </row>
    <row r="717" spans="1:17" ht="12.75" customHeight="1" x14ac:dyDescent="0.25">
      <c r="A717" s="26">
        <v>3</v>
      </c>
      <c r="B717" s="26">
        <f>VLOOKUP(C717,[1]Sheet6!B:D,3,FALSE)</f>
        <v>37</v>
      </c>
      <c r="C717" s="26" t="s">
        <v>318</v>
      </c>
      <c r="D717" s="26">
        <v>127320</v>
      </c>
      <c r="E717" s="26" t="s">
        <v>2779</v>
      </c>
      <c r="F717" s="26" t="s">
        <v>3213</v>
      </c>
      <c r="G717" s="26" t="s">
        <v>5434</v>
      </c>
      <c r="H717" s="26">
        <v>5.71</v>
      </c>
      <c r="I717" s="26">
        <v>7.77</v>
      </c>
      <c r="J717" s="26">
        <v>2.06</v>
      </c>
      <c r="K717" s="26">
        <v>4.7173999999999996</v>
      </c>
      <c r="L717" s="34">
        <v>714065</v>
      </c>
      <c r="M717" s="35">
        <f t="shared" si="11"/>
        <v>151368.33849154197</v>
      </c>
      <c r="N717" s="49">
        <v>43595</v>
      </c>
      <c r="O717" s="26" t="s">
        <v>900</v>
      </c>
      <c r="P717" s="26">
        <v>2019</v>
      </c>
      <c r="Q717" s="26"/>
    </row>
    <row r="718" spans="1:17" ht="12.75" customHeight="1" x14ac:dyDescent="0.25">
      <c r="A718" s="26">
        <v>3</v>
      </c>
      <c r="B718" s="26">
        <f>VLOOKUP(C718,[1]Sheet6!B:D,3,FALSE)</f>
        <v>37</v>
      </c>
      <c r="C718" s="26" t="s">
        <v>152</v>
      </c>
      <c r="D718" s="26">
        <v>127303</v>
      </c>
      <c r="E718" s="26" t="s">
        <v>2234</v>
      </c>
      <c r="F718" s="26" t="s">
        <v>3213</v>
      </c>
      <c r="G718" s="26" t="s">
        <v>5423</v>
      </c>
      <c r="H718" s="26">
        <v>7.63</v>
      </c>
      <c r="I718" s="26">
        <v>12.07</v>
      </c>
      <c r="J718" s="26">
        <v>4.4400000000000004</v>
      </c>
      <c r="K718" s="26">
        <v>18.115200000000002</v>
      </c>
      <c r="L718" s="34">
        <v>1968434</v>
      </c>
      <c r="M718" s="35">
        <f t="shared" si="11"/>
        <v>108662.00759583112</v>
      </c>
      <c r="N718" s="49">
        <v>43595</v>
      </c>
      <c r="O718" s="26" t="s">
        <v>900</v>
      </c>
      <c r="P718" s="26">
        <v>2019</v>
      </c>
      <c r="Q718" s="26"/>
    </row>
    <row r="719" spans="1:17" ht="12.75" customHeight="1" x14ac:dyDescent="0.25">
      <c r="A719" s="26">
        <v>3</v>
      </c>
      <c r="B719" s="26">
        <f>VLOOKUP(C719,[1]Sheet6!B:D,3,FALSE)</f>
        <v>37</v>
      </c>
      <c r="C719" s="26" t="s">
        <v>152</v>
      </c>
      <c r="D719" s="26">
        <v>127326</v>
      </c>
      <c r="E719" s="26" t="s">
        <v>913</v>
      </c>
      <c r="F719" s="26" t="s">
        <v>3213</v>
      </c>
      <c r="G719" s="26" t="s">
        <v>5436</v>
      </c>
      <c r="H719" s="26">
        <v>22.4</v>
      </c>
      <c r="I719" s="26">
        <v>26.79</v>
      </c>
      <c r="J719" s="26">
        <v>4.3899999999999997</v>
      </c>
      <c r="K719" s="26">
        <v>8.7799999999999994</v>
      </c>
      <c r="L719" s="34">
        <v>725384</v>
      </c>
      <c r="M719" s="35">
        <f t="shared" si="11"/>
        <v>82617.76765375855</v>
      </c>
      <c r="N719" s="49">
        <v>43595</v>
      </c>
      <c r="O719" s="26" t="s">
        <v>900</v>
      </c>
      <c r="P719" s="26">
        <v>2019</v>
      </c>
      <c r="Q719" s="26"/>
    </row>
    <row r="720" spans="1:17" ht="12.75" customHeight="1" x14ac:dyDescent="0.25">
      <c r="A720" s="27">
        <v>3</v>
      </c>
      <c r="B720" s="27">
        <v>38</v>
      </c>
      <c r="C720" s="27" t="s">
        <v>235</v>
      </c>
      <c r="D720" s="28" t="s">
        <v>11099</v>
      </c>
      <c r="E720" s="26" t="s">
        <v>660</v>
      </c>
      <c r="F720" s="26" t="s">
        <v>3213</v>
      </c>
      <c r="G720" s="26" t="s">
        <v>11100</v>
      </c>
      <c r="H720" s="37">
        <v>12.97</v>
      </c>
      <c r="I720" s="37">
        <v>20.69</v>
      </c>
      <c r="J720" s="37">
        <v>7.72</v>
      </c>
      <c r="K720" s="37">
        <v>17.802319999999998</v>
      </c>
      <c r="L720" s="38">
        <v>1108542.5</v>
      </c>
      <c r="M720" s="29">
        <f t="shared" si="11"/>
        <v>62269.552507763037</v>
      </c>
      <c r="N720" s="50">
        <v>41733</v>
      </c>
      <c r="O720" s="26" t="s">
        <v>900</v>
      </c>
      <c r="P720" s="26">
        <v>2014</v>
      </c>
      <c r="Q720" s="26"/>
    </row>
    <row r="721" spans="1:17" ht="12.75" customHeight="1" x14ac:dyDescent="0.25">
      <c r="A721" s="27">
        <v>3</v>
      </c>
      <c r="B721" s="27">
        <v>38</v>
      </c>
      <c r="C721" s="27" t="s">
        <v>269</v>
      </c>
      <c r="D721" s="28" t="s">
        <v>11101</v>
      </c>
      <c r="E721" s="26" t="s">
        <v>1124</v>
      </c>
      <c r="F721" s="26" t="s">
        <v>3213</v>
      </c>
      <c r="G721" s="26" t="s">
        <v>11102</v>
      </c>
      <c r="H721" s="37">
        <v>13.32</v>
      </c>
      <c r="I721" s="37">
        <v>17.600000000000001</v>
      </c>
      <c r="J721" s="37">
        <v>4.1240000000000006</v>
      </c>
      <c r="K721" s="37">
        <v>15.201064000000001</v>
      </c>
      <c r="L721" s="38">
        <v>1037367</v>
      </c>
      <c r="M721" s="29">
        <f t="shared" si="11"/>
        <v>68243.051933733062</v>
      </c>
      <c r="N721" s="50">
        <v>41782</v>
      </c>
      <c r="O721" s="26" t="s">
        <v>900</v>
      </c>
      <c r="P721" s="26">
        <v>2014</v>
      </c>
      <c r="Q721" s="26"/>
    </row>
    <row r="722" spans="1:17" ht="12.75" customHeight="1" x14ac:dyDescent="0.25">
      <c r="A722" s="27">
        <v>3</v>
      </c>
      <c r="B722" s="27">
        <v>38</v>
      </c>
      <c r="C722" s="26" t="s">
        <v>269</v>
      </c>
      <c r="D722" s="28" t="s">
        <v>9651</v>
      </c>
      <c r="E722" s="26" t="s">
        <v>913</v>
      </c>
      <c r="F722" s="26" t="s">
        <v>3213</v>
      </c>
      <c r="G722" s="26" t="s">
        <v>11103</v>
      </c>
      <c r="H722" s="37">
        <v>11.35</v>
      </c>
      <c r="I722" s="37">
        <v>18.7</v>
      </c>
      <c r="J722" s="37">
        <v>7.21</v>
      </c>
      <c r="K722" s="37">
        <v>28.84</v>
      </c>
      <c r="L722" s="38">
        <v>1971928.34</v>
      </c>
      <c r="M722" s="29">
        <f t="shared" si="11"/>
        <v>68374.769070735099</v>
      </c>
      <c r="N722" s="39">
        <v>41782</v>
      </c>
      <c r="O722" s="26" t="s">
        <v>900</v>
      </c>
      <c r="P722" s="26">
        <v>2014</v>
      </c>
      <c r="Q722" s="26"/>
    </row>
    <row r="723" spans="1:17" ht="12.75" customHeight="1" x14ac:dyDescent="0.25">
      <c r="A723" s="40">
        <v>3</v>
      </c>
      <c r="B723" s="27">
        <v>38</v>
      </c>
      <c r="C723" s="41" t="s">
        <v>239</v>
      </c>
      <c r="D723" s="28" t="s">
        <v>10092</v>
      </c>
      <c r="E723" s="41" t="s">
        <v>363</v>
      </c>
      <c r="F723" s="41" t="s">
        <v>3213</v>
      </c>
      <c r="G723" s="41" t="s">
        <v>11104</v>
      </c>
      <c r="H723" s="42">
        <v>15</v>
      </c>
      <c r="I723" s="42">
        <v>20.2</v>
      </c>
      <c r="J723" s="42">
        <v>5.2</v>
      </c>
      <c r="K723" s="42">
        <v>12.454000000000001</v>
      </c>
      <c r="L723" s="43">
        <v>566000</v>
      </c>
      <c r="M723" s="44">
        <f t="shared" si="11"/>
        <v>45447.245864782395</v>
      </c>
      <c r="N723" s="30">
        <v>42090</v>
      </c>
      <c r="O723" s="41" t="s">
        <v>900</v>
      </c>
      <c r="P723" s="26">
        <v>2015</v>
      </c>
      <c r="Q723" s="41"/>
    </row>
    <row r="724" spans="1:17" ht="12.75" customHeight="1" x14ac:dyDescent="0.25">
      <c r="A724" s="40">
        <v>3</v>
      </c>
      <c r="B724" s="27">
        <v>38</v>
      </c>
      <c r="C724" s="41" t="s">
        <v>269</v>
      </c>
      <c r="D724" s="28" t="s">
        <v>9900</v>
      </c>
      <c r="E724" s="41" t="s">
        <v>679</v>
      </c>
      <c r="F724" s="41" t="s">
        <v>3213</v>
      </c>
      <c r="G724" s="41" t="s">
        <v>11105</v>
      </c>
      <c r="H724" s="42">
        <v>0</v>
      </c>
      <c r="I724" s="42">
        <v>7.14</v>
      </c>
      <c r="J724" s="42">
        <v>6.69</v>
      </c>
      <c r="K724" s="42">
        <v>13.400070000000001</v>
      </c>
      <c r="L724" s="43">
        <v>885812.42</v>
      </c>
      <c r="M724" s="44">
        <f t="shared" si="11"/>
        <v>66105.059152676069</v>
      </c>
      <c r="N724" s="30">
        <v>42048</v>
      </c>
      <c r="O724" s="41" t="s">
        <v>900</v>
      </c>
      <c r="P724" s="26">
        <v>2015</v>
      </c>
      <c r="Q724" s="41"/>
    </row>
    <row r="725" spans="1:17" ht="12.75" customHeight="1" x14ac:dyDescent="0.25">
      <c r="A725" s="40">
        <v>3</v>
      </c>
      <c r="B725" s="27">
        <v>38</v>
      </c>
      <c r="C725" s="41" t="s">
        <v>289</v>
      </c>
      <c r="D725" s="28" t="s">
        <v>9891</v>
      </c>
      <c r="E725" s="41" t="s">
        <v>339</v>
      </c>
      <c r="F725" s="41" t="s">
        <v>3213</v>
      </c>
      <c r="G725" s="41" t="s">
        <v>11106</v>
      </c>
      <c r="H725" s="42">
        <v>11.35</v>
      </c>
      <c r="I725" s="42">
        <v>12.14</v>
      </c>
      <c r="J725" s="42">
        <v>0.79</v>
      </c>
      <c r="K725" s="42">
        <v>3.9026000000000005</v>
      </c>
      <c r="L725" s="43">
        <v>289229</v>
      </c>
      <c r="M725" s="44">
        <f t="shared" si="11"/>
        <v>74111.874135191916</v>
      </c>
      <c r="N725" s="30">
        <v>42048</v>
      </c>
      <c r="O725" s="41" t="s">
        <v>900</v>
      </c>
      <c r="P725" s="26">
        <v>2015</v>
      </c>
      <c r="Q725" s="41"/>
    </row>
    <row r="726" spans="1:17" ht="12.75" customHeight="1" x14ac:dyDescent="0.25">
      <c r="A726" s="40">
        <v>3</v>
      </c>
      <c r="B726" s="27">
        <v>38</v>
      </c>
      <c r="C726" s="41" t="s">
        <v>43</v>
      </c>
      <c r="D726" s="28" t="s">
        <v>9513</v>
      </c>
      <c r="E726" s="41" t="s">
        <v>907</v>
      </c>
      <c r="F726" s="41" t="s">
        <v>3213</v>
      </c>
      <c r="G726" s="41" t="s">
        <v>11107</v>
      </c>
      <c r="H726" s="42">
        <v>23.88</v>
      </c>
      <c r="I726" s="42">
        <v>26.11</v>
      </c>
      <c r="J726" s="42">
        <v>2.23</v>
      </c>
      <c r="K726" s="42">
        <v>15.902130000000001</v>
      </c>
      <c r="L726" s="43">
        <v>983840</v>
      </c>
      <c r="M726" s="44">
        <f t="shared" si="11"/>
        <v>61868.44152324248</v>
      </c>
      <c r="N726" s="30">
        <v>42139</v>
      </c>
      <c r="O726" s="41" t="s">
        <v>900</v>
      </c>
      <c r="P726" s="26">
        <v>2015</v>
      </c>
      <c r="Q726" s="41"/>
    </row>
    <row r="727" spans="1:17" ht="12.75" customHeight="1" x14ac:dyDescent="0.25">
      <c r="A727" s="40">
        <v>3</v>
      </c>
      <c r="B727" s="27">
        <v>38</v>
      </c>
      <c r="C727" s="41" t="s">
        <v>269</v>
      </c>
      <c r="D727" s="28" t="s">
        <v>9974</v>
      </c>
      <c r="E727" s="41" t="s">
        <v>498</v>
      </c>
      <c r="F727" s="41" t="s">
        <v>3213</v>
      </c>
      <c r="G727" s="41" t="s">
        <v>11108</v>
      </c>
      <c r="H727" s="42">
        <v>7.6</v>
      </c>
      <c r="I727" s="42">
        <v>9.5400000000000009</v>
      </c>
      <c r="J727" s="42">
        <v>1.94</v>
      </c>
      <c r="K727" s="42">
        <v>3.9013400000000003</v>
      </c>
      <c r="L727" s="43">
        <v>322000</v>
      </c>
      <c r="M727" s="44">
        <f t="shared" si="11"/>
        <v>82535.744128940307</v>
      </c>
      <c r="N727" s="30">
        <v>42090</v>
      </c>
      <c r="O727" s="41" t="s">
        <v>900</v>
      </c>
      <c r="P727" s="26">
        <v>2015</v>
      </c>
      <c r="Q727" s="41"/>
    </row>
    <row r="728" spans="1:17" ht="12.75" customHeight="1" x14ac:dyDescent="0.25">
      <c r="A728" s="40">
        <v>3</v>
      </c>
      <c r="B728" s="27">
        <v>38</v>
      </c>
      <c r="C728" s="41" t="s">
        <v>269</v>
      </c>
      <c r="D728" s="28" t="s">
        <v>9968</v>
      </c>
      <c r="E728" s="41" t="s">
        <v>3119</v>
      </c>
      <c r="F728" s="41" t="s">
        <v>3213</v>
      </c>
      <c r="G728" s="41" t="s">
        <v>11109</v>
      </c>
      <c r="H728" s="42">
        <v>0</v>
      </c>
      <c r="I728" s="42">
        <v>5</v>
      </c>
      <c r="J728" s="42">
        <v>4.93</v>
      </c>
      <c r="K728" s="42">
        <v>12.00455</v>
      </c>
      <c r="L728" s="43">
        <v>682482</v>
      </c>
      <c r="M728" s="44">
        <f t="shared" si="11"/>
        <v>56851.943638037243</v>
      </c>
      <c r="N728" s="30">
        <v>42090</v>
      </c>
      <c r="O728" s="41" t="s">
        <v>900</v>
      </c>
      <c r="P728" s="26">
        <v>2015</v>
      </c>
      <c r="Q728" s="41"/>
    </row>
    <row r="729" spans="1:17" ht="12.75" customHeight="1" x14ac:dyDescent="0.25">
      <c r="A729" s="40">
        <v>3</v>
      </c>
      <c r="B729" s="27">
        <v>38</v>
      </c>
      <c r="C729" s="41" t="s">
        <v>269</v>
      </c>
      <c r="D729" s="28" t="s">
        <v>9896</v>
      </c>
      <c r="E729" s="41" t="s">
        <v>491</v>
      </c>
      <c r="F729" s="41" t="s">
        <v>3213</v>
      </c>
      <c r="G729" s="41" t="s">
        <v>11110</v>
      </c>
      <c r="H729" s="42">
        <v>28.01</v>
      </c>
      <c r="I729" s="42">
        <v>28.41</v>
      </c>
      <c r="J729" s="42">
        <v>0.4</v>
      </c>
      <c r="K729" s="42">
        <v>0.8</v>
      </c>
      <c r="L729" s="43">
        <v>133306.49</v>
      </c>
      <c r="M729" s="44">
        <f t="shared" si="11"/>
        <v>166633.11249999999</v>
      </c>
      <c r="N729" s="30">
        <v>42048</v>
      </c>
      <c r="O729" s="41" t="s">
        <v>900</v>
      </c>
      <c r="P729" s="26">
        <v>2015</v>
      </c>
      <c r="Q729" s="41"/>
    </row>
    <row r="730" spans="1:17" ht="12.75" customHeight="1" x14ac:dyDescent="0.25">
      <c r="A730" s="40">
        <v>3</v>
      </c>
      <c r="B730" s="27">
        <v>38</v>
      </c>
      <c r="C730" s="40" t="s">
        <v>289</v>
      </c>
      <c r="D730" s="28">
        <v>122537</v>
      </c>
      <c r="E730" s="41" t="s">
        <v>8803</v>
      </c>
      <c r="F730" s="41" t="s">
        <v>3213</v>
      </c>
      <c r="G730" s="41" t="s">
        <v>11111</v>
      </c>
      <c r="H730" s="42">
        <v>5.22</v>
      </c>
      <c r="I730" s="42">
        <v>9.92</v>
      </c>
      <c r="J730" s="42">
        <v>4.7</v>
      </c>
      <c r="K730" s="42">
        <v>9.4</v>
      </c>
      <c r="L730" s="43">
        <v>532034</v>
      </c>
      <c r="M730" s="44">
        <f t="shared" si="11"/>
        <v>56599.361702127659</v>
      </c>
      <c r="N730" s="30">
        <v>42545</v>
      </c>
      <c r="O730" s="30" t="s">
        <v>900</v>
      </c>
      <c r="P730" s="26">
        <v>2016</v>
      </c>
      <c r="Q730" s="41"/>
    </row>
    <row r="731" spans="1:17" ht="12.75" customHeight="1" x14ac:dyDescent="0.25">
      <c r="A731" s="40">
        <v>3</v>
      </c>
      <c r="B731" s="27">
        <v>38</v>
      </c>
      <c r="C731" s="40" t="s">
        <v>289</v>
      </c>
      <c r="D731" s="28" t="s">
        <v>11112</v>
      </c>
      <c r="E731" s="41" t="s">
        <v>2349</v>
      </c>
      <c r="F731" s="41" t="s">
        <v>3213</v>
      </c>
      <c r="G731" s="41" t="s">
        <v>10692</v>
      </c>
      <c r="H731" s="51">
        <v>16.62</v>
      </c>
      <c r="I731" s="54">
        <v>17.37</v>
      </c>
      <c r="J731" s="51">
        <f>I731-H731</f>
        <v>0.75</v>
      </c>
      <c r="K731" s="54">
        <f>J731*2</f>
        <v>1.5</v>
      </c>
      <c r="L731" s="55">
        <f>596699*(1.5/(1.5+10.14))</f>
        <v>76894.201030927827</v>
      </c>
      <c r="M731" s="56">
        <f t="shared" si="11"/>
        <v>51262.80068728522</v>
      </c>
      <c r="N731" s="30">
        <v>42461</v>
      </c>
      <c r="O731" s="30" t="s">
        <v>900</v>
      </c>
      <c r="P731" s="26">
        <v>2016</v>
      </c>
      <c r="Q731" s="41">
        <f>IF(K731&lt;5,1,0)</f>
        <v>1</v>
      </c>
    </row>
    <row r="732" spans="1:17" ht="12.75" customHeight="1" x14ac:dyDescent="0.25">
      <c r="A732" s="40">
        <v>3</v>
      </c>
      <c r="B732" s="27">
        <v>38</v>
      </c>
      <c r="C732" s="40" t="s">
        <v>206</v>
      </c>
      <c r="D732" s="28">
        <v>122479</v>
      </c>
      <c r="E732" s="41" t="s">
        <v>335</v>
      </c>
      <c r="F732" s="41" t="s">
        <v>3213</v>
      </c>
      <c r="G732" s="41" t="s">
        <v>11113</v>
      </c>
      <c r="H732" s="42">
        <v>0</v>
      </c>
      <c r="I732" s="42">
        <v>3.57</v>
      </c>
      <c r="J732" s="42">
        <v>3.57</v>
      </c>
      <c r="K732" s="42">
        <v>5.7120000000000006</v>
      </c>
      <c r="L732" s="43">
        <v>769273.95</v>
      </c>
      <c r="M732" s="44">
        <f t="shared" si="11"/>
        <v>134676.81197478989</v>
      </c>
      <c r="N732" s="30">
        <v>42412</v>
      </c>
      <c r="O732" s="30" t="s">
        <v>900</v>
      </c>
      <c r="P732" s="26">
        <v>2016</v>
      </c>
      <c r="Q732" s="41"/>
    </row>
    <row r="733" spans="1:17" ht="12.75" customHeight="1" x14ac:dyDescent="0.25">
      <c r="A733" s="40">
        <v>3</v>
      </c>
      <c r="B733" s="27">
        <v>38</v>
      </c>
      <c r="C733" s="40" t="s">
        <v>289</v>
      </c>
      <c r="D733" s="28">
        <v>122491</v>
      </c>
      <c r="E733" s="41" t="s">
        <v>2986</v>
      </c>
      <c r="F733" s="41" t="s">
        <v>3213</v>
      </c>
      <c r="G733" s="41" t="s">
        <v>11114</v>
      </c>
      <c r="H733" s="42">
        <v>7.7</v>
      </c>
      <c r="I733" s="42">
        <v>14.49</v>
      </c>
      <c r="J733" s="42">
        <v>6.79</v>
      </c>
      <c r="K733" s="42">
        <v>13.58</v>
      </c>
      <c r="L733" s="43">
        <v>835586</v>
      </c>
      <c r="M733" s="44">
        <f t="shared" si="11"/>
        <v>61530.633284241529</v>
      </c>
      <c r="N733" s="30">
        <v>42503</v>
      </c>
      <c r="O733" s="30" t="s">
        <v>900</v>
      </c>
      <c r="P733" s="26">
        <v>2016</v>
      </c>
      <c r="Q733" s="41"/>
    </row>
    <row r="734" spans="1:17" ht="12.75" customHeight="1" x14ac:dyDescent="0.25">
      <c r="A734" s="40">
        <v>3</v>
      </c>
      <c r="B734" s="27">
        <v>38</v>
      </c>
      <c r="C734" s="40" t="s">
        <v>43</v>
      </c>
      <c r="D734" s="28">
        <v>122475</v>
      </c>
      <c r="E734" s="41" t="s">
        <v>360</v>
      </c>
      <c r="F734" s="41" t="s">
        <v>3213</v>
      </c>
      <c r="G734" s="41" t="s">
        <v>3179</v>
      </c>
      <c r="H734" s="42">
        <v>9.56</v>
      </c>
      <c r="I734" s="42">
        <v>13.29</v>
      </c>
      <c r="J734" s="42">
        <v>3.73</v>
      </c>
      <c r="K734" s="42">
        <v>18.649999999999999</v>
      </c>
      <c r="L734" s="43">
        <v>1134202</v>
      </c>
      <c r="M734" s="44">
        <f t="shared" si="11"/>
        <v>60815.120643431641</v>
      </c>
      <c r="N734" s="30">
        <v>42545</v>
      </c>
      <c r="O734" s="30" t="s">
        <v>900</v>
      </c>
      <c r="P734" s="26">
        <v>2016</v>
      </c>
      <c r="Q734" s="41"/>
    </row>
    <row r="735" spans="1:17" ht="12.75" customHeight="1" x14ac:dyDescent="0.25">
      <c r="A735" s="26">
        <v>3</v>
      </c>
      <c r="B735" s="27">
        <v>38</v>
      </c>
      <c r="C735" s="26" t="s">
        <v>188</v>
      </c>
      <c r="D735" s="28" t="s">
        <v>11115</v>
      </c>
      <c r="E735" s="26" t="s">
        <v>595</v>
      </c>
      <c r="F735" s="26" t="s">
        <v>3213</v>
      </c>
      <c r="G735" s="26" t="s">
        <v>10764</v>
      </c>
      <c r="H735" s="26">
        <v>2.84</v>
      </c>
      <c r="I735" s="26">
        <v>4.34</v>
      </c>
      <c r="J735" s="26">
        <v>1.5</v>
      </c>
      <c r="K735" s="26">
        <v>3</v>
      </c>
      <c r="L735" s="26">
        <v>534060</v>
      </c>
      <c r="M735" s="29">
        <f t="shared" si="11"/>
        <v>178020</v>
      </c>
      <c r="N735" s="30">
        <v>42825</v>
      </c>
      <c r="O735" s="26" t="s">
        <v>900</v>
      </c>
      <c r="P735" s="26">
        <v>2017</v>
      </c>
      <c r="Q735" s="26" t="s">
        <v>10765</v>
      </c>
    </row>
    <row r="736" spans="1:17" ht="12.75" customHeight="1" x14ac:dyDescent="0.25">
      <c r="A736" s="26">
        <v>3</v>
      </c>
      <c r="B736" s="27">
        <v>38</v>
      </c>
      <c r="C736" s="26" t="s">
        <v>188</v>
      </c>
      <c r="D736" s="28" t="s">
        <v>11116</v>
      </c>
      <c r="E736" s="26" t="s">
        <v>595</v>
      </c>
      <c r="F736" s="26" t="s">
        <v>3213</v>
      </c>
      <c r="G736" s="26" t="s">
        <v>10768</v>
      </c>
      <c r="H736" s="26">
        <v>0.28000000000000003</v>
      </c>
      <c r="I736" s="26">
        <v>0.7</v>
      </c>
      <c r="J736" s="26">
        <v>0.41999999999999993</v>
      </c>
      <c r="K736" s="26">
        <v>0.83999999999999986</v>
      </c>
      <c r="L736" s="26">
        <v>323209</v>
      </c>
      <c r="M736" s="29">
        <f t="shared" si="11"/>
        <v>384772.61904761911</v>
      </c>
      <c r="N736" s="30">
        <v>42825</v>
      </c>
      <c r="O736" s="26" t="s">
        <v>900</v>
      </c>
      <c r="P736" s="26">
        <v>2017</v>
      </c>
      <c r="Q736" s="26" t="s">
        <v>10765</v>
      </c>
    </row>
    <row r="737" spans="1:17" ht="12.75" customHeight="1" x14ac:dyDescent="0.25">
      <c r="A737" s="26">
        <v>3</v>
      </c>
      <c r="B737" s="27">
        <v>38</v>
      </c>
      <c r="C737" s="26" t="s">
        <v>43</v>
      </c>
      <c r="D737" s="28">
        <v>122516</v>
      </c>
      <c r="E737" s="26" t="s">
        <v>595</v>
      </c>
      <c r="F737" s="26" t="s">
        <v>3213</v>
      </c>
      <c r="G737" s="26" t="s">
        <v>11117</v>
      </c>
      <c r="H737" s="26">
        <v>9.44</v>
      </c>
      <c r="I737" s="26">
        <v>13.88</v>
      </c>
      <c r="J737" s="26">
        <v>4.4400000000000004</v>
      </c>
      <c r="K737" s="26">
        <v>19.98</v>
      </c>
      <c r="L737" s="26">
        <v>1255979</v>
      </c>
      <c r="M737" s="29">
        <f t="shared" si="11"/>
        <v>62861.811811811807</v>
      </c>
      <c r="N737" s="30">
        <v>42867</v>
      </c>
      <c r="O737" s="26" t="s">
        <v>900</v>
      </c>
      <c r="P737" s="26">
        <v>2017</v>
      </c>
      <c r="Q737" s="26"/>
    </row>
    <row r="738" spans="1:17" ht="12.75" customHeight="1" x14ac:dyDescent="0.25">
      <c r="A738" s="26">
        <v>3</v>
      </c>
      <c r="B738" s="27">
        <v>38</v>
      </c>
      <c r="C738" s="26" t="s">
        <v>300</v>
      </c>
      <c r="D738" s="28">
        <v>123855</v>
      </c>
      <c r="E738" s="26" t="s">
        <v>7991</v>
      </c>
      <c r="F738" s="26" t="s">
        <v>3213</v>
      </c>
      <c r="G738" s="26" t="s">
        <v>11118</v>
      </c>
      <c r="H738" s="26">
        <v>0</v>
      </c>
      <c r="I738" s="26">
        <v>12.16</v>
      </c>
      <c r="J738" s="26">
        <v>12.16</v>
      </c>
      <c r="K738" s="26">
        <v>24.32</v>
      </c>
      <c r="L738" s="26">
        <v>1182975</v>
      </c>
      <c r="M738" s="29">
        <f t="shared" si="11"/>
        <v>48642.06414473684</v>
      </c>
      <c r="N738" s="30">
        <v>42867</v>
      </c>
      <c r="O738" s="26" t="s">
        <v>900</v>
      </c>
      <c r="P738" s="26">
        <v>2017</v>
      </c>
      <c r="Q738" s="26"/>
    </row>
    <row r="739" spans="1:17" ht="12.75" customHeight="1" x14ac:dyDescent="0.25">
      <c r="A739" s="26">
        <v>3</v>
      </c>
      <c r="B739" s="27">
        <v>38</v>
      </c>
      <c r="C739" s="26" t="s">
        <v>300</v>
      </c>
      <c r="D739" s="28">
        <v>122558</v>
      </c>
      <c r="E739" s="26" t="s">
        <v>7730</v>
      </c>
      <c r="F739" s="26" t="s">
        <v>3213</v>
      </c>
      <c r="G739" s="26" t="s">
        <v>11119</v>
      </c>
      <c r="H739" s="26">
        <v>0</v>
      </c>
      <c r="I739" s="26">
        <v>3.82</v>
      </c>
      <c r="J739" s="26">
        <v>3.82</v>
      </c>
      <c r="K739" s="26">
        <v>7.64</v>
      </c>
      <c r="L739" s="26">
        <v>731614</v>
      </c>
      <c r="M739" s="29">
        <f t="shared" si="11"/>
        <v>95760.99476439791</v>
      </c>
      <c r="N739" s="30">
        <v>42909</v>
      </c>
      <c r="O739" s="26" t="s">
        <v>900</v>
      </c>
      <c r="P739" s="26">
        <v>2017</v>
      </c>
      <c r="Q739" s="26"/>
    </row>
    <row r="740" spans="1:17" ht="12.75" customHeight="1" x14ac:dyDescent="0.25">
      <c r="A740" s="26">
        <v>3</v>
      </c>
      <c r="B740" s="27">
        <v>38</v>
      </c>
      <c r="C740" s="26" t="s">
        <v>289</v>
      </c>
      <c r="D740" s="28">
        <v>122556</v>
      </c>
      <c r="E740" s="26" t="s">
        <v>8803</v>
      </c>
      <c r="F740" s="26" t="s">
        <v>3213</v>
      </c>
      <c r="G740" s="26" t="s">
        <v>11120</v>
      </c>
      <c r="H740" s="26">
        <v>0</v>
      </c>
      <c r="I740" s="26">
        <v>5.22</v>
      </c>
      <c r="J740" s="26">
        <v>5.22</v>
      </c>
      <c r="K740" s="26">
        <v>10.44</v>
      </c>
      <c r="L740" s="26">
        <v>559902</v>
      </c>
      <c r="M740" s="29">
        <f t="shared" si="11"/>
        <v>53630.459770114947</v>
      </c>
      <c r="N740" s="30">
        <v>42867</v>
      </c>
      <c r="O740" s="26" t="s">
        <v>900</v>
      </c>
      <c r="P740" s="26">
        <v>2017</v>
      </c>
      <c r="Q740" s="26"/>
    </row>
    <row r="741" spans="1:17" ht="12.75" customHeight="1" x14ac:dyDescent="0.25">
      <c r="A741" s="26">
        <v>3</v>
      </c>
      <c r="B741" s="27">
        <v>38</v>
      </c>
      <c r="C741" s="26" t="s">
        <v>188</v>
      </c>
      <c r="D741" s="28">
        <v>122550</v>
      </c>
      <c r="E741" s="26" t="s">
        <v>3724</v>
      </c>
      <c r="F741" s="26" t="s">
        <v>3213</v>
      </c>
      <c r="G741" s="26" t="s">
        <v>11121</v>
      </c>
      <c r="H741" s="26">
        <v>8</v>
      </c>
      <c r="I741" s="26">
        <v>12.71</v>
      </c>
      <c r="J741" s="26">
        <v>4.71</v>
      </c>
      <c r="K741" s="26">
        <v>9.42</v>
      </c>
      <c r="L741" s="26">
        <v>615386</v>
      </c>
      <c r="M741" s="29">
        <f t="shared" si="11"/>
        <v>65327.600849256902</v>
      </c>
      <c r="N741" s="30">
        <v>42909</v>
      </c>
      <c r="O741" s="26" t="s">
        <v>900</v>
      </c>
      <c r="P741" s="26">
        <v>2017</v>
      </c>
      <c r="Q741" s="26"/>
    </row>
    <row r="742" spans="1:17" ht="12.75" customHeight="1" x14ac:dyDescent="0.25">
      <c r="A742" s="26">
        <v>3</v>
      </c>
      <c r="B742" s="27">
        <v>38</v>
      </c>
      <c r="C742" s="26" t="s">
        <v>235</v>
      </c>
      <c r="D742" s="28">
        <v>123842</v>
      </c>
      <c r="E742" s="26" t="s">
        <v>335</v>
      </c>
      <c r="F742" s="26" t="s">
        <v>3213</v>
      </c>
      <c r="G742" s="26" t="s">
        <v>11122</v>
      </c>
      <c r="H742" s="26">
        <v>0</v>
      </c>
      <c r="I742" s="26">
        <v>2.76</v>
      </c>
      <c r="J742" s="26">
        <v>2.76</v>
      </c>
      <c r="K742" s="26">
        <v>8.2799999999999994</v>
      </c>
      <c r="L742" s="26">
        <v>507000</v>
      </c>
      <c r="M742" s="29">
        <f t="shared" si="11"/>
        <v>61231.884057971016</v>
      </c>
      <c r="N742" s="30">
        <v>42825</v>
      </c>
      <c r="O742" s="26" t="s">
        <v>900</v>
      </c>
      <c r="P742" s="26">
        <v>2017</v>
      </c>
      <c r="Q742" s="26"/>
    </row>
    <row r="743" spans="1:17" ht="12.75" customHeight="1" x14ac:dyDescent="0.25">
      <c r="A743" s="26">
        <v>3</v>
      </c>
      <c r="B743" s="27">
        <v>38</v>
      </c>
      <c r="C743" s="26" t="s">
        <v>289</v>
      </c>
      <c r="D743" s="28">
        <v>123859</v>
      </c>
      <c r="E743" s="26" t="s">
        <v>360</v>
      </c>
      <c r="F743" s="26" t="s">
        <v>3213</v>
      </c>
      <c r="G743" s="26" t="s">
        <v>11123</v>
      </c>
      <c r="H743" s="26">
        <v>4.7699999999999996</v>
      </c>
      <c r="I743" s="26">
        <v>11</v>
      </c>
      <c r="J743" s="26">
        <v>6.23</v>
      </c>
      <c r="K743" s="26">
        <v>12.46</v>
      </c>
      <c r="L743" s="26">
        <v>847964</v>
      </c>
      <c r="M743" s="29">
        <f t="shared" si="11"/>
        <v>68054.895666131619</v>
      </c>
      <c r="N743" s="30">
        <v>42867</v>
      </c>
      <c r="O743" s="26" t="s">
        <v>900</v>
      </c>
      <c r="P743" s="26">
        <v>2017</v>
      </c>
      <c r="Q743" s="26"/>
    </row>
    <row r="744" spans="1:17" ht="12.75" customHeight="1" x14ac:dyDescent="0.25">
      <c r="A744" s="26">
        <v>3</v>
      </c>
      <c r="B744" s="27">
        <v>38</v>
      </c>
      <c r="C744" s="26" t="s">
        <v>269</v>
      </c>
      <c r="D744" s="28">
        <v>123845</v>
      </c>
      <c r="E744" s="26" t="s">
        <v>491</v>
      </c>
      <c r="F744" s="26" t="s">
        <v>3213</v>
      </c>
      <c r="G744" s="26" t="s">
        <v>11124</v>
      </c>
      <c r="H744" s="26">
        <v>0</v>
      </c>
      <c r="I744" s="26">
        <v>6</v>
      </c>
      <c r="J744" s="26">
        <v>6</v>
      </c>
      <c r="K744" s="26">
        <v>12</v>
      </c>
      <c r="L744" s="26">
        <v>724641</v>
      </c>
      <c r="M744" s="29">
        <f t="shared" si="11"/>
        <v>60386.75</v>
      </c>
      <c r="N744" s="30">
        <v>42867</v>
      </c>
      <c r="O744" s="26" t="s">
        <v>900</v>
      </c>
      <c r="P744" s="26">
        <v>2017</v>
      </c>
      <c r="Q744" s="26"/>
    </row>
    <row r="745" spans="1:17" ht="12.75" customHeight="1" x14ac:dyDescent="0.25">
      <c r="A745" s="32">
        <v>3</v>
      </c>
      <c r="B745" s="27">
        <v>38</v>
      </c>
      <c r="C745" s="33" t="s">
        <v>206</v>
      </c>
      <c r="D745" s="28">
        <v>126226</v>
      </c>
      <c r="E745" s="33" t="s">
        <v>363</v>
      </c>
      <c r="F745" s="33" t="s">
        <v>3213</v>
      </c>
      <c r="G745" s="33" t="s">
        <v>11125</v>
      </c>
      <c r="H745" s="28">
        <v>0</v>
      </c>
      <c r="I745" s="28">
        <v>6.7</v>
      </c>
      <c r="J745" s="28">
        <v>6.7</v>
      </c>
      <c r="K745" s="28">
        <v>13.4</v>
      </c>
      <c r="L745" s="34">
        <v>1084380</v>
      </c>
      <c r="M745" s="35">
        <f t="shared" si="11"/>
        <v>80923.880597014926</v>
      </c>
      <c r="N745" s="36">
        <v>43182</v>
      </c>
      <c r="O745" s="33" t="s">
        <v>900</v>
      </c>
      <c r="P745" s="26">
        <v>2018</v>
      </c>
      <c r="Q745" s="26"/>
    </row>
    <row r="746" spans="1:17" ht="12.75" customHeight="1" x14ac:dyDescent="0.25">
      <c r="A746" s="32">
        <v>3</v>
      </c>
      <c r="B746" s="27">
        <v>38</v>
      </c>
      <c r="C746" s="33" t="s">
        <v>289</v>
      </c>
      <c r="D746" s="28">
        <v>126221</v>
      </c>
      <c r="E746" s="33" t="s">
        <v>339</v>
      </c>
      <c r="F746" s="33" t="s">
        <v>3213</v>
      </c>
      <c r="G746" s="33" t="s">
        <v>4755</v>
      </c>
      <c r="H746" s="28">
        <v>0</v>
      </c>
      <c r="I746" s="28">
        <v>4.33</v>
      </c>
      <c r="J746" s="28">
        <v>4.33</v>
      </c>
      <c r="K746" s="28">
        <v>21.65</v>
      </c>
      <c r="L746" s="34">
        <v>1265195</v>
      </c>
      <c r="M746" s="35">
        <f t="shared" si="11"/>
        <v>58438.568129330255</v>
      </c>
      <c r="N746" s="36">
        <v>43182</v>
      </c>
      <c r="O746" s="33" t="s">
        <v>900</v>
      </c>
      <c r="P746" s="26">
        <v>2018</v>
      </c>
      <c r="Q746" s="26"/>
    </row>
    <row r="747" spans="1:17" ht="12.75" customHeight="1" x14ac:dyDescent="0.25">
      <c r="A747" s="32">
        <v>3</v>
      </c>
      <c r="B747" s="27">
        <v>38</v>
      </c>
      <c r="C747" s="33" t="s">
        <v>269</v>
      </c>
      <c r="D747" s="28">
        <v>126229</v>
      </c>
      <c r="E747" s="33" t="s">
        <v>2861</v>
      </c>
      <c r="F747" s="33" t="s">
        <v>3213</v>
      </c>
      <c r="G747" s="33" t="s">
        <v>4764</v>
      </c>
      <c r="H747" s="28">
        <v>5.73</v>
      </c>
      <c r="I747" s="28">
        <v>11.46</v>
      </c>
      <c r="J747" s="28">
        <v>5.73</v>
      </c>
      <c r="K747" s="28">
        <v>11.46</v>
      </c>
      <c r="L747" s="34">
        <v>644686</v>
      </c>
      <c r="M747" s="35">
        <f t="shared" si="11"/>
        <v>56255.322862129142</v>
      </c>
      <c r="N747" s="36">
        <v>43182</v>
      </c>
      <c r="O747" s="33" t="s">
        <v>900</v>
      </c>
      <c r="P747" s="26">
        <v>2018</v>
      </c>
      <c r="Q747" s="26"/>
    </row>
    <row r="748" spans="1:17" ht="12.75" customHeight="1" x14ac:dyDescent="0.25">
      <c r="A748" s="32">
        <v>3</v>
      </c>
      <c r="B748" s="27">
        <v>38</v>
      </c>
      <c r="C748" s="33" t="s">
        <v>269</v>
      </c>
      <c r="D748" s="28">
        <v>126230</v>
      </c>
      <c r="E748" s="33" t="s">
        <v>2861</v>
      </c>
      <c r="F748" s="33" t="s">
        <v>3213</v>
      </c>
      <c r="G748" s="33" t="s">
        <v>4765</v>
      </c>
      <c r="H748" s="28">
        <v>15.04</v>
      </c>
      <c r="I748" s="28">
        <v>17.239999999999998</v>
      </c>
      <c r="J748" s="28">
        <v>2.2000000000000002</v>
      </c>
      <c r="K748" s="28">
        <v>4.4000000000000004</v>
      </c>
      <c r="L748" s="34">
        <v>293577</v>
      </c>
      <c r="M748" s="35">
        <f t="shared" si="11"/>
        <v>66722.045454545456</v>
      </c>
      <c r="N748" s="36">
        <v>43182</v>
      </c>
      <c r="O748" s="33" t="s">
        <v>900</v>
      </c>
      <c r="P748" s="26">
        <v>2018</v>
      </c>
      <c r="Q748" s="26"/>
    </row>
    <row r="749" spans="1:17" ht="12.75" customHeight="1" x14ac:dyDescent="0.25">
      <c r="A749" s="32">
        <v>3</v>
      </c>
      <c r="B749" s="27">
        <v>38</v>
      </c>
      <c r="C749" s="33" t="s">
        <v>206</v>
      </c>
      <c r="D749" s="28">
        <v>126214</v>
      </c>
      <c r="E749" s="33" t="s">
        <v>1049</v>
      </c>
      <c r="F749" s="33" t="s">
        <v>3213</v>
      </c>
      <c r="G749" s="33" t="s">
        <v>4746</v>
      </c>
      <c r="H749" s="28">
        <v>7.85</v>
      </c>
      <c r="I749" s="28">
        <v>14.33</v>
      </c>
      <c r="J749" s="28">
        <v>6.48</v>
      </c>
      <c r="K749" s="28">
        <v>12.96</v>
      </c>
      <c r="L749" s="34">
        <v>798596</v>
      </c>
      <c r="M749" s="35">
        <f t="shared" si="11"/>
        <v>61620.061728395056</v>
      </c>
      <c r="N749" s="36">
        <v>43182</v>
      </c>
      <c r="O749" s="33" t="s">
        <v>900</v>
      </c>
      <c r="P749" s="26">
        <v>2018</v>
      </c>
      <c r="Q749" s="26"/>
    </row>
    <row r="750" spans="1:17" ht="12.75" customHeight="1" x14ac:dyDescent="0.25">
      <c r="A750" s="32">
        <v>3</v>
      </c>
      <c r="B750" s="27">
        <v>38</v>
      </c>
      <c r="C750" s="33" t="s">
        <v>289</v>
      </c>
      <c r="D750" s="28">
        <v>126251</v>
      </c>
      <c r="E750" s="33" t="s">
        <v>1049</v>
      </c>
      <c r="F750" s="33" t="s">
        <v>3213</v>
      </c>
      <c r="G750" s="33" t="s">
        <v>4789</v>
      </c>
      <c r="H750" s="28">
        <v>0.5</v>
      </c>
      <c r="I750" s="28">
        <v>5.87</v>
      </c>
      <c r="J750" s="28">
        <v>5.37</v>
      </c>
      <c r="K750" s="28">
        <v>11.3307</v>
      </c>
      <c r="L750" s="34">
        <v>999421</v>
      </c>
      <c r="M750" s="35">
        <f t="shared" si="11"/>
        <v>88204.700503940621</v>
      </c>
      <c r="N750" s="36">
        <v>43231</v>
      </c>
      <c r="O750" s="33" t="s">
        <v>900</v>
      </c>
      <c r="P750" s="26">
        <v>2018</v>
      </c>
      <c r="Q750" s="26"/>
    </row>
    <row r="751" spans="1:17" ht="12.75" customHeight="1" x14ac:dyDescent="0.25">
      <c r="A751" s="32">
        <v>3</v>
      </c>
      <c r="B751" s="27">
        <v>38</v>
      </c>
      <c r="C751" s="33" t="s">
        <v>289</v>
      </c>
      <c r="D751" s="28">
        <v>126199</v>
      </c>
      <c r="E751" s="33" t="s">
        <v>442</v>
      </c>
      <c r="F751" s="33" t="s">
        <v>3213</v>
      </c>
      <c r="G751" s="33" t="s">
        <v>11126</v>
      </c>
      <c r="H751" s="28">
        <v>0</v>
      </c>
      <c r="I751" s="28">
        <v>7.25</v>
      </c>
      <c r="J751" s="28">
        <v>7.25</v>
      </c>
      <c r="K751" s="28">
        <v>14.5</v>
      </c>
      <c r="L751" s="34">
        <v>1166594</v>
      </c>
      <c r="M751" s="35">
        <f t="shared" si="11"/>
        <v>80454.758620689652</v>
      </c>
      <c r="N751" s="36">
        <v>43140</v>
      </c>
      <c r="O751" s="33" t="s">
        <v>900</v>
      </c>
      <c r="P751" s="26">
        <v>2018</v>
      </c>
      <c r="Q751" s="26"/>
    </row>
    <row r="752" spans="1:17" ht="12.75" customHeight="1" x14ac:dyDescent="0.25">
      <c r="A752" s="32">
        <v>3</v>
      </c>
      <c r="B752" s="27">
        <v>38</v>
      </c>
      <c r="C752" s="33" t="s">
        <v>269</v>
      </c>
      <c r="D752" s="28">
        <v>126205</v>
      </c>
      <c r="E752" s="33" t="s">
        <v>2533</v>
      </c>
      <c r="F752" s="33" t="s">
        <v>3213</v>
      </c>
      <c r="G752" s="33" t="s">
        <v>4739</v>
      </c>
      <c r="H752" s="28">
        <v>11.65</v>
      </c>
      <c r="I752" s="28">
        <v>15.27</v>
      </c>
      <c r="J752" s="28">
        <v>3.62</v>
      </c>
      <c r="K752" s="28">
        <v>18.100000000000001</v>
      </c>
      <c r="L752" s="34">
        <v>1658087</v>
      </c>
      <c r="M752" s="35">
        <f t="shared" si="11"/>
        <v>91607.016574585621</v>
      </c>
      <c r="N752" s="36">
        <v>43140</v>
      </c>
      <c r="O752" s="33" t="s">
        <v>900</v>
      </c>
      <c r="P752" s="26">
        <v>2018</v>
      </c>
      <c r="Q752" s="26"/>
    </row>
    <row r="753" spans="1:17" ht="12.75" customHeight="1" x14ac:dyDescent="0.25">
      <c r="A753" s="32">
        <v>3</v>
      </c>
      <c r="B753" s="27">
        <v>38</v>
      </c>
      <c r="C753" s="33" t="s">
        <v>43</v>
      </c>
      <c r="D753" s="28">
        <v>126202</v>
      </c>
      <c r="E753" s="33" t="s">
        <v>360</v>
      </c>
      <c r="F753" s="33" t="s">
        <v>3213</v>
      </c>
      <c r="G753" s="33" t="s">
        <v>4735</v>
      </c>
      <c r="H753" s="28">
        <v>14.47</v>
      </c>
      <c r="I753" s="28">
        <v>17.88</v>
      </c>
      <c r="J753" s="28">
        <v>3.41</v>
      </c>
      <c r="K753" s="28">
        <v>15.004</v>
      </c>
      <c r="L753" s="34">
        <v>1444882</v>
      </c>
      <c r="M753" s="35">
        <f t="shared" si="11"/>
        <v>96299.786723540397</v>
      </c>
      <c r="N753" s="36">
        <v>43140</v>
      </c>
      <c r="O753" s="33" t="s">
        <v>900</v>
      </c>
      <c r="P753" s="26">
        <v>2018</v>
      </c>
      <c r="Q753" s="26"/>
    </row>
    <row r="754" spans="1:17" ht="12.75" customHeight="1" x14ac:dyDescent="0.25">
      <c r="A754" s="26">
        <v>3</v>
      </c>
      <c r="B754" s="26">
        <f>VLOOKUP(C754,[1]Sheet6!B:D,3,FALSE)</f>
        <v>38</v>
      </c>
      <c r="C754" s="26" t="s">
        <v>289</v>
      </c>
      <c r="D754" s="26">
        <v>127285</v>
      </c>
      <c r="E754" s="26" t="s">
        <v>339</v>
      </c>
      <c r="F754" s="26" t="s">
        <v>3213</v>
      </c>
      <c r="G754" s="26" t="s">
        <v>5411</v>
      </c>
      <c r="H754" s="26">
        <v>4.3</v>
      </c>
      <c r="I754" s="26">
        <v>9.32</v>
      </c>
      <c r="J754" s="26">
        <v>5.0199999999999996</v>
      </c>
      <c r="K754" s="26">
        <v>25.1</v>
      </c>
      <c r="L754" s="34">
        <v>2018754</v>
      </c>
      <c r="M754" s="35">
        <f t="shared" si="11"/>
        <v>80428.44621513944</v>
      </c>
      <c r="N754" s="49">
        <v>43595</v>
      </c>
      <c r="O754" s="26" t="s">
        <v>900</v>
      </c>
      <c r="P754" s="26">
        <v>2019</v>
      </c>
      <c r="Q754" s="26"/>
    </row>
    <row r="755" spans="1:17" ht="12.75" customHeight="1" x14ac:dyDescent="0.25">
      <c r="A755" s="26">
        <v>3</v>
      </c>
      <c r="B755" s="26">
        <f>VLOOKUP(C755,[1]Sheet6!B:D,3,FALSE)</f>
        <v>38</v>
      </c>
      <c r="C755" s="26" t="s">
        <v>43</v>
      </c>
      <c r="D755" s="26">
        <v>127297</v>
      </c>
      <c r="E755" s="26" t="s">
        <v>126</v>
      </c>
      <c r="F755" s="26" t="s">
        <v>3213</v>
      </c>
      <c r="G755" s="26" t="s">
        <v>5418</v>
      </c>
      <c r="H755" s="26">
        <v>15.5</v>
      </c>
      <c r="I755" s="26">
        <v>19.75</v>
      </c>
      <c r="J755" s="26">
        <v>4.25</v>
      </c>
      <c r="K755" s="26">
        <v>22.1</v>
      </c>
      <c r="L755" s="34">
        <v>2146301</v>
      </c>
      <c r="M755" s="35">
        <f t="shared" si="11"/>
        <v>97117.692307692298</v>
      </c>
      <c r="N755" s="49">
        <v>43637</v>
      </c>
      <c r="O755" s="26" t="s">
        <v>900</v>
      </c>
      <c r="P755" s="26">
        <v>2019</v>
      </c>
      <c r="Q755" s="26"/>
    </row>
    <row r="756" spans="1:17" ht="12.75" customHeight="1" x14ac:dyDescent="0.25">
      <c r="A756" s="26">
        <v>3</v>
      </c>
      <c r="B756" s="26">
        <f>VLOOKUP(C756,[1]Sheet6!B:D,3,FALSE)</f>
        <v>38</v>
      </c>
      <c r="C756" s="26" t="s">
        <v>188</v>
      </c>
      <c r="D756" s="26">
        <v>127304</v>
      </c>
      <c r="E756" s="26" t="s">
        <v>126</v>
      </c>
      <c r="F756" s="26" t="s">
        <v>3213</v>
      </c>
      <c r="G756" s="26" t="s">
        <v>5425</v>
      </c>
      <c r="H756" s="26">
        <v>0</v>
      </c>
      <c r="I756" s="26">
        <v>5.85</v>
      </c>
      <c r="J756" s="26">
        <v>5.85</v>
      </c>
      <c r="K756" s="26">
        <v>24.57</v>
      </c>
      <c r="L756" s="34">
        <v>2813709</v>
      </c>
      <c r="M756" s="35">
        <f t="shared" si="11"/>
        <v>114518.07081807082</v>
      </c>
      <c r="N756" s="49">
        <v>43595</v>
      </c>
      <c r="O756" s="26" t="s">
        <v>900</v>
      </c>
      <c r="P756" s="26">
        <v>2019</v>
      </c>
      <c r="Q756" s="26"/>
    </row>
    <row r="757" spans="1:17" ht="12.75" customHeight="1" x14ac:dyDescent="0.25">
      <c r="A757" s="26">
        <v>3</v>
      </c>
      <c r="B757" s="26">
        <f>VLOOKUP(C757,[1]Sheet6!B:D,3,FALSE)</f>
        <v>38</v>
      </c>
      <c r="C757" s="26" t="s">
        <v>43</v>
      </c>
      <c r="D757" s="26">
        <v>127301</v>
      </c>
      <c r="E757" s="26" t="s">
        <v>487</v>
      </c>
      <c r="F757" s="26" t="s">
        <v>3213</v>
      </c>
      <c r="G757" s="26" t="s">
        <v>5421</v>
      </c>
      <c r="H757" s="26">
        <v>11.7</v>
      </c>
      <c r="I757" s="26">
        <v>16.2</v>
      </c>
      <c r="J757" s="26">
        <v>4.5</v>
      </c>
      <c r="K757" s="26">
        <v>18</v>
      </c>
      <c r="L757" s="34">
        <v>2199370</v>
      </c>
      <c r="M757" s="35">
        <f t="shared" si="11"/>
        <v>122187.22222222222</v>
      </c>
      <c r="N757" s="49">
        <v>43595</v>
      </c>
      <c r="O757" s="26" t="s">
        <v>900</v>
      </c>
      <c r="P757" s="26">
        <v>2019</v>
      </c>
      <c r="Q757" s="26"/>
    </row>
    <row r="758" spans="1:17" ht="12.75" customHeight="1" x14ac:dyDescent="0.25">
      <c r="A758" s="26">
        <v>3</v>
      </c>
      <c r="B758" s="26">
        <f>VLOOKUP(C758,[1]Sheet6!B:D,3,FALSE)</f>
        <v>38</v>
      </c>
      <c r="C758" s="26" t="s">
        <v>206</v>
      </c>
      <c r="D758" s="26">
        <v>126466</v>
      </c>
      <c r="E758" s="26" t="s">
        <v>8890</v>
      </c>
      <c r="F758" s="26" t="s">
        <v>3213</v>
      </c>
      <c r="G758" s="26" t="s">
        <v>10443</v>
      </c>
      <c r="H758" s="26">
        <v>10.19</v>
      </c>
      <c r="I758" s="26">
        <v>12.47</v>
      </c>
      <c r="J758" s="26">
        <v>2.2799999999999998</v>
      </c>
      <c r="K758" s="26">
        <v>9.1199999999999992</v>
      </c>
      <c r="L758" s="34">
        <v>489361</v>
      </c>
      <c r="M758" s="35">
        <f t="shared" si="11"/>
        <v>53658.004385964916</v>
      </c>
      <c r="N758" s="49">
        <v>43504</v>
      </c>
      <c r="O758" s="26" t="s">
        <v>900</v>
      </c>
      <c r="P758" s="26">
        <v>2019</v>
      </c>
      <c r="Q758" s="26"/>
    </row>
    <row r="759" spans="1:17" ht="12.75" customHeight="1" x14ac:dyDescent="0.25">
      <c r="A759" s="26">
        <v>3</v>
      </c>
      <c r="B759" s="26">
        <f>VLOOKUP(C759,[1]Sheet6!B:D,3,FALSE)</f>
        <v>38</v>
      </c>
      <c r="C759" s="26" t="s">
        <v>269</v>
      </c>
      <c r="D759" s="26">
        <v>127293</v>
      </c>
      <c r="E759" s="26" t="s">
        <v>1124</v>
      </c>
      <c r="F759" s="26" t="s">
        <v>3213</v>
      </c>
      <c r="G759" s="26" t="s">
        <v>5414</v>
      </c>
      <c r="H759" s="26">
        <v>12.19</v>
      </c>
      <c r="I759" s="26">
        <v>13.32</v>
      </c>
      <c r="J759" s="26">
        <v>1.1299999999999999</v>
      </c>
      <c r="K759" s="26">
        <v>2.2599999999999998</v>
      </c>
      <c r="L759" s="34">
        <v>471255</v>
      </c>
      <c r="M759" s="35">
        <f t="shared" si="11"/>
        <v>208519.91150442479</v>
      </c>
      <c r="N759" s="49">
        <v>43595</v>
      </c>
      <c r="O759" s="26" t="s">
        <v>900</v>
      </c>
      <c r="P759" s="26">
        <v>2019</v>
      </c>
      <c r="Q759" s="26"/>
    </row>
    <row r="760" spans="1:17" ht="12.75" customHeight="1" x14ac:dyDescent="0.25">
      <c r="A760" s="27">
        <v>3</v>
      </c>
      <c r="B760" s="27">
        <v>39</v>
      </c>
      <c r="C760" s="27" t="s">
        <v>254</v>
      </c>
      <c r="D760" s="28" t="s">
        <v>11127</v>
      </c>
      <c r="E760" s="26" t="s">
        <v>977</v>
      </c>
      <c r="F760" s="26" t="s">
        <v>3213</v>
      </c>
      <c r="G760" s="26" t="s">
        <v>11128</v>
      </c>
      <c r="H760" s="37">
        <v>0</v>
      </c>
      <c r="I760" s="37">
        <v>2.33</v>
      </c>
      <c r="J760" s="37">
        <v>2.33</v>
      </c>
      <c r="K760" s="37">
        <v>11.70126</v>
      </c>
      <c r="L760" s="38">
        <v>770711.23</v>
      </c>
      <c r="M760" s="29">
        <f t="shared" si="11"/>
        <v>65865.661475772693</v>
      </c>
      <c r="N760" s="50">
        <v>41733</v>
      </c>
      <c r="O760" s="26" t="s">
        <v>900</v>
      </c>
      <c r="P760" s="26">
        <v>2014</v>
      </c>
      <c r="Q760" s="26"/>
    </row>
    <row r="761" spans="1:17" ht="12.75" customHeight="1" x14ac:dyDescent="0.25">
      <c r="A761" s="27">
        <v>3</v>
      </c>
      <c r="B761" s="27">
        <v>39</v>
      </c>
      <c r="C761" s="27" t="s">
        <v>131</v>
      </c>
      <c r="D761" s="28" t="s">
        <v>11129</v>
      </c>
      <c r="E761" s="26" t="s">
        <v>977</v>
      </c>
      <c r="F761" s="26" t="s">
        <v>3213</v>
      </c>
      <c r="G761" s="26" t="s">
        <v>11130</v>
      </c>
      <c r="H761" s="37">
        <v>14.45</v>
      </c>
      <c r="I761" s="37">
        <v>17.89</v>
      </c>
      <c r="J761" s="37">
        <v>3.44</v>
      </c>
      <c r="K761" s="37">
        <v>17.802</v>
      </c>
      <c r="L761" s="38">
        <v>961000.45</v>
      </c>
      <c r="M761" s="29">
        <f t="shared" si="11"/>
        <v>53982.723851252667</v>
      </c>
      <c r="N761" s="50">
        <v>41733</v>
      </c>
      <c r="O761" s="26" t="s">
        <v>900</v>
      </c>
      <c r="P761" s="26">
        <v>2014</v>
      </c>
      <c r="Q761" s="26"/>
    </row>
    <row r="762" spans="1:17" ht="12.75" customHeight="1" x14ac:dyDescent="0.25">
      <c r="A762" s="27">
        <v>3</v>
      </c>
      <c r="B762" s="27">
        <v>39</v>
      </c>
      <c r="C762" s="26" t="s">
        <v>312</v>
      </c>
      <c r="D762" s="28" t="s">
        <v>9694</v>
      </c>
      <c r="E762" s="26" t="s">
        <v>503</v>
      </c>
      <c r="F762" s="26" t="s">
        <v>3213</v>
      </c>
      <c r="G762" s="26" t="s">
        <v>11131</v>
      </c>
      <c r="H762" s="37">
        <v>14.89</v>
      </c>
      <c r="I762" s="37">
        <v>15.51</v>
      </c>
      <c r="J762" s="37">
        <v>0.62</v>
      </c>
      <c r="K762" s="37">
        <v>3.1</v>
      </c>
      <c r="L762" s="38">
        <v>229409.01</v>
      </c>
      <c r="M762" s="29">
        <f t="shared" si="11"/>
        <v>74002.9064516129</v>
      </c>
      <c r="N762" s="39">
        <v>41831</v>
      </c>
      <c r="O762" s="26" t="s">
        <v>900</v>
      </c>
      <c r="P762" s="26">
        <v>2014</v>
      </c>
      <c r="Q762" s="26"/>
    </row>
    <row r="763" spans="1:17" ht="12.75" customHeight="1" x14ac:dyDescent="0.25">
      <c r="A763" s="27">
        <v>3</v>
      </c>
      <c r="B763" s="27">
        <v>39</v>
      </c>
      <c r="C763" s="26" t="s">
        <v>252</v>
      </c>
      <c r="D763" s="28" t="s">
        <v>9613</v>
      </c>
      <c r="E763" s="26" t="s">
        <v>538</v>
      </c>
      <c r="F763" s="26" t="s">
        <v>3213</v>
      </c>
      <c r="G763" s="26" t="s">
        <v>11132</v>
      </c>
      <c r="H763" s="37">
        <v>6.05</v>
      </c>
      <c r="I763" s="37">
        <v>14.04</v>
      </c>
      <c r="J763" s="37">
        <v>7.99</v>
      </c>
      <c r="K763" s="37">
        <v>16.003970000000002</v>
      </c>
      <c r="L763" s="38">
        <v>825958.40000000002</v>
      </c>
      <c r="M763" s="29">
        <f t="shared" si="11"/>
        <v>51609.594369397084</v>
      </c>
      <c r="N763" s="39">
        <v>41782</v>
      </c>
      <c r="O763" s="26" t="s">
        <v>900</v>
      </c>
      <c r="P763" s="26">
        <v>2014</v>
      </c>
      <c r="Q763" s="26"/>
    </row>
    <row r="764" spans="1:17" ht="12.75" customHeight="1" x14ac:dyDescent="0.25">
      <c r="A764" s="27">
        <v>3</v>
      </c>
      <c r="B764" s="27">
        <v>39</v>
      </c>
      <c r="C764" s="27" t="s">
        <v>254</v>
      </c>
      <c r="D764" s="28" t="s">
        <v>11133</v>
      </c>
      <c r="E764" s="26" t="s">
        <v>6589</v>
      </c>
      <c r="F764" s="26" t="s">
        <v>3213</v>
      </c>
      <c r="G764" s="26" t="s">
        <v>11134</v>
      </c>
      <c r="H764" s="37">
        <v>16.38</v>
      </c>
      <c r="I764" s="37">
        <v>18.5</v>
      </c>
      <c r="J764" s="37">
        <v>2.12</v>
      </c>
      <c r="K764" s="37">
        <v>10.6</v>
      </c>
      <c r="L764" s="38">
        <v>645925.78</v>
      </c>
      <c r="M764" s="29">
        <f t="shared" si="11"/>
        <v>60936.394339622646</v>
      </c>
      <c r="N764" s="50">
        <v>41684</v>
      </c>
      <c r="O764" s="26" t="s">
        <v>900</v>
      </c>
      <c r="P764" s="26">
        <v>2014</v>
      </c>
      <c r="Q764" s="26"/>
    </row>
    <row r="765" spans="1:17" ht="12.75" customHeight="1" x14ac:dyDescent="0.25">
      <c r="A765" s="27">
        <v>3</v>
      </c>
      <c r="B765" s="27">
        <v>39</v>
      </c>
      <c r="C765" s="26" t="s">
        <v>250</v>
      </c>
      <c r="D765" s="28" t="s">
        <v>9698</v>
      </c>
      <c r="E765" s="26" t="s">
        <v>913</v>
      </c>
      <c r="F765" s="26" t="s">
        <v>3213</v>
      </c>
      <c r="G765" s="26" t="s">
        <v>11135</v>
      </c>
      <c r="H765" s="37">
        <v>21</v>
      </c>
      <c r="I765" s="37">
        <v>23.16</v>
      </c>
      <c r="J765" s="37">
        <v>2.16</v>
      </c>
      <c r="K765" s="37">
        <v>10.8</v>
      </c>
      <c r="L765" s="38">
        <v>616851.69000000006</v>
      </c>
      <c r="M765" s="29">
        <f t="shared" si="11"/>
        <v>57115.897222222222</v>
      </c>
      <c r="N765" s="39">
        <v>41831</v>
      </c>
      <c r="O765" s="26" t="s">
        <v>900</v>
      </c>
      <c r="P765" s="26">
        <v>2014</v>
      </c>
      <c r="Q765" s="26"/>
    </row>
    <row r="766" spans="1:17" ht="12.75" customHeight="1" x14ac:dyDescent="0.25">
      <c r="A766" s="27">
        <v>3</v>
      </c>
      <c r="B766" s="27">
        <v>39</v>
      </c>
      <c r="C766" s="27" t="s">
        <v>172</v>
      </c>
      <c r="D766" s="28" t="s">
        <v>11136</v>
      </c>
      <c r="E766" s="26" t="s">
        <v>3710</v>
      </c>
      <c r="F766" s="26" t="s">
        <v>3213</v>
      </c>
      <c r="G766" s="26" t="s">
        <v>11137</v>
      </c>
      <c r="H766" s="37">
        <v>15.8</v>
      </c>
      <c r="I766" s="37">
        <v>22.7</v>
      </c>
      <c r="J766" s="37">
        <v>6.4380000000000006</v>
      </c>
      <c r="K766" s="37">
        <v>12.876000000000001</v>
      </c>
      <c r="L766" s="38">
        <v>587221</v>
      </c>
      <c r="M766" s="29">
        <f t="shared" si="11"/>
        <v>45605.855855855851</v>
      </c>
      <c r="N766" s="50">
        <v>41684</v>
      </c>
      <c r="O766" s="26" t="s">
        <v>900</v>
      </c>
      <c r="P766" s="26">
        <v>2014</v>
      </c>
      <c r="Q766" s="26"/>
    </row>
    <row r="767" spans="1:17" ht="12.75" customHeight="1" x14ac:dyDescent="0.25">
      <c r="A767" s="40">
        <v>3</v>
      </c>
      <c r="B767" s="27">
        <v>39</v>
      </c>
      <c r="C767" s="41" t="s">
        <v>172</v>
      </c>
      <c r="D767" s="28" t="s">
        <v>9984</v>
      </c>
      <c r="E767" s="41" t="s">
        <v>977</v>
      </c>
      <c r="F767" s="41" t="s">
        <v>3213</v>
      </c>
      <c r="G767" s="41" t="s">
        <v>11138</v>
      </c>
      <c r="H767" s="42">
        <v>8.31</v>
      </c>
      <c r="I767" s="42">
        <v>10.06</v>
      </c>
      <c r="J767" s="42">
        <v>1.64</v>
      </c>
      <c r="K767" s="42">
        <v>6.2155999999999993</v>
      </c>
      <c r="L767" s="43">
        <v>447128.32000000001</v>
      </c>
      <c r="M767" s="44">
        <f t="shared" si="11"/>
        <v>71936.469528283676</v>
      </c>
      <c r="N767" s="30">
        <v>42090</v>
      </c>
      <c r="O767" s="41" t="s">
        <v>900</v>
      </c>
      <c r="P767" s="26">
        <v>2015</v>
      </c>
      <c r="Q767" s="41"/>
    </row>
    <row r="768" spans="1:17" ht="12.75" customHeight="1" x14ac:dyDescent="0.25">
      <c r="A768" s="40">
        <v>3</v>
      </c>
      <c r="B768" s="27">
        <v>39</v>
      </c>
      <c r="C768" s="40" t="s">
        <v>312</v>
      </c>
      <c r="D768" s="28">
        <v>82101.02</v>
      </c>
      <c r="E768" s="41" t="s">
        <v>907</v>
      </c>
      <c r="F768" s="41" t="s">
        <v>3213</v>
      </c>
      <c r="G768" s="41" t="s">
        <v>11139</v>
      </c>
      <c r="H768" s="42">
        <v>21.5</v>
      </c>
      <c r="I768" s="42">
        <v>25.6</v>
      </c>
      <c r="J768" s="42">
        <v>4.0999999999999996</v>
      </c>
      <c r="K768" s="42">
        <v>8.1999999999999993</v>
      </c>
      <c r="L768" s="43">
        <v>677000</v>
      </c>
      <c r="M768" s="44">
        <f t="shared" si="11"/>
        <v>82560.975609756104</v>
      </c>
      <c r="N768" s="45">
        <v>42139</v>
      </c>
      <c r="O768" s="36" t="s">
        <v>900</v>
      </c>
      <c r="P768" s="26">
        <v>2015</v>
      </c>
      <c r="Q768" s="33" t="s">
        <v>10591</v>
      </c>
    </row>
    <row r="769" spans="1:17" ht="12.75" customHeight="1" x14ac:dyDescent="0.25">
      <c r="A769" s="40">
        <v>3</v>
      </c>
      <c r="B769" s="27">
        <v>39</v>
      </c>
      <c r="C769" s="41" t="s">
        <v>131</v>
      </c>
      <c r="D769" s="28" t="s">
        <v>9790</v>
      </c>
      <c r="E769" s="41" t="s">
        <v>1837</v>
      </c>
      <c r="F769" s="41" t="s">
        <v>3213</v>
      </c>
      <c r="G769" s="41" t="s">
        <v>11140</v>
      </c>
      <c r="H769" s="42">
        <v>4.3</v>
      </c>
      <c r="I769" s="42">
        <v>7.4</v>
      </c>
      <c r="J769" s="42">
        <v>3.1</v>
      </c>
      <c r="K769" s="42">
        <v>8.9001000000000001</v>
      </c>
      <c r="L769" s="43">
        <v>578893.85</v>
      </c>
      <c r="M769" s="44">
        <f t="shared" si="11"/>
        <v>65043.521982899067</v>
      </c>
      <c r="N769" s="30">
        <v>42090</v>
      </c>
      <c r="O769" s="41" t="s">
        <v>900</v>
      </c>
      <c r="P769" s="26">
        <v>2015</v>
      </c>
      <c r="Q769" s="41"/>
    </row>
    <row r="770" spans="1:17" ht="12.75" customHeight="1" x14ac:dyDescent="0.25">
      <c r="A770" s="40">
        <v>3</v>
      </c>
      <c r="B770" s="27">
        <v>39</v>
      </c>
      <c r="C770" s="40" t="s">
        <v>172</v>
      </c>
      <c r="D770" s="28">
        <v>82878.009999999995</v>
      </c>
      <c r="E770" s="41" t="s">
        <v>5901</v>
      </c>
      <c r="F770" s="41" t="s">
        <v>3213</v>
      </c>
      <c r="G770" s="41" t="s">
        <v>11141</v>
      </c>
      <c r="H770" s="42">
        <v>15.6</v>
      </c>
      <c r="I770" s="42">
        <v>20.5</v>
      </c>
      <c r="J770" s="42">
        <v>4.9000000000000004</v>
      </c>
      <c r="K770" s="42">
        <v>9.8000000000000007</v>
      </c>
      <c r="L770" s="43">
        <v>567016.82000000007</v>
      </c>
      <c r="M770" s="44">
        <f t="shared" ref="M770:M833" si="12">L770/K770</f>
        <v>57858.85918367347</v>
      </c>
      <c r="N770" s="45">
        <v>42139</v>
      </c>
      <c r="O770" s="36" t="s">
        <v>900</v>
      </c>
      <c r="P770" s="26">
        <v>2015</v>
      </c>
      <c r="Q770" s="33"/>
    </row>
    <row r="771" spans="1:17" ht="12.75" customHeight="1" x14ac:dyDescent="0.25">
      <c r="A771" s="40">
        <v>3</v>
      </c>
      <c r="B771" s="27">
        <v>39</v>
      </c>
      <c r="C771" s="41" t="s">
        <v>250</v>
      </c>
      <c r="D771" s="28" t="s">
        <v>10016</v>
      </c>
      <c r="E771" s="41" t="s">
        <v>913</v>
      </c>
      <c r="F771" s="41" t="s">
        <v>3213</v>
      </c>
      <c r="G771" s="41" t="s">
        <v>11142</v>
      </c>
      <c r="H771" s="42">
        <v>29.9</v>
      </c>
      <c r="I771" s="42">
        <v>34.93</v>
      </c>
      <c r="J771" s="42">
        <v>4.97</v>
      </c>
      <c r="K771" s="42">
        <v>20.605619999999998</v>
      </c>
      <c r="L771" s="43">
        <v>1574787</v>
      </c>
      <c r="M771" s="44">
        <f t="shared" si="12"/>
        <v>76425.120913614839</v>
      </c>
      <c r="N771" s="30">
        <v>42139</v>
      </c>
      <c r="O771" s="41" t="s">
        <v>900</v>
      </c>
      <c r="P771" s="26">
        <v>2015</v>
      </c>
      <c r="Q771" s="41"/>
    </row>
    <row r="772" spans="1:17" ht="12.75" customHeight="1" x14ac:dyDescent="0.25">
      <c r="A772" s="40">
        <v>3</v>
      </c>
      <c r="B772" s="27">
        <v>39</v>
      </c>
      <c r="C772" s="40" t="s">
        <v>217</v>
      </c>
      <c r="D772" s="28">
        <v>122487</v>
      </c>
      <c r="E772" s="41" t="s">
        <v>339</v>
      </c>
      <c r="F772" s="41" t="s">
        <v>3213</v>
      </c>
      <c r="G772" s="41" t="s">
        <v>11143</v>
      </c>
      <c r="H772" s="42">
        <v>18.3</v>
      </c>
      <c r="I772" s="42">
        <v>19.080000000000002</v>
      </c>
      <c r="J772" s="42">
        <v>0.78</v>
      </c>
      <c r="K772" s="42">
        <v>2.34</v>
      </c>
      <c r="L772" s="43">
        <v>325095</v>
      </c>
      <c r="M772" s="44">
        <f t="shared" si="12"/>
        <v>138929.48717948719</v>
      </c>
      <c r="N772" s="30">
        <v>42503</v>
      </c>
      <c r="O772" s="30" t="s">
        <v>900</v>
      </c>
      <c r="P772" s="26">
        <v>2016</v>
      </c>
      <c r="Q772" s="41"/>
    </row>
    <row r="773" spans="1:17" ht="12.75" customHeight="1" x14ac:dyDescent="0.25">
      <c r="A773" s="40">
        <v>3</v>
      </c>
      <c r="B773" s="27">
        <v>39</v>
      </c>
      <c r="C773" s="40" t="s">
        <v>250</v>
      </c>
      <c r="D773" s="28">
        <v>122472</v>
      </c>
      <c r="E773" s="41" t="s">
        <v>503</v>
      </c>
      <c r="F773" s="41" t="s">
        <v>3213</v>
      </c>
      <c r="G773" s="41" t="s">
        <v>11144</v>
      </c>
      <c r="H773" s="42">
        <v>12.64</v>
      </c>
      <c r="I773" s="42">
        <v>16.02</v>
      </c>
      <c r="J773" s="42">
        <v>3.38</v>
      </c>
      <c r="K773" s="42">
        <v>8.6190000000000015</v>
      </c>
      <c r="L773" s="43">
        <v>779027</v>
      </c>
      <c r="M773" s="44">
        <f t="shared" si="12"/>
        <v>90384.847430096284</v>
      </c>
      <c r="N773" s="30">
        <v>42503</v>
      </c>
      <c r="O773" s="30" t="s">
        <v>900</v>
      </c>
      <c r="P773" s="26">
        <v>2016</v>
      </c>
      <c r="Q773" s="41"/>
    </row>
    <row r="774" spans="1:17" ht="12.75" customHeight="1" x14ac:dyDescent="0.25">
      <c r="A774" s="40">
        <v>3</v>
      </c>
      <c r="B774" s="27">
        <v>39</v>
      </c>
      <c r="C774" s="40" t="s">
        <v>254</v>
      </c>
      <c r="D774" s="28">
        <v>122505</v>
      </c>
      <c r="E774" s="41" t="s">
        <v>503</v>
      </c>
      <c r="F774" s="41" t="s">
        <v>3213</v>
      </c>
      <c r="G774" s="41" t="s">
        <v>11145</v>
      </c>
      <c r="H774" s="42">
        <v>6.56</v>
      </c>
      <c r="I774" s="42">
        <v>10.3</v>
      </c>
      <c r="J774" s="42">
        <v>3.74</v>
      </c>
      <c r="K774" s="42">
        <v>14.96</v>
      </c>
      <c r="L774" s="43">
        <v>960388</v>
      </c>
      <c r="M774" s="44">
        <f t="shared" si="12"/>
        <v>64197.058823529405</v>
      </c>
      <c r="N774" s="30">
        <v>42545</v>
      </c>
      <c r="O774" s="30" t="s">
        <v>900</v>
      </c>
      <c r="P774" s="26">
        <v>2016</v>
      </c>
      <c r="Q774" s="41"/>
    </row>
    <row r="775" spans="1:17" ht="12.75" customHeight="1" x14ac:dyDescent="0.25">
      <c r="A775" s="40">
        <v>3</v>
      </c>
      <c r="B775" s="27">
        <v>39</v>
      </c>
      <c r="C775" s="40" t="s">
        <v>798</v>
      </c>
      <c r="D775" s="28">
        <v>102297.01</v>
      </c>
      <c r="E775" s="41" t="s">
        <v>538</v>
      </c>
      <c r="F775" s="41" t="s">
        <v>3213</v>
      </c>
      <c r="G775" s="41" t="s">
        <v>11146</v>
      </c>
      <c r="H775" s="42">
        <v>12.9</v>
      </c>
      <c r="I775" s="42">
        <v>19</v>
      </c>
      <c r="J775" s="42">
        <v>6.1</v>
      </c>
      <c r="K775" s="42">
        <v>12.2</v>
      </c>
      <c r="L775" s="43">
        <v>770466</v>
      </c>
      <c r="M775" s="44">
        <f t="shared" si="12"/>
        <v>63152.950819672136</v>
      </c>
      <c r="N775" s="30">
        <v>42503</v>
      </c>
      <c r="O775" s="30" t="s">
        <v>900</v>
      </c>
      <c r="P775" s="26">
        <v>2016</v>
      </c>
      <c r="Q775" s="41"/>
    </row>
    <row r="776" spans="1:17" ht="12.75" customHeight="1" x14ac:dyDescent="0.25">
      <c r="A776" s="40">
        <v>3</v>
      </c>
      <c r="B776" s="27">
        <v>39</v>
      </c>
      <c r="C776" s="40" t="s">
        <v>250</v>
      </c>
      <c r="D776" s="28">
        <v>122492</v>
      </c>
      <c r="E776" s="41" t="s">
        <v>1667</v>
      </c>
      <c r="F776" s="41" t="s">
        <v>3213</v>
      </c>
      <c r="G776" s="41" t="s">
        <v>11147</v>
      </c>
      <c r="H776" s="42">
        <v>28.2</v>
      </c>
      <c r="I776" s="42">
        <v>34.200000000000003</v>
      </c>
      <c r="J776" s="42">
        <v>6</v>
      </c>
      <c r="K776" s="42">
        <v>12</v>
      </c>
      <c r="L776" s="43">
        <v>592971</v>
      </c>
      <c r="M776" s="44">
        <f t="shared" si="12"/>
        <v>49414.25</v>
      </c>
      <c r="N776" s="30">
        <v>42503</v>
      </c>
      <c r="O776" s="30" t="s">
        <v>900</v>
      </c>
      <c r="P776" s="26">
        <v>2016</v>
      </c>
      <c r="Q776" s="41"/>
    </row>
    <row r="777" spans="1:17" ht="12.75" customHeight="1" x14ac:dyDescent="0.25">
      <c r="A777" s="40">
        <v>3</v>
      </c>
      <c r="B777" s="27">
        <v>39</v>
      </c>
      <c r="C777" s="40" t="s">
        <v>131</v>
      </c>
      <c r="D777" s="28">
        <v>122477</v>
      </c>
      <c r="E777" s="41" t="s">
        <v>3185</v>
      </c>
      <c r="F777" s="41" t="s">
        <v>3213</v>
      </c>
      <c r="G777" s="41" t="s">
        <v>11148</v>
      </c>
      <c r="H777" s="42">
        <v>3.327</v>
      </c>
      <c r="I777" s="42">
        <v>5.01</v>
      </c>
      <c r="J777" s="42">
        <v>1.6830000000000001</v>
      </c>
      <c r="K777" s="42">
        <v>8.4149999999999991</v>
      </c>
      <c r="L777" s="43">
        <v>469104</v>
      </c>
      <c r="M777" s="44">
        <f t="shared" si="12"/>
        <v>55746.167557932269</v>
      </c>
      <c r="N777" s="30">
        <v>42545</v>
      </c>
      <c r="O777" s="30" t="s">
        <v>900</v>
      </c>
      <c r="P777" s="26">
        <v>2016</v>
      </c>
      <c r="Q777" s="41"/>
    </row>
    <row r="778" spans="1:17" ht="12.75" customHeight="1" x14ac:dyDescent="0.25">
      <c r="A778" s="40">
        <v>3</v>
      </c>
      <c r="B778" s="27">
        <v>39</v>
      </c>
      <c r="C778" s="40" t="s">
        <v>254</v>
      </c>
      <c r="D778" s="28">
        <v>122495</v>
      </c>
      <c r="E778" s="41" t="s">
        <v>1124</v>
      </c>
      <c r="F778" s="41" t="s">
        <v>3213</v>
      </c>
      <c r="G778" s="41" t="s">
        <v>11149</v>
      </c>
      <c r="H778" s="42">
        <v>12.41</v>
      </c>
      <c r="I778" s="42">
        <v>13.45</v>
      </c>
      <c r="J778" s="42">
        <v>1.04</v>
      </c>
      <c r="K778" s="42">
        <v>3.12</v>
      </c>
      <c r="L778" s="43">
        <v>404205</v>
      </c>
      <c r="M778" s="44">
        <f t="shared" si="12"/>
        <v>129552.88461538461</v>
      </c>
      <c r="N778" s="30">
        <v>42545</v>
      </c>
      <c r="O778" s="30" t="s">
        <v>900</v>
      </c>
      <c r="P778" s="26">
        <v>2016</v>
      </c>
      <c r="Q778" s="41"/>
    </row>
    <row r="779" spans="1:17" ht="12.75" customHeight="1" x14ac:dyDescent="0.25">
      <c r="A779" s="40">
        <v>3</v>
      </c>
      <c r="B779" s="27">
        <v>39</v>
      </c>
      <c r="C779" s="40" t="s">
        <v>217</v>
      </c>
      <c r="D779" s="28">
        <v>122488</v>
      </c>
      <c r="E779" s="41" t="s">
        <v>2533</v>
      </c>
      <c r="F779" s="41" t="s">
        <v>3213</v>
      </c>
      <c r="G779" s="41" t="s">
        <v>11150</v>
      </c>
      <c r="H779" s="42">
        <v>19.690000000000001</v>
      </c>
      <c r="I779" s="42">
        <v>21.2</v>
      </c>
      <c r="J779" s="42">
        <v>1.51</v>
      </c>
      <c r="K779" s="42">
        <v>3.5485000000000002</v>
      </c>
      <c r="L779" s="43">
        <v>348284</v>
      </c>
      <c r="M779" s="44">
        <f t="shared" si="12"/>
        <v>98149.640693250665</v>
      </c>
      <c r="N779" s="30">
        <v>42503</v>
      </c>
      <c r="O779" s="30" t="s">
        <v>900</v>
      </c>
      <c r="P779" s="26">
        <v>2016</v>
      </c>
      <c r="Q779" s="41"/>
    </row>
    <row r="780" spans="1:17" ht="12.75" customHeight="1" x14ac:dyDescent="0.25">
      <c r="A780" s="40">
        <v>3</v>
      </c>
      <c r="B780" s="27">
        <v>39</v>
      </c>
      <c r="C780" s="40" t="s">
        <v>217</v>
      </c>
      <c r="D780" s="28">
        <v>122489</v>
      </c>
      <c r="E780" s="41" t="s">
        <v>2533</v>
      </c>
      <c r="F780" s="41" t="s">
        <v>3213</v>
      </c>
      <c r="G780" s="41" t="s">
        <v>11151</v>
      </c>
      <c r="H780" s="42">
        <v>21.202999999999996</v>
      </c>
      <c r="I780" s="42">
        <v>23.1</v>
      </c>
      <c r="J780" s="42">
        <v>1.9</v>
      </c>
      <c r="K780" s="42">
        <v>3.8</v>
      </c>
      <c r="L780" s="43">
        <v>351120</v>
      </c>
      <c r="M780" s="44">
        <f t="shared" si="12"/>
        <v>92400</v>
      </c>
      <c r="N780" s="30">
        <v>42503</v>
      </c>
      <c r="O780" s="30" t="s">
        <v>900</v>
      </c>
      <c r="P780" s="26">
        <v>2016</v>
      </c>
      <c r="Q780" s="41"/>
    </row>
    <row r="781" spans="1:17" ht="12.75" customHeight="1" x14ac:dyDescent="0.25">
      <c r="A781" s="26">
        <v>3</v>
      </c>
      <c r="B781" s="27">
        <v>39</v>
      </c>
      <c r="C781" s="26" t="s">
        <v>131</v>
      </c>
      <c r="D781" s="28">
        <v>123834</v>
      </c>
      <c r="E781" s="26" t="s">
        <v>363</v>
      </c>
      <c r="F781" s="26" t="s">
        <v>3213</v>
      </c>
      <c r="G781" s="26" t="s">
        <v>11152</v>
      </c>
      <c r="H781" s="26">
        <v>6.42</v>
      </c>
      <c r="I781" s="26">
        <v>9.82</v>
      </c>
      <c r="J781" s="26">
        <v>3.4</v>
      </c>
      <c r="K781" s="26">
        <v>13.617000000000001</v>
      </c>
      <c r="L781" s="26">
        <v>823000</v>
      </c>
      <c r="M781" s="29">
        <f t="shared" si="12"/>
        <v>60439.156936182706</v>
      </c>
      <c r="N781" s="30">
        <v>42825</v>
      </c>
      <c r="O781" s="26" t="s">
        <v>900</v>
      </c>
      <c r="P781" s="26">
        <v>2017</v>
      </c>
      <c r="Q781" s="26"/>
    </row>
    <row r="782" spans="1:17" ht="12.75" customHeight="1" x14ac:dyDescent="0.25">
      <c r="A782" s="26">
        <v>3</v>
      </c>
      <c r="B782" s="27">
        <v>39</v>
      </c>
      <c r="C782" s="26" t="s">
        <v>217</v>
      </c>
      <c r="D782" s="28" t="s">
        <v>11153</v>
      </c>
      <c r="E782" s="26" t="s">
        <v>339</v>
      </c>
      <c r="F782" s="26" t="s">
        <v>3213</v>
      </c>
      <c r="G782" s="26" t="s">
        <v>10705</v>
      </c>
      <c r="H782" s="26">
        <v>16</v>
      </c>
      <c r="I782" s="26">
        <v>18.3</v>
      </c>
      <c r="J782" s="26">
        <v>2.3000000000000007</v>
      </c>
      <c r="K782" s="26">
        <v>10.44</v>
      </c>
      <c r="L782" s="26">
        <v>880980</v>
      </c>
      <c r="M782" s="29">
        <f t="shared" si="12"/>
        <v>84385.057471264372</v>
      </c>
      <c r="N782" s="30">
        <v>42867</v>
      </c>
      <c r="O782" s="26" t="s">
        <v>900</v>
      </c>
      <c r="P782" s="26">
        <v>2017</v>
      </c>
      <c r="Q782" s="26" t="s">
        <v>10578</v>
      </c>
    </row>
    <row r="783" spans="1:17" ht="12.75" customHeight="1" x14ac:dyDescent="0.25">
      <c r="A783" s="26">
        <v>3</v>
      </c>
      <c r="B783" s="27">
        <v>39</v>
      </c>
      <c r="C783" s="26" t="s">
        <v>312</v>
      </c>
      <c r="D783" s="28">
        <v>123836</v>
      </c>
      <c r="E783" s="26" t="s">
        <v>503</v>
      </c>
      <c r="F783" s="26" t="s">
        <v>3213</v>
      </c>
      <c r="G783" s="26" t="s">
        <v>11154</v>
      </c>
      <c r="H783" s="26">
        <v>12</v>
      </c>
      <c r="I783" s="26">
        <v>14.47</v>
      </c>
      <c r="J783" s="26">
        <v>2.4700000000000002</v>
      </c>
      <c r="K783" s="26">
        <v>11.352119999999999</v>
      </c>
      <c r="L783" s="26">
        <v>680280</v>
      </c>
      <c r="M783" s="29">
        <f t="shared" si="12"/>
        <v>59925.370767750872</v>
      </c>
      <c r="N783" s="30">
        <v>42776</v>
      </c>
      <c r="O783" s="26" t="s">
        <v>900</v>
      </c>
      <c r="P783" s="26">
        <v>2017</v>
      </c>
      <c r="Q783" s="26"/>
    </row>
    <row r="784" spans="1:17" ht="12.75" customHeight="1" x14ac:dyDescent="0.25">
      <c r="A784" s="26">
        <v>3</v>
      </c>
      <c r="B784" s="27">
        <v>39</v>
      </c>
      <c r="C784" s="26" t="s">
        <v>131</v>
      </c>
      <c r="D784" s="28">
        <v>122509</v>
      </c>
      <c r="E784" s="26" t="s">
        <v>369</v>
      </c>
      <c r="F784" s="26" t="s">
        <v>3213</v>
      </c>
      <c r="G784" s="26" t="s">
        <v>11155</v>
      </c>
      <c r="H784" s="26">
        <v>8.58</v>
      </c>
      <c r="I784" s="26">
        <v>16.260000000000002</v>
      </c>
      <c r="J784" s="26">
        <v>7.68</v>
      </c>
      <c r="K784" s="26">
        <v>15.36</v>
      </c>
      <c r="L784" s="26">
        <v>919011</v>
      </c>
      <c r="M784" s="29">
        <f t="shared" si="12"/>
        <v>59831.4453125</v>
      </c>
      <c r="N784" s="30">
        <v>42867</v>
      </c>
      <c r="O784" s="26" t="s">
        <v>900</v>
      </c>
      <c r="P784" s="26">
        <v>2017</v>
      </c>
      <c r="Q784" s="26"/>
    </row>
    <row r="785" spans="1:17" ht="12.75" customHeight="1" x14ac:dyDescent="0.25">
      <c r="A785" s="26">
        <v>3</v>
      </c>
      <c r="B785" s="27">
        <v>39</v>
      </c>
      <c r="C785" s="26" t="s">
        <v>172</v>
      </c>
      <c r="D785" s="28" t="s">
        <v>11156</v>
      </c>
      <c r="E785" s="26" t="s">
        <v>5901</v>
      </c>
      <c r="F785" s="26" t="s">
        <v>3213</v>
      </c>
      <c r="G785" s="26" t="s">
        <v>10577</v>
      </c>
      <c r="H785" s="26">
        <v>9.5</v>
      </c>
      <c r="I785" s="26">
        <v>9.9</v>
      </c>
      <c r="J785" s="26">
        <v>0.40000000000000036</v>
      </c>
      <c r="K785" s="26">
        <v>0.80000000000000071</v>
      </c>
      <c r="L785" s="26">
        <v>697131</v>
      </c>
      <c r="M785" s="29">
        <f t="shared" si="12"/>
        <v>871413.74999999919</v>
      </c>
      <c r="N785" s="30">
        <v>42825</v>
      </c>
      <c r="O785" s="26" t="s">
        <v>900</v>
      </c>
      <c r="P785" s="26">
        <v>2017</v>
      </c>
      <c r="Q785" s="26" t="s">
        <v>10578</v>
      </c>
    </row>
    <row r="786" spans="1:17" ht="12.75" customHeight="1" x14ac:dyDescent="0.25">
      <c r="A786" s="26">
        <v>3</v>
      </c>
      <c r="B786" s="27">
        <v>39</v>
      </c>
      <c r="C786" s="26" t="s">
        <v>250</v>
      </c>
      <c r="D786" s="28">
        <v>123832</v>
      </c>
      <c r="E786" s="26" t="s">
        <v>913</v>
      </c>
      <c r="F786" s="26" t="s">
        <v>3213</v>
      </c>
      <c r="G786" s="26" t="s">
        <v>11157</v>
      </c>
      <c r="H786" s="26">
        <v>4.9119999999999999</v>
      </c>
      <c r="I786" s="26">
        <v>9.65</v>
      </c>
      <c r="J786" s="26">
        <v>4.74</v>
      </c>
      <c r="K786" s="26">
        <v>23.7</v>
      </c>
      <c r="L786" s="26">
        <v>1330017</v>
      </c>
      <c r="M786" s="29">
        <f t="shared" si="12"/>
        <v>56118.860759493669</v>
      </c>
      <c r="N786" s="30">
        <v>42825</v>
      </c>
      <c r="O786" s="26" t="s">
        <v>900</v>
      </c>
      <c r="P786" s="26">
        <v>2017</v>
      </c>
      <c r="Q786" s="26"/>
    </row>
    <row r="787" spans="1:17" ht="12.75" customHeight="1" x14ac:dyDescent="0.25">
      <c r="A787" s="32">
        <v>3</v>
      </c>
      <c r="B787" s="27">
        <v>39</v>
      </c>
      <c r="C787" s="33" t="s">
        <v>131</v>
      </c>
      <c r="D787" s="28">
        <v>126206</v>
      </c>
      <c r="E787" s="33" t="s">
        <v>363</v>
      </c>
      <c r="F787" s="33" t="s">
        <v>3213</v>
      </c>
      <c r="G787" s="33" t="s">
        <v>4740</v>
      </c>
      <c r="H787" s="28">
        <v>0</v>
      </c>
      <c r="I787" s="28">
        <v>6.42</v>
      </c>
      <c r="J787" s="28">
        <v>6.42</v>
      </c>
      <c r="K787" s="28">
        <v>28.89</v>
      </c>
      <c r="L787" s="34">
        <v>3372535</v>
      </c>
      <c r="M787" s="35">
        <f t="shared" si="12"/>
        <v>116737.10626514365</v>
      </c>
      <c r="N787" s="36">
        <v>43140</v>
      </c>
      <c r="O787" s="33" t="s">
        <v>900</v>
      </c>
      <c r="P787" s="26">
        <v>2018</v>
      </c>
      <c r="Q787" s="26"/>
    </row>
    <row r="788" spans="1:17" ht="12.75" customHeight="1" x14ac:dyDescent="0.25">
      <c r="A788" s="32">
        <v>3</v>
      </c>
      <c r="B788" s="27">
        <v>39</v>
      </c>
      <c r="C788" s="33" t="s">
        <v>254</v>
      </c>
      <c r="D788" s="28">
        <v>126231</v>
      </c>
      <c r="E788" s="33" t="s">
        <v>503</v>
      </c>
      <c r="F788" s="33" t="s">
        <v>3213</v>
      </c>
      <c r="G788" s="33" t="s">
        <v>4766</v>
      </c>
      <c r="H788" s="28">
        <v>10.3</v>
      </c>
      <c r="I788" s="28">
        <v>15.07</v>
      </c>
      <c r="J788" s="28">
        <v>4.7699999999999996</v>
      </c>
      <c r="K788" s="28">
        <v>20.749500000000001</v>
      </c>
      <c r="L788" s="34">
        <v>1482671</v>
      </c>
      <c r="M788" s="35">
        <f t="shared" si="12"/>
        <v>71455.745921588474</v>
      </c>
      <c r="N788" s="36">
        <v>43182</v>
      </c>
      <c r="O788" s="33" t="s">
        <v>900</v>
      </c>
      <c r="P788" s="26">
        <v>2018</v>
      </c>
      <c r="Q788" s="26"/>
    </row>
    <row r="789" spans="1:17" ht="12.75" customHeight="1" x14ac:dyDescent="0.25">
      <c r="A789" s="32">
        <v>3</v>
      </c>
      <c r="B789" s="27">
        <v>39</v>
      </c>
      <c r="C789" s="33" t="s">
        <v>798</v>
      </c>
      <c r="D789" s="28">
        <v>126250</v>
      </c>
      <c r="E789" s="33" t="s">
        <v>538</v>
      </c>
      <c r="F789" s="33" t="s">
        <v>3213</v>
      </c>
      <c r="G789" s="33" t="s">
        <v>4788</v>
      </c>
      <c r="H789" s="28">
        <v>6.1</v>
      </c>
      <c r="I789" s="28">
        <v>12.13</v>
      </c>
      <c r="J789" s="28">
        <v>6.03</v>
      </c>
      <c r="K789" s="28">
        <v>12.06</v>
      </c>
      <c r="L789" s="34">
        <v>1259292</v>
      </c>
      <c r="M789" s="35">
        <f t="shared" si="12"/>
        <v>104418.9054726368</v>
      </c>
      <c r="N789" s="36">
        <v>43273</v>
      </c>
      <c r="O789" s="33" t="s">
        <v>900</v>
      </c>
      <c r="P789" s="26">
        <v>2018</v>
      </c>
      <c r="Q789" s="26"/>
    </row>
    <row r="790" spans="1:17" ht="12.75" customHeight="1" x14ac:dyDescent="0.25">
      <c r="A790" s="32">
        <v>3</v>
      </c>
      <c r="B790" s="27">
        <v>39</v>
      </c>
      <c r="C790" s="33" t="s">
        <v>131</v>
      </c>
      <c r="D790" s="28">
        <v>126248</v>
      </c>
      <c r="E790" s="33" t="s">
        <v>3185</v>
      </c>
      <c r="F790" s="33" t="s">
        <v>3213</v>
      </c>
      <c r="G790" s="33" t="s">
        <v>4787</v>
      </c>
      <c r="H790" s="28">
        <v>0</v>
      </c>
      <c r="I790" s="28">
        <v>3.33</v>
      </c>
      <c r="J790" s="28">
        <v>3.33</v>
      </c>
      <c r="K790" s="28">
        <v>14.7186</v>
      </c>
      <c r="L790" s="34">
        <v>1772895</v>
      </c>
      <c r="M790" s="35">
        <f t="shared" si="12"/>
        <v>120452.69251151604</v>
      </c>
      <c r="N790" s="36">
        <v>43140</v>
      </c>
      <c r="O790" s="33" t="s">
        <v>900</v>
      </c>
      <c r="P790" s="26">
        <v>2018</v>
      </c>
      <c r="Q790" s="26"/>
    </row>
    <row r="791" spans="1:17" ht="12.75" customHeight="1" x14ac:dyDescent="0.25">
      <c r="A791" s="26">
        <v>3</v>
      </c>
      <c r="B791" s="26">
        <f>VLOOKUP(C791,[1]Sheet6!B:D,3,FALSE)</f>
        <v>39</v>
      </c>
      <c r="C791" s="26" t="s">
        <v>131</v>
      </c>
      <c r="D791" s="26">
        <v>127295</v>
      </c>
      <c r="E791" s="26" t="s">
        <v>977</v>
      </c>
      <c r="F791" s="26" t="s">
        <v>3213</v>
      </c>
      <c r="G791" s="26" t="s">
        <v>10477</v>
      </c>
      <c r="H791" s="26">
        <v>8.67</v>
      </c>
      <c r="I791" s="26">
        <v>12.08</v>
      </c>
      <c r="J791" s="26">
        <v>3.41</v>
      </c>
      <c r="K791" s="26">
        <v>22.205919999999999</v>
      </c>
      <c r="L791" s="34">
        <v>2133291</v>
      </c>
      <c r="M791" s="35">
        <f t="shared" si="12"/>
        <v>96068.570903614891</v>
      </c>
      <c r="N791" s="49">
        <v>43553</v>
      </c>
      <c r="O791" s="26" t="s">
        <v>900</v>
      </c>
      <c r="P791" s="26">
        <v>2019</v>
      </c>
      <c r="Q791" s="26"/>
    </row>
    <row r="792" spans="1:17" ht="12.75" customHeight="1" x14ac:dyDescent="0.25">
      <c r="A792" s="26">
        <v>3</v>
      </c>
      <c r="B792" s="26">
        <f>VLOOKUP(C792,[1]Sheet6!B:D,3,FALSE)</f>
        <v>39</v>
      </c>
      <c r="C792" s="26" t="s">
        <v>254</v>
      </c>
      <c r="D792" s="26">
        <v>127311</v>
      </c>
      <c r="E792" s="26" t="s">
        <v>977</v>
      </c>
      <c r="F792" s="26" t="s">
        <v>3213</v>
      </c>
      <c r="G792" s="26" t="s">
        <v>5431</v>
      </c>
      <c r="H792" s="26">
        <v>8.36</v>
      </c>
      <c r="I792" s="26">
        <v>10.79</v>
      </c>
      <c r="J792" s="26">
        <v>2.4300000000000002</v>
      </c>
      <c r="K792" s="26">
        <v>12.15</v>
      </c>
      <c r="L792" s="34">
        <v>1299048</v>
      </c>
      <c r="M792" s="35">
        <f t="shared" si="12"/>
        <v>106917.53086419753</v>
      </c>
      <c r="N792" s="49">
        <v>43595</v>
      </c>
      <c r="O792" s="26" t="s">
        <v>900</v>
      </c>
      <c r="P792" s="26">
        <v>2019</v>
      </c>
      <c r="Q792" s="26"/>
    </row>
    <row r="793" spans="1:17" ht="12.75" customHeight="1" x14ac:dyDescent="0.25">
      <c r="A793" s="26">
        <v>3</v>
      </c>
      <c r="B793" s="26">
        <f>VLOOKUP(C793,[1]Sheet6!B:D,3,FALSE)</f>
        <v>39</v>
      </c>
      <c r="C793" s="26" t="s">
        <v>172</v>
      </c>
      <c r="D793" s="26">
        <v>128043</v>
      </c>
      <c r="E793" s="26" t="s">
        <v>977</v>
      </c>
      <c r="F793" s="26" t="s">
        <v>3213</v>
      </c>
      <c r="G793" s="26" t="s">
        <v>10476</v>
      </c>
      <c r="H793" s="26">
        <v>0</v>
      </c>
      <c r="I793" s="26">
        <v>8.31</v>
      </c>
      <c r="J793" s="26">
        <v>8.31</v>
      </c>
      <c r="K793" s="26">
        <v>16.62</v>
      </c>
      <c r="L793" s="34">
        <v>1214447</v>
      </c>
      <c r="M793" s="35">
        <f t="shared" si="12"/>
        <v>73071.4199759326</v>
      </c>
      <c r="N793" s="49">
        <v>43504</v>
      </c>
      <c r="O793" s="26" t="s">
        <v>900</v>
      </c>
      <c r="P793" s="26">
        <v>2019</v>
      </c>
      <c r="Q793" s="26"/>
    </row>
    <row r="794" spans="1:17" ht="12.75" customHeight="1" x14ac:dyDescent="0.25">
      <c r="A794" s="26">
        <v>3</v>
      </c>
      <c r="B794" s="26">
        <f>VLOOKUP(C794,[1]Sheet6!B:D,3,FALSE)</f>
        <v>39</v>
      </c>
      <c r="C794" s="26" t="s">
        <v>312</v>
      </c>
      <c r="D794" s="26">
        <v>127930</v>
      </c>
      <c r="E794" s="26" t="s">
        <v>907</v>
      </c>
      <c r="F794" s="26" t="s">
        <v>3213</v>
      </c>
      <c r="G794" s="26" t="s">
        <v>10482</v>
      </c>
      <c r="H794" s="26">
        <v>12.2</v>
      </c>
      <c r="I794" s="26">
        <v>21.06</v>
      </c>
      <c r="J794" s="26">
        <v>8.86</v>
      </c>
      <c r="K794" s="26">
        <v>17.72</v>
      </c>
      <c r="L794" s="34">
        <v>1984923</v>
      </c>
      <c r="M794" s="35">
        <f t="shared" si="12"/>
        <v>112015.97065462754</v>
      </c>
      <c r="N794" s="49">
        <v>43504</v>
      </c>
      <c r="O794" s="26" t="s">
        <v>900</v>
      </c>
      <c r="P794" s="26">
        <v>2019</v>
      </c>
      <c r="Q794" s="26"/>
    </row>
    <row r="795" spans="1:17" ht="12.75" customHeight="1" x14ac:dyDescent="0.25">
      <c r="A795" s="26">
        <v>3</v>
      </c>
      <c r="B795" s="26">
        <f>VLOOKUP(C795,[1]Sheet6!B:D,3,FALSE)</f>
        <v>39</v>
      </c>
      <c r="C795" s="26" t="s">
        <v>172</v>
      </c>
      <c r="D795" s="26">
        <v>127319</v>
      </c>
      <c r="E795" s="26" t="s">
        <v>99</v>
      </c>
      <c r="F795" s="26" t="s">
        <v>3213</v>
      </c>
      <c r="G795" s="26" t="s">
        <v>10441</v>
      </c>
      <c r="H795" s="26">
        <v>16</v>
      </c>
      <c r="I795" s="26">
        <v>18.16</v>
      </c>
      <c r="J795" s="26">
        <v>2.16</v>
      </c>
      <c r="K795" s="26">
        <v>6.48</v>
      </c>
      <c r="L795" s="34">
        <v>431158</v>
      </c>
      <c r="M795" s="35">
        <f t="shared" si="12"/>
        <v>66536.728395061727</v>
      </c>
      <c r="N795" s="49">
        <v>43553</v>
      </c>
      <c r="O795" s="26" t="s">
        <v>900</v>
      </c>
      <c r="P795" s="26">
        <v>2019</v>
      </c>
      <c r="Q795" s="26"/>
    </row>
    <row r="796" spans="1:17" ht="12.75" customHeight="1" x14ac:dyDescent="0.25">
      <c r="A796" s="26">
        <v>3</v>
      </c>
      <c r="B796" s="26">
        <f>VLOOKUP(C796,[1]Sheet6!B:D,3,FALSE)</f>
        <v>39</v>
      </c>
      <c r="C796" s="26" t="s">
        <v>250</v>
      </c>
      <c r="D796" s="26">
        <v>127302</v>
      </c>
      <c r="E796" s="26" t="s">
        <v>913</v>
      </c>
      <c r="F796" s="26" t="s">
        <v>3213</v>
      </c>
      <c r="G796" s="26" t="s">
        <v>5422</v>
      </c>
      <c r="H796" s="26">
        <v>0</v>
      </c>
      <c r="I796" s="26">
        <v>4.91</v>
      </c>
      <c r="J796" s="26">
        <v>4.91</v>
      </c>
      <c r="K796" s="26">
        <v>24.604009999999999</v>
      </c>
      <c r="L796" s="34">
        <v>1710276</v>
      </c>
      <c r="M796" s="35">
        <f t="shared" si="12"/>
        <v>69512.083599380756</v>
      </c>
      <c r="N796" s="49">
        <v>43553</v>
      </c>
      <c r="O796" s="26" t="s">
        <v>900</v>
      </c>
      <c r="P796" s="26">
        <v>2019</v>
      </c>
      <c r="Q796" s="26"/>
    </row>
    <row r="797" spans="1:17" ht="12.75" customHeight="1" x14ac:dyDescent="0.25">
      <c r="A797" s="26">
        <v>3</v>
      </c>
      <c r="B797" s="26">
        <f>VLOOKUP(C797,[1]Sheet6!B:D,3,FALSE)</f>
        <v>39</v>
      </c>
      <c r="C797" s="26" t="s">
        <v>172</v>
      </c>
      <c r="D797" s="26">
        <v>127298</v>
      </c>
      <c r="E797" s="26" t="s">
        <v>3710</v>
      </c>
      <c r="F797" s="26" t="s">
        <v>3213</v>
      </c>
      <c r="G797" s="26" t="s">
        <v>10427</v>
      </c>
      <c r="H797" s="26">
        <v>12.44</v>
      </c>
      <c r="I797" s="26">
        <v>13.33</v>
      </c>
      <c r="J797" s="26">
        <v>0.89</v>
      </c>
      <c r="K797" s="26">
        <v>3.56</v>
      </c>
      <c r="L797" s="34">
        <v>306353</v>
      </c>
      <c r="M797" s="35">
        <f t="shared" si="12"/>
        <v>86054.213483146072</v>
      </c>
      <c r="N797" s="49">
        <v>43553</v>
      </c>
      <c r="O797" s="26" t="s">
        <v>900</v>
      </c>
      <c r="P797" s="26">
        <v>2019</v>
      </c>
      <c r="Q797" s="26"/>
    </row>
    <row r="798" spans="1:17" ht="12.75" customHeight="1" x14ac:dyDescent="0.25">
      <c r="A798" s="40">
        <v>4</v>
      </c>
      <c r="B798" s="27">
        <v>47</v>
      </c>
      <c r="C798" s="41" t="s">
        <v>94</v>
      </c>
      <c r="D798" s="28" t="s">
        <v>9902</v>
      </c>
      <c r="E798" s="41" t="s">
        <v>1011</v>
      </c>
      <c r="F798" s="41" t="s">
        <v>3213</v>
      </c>
      <c r="G798" s="41" t="s">
        <v>11158</v>
      </c>
      <c r="H798" s="42">
        <v>9.25</v>
      </c>
      <c r="I798" s="42">
        <v>11.53</v>
      </c>
      <c r="J798" s="42">
        <v>2.2800000000000002</v>
      </c>
      <c r="K798" s="42">
        <v>9.120000000000001</v>
      </c>
      <c r="L798" s="43">
        <v>1027323.38</v>
      </c>
      <c r="M798" s="44">
        <f t="shared" si="12"/>
        <v>112645.10745614034</v>
      </c>
      <c r="N798" s="30">
        <v>42048</v>
      </c>
      <c r="O798" s="41" t="s">
        <v>900</v>
      </c>
      <c r="P798" s="26">
        <v>2015</v>
      </c>
      <c r="Q798" s="41"/>
    </row>
    <row r="799" spans="1:17" ht="12.75" customHeight="1" x14ac:dyDescent="0.25">
      <c r="A799" s="40">
        <v>4</v>
      </c>
      <c r="B799" s="27">
        <v>47</v>
      </c>
      <c r="C799" s="40" t="s">
        <v>215</v>
      </c>
      <c r="D799" s="28">
        <v>122643</v>
      </c>
      <c r="E799" s="41" t="s">
        <v>1739</v>
      </c>
      <c r="F799" s="41" t="s">
        <v>3213</v>
      </c>
      <c r="G799" s="41" t="s">
        <v>11159</v>
      </c>
      <c r="H799" s="42">
        <v>0</v>
      </c>
      <c r="I799" s="42">
        <v>0.49</v>
      </c>
      <c r="J799" s="42">
        <v>0.49</v>
      </c>
      <c r="K799" s="42">
        <v>0.98</v>
      </c>
      <c r="L799" s="43">
        <v>170000</v>
      </c>
      <c r="M799" s="44">
        <f t="shared" si="12"/>
        <v>173469.38775510204</v>
      </c>
      <c r="N799" s="30">
        <v>42545</v>
      </c>
      <c r="O799" s="30" t="s">
        <v>900</v>
      </c>
      <c r="P799" s="26">
        <v>2016</v>
      </c>
      <c r="Q799" s="41"/>
    </row>
    <row r="800" spans="1:17" ht="12.75" customHeight="1" x14ac:dyDescent="0.25">
      <c r="A800" s="40">
        <v>4</v>
      </c>
      <c r="B800" s="27">
        <v>47</v>
      </c>
      <c r="C800" s="40" t="s">
        <v>215</v>
      </c>
      <c r="D800" s="28">
        <v>122642</v>
      </c>
      <c r="E800" s="41" t="s">
        <v>1206</v>
      </c>
      <c r="F800" s="41" t="s">
        <v>3213</v>
      </c>
      <c r="G800" s="41" t="s">
        <v>11160</v>
      </c>
      <c r="H800" s="42">
        <v>0</v>
      </c>
      <c r="I800" s="42">
        <v>9</v>
      </c>
      <c r="J800" s="42">
        <v>9</v>
      </c>
      <c r="K800" s="42">
        <v>18</v>
      </c>
      <c r="L800" s="43">
        <v>2097000</v>
      </c>
      <c r="M800" s="44">
        <f t="shared" si="12"/>
        <v>116500</v>
      </c>
      <c r="N800" s="30">
        <v>42545</v>
      </c>
      <c r="O800" s="30" t="s">
        <v>900</v>
      </c>
      <c r="P800" s="26">
        <v>2016</v>
      </c>
      <c r="Q800" s="41"/>
    </row>
    <row r="801" spans="1:17" ht="12.75" customHeight="1" x14ac:dyDescent="0.25">
      <c r="A801" s="26">
        <v>4</v>
      </c>
      <c r="B801" s="27">
        <v>47</v>
      </c>
      <c r="C801" s="26" t="s">
        <v>607</v>
      </c>
      <c r="D801" s="28">
        <v>123881</v>
      </c>
      <c r="E801" s="26" t="s">
        <v>3595</v>
      </c>
      <c r="F801" s="26" t="s">
        <v>3213</v>
      </c>
      <c r="G801" s="26" t="s">
        <v>3596</v>
      </c>
      <c r="H801" s="26">
        <v>8.86</v>
      </c>
      <c r="I801" s="26">
        <v>9.74</v>
      </c>
      <c r="J801" s="26">
        <v>0.88</v>
      </c>
      <c r="K801" s="26">
        <v>3.52</v>
      </c>
      <c r="L801" s="26">
        <v>497000</v>
      </c>
      <c r="M801" s="29">
        <f t="shared" si="12"/>
        <v>141193.18181818182</v>
      </c>
      <c r="N801" s="30">
        <v>42867</v>
      </c>
      <c r="O801" s="26" t="s">
        <v>900</v>
      </c>
      <c r="P801" s="26">
        <v>2017</v>
      </c>
      <c r="Q801" s="26"/>
    </row>
    <row r="802" spans="1:17" ht="12.75" customHeight="1" x14ac:dyDescent="0.25">
      <c r="A802" s="26">
        <v>4</v>
      </c>
      <c r="B802" s="27">
        <v>47</v>
      </c>
      <c r="C802" s="26" t="s">
        <v>607</v>
      </c>
      <c r="D802" s="28">
        <v>122635</v>
      </c>
      <c r="E802" s="26" t="s">
        <v>855</v>
      </c>
      <c r="F802" s="26" t="s">
        <v>3213</v>
      </c>
      <c r="G802" s="26" t="s">
        <v>11161</v>
      </c>
      <c r="H802" s="26">
        <v>20.350000000000001</v>
      </c>
      <c r="I802" s="26">
        <v>22.3</v>
      </c>
      <c r="J802" s="26">
        <v>1.95</v>
      </c>
      <c r="K802" s="26">
        <v>3.9</v>
      </c>
      <c r="L802" s="26">
        <v>813000</v>
      </c>
      <c r="M802" s="29">
        <f t="shared" si="12"/>
        <v>208461.53846153847</v>
      </c>
      <c r="N802" s="30">
        <v>42867</v>
      </c>
      <c r="O802" s="26" t="s">
        <v>900</v>
      </c>
      <c r="P802" s="26">
        <v>2017</v>
      </c>
      <c r="Q802" s="26"/>
    </row>
    <row r="803" spans="1:17" ht="12.75" customHeight="1" x14ac:dyDescent="0.25">
      <c r="A803" s="26">
        <v>4</v>
      </c>
      <c r="B803" s="27">
        <v>47</v>
      </c>
      <c r="C803" s="26" t="s">
        <v>607</v>
      </c>
      <c r="D803" s="28">
        <v>123882</v>
      </c>
      <c r="E803" s="26" t="s">
        <v>3597</v>
      </c>
      <c r="F803" s="26" t="s">
        <v>3213</v>
      </c>
      <c r="G803" s="26" t="s">
        <v>3598</v>
      </c>
      <c r="H803" s="26">
        <v>0</v>
      </c>
      <c r="I803" s="26">
        <v>0.86</v>
      </c>
      <c r="J803" s="26">
        <v>0.86</v>
      </c>
      <c r="K803" s="26">
        <v>1.72</v>
      </c>
      <c r="L803" s="26">
        <v>428000</v>
      </c>
      <c r="M803" s="29">
        <f t="shared" si="12"/>
        <v>248837.20930232559</v>
      </c>
      <c r="N803" s="30">
        <v>42867</v>
      </c>
      <c r="O803" s="26" t="s">
        <v>900</v>
      </c>
      <c r="P803" s="26">
        <v>2017</v>
      </c>
      <c r="Q803" s="26"/>
    </row>
    <row r="804" spans="1:17" ht="12.75" customHeight="1" x14ac:dyDescent="0.25">
      <c r="A804" s="26">
        <v>4</v>
      </c>
      <c r="B804" s="27">
        <v>47</v>
      </c>
      <c r="C804" s="26" t="s">
        <v>208</v>
      </c>
      <c r="D804" s="28">
        <v>123887</v>
      </c>
      <c r="E804" s="26" t="s">
        <v>348</v>
      </c>
      <c r="F804" s="26" t="s">
        <v>3213</v>
      </c>
      <c r="G804" s="26" t="s">
        <v>3602</v>
      </c>
      <c r="H804" s="26">
        <v>12</v>
      </c>
      <c r="I804" s="26">
        <v>17.87</v>
      </c>
      <c r="J804" s="26">
        <v>5.87</v>
      </c>
      <c r="K804" s="26">
        <v>23.48</v>
      </c>
      <c r="L804" s="26">
        <v>3650470</v>
      </c>
      <c r="M804" s="29">
        <f t="shared" si="12"/>
        <v>155471.465076661</v>
      </c>
      <c r="N804" s="30">
        <v>42867</v>
      </c>
      <c r="O804" s="26" t="s">
        <v>900</v>
      </c>
      <c r="P804" s="26">
        <v>2017</v>
      </c>
      <c r="Q804" s="26"/>
    </row>
    <row r="805" spans="1:17" ht="12.75" customHeight="1" x14ac:dyDescent="0.25">
      <c r="A805" s="26">
        <v>4</v>
      </c>
      <c r="B805" s="27">
        <v>47</v>
      </c>
      <c r="C805" s="26" t="s">
        <v>314</v>
      </c>
      <c r="D805" s="28">
        <v>122647</v>
      </c>
      <c r="E805" s="26" t="s">
        <v>3233</v>
      </c>
      <c r="F805" s="26" t="s">
        <v>3213</v>
      </c>
      <c r="G805" s="26" t="s">
        <v>3234</v>
      </c>
      <c r="H805" s="26">
        <v>0</v>
      </c>
      <c r="I805" s="26">
        <v>7.01</v>
      </c>
      <c r="J805" s="26">
        <v>7.01</v>
      </c>
      <c r="K805" s="26">
        <v>31.404800000000002</v>
      </c>
      <c r="L805" s="26">
        <v>3702349</v>
      </c>
      <c r="M805" s="29">
        <f t="shared" si="12"/>
        <v>117891.18223965763</v>
      </c>
      <c r="N805" s="30">
        <v>42867</v>
      </c>
      <c r="O805" s="26" t="s">
        <v>900</v>
      </c>
      <c r="P805" s="26">
        <v>2017</v>
      </c>
      <c r="Q805" s="26"/>
    </row>
    <row r="806" spans="1:17" ht="12.75" customHeight="1" x14ac:dyDescent="0.25">
      <c r="A806" s="26">
        <v>4</v>
      </c>
      <c r="B806" s="27">
        <v>47</v>
      </c>
      <c r="C806" s="26" t="s">
        <v>174</v>
      </c>
      <c r="D806" s="28">
        <v>123884</v>
      </c>
      <c r="E806" s="26" t="s">
        <v>356</v>
      </c>
      <c r="F806" s="26" t="s">
        <v>3213</v>
      </c>
      <c r="G806" s="26" t="s">
        <v>11162</v>
      </c>
      <c r="H806" s="26">
        <v>0</v>
      </c>
      <c r="I806" s="26">
        <v>10.92</v>
      </c>
      <c r="J806" s="26">
        <v>10.92</v>
      </c>
      <c r="K806" s="26">
        <v>21.84</v>
      </c>
      <c r="L806" s="26">
        <v>3392462</v>
      </c>
      <c r="M806" s="29">
        <f t="shared" si="12"/>
        <v>155332.50915750916</v>
      </c>
      <c r="N806" s="30">
        <v>42776</v>
      </c>
      <c r="O806" s="26" t="s">
        <v>900</v>
      </c>
      <c r="P806" s="26">
        <v>2017</v>
      </c>
      <c r="Q806" s="26" t="s">
        <v>10714</v>
      </c>
    </row>
    <row r="807" spans="1:17" ht="12.75" customHeight="1" x14ac:dyDescent="0.25">
      <c r="A807" s="26">
        <v>4</v>
      </c>
      <c r="B807" s="27">
        <v>47</v>
      </c>
      <c r="C807" s="26" t="s">
        <v>208</v>
      </c>
      <c r="D807" s="28">
        <v>122641</v>
      </c>
      <c r="E807" s="26" t="s">
        <v>1206</v>
      </c>
      <c r="F807" s="26" t="s">
        <v>3213</v>
      </c>
      <c r="G807" s="26" t="s">
        <v>3229</v>
      </c>
      <c r="H807" s="26">
        <v>0</v>
      </c>
      <c r="I807" s="26">
        <v>7.085</v>
      </c>
      <c r="J807" s="26">
        <v>7.085</v>
      </c>
      <c r="K807" s="26">
        <v>14.17</v>
      </c>
      <c r="L807" s="26">
        <v>1675876</v>
      </c>
      <c r="M807" s="29">
        <f t="shared" si="12"/>
        <v>118269.30134086097</v>
      </c>
      <c r="N807" s="30">
        <v>42867</v>
      </c>
      <c r="O807" s="26" t="s">
        <v>900</v>
      </c>
      <c r="P807" s="26">
        <v>2017</v>
      </c>
      <c r="Q807" s="26"/>
    </row>
    <row r="808" spans="1:17" ht="12.75" customHeight="1" x14ac:dyDescent="0.25">
      <c r="A808" s="32">
        <v>4</v>
      </c>
      <c r="B808" s="27">
        <v>47</v>
      </c>
      <c r="C808" s="33" t="s">
        <v>314</v>
      </c>
      <c r="D808" s="28">
        <v>126319</v>
      </c>
      <c r="E808" s="33" t="s">
        <v>4818</v>
      </c>
      <c r="F808" s="33" t="s">
        <v>3213</v>
      </c>
      <c r="G808" s="33" t="s">
        <v>4819</v>
      </c>
      <c r="H808" s="28">
        <v>0</v>
      </c>
      <c r="I808" s="28">
        <v>0.3</v>
      </c>
      <c r="J808" s="28">
        <v>0.3</v>
      </c>
      <c r="K808" s="28">
        <v>0.6</v>
      </c>
      <c r="L808" s="34">
        <v>164000</v>
      </c>
      <c r="M808" s="35">
        <f t="shared" si="12"/>
        <v>273333.33333333337</v>
      </c>
      <c r="N808" s="36">
        <v>43231</v>
      </c>
      <c r="O808" s="33" t="s">
        <v>900</v>
      </c>
      <c r="P808" s="26">
        <v>2018</v>
      </c>
      <c r="Q808" s="26"/>
    </row>
    <row r="809" spans="1:17" ht="12.75" customHeight="1" x14ac:dyDescent="0.25">
      <c r="A809" s="32">
        <v>4</v>
      </c>
      <c r="B809" s="27">
        <v>47</v>
      </c>
      <c r="C809" s="33" t="s">
        <v>314</v>
      </c>
      <c r="D809" s="28">
        <v>126316</v>
      </c>
      <c r="E809" s="33" t="s">
        <v>11163</v>
      </c>
      <c r="F809" s="33" t="s">
        <v>3213</v>
      </c>
      <c r="G809" s="33" t="s">
        <v>10906</v>
      </c>
      <c r="H809" s="28">
        <v>0</v>
      </c>
      <c r="I809" s="28">
        <v>0.72</v>
      </c>
      <c r="J809" s="28">
        <v>0.72</v>
      </c>
      <c r="K809" s="28">
        <v>1.44</v>
      </c>
      <c r="L809" s="34">
        <v>173436</v>
      </c>
      <c r="M809" s="35">
        <f t="shared" si="12"/>
        <v>120441.66666666667</v>
      </c>
      <c r="N809" s="36">
        <v>43231</v>
      </c>
      <c r="O809" s="33" t="s">
        <v>900</v>
      </c>
      <c r="P809" s="26">
        <v>2018</v>
      </c>
      <c r="Q809" s="26"/>
    </row>
    <row r="810" spans="1:17" ht="12.75" customHeight="1" x14ac:dyDescent="0.25">
      <c r="A810" s="32">
        <v>4</v>
      </c>
      <c r="B810" s="27">
        <v>47</v>
      </c>
      <c r="C810" s="33" t="s">
        <v>215</v>
      </c>
      <c r="D810" s="28">
        <v>126334</v>
      </c>
      <c r="E810" s="33" t="s">
        <v>9430</v>
      </c>
      <c r="F810" s="33" t="s">
        <v>3213</v>
      </c>
      <c r="G810" s="33" t="s">
        <v>11164</v>
      </c>
      <c r="H810" s="28">
        <v>0</v>
      </c>
      <c r="I810" s="28">
        <v>3.36</v>
      </c>
      <c r="J810" s="28">
        <v>3.36</v>
      </c>
      <c r="K810" s="28">
        <v>14.0616</v>
      </c>
      <c r="L810" s="34">
        <v>2048000</v>
      </c>
      <c r="M810" s="35">
        <f t="shared" si="12"/>
        <v>145644.87682767253</v>
      </c>
      <c r="N810" s="36">
        <v>43231</v>
      </c>
      <c r="O810" s="33" t="s">
        <v>900</v>
      </c>
      <c r="P810" s="26">
        <v>2018</v>
      </c>
      <c r="Q810" s="26"/>
    </row>
    <row r="811" spans="1:17" ht="12.75" customHeight="1" x14ac:dyDescent="0.25">
      <c r="A811" s="32">
        <v>4</v>
      </c>
      <c r="B811" s="27">
        <v>47</v>
      </c>
      <c r="C811" s="33" t="s">
        <v>314</v>
      </c>
      <c r="D811" s="28">
        <v>126540</v>
      </c>
      <c r="E811" s="33" t="s">
        <v>4164</v>
      </c>
      <c r="F811" s="33" t="s">
        <v>3213</v>
      </c>
      <c r="G811" s="33" t="s">
        <v>4921</v>
      </c>
      <c r="H811" s="28">
        <v>1.91</v>
      </c>
      <c r="I811" s="28">
        <v>5.87</v>
      </c>
      <c r="J811" s="28">
        <v>3.96</v>
      </c>
      <c r="K811" s="28">
        <v>14.750999999999999</v>
      </c>
      <c r="L811" s="34">
        <v>1835063</v>
      </c>
      <c r="M811" s="35">
        <f t="shared" si="12"/>
        <v>124402.61677174429</v>
      </c>
      <c r="N811" s="36">
        <v>43182</v>
      </c>
      <c r="O811" s="33" t="s">
        <v>900</v>
      </c>
      <c r="P811" s="26">
        <v>2018</v>
      </c>
      <c r="Q811" s="26"/>
    </row>
    <row r="812" spans="1:17" ht="12.75" customHeight="1" x14ac:dyDescent="0.25">
      <c r="A812" s="32">
        <v>4</v>
      </c>
      <c r="B812" s="27">
        <v>47</v>
      </c>
      <c r="C812" s="33" t="s">
        <v>314</v>
      </c>
      <c r="D812" s="28">
        <v>126318</v>
      </c>
      <c r="E812" s="33" t="s">
        <v>722</v>
      </c>
      <c r="F812" s="33" t="s">
        <v>3213</v>
      </c>
      <c r="G812" s="33" t="s">
        <v>11165</v>
      </c>
      <c r="H812" s="28">
        <v>10.64</v>
      </c>
      <c r="I812" s="28">
        <v>12.57</v>
      </c>
      <c r="J812" s="28">
        <v>1.93</v>
      </c>
      <c r="K812" s="28">
        <v>3.86</v>
      </c>
      <c r="L812" s="34">
        <v>883910</v>
      </c>
      <c r="M812" s="35">
        <f t="shared" si="12"/>
        <v>228992.22797927461</v>
      </c>
      <c r="N812" s="36">
        <v>43231</v>
      </c>
      <c r="O812" s="33" t="s">
        <v>900</v>
      </c>
      <c r="P812" s="26">
        <v>2018</v>
      </c>
      <c r="Q812" s="26"/>
    </row>
    <row r="813" spans="1:17" ht="12.75" customHeight="1" x14ac:dyDescent="0.25">
      <c r="A813" s="32">
        <v>4</v>
      </c>
      <c r="B813" s="27">
        <v>47</v>
      </c>
      <c r="C813" s="33" t="s">
        <v>174</v>
      </c>
      <c r="D813" s="28">
        <v>123893</v>
      </c>
      <c r="E813" s="33" t="s">
        <v>356</v>
      </c>
      <c r="F813" s="33" t="s">
        <v>3213</v>
      </c>
      <c r="G813" s="33" t="s">
        <v>3603</v>
      </c>
      <c r="H813" s="28">
        <v>15</v>
      </c>
      <c r="I813" s="28">
        <v>20</v>
      </c>
      <c r="J813" s="28">
        <v>5</v>
      </c>
      <c r="K813" s="28">
        <v>20</v>
      </c>
      <c r="L813" s="34">
        <v>2102100</v>
      </c>
      <c r="M813" s="35">
        <f t="shared" si="12"/>
        <v>105105</v>
      </c>
      <c r="N813" s="36">
        <v>43140</v>
      </c>
      <c r="O813" s="33" t="s">
        <v>900</v>
      </c>
      <c r="P813" s="26">
        <v>2018</v>
      </c>
      <c r="Q813" s="26"/>
    </row>
    <row r="814" spans="1:17" ht="12.75" customHeight="1" x14ac:dyDescent="0.25">
      <c r="A814" s="32">
        <v>4</v>
      </c>
      <c r="B814" s="27">
        <v>47</v>
      </c>
      <c r="C814" s="33" t="s">
        <v>233</v>
      </c>
      <c r="D814" s="28">
        <v>126313</v>
      </c>
      <c r="E814" s="33" t="s">
        <v>360</v>
      </c>
      <c r="F814" s="33" t="s">
        <v>3213</v>
      </c>
      <c r="G814" s="33" t="s">
        <v>4815</v>
      </c>
      <c r="H814" s="28">
        <v>25.45</v>
      </c>
      <c r="I814" s="28">
        <v>31.32</v>
      </c>
      <c r="J814" s="28">
        <v>5.7759999999999998</v>
      </c>
      <c r="K814" s="28">
        <v>23.207968000000001</v>
      </c>
      <c r="L814" s="34">
        <v>3374623</v>
      </c>
      <c r="M814" s="35">
        <f t="shared" si="12"/>
        <v>145407.94782205834</v>
      </c>
      <c r="N814" s="36">
        <v>43182</v>
      </c>
      <c r="O814" s="33" t="s">
        <v>900</v>
      </c>
      <c r="P814" s="26">
        <v>2018</v>
      </c>
      <c r="Q814" s="26"/>
    </row>
    <row r="815" spans="1:17" ht="12.75" customHeight="1" x14ac:dyDescent="0.25">
      <c r="A815" s="32">
        <v>4</v>
      </c>
      <c r="B815" s="27">
        <v>47</v>
      </c>
      <c r="C815" s="33" t="s">
        <v>215</v>
      </c>
      <c r="D815" s="28">
        <v>126333</v>
      </c>
      <c r="E815" s="33" t="s">
        <v>360</v>
      </c>
      <c r="F815" s="33" t="s">
        <v>3213</v>
      </c>
      <c r="G815" s="33" t="s">
        <v>4826</v>
      </c>
      <c r="H815" s="28">
        <v>1.31</v>
      </c>
      <c r="I815" s="28">
        <v>3.5</v>
      </c>
      <c r="J815" s="28">
        <v>2.19</v>
      </c>
      <c r="K815" s="28">
        <v>5.8472999999999997</v>
      </c>
      <c r="L815" s="34">
        <v>916595</v>
      </c>
      <c r="M815" s="35">
        <f t="shared" si="12"/>
        <v>156755.25456193456</v>
      </c>
      <c r="N815" s="36">
        <v>43231</v>
      </c>
      <c r="O815" s="33" t="s">
        <v>900</v>
      </c>
      <c r="P815" s="26">
        <v>2018</v>
      </c>
      <c r="Q815" s="26"/>
    </row>
    <row r="816" spans="1:17" ht="12.75" customHeight="1" x14ac:dyDescent="0.25">
      <c r="A816" s="32">
        <v>4</v>
      </c>
      <c r="B816" s="27">
        <v>47</v>
      </c>
      <c r="C816" s="33" t="s">
        <v>314</v>
      </c>
      <c r="D816" s="28">
        <v>126317</v>
      </c>
      <c r="E816" s="33" t="s">
        <v>5460</v>
      </c>
      <c r="F816" s="33" t="s">
        <v>3213</v>
      </c>
      <c r="G816" s="33" t="s">
        <v>11166</v>
      </c>
      <c r="H816" s="28">
        <v>15.7</v>
      </c>
      <c r="I816" s="28">
        <v>16.59</v>
      </c>
      <c r="J816" s="28">
        <v>0.89</v>
      </c>
      <c r="K816" s="28">
        <v>1.78</v>
      </c>
      <c r="L816" s="34">
        <v>417577</v>
      </c>
      <c r="M816" s="35">
        <f t="shared" si="12"/>
        <v>234593.82022471909</v>
      </c>
      <c r="N816" s="36">
        <v>43231</v>
      </c>
      <c r="O816" s="33" t="s">
        <v>900</v>
      </c>
      <c r="P816" s="26">
        <v>2018</v>
      </c>
      <c r="Q816" s="26"/>
    </row>
    <row r="817" spans="1:17" ht="12.75" customHeight="1" x14ac:dyDescent="0.25">
      <c r="A817" s="26">
        <v>4</v>
      </c>
      <c r="B817" s="26">
        <f>VLOOKUP(C817,[1]Sheet6!B:D,3,FALSE)</f>
        <v>47</v>
      </c>
      <c r="C817" s="26" t="s">
        <v>215</v>
      </c>
      <c r="D817" s="26">
        <v>126326</v>
      </c>
      <c r="E817" s="26" t="s">
        <v>4821</v>
      </c>
      <c r="F817" s="26" t="s">
        <v>3213</v>
      </c>
      <c r="G817" s="26" t="s">
        <v>4822</v>
      </c>
      <c r="H817" s="26">
        <v>0</v>
      </c>
      <c r="I817" s="26">
        <v>4.7300000000000004</v>
      </c>
      <c r="J817" s="26">
        <v>4.7300000000000004</v>
      </c>
      <c r="K817" s="26">
        <v>9.8525899999999993</v>
      </c>
      <c r="L817" s="34">
        <v>1635929</v>
      </c>
      <c r="M817" s="35">
        <f t="shared" si="12"/>
        <v>166040.50305554175</v>
      </c>
      <c r="N817" s="49">
        <v>43504</v>
      </c>
      <c r="O817" s="26" t="s">
        <v>900</v>
      </c>
      <c r="P817" s="26">
        <v>2019</v>
      </c>
      <c r="Q817" s="26"/>
    </row>
    <row r="818" spans="1:17" ht="12.75" customHeight="1" x14ac:dyDescent="0.25">
      <c r="A818" s="26">
        <v>4</v>
      </c>
      <c r="B818" s="26">
        <f>VLOOKUP(C818,[1]Sheet6!B:D,3,FALSE)</f>
        <v>47</v>
      </c>
      <c r="C818" s="26" t="s">
        <v>314</v>
      </c>
      <c r="D818" s="26">
        <v>127336</v>
      </c>
      <c r="E818" s="26" t="s">
        <v>3233</v>
      </c>
      <c r="F818" s="26" t="s">
        <v>3213</v>
      </c>
      <c r="G818" s="26" t="s">
        <v>10475</v>
      </c>
      <c r="H818" s="26">
        <v>17.399999999999999</v>
      </c>
      <c r="I818" s="26">
        <v>20.94</v>
      </c>
      <c r="J818" s="26">
        <v>3.54</v>
      </c>
      <c r="K818" s="26">
        <v>9.2641799999999996</v>
      </c>
      <c r="L818" s="34">
        <v>1574240</v>
      </c>
      <c r="M818" s="35">
        <f t="shared" si="12"/>
        <v>169927.61366899175</v>
      </c>
      <c r="N818" s="49">
        <v>43504</v>
      </c>
      <c r="O818" s="26" t="s">
        <v>900</v>
      </c>
      <c r="P818" s="26">
        <v>2019</v>
      </c>
      <c r="Q818" s="26"/>
    </row>
    <row r="819" spans="1:17" ht="12.75" customHeight="1" x14ac:dyDescent="0.25">
      <c r="A819" s="26">
        <v>4</v>
      </c>
      <c r="B819" s="26">
        <f>VLOOKUP(C819,[1]Sheet6!B:D,3,FALSE)</f>
        <v>47</v>
      </c>
      <c r="C819" s="26" t="s">
        <v>215</v>
      </c>
      <c r="D819" s="26">
        <v>127347</v>
      </c>
      <c r="E819" s="26" t="s">
        <v>2447</v>
      </c>
      <c r="F819" s="26" t="s">
        <v>3213</v>
      </c>
      <c r="G819" s="26" t="s">
        <v>5455</v>
      </c>
      <c r="H819" s="26">
        <v>4.2300000000000004</v>
      </c>
      <c r="I819" s="26">
        <v>11.58</v>
      </c>
      <c r="J819" s="26">
        <v>7.35</v>
      </c>
      <c r="K819" s="26">
        <v>29.333850000000002</v>
      </c>
      <c r="L819" s="34">
        <v>4127165</v>
      </c>
      <c r="M819" s="35">
        <f t="shared" si="12"/>
        <v>140696.32864421137</v>
      </c>
      <c r="N819" s="49">
        <v>43595</v>
      </c>
      <c r="O819" s="26" t="s">
        <v>900</v>
      </c>
      <c r="P819" s="26">
        <v>2019</v>
      </c>
      <c r="Q819" s="26"/>
    </row>
    <row r="820" spans="1:17" ht="12.75" customHeight="1" x14ac:dyDescent="0.25">
      <c r="A820" s="26">
        <v>4</v>
      </c>
      <c r="B820" s="26">
        <f>VLOOKUP(C820,[1]Sheet6!B:D,3,FALSE)</f>
        <v>47</v>
      </c>
      <c r="C820" s="26" t="s">
        <v>215</v>
      </c>
      <c r="D820" s="26">
        <v>128400</v>
      </c>
      <c r="E820" s="26" t="s">
        <v>2447</v>
      </c>
      <c r="F820" s="26" t="s">
        <v>3213</v>
      </c>
      <c r="G820" s="26" t="s">
        <v>11167</v>
      </c>
      <c r="H820" s="26">
        <v>0</v>
      </c>
      <c r="I820" s="26">
        <v>1.1599999999999999</v>
      </c>
      <c r="J820" s="26">
        <v>1.1599999999999999</v>
      </c>
      <c r="K820" s="26">
        <v>4.6399999999999997</v>
      </c>
      <c r="L820" s="34">
        <v>812000</v>
      </c>
      <c r="M820" s="35">
        <f t="shared" si="12"/>
        <v>175000</v>
      </c>
      <c r="N820" s="49">
        <v>43595</v>
      </c>
      <c r="O820" s="26" t="s">
        <v>900</v>
      </c>
      <c r="P820" s="26">
        <v>2019</v>
      </c>
      <c r="Q820" s="26"/>
    </row>
    <row r="821" spans="1:17" ht="12.75" customHeight="1" x14ac:dyDescent="0.25">
      <c r="A821" s="40">
        <v>3</v>
      </c>
      <c r="B821" s="27">
        <v>48</v>
      </c>
      <c r="C821" s="40" t="s">
        <v>259</v>
      </c>
      <c r="D821" s="28">
        <v>123169</v>
      </c>
      <c r="E821" s="41" t="s">
        <v>503</v>
      </c>
      <c r="F821" s="41" t="s">
        <v>3213</v>
      </c>
      <c r="G821" s="41" t="s">
        <v>3356</v>
      </c>
      <c r="H821" s="42">
        <v>22.79</v>
      </c>
      <c r="I821" s="42">
        <v>26.06</v>
      </c>
      <c r="J821" s="42">
        <v>3.27</v>
      </c>
      <c r="K821" s="42">
        <v>13.08</v>
      </c>
      <c r="L821" s="43">
        <v>1807748</v>
      </c>
      <c r="M821" s="44">
        <f t="shared" si="12"/>
        <v>138207.03363914372</v>
      </c>
      <c r="N821" s="30">
        <v>42503</v>
      </c>
      <c r="O821" s="30" t="s">
        <v>900</v>
      </c>
      <c r="P821" s="26">
        <v>2016</v>
      </c>
      <c r="Q821" s="41"/>
    </row>
    <row r="822" spans="1:17" ht="12.75" customHeight="1" x14ac:dyDescent="0.25">
      <c r="A822" s="27">
        <v>4</v>
      </c>
      <c r="B822" s="27">
        <v>48</v>
      </c>
      <c r="C822" s="27" t="s">
        <v>202</v>
      </c>
      <c r="D822" s="28" t="s">
        <v>11168</v>
      </c>
      <c r="E822" s="26" t="s">
        <v>538</v>
      </c>
      <c r="F822" s="26" t="s">
        <v>3213</v>
      </c>
      <c r="G822" s="26" t="s">
        <v>11169</v>
      </c>
      <c r="H822" s="37">
        <v>2.33</v>
      </c>
      <c r="I822" s="37">
        <v>3.59</v>
      </c>
      <c r="J822" s="37">
        <v>1.26</v>
      </c>
      <c r="K822" s="37">
        <v>6.4310400000000003</v>
      </c>
      <c r="L822" s="38">
        <v>696061</v>
      </c>
      <c r="M822" s="29">
        <f t="shared" si="12"/>
        <v>108234.59347166243</v>
      </c>
      <c r="N822" s="50">
        <v>41684</v>
      </c>
      <c r="O822" s="26" t="s">
        <v>900</v>
      </c>
      <c r="P822" s="26">
        <v>2014</v>
      </c>
      <c r="Q822" s="26"/>
    </row>
    <row r="823" spans="1:17" ht="12.75" customHeight="1" x14ac:dyDescent="0.25">
      <c r="A823" s="26">
        <v>4</v>
      </c>
      <c r="B823" s="27">
        <v>48</v>
      </c>
      <c r="C823" s="26" t="s">
        <v>202</v>
      </c>
      <c r="D823" s="28">
        <v>122632</v>
      </c>
      <c r="E823" s="26" t="s">
        <v>737</v>
      </c>
      <c r="F823" s="53" t="s">
        <v>3213</v>
      </c>
      <c r="G823" s="26" t="s">
        <v>3212</v>
      </c>
      <c r="H823" s="26">
        <v>0.12</v>
      </c>
      <c r="I823" s="26">
        <v>2.15</v>
      </c>
      <c r="J823" s="26">
        <v>2.0299999999999998</v>
      </c>
      <c r="K823" s="26">
        <v>4.0599999999999996</v>
      </c>
      <c r="L823" s="26">
        <v>1108223</v>
      </c>
      <c r="M823" s="29">
        <f t="shared" si="12"/>
        <v>272961.3300492611</v>
      </c>
      <c r="N823" s="30">
        <v>42867</v>
      </c>
      <c r="O823" s="26" t="s">
        <v>900</v>
      </c>
      <c r="P823" s="26">
        <v>2017</v>
      </c>
      <c r="Q823" s="26"/>
    </row>
    <row r="824" spans="1:17" ht="12.75" customHeight="1" x14ac:dyDescent="0.25">
      <c r="A824" s="26">
        <v>4</v>
      </c>
      <c r="B824" s="27">
        <v>48</v>
      </c>
      <c r="C824" s="26" t="s">
        <v>264</v>
      </c>
      <c r="D824" s="28">
        <v>123910</v>
      </c>
      <c r="E824" s="26" t="s">
        <v>538</v>
      </c>
      <c r="F824" s="26" t="s">
        <v>3213</v>
      </c>
      <c r="G824" s="26" t="s">
        <v>3605</v>
      </c>
      <c r="H824" s="26">
        <v>0</v>
      </c>
      <c r="I824" s="26">
        <v>7.34</v>
      </c>
      <c r="J824" s="26">
        <v>7.34</v>
      </c>
      <c r="K824" s="26">
        <v>29.36</v>
      </c>
      <c r="L824" s="26">
        <v>2493412</v>
      </c>
      <c r="M824" s="29">
        <f t="shared" si="12"/>
        <v>84925.476839237061</v>
      </c>
      <c r="N824" s="30">
        <v>42867</v>
      </c>
      <c r="O824" s="26" t="s">
        <v>900</v>
      </c>
      <c r="P824" s="26">
        <v>2017</v>
      </c>
      <c r="Q824" s="26"/>
    </row>
    <row r="825" spans="1:17" ht="12.75" customHeight="1" x14ac:dyDescent="0.25">
      <c r="A825" s="26">
        <v>4</v>
      </c>
      <c r="B825" s="27">
        <v>48</v>
      </c>
      <c r="C825" s="26" t="s">
        <v>259</v>
      </c>
      <c r="D825" s="28">
        <v>123914</v>
      </c>
      <c r="E825" s="26" t="s">
        <v>2447</v>
      </c>
      <c r="F825" s="26" t="s">
        <v>3213</v>
      </c>
      <c r="G825" s="26" t="s">
        <v>11170</v>
      </c>
      <c r="H825" s="26">
        <v>15.63</v>
      </c>
      <c r="I825" s="26">
        <v>21.36</v>
      </c>
      <c r="J825" s="26">
        <v>5.73</v>
      </c>
      <c r="K825" s="26">
        <v>22.92</v>
      </c>
      <c r="L825" s="26">
        <v>2237023</v>
      </c>
      <c r="M825" s="29">
        <f t="shared" si="12"/>
        <v>97601.352530541</v>
      </c>
      <c r="N825" s="30">
        <v>42867</v>
      </c>
      <c r="O825" s="26" t="s">
        <v>900</v>
      </c>
      <c r="P825" s="26">
        <v>2017</v>
      </c>
      <c r="Q825" s="26"/>
    </row>
    <row r="826" spans="1:17" ht="12.75" customHeight="1" x14ac:dyDescent="0.25">
      <c r="A826" s="32">
        <v>4</v>
      </c>
      <c r="B826" s="27">
        <v>48</v>
      </c>
      <c r="C826" s="33" t="s">
        <v>259</v>
      </c>
      <c r="D826" s="28">
        <v>126314</v>
      </c>
      <c r="E826" s="33" t="s">
        <v>503</v>
      </c>
      <c r="F826" s="33" t="s">
        <v>3213</v>
      </c>
      <c r="G826" s="33" t="s">
        <v>4816</v>
      </c>
      <c r="H826" s="28">
        <v>12.53</v>
      </c>
      <c r="I826" s="28">
        <v>14.39</v>
      </c>
      <c r="J826" s="28">
        <v>1.86</v>
      </c>
      <c r="K826" s="28">
        <v>7.4771999999999998</v>
      </c>
      <c r="L826" s="34">
        <v>1127425</v>
      </c>
      <c r="M826" s="35">
        <f t="shared" si="12"/>
        <v>150781.70973091532</v>
      </c>
      <c r="N826" s="36">
        <v>43182</v>
      </c>
      <c r="O826" s="33" t="s">
        <v>900</v>
      </c>
      <c r="P826" s="26">
        <v>2018</v>
      </c>
      <c r="Q826" s="26"/>
    </row>
    <row r="827" spans="1:17" ht="12.75" customHeight="1" x14ac:dyDescent="0.25">
      <c r="A827" s="32">
        <v>4</v>
      </c>
      <c r="B827" s="27">
        <v>48</v>
      </c>
      <c r="C827" s="33" t="s">
        <v>355</v>
      </c>
      <c r="D827" s="28">
        <v>126324</v>
      </c>
      <c r="E827" s="33" t="s">
        <v>503</v>
      </c>
      <c r="F827" s="33" t="s">
        <v>3213</v>
      </c>
      <c r="G827" s="33" t="s">
        <v>11171</v>
      </c>
      <c r="H827" s="28">
        <v>7.46</v>
      </c>
      <c r="I827" s="28">
        <v>9.15</v>
      </c>
      <c r="J827" s="28">
        <v>1.69</v>
      </c>
      <c r="K827" s="28">
        <v>8.5513999999999992</v>
      </c>
      <c r="L827" s="34">
        <v>1101831</v>
      </c>
      <c r="M827" s="35">
        <f t="shared" si="12"/>
        <v>128848.02488481419</v>
      </c>
      <c r="N827" s="36">
        <v>43231</v>
      </c>
      <c r="O827" s="33" t="s">
        <v>900</v>
      </c>
      <c r="P827" s="26">
        <v>2018</v>
      </c>
      <c r="Q827" s="26"/>
    </row>
    <row r="828" spans="1:17" ht="12.75" customHeight="1" x14ac:dyDescent="0.25">
      <c r="A828" s="26">
        <v>4</v>
      </c>
      <c r="B828" s="26">
        <f>VLOOKUP(C828,[1]Sheet6!B:D,3,FALSE)</f>
        <v>48</v>
      </c>
      <c r="C828" s="26" t="s">
        <v>229</v>
      </c>
      <c r="D828" s="26">
        <v>127350</v>
      </c>
      <c r="E828" s="26" t="s">
        <v>363</v>
      </c>
      <c r="F828" s="26" t="s">
        <v>3213</v>
      </c>
      <c r="G828" s="26" t="s">
        <v>10471</v>
      </c>
      <c r="H828" s="26">
        <v>0</v>
      </c>
      <c r="I828" s="26">
        <v>6.28</v>
      </c>
      <c r="J828" s="26">
        <v>6.28</v>
      </c>
      <c r="K828" s="26">
        <v>12.56</v>
      </c>
      <c r="L828" s="34">
        <v>1395000</v>
      </c>
      <c r="M828" s="35">
        <f t="shared" si="12"/>
        <v>111066.87898089172</v>
      </c>
      <c r="N828" s="49">
        <v>43595</v>
      </c>
      <c r="O828" s="26" t="s">
        <v>900</v>
      </c>
      <c r="P828" s="26">
        <v>2019</v>
      </c>
      <c r="Q828" s="26"/>
    </row>
    <row r="829" spans="1:17" ht="12.75" customHeight="1" x14ac:dyDescent="0.25">
      <c r="A829" s="27">
        <v>4</v>
      </c>
      <c r="B829" s="27">
        <v>49</v>
      </c>
      <c r="C829" s="27" t="s">
        <v>18</v>
      </c>
      <c r="D829" s="28" t="s">
        <v>11172</v>
      </c>
      <c r="E829" s="26" t="s">
        <v>363</v>
      </c>
      <c r="F829" s="26" t="s">
        <v>3213</v>
      </c>
      <c r="G829" s="26" t="s">
        <v>2474</v>
      </c>
      <c r="H829" s="37">
        <v>1.1400000000000001</v>
      </c>
      <c r="I829" s="37">
        <v>3.47</v>
      </c>
      <c r="J829" s="37">
        <v>2.33</v>
      </c>
      <c r="K829" s="37">
        <v>15.711190000000002</v>
      </c>
      <c r="L829" s="38">
        <v>1133690</v>
      </c>
      <c r="M829" s="29">
        <f t="shared" si="12"/>
        <v>72158.124241384634</v>
      </c>
      <c r="N829" s="50">
        <v>41733</v>
      </c>
      <c r="O829" s="26" t="s">
        <v>900</v>
      </c>
      <c r="P829" s="26">
        <v>2014</v>
      </c>
      <c r="Q829" s="26"/>
    </row>
    <row r="830" spans="1:17" ht="12.75" customHeight="1" x14ac:dyDescent="0.25">
      <c r="A830" s="27">
        <v>4</v>
      </c>
      <c r="B830" s="27">
        <v>49</v>
      </c>
      <c r="C830" s="27" t="s">
        <v>18</v>
      </c>
      <c r="D830" s="28" t="s">
        <v>11173</v>
      </c>
      <c r="E830" s="26" t="s">
        <v>503</v>
      </c>
      <c r="F830" s="26" t="s">
        <v>3213</v>
      </c>
      <c r="G830" s="26" t="s">
        <v>11174</v>
      </c>
      <c r="H830" s="37">
        <v>3.39</v>
      </c>
      <c r="I830" s="37">
        <v>5.86</v>
      </c>
      <c r="J830" s="37">
        <v>2.4700000000000002</v>
      </c>
      <c r="K830" s="37">
        <v>17.290000000000003</v>
      </c>
      <c r="L830" s="38">
        <v>1235413</v>
      </c>
      <c r="M830" s="29">
        <f t="shared" si="12"/>
        <v>71452.458068247535</v>
      </c>
      <c r="N830" s="50">
        <v>41684</v>
      </c>
      <c r="O830" s="26" t="s">
        <v>900</v>
      </c>
      <c r="P830" s="26">
        <v>2014</v>
      </c>
      <c r="Q830" s="26"/>
    </row>
    <row r="831" spans="1:17" ht="12.75" customHeight="1" x14ac:dyDescent="0.25">
      <c r="A831" s="27">
        <v>4</v>
      </c>
      <c r="B831" s="27">
        <v>49</v>
      </c>
      <c r="C831" s="27" t="s">
        <v>18</v>
      </c>
      <c r="D831" s="28" t="s">
        <v>11175</v>
      </c>
      <c r="E831" s="26" t="s">
        <v>2191</v>
      </c>
      <c r="F831" s="26" t="s">
        <v>3213</v>
      </c>
      <c r="G831" s="26" t="s">
        <v>2192</v>
      </c>
      <c r="H831" s="37">
        <v>1.78</v>
      </c>
      <c r="I831" s="37">
        <v>4.75</v>
      </c>
      <c r="J831" s="37">
        <v>2.97</v>
      </c>
      <c r="K831" s="37">
        <v>14.85</v>
      </c>
      <c r="L831" s="38">
        <v>1859841</v>
      </c>
      <c r="M831" s="29">
        <f t="shared" si="12"/>
        <v>125241.81818181819</v>
      </c>
      <c r="N831" s="50">
        <v>41733</v>
      </c>
      <c r="O831" s="26" t="s">
        <v>900</v>
      </c>
      <c r="P831" s="26">
        <v>2014</v>
      </c>
      <c r="Q831" s="26"/>
    </row>
    <row r="832" spans="1:17" ht="12.75" customHeight="1" x14ac:dyDescent="0.25">
      <c r="A832" s="40">
        <v>4</v>
      </c>
      <c r="B832" s="27">
        <v>49</v>
      </c>
      <c r="C832" s="40" t="s">
        <v>248</v>
      </c>
      <c r="D832" s="28">
        <v>117778</v>
      </c>
      <c r="E832" s="41" t="s">
        <v>329</v>
      </c>
      <c r="F832" s="41" t="s">
        <v>3213</v>
      </c>
      <c r="G832" s="41" t="s">
        <v>11176</v>
      </c>
      <c r="H832" s="42">
        <v>19.04</v>
      </c>
      <c r="I832" s="42">
        <v>22.93</v>
      </c>
      <c r="J832" s="42">
        <v>3.89</v>
      </c>
      <c r="K832" s="42">
        <v>7.78</v>
      </c>
      <c r="L832" s="43">
        <v>900000</v>
      </c>
      <c r="M832" s="44">
        <f t="shared" si="12"/>
        <v>115681.23393316194</v>
      </c>
      <c r="N832" s="45">
        <v>42244</v>
      </c>
      <c r="O832" s="36" t="s">
        <v>900</v>
      </c>
      <c r="P832" s="26">
        <v>2015</v>
      </c>
      <c r="Q832" s="33" t="s">
        <v>10591</v>
      </c>
    </row>
    <row r="833" spans="1:17" ht="12.75" customHeight="1" x14ac:dyDescent="0.25">
      <c r="A833" s="40">
        <v>4</v>
      </c>
      <c r="B833" s="27">
        <v>49</v>
      </c>
      <c r="C833" s="40" t="s">
        <v>210</v>
      </c>
      <c r="D833" s="28">
        <v>122633</v>
      </c>
      <c r="E833" s="41" t="s">
        <v>503</v>
      </c>
      <c r="F833" s="41" t="s">
        <v>3213</v>
      </c>
      <c r="G833" s="41" t="s">
        <v>3215</v>
      </c>
      <c r="H833" s="42">
        <v>6.26</v>
      </c>
      <c r="I833" s="42">
        <v>8.86</v>
      </c>
      <c r="J833" s="42">
        <v>2.6</v>
      </c>
      <c r="K833" s="42">
        <v>11.7</v>
      </c>
      <c r="L833" s="43">
        <v>1127116</v>
      </c>
      <c r="M833" s="44">
        <f t="shared" si="12"/>
        <v>96334.700854700859</v>
      </c>
      <c r="N833" s="30">
        <v>42545</v>
      </c>
      <c r="O833" s="30" t="s">
        <v>900</v>
      </c>
      <c r="P833" s="26">
        <v>2016</v>
      </c>
      <c r="Q833" s="41"/>
    </row>
    <row r="834" spans="1:17" ht="12.75" customHeight="1" x14ac:dyDescent="0.25">
      <c r="A834" s="26">
        <v>4</v>
      </c>
      <c r="B834" s="27">
        <v>49</v>
      </c>
      <c r="C834" s="26" t="s">
        <v>18</v>
      </c>
      <c r="D834" s="28">
        <v>123937</v>
      </c>
      <c r="E834" s="26" t="s">
        <v>363</v>
      </c>
      <c r="F834" s="26" t="s">
        <v>3213</v>
      </c>
      <c r="G834" s="26" t="s">
        <v>11177</v>
      </c>
      <c r="H834" s="26">
        <v>12.22</v>
      </c>
      <c r="I834" s="26">
        <v>16.78</v>
      </c>
      <c r="J834" s="26">
        <v>4.5599999999999996</v>
      </c>
      <c r="K834" s="26">
        <v>18.239999999999998</v>
      </c>
      <c r="L834" s="26">
        <v>2066231</v>
      </c>
      <c r="M834" s="29">
        <f t="shared" ref="M834:M897" si="13">L834/K834</f>
        <v>113280.20833333334</v>
      </c>
      <c r="N834" s="30">
        <v>42867</v>
      </c>
      <c r="O834" s="26" t="s">
        <v>900</v>
      </c>
      <c r="P834" s="26">
        <v>2017</v>
      </c>
      <c r="Q834" s="26"/>
    </row>
    <row r="835" spans="1:17" ht="12.75" customHeight="1" x14ac:dyDescent="0.25">
      <c r="A835" s="26">
        <v>4</v>
      </c>
      <c r="B835" s="27">
        <v>49</v>
      </c>
      <c r="C835" s="26" t="s">
        <v>18</v>
      </c>
      <c r="D835" s="28">
        <v>123941</v>
      </c>
      <c r="E835" s="26" t="s">
        <v>1089</v>
      </c>
      <c r="F835" s="26" t="s">
        <v>3213</v>
      </c>
      <c r="G835" s="26" t="s">
        <v>11178</v>
      </c>
      <c r="H835" s="26">
        <v>4.67</v>
      </c>
      <c r="I835" s="26">
        <v>8.24</v>
      </c>
      <c r="J835" s="26">
        <v>3.57</v>
      </c>
      <c r="K835" s="26">
        <v>21.42</v>
      </c>
      <c r="L835" s="26">
        <v>2553825</v>
      </c>
      <c r="M835" s="29">
        <f t="shared" si="13"/>
        <v>119226.19047619047</v>
      </c>
      <c r="N835" s="30">
        <v>42867</v>
      </c>
      <c r="O835" s="26" t="s">
        <v>900</v>
      </c>
      <c r="P835" s="26">
        <v>2017</v>
      </c>
      <c r="Q835" s="26"/>
    </row>
    <row r="836" spans="1:17" ht="12.75" customHeight="1" x14ac:dyDescent="0.25">
      <c r="A836" s="32">
        <v>4</v>
      </c>
      <c r="B836" s="27">
        <v>49</v>
      </c>
      <c r="C836" s="33" t="s">
        <v>18</v>
      </c>
      <c r="D836" s="28">
        <v>125774</v>
      </c>
      <c r="E836" s="33" t="s">
        <v>114</v>
      </c>
      <c r="F836" s="33" t="s">
        <v>3213</v>
      </c>
      <c r="G836" s="33" t="s">
        <v>11179</v>
      </c>
      <c r="H836" s="28">
        <v>9.56</v>
      </c>
      <c r="I836" s="28">
        <v>11.74</v>
      </c>
      <c r="J836" s="28">
        <v>2.1800000000000002</v>
      </c>
      <c r="K836" s="28">
        <v>13.08</v>
      </c>
      <c r="L836" s="34">
        <v>2018907</v>
      </c>
      <c r="M836" s="35">
        <f t="shared" si="13"/>
        <v>154350.6880733945</v>
      </c>
      <c r="N836" s="36">
        <v>43077</v>
      </c>
      <c r="O836" s="59" t="s">
        <v>10721</v>
      </c>
      <c r="P836" s="26">
        <v>2018</v>
      </c>
      <c r="Q836" s="26"/>
    </row>
    <row r="837" spans="1:17" ht="12.75" customHeight="1" x14ac:dyDescent="0.25">
      <c r="A837" s="32">
        <v>4</v>
      </c>
      <c r="B837" s="27">
        <v>49</v>
      </c>
      <c r="C837" s="33" t="s">
        <v>18</v>
      </c>
      <c r="D837" s="28">
        <v>126335</v>
      </c>
      <c r="E837" s="33" t="s">
        <v>696</v>
      </c>
      <c r="F837" s="33" t="s">
        <v>3213</v>
      </c>
      <c r="G837" s="33" t="s">
        <v>4827</v>
      </c>
      <c r="H837" s="28">
        <v>6</v>
      </c>
      <c r="I837" s="28">
        <v>8.98</v>
      </c>
      <c r="J837" s="28">
        <v>2.98</v>
      </c>
      <c r="K837" s="28">
        <v>17.5671</v>
      </c>
      <c r="L837" s="34">
        <v>2819617</v>
      </c>
      <c r="M837" s="35">
        <f t="shared" si="13"/>
        <v>160505.54730148971</v>
      </c>
      <c r="N837" s="36">
        <v>43231</v>
      </c>
      <c r="O837" s="33" t="s">
        <v>900</v>
      </c>
      <c r="P837" s="26">
        <v>2018</v>
      </c>
      <c r="Q837" s="26"/>
    </row>
    <row r="838" spans="1:17" ht="12.75" customHeight="1" x14ac:dyDescent="0.25">
      <c r="A838" s="32">
        <v>4</v>
      </c>
      <c r="B838" s="27">
        <v>49</v>
      </c>
      <c r="C838" s="33" t="s">
        <v>18</v>
      </c>
      <c r="D838" s="28">
        <v>126321</v>
      </c>
      <c r="E838" s="33" t="s">
        <v>523</v>
      </c>
      <c r="F838" s="33" t="s">
        <v>3213</v>
      </c>
      <c r="G838" s="33" t="s">
        <v>4820</v>
      </c>
      <c r="H838" s="28">
        <v>1.26</v>
      </c>
      <c r="I838" s="28">
        <v>6.13</v>
      </c>
      <c r="J838" s="28">
        <v>4.87</v>
      </c>
      <c r="K838" s="28">
        <v>29.911539999999999</v>
      </c>
      <c r="L838" s="34">
        <v>3815389</v>
      </c>
      <c r="M838" s="35">
        <f t="shared" si="13"/>
        <v>127555.75272954853</v>
      </c>
      <c r="N838" s="36">
        <v>43231</v>
      </c>
      <c r="O838" s="33" t="s">
        <v>900</v>
      </c>
      <c r="P838" s="26">
        <v>2018</v>
      </c>
      <c r="Q838" s="26"/>
    </row>
    <row r="839" spans="1:17" ht="12.75" customHeight="1" x14ac:dyDescent="0.25">
      <c r="A839" s="32">
        <v>4</v>
      </c>
      <c r="B839" s="27">
        <v>49</v>
      </c>
      <c r="C839" s="33" t="s">
        <v>18</v>
      </c>
      <c r="D839" s="28">
        <v>123946</v>
      </c>
      <c r="E839" s="33" t="s">
        <v>604</v>
      </c>
      <c r="F839" s="33" t="s">
        <v>3213</v>
      </c>
      <c r="G839" s="33" t="s">
        <v>11180</v>
      </c>
      <c r="H839" s="28">
        <v>8.18</v>
      </c>
      <c r="I839" s="28">
        <v>10.75</v>
      </c>
      <c r="J839" s="28">
        <v>2.57</v>
      </c>
      <c r="K839" s="28">
        <v>15.42</v>
      </c>
      <c r="L839" s="34">
        <v>1523609</v>
      </c>
      <c r="M839" s="35">
        <f t="shared" si="13"/>
        <v>98807.328145265885</v>
      </c>
      <c r="N839" s="36">
        <v>43140</v>
      </c>
      <c r="O839" s="33" t="s">
        <v>900</v>
      </c>
      <c r="P839" s="26">
        <v>2018</v>
      </c>
      <c r="Q839" s="26"/>
    </row>
    <row r="840" spans="1:17" ht="12.75" customHeight="1" x14ac:dyDescent="0.25">
      <c r="A840" s="26">
        <v>4</v>
      </c>
      <c r="B840" s="26">
        <f>VLOOKUP(C840,[1]Sheet6!B:D,3,FALSE)</f>
        <v>49</v>
      </c>
      <c r="C840" s="26" t="s">
        <v>18</v>
      </c>
      <c r="D840" s="26">
        <v>127621</v>
      </c>
      <c r="E840" s="26" t="s">
        <v>114</v>
      </c>
      <c r="F840" s="26" t="s">
        <v>3213</v>
      </c>
      <c r="G840" s="26" t="s">
        <v>5605</v>
      </c>
      <c r="H840" s="26">
        <v>1.1000000000000001</v>
      </c>
      <c r="I840" s="26">
        <v>4.95</v>
      </c>
      <c r="J840" s="26">
        <v>3.85</v>
      </c>
      <c r="K840" s="26">
        <v>21.783300000000001</v>
      </c>
      <c r="L840" s="34">
        <v>3796082</v>
      </c>
      <c r="M840" s="35">
        <f t="shared" si="13"/>
        <v>174265.69895286756</v>
      </c>
      <c r="N840" s="49">
        <v>43441</v>
      </c>
      <c r="O840" s="26" t="s">
        <v>10721</v>
      </c>
      <c r="P840" s="26">
        <v>2019</v>
      </c>
      <c r="Q840" s="26"/>
    </row>
    <row r="841" spans="1:17" ht="12.75" customHeight="1" x14ac:dyDescent="0.25">
      <c r="A841" s="26">
        <v>4</v>
      </c>
      <c r="B841" s="26">
        <f>VLOOKUP(C841,[1]Sheet6!B:D,3,FALSE)</f>
        <v>49</v>
      </c>
      <c r="C841" s="26" t="s">
        <v>18</v>
      </c>
      <c r="D841" s="26">
        <v>127616</v>
      </c>
      <c r="E841" s="26" t="s">
        <v>146</v>
      </c>
      <c r="F841" s="26" t="s">
        <v>3213</v>
      </c>
      <c r="G841" s="26" t="s">
        <v>5599</v>
      </c>
      <c r="H841" s="26">
        <v>0</v>
      </c>
      <c r="I841" s="26">
        <v>3.56</v>
      </c>
      <c r="J841" s="26">
        <v>3.56</v>
      </c>
      <c r="K841" s="26">
        <v>28.48</v>
      </c>
      <c r="L841" s="34">
        <v>4368312</v>
      </c>
      <c r="M841" s="35">
        <f t="shared" si="13"/>
        <v>153381.74157303371</v>
      </c>
      <c r="N841" s="49">
        <v>43441</v>
      </c>
      <c r="O841" s="26" t="s">
        <v>10721</v>
      </c>
      <c r="P841" s="26">
        <v>2019</v>
      </c>
      <c r="Q841" s="26"/>
    </row>
    <row r="842" spans="1:17" ht="12.75" customHeight="1" x14ac:dyDescent="0.25">
      <c r="A842" s="26">
        <v>4</v>
      </c>
      <c r="B842" s="26">
        <f>VLOOKUP(C842,[1]Sheet6!B:D,3,FALSE)</f>
        <v>49</v>
      </c>
      <c r="C842" s="26" t="s">
        <v>18</v>
      </c>
      <c r="D842" s="26">
        <v>127355</v>
      </c>
      <c r="E842" s="26" t="s">
        <v>1089</v>
      </c>
      <c r="F842" s="26" t="s">
        <v>3213</v>
      </c>
      <c r="G842" s="26" t="s">
        <v>5459</v>
      </c>
      <c r="H842" s="26">
        <v>21.92</v>
      </c>
      <c r="I842" s="26">
        <v>23.89</v>
      </c>
      <c r="J842" s="26">
        <v>1.97</v>
      </c>
      <c r="K842" s="26">
        <v>7.9430399999999999</v>
      </c>
      <c r="L842" s="34">
        <v>1238865</v>
      </c>
      <c r="M842" s="35">
        <f t="shared" si="13"/>
        <v>155968.62158569013</v>
      </c>
      <c r="N842" s="49">
        <v>43595</v>
      </c>
      <c r="O842" s="26" t="s">
        <v>900</v>
      </c>
      <c r="P842" s="26">
        <v>2019</v>
      </c>
      <c r="Q842" s="26"/>
    </row>
    <row r="843" spans="1:17" ht="12.75" customHeight="1" x14ac:dyDescent="0.25">
      <c r="A843" s="26">
        <v>4</v>
      </c>
      <c r="B843" s="26">
        <f>VLOOKUP(C843,[1]Sheet6!B:D,3,FALSE)</f>
        <v>49</v>
      </c>
      <c r="C843" s="26" t="s">
        <v>18</v>
      </c>
      <c r="D843" s="26">
        <v>126315</v>
      </c>
      <c r="E843" s="26" t="s">
        <v>348</v>
      </c>
      <c r="F843" s="26" t="s">
        <v>3213</v>
      </c>
      <c r="G843" s="26" t="s">
        <v>4817</v>
      </c>
      <c r="H843" s="26">
        <v>4.62</v>
      </c>
      <c r="I843" s="26">
        <v>8</v>
      </c>
      <c r="J843" s="26">
        <v>3.38</v>
      </c>
      <c r="K843" s="26">
        <v>15.1762</v>
      </c>
      <c r="L843" s="34">
        <v>2324000</v>
      </c>
      <c r="M843" s="35">
        <f t="shared" si="13"/>
        <v>153134.51325101146</v>
      </c>
      <c r="N843" s="49">
        <v>43595</v>
      </c>
      <c r="O843" s="26" t="s">
        <v>900</v>
      </c>
      <c r="P843" s="26">
        <v>2019</v>
      </c>
      <c r="Q843" s="26"/>
    </row>
    <row r="844" spans="1:17" ht="12.75" customHeight="1" x14ac:dyDescent="0.25">
      <c r="A844" s="26">
        <v>4</v>
      </c>
      <c r="B844" s="26">
        <f>VLOOKUP(C844,[1]Sheet6!B:D,3,FALSE)</f>
        <v>49</v>
      </c>
      <c r="C844" s="26" t="s">
        <v>304</v>
      </c>
      <c r="D844" s="26">
        <v>127337</v>
      </c>
      <c r="E844" s="26" t="s">
        <v>348</v>
      </c>
      <c r="F844" s="26" t="s">
        <v>3213</v>
      </c>
      <c r="G844" s="26" t="s">
        <v>5440</v>
      </c>
      <c r="H844" s="26">
        <v>15.4</v>
      </c>
      <c r="I844" s="26">
        <v>18.79</v>
      </c>
      <c r="J844" s="26">
        <v>3.39</v>
      </c>
      <c r="K844" s="26">
        <v>13.56</v>
      </c>
      <c r="L844" s="34">
        <v>2005198</v>
      </c>
      <c r="M844" s="35">
        <f t="shared" si="13"/>
        <v>147875.95870206491</v>
      </c>
      <c r="N844" s="49">
        <v>43686</v>
      </c>
      <c r="O844" s="26" t="s">
        <v>900</v>
      </c>
      <c r="P844" s="26">
        <v>2019</v>
      </c>
      <c r="Q844" s="26"/>
    </row>
    <row r="845" spans="1:17" ht="12.75" customHeight="1" x14ac:dyDescent="0.25">
      <c r="A845" s="26">
        <v>4</v>
      </c>
      <c r="B845" s="26">
        <f>VLOOKUP(C845,[1]Sheet6!B:D,3,FALSE)</f>
        <v>49</v>
      </c>
      <c r="C845" s="26" t="s">
        <v>18</v>
      </c>
      <c r="D845" s="26">
        <v>127339</v>
      </c>
      <c r="E845" s="26" t="s">
        <v>523</v>
      </c>
      <c r="F845" s="26" t="s">
        <v>3213</v>
      </c>
      <c r="G845" s="26" t="s">
        <v>5441</v>
      </c>
      <c r="H845" s="26">
        <v>6.13</v>
      </c>
      <c r="I845" s="26">
        <v>12.43</v>
      </c>
      <c r="J845" s="26">
        <v>6.3</v>
      </c>
      <c r="K845" s="26">
        <v>26.598600000000001</v>
      </c>
      <c r="L845" s="34">
        <v>3726874</v>
      </c>
      <c r="M845" s="35">
        <f t="shared" si="13"/>
        <v>140115.41960855082</v>
      </c>
      <c r="N845" s="49">
        <v>43553</v>
      </c>
      <c r="O845" s="26" t="s">
        <v>900</v>
      </c>
      <c r="P845" s="26">
        <v>2019</v>
      </c>
      <c r="Q845" s="26"/>
    </row>
    <row r="846" spans="1:17" ht="12.75" customHeight="1" x14ac:dyDescent="0.25">
      <c r="A846" s="26">
        <v>4</v>
      </c>
      <c r="B846" s="26">
        <f>VLOOKUP(C846,[1]Sheet6!B:D,3,FALSE)</f>
        <v>49</v>
      </c>
      <c r="C846" s="26" t="s">
        <v>18</v>
      </c>
      <c r="D846" s="26">
        <v>127340</v>
      </c>
      <c r="E846" s="26" t="s">
        <v>523</v>
      </c>
      <c r="F846" s="26" t="s">
        <v>3213</v>
      </c>
      <c r="G846" s="26" t="s">
        <v>5442</v>
      </c>
      <c r="H846" s="26">
        <v>1.655</v>
      </c>
      <c r="I846" s="26">
        <v>7.47</v>
      </c>
      <c r="J846" s="26">
        <v>5.82</v>
      </c>
      <c r="K846" s="26">
        <v>23.832899999999999</v>
      </c>
      <c r="L846" s="34">
        <v>1705120</v>
      </c>
      <c r="M846" s="35">
        <f t="shared" si="13"/>
        <v>71544.797317993201</v>
      </c>
      <c r="N846" s="49">
        <v>43595</v>
      </c>
      <c r="O846" s="26" t="s">
        <v>900</v>
      </c>
      <c r="P846" s="26">
        <v>2019</v>
      </c>
      <c r="Q846" s="26"/>
    </row>
    <row r="847" spans="1:17" ht="12.75" customHeight="1" x14ac:dyDescent="0.25">
      <c r="A847" s="26">
        <v>2</v>
      </c>
      <c r="B847" s="26">
        <f>VLOOKUP(C847,[1]Sheet6!B:D,3,FALSE)</f>
        <v>27</v>
      </c>
      <c r="C847" s="26" t="s">
        <v>278</v>
      </c>
      <c r="D847" s="26">
        <v>127892</v>
      </c>
      <c r="E847" s="26" t="s">
        <v>448</v>
      </c>
      <c r="F847" s="26" t="s">
        <v>5871</v>
      </c>
      <c r="G847" s="26" t="s">
        <v>5870</v>
      </c>
      <c r="H847" s="26">
        <v>15.97</v>
      </c>
      <c r="I847" s="26">
        <v>20.07</v>
      </c>
      <c r="J847" s="26">
        <v>4.0999999999999996</v>
      </c>
      <c r="K847" s="26">
        <v>4.9774000000000003</v>
      </c>
      <c r="L847" s="34">
        <v>1042024</v>
      </c>
      <c r="M847" s="35">
        <f t="shared" si="13"/>
        <v>209351.06682203559</v>
      </c>
      <c r="N847" s="49">
        <v>43595</v>
      </c>
      <c r="O847" s="26" t="s">
        <v>900</v>
      </c>
      <c r="P847" s="26">
        <v>2019</v>
      </c>
      <c r="Q847" s="26"/>
    </row>
    <row r="848" spans="1:17" ht="12.75" customHeight="1" x14ac:dyDescent="0.25">
      <c r="A848" s="32">
        <v>2</v>
      </c>
      <c r="B848" s="27">
        <v>27</v>
      </c>
      <c r="C848" s="33" t="s">
        <v>316</v>
      </c>
      <c r="D848" s="28">
        <v>126161</v>
      </c>
      <c r="E848" s="33" t="s">
        <v>448</v>
      </c>
      <c r="F848" s="59" t="s">
        <v>4720</v>
      </c>
      <c r="G848" s="33" t="s">
        <v>4721</v>
      </c>
      <c r="H848" s="28">
        <v>0</v>
      </c>
      <c r="I848" s="28">
        <v>4.2</v>
      </c>
      <c r="J848" s="28">
        <v>4.2</v>
      </c>
      <c r="K848" s="28">
        <v>16.8</v>
      </c>
      <c r="L848" s="34">
        <v>1621603</v>
      </c>
      <c r="M848" s="35">
        <f t="shared" si="13"/>
        <v>96523.988095238092</v>
      </c>
      <c r="N848" s="36">
        <v>43273</v>
      </c>
      <c r="O848" s="33" t="s">
        <v>900</v>
      </c>
      <c r="P848" s="26">
        <v>2018</v>
      </c>
      <c r="Q848" s="26"/>
    </row>
    <row r="849" spans="1:17" ht="12.75" customHeight="1" x14ac:dyDescent="0.25">
      <c r="A849" s="32">
        <v>2</v>
      </c>
      <c r="B849" s="27">
        <v>27</v>
      </c>
      <c r="C849" s="33" t="s">
        <v>284</v>
      </c>
      <c r="D849" s="28">
        <v>126533</v>
      </c>
      <c r="E849" s="33" t="s">
        <v>4713</v>
      </c>
      <c r="F849" s="59" t="s">
        <v>4720</v>
      </c>
      <c r="G849" s="33" t="s">
        <v>4912</v>
      </c>
      <c r="H849" s="28">
        <v>8.98</v>
      </c>
      <c r="I849" s="28">
        <v>12.56</v>
      </c>
      <c r="J849" s="28">
        <v>3.58</v>
      </c>
      <c r="K849" s="28">
        <v>7.16</v>
      </c>
      <c r="L849" s="34">
        <v>475620</v>
      </c>
      <c r="M849" s="35">
        <f t="shared" si="13"/>
        <v>66427.374301675984</v>
      </c>
      <c r="N849" s="36">
        <v>43231</v>
      </c>
      <c r="O849" s="33" t="s">
        <v>900</v>
      </c>
      <c r="P849" s="26">
        <v>2018</v>
      </c>
      <c r="Q849" s="26"/>
    </row>
    <row r="850" spans="1:17" ht="12.75" customHeight="1" x14ac:dyDescent="0.25">
      <c r="A850" s="32">
        <v>2</v>
      </c>
      <c r="B850" s="27">
        <v>27</v>
      </c>
      <c r="C850" s="33" t="s">
        <v>278</v>
      </c>
      <c r="D850" s="28">
        <v>126534</v>
      </c>
      <c r="E850" s="33" t="s">
        <v>4713</v>
      </c>
      <c r="F850" s="59" t="s">
        <v>4720</v>
      </c>
      <c r="G850" s="33" t="s">
        <v>4913</v>
      </c>
      <c r="H850" s="28">
        <v>0</v>
      </c>
      <c r="I850" s="28">
        <v>0.4</v>
      </c>
      <c r="J850" s="28">
        <v>0.4</v>
      </c>
      <c r="K850" s="28">
        <v>0.8</v>
      </c>
      <c r="L850" s="34">
        <v>52767</v>
      </c>
      <c r="M850" s="35">
        <f t="shared" si="13"/>
        <v>65958.75</v>
      </c>
      <c r="N850" s="36">
        <v>43231</v>
      </c>
      <c r="O850" s="33" t="s">
        <v>900</v>
      </c>
      <c r="P850" s="26">
        <v>2018</v>
      </c>
      <c r="Q850" s="26"/>
    </row>
    <row r="851" spans="1:17" ht="12.75" customHeight="1" x14ac:dyDescent="0.25">
      <c r="A851" s="32">
        <v>2</v>
      </c>
      <c r="B851" s="27">
        <v>27</v>
      </c>
      <c r="C851" s="33" t="s">
        <v>284</v>
      </c>
      <c r="D851" s="28">
        <v>126535</v>
      </c>
      <c r="E851" s="33" t="s">
        <v>4713</v>
      </c>
      <c r="F851" s="59" t="s">
        <v>4720</v>
      </c>
      <c r="G851" s="33" t="s">
        <v>4914</v>
      </c>
      <c r="H851" s="28">
        <v>0</v>
      </c>
      <c r="I851" s="28">
        <v>1.36</v>
      </c>
      <c r="J851" s="28">
        <v>1.36</v>
      </c>
      <c r="K851" s="28">
        <v>2.72</v>
      </c>
      <c r="L851" s="34">
        <v>179380</v>
      </c>
      <c r="M851" s="35">
        <f t="shared" si="13"/>
        <v>65948.529411764699</v>
      </c>
      <c r="N851" s="36">
        <v>43231</v>
      </c>
      <c r="O851" s="33" t="s">
        <v>900</v>
      </c>
      <c r="P851" s="26">
        <v>2018</v>
      </c>
      <c r="Q851" s="26"/>
    </row>
    <row r="852" spans="1:17" ht="12.75" customHeight="1" x14ac:dyDescent="0.25">
      <c r="A852" s="32">
        <v>2</v>
      </c>
      <c r="B852" s="27">
        <v>27</v>
      </c>
      <c r="C852" s="33" t="s">
        <v>212</v>
      </c>
      <c r="D852" s="28">
        <v>126530</v>
      </c>
      <c r="E852" s="33" t="s">
        <v>442</v>
      </c>
      <c r="F852" s="59" t="s">
        <v>4720</v>
      </c>
      <c r="G852" s="33" t="s">
        <v>4908</v>
      </c>
      <c r="H852" s="28">
        <v>5.48</v>
      </c>
      <c r="I852" s="28">
        <v>11</v>
      </c>
      <c r="J852" s="28">
        <v>5.52</v>
      </c>
      <c r="K852" s="28">
        <v>11.04</v>
      </c>
      <c r="L852" s="34">
        <v>1068560</v>
      </c>
      <c r="M852" s="35">
        <f t="shared" si="13"/>
        <v>96789.855072463775</v>
      </c>
      <c r="N852" s="36">
        <v>43273</v>
      </c>
      <c r="O852" s="33" t="s">
        <v>900</v>
      </c>
      <c r="P852" s="26">
        <v>2018</v>
      </c>
      <c r="Q852" s="26"/>
    </row>
    <row r="853" spans="1:17" ht="12.75" customHeight="1" x14ac:dyDescent="0.25">
      <c r="A853" s="32">
        <v>2</v>
      </c>
      <c r="B853" s="27">
        <v>27</v>
      </c>
      <c r="C853" s="33" t="s">
        <v>241</v>
      </c>
      <c r="D853" s="28">
        <v>126160</v>
      </c>
      <c r="E853" s="33" t="s">
        <v>460</v>
      </c>
      <c r="F853" s="59" t="s">
        <v>4720</v>
      </c>
      <c r="G853" s="33" t="s">
        <v>4719</v>
      </c>
      <c r="H853" s="28">
        <v>10.94</v>
      </c>
      <c r="I853" s="28">
        <v>17.149999999999999</v>
      </c>
      <c r="J853" s="28">
        <v>6.21</v>
      </c>
      <c r="K853" s="28">
        <v>12.42</v>
      </c>
      <c r="L853" s="34">
        <v>859444</v>
      </c>
      <c r="M853" s="35">
        <f t="shared" si="13"/>
        <v>69198.389694041864</v>
      </c>
      <c r="N853" s="36">
        <v>43231</v>
      </c>
      <c r="O853" s="33" t="s">
        <v>900</v>
      </c>
      <c r="P853" s="26">
        <v>2018</v>
      </c>
      <c r="Q853" s="26"/>
    </row>
    <row r="854" spans="1:17" ht="12.75" customHeight="1" x14ac:dyDescent="0.25">
      <c r="A854" s="26">
        <v>2</v>
      </c>
      <c r="B854" s="27">
        <v>27</v>
      </c>
      <c r="C854" s="26" t="s">
        <v>278</v>
      </c>
      <c r="D854" s="28">
        <v>124914</v>
      </c>
      <c r="E854" s="26" t="s">
        <v>448</v>
      </c>
      <c r="F854" s="26" t="s">
        <v>8120</v>
      </c>
      <c r="G854" s="26" t="s">
        <v>11181</v>
      </c>
      <c r="H854" s="26">
        <v>20.07</v>
      </c>
      <c r="I854" s="26">
        <v>23.99</v>
      </c>
      <c r="J854" s="26">
        <v>3.92</v>
      </c>
      <c r="K854" s="26">
        <v>8.2908000000000008</v>
      </c>
      <c r="L854" s="26">
        <v>587029</v>
      </c>
      <c r="M854" s="29">
        <f t="shared" si="13"/>
        <v>70804.868046509378</v>
      </c>
      <c r="N854" s="30">
        <v>42825</v>
      </c>
      <c r="O854" s="26" t="s">
        <v>900</v>
      </c>
      <c r="P854" s="26">
        <v>2017</v>
      </c>
      <c r="Q854" s="26"/>
    </row>
    <row r="855" spans="1:17" ht="12.75" customHeight="1" x14ac:dyDescent="0.25">
      <c r="A855" s="26">
        <v>2</v>
      </c>
      <c r="B855" s="27">
        <v>27</v>
      </c>
      <c r="C855" s="26" t="s">
        <v>280</v>
      </c>
      <c r="D855" s="28">
        <v>124915</v>
      </c>
      <c r="E855" s="26" t="s">
        <v>448</v>
      </c>
      <c r="F855" s="26" t="s">
        <v>8120</v>
      </c>
      <c r="G855" s="26" t="s">
        <v>11182</v>
      </c>
      <c r="H855" s="26">
        <v>0</v>
      </c>
      <c r="I855" s="26">
        <v>2.31</v>
      </c>
      <c r="J855" s="26">
        <v>2.31</v>
      </c>
      <c r="K855" s="26">
        <v>4.62</v>
      </c>
      <c r="L855" s="26">
        <v>329588</v>
      </c>
      <c r="M855" s="29">
        <f t="shared" si="13"/>
        <v>71339.393939393936</v>
      </c>
      <c r="N855" s="30">
        <v>42825</v>
      </c>
      <c r="O855" s="26" t="s">
        <v>900</v>
      </c>
      <c r="P855" s="26">
        <v>2017</v>
      </c>
      <c r="Q855" s="26"/>
    </row>
    <row r="856" spans="1:17" ht="12.75" customHeight="1" x14ac:dyDescent="0.25">
      <c r="A856" s="40">
        <v>2</v>
      </c>
      <c r="B856" s="27">
        <v>27</v>
      </c>
      <c r="C856" s="40" t="s">
        <v>212</v>
      </c>
      <c r="D856" s="28">
        <v>122841</v>
      </c>
      <c r="E856" s="41" t="s">
        <v>450</v>
      </c>
      <c r="F856" s="41" t="s">
        <v>11183</v>
      </c>
      <c r="G856" s="41" t="s">
        <v>3260</v>
      </c>
      <c r="H856" s="42">
        <v>23.1</v>
      </c>
      <c r="I856" s="42">
        <v>27.9</v>
      </c>
      <c r="J856" s="42">
        <v>3.1</v>
      </c>
      <c r="K856" s="42">
        <v>4.03</v>
      </c>
      <c r="L856" s="43">
        <v>372000</v>
      </c>
      <c r="M856" s="44">
        <f t="shared" si="13"/>
        <v>92307.692307692298</v>
      </c>
      <c r="N856" s="30">
        <v>42545</v>
      </c>
      <c r="O856" s="30" t="s">
        <v>900</v>
      </c>
      <c r="P856" s="26">
        <v>2016</v>
      </c>
      <c r="Q856" s="41"/>
    </row>
    <row r="857" spans="1:17" ht="12.75" customHeight="1" x14ac:dyDescent="0.25">
      <c r="A857" s="40">
        <v>2</v>
      </c>
      <c r="B857" s="27">
        <v>27</v>
      </c>
      <c r="C857" s="40" t="s">
        <v>280</v>
      </c>
      <c r="D857" s="28">
        <v>123320</v>
      </c>
      <c r="E857" s="41" t="s">
        <v>450</v>
      </c>
      <c r="F857" s="41" t="s">
        <v>11183</v>
      </c>
      <c r="G857" s="41" t="s">
        <v>3422</v>
      </c>
      <c r="H857" s="42">
        <v>1.45</v>
      </c>
      <c r="I857" s="42">
        <v>7.04</v>
      </c>
      <c r="J857" s="42">
        <v>5.59</v>
      </c>
      <c r="K857" s="42">
        <v>11.18</v>
      </c>
      <c r="L857" s="43">
        <v>570000</v>
      </c>
      <c r="M857" s="44">
        <f t="shared" si="13"/>
        <v>50983.899821109124</v>
      </c>
      <c r="N857" s="30">
        <v>42545</v>
      </c>
      <c r="O857" s="30" t="s">
        <v>900</v>
      </c>
      <c r="P857" s="26">
        <v>2016</v>
      </c>
      <c r="Q857" s="41"/>
    </row>
    <row r="858" spans="1:17" ht="12.75" customHeight="1" x14ac:dyDescent="0.25">
      <c r="A858" s="40">
        <v>2</v>
      </c>
      <c r="B858" s="27">
        <v>27</v>
      </c>
      <c r="C858" s="40" t="s">
        <v>278</v>
      </c>
      <c r="D858" s="28">
        <v>122122</v>
      </c>
      <c r="E858" s="41" t="s">
        <v>322</v>
      </c>
      <c r="F858" s="41" t="s">
        <v>11183</v>
      </c>
      <c r="G858" s="41" t="s">
        <v>11184</v>
      </c>
      <c r="H858" s="42">
        <v>0</v>
      </c>
      <c r="I858" s="42">
        <v>5.63</v>
      </c>
      <c r="J858" s="42">
        <v>5.63</v>
      </c>
      <c r="K858" s="42">
        <v>11.26</v>
      </c>
      <c r="L858" s="43">
        <v>594000</v>
      </c>
      <c r="M858" s="44">
        <f t="shared" si="13"/>
        <v>52753.108348134992</v>
      </c>
      <c r="N858" s="30">
        <v>42461</v>
      </c>
      <c r="O858" s="30" t="s">
        <v>900</v>
      </c>
      <c r="P858" s="26">
        <v>2016</v>
      </c>
      <c r="Q858" s="41"/>
    </row>
    <row r="859" spans="1:17" ht="12.75" customHeight="1" x14ac:dyDescent="0.25">
      <c r="A859" s="40">
        <v>2</v>
      </c>
      <c r="B859" s="27">
        <v>27</v>
      </c>
      <c r="C859" s="41" t="s">
        <v>11185</v>
      </c>
      <c r="D859" s="28" t="s">
        <v>8792</v>
      </c>
      <c r="E859" s="41" t="s">
        <v>363</v>
      </c>
      <c r="F859" s="41" t="s">
        <v>6580</v>
      </c>
      <c r="G859" s="41" t="s">
        <v>11186</v>
      </c>
      <c r="H859" s="42">
        <v>20.2</v>
      </c>
      <c r="I859" s="42">
        <v>2.02</v>
      </c>
      <c r="J859" s="42">
        <v>3.97</v>
      </c>
      <c r="K859" s="42">
        <v>7.94</v>
      </c>
      <c r="L859" s="43">
        <v>511671</v>
      </c>
      <c r="M859" s="44">
        <f t="shared" si="13"/>
        <v>64442.191435768262</v>
      </c>
      <c r="N859" s="30">
        <v>42048</v>
      </c>
      <c r="O859" s="41" t="s">
        <v>900</v>
      </c>
      <c r="P859" s="26">
        <v>2015</v>
      </c>
      <c r="Q859" s="41"/>
    </row>
    <row r="860" spans="1:17" ht="12.75" customHeight="1" x14ac:dyDescent="0.25">
      <c r="A860" s="40">
        <v>2</v>
      </c>
      <c r="B860" s="27">
        <v>27</v>
      </c>
      <c r="C860" s="41" t="s">
        <v>280</v>
      </c>
      <c r="D860" s="28" t="s">
        <v>8140</v>
      </c>
      <c r="E860" s="41" t="s">
        <v>448</v>
      </c>
      <c r="F860" s="41" t="s">
        <v>6580</v>
      </c>
      <c r="G860" s="41" t="s">
        <v>11187</v>
      </c>
      <c r="H860" s="42">
        <v>8.51</v>
      </c>
      <c r="I860" s="42">
        <v>11.49</v>
      </c>
      <c r="J860" s="42">
        <v>2.9</v>
      </c>
      <c r="K860" s="42">
        <v>6.3713000000000015</v>
      </c>
      <c r="L860" s="43">
        <v>510977</v>
      </c>
      <c r="M860" s="44">
        <f t="shared" si="13"/>
        <v>80199.802238161734</v>
      </c>
      <c r="N860" s="30">
        <v>42139</v>
      </c>
      <c r="O860" s="41" t="s">
        <v>900</v>
      </c>
      <c r="P860" s="26">
        <v>2015</v>
      </c>
      <c r="Q860" s="41"/>
    </row>
    <row r="861" spans="1:17" ht="12.75" customHeight="1" x14ac:dyDescent="0.25">
      <c r="A861" s="40">
        <v>2</v>
      </c>
      <c r="B861" s="27">
        <v>27</v>
      </c>
      <c r="C861" s="40" t="s">
        <v>284</v>
      </c>
      <c r="D861" s="28">
        <v>84759.01</v>
      </c>
      <c r="E861" s="41" t="s">
        <v>119</v>
      </c>
      <c r="F861" s="41" t="s">
        <v>6580</v>
      </c>
      <c r="G861" s="41" t="s">
        <v>11188</v>
      </c>
      <c r="H861" s="42">
        <v>1.3</v>
      </c>
      <c r="I861" s="42">
        <v>5.28</v>
      </c>
      <c r="J861" s="42">
        <v>3.98</v>
      </c>
      <c r="K861" s="42">
        <v>7.96</v>
      </c>
      <c r="L861" s="43">
        <v>517000</v>
      </c>
      <c r="M861" s="44">
        <f t="shared" si="13"/>
        <v>64949.748743718592</v>
      </c>
      <c r="N861" s="45">
        <v>42195</v>
      </c>
      <c r="O861" s="36" t="s">
        <v>900</v>
      </c>
      <c r="P861" s="26">
        <v>2015</v>
      </c>
      <c r="Q861" s="33"/>
    </row>
    <row r="862" spans="1:17" ht="12.75" customHeight="1" x14ac:dyDescent="0.25">
      <c r="A862" s="40">
        <v>2</v>
      </c>
      <c r="B862" s="27">
        <v>28</v>
      </c>
      <c r="C862" s="41" t="s">
        <v>176</v>
      </c>
      <c r="D862" s="28" t="s">
        <v>9507</v>
      </c>
      <c r="E862" s="41" t="s">
        <v>450</v>
      </c>
      <c r="F862" s="41" t="s">
        <v>6580</v>
      </c>
      <c r="G862" s="41" t="s">
        <v>11189</v>
      </c>
      <c r="H862" s="42">
        <v>0</v>
      </c>
      <c r="I862" s="42">
        <v>5.7</v>
      </c>
      <c r="J862" s="42">
        <v>5.7</v>
      </c>
      <c r="K862" s="42">
        <v>11.4</v>
      </c>
      <c r="L862" s="43">
        <v>675763</v>
      </c>
      <c r="M862" s="44">
        <f t="shared" si="13"/>
        <v>59277.456140350878</v>
      </c>
      <c r="N862" s="30">
        <v>42139</v>
      </c>
      <c r="O862" s="41" t="s">
        <v>900</v>
      </c>
      <c r="P862" s="26">
        <v>2015</v>
      </c>
      <c r="Q862" s="41"/>
    </row>
    <row r="863" spans="1:17" ht="12.75" customHeight="1" x14ac:dyDescent="0.25">
      <c r="A863" s="40">
        <v>2</v>
      </c>
      <c r="B863" s="27">
        <v>28</v>
      </c>
      <c r="C863" s="41" t="s">
        <v>176</v>
      </c>
      <c r="D863" s="28" t="s">
        <v>10152</v>
      </c>
      <c r="E863" s="41" t="s">
        <v>450</v>
      </c>
      <c r="F863" s="41" t="s">
        <v>6580</v>
      </c>
      <c r="G863" s="41" t="s">
        <v>11190</v>
      </c>
      <c r="H863" s="42">
        <v>15.75</v>
      </c>
      <c r="I863" s="42">
        <v>21.79</v>
      </c>
      <c r="J863" s="42">
        <v>6.04</v>
      </c>
      <c r="K863" s="42">
        <v>12.08</v>
      </c>
      <c r="L863" s="43">
        <v>830122</v>
      </c>
      <c r="M863" s="44">
        <f t="shared" si="13"/>
        <v>68718.708609271518</v>
      </c>
      <c r="N863" s="30">
        <v>42139</v>
      </c>
      <c r="O863" s="41" t="s">
        <v>900</v>
      </c>
      <c r="P863" s="26">
        <v>2015</v>
      </c>
      <c r="Q863" s="41"/>
    </row>
    <row r="864" spans="1:17" ht="12.75" customHeight="1" x14ac:dyDescent="0.25">
      <c r="A864" s="40">
        <v>2</v>
      </c>
      <c r="B864" s="27">
        <v>29</v>
      </c>
      <c r="C864" s="41" t="s">
        <v>121</v>
      </c>
      <c r="D864" s="28" t="s">
        <v>8082</v>
      </c>
      <c r="E864" s="41" t="s">
        <v>369</v>
      </c>
      <c r="F864" s="41" t="s">
        <v>6580</v>
      </c>
      <c r="G864" s="41" t="s">
        <v>11191</v>
      </c>
      <c r="H864" s="42">
        <v>7.3</v>
      </c>
      <c r="I864" s="42">
        <v>12.23</v>
      </c>
      <c r="J864" s="42">
        <v>4.93</v>
      </c>
      <c r="K864" s="42">
        <v>19.971430000000002</v>
      </c>
      <c r="L864" s="43">
        <v>1161221</v>
      </c>
      <c r="M864" s="44">
        <f t="shared" si="13"/>
        <v>58144.108859505803</v>
      </c>
      <c r="N864" s="30">
        <v>42139</v>
      </c>
      <c r="O864" s="41" t="s">
        <v>900</v>
      </c>
      <c r="P864" s="26">
        <v>2015</v>
      </c>
      <c r="Q864" s="41"/>
    </row>
    <row r="865" spans="1:17" ht="12.75" customHeight="1" x14ac:dyDescent="0.25">
      <c r="A865" s="26">
        <v>2</v>
      </c>
      <c r="B865" s="26">
        <f>VLOOKUP(C865,[1]Sheet6!B:D,3,FALSE)</f>
        <v>27</v>
      </c>
      <c r="C865" s="26" t="s">
        <v>204</v>
      </c>
      <c r="D865" s="26">
        <v>126531</v>
      </c>
      <c r="E865" s="26" t="s">
        <v>4909</v>
      </c>
      <c r="F865" s="26" t="s">
        <v>6580</v>
      </c>
      <c r="G865" s="26" t="s">
        <v>4910</v>
      </c>
      <c r="H865" s="26">
        <v>0</v>
      </c>
      <c r="I865" s="26">
        <v>5.47</v>
      </c>
      <c r="J865" s="26">
        <v>5.47</v>
      </c>
      <c r="K865" s="26">
        <v>10.94</v>
      </c>
      <c r="L865" s="34">
        <v>416402</v>
      </c>
      <c r="M865" s="35">
        <f t="shared" si="13"/>
        <v>38062.340036563073</v>
      </c>
      <c r="N865" s="49">
        <v>43595</v>
      </c>
      <c r="O865" s="26" t="s">
        <v>900</v>
      </c>
      <c r="P865" s="26">
        <v>2019</v>
      </c>
      <c r="Q865" s="26"/>
    </row>
    <row r="866" spans="1:17" ht="12.75" customHeight="1" x14ac:dyDescent="0.25">
      <c r="A866" s="26">
        <v>2</v>
      </c>
      <c r="B866" s="26">
        <f>VLOOKUP(C866,[1]Sheet6!B:D,3,FALSE)</f>
        <v>27</v>
      </c>
      <c r="C866" s="26" t="s">
        <v>194</v>
      </c>
      <c r="D866" s="26">
        <v>127890</v>
      </c>
      <c r="E866" s="26" t="s">
        <v>3089</v>
      </c>
      <c r="F866" s="26" t="s">
        <v>6580</v>
      </c>
      <c r="G866" s="26" t="s">
        <v>11192</v>
      </c>
      <c r="H866" s="26">
        <v>3.37</v>
      </c>
      <c r="I866" s="26">
        <v>6.79</v>
      </c>
      <c r="J866" s="26">
        <v>3.42</v>
      </c>
      <c r="K866" s="26">
        <v>7.9344000000000001</v>
      </c>
      <c r="L866" s="34">
        <v>565799</v>
      </c>
      <c r="M866" s="35">
        <f t="shared" si="13"/>
        <v>71309.613833434152</v>
      </c>
      <c r="N866" s="49">
        <v>43595</v>
      </c>
      <c r="O866" s="26" t="s">
        <v>900</v>
      </c>
      <c r="P866" s="26">
        <v>2019</v>
      </c>
      <c r="Q866" s="26"/>
    </row>
    <row r="867" spans="1:17" ht="12.75" customHeight="1" x14ac:dyDescent="0.25">
      <c r="A867" s="26">
        <v>2</v>
      </c>
      <c r="B867" s="27">
        <v>28</v>
      </c>
      <c r="C867" s="26" t="s">
        <v>176</v>
      </c>
      <c r="D867" s="28">
        <v>124934</v>
      </c>
      <c r="E867" s="26" t="s">
        <v>450</v>
      </c>
      <c r="F867" s="26" t="s">
        <v>6580</v>
      </c>
      <c r="G867" s="26" t="s">
        <v>4113</v>
      </c>
      <c r="H867" s="26">
        <v>5.8</v>
      </c>
      <c r="I867" s="26">
        <v>13.25</v>
      </c>
      <c r="J867" s="26">
        <v>7.45</v>
      </c>
      <c r="K867" s="26">
        <v>14.9</v>
      </c>
      <c r="L867" s="26">
        <v>837810</v>
      </c>
      <c r="M867" s="29">
        <f t="shared" si="13"/>
        <v>56228.859060402683</v>
      </c>
      <c r="N867" s="30">
        <v>42867</v>
      </c>
      <c r="O867" s="26" t="s">
        <v>900</v>
      </c>
      <c r="P867" s="26">
        <v>2017</v>
      </c>
      <c r="Q867" s="26"/>
    </row>
    <row r="868" spans="1:17" ht="12.75" customHeight="1" x14ac:dyDescent="0.25">
      <c r="A868" s="26">
        <v>3</v>
      </c>
      <c r="B868" s="26">
        <f>VLOOKUP(C868,[1]Sheet6!B:D,3,FALSE)</f>
        <v>38</v>
      </c>
      <c r="C868" s="26" t="s">
        <v>237</v>
      </c>
      <c r="D868" s="26">
        <v>126462</v>
      </c>
      <c r="E868" s="26" t="s">
        <v>4858</v>
      </c>
      <c r="F868" s="26" t="s">
        <v>6580</v>
      </c>
      <c r="G868" s="26" t="s">
        <v>10426</v>
      </c>
      <c r="H868" s="26">
        <v>0</v>
      </c>
      <c r="I868" s="26">
        <v>2.35</v>
      </c>
      <c r="J868" s="26">
        <v>2.35</v>
      </c>
      <c r="K868" s="26">
        <v>4.7</v>
      </c>
      <c r="L868" s="34">
        <v>256822</v>
      </c>
      <c r="M868" s="35">
        <f t="shared" si="13"/>
        <v>54642.978723404252</v>
      </c>
      <c r="N868" s="49">
        <v>43504</v>
      </c>
      <c r="O868" s="26" t="s">
        <v>900</v>
      </c>
      <c r="P868" s="26">
        <v>2019</v>
      </c>
      <c r="Q868" s="26"/>
    </row>
    <row r="869" spans="1:17" ht="12.75" customHeight="1" x14ac:dyDescent="0.25">
      <c r="A869" s="26">
        <v>3</v>
      </c>
      <c r="B869" s="26">
        <f>VLOOKUP(C869,[1]Sheet6!B:D,3,FALSE)</f>
        <v>38</v>
      </c>
      <c r="C869" s="26" t="s">
        <v>300</v>
      </c>
      <c r="D869" s="26">
        <v>126463</v>
      </c>
      <c r="E869" s="26" t="s">
        <v>4858</v>
      </c>
      <c r="F869" s="26" t="s">
        <v>6580</v>
      </c>
      <c r="G869" s="26" t="s">
        <v>4859</v>
      </c>
      <c r="H869" s="26">
        <v>0</v>
      </c>
      <c r="I869" s="26">
        <v>3.74</v>
      </c>
      <c r="J869" s="26">
        <v>3.74</v>
      </c>
      <c r="K869" s="26">
        <v>7.5174000000000003</v>
      </c>
      <c r="L869" s="34">
        <v>30870</v>
      </c>
      <c r="M869" s="35">
        <f t="shared" si="13"/>
        <v>4106.4729826801822</v>
      </c>
      <c r="N869" s="49">
        <v>43504</v>
      </c>
      <c r="O869" s="26" t="s">
        <v>900</v>
      </c>
      <c r="P869" s="26">
        <v>2019</v>
      </c>
      <c r="Q869" s="26"/>
    </row>
    <row r="870" spans="1:17" ht="12.75" customHeight="1" x14ac:dyDescent="0.25">
      <c r="A870" s="26">
        <v>3</v>
      </c>
      <c r="B870" s="26">
        <f>VLOOKUP(C870,[1]Sheet6!B:D,3,FALSE)</f>
        <v>38</v>
      </c>
      <c r="C870" s="26" t="s">
        <v>188</v>
      </c>
      <c r="D870" s="26">
        <v>127330</v>
      </c>
      <c r="E870" s="26" t="s">
        <v>3724</v>
      </c>
      <c r="F870" s="26" t="s">
        <v>6580</v>
      </c>
      <c r="G870" s="26" t="s">
        <v>11193</v>
      </c>
      <c r="H870" s="26">
        <v>0</v>
      </c>
      <c r="I870" s="26">
        <v>2.78</v>
      </c>
      <c r="J870" s="26">
        <v>2.78</v>
      </c>
      <c r="K870" s="26">
        <v>7.7839999999999998</v>
      </c>
      <c r="L870" s="34">
        <v>600783</v>
      </c>
      <c r="M870" s="35">
        <f t="shared" si="13"/>
        <v>77181.783144912639</v>
      </c>
      <c r="N870" s="49">
        <v>43637</v>
      </c>
      <c r="O870" s="26" t="s">
        <v>900</v>
      </c>
      <c r="P870" s="26">
        <v>2019</v>
      </c>
      <c r="Q870" s="26"/>
    </row>
    <row r="871" spans="1:17" ht="12.75" customHeight="1" x14ac:dyDescent="0.25">
      <c r="A871" s="26">
        <v>3</v>
      </c>
      <c r="B871" s="26">
        <f>VLOOKUP(C871,[1]Sheet6!B:D,3,FALSE)</f>
        <v>38</v>
      </c>
      <c r="C871" s="26" t="s">
        <v>188</v>
      </c>
      <c r="D871" s="26">
        <v>126469</v>
      </c>
      <c r="E871" s="26" t="s">
        <v>3724</v>
      </c>
      <c r="F871" s="26" t="s">
        <v>6580</v>
      </c>
      <c r="G871" s="26" t="s">
        <v>4862</v>
      </c>
      <c r="H871" s="26">
        <v>16.52</v>
      </c>
      <c r="I871" s="26">
        <v>26.01</v>
      </c>
      <c r="J871" s="26">
        <v>9.49</v>
      </c>
      <c r="K871" s="26">
        <v>19.008469999999999</v>
      </c>
      <c r="L871" s="34">
        <v>1242644</v>
      </c>
      <c r="M871" s="35">
        <f t="shared" si="13"/>
        <v>65373.173117036778</v>
      </c>
      <c r="N871" s="49">
        <v>43553</v>
      </c>
      <c r="O871" s="26" t="s">
        <v>900</v>
      </c>
      <c r="P871" s="26">
        <v>2019</v>
      </c>
      <c r="Q871" s="26"/>
    </row>
    <row r="872" spans="1:17" ht="12.75" customHeight="1" x14ac:dyDescent="0.25">
      <c r="A872" s="26">
        <v>3</v>
      </c>
      <c r="B872" s="26">
        <f>VLOOKUP(C872,[1]Sheet6!B:D,3,FALSE)</f>
        <v>38</v>
      </c>
      <c r="C872" s="26" t="s">
        <v>188</v>
      </c>
      <c r="D872" s="26">
        <v>127325</v>
      </c>
      <c r="E872" s="26" t="s">
        <v>8800</v>
      </c>
      <c r="F872" s="26" t="s">
        <v>6580</v>
      </c>
      <c r="G872" s="26" t="s">
        <v>10462</v>
      </c>
      <c r="H872" s="26">
        <v>0</v>
      </c>
      <c r="I872" s="26">
        <v>7.65</v>
      </c>
      <c r="J872" s="26">
        <v>7.65</v>
      </c>
      <c r="K872" s="26">
        <v>15.3</v>
      </c>
      <c r="L872" s="34">
        <v>891050</v>
      </c>
      <c r="M872" s="35">
        <f t="shared" si="13"/>
        <v>58238.562091503263</v>
      </c>
      <c r="N872" s="49">
        <v>43637</v>
      </c>
      <c r="O872" s="26" t="s">
        <v>900</v>
      </c>
      <c r="P872" s="26">
        <v>2019</v>
      </c>
      <c r="Q872" s="26"/>
    </row>
    <row r="873" spans="1:17" ht="12.75" customHeight="1" x14ac:dyDescent="0.25">
      <c r="A873" s="26">
        <v>3</v>
      </c>
      <c r="B873" s="26">
        <f>VLOOKUP(C873,[1]Sheet6!B:D,3,FALSE)</f>
        <v>38</v>
      </c>
      <c r="C873" s="26" t="s">
        <v>289</v>
      </c>
      <c r="D873" s="26">
        <v>127308</v>
      </c>
      <c r="E873" s="26" t="s">
        <v>360</v>
      </c>
      <c r="F873" s="26" t="s">
        <v>6580</v>
      </c>
      <c r="G873" s="26" t="s">
        <v>10451</v>
      </c>
      <c r="H873" s="26">
        <v>11</v>
      </c>
      <c r="I873" s="26">
        <v>17.55</v>
      </c>
      <c r="J873" s="26">
        <v>6.55</v>
      </c>
      <c r="K873" s="26">
        <v>15.065</v>
      </c>
      <c r="L873" s="34">
        <v>1105522</v>
      </c>
      <c r="M873" s="35">
        <f t="shared" si="13"/>
        <v>73383.471622967147</v>
      </c>
      <c r="N873" s="49">
        <v>43553</v>
      </c>
      <c r="O873" s="26" t="s">
        <v>900</v>
      </c>
      <c r="P873" s="26">
        <v>2019</v>
      </c>
      <c r="Q873" s="26"/>
    </row>
    <row r="874" spans="1:17" ht="12.75" customHeight="1" x14ac:dyDescent="0.25">
      <c r="A874" s="26">
        <v>3</v>
      </c>
      <c r="B874" s="27">
        <v>39</v>
      </c>
      <c r="C874" s="26" t="s">
        <v>267</v>
      </c>
      <c r="D874" s="28">
        <v>125459</v>
      </c>
      <c r="E874" s="26" t="s">
        <v>339</v>
      </c>
      <c r="F874" s="26" t="s">
        <v>6580</v>
      </c>
      <c r="G874" s="26" t="s">
        <v>4394</v>
      </c>
      <c r="H874" s="26">
        <v>17.7</v>
      </c>
      <c r="I874" s="26">
        <v>26.05</v>
      </c>
      <c r="J874" s="26">
        <v>8.35</v>
      </c>
      <c r="K874" s="26">
        <v>16.7</v>
      </c>
      <c r="L874" s="26">
        <v>890215</v>
      </c>
      <c r="M874" s="29">
        <f t="shared" si="13"/>
        <v>53306.287425149705</v>
      </c>
      <c r="N874" s="30">
        <v>42909</v>
      </c>
      <c r="O874" s="26" t="s">
        <v>900</v>
      </c>
      <c r="P874" s="26">
        <v>2017</v>
      </c>
      <c r="Q874" s="26"/>
    </row>
    <row r="875" spans="1:17" ht="12.75" customHeight="1" x14ac:dyDescent="0.25">
      <c r="A875" s="26">
        <v>3</v>
      </c>
      <c r="B875" s="27">
        <v>39</v>
      </c>
      <c r="C875" s="26" t="s">
        <v>267</v>
      </c>
      <c r="D875" s="28">
        <v>122515</v>
      </c>
      <c r="E875" s="26" t="s">
        <v>3710</v>
      </c>
      <c r="F875" s="26" t="s">
        <v>6580</v>
      </c>
      <c r="G875" s="26" t="s">
        <v>11194</v>
      </c>
      <c r="H875" s="26">
        <v>0</v>
      </c>
      <c r="I875" s="26">
        <v>3.03</v>
      </c>
      <c r="J875" s="26">
        <v>3.03</v>
      </c>
      <c r="K875" s="26">
        <v>6.06</v>
      </c>
      <c r="L875" s="26">
        <v>253604</v>
      </c>
      <c r="M875" s="29">
        <f t="shared" si="13"/>
        <v>41848.844884488455</v>
      </c>
      <c r="N875" s="30">
        <v>42867</v>
      </c>
      <c r="O875" s="26" t="s">
        <v>900</v>
      </c>
      <c r="P875" s="26">
        <v>2017</v>
      </c>
      <c r="Q875" s="26"/>
    </row>
    <row r="876" spans="1:17" ht="12.75" customHeight="1" x14ac:dyDescent="0.25">
      <c r="A876" s="26">
        <v>4</v>
      </c>
      <c r="B876" s="27">
        <v>47</v>
      </c>
      <c r="C876" s="26" t="s">
        <v>607</v>
      </c>
      <c r="D876" s="28">
        <v>117785</v>
      </c>
      <c r="E876" s="26" t="s">
        <v>855</v>
      </c>
      <c r="F876" s="26" t="s">
        <v>6580</v>
      </c>
      <c r="G876" s="26" t="s">
        <v>11195</v>
      </c>
      <c r="H876" s="26">
        <v>0</v>
      </c>
      <c r="I876" s="26">
        <v>7.08</v>
      </c>
      <c r="J876" s="26">
        <v>7.08</v>
      </c>
      <c r="K876" s="26">
        <v>14.16</v>
      </c>
      <c r="L876" s="26">
        <v>1560047</v>
      </c>
      <c r="M876" s="29">
        <f t="shared" si="13"/>
        <v>110172.81073446327</v>
      </c>
      <c r="N876" s="30">
        <v>42867</v>
      </c>
      <c r="O876" s="26" t="s">
        <v>900</v>
      </c>
      <c r="P876" s="26">
        <v>2017</v>
      </c>
      <c r="Q876" s="26"/>
    </row>
    <row r="877" spans="1:17" ht="12.75" customHeight="1" x14ac:dyDescent="0.25">
      <c r="A877" s="27">
        <v>4</v>
      </c>
      <c r="B877" s="27">
        <v>49</v>
      </c>
      <c r="C877" s="26" t="s">
        <v>210</v>
      </c>
      <c r="D877" s="28" t="s">
        <v>9742</v>
      </c>
      <c r="E877" s="26" t="s">
        <v>9743</v>
      </c>
      <c r="F877" s="26" t="s">
        <v>6580</v>
      </c>
      <c r="G877" s="26" t="s">
        <v>11196</v>
      </c>
      <c r="H877" s="37">
        <v>0</v>
      </c>
      <c r="I877" s="37">
        <v>8.51</v>
      </c>
      <c r="J877" s="37">
        <v>8.51</v>
      </c>
      <c r="K877" s="37">
        <v>17.02</v>
      </c>
      <c r="L877" s="38">
        <v>1202000</v>
      </c>
      <c r="M877" s="29">
        <f t="shared" si="13"/>
        <v>70622.796709753238</v>
      </c>
      <c r="N877" s="39">
        <v>41831</v>
      </c>
      <c r="O877" s="26" t="s">
        <v>900</v>
      </c>
      <c r="P877" s="26">
        <v>2014</v>
      </c>
      <c r="Q877" s="26"/>
    </row>
    <row r="878" spans="1:17" ht="12.75" customHeight="1" x14ac:dyDescent="0.25">
      <c r="A878" s="26">
        <v>2</v>
      </c>
      <c r="B878" s="27">
        <v>27</v>
      </c>
      <c r="C878" s="26" t="s">
        <v>284</v>
      </c>
      <c r="D878" s="28">
        <v>122116</v>
      </c>
      <c r="E878" s="26" t="s">
        <v>474</v>
      </c>
      <c r="F878" s="26" t="s">
        <v>4916</v>
      </c>
      <c r="G878" s="26" t="s">
        <v>11197</v>
      </c>
      <c r="H878" s="26">
        <v>1.34</v>
      </c>
      <c r="I878" s="26">
        <v>0.04</v>
      </c>
      <c r="J878" s="26">
        <v>3.01</v>
      </c>
      <c r="K878" s="26">
        <v>6.02</v>
      </c>
      <c r="L878" s="26">
        <v>396743</v>
      </c>
      <c r="M878" s="29">
        <f t="shared" si="13"/>
        <v>65904.152823920274</v>
      </c>
      <c r="N878" s="30">
        <v>42867</v>
      </c>
      <c r="O878" s="26" t="s">
        <v>900</v>
      </c>
      <c r="P878" s="26">
        <v>2017</v>
      </c>
      <c r="Q878" s="26"/>
    </row>
    <row r="879" spans="1:17" ht="12.75" customHeight="1" x14ac:dyDescent="0.25">
      <c r="A879" s="26">
        <v>2</v>
      </c>
      <c r="B879" s="26">
        <f>VLOOKUP(C879,[1]Sheet6!B:D,3,FALSE)</f>
        <v>28</v>
      </c>
      <c r="C879" s="26" t="s">
        <v>124</v>
      </c>
      <c r="D879" s="26">
        <v>128026</v>
      </c>
      <c r="E879" s="26" t="s">
        <v>1334</v>
      </c>
      <c r="F879" s="26" t="s">
        <v>4916</v>
      </c>
      <c r="G879" s="26" t="s">
        <v>5989</v>
      </c>
      <c r="H879" s="26">
        <v>0</v>
      </c>
      <c r="I879" s="26">
        <v>2.98</v>
      </c>
      <c r="J879" s="26">
        <v>2.98</v>
      </c>
      <c r="K879" s="26">
        <v>5.96</v>
      </c>
      <c r="L879" s="34">
        <v>568165</v>
      </c>
      <c r="M879" s="35">
        <f t="shared" si="13"/>
        <v>95329.697986577186</v>
      </c>
      <c r="N879" s="49">
        <v>43637</v>
      </c>
      <c r="O879" s="26" t="s">
        <v>900</v>
      </c>
      <c r="P879" s="26">
        <v>2019</v>
      </c>
      <c r="Q879" s="26"/>
    </row>
    <row r="880" spans="1:17" ht="12.75" customHeight="1" x14ac:dyDescent="0.25">
      <c r="A880" s="26">
        <v>2</v>
      </c>
      <c r="B880" s="26">
        <f>VLOOKUP(C880,[1]Sheet6!B:D,3,FALSE)</f>
        <v>28</v>
      </c>
      <c r="C880" s="26" t="s">
        <v>98</v>
      </c>
      <c r="D880" s="26">
        <v>128027</v>
      </c>
      <c r="E880" s="26" t="s">
        <v>1334</v>
      </c>
      <c r="F880" s="26" t="s">
        <v>4916</v>
      </c>
      <c r="G880" s="26" t="s">
        <v>10435</v>
      </c>
      <c r="H880" s="26">
        <v>0</v>
      </c>
      <c r="I880" s="26">
        <v>4.6900000000000004</v>
      </c>
      <c r="J880" s="26">
        <v>4.6900000000000004</v>
      </c>
      <c r="K880" s="26">
        <v>9.3800000000000008</v>
      </c>
      <c r="L880" s="34">
        <v>904683</v>
      </c>
      <c r="M880" s="35">
        <f t="shared" si="13"/>
        <v>96448.081023454157</v>
      </c>
      <c r="N880" s="49">
        <v>43637</v>
      </c>
      <c r="O880" s="26" t="s">
        <v>900</v>
      </c>
      <c r="P880" s="26">
        <v>2019</v>
      </c>
      <c r="Q880" s="26"/>
    </row>
    <row r="881" spans="1:17" ht="12.75" customHeight="1" x14ac:dyDescent="0.25">
      <c r="A881" s="26">
        <v>2</v>
      </c>
      <c r="B881" s="26">
        <f>VLOOKUP(C881,[1]Sheet6!B:D,3,FALSE)</f>
        <v>28</v>
      </c>
      <c r="C881" s="26" t="s">
        <v>308</v>
      </c>
      <c r="D881" s="26">
        <v>127189</v>
      </c>
      <c r="E881" s="26" t="s">
        <v>4685</v>
      </c>
      <c r="F881" s="26" t="s">
        <v>4916</v>
      </c>
      <c r="G881" s="26" t="s">
        <v>5356</v>
      </c>
      <c r="H881" s="26">
        <v>1.57</v>
      </c>
      <c r="I881" s="26">
        <v>4.71</v>
      </c>
      <c r="J881" s="26">
        <v>3.14</v>
      </c>
      <c r="K881" s="26">
        <v>6.28</v>
      </c>
      <c r="L881" s="34">
        <v>357200</v>
      </c>
      <c r="M881" s="35">
        <f t="shared" si="13"/>
        <v>56878.980891719744</v>
      </c>
      <c r="N881" s="49">
        <v>43595</v>
      </c>
      <c r="O881" s="26" t="s">
        <v>900</v>
      </c>
      <c r="P881" s="26">
        <v>2019</v>
      </c>
      <c r="Q881" s="26"/>
    </row>
    <row r="882" spans="1:17" ht="12.75" customHeight="1" x14ac:dyDescent="0.25">
      <c r="A882" s="26">
        <v>2</v>
      </c>
      <c r="B882" s="26">
        <f>VLOOKUP(C882,[1]Sheet6!B:D,3,FALSE)</f>
        <v>28</v>
      </c>
      <c r="C882" s="26" t="s">
        <v>124</v>
      </c>
      <c r="D882" s="26">
        <v>127188</v>
      </c>
      <c r="E882" s="26" t="s">
        <v>5354</v>
      </c>
      <c r="F882" s="26" t="s">
        <v>4916</v>
      </c>
      <c r="G882" s="26" t="s">
        <v>5355</v>
      </c>
      <c r="H882" s="26">
        <v>0</v>
      </c>
      <c r="I882" s="26">
        <v>1.19</v>
      </c>
      <c r="J882" s="26">
        <v>1.19</v>
      </c>
      <c r="K882" s="26">
        <v>2.38</v>
      </c>
      <c r="L882" s="34">
        <v>249709</v>
      </c>
      <c r="M882" s="35">
        <f t="shared" si="13"/>
        <v>104919.74789915967</v>
      </c>
      <c r="N882" s="49">
        <v>43595</v>
      </c>
      <c r="O882" s="26" t="s">
        <v>900</v>
      </c>
      <c r="P882" s="26">
        <v>2019</v>
      </c>
      <c r="Q882" s="26"/>
    </row>
    <row r="883" spans="1:17" ht="12.75" customHeight="1" x14ac:dyDescent="0.25">
      <c r="A883" s="40">
        <v>4</v>
      </c>
      <c r="B883" s="27">
        <v>48</v>
      </c>
      <c r="C883" s="40" t="s">
        <v>259</v>
      </c>
      <c r="D883" s="28">
        <v>117784</v>
      </c>
      <c r="E883" s="41" t="s">
        <v>5820</v>
      </c>
      <c r="F883" s="33" t="s">
        <v>4916</v>
      </c>
      <c r="G883" s="41" t="s">
        <v>11198</v>
      </c>
      <c r="H883" s="42">
        <v>6</v>
      </c>
      <c r="I883" s="42">
        <v>11.7</v>
      </c>
      <c r="J883" s="42">
        <v>5.7</v>
      </c>
      <c r="K883" s="42">
        <v>11.4</v>
      </c>
      <c r="L883" s="43">
        <v>1096000</v>
      </c>
      <c r="M883" s="44">
        <f t="shared" si="13"/>
        <v>96140.350877192977</v>
      </c>
      <c r="N883" s="45">
        <v>42139</v>
      </c>
      <c r="O883" s="36" t="s">
        <v>900</v>
      </c>
      <c r="P883" s="26">
        <v>2015</v>
      </c>
      <c r="Q883" s="33"/>
    </row>
    <row r="884" spans="1:17" ht="12.75" customHeight="1" x14ac:dyDescent="0.25">
      <c r="A884" s="26">
        <v>4</v>
      </c>
      <c r="B884" s="27">
        <v>49</v>
      </c>
      <c r="C884" s="26" t="s">
        <v>248</v>
      </c>
      <c r="D884" s="28">
        <v>123940</v>
      </c>
      <c r="E884" s="26" t="s">
        <v>1480</v>
      </c>
      <c r="F884" s="26" t="s">
        <v>4916</v>
      </c>
      <c r="G884" s="26" t="s">
        <v>3615</v>
      </c>
      <c r="H884" s="26">
        <v>20.7</v>
      </c>
      <c r="I884" s="26">
        <v>28.36</v>
      </c>
      <c r="J884" s="26">
        <v>7.66</v>
      </c>
      <c r="K884" s="26">
        <v>15.32</v>
      </c>
      <c r="L884" s="26">
        <v>885000</v>
      </c>
      <c r="M884" s="29">
        <f t="shared" si="13"/>
        <v>57767.624020887728</v>
      </c>
      <c r="N884" s="30">
        <v>43077</v>
      </c>
      <c r="O884" s="26" t="s">
        <v>900</v>
      </c>
      <c r="P884" s="26">
        <v>2017</v>
      </c>
      <c r="Q884" s="26"/>
    </row>
    <row r="885" spans="1:17" ht="12.75" customHeight="1" x14ac:dyDescent="0.25">
      <c r="A885" s="40">
        <v>1</v>
      </c>
      <c r="B885" s="27">
        <v>18</v>
      </c>
      <c r="C885" s="41" t="s">
        <v>40</v>
      </c>
      <c r="D885" s="28" t="s">
        <v>8057</v>
      </c>
      <c r="E885" s="41" t="s">
        <v>3859</v>
      </c>
      <c r="F885" s="41" t="s">
        <v>11199</v>
      </c>
      <c r="G885" s="41" t="s">
        <v>11200</v>
      </c>
      <c r="H885" s="42">
        <v>0.35</v>
      </c>
      <c r="I885" s="42">
        <v>2.98</v>
      </c>
      <c r="J885" s="42">
        <v>2.52</v>
      </c>
      <c r="K885" s="42">
        <v>15.4224</v>
      </c>
      <c r="L885" s="43">
        <v>2055000</v>
      </c>
      <c r="M885" s="44">
        <f t="shared" si="13"/>
        <v>133247.74354186119</v>
      </c>
      <c r="N885" s="30">
        <v>41978</v>
      </c>
      <c r="O885" s="41" t="s">
        <v>10721</v>
      </c>
      <c r="P885" s="26">
        <v>2015</v>
      </c>
      <c r="Q885" s="41"/>
    </row>
    <row r="886" spans="1:17" ht="12.75" customHeight="1" x14ac:dyDescent="0.25">
      <c r="A886" s="32">
        <v>2</v>
      </c>
      <c r="B886" s="27">
        <v>28</v>
      </c>
      <c r="C886" s="33" t="s">
        <v>176</v>
      </c>
      <c r="D886" s="28">
        <v>126150</v>
      </c>
      <c r="E886" s="33" t="s">
        <v>999</v>
      </c>
      <c r="F886" s="33" t="s">
        <v>4710</v>
      </c>
      <c r="G886" s="33" t="s">
        <v>4709</v>
      </c>
      <c r="H886" s="28">
        <v>16.43</v>
      </c>
      <c r="I886" s="28">
        <v>18.43</v>
      </c>
      <c r="J886" s="28">
        <v>2</v>
      </c>
      <c r="K886" s="28">
        <v>4</v>
      </c>
      <c r="L886" s="34">
        <v>323286</v>
      </c>
      <c r="M886" s="35">
        <f t="shared" si="13"/>
        <v>80821.5</v>
      </c>
      <c r="N886" s="36">
        <v>43182</v>
      </c>
      <c r="O886" s="33" t="s">
        <v>900</v>
      </c>
      <c r="P886" s="26">
        <v>2018</v>
      </c>
      <c r="Q886" s="26"/>
    </row>
    <row r="887" spans="1:17" ht="12.75" customHeight="1" x14ac:dyDescent="0.25">
      <c r="A887" s="40">
        <v>1</v>
      </c>
      <c r="B887" s="27">
        <v>17</v>
      </c>
      <c r="C887" s="40" t="s">
        <v>102</v>
      </c>
      <c r="D887" s="28">
        <v>84292.01</v>
      </c>
      <c r="E887" s="41" t="s">
        <v>103</v>
      </c>
      <c r="F887" s="41" t="s">
        <v>10116</v>
      </c>
      <c r="G887" s="41" t="s">
        <v>11201</v>
      </c>
      <c r="H887" s="42">
        <v>0</v>
      </c>
      <c r="I887" s="42">
        <v>6</v>
      </c>
      <c r="J887" s="42">
        <v>6</v>
      </c>
      <c r="K887" s="42">
        <v>24</v>
      </c>
      <c r="L887" s="43">
        <v>3913000</v>
      </c>
      <c r="M887" s="44">
        <f t="shared" si="13"/>
        <v>163041.66666666666</v>
      </c>
      <c r="N887" s="30">
        <v>42342</v>
      </c>
      <c r="O887" s="30" t="s">
        <v>10721</v>
      </c>
      <c r="P887" s="26">
        <v>2016</v>
      </c>
      <c r="Q887" s="41"/>
    </row>
    <row r="888" spans="1:17" ht="12.75" customHeight="1" x14ac:dyDescent="0.25">
      <c r="A888" s="40">
        <v>1</v>
      </c>
      <c r="B888" s="27">
        <v>17</v>
      </c>
      <c r="C888" s="40" t="s">
        <v>86</v>
      </c>
      <c r="D888" s="28">
        <v>121920</v>
      </c>
      <c r="E888" s="41" t="s">
        <v>103</v>
      </c>
      <c r="F888" s="41" t="s">
        <v>10116</v>
      </c>
      <c r="G888" s="41" t="s">
        <v>11202</v>
      </c>
      <c r="H888" s="42">
        <v>20.6</v>
      </c>
      <c r="I888" s="42">
        <v>22.06</v>
      </c>
      <c r="J888" s="42">
        <v>1.46</v>
      </c>
      <c r="K888" s="42">
        <v>8.4096000000000011</v>
      </c>
      <c r="L888" s="43">
        <v>1961000</v>
      </c>
      <c r="M888" s="44">
        <f t="shared" si="13"/>
        <v>233185.88280060879</v>
      </c>
      <c r="N888" s="30">
        <v>42545</v>
      </c>
      <c r="O888" s="30" t="s">
        <v>10721</v>
      </c>
      <c r="P888" s="26">
        <v>2016</v>
      </c>
      <c r="Q888" s="41"/>
    </row>
    <row r="889" spans="1:17" ht="12.75" customHeight="1" x14ac:dyDescent="0.25">
      <c r="A889" s="40">
        <v>1</v>
      </c>
      <c r="B889" s="27">
        <v>18</v>
      </c>
      <c r="C889" s="40" t="s">
        <v>169</v>
      </c>
      <c r="D889" s="28">
        <v>47453.01</v>
      </c>
      <c r="E889" s="41" t="s">
        <v>122</v>
      </c>
      <c r="F889" s="41" t="s">
        <v>10116</v>
      </c>
      <c r="G889" s="41" t="s">
        <v>11203</v>
      </c>
      <c r="H889" s="42">
        <v>5.23</v>
      </c>
      <c r="I889" s="42">
        <v>12.12</v>
      </c>
      <c r="J889" s="42">
        <v>6.89</v>
      </c>
      <c r="K889" s="42">
        <v>27.56</v>
      </c>
      <c r="L889" s="43">
        <v>5022000</v>
      </c>
      <c r="M889" s="44">
        <f t="shared" si="13"/>
        <v>182220.60957910016</v>
      </c>
      <c r="N889" s="30">
        <v>42342</v>
      </c>
      <c r="O889" s="30" t="s">
        <v>10721</v>
      </c>
      <c r="P889" s="26">
        <v>2016</v>
      </c>
      <c r="Q889" s="41"/>
    </row>
    <row r="890" spans="1:17" ht="12.75" customHeight="1" x14ac:dyDescent="0.25">
      <c r="A890" s="40">
        <v>1</v>
      </c>
      <c r="B890" s="27">
        <v>18</v>
      </c>
      <c r="C890" s="40" t="s">
        <v>40</v>
      </c>
      <c r="D890" s="28">
        <v>120292.01</v>
      </c>
      <c r="E890" s="41" t="s">
        <v>114</v>
      </c>
      <c r="F890" s="41" t="s">
        <v>4571</v>
      </c>
      <c r="G890" s="41" t="s">
        <v>11204</v>
      </c>
      <c r="H890" s="42">
        <v>14.25</v>
      </c>
      <c r="I890" s="42">
        <v>16.100000000000001</v>
      </c>
      <c r="J890" s="42">
        <v>1.85</v>
      </c>
      <c r="K890" s="42">
        <v>16.8535</v>
      </c>
      <c r="L890" s="43">
        <v>2915300</v>
      </c>
      <c r="M890" s="44">
        <f t="shared" si="13"/>
        <v>172978.90645859911</v>
      </c>
      <c r="N890" s="30">
        <v>42342</v>
      </c>
      <c r="O890" s="30" t="s">
        <v>10721</v>
      </c>
      <c r="P890" s="26">
        <v>2016</v>
      </c>
      <c r="Q890" s="41"/>
    </row>
    <row r="891" spans="1:17" ht="12.75" customHeight="1" x14ac:dyDescent="0.25">
      <c r="A891" s="32">
        <v>1</v>
      </c>
      <c r="B891" s="27">
        <v>18</v>
      </c>
      <c r="C891" s="33" t="s">
        <v>40</v>
      </c>
      <c r="D891" s="28">
        <v>125734</v>
      </c>
      <c r="E891" s="33" t="s">
        <v>114</v>
      </c>
      <c r="F891" s="33" t="s">
        <v>4571</v>
      </c>
      <c r="G891" s="33" t="s">
        <v>4549</v>
      </c>
      <c r="H891" s="28">
        <v>11.53</v>
      </c>
      <c r="I891" s="28">
        <v>16.59</v>
      </c>
      <c r="J891" s="28">
        <v>3.21</v>
      </c>
      <c r="K891" s="28">
        <v>34.234650000000002</v>
      </c>
      <c r="L891" s="34">
        <v>5623580</v>
      </c>
      <c r="M891" s="35">
        <f t="shared" si="13"/>
        <v>164265.73661480399</v>
      </c>
      <c r="N891" s="36">
        <v>43077</v>
      </c>
      <c r="O891" s="59" t="s">
        <v>10721</v>
      </c>
      <c r="P891" s="26">
        <v>2018</v>
      </c>
      <c r="Q891" s="26"/>
    </row>
    <row r="892" spans="1:17" ht="12.75" customHeight="1" x14ac:dyDescent="0.25">
      <c r="A892" s="26">
        <v>1</v>
      </c>
      <c r="B892" s="26">
        <f>VLOOKUP(C892,[1]Sheet6!B:D,3,FALSE)</f>
        <v>18</v>
      </c>
      <c r="C892" s="26" t="s">
        <v>40</v>
      </c>
      <c r="D892" s="26">
        <v>127458</v>
      </c>
      <c r="E892" s="26" t="s">
        <v>114</v>
      </c>
      <c r="F892" s="26" t="s">
        <v>4571</v>
      </c>
      <c r="G892" s="26" t="s">
        <v>10500</v>
      </c>
      <c r="H892" s="26">
        <v>19.36</v>
      </c>
      <c r="I892" s="26">
        <v>26.14</v>
      </c>
      <c r="J892" s="26">
        <v>6.78</v>
      </c>
      <c r="K892" s="26">
        <v>50.85</v>
      </c>
      <c r="L892" s="34">
        <v>12486615</v>
      </c>
      <c r="M892" s="35">
        <f t="shared" si="13"/>
        <v>245557.81710914453</v>
      </c>
      <c r="N892" s="49">
        <v>43441</v>
      </c>
      <c r="O892" s="26" t="s">
        <v>10721</v>
      </c>
      <c r="P892" s="26">
        <v>2019</v>
      </c>
      <c r="Q892" s="26"/>
    </row>
    <row r="893" spans="1:17" ht="12.75" customHeight="1" x14ac:dyDescent="0.25">
      <c r="A893" s="26">
        <v>1</v>
      </c>
      <c r="B893" s="26">
        <f>VLOOKUP(C893,[1]Sheet6!B:D,3,FALSE)</f>
        <v>18</v>
      </c>
      <c r="C893" s="26" t="s">
        <v>40</v>
      </c>
      <c r="D893" s="26">
        <v>127456</v>
      </c>
      <c r="E893" s="26" t="s">
        <v>122</v>
      </c>
      <c r="F893" s="26" t="s">
        <v>4571</v>
      </c>
      <c r="G893" s="26" t="s">
        <v>10489</v>
      </c>
      <c r="H893" s="26">
        <v>3.6</v>
      </c>
      <c r="I893" s="26">
        <v>6.14</v>
      </c>
      <c r="J893" s="26">
        <v>2.54</v>
      </c>
      <c r="K893" s="26">
        <v>15.24</v>
      </c>
      <c r="L893" s="34">
        <v>3928340</v>
      </c>
      <c r="M893" s="35">
        <f t="shared" si="13"/>
        <v>257765.09186351707</v>
      </c>
      <c r="N893" s="49">
        <v>43441</v>
      </c>
      <c r="O893" s="26" t="s">
        <v>10721</v>
      </c>
      <c r="P893" s="26">
        <v>2019</v>
      </c>
      <c r="Q893" s="26"/>
    </row>
    <row r="894" spans="1:17" ht="12.75" customHeight="1" x14ac:dyDescent="0.25">
      <c r="A894" s="26">
        <v>1</v>
      </c>
      <c r="B894" s="26">
        <f>VLOOKUP(C894,[1]Sheet6!B:D,3,FALSE)</f>
        <v>18</v>
      </c>
      <c r="C894" s="26" t="s">
        <v>40</v>
      </c>
      <c r="D894" s="26">
        <v>127459</v>
      </c>
      <c r="E894" s="26" t="s">
        <v>122</v>
      </c>
      <c r="F894" s="26" t="s">
        <v>4571</v>
      </c>
      <c r="G894" s="26" t="s">
        <v>10491</v>
      </c>
      <c r="H894" s="26">
        <v>6.14</v>
      </c>
      <c r="I894" s="26">
        <v>8.6999999999999993</v>
      </c>
      <c r="J894" s="26">
        <v>2.56</v>
      </c>
      <c r="K894" s="26">
        <v>15.36</v>
      </c>
      <c r="L894" s="34">
        <v>4269800</v>
      </c>
      <c r="M894" s="35">
        <f t="shared" si="13"/>
        <v>277981.77083333337</v>
      </c>
      <c r="N894" s="49">
        <v>43441</v>
      </c>
      <c r="O894" s="26" t="s">
        <v>10721</v>
      </c>
      <c r="P894" s="26">
        <v>2019</v>
      </c>
      <c r="Q894" s="26"/>
    </row>
    <row r="895" spans="1:17" ht="12.75" customHeight="1" x14ac:dyDescent="0.25">
      <c r="A895" s="40">
        <v>2</v>
      </c>
      <c r="B895" s="27">
        <v>27</v>
      </c>
      <c r="C895" s="40" t="s">
        <v>199</v>
      </c>
      <c r="D895" s="28">
        <v>102761.01</v>
      </c>
      <c r="E895" s="41" t="s">
        <v>114</v>
      </c>
      <c r="F895" s="41" t="s">
        <v>4571</v>
      </c>
      <c r="G895" s="41" t="s">
        <v>777</v>
      </c>
      <c r="H895" s="42">
        <v>13.54</v>
      </c>
      <c r="I895" s="42">
        <v>18.05</v>
      </c>
      <c r="J895" s="42">
        <v>4.51</v>
      </c>
      <c r="K895" s="42">
        <v>18.04</v>
      </c>
      <c r="L895" s="43">
        <v>4470792</v>
      </c>
      <c r="M895" s="44">
        <f t="shared" si="13"/>
        <v>247826.60753880267</v>
      </c>
      <c r="N895" s="30">
        <v>42342</v>
      </c>
      <c r="O895" s="30" t="s">
        <v>10721</v>
      </c>
      <c r="P895" s="26">
        <v>2016</v>
      </c>
      <c r="Q895" s="41"/>
    </row>
    <row r="896" spans="1:17" ht="12.75" customHeight="1" x14ac:dyDescent="0.25">
      <c r="A896" s="40">
        <v>2</v>
      </c>
      <c r="B896" s="27">
        <v>28</v>
      </c>
      <c r="C896" s="41" t="s">
        <v>107</v>
      </c>
      <c r="D896" s="28" t="s">
        <v>9113</v>
      </c>
      <c r="E896" s="41" t="s">
        <v>108</v>
      </c>
      <c r="F896" s="41" t="s">
        <v>4571</v>
      </c>
      <c r="G896" s="41" t="s">
        <v>11205</v>
      </c>
      <c r="H896" s="42">
        <v>4.6000000000000005</v>
      </c>
      <c r="I896" s="42">
        <v>7.31</v>
      </c>
      <c r="J896" s="42">
        <v>2.71</v>
      </c>
      <c r="K896" s="42">
        <v>10.84</v>
      </c>
      <c r="L896" s="43">
        <v>3392741</v>
      </c>
      <c r="M896" s="44">
        <f t="shared" si="13"/>
        <v>312983.48708487087</v>
      </c>
      <c r="N896" s="30">
        <v>42048</v>
      </c>
      <c r="O896" s="41" t="s">
        <v>10721</v>
      </c>
      <c r="P896" s="26">
        <v>2015</v>
      </c>
      <c r="Q896" s="41"/>
    </row>
    <row r="897" spans="1:17" ht="12.75" customHeight="1" x14ac:dyDescent="0.25">
      <c r="A897" s="26">
        <v>2</v>
      </c>
      <c r="B897" s="27">
        <v>27</v>
      </c>
      <c r="C897" s="26" t="s">
        <v>199</v>
      </c>
      <c r="D897" s="28">
        <v>123506</v>
      </c>
      <c r="E897" s="26" t="s">
        <v>114</v>
      </c>
      <c r="F897" s="26" t="s">
        <v>4571</v>
      </c>
      <c r="G897" s="26" t="s">
        <v>3478</v>
      </c>
      <c r="H897" s="26">
        <v>24.6</v>
      </c>
      <c r="I897" s="26">
        <v>29.19</v>
      </c>
      <c r="J897" s="26">
        <v>4.59</v>
      </c>
      <c r="K897" s="26">
        <v>18.36</v>
      </c>
      <c r="L897" s="26">
        <v>3482339</v>
      </c>
      <c r="M897" s="29">
        <f t="shared" si="13"/>
        <v>189669.88017429193</v>
      </c>
      <c r="N897" s="30">
        <v>42706</v>
      </c>
      <c r="O897" s="26" t="s">
        <v>10721</v>
      </c>
      <c r="P897" s="26">
        <v>2017</v>
      </c>
      <c r="Q897" s="26" t="s">
        <v>10714</v>
      </c>
    </row>
    <row r="898" spans="1:17" ht="12.75" customHeight="1" x14ac:dyDescent="0.25">
      <c r="A898" s="26">
        <v>2</v>
      </c>
      <c r="B898" s="27">
        <v>27</v>
      </c>
      <c r="C898" s="26" t="s">
        <v>284</v>
      </c>
      <c r="D898" s="28">
        <v>124923</v>
      </c>
      <c r="E898" s="26" t="s">
        <v>2362</v>
      </c>
      <c r="F898" s="26" t="s">
        <v>4571</v>
      </c>
      <c r="G898" s="26" t="s">
        <v>4103</v>
      </c>
      <c r="H898" s="26">
        <v>9.75</v>
      </c>
      <c r="I898" s="26">
        <v>11.64</v>
      </c>
      <c r="J898" s="26">
        <v>1.89</v>
      </c>
      <c r="K898" s="26">
        <v>7.5694499999999998</v>
      </c>
      <c r="L898" s="26">
        <v>1571261</v>
      </c>
      <c r="M898" s="29">
        <f t="shared" ref="M898:M961" si="14">L898/K898</f>
        <v>207579.28251061836</v>
      </c>
      <c r="N898" s="30">
        <v>42867</v>
      </c>
      <c r="O898" s="26" t="s">
        <v>900</v>
      </c>
      <c r="P898" s="26">
        <v>2017</v>
      </c>
      <c r="Q898" s="26"/>
    </row>
    <row r="899" spans="1:17" ht="12.75" customHeight="1" x14ac:dyDescent="0.25">
      <c r="A899" s="26">
        <v>2</v>
      </c>
      <c r="B899" s="27">
        <v>28</v>
      </c>
      <c r="C899" s="26" t="s">
        <v>124</v>
      </c>
      <c r="D899" s="28">
        <v>123507</v>
      </c>
      <c r="E899" s="26" t="s">
        <v>108</v>
      </c>
      <c r="F899" s="26" t="s">
        <v>4571</v>
      </c>
      <c r="G899" s="26" t="s">
        <v>3480</v>
      </c>
      <c r="H899" s="26">
        <v>0</v>
      </c>
      <c r="I899" s="26">
        <v>6.36</v>
      </c>
      <c r="J899" s="26">
        <v>6.36</v>
      </c>
      <c r="K899" s="26">
        <v>18.304079999999999</v>
      </c>
      <c r="L899" s="26">
        <v>3483913</v>
      </c>
      <c r="M899" s="29">
        <f t="shared" si="14"/>
        <v>190335.32414631057</v>
      </c>
      <c r="N899" s="30">
        <v>42706</v>
      </c>
      <c r="O899" s="26" t="s">
        <v>10721</v>
      </c>
      <c r="P899" s="26">
        <v>2017</v>
      </c>
      <c r="Q899" s="26" t="s">
        <v>10714</v>
      </c>
    </row>
    <row r="900" spans="1:17" ht="12.75" customHeight="1" x14ac:dyDescent="0.25">
      <c r="A900" s="32">
        <v>2</v>
      </c>
      <c r="B900" s="27">
        <v>28</v>
      </c>
      <c r="C900" s="33" t="s">
        <v>124</v>
      </c>
      <c r="D900" s="28">
        <v>125783</v>
      </c>
      <c r="E900" s="33" t="s">
        <v>108</v>
      </c>
      <c r="F900" s="33" t="s">
        <v>4571</v>
      </c>
      <c r="G900" s="33" t="s">
        <v>4570</v>
      </c>
      <c r="H900" s="28">
        <v>0</v>
      </c>
      <c r="I900" s="28">
        <v>7.33</v>
      </c>
      <c r="J900" s="28">
        <v>7.33</v>
      </c>
      <c r="K900" s="28">
        <v>20.758559999999999</v>
      </c>
      <c r="L900" s="34">
        <v>6550127</v>
      </c>
      <c r="M900" s="35">
        <f t="shared" si="14"/>
        <v>315538.60190687602</v>
      </c>
      <c r="N900" s="36">
        <v>43140</v>
      </c>
      <c r="O900" s="59" t="s">
        <v>10721</v>
      </c>
      <c r="P900" s="26">
        <v>2018</v>
      </c>
      <c r="Q900" s="26"/>
    </row>
    <row r="901" spans="1:17" ht="12.75" customHeight="1" x14ac:dyDescent="0.25">
      <c r="A901" s="26">
        <v>2</v>
      </c>
      <c r="B901" s="26">
        <f>VLOOKUP(C901,[1]Sheet6!B:D,3,FALSE)</f>
        <v>28</v>
      </c>
      <c r="C901" s="26" t="s">
        <v>197</v>
      </c>
      <c r="D901" s="26">
        <v>127521</v>
      </c>
      <c r="E901" s="26" t="s">
        <v>108</v>
      </c>
      <c r="F901" s="26" t="s">
        <v>4571</v>
      </c>
      <c r="G901" s="26" t="s">
        <v>10495</v>
      </c>
      <c r="H901" s="26">
        <v>0</v>
      </c>
      <c r="I901" s="26">
        <v>3.46</v>
      </c>
      <c r="J901" s="26">
        <v>3.46</v>
      </c>
      <c r="K901" s="26">
        <v>13.84</v>
      </c>
      <c r="L901" s="34">
        <v>4352016</v>
      </c>
      <c r="M901" s="35">
        <f t="shared" si="14"/>
        <v>314452.02312138729</v>
      </c>
      <c r="N901" s="49">
        <v>43441</v>
      </c>
      <c r="O901" s="26" t="s">
        <v>10721</v>
      </c>
      <c r="P901" s="26">
        <v>2019</v>
      </c>
      <c r="Q901" s="26"/>
    </row>
    <row r="902" spans="1:17" ht="12.75" customHeight="1" x14ac:dyDescent="0.25">
      <c r="A902" s="40">
        <v>4</v>
      </c>
      <c r="B902" s="27">
        <v>49</v>
      </c>
      <c r="C902" s="40" t="s">
        <v>18</v>
      </c>
      <c r="D902" s="28">
        <v>121926</v>
      </c>
      <c r="E902" s="41" t="s">
        <v>114</v>
      </c>
      <c r="F902" s="41" t="s">
        <v>4571</v>
      </c>
      <c r="G902" s="41" t="s">
        <v>11206</v>
      </c>
      <c r="H902" s="42">
        <v>15.54</v>
      </c>
      <c r="I902" s="42">
        <v>22.98</v>
      </c>
      <c r="J902" s="42">
        <v>7.44</v>
      </c>
      <c r="K902" s="42">
        <v>54.87</v>
      </c>
      <c r="L902" s="43">
        <v>17769780</v>
      </c>
      <c r="M902" s="44">
        <f t="shared" si="14"/>
        <v>323852.37834882451</v>
      </c>
      <c r="N902" s="30">
        <v>42342</v>
      </c>
      <c r="O902" s="30" t="s">
        <v>10721</v>
      </c>
      <c r="P902" s="26">
        <v>2016</v>
      </c>
      <c r="Q902" s="41"/>
    </row>
    <row r="903" spans="1:17" ht="12.75" customHeight="1" x14ac:dyDescent="0.25">
      <c r="A903" s="27">
        <v>2</v>
      </c>
      <c r="B903" s="27">
        <v>27</v>
      </c>
      <c r="C903" s="27" t="s">
        <v>278</v>
      </c>
      <c r="D903" s="28" t="s">
        <v>11207</v>
      </c>
      <c r="E903" s="26" t="s">
        <v>442</v>
      </c>
      <c r="F903" s="26" t="s">
        <v>11208</v>
      </c>
      <c r="G903" s="26" t="s">
        <v>11209</v>
      </c>
      <c r="H903" s="37">
        <v>3.37</v>
      </c>
      <c r="I903" s="37">
        <v>6.89</v>
      </c>
      <c r="J903" s="37">
        <v>3.52</v>
      </c>
      <c r="K903" s="37">
        <v>7.8108800000000018</v>
      </c>
      <c r="L903" s="38">
        <v>977524</v>
      </c>
      <c r="M903" s="29">
        <f t="shared" si="14"/>
        <v>125149.0229013888</v>
      </c>
      <c r="N903" s="50">
        <v>41684</v>
      </c>
      <c r="O903" s="26" t="s">
        <v>900</v>
      </c>
      <c r="P903" s="26">
        <v>2014</v>
      </c>
      <c r="Q903" s="26"/>
    </row>
    <row r="904" spans="1:17" ht="12.75" customHeight="1" x14ac:dyDescent="0.25">
      <c r="A904" s="40">
        <v>2</v>
      </c>
      <c r="B904" s="27">
        <v>27</v>
      </c>
      <c r="C904" s="40" t="s">
        <v>199</v>
      </c>
      <c r="D904" s="28">
        <v>122117</v>
      </c>
      <c r="E904" s="41" t="s">
        <v>8249</v>
      </c>
      <c r="F904" s="41" t="s">
        <v>11208</v>
      </c>
      <c r="G904" s="41" t="s">
        <v>11210</v>
      </c>
      <c r="H904" s="42">
        <v>2.78</v>
      </c>
      <c r="I904" s="42">
        <v>5.28</v>
      </c>
      <c r="J904" s="42">
        <v>2.5</v>
      </c>
      <c r="K904" s="42">
        <v>8.4</v>
      </c>
      <c r="L904" s="43">
        <v>1269389</v>
      </c>
      <c r="M904" s="44">
        <f t="shared" si="14"/>
        <v>151117.73809523808</v>
      </c>
      <c r="N904" s="30">
        <v>42461</v>
      </c>
      <c r="O904" s="30" t="s">
        <v>900</v>
      </c>
      <c r="P904" s="26">
        <v>2016</v>
      </c>
      <c r="Q904" s="41"/>
    </row>
    <row r="905" spans="1:17" ht="12.75" customHeight="1" x14ac:dyDescent="0.25">
      <c r="A905" s="40">
        <v>2</v>
      </c>
      <c r="B905" s="27">
        <v>28</v>
      </c>
      <c r="C905" s="41" t="s">
        <v>197</v>
      </c>
      <c r="D905" s="28" t="s">
        <v>9441</v>
      </c>
      <c r="E905" s="41" t="s">
        <v>108</v>
      </c>
      <c r="F905" s="41" t="s">
        <v>11211</v>
      </c>
      <c r="G905" s="41" t="s">
        <v>11212</v>
      </c>
      <c r="H905" s="42">
        <v>20.81</v>
      </c>
      <c r="I905" s="42">
        <v>29.02</v>
      </c>
      <c r="J905" s="42">
        <v>8.2100000000000009</v>
      </c>
      <c r="K905" s="42">
        <v>32.840000000000003</v>
      </c>
      <c r="L905" s="43">
        <v>8332829</v>
      </c>
      <c r="M905" s="44">
        <f t="shared" si="14"/>
        <v>253740.22533495733</v>
      </c>
      <c r="N905" s="30">
        <v>41978</v>
      </c>
      <c r="O905" s="41" t="s">
        <v>10721</v>
      </c>
      <c r="P905" s="26">
        <v>2015</v>
      </c>
      <c r="Q905" s="63" t="str">
        <f>"$"&amp;ROUND(L905/K905,0)&amp;" / L.M."</f>
        <v>$253740 / L.M.</v>
      </c>
    </row>
    <row r="906" spans="1:17" ht="12.75" customHeight="1" x14ac:dyDescent="0.25">
      <c r="A906" s="26">
        <v>1</v>
      </c>
      <c r="B906" s="27">
        <v>17</v>
      </c>
      <c r="C906" s="26" t="s">
        <v>310</v>
      </c>
      <c r="D906" s="28">
        <v>123498</v>
      </c>
      <c r="E906" s="26" t="s">
        <v>1234</v>
      </c>
      <c r="F906" s="26" t="s">
        <v>4547</v>
      </c>
      <c r="G906" s="26" t="s">
        <v>11213</v>
      </c>
      <c r="H906" s="26">
        <v>0</v>
      </c>
      <c r="I906" s="26">
        <v>6.79</v>
      </c>
      <c r="J906" s="26">
        <v>6.79</v>
      </c>
      <c r="K906" s="26">
        <v>27.282219999999999</v>
      </c>
      <c r="L906" s="26">
        <v>4027000</v>
      </c>
      <c r="M906" s="29">
        <f t="shared" si="14"/>
        <v>147605.2901853295</v>
      </c>
      <c r="N906" s="30">
        <v>42706</v>
      </c>
      <c r="O906" s="26" t="s">
        <v>10721</v>
      </c>
      <c r="P906" s="26">
        <v>2017</v>
      </c>
      <c r="Q906" s="26"/>
    </row>
    <row r="907" spans="1:17" ht="12.75" customHeight="1" x14ac:dyDescent="0.25">
      <c r="A907" s="32">
        <v>1</v>
      </c>
      <c r="B907" s="27">
        <v>17</v>
      </c>
      <c r="C907" s="33" t="s">
        <v>310</v>
      </c>
      <c r="D907" s="28">
        <v>125733</v>
      </c>
      <c r="E907" s="33" t="s">
        <v>1234</v>
      </c>
      <c r="F907" s="33" t="s">
        <v>4547</v>
      </c>
      <c r="G907" s="33" t="s">
        <v>4546</v>
      </c>
      <c r="H907" s="28">
        <v>6.79</v>
      </c>
      <c r="I907" s="28">
        <v>14.08</v>
      </c>
      <c r="J907" s="28">
        <v>7.29</v>
      </c>
      <c r="K907" s="28">
        <v>29.16</v>
      </c>
      <c r="L907" s="34">
        <v>7197700</v>
      </c>
      <c r="M907" s="35">
        <f t="shared" si="14"/>
        <v>246834.70507544582</v>
      </c>
      <c r="N907" s="36">
        <v>43182</v>
      </c>
      <c r="O907" s="59" t="s">
        <v>10721</v>
      </c>
      <c r="P907" s="26">
        <v>2018</v>
      </c>
      <c r="Q907" s="26"/>
    </row>
    <row r="908" spans="1:17" ht="12.75" customHeight="1" x14ac:dyDescent="0.25">
      <c r="A908" s="40">
        <v>1</v>
      </c>
      <c r="B908" s="27">
        <v>18</v>
      </c>
      <c r="C908" s="40" t="s">
        <v>40</v>
      </c>
      <c r="D908" s="28">
        <v>123267</v>
      </c>
      <c r="E908" s="41" t="s">
        <v>114</v>
      </c>
      <c r="F908" s="41" t="s">
        <v>4547</v>
      </c>
      <c r="G908" s="41" t="s">
        <v>11214</v>
      </c>
      <c r="H908" s="42">
        <v>17.84</v>
      </c>
      <c r="I908" s="42">
        <v>18.91</v>
      </c>
      <c r="J908" s="42">
        <v>1.07</v>
      </c>
      <c r="K908" s="42">
        <v>6.42</v>
      </c>
      <c r="L908" s="43">
        <v>2124000</v>
      </c>
      <c r="M908" s="44">
        <f t="shared" si="14"/>
        <v>330841.1214953271</v>
      </c>
      <c r="N908" s="30">
        <v>42545</v>
      </c>
      <c r="O908" s="30" t="s">
        <v>10721</v>
      </c>
      <c r="P908" s="26">
        <v>2016</v>
      </c>
      <c r="Q908" s="41"/>
    </row>
    <row r="909" spans="1:17" ht="12.75" customHeight="1" x14ac:dyDescent="0.25">
      <c r="A909" s="26">
        <v>1</v>
      </c>
      <c r="B909" s="27">
        <v>18</v>
      </c>
      <c r="C909" s="26" t="s">
        <v>40</v>
      </c>
      <c r="D909" s="28">
        <v>123496</v>
      </c>
      <c r="E909" s="26" t="s">
        <v>114</v>
      </c>
      <c r="F909" s="26" t="s">
        <v>4547</v>
      </c>
      <c r="G909" s="26" t="s">
        <v>11215</v>
      </c>
      <c r="H909" s="26">
        <v>26.13</v>
      </c>
      <c r="I909" s="26">
        <v>36.119999999999997</v>
      </c>
      <c r="J909" s="26">
        <v>9.99</v>
      </c>
      <c r="K909" s="26">
        <v>59.94</v>
      </c>
      <c r="L909" s="26">
        <v>8343000</v>
      </c>
      <c r="M909" s="29">
        <f t="shared" si="14"/>
        <v>139189.1891891892</v>
      </c>
      <c r="N909" s="30">
        <v>42706</v>
      </c>
      <c r="O909" s="26" t="s">
        <v>10721</v>
      </c>
      <c r="P909" s="26">
        <v>2017</v>
      </c>
      <c r="Q909" s="26"/>
    </row>
    <row r="910" spans="1:17" ht="12.75" customHeight="1" x14ac:dyDescent="0.25">
      <c r="A910" s="32">
        <v>1</v>
      </c>
      <c r="B910" s="27">
        <v>18</v>
      </c>
      <c r="C910" s="33" t="s">
        <v>49</v>
      </c>
      <c r="D910" s="28">
        <v>125731</v>
      </c>
      <c r="E910" s="33" t="s">
        <v>114</v>
      </c>
      <c r="F910" s="33" t="s">
        <v>4547</v>
      </c>
      <c r="G910" s="33" t="s">
        <v>4541</v>
      </c>
      <c r="H910" s="28">
        <v>6</v>
      </c>
      <c r="I910" s="28">
        <v>11.45</v>
      </c>
      <c r="J910" s="28">
        <v>5.45</v>
      </c>
      <c r="K910" s="28">
        <v>32.700000000000003</v>
      </c>
      <c r="L910" s="34">
        <v>6291492</v>
      </c>
      <c r="M910" s="35">
        <f t="shared" si="14"/>
        <v>192400.36697247706</v>
      </c>
      <c r="N910" s="36">
        <v>43077</v>
      </c>
      <c r="O910" s="59" t="s">
        <v>10721</v>
      </c>
      <c r="P910" s="26">
        <v>2018</v>
      </c>
      <c r="Q910" s="26"/>
    </row>
    <row r="911" spans="1:17" ht="12.75" customHeight="1" x14ac:dyDescent="0.25">
      <c r="A911" s="32">
        <v>1</v>
      </c>
      <c r="B911" s="27">
        <v>18</v>
      </c>
      <c r="C911" s="33" t="s">
        <v>32</v>
      </c>
      <c r="D911" s="28">
        <v>125735</v>
      </c>
      <c r="E911" s="33" t="s">
        <v>114</v>
      </c>
      <c r="F911" s="33" t="s">
        <v>4547</v>
      </c>
      <c r="G911" s="33" t="s">
        <v>4552</v>
      </c>
      <c r="H911" s="28">
        <v>5.94</v>
      </c>
      <c r="I911" s="28">
        <v>13.67</v>
      </c>
      <c r="J911" s="28">
        <v>7.73</v>
      </c>
      <c r="K911" s="28">
        <v>30.92</v>
      </c>
      <c r="L911" s="34">
        <v>6068400</v>
      </c>
      <c r="M911" s="35">
        <f t="shared" si="14"/>
        <v>196261.319534282</v>
      </c>
      <c r="N911" s="36">
        <v>43077</v>
      </c>
      <c r="O911" s="59" t="s">
        <v>10721</v>
      </c>
      <c r="P911" s="26">
        <v>2018</v>
      </c>
      <c r="Q911" s="26"/>
    </row>
    <row r="912" spans="1:17" ht="12.75" customHeight="1" x14ac:dyDescent="0.25">
      <c r="A912" s="40">
        <v>1</v>
      </c>
      <c r="B912" s="27">
        <v>19</v>
      </c>
      <c r="C912" s="40" t="s">
        <v>271</v>
      </c>
      <c r="D912" s="28">
        <v>102633</v>
      </c>
      <c r="E912" s="41" t="s">
        <v>122</v>
      </c>
      <c r="F912" s="41" t="s">
        <v>4547</v>
      </c>
      <c r="G912" s="41" t="s">
        <v>768</v>
      </c>
      <c r="H912" s="42">
        <v>0</v>
      </c>
      <c r="I912" s="42">
        <v>6.49</v>
      </c>
      <c r="J912" s="42">
        <v>6.49</v>
      </c>
      <c r="K912" s="42">
        <v>52.08</v>
      </c>
      <c r="L912" s="43">
        <v>4038922</v>
      </c>
      <c r="M912" s="44">
        <f t="shared" si="14"/>
        <v>77552.26574500768</v>
      </c>
      <c r="N912" s="30">
        <v>42545</v>
      </c>
      <c r="O912" s="30" t="s">
        <v>10721</v>
      </c>
      <c r="P912" s="26">
        <v>2016</v>
      </c>
      <c r="Q912" s="41"/>
    </row>
    <row r="913" spans="1:17" ht="12.75" customHeight="1" x14ac:dyDescent="0.25">
      <c r="A913" s="26">
        <v>1</v>
      </c>
      <c r="B913" s="27">
        <v>19</v>
      </c>
      <c r="C913" s="26" t="s">
        <v>181</v>
      </c>
      <c r="D913" s="28">
        <v>123497</v>
      </c>
      <c r="E913" s="26" t="s">
        <v>122</v>
      </c>
      <c r="F913" s="26" t="s">
        <v>4547</v>
      </c>
      <c r="G913" s="26" t="s">
        <v>3476</v>
      </c>
      <c r="H913" s="26">
        <v>0</v>
      </c>
      <c r="I913" s="26">
        <v>5.0199999999999996</v>
      </c>
      <c r="J913" s="26">
        <v>5.0199999999999996</v>
      </c>
      <c r="K913" s="26">
        <v>20.079999999999998</v>
      </c>
      <c r="L913" s="26">
        <v>3037000</v>
      </c>
      <c r="M913" s="29">
        <f t="shared" si="14"/>
        <v>151245.01992031874</v>
      </c>
      <c r="N913" s="30">
        <v>42706</v>
      </c>
      <c r="O913" s="26" t="s">
        <v>10721</v>
      </c>
      <c r="P913" s="26">
        <v>2017</v>
      </c>
      <c r="Q913" s="26"/>
    </row>
    <row r="914" spans="1:17" ht="12.75" customHeight="1" x14ac:dyDescent="0.25">
      <c r="A914" s="26">
        <v>1</v>
      </c>
      <c r="B914" s="26">
        <f>VLOOKUP(C914,[1]Sheet6!B:D,3,FALSE)</f>
        <v>19</v>
      </c>
      <c r="C914" s="26" t="s">
        <v>287</v>
      </c>
      <c r="D914" s="26">
        <v>127455</v>
      </c>
      <c r="E914" s="26" t="s">
        <v>114</v>
      </c>
      <c r="F914" s="26" t="s">
        <v>4547</v>
      </c>
      <c r="G914" s="26" t="s">
        <v>10492</v>
      </c>
      <c r="H914" s="26">
        <v>0</v>
      </c>
      <c r="I914" s="26">
        <v>7.28</v>
      </c>
      <c r="J914" s="26">
        <v>7.28</v>
      </c>
      <c r="K914" s="26">
        <v>29.12</v>
      </c>
      <c r="L914" s="34">
        <v>5684926</v>
      </c>
      <c r="M914" s="35">
        <f t="shared" si="14"/>
        <v>195224.10714285713</v>
      </c>
      <c r="N914" s="49">
        <v>43441</v>
      </c>
      <c r="O914" s="26" t="s">
        <v>10721</v>
      </c>
      <c r="P914" s="26">
        <v>2019</v>
      </c>
      <c r="Q914" s="26"/>
    </row>
    <row r="915" spans="1:17" ht="12.75" customHeight="1" x14ac:dyDescent="0.25">
      <c r="A915" s="40">
        <v>2</v>
      </c>
      <c r="B915" s="27">
        <v>29</v>
      </c>
      <c r="C915" s="41" t="s">
        <v>420</v>
      </c>
      <c r="D915" s="28" t="s">
        <v>10006</v>
      </c>
      <c r="E915" s="41" t="s">
        <v>122</v>
      </c>
      <c r="F915" s="41" t="s">
        <v>4503</v>
      </c>
      <c r="G915" s="41" t="s">
        <v>11216</v>
      </c>
      <c r="H915" s="42">
        <v>12.78</v>
      </c>
      <c r="I915" s="42">
        <v>2.98</v>
      </c>
      <c r="J915" s="42">
        <v>5.82</v>
      </c>
      <c r="K915" s="42">
        <v>24.961980000000004</v>
      </c>
      <c r="L915" s="43">
        <v>3975198</v>
      </c>
      <c r="M915" s="44">
        <f t="shared" si="14"/>
        <v>159250.10756358266</v>
      </c>
      <c r="N915" s="30">
        <v>41978</v>
      </c>
      <c r="O915" s="41" t="s">
        <v>10721</v>
      </c>
      <c r="P915" s="26">
        <v>2015</v>
      </c>
      <c r="Q915" s="41"/>
    </row>
    <row r="916" spans="1:17" ht="12.75" customHeight="1" x14ac:dyDescent="0.25">
      <c r="A916" s="40">
        <v>2</v>
      </c>
      <c r="B916" s="27">
        <v>29</v>
      </c>
      <c r="C916" s="40" t="s">
        <v>11217</v>
      </c>
      <c r="D916" s="28">
        <v>104532.01</v>
      </c>
      <c r="E916" s="41" t="s">
        <v>122</v>
      </c>
      <c r="F916" s="41" t="s">
        <v>4503</v>
      </c>
      <c r="G916" s="41" t="s">
        <v>11218</v>
      </c>
      <c r="H916" s="42">
        <v>15.35</v>
      </c>
      <c r="I916" s="42">
        <v>4.03</v>
      </c>
      <c r="J916" s="42">
        <v>7.99</v>
      </c>
      <c r="K916" s="42">
        <v>31.96</v>
      </c>
      <c r="L916" s="43">
        <v>4664450</v>
      </c>
      <c r="M916" s="44">
        <f t="shared" si="14"/>
        <v>145946.49561952442</v>
      </c>
      <c r="N916" s="30">
        <v>42342</v>
      </c>
      <c r="O916" s="30" t="s">
        <v>10721</v>
      </c>
      <c r="P916" s="26">
        <v>2016</v>
      </c>
      <c r="Q916" s="41"/>
    </row>
    <row r="917" spans="1:17" ht="12.75" customHeight="1" x14ac:dyDescent="0.25">
      <c r="A917" s="32">
        <v>2</v>
      </c>
      <c r="B917" s="27">
        <v>29</v>
      </c>
      <c r="C917" s="33" t="s">
        <v>121</v>
      </c>
      <c r="D917" s="28">
        <v>126366</v>
      </c>
      <c r="E917" s="33" t="s">
        <v>122</v>
      </c>
      <c r="F917" s="33" t="s">
        <v>4503</v>
      </c>
      <c r="G917" s="33" t="s">
        <v>4841</v>
      </c>
      <c r="H917" s="28">
        <v>13.75</v>
      </c>
      <c r="I917" s="28">
        <v>20.5</v>
      </c>
      <c r="J917" s="28">
        <v>6.75</v>
      </c>
      <c r="K917" s="28">
        <v>27</v>
      </c>
      <c r="L917" s="34">
        <v>4964096</v>
      </c>
      <c r="M917" s="35">
        <f t="shared" si="14"/>
        <v>183855.40740740742</v>
      </c>
      <c r="N917" s="36">
        <v>43140</v>
      </c>
      <c r="O917" s="59" t="s">
        <v>10721</v>
      </c>
      <c r="P917" s="26">
        <v>2018</v>
      </c>
      <c r="Q917" s="26"/>
    </row>
    <row r="918" spans="1:17" ht="12.75" customHeight="1" x14ac:dyDescent="0.25">
      <c r="A918" s="26">
        <v>2</v>
      </c>
      <c r="B918" s="26">
        <f>VLOOKUP(C918,[1]Sheet6!B:D,3,FALSE)</f>
        <v>29</v>
      </c>
      <c r="C918" s="26" t="s">
        <v>121</v>
      </c>
      <c r="D918" s="26">
        <v>127522</v>
      </c>
      <c r="E918" s="26" t="s">
        <v>122</v>
      </c>
      <c r="F918" s="26" t="s">
        <v>4503</v>
      </c>
      <c r="G918" s="26" t="s">
        <v>10493</v>
      </c>
      <c r="H918" s="26">
        <v>20.5</v>
      </c>
      <c r="I918" s="26">
        <v>25</v>
      </c>
      <c r="J918" s="26">
        <v>4.5</v>
      </c>
      <c r="K918" s="26">
        <v>18</v>
      </c>
      <c r="L918" s="34">
        <v>4647967</v>
      </c>
      <c r="M918" s="35">
        <f t="shared" si="14"/>
        <v>258220.38888888888</v>
      </c>
      <c r="N918" s="49">
        <v>43441</v>
      </c>
      <c r="O918" s="26" t="s">
        <v>10721</v>
      </c>
      <c r="P918" s="26">
        <v>2019</v>
      </c>
      <c r="Q918" s="26"/>
    </row>
    <row r="919" spans="1:17" ht="12.75" customHeight="1" x14ac:dyDescent="0.25">
      <c r="A919" s="40">
        <v>3</v>
      </c>
      <c r="B919" s="27">
        <v>37</v>
      </c>
      <c r="C919" s="41" t="s">
        <v>318</v>
      </c>
      <c r="D919" s="28" t="s">
        <v>8452</v>
      </c>
      <c r="E919" s="41" t="s">
        <v>757</v>
      </c>
      <c r="F919" s="41" t="s">
        <v>4503</v>
      </c>
      <c r="G919" s="41" t="s">
        <v>11219</v>
      </c>
      <c r="H919" s="42">
        <v>0</v>
      </c>
      <c r="I919" s="42">
        <v>7.27</v>
      </c>
      <c r="J919" s="42">
        <v>7.27</v>
      </c>
      <c r="K919" s="42">
        <v>36.502669999999995</v>
      </c>
      <c r="L919" s="43">
        <v>6535884</v>
      </c>
      <c r="M919" s="44">
        <f t="shared" si="14"/>
        <v>179052.21727616093</v>
      </c>
      <c r="N919" s="30">
        <v>42048</v>
      </c>
      <c r="O919" s="41" t="s">
        <v>10721</v>
      </c>
      <c r="P919" s="26">
        <v>2015</v>
      </c>
      <c r="Q919" s="41"/>
    </row>
    <row r="920" spans="1:17" ht="12.75" customHeight="1" x14ac:dyDescent="0.25">
      <c r="A920" s="40">
        <v>3</v>
      </c>
      <c r="B920" s="27">
        <v>37</v>
      </c>
      <c r="C920" s="40" t="s">
        <v>54</v>
      </c>
      <c r="D920" s="28">
        <v>104523.01</v>
      </c>
      <c r="E920" s="41" t="s">
        <v>108</v>
      </c>
      <c r="F920" s="41" t="s">
        <v>4503</v>
      </c>
      <c r="G920" s="41" t="s">
        <v>11220</v>
      </c>
      <c r="H920" s="42">
        <v>12.99</v>
      </c>
      <c r="I920" s="42">
        <v>14.2</v>
      </c>
      <c r="J920" s="42">
        <v>1.21</v>
      </c>
      <c r="K920" s="42">
        <v>8.2037999999999993</v>
      </c>
      <c r="L920" s="43">
        <v>1845005</v>
      </c>
      <c r="M920" s="44">
        <f t="shared" si="14"/>
        <v>224896.38947804677</v>
      </c>
      <c r="N920" s="30">
        <v>42342</v>
      </c>
      <c r="O920" s="30" t="s">
        <v>10721</v>
      </c>
      <c r="P920" s="26">
        <v>2016</v>
      </c>
      <c r="Q920" s="41"/>
    </row>
    <row r="921" spans="1:17" ht="12.75" customHeight="1" x14ac:dyDescent="0.25">
      <c r="A921" s="40">
        <v>3</v>
      </c>
      <c r="B921" s="27">
        <v>37</v>
      </c>
      <c r="C921" s="40" t="s">
        <v>54</v>
      </c>
      <c r="D921" s="28">
        <v>81698.03</v>
      </c>
      <c r="E921" s="41" t="s">
        <v>757</v>
      </c>
      <c r="F921" s="41" t="s">
        <v>4503</v>
      </c>
      <c r="G921" s="41" t="s">
        <v>11221</v>
      </c>
      <c r="H921" s="42">
        <v>4.5</v>
      </c>
      <c r="I921" s="42">
        <v>8.33</v>
      </c>
      <c r="J921" s="42">
        <v>3.83</v>
      </c>
      <c r="K921" s="42">
        <v>30.402540000000002</v>
      </c>
      <c r="L921" s="43">
        <v>5102805</v>
      </c>
      <c r="M921" s="44">
        <f t="shared" si="14"/>
        <v>167841.40404058344</v>
      </c>
      <c r="N921" s="30">
        <v>42412</v>
      </c>
      <c r="O921" s="30" t="s">
        <v>10721</v>
      </c>
      <c r="P921" s="26">
        <v>2016</v>
      </c>
      <c r="Q921" s="41"/>
    </row>
    <row r="922" spans="1:17" ht="12.75" customHeight="1" x14ac:dyDescent="0.25">
      <c r="A922" s="40">
        <v>3</v>
      </c>
      <c r="B922" s="27">
        <v>37</v>
      </c>
      <c r="C922" s="40" t="s">
        <v>318</v>
      </c>
      <c r="D922" s="28">
        <v>80466.02</v>
      </c>
      <c r="E922" s="41" t="s">
        <v>757</v>
      </c>
      <c r="F922" s="41" t="s">
        <v>4503</v>
      </c>
      <c r="G922" s="41" t="s">
        <v>11222</v>
      </c>
      <c r="H922" s="42">
        <v>17.5</v>
      </c>
      <c r="I922" s="42">
        <v>21.38</v>
      </c>
      <c r="J922" s="42">
        <v>3.88</v>
      </c>
      <c r="K922" s="42">
        <v>32.883000000000003</v>
      </c>
      <c r="L922" s="43">
        <v>4225621</v>
      </c>
      <c r="M922" s="44">
        <f t="shared" si="14"/>
        <v>128504.72888726696</v>
      </c>
      <c r="N922" s="30">
        <v>42342</v>
      </c>
      <c r="O922" s="30" t="s">
        <v>10721</v>
      </c>
      <c r="P922" s="26">
        <v>2016</v>
      </c>
      <c r="Q922" s="41"/>
    </row>
    <row r="923" spans="1:17" ht="12.75" customHeight="1" x14ac:dyDescent="0.25">
      <c r="A923" s="40">
        <v>3</v>
      </c>
      <c r="B923" s="27">
        <v>37</v>
      </c>
      <c r="C923" s="40" t="s">
        <v>54</v>
      </c>
      <c r="D923" s="28">
        <v>106940.01</v>
      </c>
      <c r="E923" s="41" t="s">
        <v>757</v>
      </c>
      <c r="F923" s="41" t="s">
        <v>4503</v>
      </c>
      <c r="G923" s="41" t="s">
        <v>983</v>
      </c>
      <c r="H923" s="42">
        <v>10.45</v>
      </c>
      <c r="I923" s="42">
        <v>11.74</v>
      </c>
      <c r="J923" s="42">
        <v>1.29</v>
      </c>
      <c r="K923" s="42">
        <v>8.9009999999999998</v>
      </c>
      <c r="L923" s="43">
        <v>2185684</v>
      </c>
      <c r="M923" s="44">
        <f t="shared" si="14"/>
        <v>245554.8814739917</v>
      </c>
      <c r="N923" s="30">
        <v>42342</v>
      </c>
      <c r="O923" s="30" t="s">
        <v>10721</v>
      </c>
      <c r="P923" s="26">
        <v>2016</v>
      </c>
      <c r="Q923" s="41"/>
    </row>
    <row r="924" spans="1:17" ht="12.75" customHeight="1" x14ac:dyDescent="0.25">
      <c r="A924" s="40">
        <v>3</v>
      </c>
      <c r="B924" s="27">
        <v>37</v>
      </c>
      <c r="C924" s="40" t="s">
        <v>54</v>
      </c>
      <c r="D924" s="28">
        <v>122481</v>
      </c>
      <c r="E924" s="41" t="s">
        <v>796</v>
      </c>
      <c r="F924" s="41" t="s">
        <v>4503</v>
      </c>
      <c r="G924" s="41" t="s">
        <v>11223</v>
      </c>
      <c r="H924" s="42">
        <v>12.15</v>
      </c>
      <c r="I924" s="42">
        <v>15.17</v>
      </c>
      <c r="J924" s="42">
        <v>3.02</v>
      </c>
      <c r="K924" s="42">
        <v>25.066000000000003</v>
      </c>
      <c r="L924" s="43">
        <v>2747283</v>
      </c>
      <c r="M924" s="44">
        <f t="shared" si="14"/>
        <v>109601.97079709565</v>
      </c>
      <c r="N924" s="30">
        <v>42461</v>
      </c>
      <c r="O924" s="30" t="s">
        <v>900</v>
      </c>
      <c r="P924" s="26">
        <v>2016</v>
      </c>
      <c r="Q924" s="41"/>
    </row>
    <row r="925" spans="1:17" ht="12.75" customHeight="1" x14ac:dyDescent="0.25">
      <c r="A925" s="40">
        <v>3</v>
      </c>
      <c r="B925" s="27">
        <v>37</v>
      </c>
      <c r="C925" s="40" t="s">
        <v>54</v>
      </c>
      <c r="D925" s="28">
        <v>122482</v>
      </c>
      <c r="E925" s="41" t="s">
        <v>913</v>
      </c>
      <c r="F925" s="41" t="s">
        <v>4503</v>
      </c>
      <c r="G925" s="41" t="s">
        <v>3183</v>
      </c>
      <c r="H925" s="42">
        <v>15.51</v>
      </c>
      <c r="I925" s="42">
        <v>16.490000000000002</v>
      </c>
      <c r="J925" s="42">
        <v>0.98</v>
      </c>
      <c r="K925" s="42">
        <v>7.35</v>
      </c>
      <c r="L925" s="43">
        <v>960763</v>
      </c>
      <c r="M925" s="44">
        <f t="shared" si="14"/>
        <v>130716.05442176871</v>
      </c>
      <c r="N925" s="30">
        <v>42461</v>
      </c>
      <c r="O925" s="30" t="s">
        <v>900</v>
      </c>
      <c r="P925" s="26">
        <v>2016</v>
      </c>
      <c r="Q925" s="41"/>
    </row>
    <row r="926" spans="1:17" ht="12.75" customHeight="1" x14ac:dyDescent="0.25">
      <c r="A926" s="26">
        <v>3</v>
      </c>
      <c r="B926" s="27">
        <v>37</v>
      </c>
      <c r="C926" s="26" t="s">
        <v>54</v>
      </c>
      <c r="D926" s="28">
        <v>123580</v>
      </c>
      <c r="E926" s="26" t="s">
        <v>757</v>
      </c>
      <c r="F926" s="26" t="s">
        <v>4503</v>
      </c>
      <c r="G926" s="26" t="s">
        <v>11224</v>
      </c>
      <c r="H926" s="26">
        <v>0</v>
      </c>
      <c r="I926" s="26">
        <v>4.5</v>
      </c>
      <c r="J926" s="26">
        <v>4.5</v>
      </c>
      <c r="K926" s="26">
        <v>37.610999999999997</v>
      </c>
      <c r="L926" s="26">
        <v>5745273</v>
      </c>
      <c r="M926" s="29">
        <f t="shared" si="14"/>
        <v>152755.12483050174</v>
      </c>
      <c r="N926" s="30">
        <v>42706</v>
      </c>
      <c r="O926" s="26" t="s">
        <v>10721</v>
      </c>
      <c r="P926" s="26">
        <v>2017</v>
      </c>
      <c r="Q926" s="26"/>
    </row>
    <row r="927" spans="1:17" ht="12.75" customHeight="1" x14ac:dyDescent="0.25">
      <c r="A927" s="26">
        <v>3</v>
      </c>
      <c r="B927" s="27">
        <v>37</v>
      </c>
      <c r="C927" s="26" t="s">
        <v>54</v>
      </c>
      <c r="D927" s="28">
        <v>123849</v>
      </c>
      <c r="E927" s="26" t="s">
        <v>796</v>
      </c>
      <c r="F927" s="26" t="s">
        <v>4503</v>
      </c>
      <c r="G927" s="26" t="s">
        <v>11225</v>
      </c>
      <c r="H927" s="26">
        <v>10.08</v>
      </c>
      <c r="I927" s="26">
        <v>12.183</v>
      </c>
      <c r="J927" s="26">
        <v>2.1030000000000002</v>
      </c>
      <c r="K927" s="26">
        <v>20.001633000000002</v>
      </c>
      <c r="L927" s="26">
        <v>1832294</v>
      </c>
      <c r="M927" s="29">
        <f t="shared" si="14"/>
        <v>91607.22027046491</v>
      </c>
      <c r="N927" s="30">
        <v>42867</v>
      </c>
      <c r="O927" s="26" t="s">
        <v>900</v>
      </c>
      <c r="P927" s="26">
        <v>2017</v>
      </c>
      <c r="Q927" s="26"/>
    </row>
    <row r="928" spans="1:17" ht="12.75" customHeight="1" x14ac:dyDescent="0.25">
      <c r="A928" s="32">
        <v>3</v>
      </c>
      <c r="B928" s="27">
        <v>37</v>
      </c>
      <c r="C928" s="33" t="s">
        <v>54</v>
      </c>
      <c r="D928" s="28">
        <v>125649</v>
      </c>
      <c r="E928" s="33" t="s">
        <v>108</v>
      </c>
      <c r="F928" s="33" t="s">
        <v>4503</v>
      </c>
      <c r="G928" s="33" t="s">
        <v>4506</v>
      </c>
      <c r="H928" s="28">
        <v>0</v>
      </c>
      <c r="I928" s="28">
        <v>5</v>
      </c>
      <c r="J928" s="28">
        <v>5</v>
      </c>
      <c r="K928" s="28">
        <v>22.395</v>
      </c>
      <c r="L928" s="34">
        <v>3398786</v>
      </c>
      <c r="M928" s="35">
        <f t="shared" si="14"/>
        <v>151765.39406117436</v>
      </c>
      <c r="N928" s="36">
        <v>43077</v>
      </c>
      <c r="O928" s="59" t="s">
        <v>10721</v>
      </c>
      <c r="P928" s="26">
        <v>2018</v>
      </c>
      <c r="Q928" s="26"/>
    </row>
    <row r="929" spans="1:17" ht="12.75" customHeight="1" x14ac:dyDescent="0.25">
      <c r="A929" s="32">
        <v>3</v>
      </c>
      <c r="B929" s="27">
        <v>37</v>
      </c>
      <c r="C929" s="33" t="s">
        <v>54</v>
      </c>
      <c r="D929" s="28">
        <v>125648</v>
      </c>
      <c r="E929" s="33" t="s">
        <v>114</v>
      </c>
      <c r="F929" s="33" t="s">
        <v>4503</v>
      </c>
      <c r="G929" s="33" t="s">
        <v>4504</v>
      </c>
      <c r="H929" s="28">
        <v>0</v>
      </c>
      <c r="I929" s="28">
        <v>4.8</v>
      </c>
      <c r="J929" s="28">
        <v>4.8</v>
      </c>
      <c r="K929" s="28">
        <v>20.303999999999998</v>
      </c>
      <c r="L929" s="34">
        <v>3611586</v>
      </c>
      <c r="M929" s="35">
        <f t="shared" si="14"/>
        <v>177875.59101654848</v>
      </c>
      <c r="N929" s="36">
        <v>43077</v>
      </c>
      <c r="O929" s="59" t="s">
        <v>10721</v>
      </c>
      <c r="P929" s="26">
        <v>2018</v>
      </c>
      <c r="Q929" s="26"/>
    </row>
    <row r="930" spans="1:17" ht="12.75" customHeight="1" x14ac:dyDescent="0.25">
      <c r="A930" s="32">
        <v>3</v>
      </c>
      <c r="B930" s="52">
        <v>37</v>
      </c>
      <c r="C930" s="33" t="s">
        <v>11226</v>
      </c>
      <c r="D930" s="28">
        <v>125645</v>
      </c>
      <c r="E930" s="33" t="s">
        <v>2944</v>
      </c>
      <c r="F930" s="33" t="s">
        <v>4503</v>
      </c>
      <c r="G930" s="33" t="s">
        <v>11227</v>
      </c>
      <c r="H930" s="28">
        <v>15.6</v>
      </c>
      <c r="I930" s="28">
        <v>0.34</v>
      </c>
      <c r="J930" s="28">
        <v>5.28</v>
      </c>
      <c r="K930" s="28">
        <v>21.12</v>
      </c>
      <c r="L930" s="34">
        <v>3615882</v>
      </c>
      <c r="M930" s="35">
        <f t="shared" si="14"/>
        <v>171206.53409090909</v>
      </c>
      <c r="N930" s="36">
        <v>43077</v>
      </c>
      <c r="O930" s="59" t="s">
        <v>10721</v>
      </c>
      <c r="P930" s="26">
        <v>2018</v>
      </c>
      <c r="Q930" s="26"/>
    </row>
    <row r="931" spans="1:17" ht="12.75" customHeight="1" x14ac:dyDescent="0.25">
      <c r="A931" s="32">
        <v>3</v>
      </c>
      <c r="B931" s="27">
        <v>37</v>
      </c>
      <c r="C931" s="33" t="s">
        <v>318</v>
      </c>
      <c r="D931" s="28">
        <v>125646</v>
      </c>
      <c r="E931" s="33" t="s">
        <v>2944</v>
      </c>
      <c r="F931" s="33" t="s">
        <v>4503</v>
      </c>
      <c r="G931" s="33" t="s">
        <v>11228</v>
      </c>
      <c r="H931" s="28">
        <v>21.7</v>
      </c>
      <c r="I931" s="28">
        <v>26</v>
      </c>
      <c r="J931" s="28">
        <v>4.3</v>
      </c>
      <c r="K931" s="28">
        <v>19.552099999999999</v>
      </c>
      <c r="L931" s="34">
        <v>3092607</v>
      </c>
      <c r="M931" s="35">
        <f t="shared" si="14"/>
        <v>158172.62595833695</v>
      </c>
      <c r="N931" s="36">
        <v>43077</v>
      </c>
      <c r="O931" s="59" t="s">
        <v>10721</v>
      </c>
      <c r="P931" s="26">
        <v>2018</v>
      </c>
      <c r="Q931" s="26"/>
    </row>
    <row r="932" spans="1:17" ht="12.75" customHeight="1" x14ac:dyDescent="0.25">
      <c r="A932" s="26">
        <v>3</v>
      </c>
      <c r="B932" s="26">
        <f>VLOOKUP(C932,[1]Sheet6!B:D,3,FALSE)</f>
        <v>37</v>
      </c>
      <c r="C932" s="26" t="s">
        <v>54</v>
      </c>
      <c r="D932" s="26">
        <v>127257</v>
      </c>
      <c r="E932" s="26" t="s">
        <v>108</v>
      </c>
      <c r="F932" s="26" t="s">
        <v>4503</v>
      </c>
      <c r="G932" s="26" t="s">
        <v>10486</v>
      </c>
      <c r="H932" s="26">
        <v>5</v>
      </c>
      <c r="I932" s="26">
        <v>8.65</v>
      </c>
      <c r="J932" s="26">
        <v>3.65</v>
      </c>
      <c r="K932" s="26">
        <v>15.443149999999999</v>
      </c>
      <c r="L932" s="34">
        <v>2864371</v>
      </c>
      <c r="M932" s="35">
        <f t="shared" si="14"/>
        <v>185478.41599673644</v>
      </c>
      <c r="N932" s="49">
        <v>43441</v>
      </c>
      <c r="O932" s="26" t="s">
        <v>10721</v>
      </c>
      <c r="P932" s="26">
        <v>2019</v>
      </c>
      <c r="Q932" s="26"/>
    </row>
    <row r="933" spans="1:17" ht="12.75" customHeight="1" x14ac:dyDescent="0.25">
      <c r="A933" s="26">
        <v>3</v>
      </c>
      <c r="B933" s="26">
        <f>VLOOKUP(C933,[1]Sheet6!B:D,3,FALSE)</f>
        <v>37</v>
      </c>
      <c r="C933" s="26" t="s">
        <v>318</v>
      </c>
      <c r="D933" s="26">
        <v>127254</v>
      </c>
      <c r="E933" s="26" t="s">
        <v>757</v>
      </c>
      <c r="F933" s="26" t="s">
        <v>4503</v>
      </c>
      <c r="G933" s="26" t="s">
        <v>10498</v>
      </c>
      <c r="H933" s="26">
        <v>13.37</v>
      </c>
      <c r="I933" s="26">
        <v>17.5</v>
      </c>
      <c r="J933" s="26">
        <v>4.13</v>
      </c>
      <c r="K933" s="26">
        <v>36.715699999999998</v>
      </c>
      <c r="L933" s="34">
        <v>5591521</v>
      </c>
      <c r="M933" s="35">
        <f t="shared" si="14"/>
        <v>152292.37083863307</v>
      </c>
      <c r="N933" s="49">
        <v>43441</v>
      </c>
      <c r="O933" s="26" t="s">
        <v>10721</v>
      </c>
      <c r="P933" s="26">
        <v>2019</v>
      </c>
      <c r="Q933" s="26"/>
    </row>
    <row r="934" spans="1:17" ht="12.75" customHeight="1" x14ac:dyDescent="0.25">
      <c r="A934" s="26">
        <v>3</v>
      </c>
      <c r="B934" s="26">
        <f>VLOOKUP(C934,[1]Sheet6!B:D,3,FALSE)</f>
        <v>37</v>
      </c>
      <c r="C934" s="26" t="s">
        <v>318</v>
      </c>
      <c r="D934" s="26">
        <v>127253</v>
      </c>
      <c r="E934" s="26" t="s">
        <v>2944</v>
      </c>
      <c r="F934" s="26" t="s">
        <v>4503</v>
      </c>
      <c r="G934" s="26" t="s">
        <v>10496</v>
      </c>
      <c r="H934" s="26">
        <v>26</v>
      </c>
      <c r="I934" s="26">
        <v>33.049999999999997</v>
      </c>
      <c r="J934" s="26">
        <v>7.05</v>
      </c>
      <c r="K934" s="26">
        <v>28.404450000000001</v>
      </c>
      <c r="L934" s="34">
        <v>4426773</v>
      </c>
      <c r="M934" s="35">
        <f t="shared" si="14"/>
        <v>155847.86890786479</v>
      </c>
      <c r="N934" s="49">
        <v>43441</v>
      </c>
      <c r="O934" s="26" t="s">
        <v>900</v>
      </c>
      <c r="P934" s="26">
        <v>2019</v>
      </c>
      <c r="Q934" s="26"/>
    </row>
    <row r="935" spans="1:17" ht="12.75" customHeight="1" x14ac:dyDescent="0.25">
      <c r="A935" s="26">
        <v>3</v>
      </c>
      <c r="B935" s="26">
        <f>VLOOKUP(C935,[1]Sheet6!B:D,3,FALSE)</f>
        <v>37</v>
      </c>
      <c r="C935" s="26" t="s">
        <v>320</v>
      </c>
      <c r="D935" s="26">
        <v>127256</v>
      </c>
      <c r="E935" s="26" t="s">
        <v>2944</v>
      </c>
      <c r="F935" s="26" t="s">
        <v>4503</v>
      </c>
      <c r="G935" s="26" t="s">
        <v>10490</v>
      </c>
      <c r="H935" s="26">
        <v>0.34</v>
      </c>
      <c r="I935" s="26">
        <v>4.8600000000000003</v>
      </c>
      <c r="J935" s="26">
        <v>4.5199999999999996</v>
      </c>
      <c r="K935" s="26">
        <v>18.1252</v>
      </c>
      <c r="L935" s="34">
        <v>3120856</v>
      </c>
      <c r="M935" s="35">
        <f t="shared" si="14"/>
        <v>172183.25866749056</v>
      </c>
      <c r="N935" s="49">
        <v>43441</v>
      </c>
      <c r="O935" s="26" t="s">
        <v>900</v>
      </c>
      <c r="P935" s="26">
        <v>2019</v>
      </c>
      <c r="Q935" s="26"/>
    </row>
    <row r="936" spans="1:17" ht="12.75" customHeight="1" x14ac:dyDescent="0.25">
      <c r="A936" s="40">
        <v>3</v>
      </c>
      <c r="B936" s="27">
        <v>38</v>
      </c>
      <c r="C936" s="41" t="s">
        <v>289</v>
      </c>
      <c r="D936" s="28" t="s">
        <v>9997</v>
      </c>
      <c r="E936" s="41" t="s">
        <v>757</v>
      </c>
      <c r="F936" s="41" t="s">
        <v>4503</v>
      </c>
      <c r="G936" s="41" t="s">
        <v>11229</v>
      </c>
      <c r="H936" s="42">
        <v>7.29</v>
      </c>
      <c r="I936" s="42">
        <v>16.46</v>
      </c>
      <c r="J936" s="42">
        <v>9.17</v>
      </c>
      <c r="K936" s="42">
        <v>36.707509999999999</v>
      </c>
      <c r="L936" s="43">
        <v>6744185</v>
      </c>
      <c r="M936" s="44">
        <f t="shared" si="14"/>
        <v>183727.66226856576</v>
      </c>
      <c r="N936" s="30">
        <v>41978</v>
      </c>
      <c r="O936" s="41" t="s">
        <v>10721</v>
      </c>
      <c r="P936" s="26">
        <v>2015</v>
      </c>
      <c r="Q936" s="41"/>
    </row>
    <row r="937" spans="1:17" ht="12.75" customHeight="1" x14ac:dyDescent="0.25">
      <c r="A937" s="40">
        <v>3</v>
      </c>
      <c r="B937" s="27">
        <v>38</v>
      </c>
      <c r="C937" s="40" t="s">
        <v>269</v>
      </c>
      <c r="D937" s="28">
        <v>102638.01</v>
      </c>
      <c r="E937" s="41" t="s">
        <v>757</v>
      </c>
      <c r="F937" s="41" t="s">
        <v>4503</v>
      </c>
      <c r="G937" s="41" t="s">
        <v>11230</v>
      </c>
      <c r="H937" s="42">
        <v>11.04</v>
      </c>
      <c r="I937" s="42">
        <v>17.68</v>
      </c>
      <c r="J937" s="42">
        <v>6.64</v>
      </c>
      <c r="K937" s="42">
        <v>26.785759999999996</v>
      </c>
      <c r="L937" s="43">
        <v>3818303</v>
      </c>
      <c r="M937" s="44">
        <f t="shared" si="14"/>
        <v>142549.73538178497</v>
      </c>
      <c r="N937" s="30">
        <v>42342</v>
      </c>
      <c r="O937" s="30" t="s">
        <v>10721</v>
      </c>
      <c r="P937" s="26">
        <v>2016</v>
      </c>
      <c r="Q937" s="41"/>
    </row>
    <row r="938" spans="1:17" ht="12.75" customHeight="1" x14ac:dyDescent="0.25">
      <c r="A938" s="26">
        <v>3</v>
      </c>
      <c r="B938" s="27">
        <v>38</v>
      </c>
      <c r="C938" s="26" t="s">
        <v>235</v>
      </c>
      <c r="D938" s="28">
        <v>123584</v>
      </c>
      <c r="E938" s="26" t="s">
        <v>114</v>
      </c>
      <c r="F938" s="26" t="s">
        <v>4503</v>
      </c>
      <c r="G938" s="26" t="s">
        <v>11231</v>
      </c>
      <c r="H938" s="26">
        <v>0</v>
      </c>
      <c r="I938" s="26">
        <v>4.5599999999999996</v>
      </c>
      <c r="J938" s="26">
        <v>4.5599999999999996</v>
      </c>
      <c r="K938" s="26">
        <v>18.381360000000001</v>
      </c>
      <c r="L938" s="26">
        <v>3506334</v>
      </c>
      <c r="M938" s="29">
        <f t="shared" si="14"/>
        <v>190754.87341524239</v>
      </c>
      <c r="N938" s="30">
        <v>42706</v>
      </c>
      <c r="O938" s="26" t="s">
        <v>10721</v>
      </c>
      <c r="P938" s="26">
        <v>2017</v>
      </c>
      <c r="Q938" s="26"/>
    </row>
    <row r="939" spans="1:17" ht="12.75" customHeight="1" x14ac:dyDescent="0.25">
      <c r="A939" s="26">
        <v>3</v>
      </c>
      <c r="B939" s="27">
        <v>38</v>
      </c>
      <c r="C939" s="26" t="s">
        <v>289</v>
      </c>
      <c r="D939" s="28">
        <v>123579</v>
      </c>
      <c r="E939" s="26" t="s">
        <v>757</v>
      </c>
      <c r="F939" s="26" t="s">
        <v>4503</v>
      </c>
      <c r="G939" s="26" t="s">
        <v>3499</v>
      </c>
      <c r="H939" s="26">
        <v>0</v>
      </c>
      <c r="I939" s="26">
        <v>7.29</v>
      </c>
      <c r="J939" s="26">
        <v>7.29</v>
      </c>
      <c r="K939" s="26">
        <v>30.173310000000001</v>
      </c>
      <c r="L939" s="26">
        <v>5332766</v>
      </c>
      <c r="M939" s="29">
        <f t="shared" si="14"/>
        <v>176737.85209511319</v>
      </c>
      <c r="N939" s="30">
        <v>42706</v>
      </c>
      <c r="O939" s="26" t="s">
        <v>10721</v>
      </c>
      <c r="P939" s="26">
        <v>2017</v>
      </c>
      <c r="Q939" s="26"/>
    </row>
    <row r="940" spans="1:17" ht="12.75" customHeight="1" x14ac:dyDescent="0.25">
      <c r="A940" s="26">
        <v>3</v>
      </c>
      <c r="B940" s="27">
        <v>38</v>
      </c>
      <c r="C940" s="26" t="s">
        <v>206</v>
      </c>
      <c r="D940" s="28">
        <v>123582</v>
      </c>
      <c r="E940" s="26" t="s">
        <v>2944</v>
      </c>
      <c r="F940" s="26" t="s">
        <v>4503</v>
      </c>
      <c r="G940" s="26" t="s">
        <v>3501</v>
      </c>
      <c r="H940" s="26">
        <v>0</v>
      </c>
      <c r="I940" s="26">
        <v>5.24</v>
      </c>
      <c r="J940" s="26">
        <v>5.24</v>
      </c>
      <c r="K940" s="26">
        <v>24.161639999999998</v>
      </c>
      <c r="L940" s="26">
        <v>2836732</v>
      </c>
      <c r="M940" s="29">
        <f t="shared" si="14"/>
        <v>117406.4343314444</v>
      </c>
      <c r="N940" s="30">
        <v>42706</v>
      </c>
      <c r="O940" s="26" t="s">
        <v>10721</v>
      </c>
      <c r="P940" s="26">
        <v>2017</v>
      </c>
      <c r="Q940" s="26"/>
    </row>
    <row r="941" spans="1:17" ht="12.75" customHeight="1" x14ac:dyDescent="0.25">
      <c r="A941" s="26">
        <v>3</v>
      </c>
      <c r="B941" s="27">
        <v>38</v>
      </c>
      <c r="C941" s="26" t="s">
        <v>235</v>
      </c>
      <c r="D941" s="28">
        <v>123583</v>
      </c>
      <c r="E941" s="26" t="s">
        <v>2944</v>
      </c>
      <c r="F941" s="26" t="s">
        <v>4503</v>
      </c>
      <c r="G941" s="26" t="s">
        <v>11232</v>
      </c>
      <c r="H941" s="26">
        <v>0</v>
      </c>
      <c r="I941" s="26">
        <v>1.38</v>
      </c>
      <c r="J941" s="26">
        <v>1.38</v>
      </c>
      <c r="K941" s="26">
        <v>5.52</v>
      </c>
      <c r="L941" s="26">
        <v>707199</v>
      </c>
      <c r="M941" s="29">
        <f t="shared" si="14"/>
        <v>128115.76086956523</v>
      </c>
      <c r="N941" s="30">
        <v>42706</v>
      </c>
      <c r="O941" s="26" t="s">
        <v>10721</v>
      </c>
      <c r="P941" s="26">
        <v>2017</v>
      </c>
      <c r="Q941" s="26"/>
    </row>
    <row r="942" spans="1:17" ht="12.75" customHeight="1" x14ac:dyDescent="0.25">
      <c r="A942" s="32">
        <v>3</v>
      </c>
      <c r="B942" s="27">
        <v>38</v>
      </c>
      <c r="C942" s="33" t="s">
        <v>4501</v>
      </c>
      <c r="D942" s="28">
        <v>125647</v>
      </c>
      <c r="E942" s="33" t="s">
        <v>108</v>
      </c>
      <c r="F942" s="33" t="s">
        <v>4503</v>
      </c>
      <c r="G942" s="33" t="s">
        <v>4502</v>
      </c>
      <c r="H942" s="28">
        <v>0</v>
      </c>
      <c r="I942" s="28">
        <v>3.63</v>
      </c>
      <c r="J942" s="28">
        <v>6.55</v>
      </c>
      <c r="K942" s="28">
        <v>29.5274</v>
      </c>
      <c r="L942" s="34">
        <v>4392822</v>
      </c>
      <c r="M942" s="35">
        <f t="shared" si="14"/>
        <v>148771.03978000095</v>
      </c>
      <c r="N942" s="36">
        <v>43077</v>
      </c>
      <c r="O942" s="59" t="s">
        <v>10721</v>
      </c>
      <c r="P942" s="26">
        <v>2018</v>
      </c>
      <c r="Q942" s="26"/>
    </row>
    <row r="943" spans="1:17" ht="12.75" customHeight="1" x14ac:dyDescent="0.25">
      <c r="A943" s="40">
        <v>3</v>
      </c>
      <c r="B943" s="27">
        <v>39</v>
      </c>
      <c r="C943" s="41" t="s">
        <v>131</v>
      </c>
      <c r="D943" s="28" t="s">
        <v>9763</v>
      </c>
      <c r="E943" s="41" t="s">
        <v>108</v>
      </c>
      <c r="F943" s="41" t="s">
        <v>4503</v>
      </c>
      <c r="G943" s="41" t="s">
        <v>11233</v>
      </c>
      <c r="H943" s="42">
        <v>11.9</v>
      </c>
      <c r="I943" s="42">
        <v>15.52</v>
      </c>
      <c r="J943" s="42">
        <v>3.62</v>
      </c>
      <c r="K943" s="42">
        <v>29.003440000000001</v>
      </c>
      <c r="L943" s="43">
        <v>5273282</v>
      </c>
      <c r="M943" s="44">
        <f t="shared" si="14"/>
        <v>181815.74323597475</v>
      </c>
      <c r="N943" s="30">
        <v>41978</v>
      </c>
      <c r="O943" s="41" t="s">
        <v>10721</v>
      </c>
      <c r="P943" s="26">
        <v>2015</v>
      </c>
      <c r="Q943" s="41"/>
    </row>
    <row r="944" spans="1:17" ht="12.75" customHeight="1" x14ac:dyDescent="0.25">
      <c r="A944" s="40">
        <v>3</v>
      </c>
      <c r="B944" s="27">
        <v>39</v>
      </c>
      <c r="C944" s="41" t="s">
        <v>131</v>
      </c>
      <c r="D944" s="28" t="s">
        <v>9988</v>
      </c>
      <c r="E944" s="41" t="s">
        <v>775</v>
      </c>
      <c r="F944" s="41" t="s">
        <v>4503</v>
      </c>
      <c r="G944" s="41" t="s">
        <v>11234</v>
      </c>
      <c r="H944" s="42">
        <v>7.53</v>
      </c>
      <c r="I944" s="42">
        <v>10.46</v>
      </c>
      <c r="J944" s="42">
        <v>2.56</v>
      </c>
      <c r="K944" s="42">
        <v>13.271040000000001</v>
      </c>
      <c r="L944" s="43">
        <v>2153047</v>
      </c>
      <c r="M944" s="44">
        <f t="shared" si="14"/>
        <v>162236.49389949845</v>
      </c>
      <c r="N944" s="30">
        <v>42090</v>
      </c>
      <c r="O944" s="41" t="s">
        <v>900</v>
      </c>
      <c r="P944" s="26">
        <v>2015</v>
      </c>
      <c r="Q944" s="41"/>
    </row>
    <row r="945" spans="1:17" ht="12.75" customHeight="1" x14ac:dyDescent="0.25">
      <c r="A945" s="40">
        <v>3</v>
      </c>
      <c r="B945" s="27">
        <v>39</v>
      </c>
      <c r="C945" s="40" t="s">
        <v>131</v>
      </c>
      <c r="D945" s="28">
        <v>82192.02</v>
      </c>
      <c r="E945" s="41" t="s">
        <v>108</v>
      </c>
      <c r="F945" s="41" t="s">
        <v>4503</v>
      </c>
      <c r="G945" s="41" t="s">
        <v>11235</v>
      </c>
      <c r="H945" s="42">
        <v>15.58</v>
      </c>
      <c r="I945" s="42">
        <v>19.07</v>
      </c>
      <c r="J945" s="42">
        <v>3.49</v>
      </c>
      <c r="K945" s="42">
        <v>26.321579999999997</v>
      </c>
      <c r="L945" s="43">
        <v>4808453</v>
      </c>
      <c r="M945" s="44">
        <f t="shared" si="14"/>
        <v>182681.01686904815</v>
      </c>
      <c r="N945" s="30">
        <v>42342</v>
      </c>
      <c r="O945" s="30" t="s">
        <v>10721</v>
      </c>
      <c r="P945" s="26">
        <v>2016</v>
      </c>
      <c r="Q945" s="41"/>
    </row>
    <row r="946" spans="1:17" ht="12.75" customHeight="1" x14ac:dyDescent="0.25">
      <c r="A946" s="26">
        <v>3</v>
      </c>
      <c r="B946" s="27">
        <v>39</v>
      </c>
      <c r="C946" s="26" t="s">
        <v>131</v>
      </c>
      <c r="D946" s="28">
        <v>123578</v>
      </c>
      <c r="E946" s="26" t="s">
        <v>108</v>
      </c>
      <c r="F946" s="26" t="s">
        <v>4503</v>
      </c>
      <c r="G946" s="26" t="s">
        <v>11236</v>
      </c>
      <c r="H946" s="26">
        <v>19.07</v>
      </c>
      <c r="I946" s="26">
        <v>26.55</v>
      </c>
      <c r="J946" s="26">
        <v>7.48</v>
      </c>
      <c r="K946" s="26">
        <v>30.26408</v>
      </c>
      <c r="L946" s="26">
        <v>4601782</v>
      </c>
      <c r="M946" s="29">
        <f t="shared" si="14"/>
        <v>152054.25045136016</v>
      </c>
      <c r="N946" s="30">
        <v>42706</v>
      </c>
      <c r="O946" s="26" t="s">
        <v>10721</v>
      </c>
      <c r="P946" s="26">
        <v>2017</v>
      </c>
      <c r="Q946" s="26"/>
    </row>
    <row r="947" spans="1:17" ht="12.75" customHeight="1" x14ac:dyDescent="0.25">
      <c r="A947" s="26">
        <v>3</v>
      </c>
      <c r="B947" s="27">
        <v>39</v>
      </c>
      <c r="C947" s="26" t="s">
        <v>131</v>
      </c>
      <c r="D947" s="28">
        <v>123581</v>
      </c>
      <c r="E947" s="26" t="s">
        <v>2944</v>
      </c>
      <c r="F947" s="26" t="s">
        <v>4503</v>
      </c>
      <c r="G947" s="26" t="s">
        <v>11237</v>
      </c>
      <c r="H947" s="26">
        <v>10.46</v>
      </c>
      <c r="I947" s="26">
        <v>15.6</v>
      </c>
      <c r="J947" s="26">
        <v>5.14</v>
      </c>
      <c r="K947" s="26">
        <v>20.68336</v>
      </c>
      <c r="L947" s="26">
        <v>3374917</v>
      </c>
      <c r="M947" s="29">
        <f t="shared" si="14"/>
        <v>163170.63571876136</v>
      </c>
      <c r="N947" s="30">
        <v>42706</v>
      </c>
      <c r="O947" s="26" t="s">
        <v>10721</v>
      </c>
      <c r="P947" s="26">
        <v>2017</v>
      </c>
      <c r="Q947" s="26"/>
    </row>
    <row r="948" spans="1:17" ht="12.75" customHeight="1" x14ac:dyDescent="0.25">
      <c r="A948" s="32">
        <v>3</v>
      </c>
      <c r="B948" s="27">
        <v>39</v>
      </c>
      <c r="C948" s="33" t="s">
        <v>131</v>
      </c>
      <c r="D948" s="28">
        <v>126406</v>
      </c>
      <c r="E948" s="33" t="s">
        <v>108</v>
      </c>
      <c r="F948" s="33" t="s">
        <v>4503</v>
      </c>
      <c r="G948" s="33" t="s">
        <v>4846</v>
      </c>
      <c r="H948" s="28">
        <v>5.2</v>
      </c>
      <c r="I948" s="28">
        <v>7.75</v>
      </c>
      <c r="J948" s="28">
        <v>2.5499999999999998</v>
      </c>
      <c r="K948" s="28">
        <v>20.323499999999999</v>
      </c>
      <c r="L948" s="34">
        <v>3966053</v>
      </c>
      <c r="M948" s="35">
        <f t="shared" si="14"/>
        <v>195146.16084827911</v>
      </c>
      <c r="N948" s="36">
        <v>43140</v>
      </c>
      <c r="O948" s="59" t="s">
        <v>10721</v>
      </c>
      <c r="P948" s="26">
        <v>2018</v>
      </c>
      <c r="Q948" s="26"/>
    </row>
    <row r="949" spans="1:17" ht="12.75" customHeight="1" x14ac:dyDescent="0.25">
      <c r="A949" s="26">
        <v>3</v>
      </c>
      <c r="B949" s="26">
        <f>VLOOKUP(C949,[1]Sheet6!B:D,3,FALSE)</f>
        <v>39</v>
      </c>
      <c r="C949" s="26" t="s">
        <v>131</v>
      </c>
      <c r="D949" s="26">
        <v>127251</v>
      </c>
      <c r="E949" s="26" t="s">
        <v>108</v>
      </c>
      <c r="F949" s="26" t="s">
        <v>4503</v>
      </c>
      <c r="G949" s="26" t="s">
        <v>10499</v>
      </c>
      <c r="H949" s="26">
        <v>0</v>
      </c>
      <c r="I949" s="26">
        <v>5.2</v>
      </c>
      <c r="J949" s="26">
        <v>5.2</v>
      </c>
      <c r="K949" s="26">
        <v>42.64</v>
      </c>
      <c r="L949" s="34">
        <v>8160913</v>
      </c>
      <c r="M949" s="35">
        <f t="shared" si="14"/>
        <v>191391.01782363976</v>
      </c>
      <c r="N949" s="49">
        <v>43441</v>
      </c>
      <c r="O949" s="26" t="s">
        <v>10721</v>
      </c>
      <c r="P949" s="26">
        <v>2019</v>
      </c>
      <c r="Q949" s="26"/>
    </row>
    <row r="950" spans="1:17" ht="12.75" customHeight="1" x14ac:dyDescent="0.25">
      <c r="A950" s="26">
        <v>4</v>
      </c>
      <c r="B950" s="27">
        <v>49</v>
      </c>
      <c r="C950" s="26" t="s">
        <v>18</v>
      </c>
      <c r="D950" s="28">
        <v>123513</v>
      </c>
      <c r="E950" s="26" t="s">
        <v>146</v>
      </c>
      <c r="F950" s="26" t="s">
        <v>6727</v>
      </c>
      <c r="G950" s="26" t="s">
        <v>3482</v>
      </c>
      <c r="H950" s="26">
        <v>8</v>
      </c>
      <c r="I950" s="26">
        <v>11</v>
      </c>
      <c r="J950" s="26">
        <v>3</v>
      </c>
      <c r="K950" s="26">
        <v>22.08</v>
      </c>
      <c r="L950" s="26">
        <v>2247037</v>
      </c>
      <c r="M950" s="29">
        <f t="shared" si="14"/>
        <v>101767.98007246378</v>
      </c>
      <c r="N950" s="30">
        <v>42706</v>
      </c>
      <c r="O950" s="26" t="s">
        <v>10721</v>
      </c>
      <c r="P950" s="26">
        <v>2017</v>
      </c>
      <c r="Q950" s="26"/>
    </row>
    <row r="951" spans="1:17" ht="12.75" customHeight="1" x14ac:dyDescent="0.25">
      <c r="A951" s="27">
        <v>4</v>
      </c>
      <c r="B951" s="27">
        <v>47</v>
      </c>
      <c r="C951" s="27" t="s">
        <v>233</v>
      </c>
      <c r="D951" s="28" t="s">
        <v>11238</v>
      </c>
      <c r="E951" s="26" t="s">
        <v>356</v>
      </c>
      <c r="F951" s="26" t="s">
        <v>11239</v>
      </c>
      <c r="G951" s="26" t="s">
        <v>11240</v>
      </c>
      <c r="H951" s="37">
        <v>12.81</v>
      </c>
      <c r="I951" s="37">
        <v>13.03</v>
      </c>
      <c r="J951" s="37">
        <v>0.22</v>
      </c>
      <c r="K951" s="37">
        <v>0.88</v>
      </c>
      <c r="L951" s="38">
        <v>175200.2</v>
      </c>
      <c r="M951" s="29">
        <f t="shared" si="14"/>
        <v>199091.13636363638</v>
      </c>
      <c r="N951" s="50">
        <v>41782</v>
      </c>
      <c r="O951" s="26" t="s">
        <v>900</v>
      </c>
      <c r="P951" s="26">
        <v>2014</v>
      </c>
      <c r="Q951" s="26"/>
    </row>
    <row r="952" spans="1:17" ht="12.75" customHeight="1" x14ac:dyDescent="0.25">
      <c r="A952" s="40">
        <v>4</v>
      </c>
      <c r="B952" s="27">
        <v>47</v>
      </c>
      <c r="C952" s="40" t="s">
        <v>607</v>
      </c>
      <c r="D952" s="28">
        <v>122638</v>
      </c>
      <c r="E952" s="41" t="s">
        <v>3221</v>
      </c>
      <c r="F952" s="41" t="s">
        <v>11239</v>
      </c>
      <c r="G952" s="41" t="s">
        <v>3222</v>
      </c>
      <c r="H952" s="42">
        <v>0</v>
      </c>
      <c r="I952" s="42">
        <v>2.0699999999999998</v>
      </c>
      <c r="J952" s="42">
        <v>2.0699999999999998</v>
      </c>
      <c r="K952" s="42">
        <v>7.6589999999999989</v>
      </c>
      <c r="L952" s="43">
        <v>1258163</v>
      </c>
      <c r="M952" s="44">
        <f t="shared" si="14"/>
        <v>164272.48988118555</v>
      </c>
      <c r="N952" s="30">
        <v>42503</v>
      </c>
      <c r="O952" s="30" t="s">
        <v>900</v>
      </c>
      <c r="P952" s="26">
        <v>2016</v>
      </c>
      <c r="Q952" s="41"/>
    </row>
    <row r="953" spans="1:17" ht="12.75" customHeight="1" x14ac:dyDescent="0.25">
      <c r="A953" s="40">
        <v>4</v>
      </c>
      <c r="B953" s="27">
        <v>48</v>
      </c>
      <c r="C953" s="40" t="s">
        <v>264</v>
      </c>
      <c r="D953" s="28">
        <v>122639</v>
      </c>
      <c r="E953" s="41" t="s">
        <v>3224</v>
      </c>
      <c r="F953" s="41" t="s">
        <v>11239</v>
      </c>
      <c r="G953" s="41" t="s">
        <v>3225</v>
      </c>
      <c r="H953" s="42">
        <v>7.7</v>
      </c>
      <c r="I953" s="42">
        <v>8.6300000000000008</v>
      </c>
      <c r="J953" s="42">
        <v>0.93</v>
      </c>
      <c r="K953" s="42">
        <v>4.0920000000000005</v>
      </c>
      <c r="L953" s="43">
        <v>358471</v>
      </c>
      <c r="M953" s="44">
        <f t="shared" si="14"/>
        <v>87602.883675464313</v>
      </c>
      <c r="N953" s="30">
        <v>42461</v>
      </c>
      <c r="O953" s="30" t="s">
        <v>900</v>
      </c>
      <c r="P953" s="26">
        <v>2016</v>
      </c>
      <c r="Q953" s="41"/>
    </row>
    <row r="954" spans="1:17" ht="12.75" customHeight="1" x14ac:dyDescent="0.25">
      <c r="A954" s="40">
        <v>4</v>
      </c>
      <c r="B954" s="27">
        <v>48</v>
      </c>
      <c r="C954" s="40" t="s">
        <v>264</v>
      </c>
      <c r="D954" s="28">
        <v>122640</v>
      </c>
      <c r="E954" s="41" t="s">
        <v>538</v>
      </c>
      <c r="F954" s="41" t="s">
        <v>11239</v>
      </c>
      <c r="G954" s="41" t="s">
        <v>3227</v>
      </c>
      <c r="H954" s="42">
        <v>20.100000000000001</v>
      </c>
      <c r="I954" s="42">
        <v>22.02</v>
      </c>
      <c r="J954" s="42">
        <v>1.92</v>
      </c>
      <c r="K954" s="42">
        <v>7.68</v>
      </c>
      <c r="L954" s="43">
        <v>738353</v>
      </c>
      <c r="M954" s="44">
        <f t="shared" si="14"/>
        <v>96139.713541666672</v>
      </c>
      <c r="N954" s="30">
        <v>42461</v>
      </c>
      <c r="O954" s="30" t="s">
        <v>900</v>
      </c>
      <c r="P954" s="26">
        <v>2016</v>
      </c>
      <c r="Q954" s="41"/>
    </row>
    <row r="955" spans="1:17" ht="12.75" customHeight="1" x14ac:dyDescent="0.25">
      <c r="A955" s="40">
        <v>4</v>
      </c>
      <c r="B955" s="27">
        <v>49</v>
      </c>
      <c r="C955" s="40" t="s">
        <v>248</v>
      </c>
      <c r="D955" s="28">
        <v>123029</v>
      </c>
      <c r="E955" s="41" t="s">
        <v>3271</v>
      </c>
      <c r="F955" s="41" t="s">
        <v>11239</v>
      </c>
      <c r="G955" s="41" t="s">
        <v>11241</v>
      </c>
      <c r="H955" s="42">
        <v>16</v>
      </c>
      <c r="I955" s="42">
        <v>18.990000000000002</v>
      </c>
      <c r="J955" s="42">
        <v>2.99</v>
      </c>
      <c r="K955" s="42">
        <v>5.98</v>
      </c>
      <c r="L955" s="43">
        <v>585518</v>
      </c>
      <c r="M955" s="44">
        <f t="shared" si="14"/>
        <v>97912.709030100334</v>
      </c>
      <c r="N955" s="30">
        <v>42461</v>
      </c>
      <c r="O955" s="30" t="s">
        <v>900</v>
      </c>
      <c r="P955" s="26">
        <v>2016</v>
      </c>
      <c r="Q955" s="41"/>
    </row>
    <row r="956" spans="1:17" ht="12.75" customHeight="1" x14ac:dyDescent="0.25">
      <c r="A956" s="40">
        <v>4</v>
      </c>
      <c r="B956" s="27">
        <v>49</v>
      </c>
      <c r="C956" s="40" t="s">
        <v>304</v>
      </c>
      <c r="D956" s="28">
        <v>122637</v>
      </c>
      <c r="E956" s="41" t="s">
        <v>348</v>
      </c>
      <c r="F956" s="41" t="s">
        <v>11239</v>
      </c>
      <c r="G956" s="41" t="s">
        <v>3219</v>
      </c>
      <c r="H956" s="42">
        <v>0</v>
      </c>
      <c r="I956" s="42">
        <v>9.6</v>
      </c>
      <c r="J956" s="42">
        <v>9.6</v>
      </c>
      <c r="K956" s="42">
        <v>38.4</v>
      </c>
      <c r="L956" s="43">
        <v>5279297</v>
      </c>
      <c r="M956" s="44">
        <f t="shared" si="14"/>
        <v>137481.69270833334</v>
      </c>
      <c r="N956" s="30">
        <v>42412</v>
      </c>
      <c r="O956" s="30" t="s">
        <v>900</v>
      </c>
      <c r="P956" s="26">
        <v>2016</v>
      </c>
      <c r="Q956" s="41"/>
    </row>
    <row r="957" spans="1:17" ht="12.75" customHeight="1" x14ac:dyDescent="0.25">
      <c r="A957" s="40">
        <v>4</v>
      </c>
      <c r="B957" s="27">
        <v>49</v>
      </c>
      <c r="C957" s="40" t="s">
        <v>248</v>
      </c>
      <c r="D957" s="28">
        <v>122645</v>
      </c>
      <c r="E957" s="41" t="s">
        <v>348</v>
      </c>
      <c r="F957" s="41" t="s">
        <v>11239</v>
      </c>
      <c r="G957" s="41" t="s">
        <v>11242</v>
      </c>
      <c r="H957" s="42">
        <v>15.72</v>
      </c>
      <c r="I957" s="42">
        <v>20.18</v>
      </c>
      <c r="J957" s="42">
        <v>4.46</v>
      </c>
      <c r="K957" s="42">
        <v>17.84</v>
      </c>
      <c r="L957" s="43">
        <v>2272000</v>
      </c>
      <c r="M957" s="44">
        <f t="shared" si="14"/>
        <v>127354.2600896861</v>
      </c>
      <c r="N957" s="30">
        <v>42412</v>
      </c>
      <c r="O957" s="30" t="s">
        <v>900</v>
      </c>
      <c r="P957" s="26">
        <v>2016</v>
      </c>
      <c r="Q957" s="41"/>
    </row>
    <row r="958" spans="1:17" ht="12.75" customHeight="1" x14ac:dyDescent="0.25">
      <c r="A958" s="40">
        <v>4</v>
      </c>
      <c r="B958" s="27">
        <v>49</v>
      </c>
      <c r="C958" s="40" t="s">
        <v>248</v>
      </c>
      <c r="D958" s="28">
        <v>122644</v>
      </c>
      <c r="E958" s="41" t="s">
        <v>348</v>
      </c>
      <c r="F958" s="41" t="s">
        <v>11239</v>
      </c>
      <c r="G958" s="41" t="s">
        <v>3230</v>
      </c>
      <c r="H958" s="42">
        <v>9.1300000000000008</v>
      </c>
      <c r="I958" s="42">
        <v>15.72</v>
      </c>
      <c r="J958" s="42">
        <v>6.59</v>
      </c>
      <c r="K958" s="42">
        <v>26.36</v>
      </c>
      <c r="L958" s="43">
        <v>3672000</v>
      </c>
      <c r="M958" s="44">
        <f t="shared" si="14"/>
        <v>139301.97268588771</v>
      </c>
      <c r="N958" s="30">
        <v>42503</v>
      </c>
      <c r="O958" s="30" t="s">
        <v>900</v>
      </c>
      <c r="P958" s="26">
        <v>2016</v>
      </c>
      <c r="Q958" s="41"/>
    </row>
    <row r="959" spans="1:17" ht="12.75" customHeight="1" x14ac:dyDescent="0.25">
      <c r="A959" s="27">
        <v>4</v>
      </c>
      <c r="B959" s="27">
        <v>47</v>
      </c>
      <c r="C959" s="26" t="s">
        <v>208</v>
      </c>
      <c r="D959" s="28" t="s">
        <v>9964</v>
      </c>
      <c r="E959" s="26" t="s">
        <v>348</v>
      </c>
      <c r="F959" s="26" t="s">
        <v>11243</v>
      </c>
      <c r="G959" s="26" t="s">
        <v>11244</v>
      </c>
      <c r="H959" s="37">
        <v>18</v>
      </c>
      <c r="I959" s="37">
        <v>24.2</v>
      </c>
      <c r="J959" s="37">
        <v>6.2</v>
      </c>
      <c r="K959" s="37">
        <v>24.8</v>
      </c>
      <c r="L959" s="38">
        <v>3648500</v>
      </c>
      <c r="M959" s="29">
        <f t="shared" si="14"/>
        <v>147116.93548387097</v>
      </c>
      <c r="N959" s="39">
        <v>41831</v>
      </c>
      <c r="O959" s="26" t="s">
        <v>900</v>
      </c>
      <c r="P959" s="26">
        <v>2014</v>
      </c>
      <c r="Q959" s="26"/>
    </row>
    <row r="960" spans="1:17" ht="12.75" customHeight="1" x14ac:dyDescent="0.25">
      <c r="A960" s="27">
        <v>4</v>
      </c>
      <c r="B960" s="27">
        <v>47</v>
      </c>
      <c r="C960" s="27" t="s">
        <v>607</v>
      </c>
      <c r="D960" s="28" t="s">
        <v>11245</v>
      </c>
      <c r="E960" s="26" t="s">
        <v>7101</v>
      </c>
      <c r="F960" s="26" t="s">
        <v>11243</v>
      </c>
      <c r="G960" s="26" t="s">
        <v>11246</v>
      </c>
      <c r="H960" s="37">
        <v>2.98</v>
      </c>
      <c r="I960" s="37">
        <v>7.13</v>
      </c>
      <c r="J960" s="37">
        <v>4.1500000000000004</v>
      </c>
      <c r="K960" s="37">
        <v>19.633649999999999</v>
      </c>
      <c r="L960" s="38">
        <v>2270172</v>
      </c>
      <c r="M960" s="29">
        <f t="shared" si="14"/>
        <v>115626.59006348795</v>
      </c>
      <c r="N960" s="50">
        <v>41831</v>
      </c>
      <c r="O960" s="26" t="s">
        <v>900</v>
      </c>
      <c r="P960" s="26">
        <v>2014</v>
      </c>
      <c r="Q960" s="26"/>
    </row>
    <row r="961" spans="1:17" ht="12.75" customHeight="1" x14ac:dyDescent="0.25">
      <c r="A961" s="27">
        <v>4</v>
      </c>
      <c r="B961" s="27">
        <v>47</v>
      </c>
      <c r="C961" s="26" t="s">
        <v>607</v>
      </c>
      <c r="D961" s="28" t="s">
        <v>9882</v>
      </c>
      <c r="E961" s="26" t="s">
        <v>2447</v>
      </c>
      <c r="F961" s="26" t="s">
        <v>11243</v>
      </c>
      <c r="G961" s="26" t="s">
        <v>11247</v>
      </c>
      <c r="H961" s="37">
        <v>15.57</v>
      </c>
      <c r="I961" s="37">
        <v>16.93</v>
      </c>
      <c r="J961" s="37">
        <v>1.36</v>
      </c>
      <c r="K961" s="37">
        <v>2.72</v>
      </c>
      <c r="L961" s="38">
        <v>1035025</v>
      </c>
      <c r="M961" s="29">
        <f t="shared" si="14"/>
        <v>380523.8970588235</v>
      </c>
      <c r="N961" s="39">
        <v>41831</v>
      </c>
      <c r="O961" s="26" t="s">
        <v>900</v>
      </c>
      <c r="P961" s="26">
        <v>2014</v>
      </c>
      <c r="Q961" s="26"/>
    </row>
    <row r="962" spans="1:17" ht="12.75" customHeight="1" x14ac:dyDescent="0.25">
      <c r="A962" s="40">
        <v>4</v>
      </c>
      <c r="B962" s="27">
        <v>47</v>
      </c>
      <c r="C962" s="41" t="s">
        <v>233</v>
      </c>
      <c r="D962" s="28" t="s">
        <v>8522</v>
      </c>
      <c r="E962" s="41" t="s">
        <v>360</v>
      </c>
      <c r="F962" s="41" t="s">
        <v>11243</v>
      </c>
      <c r="G962" s="41" t="s">
        <v>11248</v>
      </c>
      <c r="H962" s="42">
        <v>18.600000000000001</v>
      </c>
      <c r="I962" s="42">
        <v>25.45</v>
      </c>
      <c r="J962" s="42">
        <v>6.85</v>
      </c>
      <c r="K962" s="42">
        <v>27.4</v>
      </c>
      <c r="L962" s="43">
        <v>4187623</v>
      </c>
      <c r="M962" s="44">
        <f t="shared" ref="M962:M1025" si="15">L962/K962</f>
        <v>152832.95620437956</v>
      </c>
      <c r="N962" s="30">
        <v>42139</v>
      </c>
      <c r="O962" s="41" t="s">
        <v>900</v>
      </c>
      <c r="P962" s="26">
        <v>2015</v>
      </c>
      <c r="Q962" s="41"/>
    </row>
    <row r="963" spans="1:17" ht="12.75" customHeight="1" x14ac:dyDescent="0.25">
      <c r="A963" s="40">
        <v>4</v>
      </c>
      <c r="B963" s="27">
        <v>47</v>
      </c>
      <c r="C963" s="40" t="s">
        <v>314</v>
      </c>
      <c r="D963" s="28">
        <v>123170</v>
      </c>
      <c r="E963" s="41" t="s">
        <v>10025</v>
      </c>
      <c r="F963" s="41" t="s">
        <v>11243</v>
      </c>
      <c r="G963" s="41" t="s">
        <v>11249</v>
      </c>
      <c r="H963" s="42">
        <v>6.36</v>
      </c>
      <c r="I963" s="42">
        <v>15.77</v>
      </c>
      <c r="J963" s="42">
        <v>9.41</v>
      </c>
      <c r="K963" s="42">
        <v>18.82</v>
      </c>
      <c r="L963" s="43">
        <v>2119557</v>
      </c>
      <c r="M963" s="44">
        <f t="shared" si="15"/>
        <v>112622.58235919234</v>
      </c>
      <c r="N963" s="30">
        <v>42503</v>
      </c>
      <c r="O963" s="30" t="s">
        <v>900</v>
      </c>
      <c r="P963" s="26">
        <v>2016</v>
      </c>
      <c r="Q963" s="41"/>
    </row>
    <row r="964" spans="1:17" ht="12.75" customHeight="1" x14ac:dyDescent="0.25">
      <c r="A964" s="40">
        <v>4</v>
      </c>
      <c r="B964" s="27">
        <v>47</v>
      </c>
      <c r="C964" s="40" t="s">
        <v>607</v>
      </c>
      <c r="D964" s="28">
        <v>122634</v>
      </c>
      <c r="E964" s="41" t="s">
        <v>348</v>
      </c>
      <c r="F964" s="41" t="s">
        <v>11243</v>
      </c>
      <c r="G964" s="41" t="s">
        <v>11250</v>
      </c>
      <c r="H964" s="42">
        <v>16.02</v>
      </c>
      <c r="I964" s="42">
        <v>17.830000000000002</v>
      </c>
      <c r="J964" s="42">
        <v>1.81</v>
      </c>
      <c r="K964" s="42">
        <v>9.5024999999999995</v>
      </c>
      <c r="L964" s="43">
        <v>1301766</v>
      </c>
      <c r="M964" s="44">
        <f t="shared" si="15"/>
        <v>136991.94948697713</v>
      </c>
      <c r="N964" s="30">
        <v>42503</v>
      </c>
      <c r="O964" s="30" t="s">
        <v>900</v>
      </c>
      <c r="P964" s="26">
        <v>2016</v>
      </c>
      <c r="Q964" s="41"/>
    </row>
    <row r="965" spans="1:17" ht="12.75" customHeight="1" x14ac:dyDescent="0.25">
      <c r="A965" s="27">
        <v>4</v>
      </c>
      <c r="B965" s="27">
        <v>48</v>
      </c>
      <c r="C965" s="26" t="s">
        <v>231</v>
      </c>
      <c r="D965" s="28" t="s">
        <v>9664</v>
      </c>
      <c r="E965" s="26" t="s">
        <v>1011</v>
      </c>
      <c r="F965" s="26" t="s">
        <v>11243</v>
      </c>
      <c r="G965" s="26" t="s">
        <v>11251</v>
      </c>
      <c r="H965" s="37">
        <v>21.16</v>
      </c>
      <c r="I965" s="37">
        <v>23.36</v>
      </c>
      <c r="J965" s="37">
        <v>2.2000000000000002</v>
      </c>
      <c r="K965" s="37">
        <v>11.000000000000002</v>
      </c>
      <c r="L965" s="38">
        <v>1380911</v>
      </c>
      <c r="M965" s="29">
        <f t="shared" si="15"/>
        <v>125537.36363636362</v>
      </c>
      <c r="N965" s="39">
        <v>41782</v>
      </c>
      <c r="O965" s="26" t="s">
        <v>900</v>
      </c>
      <c r="P965" s="26">
        <v>2014</v>
      </c>
      <c r="Q965" s="26"/>
    </row>
    <row r="966" spans="1:17" ht="12.75" customHeight="1" x14ac:dyDescent="0.25">
      <c r="A966" s="27">
        <v>4</v>
      </c>
      <c r="B966" s="27">
        <v>48</v>
      </c>
      <c r="C966" s="26" t="s">
        <v>231</v>
      </c>
      <c r="D966" s="28" t="s">
        <v>9669</v>
      </c>
      <c r="E966" s="26" t="s">
        <v>1011</v>
      </c>
      <c r="F966" s="26" t="s">
        <v>11243</v>
      </c>
      <c r="G966" s="26" t="s">
        <v>11252</v>
      </c>
      <c r="H966" s="37">
        <v>11.45</v>
      </c>
      <c r="I966" s="37">
        <v>12.62</v>
      </c>
      <c r="J966" s="37">
        <v>1.17</v>
      </c>
      <c r="K966" s="37">
        <v>5.2533000000000003</v>
      </c>
      <c r="L966" s="38">
        <v>566200</v>
      </c>
      <c r="M966" s="29">
        <f t="shared" si="15"/>
        <v>107779.87169969353</v>
      </c>
      <c r="N966" s="39">
        <v>41782</v>
      </c>
      <c r="O966" s="26" t="s">
        <v>900</v>
      </c>
      <c r="P966" s="26">
        <v>2014</v>
      </c>
      <c r="Q966" s="26"/>
    </row>
    <row r="967" spans="1:17" ht="12.75" customHeight="1" x14ac:dyDescent="0.25">
      <c r="A967" s="40">
        <v>4</v>
      </c>
      <c r="B967" s="27">
        <v>48</v>
      </c>
      <c r="C967" s="40" t="s">
        <v>264</v>
      </c>
      <c r="D967" s="28">
        <v>122636</v>
      </c>
      <c r="E967" s="41" t="s">
        <v>5463</v>
      </c>
      <c r="F967" s="41" t="s">
        <v>11243</v>
      </c>
      <c r="G967" s="41" t="s">
        <v>11253</v>
      </c>
      <c r="H967" s="42">
        <v>3.09</v>
      </c>
      <c r="I967" s="42">
        <v>4.4400000000000004</v>
      </c>
      <c r="J967" s="42">
        <v>1.35</v>
      </c>
      <c r="K967" s="42">
        <v>24.03</v>
      </c>
      <c r="L967" s="43">
        <v>1715613</v>
      </c>
      <c r="M967" s="44">
        <f t="shared" si="15"/>
        <v>71394.631710362039</v>
      </c>
      <c r="N967" s="30">
        <v>42503</v>
      </c>
      <c r="O967" s="30" t="s">
        <v>900</v>
      </c>
      <c r="P967" s="26">
        <v>2016</v>
      </c>
      <c r="Q967" s="41"/>
    </row>
    <row r="968" spans="1:17" ht="12.75" customHeight="1" x14ac:dyDescent="0.25">
      <c r="A968" s="40">
        <v>4</v>
      </c>
      <c r="B968" s="27">
        <v>48</v>
      </c>
      <c r="C968" s="40" t="s">
        <v>229</v>
      </c>
      <c r="D968" s="28">
        <v>122648</v>
      </c>
      <c r="E968" s="41" t="s">
        <v>360</v>
      </c>
      <c r="F968" s="41" t="s">
        <v>11243</v>
      </c>
      <c r="G968" s="41" t="s">
        <v>11254</v>
      </c>
      <c r="H968" s="42">
        <v>9.7000000000000011</v>
      </c>
      <c r="I968" s="42">
        <v>12.76</v>
      </c>
      <c r="J968" s="42">
        <v>3.06</v>
      </c>
      <c r="K968" s="42">
        <v>15.0246</v>
      </c>
      <c r="L968" s="43">
        <v>1055304</v>
      </c>
      <c r="M968" s="44">
        <f t="shared" si="15"/>
        <v>70238.409009224881</v>
      </c>
      <c r="N968" s="30">
        <v>42461</v>
      </c>
      <c r="O968" s="30" t="s">
        <v>900</v>
      </c>
      <c r="P968" s="26">
        <v>2016</v>
      </c>
      <c r="Q968" s="41" t="s">
        <v>11255</v>
      </c>
    </row>
    <row r="969" spans="1:17" ht="12.75" customHeight="1" x14ac:dyDescent="0.25">
      <c r="A969" s="40">
        <v>4</v>
      </c>
      <c r="B969" s="27">
        <v>49</v>
      </c>
      <c r="C969" s="40" t="s">
        <v>18</v>
      </c>
      <c r="D969" s="28">
        <v>121074</v>
      </c>
      <c r="E969" s="41" t="s">
        <v>414</v>
      </c>
      <c r="F969" s="41" t="s">
        <v>11243</v>
      </c>
      <c r="G969" s="41" t="s">
        <v>2833</v>
      </c>
      <c r="H969" s="42">
        <v>0</v>
      </c>
      <c r="I969" s="42">
        <v>12.23</v>
      </c>
      <c r="J969" s="42">
        <v>12.23</v>
      </c>
      <c r="K969" s="42">
        <v>28.410289999999996</v>
      </c>
      <c r="L969" s="43">
        <v>2966000</v>
      </c>
      <c r="M969" s="44">
        <f t="shared" si="15"/>
        <v>104398.79353572246</v>
      </c>
      <c r="N969" s="45">
        <v>42139</v>
      </c>
      <c r="O969" s="36" t="s">
        <v>900</v>
      </c>
      <c r="P969" s="26">
        <v>2015</v>
      </c>
      <c r="Q969" s="33"/>
    </row>
    <row r="970" spans="1:17" ht="12.75" customHeight="1" x14ac:dyDescent="0.25">
      <c r="A970" s="40">
        <v>4</v>
      </c>
      <c r="B970" s="27">
        <v>49</v>
      </c>
      <c r="C970" s="41" t="s">
        <v>18</v>
      </c>
      <c r="D970" s="28" t="s">
        <v>10383</v>
      </c>
      <c r="E970" s="41" t="s">
        <v>527</v>
      </c>
      <c r="F970" s="41" t="s">
        <v>11243</v>
      </c>
      <c r="G970" s="41" t="s">
        <v>11256</v>
      </c>
      <c r="H970" s="42">
        <v>7.68</v>
      </c>
      <c r="I970" s="42">
        <v>9.870000000000001</v>
      </c>
      <c r="J970" s="42">
        <v>2.19</v>
      </c>
      <c r="K970" s="42">
        <v>10.95</v>
      </c>
      <c r="L970" s="43">
        <v>1904223</v>
      </c>
      <c r="M970" s="44">
        <f t="shared" si="15"/>
        <v>173901.64383561644</v>
      </c>
      <c r="N970" s="30">
        <v>42195</v>
      </c>
      <c r="O970" s="41" t="s">
        <v>900</v>
      </c>
      <c r="P970" s="26">
        <v>2015</v>
      </c>
      <c r="Q970" s="41"/>
    </row>
    <row r="971" spans="1:17" ht="12.75" customHeight="1" x14ac:dyDescent="0.25">
      <c r="A971" s="40">
        <v>4</v>
      </c>
      <c r="B971" s="27">
        <v>47</v>
      </c>
      <c r="C971" s="40" t="s">
        <v>314</v>
      </c>
      <c r="D971" s="28">
        <v>117786</v>
      </c>
      <c r="E971" s="41" t="s">
        <v>10025</v>
      </c>
      <c r="F971" s="41" t="s">
        <v>11257</v>
      </c>
      <c r="G971" s="41" t="s">
        <v>11258</v>
      </c>
      <c r="H971" s="42">
        <v>0</v>
      </c>
      <c r="I971" s="42">
        <v>6.36</v>
      </c>
      <c r="J971" s="42">
        <v>6.36</v>
      </c>
      <c r="K971" s="42">
        <v>12.72</v>
      </c>
      <c r="L971" s="43">
        <v>1102445</v>
      </c>
      <c r="M971" s="44">
        <f t="shared" si="15"/>
        <v>86670.204402515723</v>
      </c>
      <c r="N971" s="45">
        <v>42139</v>
      </c>
      <c r="O971" s="36" t="s">
        <v>900</v>
      </c>
      <c r="P971" s="26">
        <v>2015</v>
      </c>
      <c r="Q971" s="33" t="s">
        <v>11259</v>
      </c>
    </row>
    <row r="972" spans="1:17" ht="12.75" customHeight="1" x14ac:dyDescent="0.25">
      <c r="A972" s="40">
        <v>4</v>
      </c>
      <c r="B972" s="27">
        <v>47</v>
      </c>
      <c r="C972" s="41" t="s">
        <v>314</v>
      </c>
      <c r="D972" s="28" t="s">
        <v>8789</v>
      </c>
      <c r="E972" s="41" t="s">
        <v>1011</v>
      </c>
      <c r="F972" s="41" t="s">
        <v>11257</v>
      </c>
      <c r="G972" s="41" t="s">
        <v>11260</v>
      </c>
      <c r="H972" s="42">
        <v>10.3</v>
      </c>
      <c r="I972" s="42">
        <v>19.150000000000002</v>
      </c>
      <c r="J972" s="42">
        <v>8.85</v>
      </c>
      <c r="K972" s="42">
        <v>39.816150000000007</v>
      </c>
      <c r="L972" s="43">
        <v>5028103.42</v>
      </c>
      <c r="M972" s="44">
        <f t="shared" si="15"/>
        <v>126283.01380218829</v>
      </c>
      <c r="N972" s="30">
        <v>42048</v>
      </c>
      <c r="O972" s="41" t="s">
        <v>900</v>
      </c>
      <c r="P972" s="26">
        <v>2015</v>
      </c>
      <c r="Q972" s="41"/>
    </row>
    <row r="973" spans="1:17" ht="12.75" customHeight="1" x14ac:dyDescent="0.25">
      <c r="A973" s="40">
        <v>4</v>
      </c>
      <c r="B973" s="27">
        <v>47</v>
      </c>
      <c r="C973" s="40" t="s">
        <v>233</v>
      </c>
      <c r="D973" s="28">
        <v>117780</v>
      </c>
      <c r="E973" s="41" t="s">
        <v>11261</v>
      </c>
      <c r="F973" s="41" t="s">
        <v>11257</v>
      </c>
      <c r="G973" s="41" t="s">
        <v>11262</v>
      </c>
      <c r="H973" s="42">
        <v>0</v>
      </c>
      <c r="I973" s="42">
        <v>6.21</v>
      </c>
      <c r="J973" s="42">
        <v>6.21</v>
      </c>
      <c r="K973" s="42">
        <v>12.42</v>
      </c>
      <c r="L973" s="43">
        <v>875036</v>
      </c>
      <c r="M973" s="44">
        <f t="shared" si="15"/>
        <v>70453.784219001609</v>
      </c>
      <c r="N973" s="45">
        <v>42139</v>
      </c>
      <c r="O973" s="36" t="s">
        <v>900</v>
      </c>
      <c r="P973" s="26">
        <v>2015</v>
      </c>
      <c r="Q973" s="41" t="s">
        <v>11263</v>
      </c>
    </row>
    <row r="974" spans="1:17" ht="12.75" customHeight="1" x14ac:dyDescent="0.25">
      <c r="A974" s="40">
        <v>4</v>
      </c>
      <c r="B974" s="27">
        <v>48</v>
      </c>
      <c r="C974" s="41" t="s">
        <v>231</v>
      </c>
      <c r="D974" s="28" t="s">
        <v>10320</v>
      </c>
      <c r="E974" s="41" t="s">
        <v>538</v>
      </c>
      <c r="F974" s="41" t="s">
        <v>11257</v>
      </c>
      <c r="G974" s="41" t="s">
        <v>11264</v>
      </c>
      <c r="H974" s="42">
        <v>10.99</v>
      </c>
      <c r="I974" s="42">
        <v>12.85</v>
      </c>
      <c r="J974" s="42">
        <v>1.86</v>
      </c>
      <c r="K974" s="42">
        <v>9.3000000000000007</v>
      </c>
      <c r="L974" s="43">
        <v>899647</v>
      </c>
      <c r="M974" s="44">
        <f t="shared" si="15"/>
        <v>96736.236559139783</v>
      </c>
      <c r="N974" s="30">
        <v>42048</v>
      </c>
      <c r="O974" s="41" t="s">
        <v>900</v>
      </c>
      <c r="P974" s="26">
        <v>2015</v>
      </c>
      <c r="Q974" s="41"/>
    </row>
    <row r="975" spans="1:17" ht="12.75" customHeight="1" x14ac:dyDescent="0.25">
      <c r="A975" s="27">
        <v>4</v>
      </c>
      <c r="B975" s="27">
        <v>49</v>
      </c>
      <c r="C975" s="26" t="s">
        <v>248</v>
      </c>
      <c r="D975" s="28" t="s">
        <v>9096</v>
      </c>
      <c r="E975" s="26" t="s">
        <v>329</v>
      </c>
      <c r="F975" s="26" t="s">
        <v>11257</v>
      </c>
      <c r="G975" s="26" t="s">
        <v>11265</v>
      </c>
      <c r="H975" s="37">
        <v>14.58</v>
      </c>
      <c r="I975" s="37">
        <v>16.25</v>
      </c>
      <c r="J975" s="37">
        <v>1.67</v>
      </c>
      <c r="K975" s="37">
        <v>3.34</v>
      </c>
      <c r="L975" s="38">
        <v>546216</v>
      </c>
      <c r="M975" s="29">
        <f t="shared" si="15"/>
        <v>163537.72455089822</v>
      </c>
      <c r="N975" s="39">
        <v>41831</v>
      </c>
      <c r="O975" s="26" t="s">
        <v>900</v>
      </c>
      <c r="P975" s="26">
        <v>2014</v>
      </c>
      <c r="Q975" s="26"/>
    </row>
    <row r="976" spans="1:17" ht="12.75" customHeight="1" x14ac:dyDescent="0.25">
      <c r="A976" s="40">
        <v>4</v>
      </c>
      <c r="B976" s="27">
        <v>49</v>
      </c>
      <c r="C976" s="41" t="s">
        <v>18</v>
      </c>
      <c r="D976" s="28" t="s">
        <v>9776</v>
      </c>
      <c r="E976" s="41" t="s">
        <v>363</v>
      </c>
      <c r="F976" s="41" t="s">
        <v>11257</v>
      </c>
      <c r="G976" s="41" t="s">
        <v>2826</v>
      </c>
      <c r="H976" s="42">
        <v>0.15</v>
      </c>
      <c r="I976" s="42">
        <v>1.1400000000000001</v>
      </c>
      <c r="J976" s="42">
        <v>0.99</v>
      </c>
      <c r="K976" s="42">
        <v>6.8211000000000004</v>
      </c>
      <c r="L976" s="43">
        <v>1103485</v>
      </c>
      <c r="M976" s="44">
        <f t="shared" si="15"/>
        <v>161775.22686956648</v>
      </c>
      <c r="N976" s="30">
        <v>42090</v>
      </c>
      <c r="O976" s="41" t="s">
        <v>900</v>
      </c>
      <c r="P976" s="26">
        <v>2015</v>
      </c>
      <c r="Q976" s="41"/>
    </row>
    <row r="977" spans="1:17" ht="12.75" customHeight="1" x14ac:dyDescent="0.25">
      <c r="A977" s="40">
        <v>4</v>
      </c>
      <c r="B977" s="27">
        <v>49</v>
      </c>
      <c r="C977" s="41" t="s">
        <v>18</v>
      </c>
      <c r="D977" s="28" t="s">
        <v>9124</v>
      </c>
      <c r="E977" s="41" t="s">
        <v>533</v>
      </c>
      <c r="F977" s="41" t="s">
        <v>11257</v>
      </c>
      <c r="G977" s="41" t="s">
        <v>11266</v>
      </c>
      <c r="H977" s="42">
        <v>15.66</v>
      </c>
      <c r="I977" s="42">
        <v>20.04</v>
      </c>
      <c r="J977" s="42">
        <v>4.38</v>
      </c>
      <c r="K977" s="42">
        <v>17.800319999999999</v>
      </c>
      <c r="L977" s="43">
        <v>2425460</v>
      </c>
      <c r="M977" s="44">
        <f t="shared" si="15"/>
        <v>136259.34814655018</v>
      </c>
      <c r="N977" s="30">
        <v>42090</v>
      </c>
      <c r="O977" s="41" t="s">
        <v>900</v>
      </c>
      <c r="P977" s="26">
        <v>2015</v>
      </c>
      <c r="Q977" s="41"/>
    </row>
    <row r="978" spans="1:17" ht="12.75" customHeight="1" x14ac:dyDescent="0.25">
      <c r="A978" s="40">
        <v>4</v>
      </c>
      <c r="B978" s="27">
        <v>49</v>
      </c>
      <c r="C978" s="41" t="s">
        <v>18</v>
      </c>
      <c r="D978" s="28" t="s">
        <v>10329</v>
      </c>
      <c r="E978" s="41" t="s">
        <v>527</v>
      </c>
      <c r="F978" s="41" t="s">
        <v>11257</v>
      </c>
      <c r="G978" s="41" t="s">
        <v>11267</v>
      </c>
      <c r="H978" s="42">
        <v>12.4</v>
      </c>
      <c r="I978" s="42">
        <v>14.23</v>
      </c>
      <c r="J978" s="42">
        <v>1.83</v>
      </c>
      <c r="K978" s="42">
        <v>10.98</v>
      </c>
      <c r="L978" s="43">
        <v>1527000</v>
      </c>
      <c r="M978" s="44">
        <f t="shared" si="15"/>
        <v>139071.03825136612</v>
      </c>
      <c r="N978" s="30">
        <v>42090</v>
      </c>
      <c r="O978" s="41" t="s">
        <v>900</v>
      </c>
      <c r="P978" s="26">
        <v>2015</v>
      </c>
      <c r="Q978" s="41"/>
    </row>
    <row r="979" spans="1:17" ht="12.75" customHeight="1" x14ac:dyDescent="0.25">
      <c r="A979" s="26">
        <v>4</v>
      </c>
      <c r="B979" s="53">
        <v>48</v>
      </c>
      <c r="C979" s="26" t="s">
        <v>11268</v>
      </c>
      <c r="D979" s="26">
        <v>128007</v>
      </c>
      <c r="E979" s="26" t="s">
        <v>114</v>
      </c>
      <c r="F979" s="26" t="s">
        <v>6514</v>
      </c>
      <c r="G979" s="26" t="s">
        <v>10494</v>
      </c>
      <c r="H979" s="26">
        <v>20.309999999999999</v>
      </c>
      <c r="I979" s="26">
        <v>0.66</v>
      </c>
      <c r="J979" s="26">
        <v>4.99</v>
      </c>
      <c r="K979" s="26">
        <v>19.96</v>
      </c>
      <c r="L979" s="34">
        <v>4309760</v>
      </c>
      <c r="M979" s="35">
        <f t="shared" si="15"/>
        <v>215919.8396793587</v>
      </c>
      <c r="N979" s="49">
        <v>43504</v>
      </c>
      <c r="O979" s="26" t="s">
        <v>10721</v>
      </c>
      <c r="P979" s="26">
        <v>2019</v>
      </c>
      <c r="Q979" s="26"/>
    </row>
    <row r="980" spans="1:17" ht="12.75" customHeight="1" x14ac:dyDescent="0.25">
      <c r="A980" s="27">
        <v>3</v>
      </c>
      <c r="B980" s="27">
        <v>37</v>
      </c>
      <c r="C980" s="27" t="s">
        <v>11269</v>
      </c>
      <c r="D980" s="28" t="s">
        <v>11270</v>
      </c>
      <c r="E980" s="26" t="s">
        <v>757</v>
      </c>
      <c r="F980" s="26" t="s">
        <v>8591</v>
      </c>
      <c r="G980" s="26" t="s">
        <v>11271</v>
      </c>
      <c r="H980" s="37">
        <v>20.100000000000001</v>
      </c>
      <c r="I980" s="37">
        <v>0.92</v>
      </c>
      <c r="J980" s="37">
        <v>2.99</v>
      </c>
      <c r="K980" s="37">
        <v>15.981550000000002</v>
      </c>
      <c r="L980" s="38">
        <v>3378965</v>
      </c>
      <c r="M980" s="29">
        <f t="shared" si="15"/>
        <v>211429.11670019489</v>
      </c>
      <c r="N980" s="50">
        <v>41733</v>
      </c>
      <c r="O980" s="26" t="s">
        <v>10721</v>
      </c>
      <c r="P980" s="26">
        <v>2014</v>
      </c>
      <c r="Q980" s="26"/>
    </row>
    <row r="981" spans="1:17" ht="12.75" customHeight="1" x14ac:dyDescent="0.25">
      <c r="A981" s="27">
        <v>3</v>
      </c>
      <c r="B981" s="27">
        <v>38</v>
      </c>
      <c r="C981" s="27" t="s">
        <v>269</v>
      </c>
      <c r="D981" s="28" t="s">
        <v>11272</v>
      </c>
      <c r="E981" s="26" t="s">
        <v>757</v>
      </c>
      <c r="F981" s="26" t="s">
        <v>8591</v>
      </c>
      <c r="G981" s="26" t="s">
        <v>11273</v>
      </c>
      <c r="H981" s="37">
        <v>0</v>
      </c>
      <c r="I981" s="37">
        <v>11.04</v>
      </c>
      <c r="J981" s="37">
        <v>11.04</v>
      </c>
      <c r="K981" s="37">
        <v>44.16</v>
      </c>
      <c r="L981" s="38">
        <v>4539440.51</v>
      </c>
      <c r="M981" s="29">
        <f t="shared" si="15"/>
        <v>102795.3014039855</v>
      </c>
      <c r="N981" s="50">
        <v>41614</v>
      </c>
      <c r="O981" s="26" t="s">
        <v>10721</v>
      </c>
      <c r="P981" s="26">
        <v>2014</v>
      </c>
      <c r="Q981" s="26"/>
    </row>
    <row r="982" spans="1:17" ht="12.75" customHeight="1" x14ac:dyDescent="0.25">
      <c r="A982" s="40">
        <v>4</v>
      </c>
      <c r="B982" s="27">
        <v>47</v>
      </c>
      <c r="C982" s="41" t="s">
        <v>174</v>
      </c>
      <c r="D982" s="28" t="s">
        <v>8757</v>
      </c>
      <c r="E982" s="41" t="s">
        <v>114</v>
      </c>
      <c r="F982" s="41" t="s">
        <v>8591</v>
      </c>
      <c r="G982" s="41" t="s">
        <v>11274</v>
      </c>
      <c r="H982" s="42">
        <v>0</v>
      </c>
      <c r="I982" s="42">
        <v>6.51</v>
      </c>
      <c r="J982" s="42">
        <v>6.51</v>
      </c>
      <c r="K982" s="42">
        <v>26.04</v>
      </c>
      <c r="L982" s="43">
        <v>6140732</v>
      </c>
      <c r="M982" s="44">
        <f t="shared" si="15"/>
        <v>235819.20122887866</v>
      </c>
      <c r="N982" s="30">
        <v>41978</v>
      </c>
      <c r="O982" s="41" t="s">
        <v>10721</v>
      </c>
      <c r="P982" s="26">
        <v>2015</v>
      </c>
      <c r="Q982" s="41"/>
    </row>
    <row r="983" spans="1:17" ht="12.75" customHeight="1" x14ac:dyDescent="0.25">
      <c r="A983" s="40">
        <v>4</v>
      </c>
      <c r="B983" s="27">
        <v>48</v>
      </c>
      <c r="C983" s="41" t="s">
        <v>231</v>
      </c>
      <c r="D983" s="28" t="s">
        <v>10330</v>
      </c>
      <c r="E983" s="41" t="s">
        <v>114</v>
      </c>
      <c r="F983" s="41" t="s">
        <v>8591</v>
      </c>
      <c r="G983" s="41" t="s">
        <v>388</v>
      </c>
      <c r="H983" s="42">
        <v>5.5</v>
      </c>
      <c r="I983" s="42">
        <v>12.71</v>
      </c>
      <c r="J983" s="42">
        <v>7.21</v>
      </c>
      <c r="K983" s="42">
        <v>29.085139999999996</v>
      </c>
      <c r="L983" s="43">
        <v>6718167</v>
      </c>
      <c r="M983" s="44">
        <f t="shared" si="15"/>
        <v>230982.79740100962</v>
      </c>
      <c r="N983" s="30">
        <v>41978</v>
      </c>
      <c r="O983" s="41" t="s">
        <v>10721</v>
      </c>
      <c r="P983" s="26">
        <v>2015</v>
      </c>
      <c r="Q983" s="41"/>
    </row>
    <row r="984" spans="1:17" ht="12.75" customHeight="1" x14ac:dyDescent="0.25">
      <c r="A984" s="40">
        <v>4</v>
      </c>
      <c r="B984" s="27">
        <v>48</v>
      </c>
      <c r="C984" s="41" t="s">
        <v>264</v>
      </c>
      <c r="D984" s="28" t="s">
        <v>8480</v>
      </c>
      <c r="E984" s="41" t="s">
        <v>114</v>
      </c>
      <c r="F984" s="41" t="s">
        <v>8591</v>
      </c>
      <c r="G984" s="41" t="s">
        <v>11275</v>
      </c>
      <c r="H984" s="42">
        <v>7.15</v>
      </c>
      <c r="I984" s="42">
        <v>11.75</v>
      </c>
      <c r="J984" s="42">
        <v>4.6000000000000005</v>
      </c>
      <c r="K984" s="42">
        <v>18.400000000000002</v>
      </c>
      <c r="L984" s="43">
        <v>3656073</v>
      </c>
      <c r="M984" s="44">
        <f t="shared" si="15"/>
        <v>198699.61956521738</v>
      </c>
      <c r="N984" s="30">
        <v>41978</v>
      </c>
      <c r="O984" s="41" t="s">
        <v>10721</v>
      </c>
      <c r="P984" s="26">
        <v>2015</v>
      </c>
      <c r="Q984" s="41"/>
    </row>
    <row r="985" spans="1:17" ht="12.75" customHeight="1" x14ac:dyDescent="0.25">
      <c r="A985" s="26">
        <v>4</v>
      </c>
      <c r="B985" s="27">
        <v>48</v>
      </c>
      <c r="C985" s="26" t="s">
        <v>231</v>
      </c>
      <c r="D985" s="28">
        <v>123512</v>
      </c>
      <c r="E985" s="26" t="s">
        <v>114</v>
      </c>
      <c r="F985" s="26" t="s">
        <v>8591</v>
      </c>
      <c r="G985" s="26" t="s">
        <v>11276</v>
      </c>
      <c r="H985" s="26">
        <v>0</v>
      </c>
      <c r="I985" s="26">
        <v>6</v>
      </c>
      <c r="J985" s="26">
        <v>6</v>
      </c>
      <c r="K985" s="26">
        <v>24</v>
      </c>
      <c r="L985" s="26">
        <v>3987094</v>
      </c>
      <c r="M985" s="29">
        <f t="shared" si="15"/>
        <v>166128.91666666666</v>
      </c>
      <c r="N985" s="30">
        <v>42706</v>
      </c>
      <c r="O985" s="26" t="s">
        <v>10721</v>
      </c>
      <c r="P985" s="26">
        <v>2017</v>
      </c>
      <c r="Q985" s="26"/>
    </row>
    <row r="986" spans="1:17" ht="12.75" customHeight="1" x14ac:dyDescent="0.25">
      <c r="A986" s="26">
        <v>4</v>
      </c>
      <c r="B986" s="27">
        <v>48</v>
      </c>
      <c r="C986" s="26" t="s">
        <v>229</v>
      </c>
      <c r="D986" s="28">
        <v>123511</v>
      </c>
      <c r="E986" s="26" t="s">
        <v>114</v>
      </c>
      <c r="F986" s="26" t="s">
        <v>8591</v>
      </c>
      <c r="G986" s="26" t="s">
        <v>11277</v>
      </c>
      <c r="H986" s="26">
        <v>2.86</v>
      </c>
      <c r="I986" s="26">
        <v>8.36</v>
      </c>
      <c r="J986" s="26">
        <v>5.5</v>
      </c>
      <c r="K986" s="26">
        <v>18.980499999999999</v>
      </c>
      <c r="L986" s="26">
        <v>3607297</v>
      </c>
      <c r="M986" s="29">
        <f t="shared" si="15"/>
        <v>190052.79102236507</v>
      </c>
      <c r="N986" s="30">
        <v>42706</v>
      </c>
      <c r="O986" s="26" t="s">
        <v>10721</v>
      </c>
      <c r="P986" s="26">
        <v>2017</v>
      </c>
      <c r="Q986" s="26"/>
    </row>
    <row r="987" spans="1:17" ht="12.75" customHeight="1" x14ac:dyDescent="0.25">
      <c r="A987" s="32">
        <v>4</v>
      </c>
      <c r="B987" s="27">
        <v>48</v>
      </c>
      <c r="C987" s="33" t="s">
        <v>229</v>
      </c>
      <c r="D987" s="28">
        <v>125773</v>
      </c>
      <c r="E987" s="33" t="s">
        <v>114</v>
      </c>
      <c r="F987" s="64" t="s">
        <v>8591</v>
      </c>
      <c r="G987" s="33" t="s">
        <v>11278</v>
      </c>
      <c r="H987" s="28">
        <v>8.36</v>
      </c>
      <c r="I987" s="28">
        <v>16.64</v>
      </c>
      <c r="J987" s="28">
        <v>8.2799999999999994</v>
      </c>
      <c r="K987" s="28">
        <v>33.119999999999997</v>
      </c>
      <c r="L987" s="34">
        <v>6027117</v>
      </c>
      <c r="M987" s="35">
        <f t="shared" si="15"/>
        <v>181978.17028985507</v>
      </c>
      <c r="N987" s="36">
        <v>43077</v>
      </c>
      <c r="O987" s="59" t="s">
        <v>10721</v>
      </c>
      <c r="P987" s="26">
        <v>2018</v>
      </c>
      <c r="Q987" s="26"/>
    </row>
    <row r="988" spans="1:17" ht="12.75" customHeight="1" x14ac:dyDescent="0.25">
      <c r="A988" s="32">
        <v>4</v>
      </c>
      <c r="B988" s="27">
        <v>48</v>
      </c>
      <c r="C988" s="33" t="s">
        <v>264</v>
      </c>
      <c r="D988" s="28">
        <v>125775</v>
      </c>
      <c r="E988" s="33" t="s">
        <v>114</v>
      </c>
      <c r="F988" s="64" t="s">
        <v>8591</v>
      </c>
      <c r="G988" s="33" t="s">
        <v>11279</v>
      </c>
      <c r="H988" s="28">
        <v>19.95</v>
      </c>
      <c r="I988" s="28">
        <v>27.95</v>
      </c>
      <c r="J988" s="28">
        <v>8</v>
      </c>
      <c r="K988" s="28">
        <v>16</v>
      </c>
      <c r="L988" s="34">
        <v>3065784</v>
      </c>
      <c r="M988" s="35">
        <f t="shared" si="15"/>
        <v>191611.5</v>
      </c>
      <c r="N988" s="36">
        <v>43077</v>
      </c>
      <c r="O988" s="59" t="s">
        <v>10721</v>
      </c>
      <c r="P988" s="26">
        <v>2018</v>
      </c>
      <c r="Q988" s="26"/>
    </row>
    <row r="989" spans="1:17" ht="12.75" customHeight="1" x14ac:dyDescent="0.25">
      <c r="A989" s="26">
        <v>2</v>
      </c>
      <c r="B989" s="27">
        <v>29</v>
      </c>
      <c r="C989" s="26" t="s">
        <v>121</v>
      </c>
      <c r="D989" s="28">
        <v>125423</v>
      </c>
      <c r="E989" s="26" t="s">
        <v>122</v>
      </c>
      <c r="F989" s="26" t="s">
        <v>9603</v>
      </c>
      <c r="G989" s="26" t="s">
        <v>4318</v>
      </c>
      <c r="H989" s="26">
        <v>4.03</v>
      </c>
      <c r="I989" s="26">
        <v>13.86</v>
      </c>
      <c r="J989" s="26">
        <v>9.83</v>
      </c>
      <c r="K989" s="26">
        <v>39.32</v>
      </c>
      <c r="L989" s="26">
        <v>5927589</v>
      </c>
      <c r="M989" s="29">
        <f t="shared" si="15"/>
        <v>150752.51780264496</v>
      </c>
      <c r="N989" s="30">
        <v>42867</v>
      </c>
      <c r="O989" s="26" t="s">
        <v>10721</v>
      </c>
      <c r="P989" s="26">
        <v>2017</v>
      </c>
      <c r="Q989" s="26" t="s">
        <v>10714</v>
      </c>
    </row>
    <row r="990" spans="1:17" ht="12.75" customHeight="1" x14ac:dyDescent="0.25">
      <c r="A990" s="26">
        <v>2</v>
      </c>
      <c r="B990" s="26">
        <f>VLOOKUP(C990,[1]Sheet6!B:D,3,FALSE)</f>
        <v>28</v>
      </c>
      <c r="C990" s="26" t="s">
        <v>308</v>
      </c>
      <c r="D990" s="26">
        <v>127175</v>
      </c>
      <c r="E990" s="26" t="s">
        <v>448</v>
      </c>
      <c r="F990" s="26" t="s">
        <v>4807</v>
      </c>
      <c r="G990" s="26" t="s">
        <v>11280</v>
      </c>
      <c r="H990" s="26">
        <v>17.8</v>
      </c>
      <c r="I990" s="26">
        <v>19.54</v>
      </c>
      <c r="J990" s="26">
        <v>1.74</v>
      </c>
      <c r="K990" s="26">
        <v>6.96</v>
      </c>
      <c r="L990" s="34">
        <v>702330</v>
      </c>
      <c r="M990" s="35">
        <f t="shared" si="15"/>
        <v>100909.4827586207</v>
      </c>
      <c r="N990" s="49">
        <v>43553</v>
      </c>
      <c r="O990" s="26" t="s">
        <v>900</v>
      </c>
      <c r="P990" s="26">
        <v>2019</v>
      </c>
      <c r="Q990" s="26"/>
    </row>
    <row r="991" spans="1:17" ht="12.75" customHeight="1" x14ac:dyDescent="0.25">
      <c r="A991" s="27">
        <v>3</v>
      </c>
      <c r="B991" s="27">
        <v>37</v>
      </c>
      <c r="C991" s="27" t="s">
        <v>11281</v>
      </c>
      <c r="D991" s="28" t="s">
        <v>11282</v>
      </c>
      <c r="E991" s="26" t="s">
        <v>2592</v>
      </c>
      <c r="F991" s="26" t="s">
        <v>4807</v>
      </c>
      <c r="G991" s="26" t="s">
        <v>11283</v>
      </c>
      <c r="H991" s="37">
        <v>2.54</v>
      </c>
      <c r="I991" s="37">
        <v>3.31</v>
      </c>
      <c r="J991" s="37">
        <v>11.073</v>
      </c>
      <c r="K991" s="37">
        <v>22.101707999999999</v>
      </c>
      <c r="L991" s="38">
        <v>1235895.2</v>
      </c>
      <c r="M991" s="29">
        <f t="shared" si="15"/>
        <v>55918.538060497405</v>
      </c>
      <c r="N991" s="50">
        <v>41782</v>
      </c>
      <c r="O991" s="26" t="s">
        <v>900</v>
      </c>
      <c r="P991" s="26">
        <v>2014</v>
      </c>
      <c r="Q991" s="26"/>
    </row>
    <row r="992" spans="1:17" ht="12.75" customHeight="1" x14ac:dyDescent="0.25">
      <c r="A992" s="40">
        <v>3</v>
      </c>
      <c r="B992" s="27">
        <v>37</v>
      </c>
      <c r="C992" s="41" t="s">
        <v>152</v>
      </c>
      <c r="D992" s="28" t="s">
        <v>8858</v>
      </c>
      <c r="E992" s="41" t="s">
        <v>442</v>
      </c>
      <c r="F992" s="41" t="s">
        <v>4807</v>
      </c>
      <c r="G992" s="41" t="s">
        <v>11284</v>
      </c>
      <c r="H992" s="42">
        <v>4.45</v>
      </c>
      <c r="I992" s="42">
        <v>7.5</v>
      </c>
      <c r="J992" s="42">
        <v>3.05</v>
      </c>
      <c r="K992" s="42">
        <v>12.602600000000002</v>
      </c>
      <c r="L992" s="43">
        <v>894865</v>
      </c>
      <c r="M992" s="44">
        <f t="shared" si="15"/>
        <v>71006.37963594812</v>
      </c>
      <c r="N992" s="30">
        <v>42195</v>
      </c>
      <c r="O992" s="41" t="s">
        <v>900</v>
      </c>
      <c r="P992" s="26">
        <v>2015</v>
      </c>
      <c r="Q992" s="41"/>
    </row>
    <row r="993" spans="1:17" ht="12.75" customHeight="1" x14ac:dyDescent="0.25">
      <c r="A993" s="40">
        <v>3</v>
      </c>
      <c r="B993" s="27">
        <v>37</v>
      </c>
      <c r="C993" s="40" t="s">
        <v>318</v>
      </c>
      <c r="D993" s="28">
        <v>81858.009999999995</v>
      </c>
      <c r="E993" s="41" t="s">
        <v>913</v>
      </c>
      <c r="F993" s="41" t="s">
        <v>4807</v>
      </c>
      <c r="G993" s="41" t="s">
        <v>11285</v>
      </c>
      <c r="H993" s="42">
        <v>0</v>
      </c>
      <c r="I993" s="42">
        <v>2.4790000000000001</v>
      </c>
      <c r="J993" s="42">
        <v>2.4790000000000001</v>
      </c>
      <c r="K993" s="42">
        <v>5.7017000000000007</v>
      </c>
      <c r="L993" s="43">
        <v>656258</v>
      </c>
      <c r="M993" s="44">
        <f t="shared" si="15"/>
        <v>115098.65478716872</v>
      </c>
      <c r="N993" s="30">
        <v>42545</v>
      </c>
      <c r="O993" s="30" t="s">
        <v>900</v>
      </c>
      <c r="P993" s="26">
        <v>2016</v>
      </c>
      <c r="Q993" s="41"/>
    </row>
    <row r="994" spans="1:17" ht="12.75" customHeight="1" x14ac:dyDescent="0.25">
      <c r="A994" s="40">
        <v>3</v>
      </c>
      <c r="B994" s="27">
        <v>37</v>
      </c>
      <c r="C994" s="40" t="s">
        <v>318</v>
      </c>
      <c r="D994" s="28">
        <v>81858.02</v>
      </c>
      <c r="E994" s="41" t="s">
        <v>913</v>
      </c>
      <c r="F994" s="41" t="s">
        <v>4807</v>
      </c>
      <c r="G994" s="41" t="s">
        <v>11286</v>
      </c>
      <c r="H994" s="42">
        <v>2.4790000000000001</v>
      </c>
      <c r="I994" s="42">
        <v>5</v>
      </c>
      <c r="J994" s="42">
        <v>2.5209999999999999</v>
      </c>
      <c r="K994" s="42">
        <v>5.7983000000000002</v>
      </c>
      <c r="L994" s="43">
        <v>606411</v>
      </c>
      <c r="M994" s="44">
        <f t="shared" si="15"/>
        <v>104584.27470120552</v>
      </c>
      <c r="N994" s="30">
        <v>42545</v>
      </c>
      <c r="O994" s="30" t="s">
        <v>900</v>
      </c>
      <c r="P994" s="26">
        <v>2016</v>
      </c>
      <c r="Q994" s="41"/>
    </row>
    <row r="995" spans="1:17" ht="12.75" customHeight="1" x14ac:dyDescent="0.25">
      <c r="A995" s="26">
        <v>3</v>
      </c>
      <c r="B995" s="27">
        <v>37</v>
      </c>
      <c r="C995" s="26" t="s">
        <v>343</v>
      </c>
      <c r="D995" s="28">
        <v>123868</v>
      </c>
      <c r="E995" s="26" t="s">
        <v>977</v>
      </c>
      <c r="F995" s="26" t="s">
        <v>4807</v>
      </c>
      <c r="G995" s="26" t="s">
        <v>3589</v>
      </c>
      <c r="H995" s="26">
        <v>0</v>
      </c>
      <c r="I995" s="26">
        <v>6.24</v>
      </c>
      <c r="J995" s="26">
        <v>6.24</v>
      </c>
      <c r="K995" s="26">
        <v>12.48</v>
      </c>
      <c r="L995" s="26">
        <v>917760</v>
      </c>
      <c r="M995" s="29">
        <f t="shared" si="15"/>
        <v>73538.461538461532</v>
      </c>
      <c r="N995" s="30">
        <v>42909</v>
      </c>
      <c r="O995" s="26" t="s">
        <v>900</v>
      </c>
      <c r="P995" s="26">
        <v>2017</v>
      </c>
      <c r="Q995" s="26"/>
    </row>
    <row r="996" spans="1:17" ht="12.75" customHeight="1" x14ac:dyDescent="0.25">
      <c r="A996" s="27">
        <v>3</v>
      </c>
      <c r="B996" s="27">
        <v>38</v>
      </c>
      <c r="C996" s="26" t="s">
        <v>239</v>
      </c>
      <c r="D996" s="28" t="s">
        <v>9437</v>
      </c>
      <c r="E996" s="26" t="s">
        <v>907</v>
      </c>
      <c r="F996" s="26" t="s">
        <v>4807</v>
      </c>
      <c r="G996" s="26" t="s">
        <v>11287</v>
      </c>
      <c r="H996" s="37">
        <v>19.350000000000001</v>
      </c>
      <c r="I996" s="37">
        <v>25.87</v>
      </c>
      <c r="J996" s="37">
        <v>6.33</v>
      </c>
      <c r="K996" s="37">
        <v>12.70431</v>
      </c>
      <c r="L996" s="38">
        <v>816021</v>
      </c>
      <c r="M996" s="29">
        <f t="shared" si="15"/>
        <v>64231.823688181415</v>
      </c>
      <c r="N996" s="39">
        <v>41831</v>
      </c>
      <c r="O996" s="26" t="s">
        <v>900</v>
      </c>
      <c r="P996" s="26">
        <v>2014</v>
      </c>
      <c r="Q996" s="26"/>
    </row>
    <row r="997" spans="1:17" ht="12.75" customHeight="1" x14ac:dyDescent="0.25">
      <c r="A997" s="40">
        <v>3</v>
      </c>
      <c r="B997" s="27">
        <v>38</v>
      </c>
      <c r="C997" s="41" t="s">
        <v>11288</v>
      </c>
      <c r="D997" s="28" t="s">
        <v>9166</v>
      </c>
      <c r="E997" s="41" t="s">
        <v>335</v>
      </c>
      <c r="F997" s="41" t="s">
        <v>4807</v>
      </c>
      <c r="G997" s="41" t="s">
        <v>11289</v>
      </c>
      <c r="H997" s="42">
        <v>17.760000000000002</v>
      </c>
      <c r="I997" s="42">
        <v>2.29</v>
      </c>
      <c r="J997" s="42">
        <v>7.66</v>
      </c>
      <c r="K997" s="42">
        <v>15.32</v>
      </c>
      <c r="L997" s="43">
        <v>452296.41</v>
      </c>
      <c r="M997" s="44">
        <f t="shared" si="15"/>
        <v>29523.264360313315</v>
      </c>
      <c r="N997" s="30">
        <v>42139</v>
      </c>
      <c r="O997" s="41" t="s">
        <v>900</v>
      </c>
      <c r="P997" s="26">
        <v>2015</v>
      </c>
      <c r="Q997" s="41"/>
    </row>
    <row r="998" spans="1:17" ht="12.75" customHeight="1" x14ac:dyDescent="0.25">
      <c r="A998" s="40">
        <v>3</v>
      </c>
      <c r="B998" s="27">
        <v>39</v>
      </c>
      <c r="C998" s="40" t="s">
        <v>312</v>
      </c>
      <c r="D998" s="28">
        <v>122480</v>
      </c>
      <c r="E998" s="41" t="s">
        <v>737</v>
      </c>
      <c r="F998" s="41" t="s">
        <v>4807</v>
      </c>
      <c r="G998" s="41" t="s">
        <v>11290</v>
      </c>
      <c r="H998" s="42">
        <v>0</v>
      </c>
      <c r="I998" s="42">
        <v>7.89</v>
      </c>
      <c r="J998" s="42">
        <v>7.89</v>
      </c>
      <c r="K998" s="42">
        <v>15.78</v>
      </c>
      <c r="L998" s="43">
        <v>1313535</v>
      </c>
      <c r="M998" s="44">
        <f t="shared" si="15"/>
        <v>83240.494296577948</v>
      </c>
      <c r="N998" s="30">
        <v>42503</v>
      </c>
      <c r="O998" s="30" t="s">
        <v>900</v>
      </c>
      <c r="P998" s="26">
        <v>2016</v>
      </c>
      <c r="Q998" s="41"/>
    </row>
    <row r="999" spans="1:17" ht="12.75" customHeight="1" x14ac:dyDescent="0.25">
      <c r="A999" s="32">
        <v>4</v>
      </c>
      <c r="B999" s="27">
        <v>47</v>
      </c>
      <c r="C999" s="33" t="s">
        <v>607</v>
      </c>
      <c r="D999" s="28">
        <v>126303</v>
      </c>
      <c r="E999" s="33" t="s">
        <v>2447</v>
      </c>
      <c r="F999" s="33" t="s">
        <v>4807</v>
      </c>
      <c r="G999" s="33" t="s">
        <v>4806</v>
      </c>
      <c r="H999" s="28">
        <v>17</v>
      </c>
      <c r="I999" s="28">
        <v>23.35</v>
      </c>
      <c r="J999" s="28">
        <v>6.35</v>
      </c>
      <c r="K999" s="28">
        <v>13.925549999999999</v>
      </c>
      <c r="L999" s="34">
        <v>1478000</v>
      </c>
      <c r="M999" s="35">
        <f t="shared" si="15"/>
        <v>106135.84382663522</v>
      </c>
      <c r="N999" s="36">
        <v>43140</v>
      </c>
      <c r="O999" s="33" t="s">
        <v>900</v>
      </c>
      <c r="P999" s="26">
        <v>2018</v>
      </c>
      <c r="Q999" s="26"/>
    </row>
    <row r="1000" spans="1:17" ht="12.75" customHeight="1" x14ac:dyDescent="0.25">
      <c r="A1000" s="26">
        <v>1</v>
      </c>
      <c r="B1000" s="26">
        <f>VLOOKUP(C1000,[1]Sheet6!B:D,3,FALSE)</f>
        <v>17</v>
      </c>
      <c r="C1000" s="26" t="s">
        <v>397</v>
      </c>
      <c r="D1000" s="26">
        <v>127819</v>
      </c>
      <c r="E1000" s="26" t="s">
        <v>5817</v>
      </c>
      <c r="F1000" s="26" t="s">
        <v>3197</v>
      </c>
      <c r="G1000" s="26" t="s">
        <v>5818</v>
      </c>
      <c r="H1000" s="26">
        <v>7.8</v>
      </c>
      <c r="I1000" s="26">
        <v>17.87</v>
      </c>
      <c r="J1000" s="26">
        <v>10.07</v>
      </c>
      <c r="K1000" s="26">
        <v>20.14</v>
      </c>
      <c r="L1000" s="34">
        <v>1249610</v>
      </c>
      <c r="M1000" s="35">
        <f t="shared" si="15"/>
        <v>62046.176762661366</v>
      </c>
      <c r="N1000" s="49">
        <v>43595</v>
      </c>
      <c r="O1000" s="26" t="s">
        <v>900</v>
      </c>
      <c r="P1000" s="26">
        <v>2019</v>
      </c>
      <c r="Q1000" s="26"/>
    </row>
    <row r="1001" spans="1:17" ht="12.75" customHeight="1" x14ac:dyDescent="0.25">
      <c r="A1001" s="27">
        <v>3</v>
      </c>
      <c r="B1001" s="27">
        <v>37</v>
      </c>
      <c r="C1001" s="26" t="s">
        <v>318</v>
      </c>
      <c r="D1001" s="28" t="s">
        <v>9640</v>
      </c>
      <c r="E1001" s="26" t="s">
        <v>665</v>
      </c>
      <c r="F1001" s="26" t="s">
        <v>3197</v>
      </c>
      <c r="G1001" s="26" t="s">
        <v>11291</v>
      </c>
      <c r="H1001" s="37">
        <v>0</v>
      </c>
      <c r="I1001" s="37">
        <v>3</v>
      </c>
      <c r="J1001" s="37">
        <v>3</v>
      </c>
      <c r="K1001" s="37">
        <v>7.7010000000000014</v>
      </c>
      <c r="L1001" s="38">
        <v>308132.24</v>
      </c>
      <c r="M1001" s="29">
        <f t="shared" si="15"/>
        <v>40011.977665238272</v>
      </c>
      <c r="N1001" s="39">
        <v>41782</v>
      </c>
      <c r="O1001" s="26" t="s">
        <v>900</v>
      </c>
      <c r="P1001" s="26">
        <v>2014</v>
      </c>
      <c r="Q1001" s="26"/>
    </row>
    <row r="1002" spans="1:17" ht="12.75" customHeight="1" x14ac:dyDescent="0.25">
      <c r="A1002" s="40">
        <v>3</v>
      </c>
      <c r="B1002" s="27">
        <v>37</v>
      </c>
      <c r="C1002" s="40" t="s">
        <v>318</v>
      </c>
      <c r="D1002" s="28">
        <v>122499</v>
      </c>
      <c r="E1002" s="41" t="s">
        <v>3043</v>
      </c>
      <c r="F1002" s="41" t="s">
        <v>3197</v>
      </c>
      <c r="G1002" s="41" t="s">
        <v>11292</v>
      </c>
      <c r="H1002" s="42">
        <v>9.67</v>
      </c>
      <c r="I1002" s="42">
        <v>12.97</v>
      </c>
      <c r="J1002" s="42">
        <v>3.3</v>
      </c>
      <c r="K1002" s="42">
        <v>6.8309999999999995</v>
      </c>
      <c r="L1002" s="43">
        <v>417649</v>
      </c>
      <c r="M1002" s="44">
        <f t="shared" si="15"/>
        <v>61140.243009808233</v>
      </c>
      <c r="N1002" s="30">
        <v>42545</v>
      </c>
      <c r="O1002" s="30" t="s">
        <v>900</v>
      </c>
      <c r="P1002" s="26">
        <v>2016</v>
      </c>
      <c r="Q1002" s="41"/>
    </row>
    <row r="1003" spans="1:17" ht="12.75" customHeight="1" x14ac:dyDescent="0.25">
      <c r="A1003" s="40">
        <v>3</v>
      </c>
      <c r="B1003" s="27">
        <v>37</v>
      </c>
      <c r="C1003" s="40" t="s">
        <v>54</v>
      </c>
      <c r="D1003" s="28">
        <v>102160.01</v>
      </c>
      <c r="E1003" s="41" t="s">
        <v>4794</v>
      </c>
      <c r="F1003" s="41" t="s">
        <v>3197</v>
      </c>
      <c r="G1003" s="41" t="s">
        <v>11293</v>
      </c>
      <c r="H1003" s="42">
        <v>0</v>
      </c>
      <c r="I1003" s="42">
        <v>2.77</v>
      </c>
      <c r="J1003" s="42">
        <v>2.68</v>
      </c>
      <c r="K1003" s="42">
        <v>5.9120799999999996</v>
      </c>
      <c r="L1003" s="43">
        <v>571288</v>
      </c>
      <c r="M1003" s="44">
        <f t="shared" si="15"/>
        <v>96630.627461062773</v>
      </c>
      <c r="N1003" s="30">
        <v>42461</v>
      </c>
      <c r="O1003" s="30" t="s">
        <v>900</v>
      </c>
      <c r="P1003" s="26">
        <v>2016</v>
      </c>
      <c r="Q1003" s="41"/>
    </row>
    <row r="1004" spans="1:17" ht="12.75" customHeight="1" x14ac:dyDescent="0.25">
      <c r="A1004" s="40">
        <v>3</v>
      </c>
      <c r="B1004" s="27">
        <v>37</v>
      </c>
      <c r="C1004" s="40" t="s">
        <v>262</v>
      </c>
      <c r="D1004" s="28">
        <v>122490</v>
      </c>
      <c r="E1004" s="41" t="s">
        <v>460</v>
      </c>
      <c r="F1004" s="41" t="s">
        <v>3197</v>
      </c>
      <c r="G1004" s="41" t="s">
        <v>11294</v>
      </c>
      <c r="H1004" s="42">
        <v>10.51</v>
      </c>
      <c r="I1004" s="42">
        <v>20.09</v>
      </c>
      <c r="J1004" s="42">
        <v>9.58</v>
      </c>
      <c r="K1004" s="42">
        <v>19.638999999999996</v>
      </c>
      <c r="L1004" s="43">
        <v>906221</v>
      </c>
      <c r="M1004" s="44">
        <f t="shared" si="15"/>
        <v>46143.948266205007</v>
      </c>
      <c r="N1004" s="30">
        <v>42461</v>
      </c>
      <c r="O1004" s="30" t="s">
        <v>900</v>
      </c>
      <c r="P1004" s="26">
        <v>2016</v>
      </c>
      <c r="Q1004" s="41"/>
    </row>
    <row r="1005" spans="1:17" ht="12.75" customHeight="1" x14ac:dyDescent="0.25">
      <c r="A1005" s="26">
        <v>3</v>
      </c>
      <c r="B1005" s="27">
        <v>37</v>
      </c>
      <c r="C1005" s="26" t="s">
        <v>54</v>
      </c>
      <c r="D1005" s="28">
        <v>85065.03</v>
      </c>
      <c r="E1005" s="26" t="s">
        <v>2986</v>
      </c>
      <c r="F1005" s="26" t="s">
        <v>3197</v>
      </c>
      <c r="G1005" s="26" t="s">
        <v>11295</v>
      </c>
      <c r="H1005" s="26">
        <v>3.86</v>
      </c>
      <c r="I1005" s="26">
        <v>5.19</v>
      </c>
      <c r="J1005" s="26">
        <v>1.33</v>
      </c>
      <c r="K1005" s="26">
        <v>2.7012299999999998</v>
      </c>
      <c r="L1005" s="26">
        <v>166000</v>
      </c>
      <c r="M1005" s="29">
        <f t="shared" si="15"/>
        <v>61453.486004523867</v>
      </c>
      <c r="N1005" s="30">
        <v>42825</v>
      </c>
      <c r="O1005" s="26" t="s">
        <v>900</v>
      </c>
      <c r="P1005" s="26">
        <v>2017</v>
      </c>
      <c r="Q1005" s="26"/>
    </row>
    <row r="1006" spans="1:17" ht="12.75" customHeight="1" x14ac:dyDescent="0.25">
      <c r="A1006" s="26">
        <v>3</v>
      </c>
      <c r="B1006" s="27">
        <v>37</v>
      </c>
      <c r="C1006" s="26" t="s">
        <v>152</v>
      </c>
      <c r="D1006" s="28">
        <v>122542</v>
      </c>
      <c r="E1006" s="26" t="s">
        <v>360</v>
      </c>
      <c r="F1006" s="26" t="s">
        <v>3197</v>
      </c>
      <c r="G1006" s="26" t="s">
        <v>3196</v>
      </c>
      <c r="H1006" s="26">
        <v>3.91</v>
      </c>
      <c r="I1006" s="26">
        <v>10.34</v>
      </c>
      <c r="J1006" s="26">
        <v>6.43</v>
      </c>
      <c r="K1006" s="26">
        <v>15.406280000000001</v>
      </c>
      <c r="L1006" s="26">
        <v>445892</v>
      </c>
      <c r="M1006" s="29">
        <f t="shared" si="15"/>
        <v>28942.223560781706</v>
      </c>
      <c r="N1006" s="30">
        <v>42867</v>
      </c>
      <c r="O1006" s="26" t="s">
        <v>900</v>
      </c>
      <c r="P1006" s="26">
        <v>2017</v>
      </c>
      <c r="Q1006" s="26"/>
    </row>
    <row r="1007" spans="1:17" ht="12.75" customHeight="1" x14ac:dyDescent="0.25">
      <c r="A1007" s="27">
        <v>3</v>
      </c>
      <c r="B1007" s="27">
        <v>38</v>
      </c>
      <c r="C1007" s="26" t="s">
        <v>289</v>
      </c>
      <c r="D1007" s="28" t="s">
        <v>9580</v>
      </c>
      <c r="E1007" s="26" t="s">
        <v>2400</v>
      </c>
      <c r="F1007" s="26" t="s">
        <v>3197</v>
      </c>
      <c r="G1007" s="26" t="s">
        <v>11296</v>
      </c>
      <c r="H1007" s="37">
        <v>5.8</v>
      </c>
      <c r="I1007" s="37">
        <v>11.69</v>
      </c>
      <c r="J1007" s="37">
        <v>5.89</v>
      </c>
      <c r="K1007" s="37">
        <v>11.803559999999999</v>
      </c>
      <c r="L1007" s="38">
        <v>582063.03</v>
      </c>
      <c r="M1007" s="29">
        <f t="shared" si="15"/>
        <v>49312.498093795439</v>
      </c>
      <c r="N1007" s="39">
        <v>41782</v>
      </c>
      <c r="O1007" s="26" t="s">
        <v>900</v>
      </c>
      <c r="P1007" s="26">
        <v>2014</v>
      </c>
      <c r="Q1007" s="26" t="s">
        <v>11297</v>
      </c>
    </row>
    <row r="1008" spans="1:17" ht="12.75" customHeight="1" x14ac:dyDescent="0.25">
      <c r="A1008" s="27">
        <v>3</v>
      </c>
      <c r="B1008" s="27">
        <v>38</v>
      </c>
      <c r="C1008" s="27" t="s">
        <v>206</v>
      </c>
      <c r="D1008" s="28" t="s">
        <v>11298</v>
      </c>
      <c r="E1008" s="26" t="s">
        <v>8890</v>
      </c>
      <c r="F1008" s="26" t="s">
        <v>3197</v>
      </c>
      <c r="G1008" s="26" t="s">
        <v>11299</v>
      </c>
      <c r="H1008" s="37">
        <v>0</v>
      </c>
      <c r="I1008" s="37">
        <v>3.48</v>
      </c>
      <c r="J1008" s="37">
        <v>3.48</v>
      </c>
      <c r="K1008" s="37">
        <v>7.8021599999999989</v>
      </c>
      <c r="L1008" s="38">
        <v>344454</v>
      </c>
      <c r="M1008" s="29">
        <f t="shared" si="15"/>
        <v>44148.543480267006</v>
      </c>
      <c r="N1008" s="50">
        <v>41782</v>
      </c>
      <c r="O1008" s="26" t="s">
        <v>900</v>
      </c>
      <c r="P1008" s="26">
        <v>2014</v>
      </c>
      <c r="Q1008" s="26"/>
    </row>
    <row r="1009" spans="1:17" ht="12.75" customHeight="1" x14ac:dyDescent="0.25">
      <c r="A1009" s="27">
        <v>3</v>
      </c>
      <c r="B1009" s="27">
        <v>38</v>
      </c>
      <c r="C1009" s="27" t="s">
        <v>206</v>
      </c>
      <c r="D1009" s="28" t="s">
        <v>11300</v>
      </c>
      <c r="E1009" s="26" t="s">
        <v>8890</v>
      </c>
      <c r="F1009" s="26" t="s">
        <v>3197</v>
      </c>
      <c r="G1009" s="26" t="s">
        <v>11301</v>
      </c>
      <c r="H1009" s="37">
        <v>12.46</v>
      </c>
      <c r="I1009" s="37">
        <v>19.75</v>
      </c>
      <c r="J1009" s="37">
        <v>7.29</v>
      </c>
      <c r="K1009" s="37">
        <v>14.805990000000001</v>
      </c>
      <c r="L1009" s="38">
        <v>554780.16000000003</v>
      </c>
      <c r="M1009" s="29">
        <f t="shared" si="15"/>
        <v>37469.9807307718</v>
      </c>
      <c r="N1009" s="50">
        <v>41782</v>
      </c>
      <c r="O1009" s="26" t="s">
        <v>900</v>
      </c>
      <c r="P1009" s="26">
        <v>2014</v>
      </c>
      <c r="Q1009" s="26"/>
    </row>
    <row r="1010" spans="1:17" ht="12.75" customHeight="1" x14ac:dyDescent="0.25">
      <c r="A1010" s="40">
        <v>3</v>
      </c>
      <c r="B1010" s="27">
        <v>38</v>
      </c>
      <c r="C1010" s="41" t="s">
        <v>289</v>
      </c>
      <c r="D1010" s="28" t="s">
        <v>10110</v>
      </c>
      <c r="E1010" s="41" t="s">
        <v>339</v>
      </c>
      <c r="F1010" s="41" t="s">
        <v>3197</v>
      </c>
      <c r="G1010" s="41" t="s">
        <v>11302</v>
      </c>
      <c r="H1010" s="42">
        <v>19.760000000000002</v>
      </c>
      <c r="I1010" s="42">
        <v>25</v>
      </c>
      <c r="J1010" s="42">
        <v>5.24</v>
      </c>
      <c r="K1010" s="42">
        <v>10.48</v>
      </c>
      <c r="L1010" s="43">
        <v>597604</v>
      </c>
      <c r="M1010" s="44">
        <f t="shared" si="15"/>
        <v>57023.282442748088</v>
      </c>
      <c r="N1010" s="30">
        <v>42244</v>
      </c>
      <c r="O1010" s="41" t="s">
        <v>900</v>
      </c>
      <c r="P1010" s="26">
        <v>2015</v>
      </c>
      <c r="Q1010" s="41"/>
    </row>
    <row r="1011" spans="1:17" ht="12.75" customHeight="1" x14ac:dyDescent="0.25">
      <c r="A1011" s="40">
        <v>3</v>
      </c>
      <c r="B1011" s="27">
        <v>38</v>
      </c>
      <c r="C1011" s="40" t="s">
        <v>11303</v>
      </c>
      <c r="D1011" s="28">
        <v>120908</v>
      </c>
      <c r="E1011" s="41" t="s">
        <v>1049</v>
      </c>
      <c r="F1011" s="41" t="s">
        <v>3197</v>
      </c>
      <c r="G1011" s="41" t="s">
        <v>11304</v>
      </c>
      <c r="H1011" s="42">
        <v>0</v>
      </c>
      <c r="I1011" s="42">
        <v>4.95</v>
      </c>
      <c r="J1011" s="42">
        <v>5.31</v>
      </c>
      <c r="K1011" s="42">
        <v>10.62</v>
      </c>
      <c r="L1011" s="43">
        <v>417247.88</v>
      </c>
      <c r="M1011" s="44">
        <f t="shared" si="15"/>
        <v>39288.877589453863</v>
      </c>
      <c r="N1011" s="45">
        <v>42139</v>
      </c>
      <c r="O1011" s="36" t="s">
        <v>900</v>
      </c>
      <c r="P1011" s="26">
        <v>2015</v>
      </c>
      <c r="Q1011" s="33"/>
    </row>
    <row r="1012" spans="1:17" ht="12.75" customHeight="1" x14ac:dyDescent="0.25">
      <c r="A1012" s="40">
        <v>3</v>
      </c>
      <c r="B1012" s="27">
        <v>38</v>
      </c>
      <c r="C1012" s="40" t="s">
        <v>206</v>
      </c>
      <c r="D1012" s="28">
        <v>122503</v>
      </c>
      <c r="E1012" s="41" t="s">
        <v>363</v>
      </c>
      <c r="F1012" s="41" t="s">
        <v>3197</v>
      </c>
      <c r="G1012" s="41" t="s">
        <v>11305</v>
      </c>
      <c r="H1012" s="42">
        <v>10.18</v>
      </c>
      <c r="I1012" s="42">
        <v>12.91</v>
      </c>
      <c r="J1012" s="42">
        <v>2.73</v>
      </c>
      <c r="K1012" s="42">
        <v>12.912900000000002</v>
      </c>
      <c r="L1012" s="43">
        <v>573606</v>
      </c>
      <c r="M1012" s="44">
        <f t="shared" si="15"/>
        <v>44421.160235113719</v>
      </c>
      <c r="N1012" s="30">
        <v>42461</v>
      </c>
      <c r="O1012" s="30" t="s">
        <v>900</v>
      </c>
      <c r="P1012" s="26">
        <v>2016</v>
      </c>
      <c r="Q1012" s="41"/>
    </row>
    <row r="1013" spans="1:17" ht="12.75" customHeight="1" x14ac:dyDescent="0.25">
      <c r="A1013" s="40">
        <v>3</v>
      </c>
      <c r="B1013" s="27">
        <v>38</v>
      </c>
      <c r="C1013" s="40" t="s">
        <v>206</v>
      </c>
      <c r="D1013" s="28">
        <v>122504</v>
      </c>
      <c r="E1013" s="41" t="s">
        <v>363</v>
      </c>
      <c r="F1013" s="41" t="s">
        <v>3197</v>
      </c>
      <c r="G1013" s="41" t="s">
        <v>11306</v>
      </c>
      <c r="H1013" s="42">
        <v>12.914000000000001</v>
      </c>
      <c r="I1013" s="42">
        <v>14</v>
      </c>
      <c r="J1013" s="42">
        <v>1.0900000000000001</v>
      </c>
      <c r="K1013" s="42">
        <v>3.2700000000000005</v>
      </c>
      <c r="L1013" s="43">
        <v>141482</v>
      </c>
      <c r="M1013" s="44">
        <f t="shared" si="15"/>
        <v>43266.666666666657</v>
      </c>
      <c r="N1013" s="30">
        <v>42461</v>
      </c>
      <c r="O1013" s="30" t="s">
        <v>900</v>
      </c>
      <c r="P1013" s="26">
        <v>2016</v>
      </c>
      <c r="Q1013" s="41"/>
    </row>
    <row r="1014" spans="1:17" ht="12.75" customHeight="1" x14ac:dyDescent="0.25">
      <c r="A1014" s="40">
        <v>3</v>
      </c>
      <c r="B1014" s="27">
        <v>38</v>
      </c>
      <c r="C1014" s="40" t="s">
        <v>206</v>
      </c>
      <c r="D1014" s="28">
        <v>122507</v>
      </c>
      <c r="E1014" s="41" t="s">
        <v>363</v>
      </c>
      <c r="F1014" s="41" t="s">
        <v>3197</v>
      </c>
      <c r="G1014" s="41" t="s">
        <v>11307</v>
      </c>
      <c r="H1014" s="42">
        <v>6.694</v>
      </c>
      <c r="I1014" s="42">
        <v>10.18</v>
      </c>
      <c r="J1014" s="42">
        <v>3.49</v>
      </c>
      <c r="K1014" s="42">
        <v>16.019100000000002</v>
      </c>
      <c r="L1014" s="43">
        <v>843393</v>
      </c>
      <c r="M1014" s="44">
        <f t="shared" si="15"/>
        <v>52649.212502575043</v>
      </c>
      <c r="N1014" s="30">
        <v>42461</v>
      </c>
      <c r="O1014" s="30" t="s">
        <v>900</v>
      </c>
      <c r="P1014" s="26">
        <v>2016</v>
      </c>
      <c r="Q1014" s="41"/>
    </row>
    <row r="1015" spans="1:17" ht="12.75" customHeight="1" x14ac:dyDescent="0.25">
      <c r="A1015" s="40">
        <v>3</v>
      </c>
      <c r="B1015" s="27">
        <v>38</v>
      </c>
      <c r="C1015" s="40" t="s">
        <v>237</v>
      </c>
      <c r="D1015" s="28">
        <v>122483</v>
      </c>
      <c r="E1015" s="41" t="s">
        <v>907</v>
      </c>
      <c r="F1015" s="41" t="s">
        <v>3197</v>
      </c>
      <c r="G1015" s="41" t="s">
        <v>10893</v>
      </c>
      <c r="H1015" s="42">
        <v>6.85</v>
      </c>
      <c r="I1015" s="42">
        <v>13.71</v>
      </c>
      <c r="J1015" s="42">
        <v>6.86</v>
      </c>
      <c r="K1015" s="42">
        <v>13.72</v>
      </c>
      <c r="L1015" s="43">
        <v>474130.79</v>
      </c>
      <c r="M1015" s="44">
        <f t="shared" si="15"/>
        <v>34557.637755102034</v>
      </c>
      <c r="N1015" s="30">
        <v>42461</v>
      </c>
      <c r="O1015" s="30" t="s">
        <v>900</v>
      </c>
      <c r="P1015" s="26">
        <v>2016</v>
      </c>
      <c r="Q1015" s="41"/>
    </row>
    <row r="1016" spans="1:17" ht="12.75" customHeight="1" x14ac:dyDescent="0.25">
      <c r="A1016" s="40">
        <v>3</v>
      </c>
      <c r="B1016" s="27">
        <v>38</v>
      </c>
      <c r="C1016" s="40" t="s">
        <v>237</v>
      </c>
      <c r="D1016" s="28">
        <v>122547</v>
      </c>
      <c r="E1016" s="41" t="s">
        <v>7730</v>
      </c>
      <c r="F1016" s="41" t="s">
        <v>3197</v>
      </c>
      <c r="G1016" s="41" t="s">
        <v>10755</v>
      </c>
      <c r="H1016" s="42">
        <v>0</v>
      </c>
      <c r="I1016" s="42">
        <v>3.99</v>
      </c>
      <c r="J1016" s="42">
        <v>3.99</v>
      </c>
      <c r="K1016" s="42">
        <v>7.98</v>
      </c>
      <c r="L1016" s="43">
        <v>626551</v>
      </c>
      <c r="M1016" s="44">
        <f t="shared" si="15"/>
        <v>78515.162907268168</v>
      </c>
      <c r="N1016" s="30">
        <v>42461</v>
      </c>
      <c r="O1016" s="30" t="s">
        <v>900</v>
      </c>
      <c r="P1016" s="26">
        <v>2016</v>
      </c>
      <c r="Q1016" s="41"/>
    </row>
    <row r="1017" spans="1:17" ht="12.75" customHeight="1" x14ac:dyDescent="0.25">
      <c r="A1017" s="40">
        <v>3</v>
      </c>
      <c r="B1017" s="27">
        <v>38</v>
      </c>
      <c r="C1017" s="40" t="s">
        <v>43</v>
      </c>
      <c r="D1017" s="28">
        <v>122540</v>
      </c>
      <c r="E1017" s="41" t="s">
        <v>660</v>
      </c>
      <c r="F1017" s="41" t="s">
        <v>3197</v>
      </c>
      <c r="G1017" s="41" t="s">
        <v>11308</v>
      </c>
      <c r="H1017" s="42">
        <v>0</v>
      </c>
      <c r="I1017" s="42">
        <v>5.18</v>
      </c>
      <c r="J1017" s="42">
        <v>5.18</v>
      </c>
      <c r="K1017" s="42">
        <v>10.36</v>
      </c>
      <c r="L1017" s="43">
        <v>435571.5</v>
      </c>
      <c r="M1017" s="44">
        <f t="shared" si="15"/>
        <v>42043.58108108108</v>
      </c>
      <c r="N1017" s="30">
        <v>42461</v>
      </c>
      <c r="O1017" s="30" t="s">
        <v>900</v>
      </c>
      <c r="P1017" s="26">
        <v>2016</v>
      </c>
      <c r="Q1017" s="41"/>
    </row>
    <row r="1018" spans="1:17" ht="12.75" customHeight="1" x14ac:dyDescent="0.25">
      <c r="A1018" s="40">
        <v>3</v>
      </c>
      <c r="B1018" s="27">
        <v>38</v>
      </c>
      <c r="C1018" s="40" t="s">
        <v>289</v>
      </c>
      <c r="D1018" s="28">
        <v>122486</v>
      </c>
      <c r="E1018" s="41" t="s">
        <v>1049</v>
      </c>
      <c r="F1018" s="41" t="s">
        <v>3197</v>
      </c>
      <c r="G1018" s="41" t="s">
        <v>6006</v>
      </c>
      <c r="H1018" s="42">
        <v>23.51</v>
      </c>
      <c r="I1018" s="42">
        <v>27.16</v>
      </c>
      <c r="J1018" s="42">
        <v>3.65</v>
      </c>
      <c r="K1018" s="42">
        <v>7.3</v>
      </c>
      <c r="L1018" s="43">
        <v>407119</v>
      </c>
      <c r="M1018" s="44">
        <f t="shared" si="15"/>
        <v>55769.726027397264</v>
      </c>
      <c r="N1018" s="30">
        <v>42461</v>
      </c>
      <c r="O1018" s="30" t="s">
        <v>900</v>
      </c>
      <c r="P1018" s="26">
        <v>2016</v>
      </c>
      <c r="Q1018" s="41"/>
    </row>
    <row r="1019" spans="1:17" ht="12.75" customHeight="1" x14ac:dyDescent="0.25">
      <c r="A1019" s="26">
        <v>3</v>
      </c>
      <c r="B1019" s="27">
        <v>38</v>
      </c>
      <c r="C1019" s="26" t="s">
        <v>269</v>
      </c>
      <c r="D1019" s="28">
        <v>115560</v>
      </c>
      <c r="E1019" s="26" t="s">
        <v>679</v>
      </c>
      <c r="F1019" s="26" t="s">
        <v>3197</v>
      </c>
      <c r="G1019" s="26" t="s">
        <v>11309</v>
      </c>
      <c r="H1019" s="26">
        <v>0</v>
      </c>
      <c r="I1019" s="26">
        <v>0.51</v>
      </c>
      <c r="J1019" s="26">
        <v>0.51</v>
      </c>
      <c r="K1019" s="26">
        <v>0.14000000000000001</v>
      </c>
      <c r="L1019" s="26">
        <v>41754</v>
      </c>
      <c r="M1019" s="29">
        <f t="shared" si="15"/>
        <v>298242.8571428571</v>
      </c>
      <c r="N1019" s="30">
        <v>42867</v>
      </c>
      <c r="O1019" s="26" t="s">
        <v>900</v>
      </c>
      <c r="P1019" s="26">
        <v>2017</v>
      </c>
      <c r="Q1019" s="26"/>
    </row>
    <row r="1020" spans="1:17" ht="12.75" customHeight="1" x14ac:dyDescent="0.25">
      <c r="A1020" s="26">
        <v>3</v>
      </c>
      <c r="B1020" s="27">
        <v>38</v>
      </c>
      <c r="C1020" s="26" t="s">
        <v>239</v>
      </c>
      <c r="D1020" s="28">
        <v>122514</v>
      </c>
      <c r="E1020" s="26" t="s">
        <v>907</v>
      </c>
      <c r="F1020" s="26" t="s">
        <v>3197</v>
      </c>
      <c r="G1020" s="26" t="s">
        <v>11310</v>
      </c>
      <c r="H1020" s="26">
        <v>0</v>
      </c>
      <c r="I1020" s="26">
        <v>8.3000000000000007</v>
      </c>
      <c r="J1020" s="26">
        <v>8.3000000000000007</v>
      </c>
      <c r="K1020" s="26">
        <v>17.43</v>
      </c>
      <c r="L1020" s="26">
        <v>721298</v>
      </c>
      <c r="M1020" s="29">
        <f t="shared" si="15"/>
        <v>41382.558806655194</v>
      </c>
      <c r="N1020" s="30">
        <v>42825</v>
      </c>
      <c r="O1020" s="26" t="s">
        <v>900</v>
      </c>
      <c r="P1020" s="26">
        <v>2017</v>
      </c>
      <c r="Q1020" s="26"/>
    </row>
    <row r="1021" spans="1:17" ht="12.75" customHeight="1" x14ac:dyDescent="0.25">
      <c r="A1021" s="26">
        <v>3</v>
      </c>
      <c r="B1021" s="27">
        <v>38</v>
      </c>
      <c r="C1021" s="26" t="s">
        <v>237</v>
      </c>
      <c r="D1021" s="28">
        <v>123863</v>
      </c>
      <c r="E1021" s="26" t="s">
        <v>907</v>
      </c>
      <c r="F1021" s="26" t="s">
        <v>3197</v>
      </c>
      <c r="G1021" s="26" t="s">
        <v>11311</v>
      </c>
      <c r="H1021" s="26">
        <v>0</v>
      </c>
      <c r="I1021" s="26">
        <v>6.85</v>
      </c>
      <c r="J1021" s="26">
        <v>6.85</v>
      </c>
      <c r="K1021" s="26">
        <v>13.7</v>
      </c>
      <c r="L1021" s="26">
        <v>474000</v>
      </c>
      <c r="M1021" s="29">
        <f t="shared" si="15"/>
        <v>34598.540145985404</v>
      </c>
      <c r="N1021" s="30">
        <v>42825</v>
      </c>
      <c r="O1021" s="26" t="s">
        <v>900</v>
      </c>
      <c r="P1021" s="26">
        <v>2017</v>
      </c>
      <c r="Q1021" s="26"/>
    </row>
    <row r="1022" spans="1:17" ht="12.75" customHeight="1" x14ac:dyDescent="0.25">
      <c r="A1022" s="26">
        <v>3</v>
      </c>
      <c r="B1022" s="27">
        <v>38</v>
      </c>
      <c r="C1022" s="26" t="s">
        <v>269</v>
      </c>
      <c r="D1022" s="28">
        <v>123873</v>
      </c>
      <c r="E1022" s="26" t="s">
        <v>4779</v>
      </c>
      <c r="F1022" s="26" t="s">
        <v>3197</v>
      </c>
      <c r="G1022" s="26" t="s">
        <v>11312</v>
      </c>
      <c r="H1022" s="26">
        <v>0</v>
      </c>
      <c r="I1022" s="26">
        <v>6.33</v>
      </c>
      <c r="J1022" s="26">
        <v>6.33</v>
      </c>
      <c r="K1022" s="26">
        <v>12.66</v>
      </c>
      <c r="L1022" s="26">
        <v>506543</v>
      </c>
      <c r="M1022" s="29">
        <f t="shared" si="15"/>
        <v>40011.295418641392</v>
      </c>
      <c r="N1022" s="30">
        <v>42825</v>
      </c>
      <c r="O1022" s="26" t="s">
        <v>900</v>
      </c>
      <c r="P1022" s="26">
        <v>2017</v>
      </c>
      <c r="Q1022" s="26"/>
    </row>
    <row r="1023" spans="1:17" ht="12.75" customHeight="1" x14ac:dyDescent="0.25">
      <c r="A1023" s="26">
        <v>3</v>
      </c>
      <c r="B1023" s="27">
        <v>38</v>
      </c>
      <c r="C1023" s="26" t="s">
        <v>237</v>
      </c>
      <c r="D1023" s="28">
        <v>123875</v>
      </c>
      <c r="E1023" s="26" t="s">
        <v>1049</v>
      </c>
      <c r="F1023" s="26" t="s">
        <v>3197</v>
      </c>
      <c r="G1023" s="26" t="s">
        <v>11313</v>
      </c>
      <c r="H1023" s="26">
        <v>5.98</v>
      </c>
      <c r="I1023" s="26">
        <v>13.56</v>
      </c>
      <c r="J1023" s="26">
        <v>7.58</v>
      </c>
      <c r="K1023" s="26">
        <v>15.16</v>
      </c>
      <c r="L1023" s="26">
        <v>497000</v>
      </c>
      <c r="M1023" s="29">
        <f t="shared" si="15"/>
        <v>32783.641160949868</v>
      </c>
      <c r="N1023" s="30">
        <v>42825</v>
      </c>
      <c r="O1023" s="26" t="s">
        <v>900</v>
      </c>
      <c r="P1023" s="26">
        <v>2017</v>
      </c>
      <c r="Q1023" s="26"/>
    </row>
    <row r="1024" spans="1:17" ht="12.75" customHeight="1" x14ac:dyDescent="0.25">
      <c r="A1024" s="32">
        <v>3</v>
      </c>
      <c r="B1024" s="27">
        <v>38</v>
      </c>
      <c r="C1024" s="33" t="s">
        <v>188</v>
      </c>
      <c r="D1024" s="28">
        <v>126246</v>
      </c>
      <c r="E1024" s="33" t="s">
        <v>126</v>
      </c>
      <c r="F1024" s="33" t="s">
        <v>3197</v>
      </c>
      <c r="G1024" s="33" t="s">
        <v>4786</v>
      </c>
      <c r="H1024" s="28">
        <v>12.5</v>
      </c>
      <c r="I1024" s="28">
        <v>20.8</v>
      </c>
      <c r="J1024" s="28">
        <v>8.3000000000000007</v>
      </c>
      <c r="K1024" s="28">
        <v>16.600000000000001</v>
      </c>
      <c r="L1024" s="34">
        <v>1005843</v>
      </c>
      <c r="M1024" s="35">
        <f t="shared" si="15"/>
        <v>60592.951807228914</v>
      </c>
      <c r="N1024" s="36">
        <v>43231</v>
      </c>
      <c r="O1024" s="33" t="s">
        <v>900</v>
      </c>
      <c r="P1024" s="26">
        <v>2018</v>
      </c>
      <c r="Q1024" s="26"/>
    </row>
    <row r="1025" spans="1:17" ht="12.75" customHeight="1" x14ac:dyDescent="0.25">
      <c r="A1025" s="32">
        <v>3</v>
      </c>
      <c r="B1025" s="27">
        <v>38</v>
      </c>
      <c r="C1025" s="33" t="s">
        <v>235</v>
      </c>
      <c r="D1025" s="28">
        <v>126236</v>
      </c>
      <c r="E1025" s="33" t="s">
        <v>660</v>
      </c>
      <c r="F1025" s="33" t="s">
        <v>3197</v>
      </c>
      <c r="G1025" s="33" t="s">
        <v>4775</v>
      </c>
      <c r="H1025" s="28">
        <v>24.31</v>
      </c>
      <c r="I1025" s="28">
        <v>31.25</v>
      </c>
      <c r="J1025" s="28">
        <v>6.94</v>
      </c>
      <c r="K1025" s="28">
        <v>13.88</v>
      </c>
      <c r="L1025" s="34">
        <v>705047</v>
      </c>
      <c r="M1025" s="35">
        <f t="shared" si="15"/>
        <v>50795.89337175792</v>
      </c>
      <c r="N1025" s="36">
        <v>43231</v>
      </c>
      <c r="O1025" s="33" t="s">
        <v>900</v>
      </c>
      <c r="P1025" s="26">
        <v>2018</v>
      </c>
      <c r="Q1025" s="26"/>
    </row>
    <row r="1026" spans="1:17" ht="12.75" customHeight="1" x14ac:dyDescent="0.25">
      <c r="A1026" s="32">
        <v>3</v>
      </c>
      <c r="B1026" s="27">
        <v>38</v>
      </c>
      <c r="C1026" s="33" t="s">
        <v>43</v>
      </c>
      <c r="D1026" s="28">
        <v>126243</v>
      </c>
      <c r="E1026" s="33" t="s">
        <v>660</v>
      </c>
      <c r="F1026" s="33" t="s">
        <v>3197</v>
      </c>
      <c r="G1026" s="33" t="s">
        <v>4783</v>
      </c>
      <c r="H1026" s="28">
        <v>8.3699999999999992</v>
      </c>
      <c r="I1026" s="28">
        <v>11.07</v>
      </c>
      <c r="J1026" s="28">
        <v>2.7</v>
      </c>
      <c r="K1026" s="28">
        <v>7.02</v>
      </c>
      <c r="L1026" s="34">
        <v>517228</v>
      </c>
      <c r="M1026" s="35">
        <f t="shared" ref="M1026:M1073" si="16">L1026/K1026</f>
        <v>73679.202279202291</v>
      </c>
      <c r="N1026" s="36">
        <v>43231</v>
      </c>
      <c r="O1026" s="33" t="s">
        <v>900</v>
      </c>
      <c r="P1026" s="26">
        <v>2018</v>
      </c>
      <c r="Q1026" s="26"/>
    </row>
    <row r="1027" spans="1:17" ht="12.75" customHeight="1" x14ac:dyDescent="0.25">
      <c r="A1027" s="27">
        <v>3</v>
      </c>
      <c r="B1027" s="27">
        <v>39</v>
      </c>
      <c r="C1027" s="27" t="s">
        <v>267</v>
      </c>
      <c r="D1027" s="28" t="s">
        <v>11314</v>
      </c>
      <c r="E1027" s="26" t="s">
        <v>679</v>
      </c>
      <c r="F1027" s="26" t="s">
        <v>3197</v>
      </c>
      <c r="G1027" s="26" t="s">
        <v>11315</v>
      </c>
      <c r="H1027" s="37">
        <v>3.5</v>
      </c>
      <c r="I1027" s="37">
        <v>10.57</v>
      </c>
      <c r="J1027" s="37">
        <v>6.5090000000000012</v>
      </c>
      <c r="K1027" s="37">
        <v>14.2</v>
      </c>
      <c r="L1027" s="38">
        <v>630536.94000000006</v>
      </c>
      <c r="M1027" s="29">
        <f t="shared" si="16"/>
        <v>44404.009859154939</v>
      </c>
      <c r="N1027" s="50">
        <v>41831</v>
      </c>
      <c r="O1027" s="26" t="s">
        <v>900</v>
      </c>
      <c r="P1027" s="26">
        <v>2014</v>
      </c>
      <c r="Q1027" s="26"/>
    </row>
    <row r="1028" spans="1:17" ht="12.75" customHeight="1" x14ac:dyDescent="0.25">
      <c r="A1028" s="27">
        <v>3</v>
      </c>
      <c r="B1028" s="27">
        <v>39</v>
      </c>
      <c r="C1028" s="26" t="s">
        <v>798</v>
      </c>
      <c r="D1028" s="28" t="s">
        <v>9704</v>
      </c>
      <c r="E1028" s="26" t="s">
        <v>907</v>
      </c>
      <c r="F1028" s="26" t="s">
        <v>3197</v>
      </c>
      <c r="G1028" s="26" t="s">
        <v>11316</v>
      </c>
      <c r="H1028" s="37">
        <v>18.47</v>
      </c>
      <c r="I1028" s="37">
        <v>24.2</v>
      </c>
      <c r="J1028" s="37">
        <v>5.73</v>
      </c>
      <c r="K1028" s="37">
        <v>11.44281</v>
      </c>
      <c r="L1028" s="38">
        <v>492506.93</v>
      </c>
      <c r="M1028" s="29">
        <f t="shared" si="16"/>
        <v>43040.733001771419</v>
      </c>
      <c r="N1028" s="39">
        <v>41831</v>
      </c>
      <c r="O1028" s="26" t="s">
        <v>900</v>
      </c>
      <c r="P1028" s="26">
        <v>2014</v>
      </c>
      <c r="Q1028" s="26"/>
    </row>
    <row r="1029" spans="1:17" ht="12.75" customHeight="1" x14ac:dyDescent="0.25">
      <c r="A1029" s="40">
        <v>3</v>
      </c>
      <c r="B1029" s="27">
        <v>39</v>
      </c>
      <c r="C1029" s="40" t="s">
        <v>267</v>
      </c>
      <c r="D1029" s="28">
        <v>84588.01</v>
      </c>
      <c r="E1029" s="41" t="s">
        <v>339</v>
      </c>
      <c r="F1029" s="41" t="s">
        <v>3197</v>
      </c>
      <c r="G1029" s="41" t="s">
        <v>11317</v>
      </c>
      <c r="H1029" s="42">
        <v>12.66</v>
      </c>
      <c r="I1029" s="42">
        <v>17.7</v>
      </c>
      <c r="J1029" s="42">
        <v>5.04</v>
      </c>
      <c r="K1029" s="42">
        <v>10.08</v>
      </c>
      <c r="L1029" s="43">
        <v>632068</v>
      </c>
      <c r="M1029" s="44">
        <f t="shared" si="16"/>
        <v>62705.158730158728</v>
      </c>
      <c r="N1029" s="30">
        <v>42461</v>
      </c>
      <c r="O1029" s="30" t="s">
        <v>900</v>
      </c>
      <c r="P1029" s="26">
        <v>2016</v>
      </c>
      <c r="Q1029" s="41"/>
    </row>
    <row r="1030" spans="1:17" ht="12.75" customHeight="1" x14ac:dyDescent="0.25">
      <c r="A1030" s="40">
        <v>3</v>
      </c>
      <c r="B1030" s="27">
        <v>39</v>
      </c>
      <c r="C1030" s="40" t="s">
        <v>131</v>
      </c>
      <c r="D1030" s="28">
        <v>122498</v>
      </c>
      <c r="E1030" s="41" t="s">
        <v>3185</v>
      </c>
      <c r="F1030" s="41" t="s">
        <v>3197</v>
      </c>
      <c r="G1030" s="41" t="s">
        <v>11318</v>
      </c>
      <c r="H1030" s="42">
        <v>8.65</v>
      </c>
      <c r="I1030" s="42">
        <v>13.3</v>
      </c>
      <c r="J1030" s="42">
        <v>4.6500000000000004</v>
      </c>
      <c r="K1030" s="42">
        <v>9.5092500000000015</v>
      </c>
      <c r="L1030" s="43">
        <v>510415</v>
      </c>
      <c r="M1030" s="44">
        <f t="shared" si="16"/>
        <v>53675.63162184188</v>
      </c>
      <c r="N1030" s="30">
        <v>42545</v>
      </c>
      <c r="O1030" s="30" t="s">
        <v>900</v>
      </c>
      <c r="P1030" s="26">
        <v>2016</v>
      </c>
      <c r="Q1030" s="41"/>
    </row>
    <row r="1031" spans="1:17" ht="12.75" customHeight="1" x14ac:dyDescent="0.25">
      <c r="A1031" s="26">
        <v>3</v>
      </c>
      <c r="B1031" s="27">
        <v>39</v>
      </c>
      <c r="C1031" s="26" t="s">
        <v>267</v>
      </c>
      <c r="D1031" s="28">
        <v>122517</v>
      </c>
      <c r="E1031" s="26" t="s">
        <v>679</v>
      </c>
      <c r="F1031" s="26" t="s">
        <v>3197</v>
      </c>
      <c r="G1031" s="26" t="s">
        <v>11319</v>
      </c>
      <c r="H1031" s="26">
        <v>0</v>
      </c>
      <c r="I1031" s="26">
        <v>2.29</v>
      </c>
      <c r="J1031" s="26">
        <v>2.29</v>
      </c>
      <c r="K1031" s="26">
        <v>4.58</v>
      </c>
      <c r="L1031" s="26">
        <v>153803</v>
      </c>
      <c r="M1031" s="29">
        <f t="shared" si="16"/>
        <v>33581.441048034932</v>
      </c>
      <c r="N1031" s="30">
        <v>42867</v>
      </c>
      <c r="O1031" s="26" t="s">
        <v>900</v>
      </c>
      <c r="P1031" s="26">
        <v>2017</v>
      </c>
      <c r="Q1031" s="26"/>
    </row>
    <row r="1032" spans="1:17" ht="12.75" customHeight="1" x14ac:dyDescent="0.25">
      <c r="A1032" s="26">
        <v>3</v>
      </c>
      <c r="B1032" s="27">
        <v>39</v>
      </c>
      <c r="C1032" s="26" t="s">
        <v>267</v>
      </c>
      <c r="D1032" s="28">
        <v>123878</v>
      </c>
      <c r="E1032" s="26" t="s">
        <v>339</v>
      </c>
      <c r="F1032" s="26" t="s">
        <v>3197</v>
      </c>
      <c r="G1032" s="26" t="s">
        <v>11320</v>
      </c>
      <c r="H1032" s="26">
        <v>5.49</v>
      </c>
      <c r="I1032" s="26">
        <v>12.66</v>
      </c>
      <c r="J1032" s="26">
        <v>7.17</v>
      </c>
      <c r="K1032" s="26">
        <v>14.34</v>
      </c>
      <c r="L1032" s="26">
        <v>766590</v>
      </c>
      <c r="M1032" s="29">
        <f t="shared" si="16"/>
        <v>53458.158995815902</v>
      </c>
      <c r="N1032" s="30">
        <v>42825</v>
      </c>
      <c r="O1032" s="26" t="s">
        <v>900</v>
      </c>
      <c r="P1032" s="26">
        <v>2017</v>
      </c>
      <c r="Q1032" s="26"/>
    </row>
    <row r="1033" spans="1:17" ht="12.75" customHeight="1" x14ac:dyDescent="0.25">
      <c r="A1033" s="26">
        <v>3</v>
      </c>
      <c r="B1033" s="27">
        <v>39</v>
      </c>
      <c r="C1033" s="26" t="s">
        <v>172</v>
      </c>
      <c r="D1033" s="28">
        <v>122553</v>
      </c>
      <c r="E1033" s="26" t="s">
        <v>99</v>
      </c>
      <c r="F1033" s="26" t="s">
        <v>3197</v>
      </c>
      <c r="G1033" s="26" t="s">
        <v>11321</v>
      </c>
      <c r="H1033" s="26">
        <v>10.32</v>
      </c>
      <c r="I1033" s="26">
        <v>16</v>
      </c>
      <c r="J1033" s="26">
        <v>5.68</v>
      </c>
      <c r="K1033" s="26">
        <v>11.36</v>
      </c>
      <c r="L1033" s="26">
        <v>539000</v>
      </c>
      <c r="M1033" s="29">
        <f t="shared" si="16"/>
        <v>47447.183098591551</v>
      </c>
      <c r="N1033" s="30">
        <v>42825</v>
      </c>
      <c r="O1033" s="26" t="s">
        <v>900</v>
      </c>
      <c r="P1033" s="26">
        <v>2017</v>
      </c>
      <c r="Q1033" s="26"/>
    </row>
    <row r="1034" spans="1:17" ht="12.75" customHeight="1" x14ac:dyDescent="0.25">
      <c r="A1034" s="32">
        <v>3</v>
      </c>
      <c r="B1034" s="27">
        <v>39</v>
      </c>
      <c r="C1034" s="33" t="s">
        <v>131</v>
      </c>
      <c r="D1034" s="28">
        <v>126227</v>
      </c>
      <c r="E1034" s="33" t="s">
        <v>977</v>
      </c>
      <c r="F1034" s="33" t="s">
        <v>3197</v>
      </c>
      <c r="G1034" s="33" t="s">
        <v>4762</v>
      </c>
      <c r="H1034" s="28">
        <v>17.899999999999999</v>
      </c>
      <c r="I1034" s="28">
        <v>24.97</v>
      </c>
      <c r="J1034" s="28">
        <v>7.07</v>
      </c>
      <c r="K1034" s="28">
        <v>15.4833</v>
      </c>
      <c r="L1034" s="34">
        <v>1482965</v>
      </c>
      <c r="M1034" s="35">
        <f t="shared" si="16"/>
        <v>95778.354743497839</v>
      </c>
      <c r="N1034" s="36">
        <v>43231</v>
      </c>
      <c r="O1034" s="33" t="s">
        <v>900</v>
      </c>
      <c r="P1034" s="26">
        <v>2018</v>
      </c>
      <c r="Q1034" s="26"/>
    </row>
    <row r="1035" spans="1:17" ht="12.75" customHeight="1" x14ac:dyDescent="0.25">
      <c r="A1035" s="32">
        <v>3</v>
      </c>
      <c r="B1035" s="27">
        <v>39</v>
      </c>
      <c r="C1035" s="33" t="s">
        <v>267</v>
      </c>
      <c r="D1035" s="28">
        <v>126209</v>
      </c>
      <c r="E1035" s="33" t="s">
        <v>339</v>
      </c>
      <c r="F1035" s="33" t="s">
        <v>3197</v>
      </c>
      <c r="G1035" s="33" t="s">
        <v>4743</v>
      </c>
      <c r="H1035" s="28">
        <v>0</v>
      </c>
      <c r="I1035" s="28">
        <v>5.49</v>
      </c>
      <c r="J1035" s="28">
        <v>5.49</v>
      </c>
      <c r="K1035" s="28">
        <v>10.98</v>
      </c>
      <c r="L1035" s="34">
        <v>695959</v>
      </c>
      <c r="M1035" s="35">
        <f t="shared" si="16"/>
        <v>63384.24408014572</v>
      </c>
      <c r="N1035" s="36">
        <v>43140</v>
      </c>
      <c r="O1035" s="33" t="s">
        <v>900</v>
      </c>
      <c r="P1035" s="26">
        <v>2018</v>
      </c>
      <c r="Q1035" s="26"/>
    </row>
    <row r="1036" spans="1:17" ht="12.75" customHeight="1" x14ac:dyDescent="0.25">
      <c r="A1036" s="32">
        <v>3</v>
      </c>
      <c r="B1036" s="27">
        <v>39</v>
      </c>
      <c r="C1036" s="33" t="s">
        <v>798</v>
      </c>
      <c r="D1036" s="28">
        <v>126200</v>
      </c>
      <c r="E1036" s="33" t="s">
        <v>907</v>
      </c>
      <c r="F1036" s="33" t="s">
        <v>3197</v>
      </c>
      <c r="G1036" s="33" t="s">
        <v>4732</v>
      </c>
      <c r="H1036" s="28">
        <v>24.21</v>
      </c>
      <c r="I1036" s="28">
        <v>30.41</v>
      </c>
      <c r="J1036" s="28">
        <v>6.2</v>
      </c>
      <c r="K1036" s="28">
        <v>12.4</v>
      </c>
      <c r="L1036" s="34">
        <v>732834</v>
      </c>
      <c r="M1036" s="35">
        <f t="shared" si="16"/>
        <v>59099.516129032258</v>
      </c>
      <c r="N1036" s="36">
        <v>43140</v>
      </c>
      <c r="O1036" s="33" t="s">
        <v>900</v>
      </c>
      <c r="P1036" s="26">
        <v>2018</v>
      </c>
      <c r="Q1036" s="26"/>
    </row>
    <row r="1037" spans="1:17" ht="12.75" customHeight="1" x14ac:dyDescent="0.25">
      <c r="A1037" s="32">
        <v>3</v>
      </c>
      <c r="B1037" s="27">
        <v>39</v>
      </c>
      <c r="C1037" s="33" t="s">
        <v>172</v>
      </c>
      <c r="D1037" s="28">
        <v>126203</v>
      </c>
      <c r="E1037" s="33" t="s">
        <v>99</v>
      </c>
      <c r="F1037" s="33" t="s">
        <v>3197</v>
      </c>
      <c r="G1037" s="33" t="s">
        <v>4736</v>
      </c>
      <c r="H1037" s="28">
        <v>0</v>
      </c>
      <c r="I1037" s="28">
        <v>10.42</v>
      </c>
      <c r="J1037" s="28">
        <v>10.42</v>
      </c>
      <c r="K1037" s="28">
        <v>20.84</v>
      </c>
      <c r="L1037" s="34">
        <v>1105781</v>
      </c>
      <c r="M1037" s="35">
        <f t="shared" si="16"/>
        <v>53060.508637236082</v>
      </c>
      <c r="N1037" s="36">
        <v>43140</v>
      </c>
      <c r="O1037" s="33" t="s">
        <v>900</v>
      </c>
      <c r="P1037" s="26">
        <v>2018</v>
      </c>
      <c r="Q1037" s="26"/>
    </row>
    <row r="1038" spans="1:17" ht="12.75" customHeight="1" x14ac:dyDescent="0.25">
      <c r="A1038" s="32">
        <v>3</v>
      </c>
      <c r="B1038" s="27">
        <v>39</v>
      </c>
      <c r="C1038" s="33" t="s">
        <v>252</v>
      </c>
      <c r="D1038" s="28">
        <v>126219</v>
      </c>
      <c r="E1038" s="33" t="s">
        <v>538</v>
      </c>
      <c r="F1038" s="33" t="s">
        <v>3197</v>
      </c>
      <c r="G1038" s="33" t="s">
        <v>4754</v>
      </c>
      <c r="H1038" s="28">
        <v>14.05</v>
      </c>
      <c r="I1038" s="28">
        <v>21.83</v>
      </c>
      <c r="J1038" s="28">
        <v>7.78</v>
      </c>
      <c r="K1038" s="28">
        <v>15.56</v>
      </c>
      <c r="L1038" s="34">
        <v>813468</v>
      </c>
      <c r="M1038" s="35">
        <f t="shared" si="16"/>
        <v>52279.434447300773</v>
      </c>
      <c r="N1038" s="36">
        <v>43182</v>
      </c>
      <c r="O1038" s="33" t="s">
        <v>900</v>
      </c>
      <c r="P1038" s="26">
        <v>2018</v>
      </c>
      <c r="Q1038" s="26"/>
    </row>
    <row r="1039" spans="1:17" ht="12.75" customHeight="1" x14ac:dyDescent="0.25">
      <c r="A1039" s="26">
        <v>4</v>
      </c>
      <c r="B1039" s="27">
        <v>47</v>
      </c>
      <c r="C1039" s="26" t="s">
        <v>94</v>
      </c>
      <c r="D1039" s="28">
        <v>123888</v>
      </c>
      <c r="E1039" s="26" t="s">
        <v>95</v>
      </c>
      <c r="F1039" s="26" t="s">
        <v>3197</v>
      </c>
      <c r="G1039" s="26" t="s">
        <v>11322</v>
      </c>
      <c r="H1039" s="26">
        <v>4.58</v>
      </c>
      <c r="I1039" s="26">
        <v>9.75</v>
      </c>
      <c r="J1039" s="26">
        <v>5.17</v>
      </c>
      <c r="K1039" s="26">
        <v>10.34</v>
      </c>
      <c r="L1039" s="26">
        <v>1227000</v>
      </c>
      <c r="M1039" s="29">
        <f t="shared" si="16"/>
        <v>118665.37717601548</v>
      </c>
      <c r="N1039" s="30">
        <v>42776</v>
      </c>
      <c r="O1039" s="26" t="s">
        <v>900</v>
      </c>
      <c r="P1039" s="26">
        <v>2017</v>
      </c>
      <c r="Q1039" s="26"/>
    </row>
    <row r="1040" spans="1:17" ht="12.75" customHeight="1" x14ac:dyDescent="0.25">
      <c r="A1040" s="32">
        <v>4</v>
      </c>
      <c r="B1040" s="27">
        <v>47</v>
      </c>
      <c r="C1040" s="33" t="s">
        <v>607</v>
      </c>
      <c r="D1040" s="28">
        <v>126336</v>
      </c>
      <c r="E1040" s="33" t="s">
        <v>3595</v>
      </c>
      <c r="F1040" s="33" t="s">
        <v>3197</v>
      </c>
      <c r="G1040" s="33" t="s">
        <v>4828</v>
      </c>
      <c r="H1040" s="28">
        <v>0</v>
      </c>
      <c r="I1040" s="28">
        <v>0.17</v>
      </c>
      <c r="J1040" s="28">
        <v>0.17</v>
      </c>
      <c r="K1040" s="28">
        <v>0.34</v>
      </c>
      <c r="L1040" s="34">
        <v>124602</v>
      </c>
      <c r="M1040" s="35">
        <f t="shared" si="16"/>
        <v>366476.47058823524</v>
      </c>
      <c r="N1040" s="36">
        <v>43140</v>
      </c>
      <c r="O1040" s="33" t="s">
        <v>900</v>
      </c>
      <c r="P1040" s="26">
        <v>2018</v>
      </c>
      <c r="Q1040" s="26"/>
    </row>
    <row r="1041" spans="1:17" ht="12.75" customHeight="1" x14ac:dyDescent="0.25">
      <c r="A1041" s="32">
        <v>4</v>
      </c>
      <c r="B1041" s="27">
        <v>47</v>
      </c>
      <c r="C1041" s="33" t="s">
        <v>607</v>
      </c>
      <c r="D1041" s="28">
        <v>126301</v>
      </c>
      <c r="E1041" s="33" t="s">
        <v>855</v>
      </c>
      <c r="F1041" s="33" t="s">
        <v>3197</v>
      </c>
      <c r="G1041" s="33" t="s">
        <v>4804</v>
      </c>
      <c r="H1041" s="28">
        <v>7.08</v>
      </c>
      <c r="I1041" s="28">
        <v>15.41</v>
      </c>
      <c r="J1041" s="28">
        <v>8.33</v>
      </c>
      <c r="K1041" s="28">
        <v>16.66</v>
      </c>
      <c r="L1041" s="34">
        <v>1453727</v>
      </c>
      <c r="M1041" s="35">
        <f t="shared" si="16"/>
        <v>87258.523409363741</v>
      </c>
      <c r="N1041" s="36">
        <v>43140</v>
      </c>
      <c r="O1041" s="33" t="s">
        <v>900</v>
      </c>
      <c r="P1041" s="26">
        <v>2018</v>
      </c>
      <c r="Q1041" s="26"/>
    </row>
    <row r="1042" spans="1:17" ht="12.75" customHeight="1" x14ac:dyDescent="0.25">
      <c r="A1042" s="26">
        <v>4</v>
      </c>
      <c r="B1042" s="27">
        <v>48</v>
      </c>
      <c r="C1042" s="26" t="s">
        <v>227</v>
      </c>
      <c r="D1042" s="28">
        <v>123919</v>
      </c>
      <c r="E1042" s="26" t="s">
        <v>604</v>
      </c>
      <c r="F1042" s="26" t="s">
        <v>3197</v>
      </c>
      <c r="G1042" s="26" t="s">
        <v>3608</v>
      </c>
      <c r="H1042" s="26">
        <v>0</v>
      </c>
      <c r="I1042" s="26">
        <v>6.85</v>
      </c>
      <c r="J1042" s="26">
        <v>6.85</v>
      </c>
      <c r="K1042" s="26">
        <v>13.7</v>
      </c>
      <c r="L1042" s="26">
        <v>984626</v>
      </c>
      <c r="M1042" s="29">
        <f t="shared" si="16"/>
        <v>71870.51094890511</v>
      </c>
      <c r="N1042" s="30">
        <v>42825</v>
      </c>
      <c r="O1042" s="26" t="s">
        <v>900</v>
      </c>
      <c r="P1042" s="26">
        <v>2017</v>
      </c>
      <c r="Q1042" s="26"/>
    </row>
    <row r="1043" spans="1:17" ht="12.75" customHeight="1" x14ac:dyDescent="0.25">
      <c r="A1043" s="32">
        <v>4</v>
      </c>
      <c r="B1043" s="27">
        <v>48</v>
      </c>
      <c r="C1043" s="33" t="s">
        <v>227</v>
      </c>
      <c r="D1043" s="28">
        <v>123925</v>
      </c>
      <c r="E1043" s="33" t="s">
        <v>604</v>
      </c>
      <c r="F1043" s="33" t="s">
        <v>3197</v>
      </c>
      <c r="G1043" s="33" t="s">
        <v>11323</v>
      </c>
      <c r="H1043" s="28">
        <v>12.47</v>
      </c>
      <c r="I1043" s="28">
        <v>17.54</v>
      </c>
      <c r="J1043" s="28">
        <v>5.07</v>
      </c>
      <c r="K1043" s="28">
        <v>10.14</v>
      </c>
      <c r="L1043" s="34">
        <v>1058000</v>
      </c>
      <c r="M1043" s="35">
        <f t="shared" si="16"/>
        <v>104339.25049309664</v>
      </c>
      <c r="N1043" s="36">
        <v>43140</v>
      </c>
      <c r="O1043" s="33" t="s">
        <v>900</v>
      </c>
      <c r="P1043" s="26">
        <v>2018</v>
      </c>
      <c r="Q1043" s="26"/>
    </row>
    <row r="1044" spans="1:17" ht="12.75" customHeight="1" x14ac:dyDescent="0.25">
      <c r="A1044" s="32">
        <v>4</v>
      </c>
      <c r="B1044" s="27">
        <v>49</v>
      </c>
      <c r="C1044" s="33" t="s">
        <v>248</v>
      </c>
      <c r="D1044" s="28">
        <v>126331</v>
      </c>
      <c r="E1044" s="33" t="s">
        <v>3617</v>
      </c>
      <c r="F1044" s="33" t="s">
        <v>3197</v>
      </c>
      <c r="G1044" s="33" t="s">
        <v>11324</v>
      </c>
      <c r="H1044" s="28">
        <v>13.07</v>
      </c>
      <c r="I1044" s="28">
        <v>17.16</v>
      </c>
      <c r="J1044" s="28">
        <v>4.09</v>
      </c>
      <c r="K1044" s="28">
        <v>8.18</v>
      </c>
      <c r="L1044" s="60">
        <v>733714</v>
      </c>
      <c r="M1044" s="35">
        <f t="shared" si="16"/>
        <v>89696.088019559902</v>
      </c>
      <c r="N1044" s="36">
        <v>43329</v>
      </c>
      <c r="O1044" s="33" t="s">
        <v>900</v>
      </c>
      <c r="P1044" s="26">
        <v>2018</v>
      </c>
      <c r="Q1044" s="26"/>
    </row>
    <row r="1045" spans="1:17" ht="12.75" customHeight="1" x14ac:dyDescent="0.25">
      <c r="A1045" s="40">
        <v>1</v>
      </c>
      <c r="B1045" s="27">
        <v>38</v>
      </c>
      <c r="C1045" s="40" t="s">
        <v>11325</v>
      </c>
      <c r="D1045" s="28">
        <v>122476</v>
      </c>
      <c r="E1045" s="41" t="s">
        <v>126</v>
      </c>
      <c r="F1045" s="41" t="s">
        <v>3197</v>
      </c>
      <c r="G1045" s="41" t="s">
        <v>3181</v>
      </c>
      <c r="H1045" s="42">
        <v>5.85</v>
      </c>
      <c r="I1045" s="42">
        <v>12.5</v>
      </c>
      <c r="J1045" s="42">
        <v>6.65</v>
      </c>
      <c r="K1045" s="42">
        <v>13.832000000000001</v>
      </c>
      <c r="L1045" s="43">
        <v>866330</v>
      </c>
      <c r="M1045" s="44">
        <f t="shared" si="16"/>
        <v>62632.301908617694</v>
      </c>
      <c r="N1045" s="30">
        <v>42545</v>
      </c>
      <c r="O1045" s="30" t="s">
        <v>900</v>
      </c>
      <c r="P1045" s="26">
        <v>2016</v>
      </c>
      <c r="Q1045" s="41"/>
    </row>
    <row r="1046" spans="1:17" ht="12.75" customHeight="1" x14ac:dyDescent="0.25">
      <c r="A1046" s="26">
        <v>2</v>
      </c>
      <c r="B1046" s="27">
        <v>27</v>
      </c>
      <c r="C1046" s="26" t="s">
        <v>278</v>
      </c>
      <c r="D1046" s="28">
        <v>124895</v>
      </c>
      <c r="E1046" s="26" t="s">
        <v>322</v>
      </c>
      <c r="F1046" s="26" t="s">
        <v>5328</v>
      </c>
      <c r="G1046" s="26" t="s">
        <v>11326</v>
      </c>
      <c r="H1046" s="26">
        <v>11.92</v>
      </c>
      <c r="I1046" s="26">
        <v>19.14</v>
      </c>
      <c r="J1046" s="26">
        <v>7.22</v>
      </c>
      <c r="K1046" s="26">
        <v>14.44</v>
      </c>
      <c r="L1046" s="26">
        <v>249163</v>
      </c>
      <c r="M1046" s="29">
        <f t="shared" si="16"/>
        <v>17255.055401662052</v>
      </c>
      <c r="N1046" s="30">
        <v>42825</v>
      </c>
      <c r="O1046" s="26" t="s">
        <v>900</v>
      </c>
      <c r="P1046" s="26">
        <v>2017</v>
      </c>
      <c r="Q1046" s="26"/>
    </row>
    <row r="1047" spans="1:17" ht="12.75" customHeight="1" x14ac:dyDescent="0.25">
      <c r="A1047" s="26">
        <v>2</v>
      </c>
      <c r="B1047" s="27">
        <v>28</v>
      </c>
      <c r="C1047" s="26" t="s">
        <v>107</v>
      </c>
      <c r="D1047" s="28">
        <v>124896</v>
      </c>
      <c r="E1047" s="26" t="s">
        <v>460</v>
      </c>
      <c r="F1047" s="26" t="s">
        <v>8839</v>
      </c>
      <c r="G1047" s="26" t="s">
        <v>11327</v>
      </c>
      <c r="H1047" s="26">
        <v>7.81</v>
      </c>
      <c r="I1047" s="26">
        <v>14.05</v>
      </c>
      <c r="J1047" s="26">
        <v>6.24</v>
      </c>
      <c r="K1047" s="26">
        <v>12.48</v>
      </c>
      <c r="L1047" s="26">
        <v>542855</v>
      </c>
      <c r="M1047" s="29">
        <f t="shared" si="16"/>
        <v>43497.996794871797</v>
      </c>
      <c r="N1047" s="30">
        <v>42825</v>
      </c>
      <c r="O1047" s="26" t="s">
        <v>900</v>
      </c>
      <c r="P1047" s="26">
        <v>2017</v>
      </c>
      <c r="Q1047" s="26"/>
    </row>
    <row r="1048" spans="1:17" ht="12.75" customHeight="1" x14ac:dyDescent="0.25">
      <c r="A1048" s="32">
        <v>2</v>
      </c>
      <c r="B1048" s="27">
        <v>28</v>
      </c>
      <c r="C1048" s="33" t="s">
        <v>176</v>
      </c>
      <c r="D1048" s="28">
        <v>126121</v>
      </c>
      <c r="E1048" s="33" t="s">
        <v>4685</v>
      </c>
      <c r="F1048" s="33" t="s">
        <v>8839</v>
      </c>
      <c r="G1048" s="33" t="s">
        <v>4688</v>
      </c>
      <c r="H1048" s="28">
        <v>0</v>
      </c>
      <c r="I1048" s="28">
        <v>1.89</v>
      </c>
      <c r="J1048" s="28">
        <v>1.89</v>
      </c>
      <c r="K1048" s="28">
        <v>3.78</v>
      </c>
      <c r="L1048" s="34">
        <v>140324</v>
      </c>
      <c r="M1048" s="35">
        <f t="shared" si="16"/>
        <v>37122.751322751326</v>
      </c>
      <c r="N1048" s="36">
        <v>43140</v>
      </c>
      <c r="O1048" s="33" t="s">
        <v>900</v>
      </c>
      <c r="P1048" s="26">
        <v>2018</v>
      </c>
      <c r="Q1048" s="26"/>
    </row>
    <row r="1049" spans="1:17" ht="12.75" customHeight="1" x14ac:dyDescent="0.25">
      <c r="A1049" s="32">
        <v>2</v>
      </c>
      <c r="B1049" s="27">
        <v>28</v>
      </c>
      <c r="C1049" s="33" t="s">
        <v>308</v>
      </c>
      <c r="D1049" s="28">
        <v>126119</v>
      </c>
      <c r="E1049" s="33" t="s">
        <v>4685</v>
      </c>
      <c r="F1049" s="33" t="s">
        <v>8839</v>
      </c>
      <c r="G1049" s="33" t="s">
        <v>4686</v>
      </c>
      <c r="H1049" s="28">
        <v>0.42</v>
      </c>
      <c r="I1049" s="28">
        <v>8.66</v>
      </c>
      <c r="J1049" s="28">
        <v>8.24</v>
      </c>
      <c r="K1049" s="28">
        <v>16.48</v>
      </c>
      <c r="L1049" s="34">
        <v>677250</v>
      </c>
      <c r="M1049" s="35">
        <f t="shared" si="16"/>
        <v>41095.26699029126</v>
      </c>
      <c r="N1049" s="36">
        <v>43140</v>
      </c>
      <c r="O1049" s="33" t="s">
        <v>900</v>
      </c>
      <c r="P1049" s="26">
        <v>2018</v>
      </c>
      <c r="Q1049" s="26"/>
    </row>
    <row r="1050" spans="1:17" ht="12.75" customHeight="1" x14ac:dyDescent="0.25">
      <c r="A1050" s="32">
        <v>2</v>
      </c>
      <c r="B1050" s="27">
        <v>28</v>
      </c>
      <c r="C1050" s="33" t="s">
        <v>308</v>
      </c>
      <c r="D1050" s="28">
        <v>126120</v>
      </c>
      <c r="E1050" s="33" t="s">
        <v>4685</v>
      </c>
      <c r="F1050" s="33" t="s">
        <v>8839</v>
      </c>
      <c r="G1050" s="33" t="s">
        <v>11328</v>
      </c>
      <c r="H1050" s="28">
        <v>0</v>
      </c>
      <c r="I1050" s="28">
        <v>1.57</v>
      </c>
      <c r="J1050" s="28">
        <v>1.57</v>
      </c>
      <c r="K1050" s="28">
        <v>3.14</v>
      </c>
      <c r="L1050" s="34">
        <v>118258</v>
      </c>
      <c r="M1050" s="35">
        <f t="shared" si="16"/>
        <v>37661.783439490442</v>
      </c>
      <c r="N1050" s="36">
        <v>43140</v>
      </c>
      <c r="O1050" s="33" t="s">
        <v>900</v>
      </c>
      <c r="P1050" s="26">
        <v>2018</v>
      </c>
      <c r="Q1050" s="26"/>
    </row>
    <row r="1051" spans="1:17" ht="12.75" customHeight="1" x14ac:dyDescent="0.25">
      <c r="A1051" s="32">
        <v>2</v>
      </c>
      <c r="B1051" s="27">
        <v>28</v>
      </c>
      <c r="C1051" s="33" t="s">
        <v>803</v>
      </c>
      <c r="D1051" s="28">
        <v>126159</v>
      </c>
      <c r="E1051" s="33" t="s">
        <v>460</v>
      </c>
      <c r="F1051" s="33" t="s">
        <v>4718</v>
      </c>
      <c r="G1051" s="33" t="s">
        <v>4717</v>
      </c>
      <c r="H1051" s="28">
        <v>15.43</v>
      </c>
      <c r="I1051" s="28">
        <v>24.45</v>
      </c>
      <c r="J1051" s="28">
        <v>9.02</v>
      </c>
      <c r="K1051" s="28">
        <v>18.04</v>
      </c>
      <c r="L1051" s="34">
        <v>1879541</v>
      </c>
      <c r="M1051" s="35">
        <f t="shared" si="16"/>
        <v>104187.41685144124</v>
      </c>
      <c r="N1051" s="36">
        <v>43231</v>
      </c>
      <c r="O1051" s="33" t="s">
        <v>900</v>
      </c>
      <c r="P1051" s="26">
        <v>2018</v>
      </c>
      <c r="Q1051" s="26"/>
    </row>
    <row r="1052" spans="1:17" ht="12.75" customHeight="1" x14ac:dyDescent="0.25">
      <c r="A1052" s="26">
        <v>2</v>
      </c>
      <c r="B1052" s="26">
        <f>VLOOKUP(C1052,[1]Sheet6!B:D,3,FALSE)</f>
        <v>29</v>
      </c>
      <c r="C1052" s="26" t="s">
        <v>179</v>
      </c>
      <c r="D1052" s="26">
        <v>126145</v>
      </c>
      <c r="E1052" s="26" t="s">
        <v>653</v>
      </c>
      <c r="F1052" s="26" t="s">
        <v>4718</v>
      </c>
      <c r="G1052" s="26" t="s">
        <v>10481</v>
      </c>
      <c r="H1052" s="26">
        <v>20.350000000000001</v>
      </c>
      <c r="I1052" s="26">
        <v>25.06</v>
      </c>
      <c r="J1052" s="26">
        <v>4.71</v>
      </c>
      <c r="K1052" s="26">
        <v>9.42</v>
      </c>
      <c r="L1052" s="34">
        <v>914352</v>
      </c>
      <c r="M1052" s="35">
        <f t="shared" si="16"/>
        <v>97064.968152866248</v>
      </c>
      <c r="N1052" s="49">
        <v>43553</v>
      </c>
      <c r="O1052" s="26" t="s">
        <v>900</v>
      </c>
      <c r="P1052" s="26">
        <v>2019</v>
      </c>
      <c r="Q1052" s="26"/>
    </row>
    <row r="1053" spans="1:17" ht="12.75" customHeight="1" x14ac:dyDescent="0.25">
      <c r="A1053" s="26">
        <v>4</v>
      </c>
      <c r="B1053" s="27">
        <v>47</v>
      </c>
      <c r="C1053" s="26" t="s">
        <v>174</v>
      </c>
      <c r="D1053" s="28">
        <v>123885</v>
      </c>
      <c r="E1053" s="26" t="s">
        <v>363</v>
      </c>
      <c r="F1053" s="26" t="s">
        <v>4718</v>
      </c>
      <c r="G1053" s="26" t="s">
        <v>3599</v>
      </c>
      <c r="H1053" s="26">
        <v>0</v>
      </c>
      <c r="I1053" s="26">
        <v>4.28</v>
      </c>
      <c r="J1053" s="26">
        <v>4.28</v>
      </c>
      <c r="K1053" s="26">
        <v>8.56</v>
      </c>
      <c r="L1053" s="26">
        <v>1178372</v>
      </c>
      <c r="M1053" s="29">
        <f t="shared" si="16"/>
        <v>137660.28037383177</v>
      </c>
      <c r="N1053" s="30">
        <v>42825</v>
      </c>
      <c r="O1053" s="26" t="s">
        <v>900</v>
      </c>
      <c r="P1053" s="26">
        <v>2017</v>
      </c>
      <c r="Q1053" s="26" t="s">
        <v>10714</v>
      </c>
    </row>
    <row r="1054" spans="1:17" ht="12.75" customHeight="1" x14ac:dyDescent="0.25">
      <c r="A1054" s="26">
        <v>4</v>
      </c>
      <c r="B1054" s="27">
        <v>47</v>
      </c>
      <c r="C1054" s="26" t="s">
        <v>94</v>
      </c>
      <c r="D1054" s="28">
        <v>123886</v>
      </c>
      <c r="E1054" s="26" t="s">
        <v>363</v>
      </c>
      <c r="F1054" s="26" t="s">
        <v>4718</v>
      </c>
      <c r="G1054" s="26" t="s">
        <v>3601</v>
      </c>
      <c r="H1054" s="26">
        <v>22.9</v>
      </c>
      <c r="I1054" s="26">
        <v>32.369999999999997</v>
      </c>
      <c r="J1054" s="26">
        <v>9.4700000000000006</v>
      </c>
      <c r="K1054" s="26">
        <v>18.940000000000001</v>
      </c>
      <c r="L1054" s="26">
        <v>3083999</v>
      </c>
      <c r="M1054" s="29">
        <f t="shared" si="16"/>
        <v>162829.93664202743</v>
      </c>
      <c r="N1054" s="30">
        <v>42825</v>
      </c>
      <c r="O1054" s="26" t="s">
        <v>900</v>
      </c>
      <c r="P1054" s="26">
        <v>2017</v>
      </c>
      <c r="Q1054" s="26" t="s">
        <v>10714</v>
      </c>
    </row>
    <row r="1055" spans="1:17" ht="12.75" customHeight="1" x14ac:dyDescent="0.25">
      <c r="A1055" s="32">
        <v>4</v>
      </c>
      <c r="B1055" s="27">
        <v>47</v>
      </c>
      <c r="C1055" s="33" t="s">
        <v>246</v>
      </c>
      <c r="D1055" s="28">
        <v>126541</v>
      </c>
      <c r="E1055" s="33" t="s">
        <v>855</v>
      </c>
      <c r="F1055" s="33" t="s">
        <v>4718</v>
      </c>
      <c r="G1055" s="33" t="s">
        <v>11329</v>
      </c>
      <c r="H1055" s="28">
        <v>0</v>
      </c>
      <c r="I1055" s="28">
        <v>7.63</v>
      </c>
      <c r="J1055" s="28">
        <v>7.63</v>
      </c>
      <c r="K1055" s="28">
        <v>15.47364</v>
      </c>
      <c r="L1055" s="34">
        <v>1628765</v>
      </c>
      <c r="M1055" s="35">
        <f t="shared" si="16"/>
        <v>105260.62387389134</v>
      </c>
      <c r="N1055" s="36">
        <v>43182</v>
      </c>
      <c r="O1055" s="33" t="s">
        <v>900</v>
      </c>
      <c r="P1055" s="26">
        <v>2018</v>
      </c>
      <c r="Q1055" s="26"/>
    </row>
    <row r="1056" spans="1:17" ht="12.75" customHeight="1" x14ac:dyDescent="0.25">
      <c r="A1056" s="40">
        <v>3</v>
      </c>
      <c r="B1056" s="27">
        <v>48</v>
      </c>
      <c r="C1056" s="40" t="s">
        <v>259</v>
      </c>
      <c r="D1056" s="28">
        <v>123171</v>
      </c>
      <c r="E1056" s="41" t="s">
        <v>3358</v>
      </c>
      <c r="F1056" s="41" t="s">
        <v>4718</v>
      </c>
      <c r="G1056" s="41" t="s">
        <v>3359</v>
      </c>
      <c r="H1056" s="42">
        <v>0</v>
      </c>
      <c r="I1056" s="42">
        <v>6.38</v>
      </c>
      <c r="J1056" s="42">
        <v>6.38</v>
      </c>
      <c r="K1056" s="42">
        <v>12.76</v>
      </c>
      <c r="L1056" s="43">
        <v>1399000</v>
      </c>
      <c r="M1056" s="44">
        <f t="shared" si="16"/>
        <v>109639.49843260189</v>
      </c>
      <c r="N1056" s="30">
        <v>42503</v>
      </c>
      <c r="O1056" s="30" t="s">
        <v>900</v>
      </c>
      <c r="P1056" s="26">
        <v>2016</v>
      </c>
      <c r="Q1056" s="41"/>
    </row>
    <row r="1057" spans="1:17" ht="12.75" customHeight="1" x14ac:dyDescent="0.25">
      <c r="A1057" s="32">
        <v>4</v>
      </c>
      <c r="B1057" s="27">
        <v>48</v>
      </c>
      <c r="C1057" s="33" t="s">
        <v>264</v>
      </c>
      <c r="D1057" s="28">
        <v>126542</v>
      </c>
      <c r="E1057" s="33" t="s">
        <v>8851</v>
      </c>
      <c r="F1057" s="33" t="s">
        <v>4718</v>
      </c>
      <c r="G1057" s="33" t="s">
        <v>11330</v>
      </c>
      <c r="H1057" s="28">
        <v>0</v>
      </c>
      <c r="I1057" s="28">
        <v>10.29</v>
      </c>
      <c r="J1057" s="28">
        <v>10.29</v>
      </c>
      <c r="K1057" s="28">
        <v>20.58</v>
      </c>
      <c r="L1057" s="34">
        <v>1552166</v>
      </c>
      <c r="M1057" s="35">
        <f t="shared" si="16"/>
        <v>75421.088435374157</v>
      </c>
      <c r="N1057" s="36">
        <v>43182</v>
      </c>
      <c r="O1057" s="33" t="s">
        <v>900</v>
      </c>
      <c r="P1057" s="26">
        <v>2018</v>
      </c>
      <c r="Q1057" s="26"/>
    </row>
    <row r="1058" spans="1:17" ht="12.75" customHeight="1" x14ac:dyDescent="0.25">
      <c r="A1058" s="32">
        <v>4</v>
      </c>
      <c r="B1058" s="27">
        <v>48</v>
      </c>
      <c r="C1058" s="33" t="s">
        <v>10790</v>
      </c>
      <c r="D1058" s="28">
        <v>126543</v>
      </c>
      <c r="E1058" s="33" t="s">
        <v>11331</v>
      </c>
      <c r="F1058" s="33" t="s">
        <v>4718</v>
      </c>
      <c r="G1058" s="33" t="s">
        <v>11332</v>
      </c>
      <c r="H1058" s="28">
        <v>0</v>
      </c>
      <c r="I1058" s="28">
        <v>15.38</v>
      </c>
      <c r="J1058" s="28">
        <v>15.38</v>
      </c>
      <c r="K1058" s="28">
        <v>30.76</v>
      </c>
      <c r="L1058" s="34">
        <v>2759000</v>
      </c>
      <c r="M1058" s="35">
        <f t="shared" si="16"/>
        <v>89694.408322496747</v>
      </c>
      <c r="N1058" s="36">
        <v>43182</v>
      </c>
      <c r="O1058" s="33" t="s">
        <v>900</v>
      </c>
      <c r="P1058" s="26">
        <v>2018</v>
      </c>
      <c r="Q1058" s="26"/>
    </row>
    <row r="1059" spans="1:17" ht="12.75" customHeight="1" x14ac:dyDescent="0.25">
      <c r="A1059" s="32">
        <v>4</v>
      </c>
      <c r="B1059" s="27">
        <v>48</v>
      </c>
      <c r="C1059" s="33" t="s">
        <v>264</v>
      </c>
      <c r="D1059" s="28">
        <v>126544</v>
      </c>
      <c r="E1059" s="33" t="s">
        <v>2447</v>
      </c>
      <c r="F1059" s="33" t="s">
        <v>4718</v>
      </c>
      <c r="G1059" s="33" t="s">
        <v>11333</v>
      </c>
      <c r="H1059" s="28">
        <v>23.11</v>
      </c>
      <c r="I1059" s="28">
        <v>26.32</v>
      </c>
      <c r="J1059" s="28">
        <v>3.21</v>
      </c>
      <c r="K1059" s="28">
        <v>15.831720000000001</v>
      </c>
      <c r="L1059" s="34">
        <v>1339927</v>
      </c>
      <c r="M1059" s="35">
        <f t="shared" si="16"/>
        <v>84635.592342461838</v>
      </c>
      <c r="N1059" s="36">
        <v>43182</v>
      </c>
      <c r="O1059" s="33" t="s">
        <v>900</v>
      </c>
      <c r="P1059" s="26">
        <v>2018</v>
      </c>
      <c r="Q1059" s="26"/>
    </row>
    <row r="1060" spans="1:17" ht="12.75" customHeight="1" x14ac:dyDescent="0.25">
      <c r="A1060" s="32">
        <v>4</v>
      </c>
      <c r="B1060" s="27">
        <v>48</v>
      </c>
      <c r="C1060" s="33" t="s">
        <v>801</v>
      </c>
      <c r="D1060" s="28">
        <v>126332</v>
      </c>
      <c r="E1060" s="33" t="s">
        <v>722</v>
      </c>
      <c r="F1060" s="33" t="s">
        <v>4718</v>
      </c>
      <c r="G1060" s="33" t="s">
        <v>11334</v>
      </c>
      <c r="H1060" s="28">
        <v>7.7</v>
      </c>
      <c r="I1060" s="28">
        <v>13.06</v>
      </c>
      <c r="J1060" s="28">
        <v>5.36</v>
      </c>
      <c r="K1060" s="28">
        <v>10.72</v>
      </c>
      <c r="L1060" s="34">
        <v>775285</v>
      </c>
      <c r="M1060" s="35">
        <f t="shared" si="16"/>
        <v>72321.361940298506</v>
      </c>
      <c r="N1060" s="36">
        <v>43231</v>
      </c>
      <c r="O1060" s="33" t="s">
        <v>900</v>
      </c>
      <c r="P1060" s="26">
        <v>2018</v>
      </c>
      <c r="Q1060" s="26"/>
    </row>
    <row r="1061" spans="1:17" ht="12.75" customHeight="1" x14ac:dyDescent="0.25">
      <c r="A1061" s="32">
        <v>4</v>
      </c>
      <c r="B1061" s="27">
        <v>48</v>
      </c>
      <c r="C1061" s="33" t="s">
        <v>355</v>
      </c>
      <c r="D1061" s="28">
        <v>126330</v>
      </c>
      <c r="E1061" s="33" t="s">
        <v>356</v>
      </c>
      <c r="F1061" s="33" t="s">
        <v>4718</v>
      </c>
      <c r="G1061" s="33" t="s">
        <v>11335</v>
      </c>
      <c r="H1061" s="28">
        <v>3.92</v>
      </c>
      <c r="I1061" s="28">
        <v>10.08</v>
      </c>
      <c r="J1061" s="28">
        <v>6.16</v>
      </c>
      <c r="K1061" s="28">
        <v>12.32</v>
      </c>
      <c r="L1061" s="34">
        <v>1126219</v>
      </c>
      <c r="M1061" s="35">
        <f t="shared" si="16"/>
        <v>91413.879870129866</v>
      </c>
      <c r="N1061" s="36">
        <v>43273</v>
      </c>
      <c r="O1061" s="33" t="s">
        <v>900</v>
      </c>
      <c r="P1061" s="26">
        <v>2018</v>
      </c>
      <c r="Q1061" s="26"/>
    </row>
    <row r="1062" spans="1:17" ht="12.75" customHeight="1" x14ac:dyDescent="0.25">
      <c r="A1062" s="26">
        <v>4</v>
      </c>
      <c r="B1062" s="26">
        <f>VLOOKUP(C1062,[1]Sheet6!B:D,3,FALSE)</f>
        <v>48</v>
      </c>
      <c r="C1062" s="26" t="s">
        <v>190</v>
      </c>
      <c r="D1062" s="26">
        <v>127352</v>
      </c>
      <c r="E1062" s="26" t="s">
        <v>665</v>
      </c>
      <c r="F1062" s="26" t="s">
        <v>4718</v>
      </c>
      <c r="G1062" s="26" t="s">
        <v>5457</v>
      </c>
      <c r="H1062" s="26">
        <v>0</v>
      </c>
      <c r="I1062" s="26">
        <v>7.78</v>
      </c>
      <c r="J1062" s="26">
        <v>7.78</v>
      </c>
      <c r="K1062" s="26">
        <v>15.56</v>
      </c>
      <c r="L1062" s="34">
        <v>1397420</v>
      </c>
      <c r="M1062" s="35">
        <f t="shared" si="16"/>
        <v>89808.483290488424</v>
      </c>
      <c r="N1062" s="49">
        <v>43637</v>
      </c>
      <c r="O1062" s="26" t="s">
        <v>900</v>
      </c>
      <c r="P1062" s="26">
        <v>2019</v>
      </c>
      <c r="Q1062" s="26"/>
    </row>
    <row r="1063" spans="1:17" ht="12.75" customHeight="1" x14ac:dyDescent="0.25">
      <c r="A1063" s="26">
        <v>4</v>
      </c>
      <c r="B1063" s="26">
        <f>VLOOKUP(C1063,[1]Sheet6!B:D,3,FALSE)</f>
        <v>48</v>
      </c>
      <c r="C1063" s="26" t="s">
        <v>227</v>
      </c>
      <c r="D1063" s="26">
        <v>127335</v>
      </c>
      <c r="E1063" s="26" t="s">
        <v>683</v>
      </c>
      <c r="F1063" s="26" t="s">
        <v>4718</v>
      </c>
      <c r="G1063" s="26" t="s">
        <v>10484</v>
      </c>
      <c r="H1063" s="26">
        <v>17.39</v>
      </c>
      <c r="I1063" s="26">
        <v>30.98</v>
      </c>
      <c r="J1063" s="26">
        <v>13.59</v>
      </c>
      <c r="K1063" s="26">
        <v>27.18</v>
      </c>
      <c r="L1063" s="34">
        <v>2658663</v>
      </c>
      <c r="M1063" s="35">
        <f t="shared" si="16"/>
        <v>97816.887417218546</v>
      </c>
      <c r="N1063" s="49">
        <v>43504</v>
      </c>
      <c r="O1063" s="26" t="s">
        <v>900</v>
      </c>
      <c r="P1063" s="26">
        <v>2019</v>
      </c>
      <c r="Q1063" s="26"/>
    </row>
    <row r="1064" spans="1:17" ht="12.75" customHeight="1" x14ac:dyDescent="0.25">
      <c r="A1064" s="26">
        <v>4</v>
      </c>
      <c r="B1064" s="26">
        <f>VLOOKUP(C1064,[1]Sheet6!B:D,3,FALSE)</f>
        <v>48</v>
      </c>
      <c r="C1064" s="26" t="s">
        <v>231</v>
      </c>
      <c r="D1064" s="26">
        <v>127343</v>
      </c>
      <c r="E1064" s="26" t="s">
        <v>5449</v>
      </c>
      <c r="F1064" s="26" t="s">
        <v>4718</v>
      </c>
      <c r="G1064" s="26" t="s">
        <v>5450</v>
      </c>
      <c r="H1064" s="26">
        <v>0</v>
      </c>
      <c r="I1064" s="26">
        <v>4.5999999999999996</v>
      </c>
      <c r="J1064" s="26">
        <v>4.5999999999999996</v>
      </c>
      <c r="K1064" s="26">
        <v>9.1999999999999993</v>
      </c>
      <c r="L1064" s="34">
        <v>1579617</v>
      </c>
      <c r="M1064" s="35">
        <f t="shared" si="16"/>
        <v>171697.5</v>
      </c>
      <c r="N1064" s="49">
        <v>43553</v>
      </c>
      <c r="O1064" s="26" t="s">
        <v>900</v>
      </c>
      <c r="P1064" s="26">
        <v>2019</v>
      </c>
      <c r="Q1064" s="26"/>
    </row>
    <row r="1065" spans="1:17" ht="12.75" customHeight="1" x14ac:dyDescent="0.25">
      <c r="A1065" s="26">
        <v>4</v>
      </c>
      <c r="B1065" s="26">
        <f>VLOOKUP(C1065,[1]Sheet6!B:D,3,FALSE)</f>
        <v>48</v>
      </c>
      <c r="C1065" s="26" t="s">
        <v>264</v>
      </c>
      <c r="D1065" s="26">
        <v>127341</v>
      </c>
      <c r="E1065" s="26" t="s">
        <v>2447</v>
      </c>
      <c r="F1065" s="26" t="s">
        <v>4718</v>
      </c>
      <c r="G1065" s="26" t="s">
        <v>5444</v>
      </c>
      <c r="H1065" s="26">
        <v>21.21</v>
      </c>
      <c r="I1065" s="26">
        <v>23.11</v>
      </c>
      <c r="J1065" s="26">
        <v>1.9</v>
      </c>
      <c r="K1065" s="26">
        <v>11.4</v>
      </c>
      <c r="L1065" s="34">
        <v>1570925</v>
      </c>
      <c r="M1065" s="35">
        <f t="shared" si="16"/>
        <v>137800.43859649124</v>
      </c>
      <c r="N1065" s="49">
        <v>43595</v>
      </c>
      <c r="O1065" s="26" t="s">
        <v>900</v>
      </c>
      <c r="P1065" s="26">
        <v>2019</v>
      </c>
      <c r="Q1065" s="26"/>
    </row>
    <row r="1066" spans="1:17" ht="12.75" customHeight="1" x14ac:dyDescent="0.25">
      <c r="A1066" s="26">
        <v>4</v>
      </c>
      <c r="B1066" s="27">
        <v>49</v>
      </c>
      <c r="C1066" s="26" t="s">
        <v>304</v>
      </c>
      <c r="D1066" s="28">
        <v>123936</v>
      </c>
      <c r="E1066" s="26" t="s">
        <v>3613</v>
      </c>
      <c r="F1066" s="26" t="s">
        <v>4718</v>
      </c>
      <c r="G1066" s="26" t="s">
        <v>3614</v>
      </c>
      <c r="H1066" s="26">
        <v>0</v>
      </c>
      <c r="I1066" s="26">
        <v>4.38</v>
      </c>
      <c r="J1066" s="26">
        <v>4.38</v>
      </c>
      <c r="K1066" s="26">
        <v>8.76</v>
      </c>
      <c r="L1066" s="26">
        <v>649000</v>
      </c>
      <c r="M1066" s="29">
        <f t="shared" si="16"/>
        <v>74086.757990867583</v>
      </c>
      <c r="N1066" s="30">
        <v>43140</v>
      </c>
      <c r="O1066" s="26" t="s">
        <v>900</v>
      </c>
      <c r="P1066" s="26">
        <v>2017</v>
      </c>
      <c r="Q1066" s="26" t="s">
        <v>10714</v>
      </c>
    </row>
    <row r="1067" spans="1:17" ht="12.75" customHeight="1" x14ac:dyDescent="0.25">
      <c r="A1067" s="26">
        <v>4</v>
      </c>
      <c r="B1067" s="27">
        <v>49</v>
      </c>
      <c r="C1067" s="26" t="s">
        <v>210</v>
      </c>
      <c r="D1067" s="28">
        <v>123938</v>
      </c>
      <c r="E1067" s="26" t="s">
        <v>733</v>
      </c>
      <c r="F1067" s="26" t="s">
        <v>4718</v>
      </c>
      <c r="G1067" s="26" t="s">
        <v>11336</v>
      </c>
      <c r="H1067" s="26">
        <v>4.72</v>
      </c>
      <c r="I1067" s="26">
        <v>11.91</v>
      </c>
      <c r="J1067" s="26">
        <v>7.19</v>
      </c>
      <c r="K1067" s="26">
        <v>14.38</v>
      </c>
      <c r="L1067" s="26">
        <v>1191587</v>
      </c>
      <c r="M1067" s="29">
        <f t="shared" si="16"/>
        <v>82864.186369958275</v>
      </c>
      <c r="N1067" s="30">
        <v>42825</v>
      </c>
      <c r="O1067" s="26" t="s">
        <v>900</v>
      </c>
      <c r="P1067" s="26">
        <v>2017</v>
      </c>
      <c r="Q1067" s="26" t="s">
        <v>10714</v>
      </c>
    </row>
    <row r="1068" spans="1:17" ht="12.75" customHeight="1" x14ac:dyDescent="0.25">
      <c r="A1068" s="32">
        <v>4</v>
      </c>
      <c r="B1068" s="27">
        <v>49</v>
      </c>
      <c r="C1068" s="33" t="s">
        <v>210</v>
      </c>
      <c r="D1068" s="28">
        <v>126304</v>
      </c>
      <c r="E1068" s="33" t="s">
        <v>4922</v>
      </c>
      <c r="F1068" s="33" t="s">
        <v>4718</v>
      </c>
      <c r="G1068" s="33" t="s">
        <v>11337</v>
      </c>
      <c r="H1068" s="28">
        <v>0</v>
      </c>
      <c r="I1068" s="28">
        <v>9.02</v>
      </c>
      <c r="J1068" s="28">
        <v>9.02</v>
      </c>
      <c r="K1068" s="28">
        <v>18.10314</v>
      </c>
      <c r="L1068" s="34">
        <v>1272259</v>
      </c>
      <c r="M1068" s="35">
        <f t="shared" si="16"/>
        <v>70278.36054960631</v>
      </c>
      <c r="N1068" s="36">
        <v>43182</v>
      </c>
      <c r="O1068" s="33" t="s">
        <v>900</v>
      </c>
      <c r="P1068" s="26">
        <v>2018</v>
      </c>
      <c r="Q1068" s="26"/>
    </row>
    <row r="1069" spans="1:17" ht="12.75" customHeight="1" x14ac:dyDescent="0.25">
      <c r="A1069" s="32">
        <v>4</v>
      </c>
      <c r="B1069" s="27">
        <v>49</v>
      </c>
      <c r="C1069" s="33" t="s">
        <v>210</v>
      </c>
      <c r="D1069" s="28">
        <v>126545</v>
      </c>
      <c r="E1069" s="33" t="s">
        <v>4922</v>
      </c>
      <c r="F1069" s="33" t="s">
        <v>4718</v>
      </c>
      <c r="G1069" s="33" t="s">
        <v>4923</v>
      </c>
      <c r="H1069" s="28">
        <v>9.0500000000000007</v>
      </c>
      <c r="I1069" s="28">
        <v>15.05</v>
      </c>
      <c r="J1069" s="28">
        <v>6</v>
      </c>
      <c r="K1069" s="28">
        <v>12.27</v>
      </c>
      <c r="L1069" s="34">
        <v>928895</v>
      </c>
      <c r="M1069" s="35">
        <f t="shared" si="16"/>
        <v>75704.563977180122</v>
      </c>
      <c r="N1069" s="36">
        <v>43182</v>
      </c>
      <c r="O1069" s="33" t="s">
        <v>900</v>
      </c>
      <c r="P1069" s="26">
        <v>2018</v>
      </c>
      <c r="Q1069" s="26"/>
    </row>
    <row r="1070" spans="1:17" ht="12.75" customHeight="1" x14ac:dyDescent="0.25">
      <c r="A1070" s="26">
        <v>4</v>
      </c>
      <c r="B1070" s="26">
        <f>VLOOKUP(C1070,[1]Sheet6!B:D,3,FALSE)</f>
        <v>48</v>
      </c>
      <c r="C1070" s="26" t="s">
        <v>231</v>
      </c>
      <c r="D1070" s="26">
        <v>127334</v>
      </c>
      <c r="E1070" s="26" t="s">
        <v>846</v>
      </c>
      <c r="F1070" s="26" t="s">
        <v>5439</v>
      </c>
      <c r="G1070" s="26" t="s">
        <v>5438</v>
      </c>
      <c r="H1070" s="26">
        <v>7.5</v>
      </c>
      <c r="I1070" s="26">
        <v>16.7</v>
      </c>
      <c r="J1070" s="26">
        <v>9.1999999999999993</v>
      </c>
      <c r="K1070" s="26">
        <v>18.399999999999999</v>
      </c>
      <c r="L1070" s="34">
        <v>2335894</v>
      </c>
      <c r="M1070" s="35">
        <f t="shared" si="16"/>
        <v>126950.76086956523</v>
      </c>
      <c r="N1070" s="49">
        <v>43504</v>
      </c>
      <c r="O1070" s="26" t="s">
        <v>900</v>
      </c>
      <c r="P1070" s="26">
        <v>2019</v>
      </c>
      <c r="Q1070" s="26"/>
    </row>
    <row r="1071" spans="1:17" ht="12.75" customHeight="1" x14ac:dyDescent="0.25">
      <c r="A1071" s="26">
        <v>4</v>
      </c>
      <c r="B1071" s="26">
        <f>VLOOKUP(C1071,[1]Sheet6!B:D,3,FALSE)</f>
        <v>47</v>
      </c>
      <c r="C1071" s="26" t="s">
        <v>314</v>
      </c>
      <c r="D1071" s="26">
        <v>127349</v>
      </c>
      <c r="E1071" s="26" t="s">
        <v>7851</v>
      </c>
      <c r="F1071" s="26" t="s">
        <v>8597</v>
      </c>
      <c r="G1071" s="26" t="s">
        <v>10480</v>
      </c>
      <c r="H1071" s="26">
        <v>18.579999999999998</v>
      </c>
      <c r="I1071" s="26">
        <v>28.91</v>
      </c>
      <c r="J1071" s="26">
        <v>10.33</v>
      </c>
      <c r="K1071" s="26">
        <v>20.66</v>
      </c>
      <c r="L1071" s="34">
        <v>2260000</v>
      </c>
      <c r="M1071" s="35">
        <f t="shared" si="16"/>
        <v>109390.12584704743</v>
      </c>
      <c r="N1071" s="49">
        <v>43595</v>
      </c>
      <c r="O1071" s="26" t="s">
        <v>900</v>
      </c>
      <c r="P1071" s="26">
        <v>2019</v>
      </c>
      <c r="Q1071" s="26"/>
    </row>
    <row r="1072" spans="1:17" ht="12.75" customHeight="1" x14ac:dyDescent="0.25">
      <c r="A1072" s="26">
        <v>4</v>
      </c>
      <c r="B1072" s="26">
        <f>VLOOKUP(C1072,[1]Sheet6!B:D,3,FALSE)</f>
        <v>49</v>
      </c>
      <c r="C1072" s="26" t="s">
        <v>304</v>
      </c>
      <c r="D1072" s="26">
        <v>127345</v>
      </c>
      <c r="E1072" s="26" t="s">
        <v>7180</v>
      </c>
      <c r="F1072" s="26" t="s">
        <v>8597</v>
      </c>
      <c r="G1072" s="26" t="s">
        <v>10468</v>
      </c>
      <c r="H1072" s="26">
        <v>0</v>
      </c>
      <c r="I1072" s="26">
        <v>8.73</v>
      </c>
      <c r="J1072" s="26">
        <v>8.73</v>
      </c>
      <c r="K1072" s="26">
        <v>17.46</v>
      </c>
      <c r="L1072" s="34">
        <v>1882000</v>
      </c>
      <c r="M1072" s="35">
        <f t="shared" si="16"/>
        <v>107789.23253150057</v>
      </c>
      <c r="N1072" s="49">
        <v>43595</v>
      </c>
      <c r="O1072" s="26" t="s">
        <v>900</v>
      </c>
      <c r="P1072" s="26">
        <v>2019</v>
      </c>
      <c r="Q1072" s="26"/>
    </row>
    <row r="1073" spans="1:17" ht="12.75" customHeight="1" x14ac:dyDescent="0.25">
      <c r="A1073" s="40">
        <v>2</v>
      </c>
      <c r="B1073" s="27">
        <v>27</v>
      </c>
      <c r="C1073" s="40" t="s">
        <v>241</v>
      </c>
      <c r="D1073" s="28">
        <v>122840</v>
      </c>
      <c r="E1073" s="41" t="s">
        <v>2362</v>
      </c>
      <c r="F1073" s="41" t="s">
        <v>11338</v>
      </c>
      <c r="G1073" s="41" t="s">
        <v>3258</v>
      </c>
      <c r="H1073" s="42">
        <v>7.67</v>
      </c>
      <c r="I1073" s="42">
        <v>15.74</v>
      </c>
      <c r="J1073" s="42">
        <v>8.07</v>
      </c>
      <c r="K1073" s="42">
        <v>16.14</v>
      </c>
      <c r="L1073" s="43">
        <v>884498</v>
      </c>
      <c r="M1073" s="44">
        <f t="shared" si="16"/>
        <v>54801.610904584879</v>
      </c>
      <c r="N1073" s="30">
        <v>42545</v>
      </c>
      <c r="O1073" s="30" t="s">
        <v>900</v>
      </c>
      <c r="P1073" s="26">
        <v>2016</v>
      </c>
      <c r="Q1073" s="41"/>
    </row>
  </sheetData>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B2A54-B157-4FC4-94F6-AD5E64BA1275}">
  <dimension ref="A1:V235"/>
  <sheetViews>
    <sheetView workbookViewId="0">
      <selection activeCell="L27" sqref="L27"/>
    </sheetView>
  </sheetViews>
  <sheetFormatPr defaultRowHeight="15" x14ac:dyDescent="0.25"/>
  <sheetData>
    <row r="1" spans="1:22" x14ac:dyDescent="0.25">
      <c r="A1" t="s">
        <v>1</v>
      </c>
      <c r="B1" t="s">
        <v>10419</v>
      </c>
      <c r="C1" t="s">
        <v>2</v>
      </c>
      <c r="D1" t="s">
        <v>10420</v>
      </c>
      <c r="E1" t="s">
        <v>0</v>
      </c>
      <c r="F1" t="s">
        <v>9</v>
      </c>
      <c r="G1" t="s">
        <v>3</v>
      </c>
      <c r="H1" t="s">
        <v>10514</v>
      </c>
      <c r="I1" t="s">
        <v>10421</v>
      </c>
      <c r="J1" t="s">
        <v>11340</v>
      </c>
      <c r="K1" t="s">
        <v>10422</v>
      </c>
      <c r="L1" t="s">
        <v>7683</v>
      </c>
      <c r="M1" t="s">
        <v>10423</v>
      </c>
      <c r="N1" t="s">
        <v>10424</v>
      </c>
      <c r="O1" t="s">
        <v>11341</v>
      </c>
      <c r="P1" t="s">
        <v>11342</v>
      </c>
      <c r="Q1" t="s">
        <v>11343</v>
      </c>
      <c r="R1" t="s">
        <v>11344</v>
      </c>
      <c r="S1" t="s">
        <v>11343</v>
      </c>
      <c r="T1" t="s">
        <v>11345</v>
      </c>
      <c r="U1" t="s">
        <v>11346</v>
      </c>
      <c r="V1" t="s">
        <v>11347</v>
      </c>
    </row>
    <row r="2" spans="1:22" x14ac:dyDescent="0.25">
      <c r="A2">
        <v>1</v>
      </c>
      <c r="B2">
        <v>18</v>
      </c>
      <c r="C2" t="s">
        <v>169</v>
      </c>
      <c r="D2" t="s">
        <v>11348</v>
      </c>
      <c r="E2">
        <v>129112</v>
      </c>
      <c r="F2" t="s">
        <v>11349</v>
      </c>
      <c r="G2" t="s">
        <v>385</v>
      </c>
      <c r="H2" t="s">
        <v>900</v>
      </c>
      <c r="I2" t="s">
        <v>11350</v>
      </c>
      <c r="J2" t="s">
        <v>11351</v>
      </c>
      <c r="K2">
        <v>22.65</v>
      </c>
      <c r="L2">
        <v>28.27</v>
      </c>
      <c r="M2">
        <v>5.62</v>
      </c>
      <c r="N2">
        <v>11.24</v>
      </c>
      <c r="O2">
        <v>554694</v>
      </c>
      <c r="Q2">
        <v>0</v>
      </c>
      <c r="U2">
        <v>554694</v>
      </c>
      <c r="V2" t="s">
        <v>11352</v>
      </c>
    </row>
    <row r="3" spans="1:22" x14ac:dyDescent="0.25">
      <c r="A3">
        <v>1</v>
      </c>
      <c r="B3">
        <v>18</v>
      </c>
      <c r="C3" t="s">
        <v>169</v>
      </c>
      <c r="D3" t="s">
        <v>11348</v>
      </c>
      <c r="E3">
        <v>127831.01</v>
      </c>
      <c r="G3" t="s">
        <v>3919</v>
      </c>
      <c r="H3" t="s">
        <v>900</v>
      </c>
      <c r="I3" t="s">
        <v>11353</v>
      </c>
      <c r="J3" t="s">
        <v>5831</v>
      </c>
      <c r="K3">
        <v>19.25</v>
      </c>
      <c r="L3">
        <v>19.420000000000002</v>
      </c>
      <c r="M3">
        <v>0.17</v>
      </c>
      <c r="N3">
        <v>0</v>
      </c>
      <c r="Q3">
        <v>0</v>
      </c>
      <c r="U3">
        <v>0</v>
      </c>
      <c r="V3" t="s">
        <v>11352</v>
      </c>
    </row>
    <row r="4" spans="1:22" x14ac:dyDescent="0.25">
      <c r="A4">
        <v>1</v>
      </c>
      <c r="B4">
        <v>18</v>
      </c>
      <c r="C4" t="s">
        <v>169</v>
      </c>
      <c r="D4" t="s">
        <v>11354</v>
      </c>
      <c r="E4">
        <v>127091</v>
      </c>
      <c r="F4" t="s">
        <v>11349</v>
      </c>
      <c r="G4" t="s">
        <v>647</v>
      </c>
      <c r="H4" t="s">
        <v>900</v>
      </c>
      <c r="I4" t="s">
        <v>11353</v>
      </c>
      <c r="J4" t="s">
        <v>5288</v>
      </c>
      <c r="K4">
        <v>4.91</v>
      </c>
      <c r="L4">
        <v>9.85</v>
      </c>
      <c r="M4">
        <v>4.9400000000000004</v>
      </c>
      <c r="N4">
        <v>9.8800000000000008</v>
      </c>
      <c r="O4">
        <v>487578</v>
      </c>
      <c r="Q4">
        <v>0</v>
      </c>
      <c r="U4">
        <v>487578</v>
      </c>
      <c r="V4" t="s">
        <v>11352</v>
      </c>
    </row>
    <row r="5" spans="1:22" x14ac:dyDescent="0.25">
      <c r="A5">
        <v>1</v>
      </c>
      <c r="B5">
        <v>18</v>
      </c>
      <c r="C5" t="s">
        <v>169</v>
      </c>
      <c r="D5" t="s">
        <v>11348</v>
      </c>
      <c r="E5">
        <v>127089</v>
      </c>
      <c r="F5" t="s">
        <v>11349</v>
      </c>
      <c r="G5" t="s">
        <v>1183</v>
      </c>
      <c r="H5" t="s">
        <v>900</v>
      </c>
      <c r="I5" t="s">
        <v>11355</v>
      </c>
      <c r="J5" t="s">
        <v>5286</v>
      </c>
      <c r="K5">
        <v>0</v>
      </c>
      <c r="L5">
        <v>8.15</v>
      </c>
      <c r="M5">
        <v>8.15</v>
      </c>
      <c r="N5">
        <v>16.3</v>
      </c>
      <c r="O5">
        <v>1063965</v>
      </c>
      <c r="Q5">
        <v>0</v>
      </c>
      <c r="U5">
        <v>1063965</v>
      </c>
      <c r="V5" t="s">
        <v>11352</v>
      </c>
    </row>
    <row r="6" spans="1:22" x14ac:dyDescent="0.25">
      <c r="A6">
        <v>1</v>
      </c>
      <c r="B6">
        <v>18</v>
      </c>
      <c r="C6" t="s">
        <v>169</v>
      </c>
      <c r="D6" t="s">
        <v>11354</v>
      </c>
      <c r="E6">
        <v>128744</v>
      </c>
      <c r="F6" t="s">
        <v>11349</v>
      </c>
      <c r="G6" t="s">
        <v>50</v>
      </c>
      <c r="H6" t="s">
        <v>900</v>
      </c>
      <c r="I6" t="s">
        <v>10444</v>
      </c>
      <c r="J6" t="s">
        <v>11356</v>
      </c>
      <c r="K6">
        <v>0</v>
      </c>
      <c r="L6">
        <v>1.75</v>
      </c>
      <c r="M6">
        <v>1.75</v>
      </c>
      <c r="N6">
        <v>7</v>
      </c>
      <c r="O6">
        <v>735000</v>
      </c>
      <c r="Q6">
        <v>0</v>
      </c>
      <c r="U6">
        <v>735000</v>
      </c>
      <c r="V6" t="s">
        <v>11357</v>
      </c>
    </row>
    <row r="7" spans="1:22" x14ac:dyDescent="0.25">
      <c r="A7">
        <v>3</v>
      </c>
      <c r="B7">
        <v>39</v>
      </c>
      <c r="C7" t="s">
        <v>172</v>
      </c>
      <c r="D7" t="s">
        <v>11354</v>
      </c>
      <c r="E7">
        <v>126468</v>
      </c>
      <c r="F7" t="s">
        <v>11358</v>
      </c>
      <c r="G7" t="s">
        <v>1277</v>
      </c>
      <c r="H7" t="s">
        <v>900</v>
      </c>
      <c r="I7" t="s">
        <v>4135</v>
      </c>
      <c r="J7" t="s">
        <v>4861</v>
      </c>
      <c r="K7">
        <v>11.11</v>
      </c>
      <c r="L7">
        <v>16.7</v>
      </c>
      <c r="M7">
        <v>5.59</v>
      </c>
      <c r="N7">
        <v>11.18</v>
      </c>
      <c r="O7">
        <v>729120</v>
      </c>
      <c r="Q7">
        <v>0</v>
      </c>
      <c r="U7">
        <v>729120</v>
      </c>
      <c r="V7" t="s">
        <v>11357</v>
      </c>
    </row>
    <row r="8" spans="1:22" x14ac:dyDescent="0.25">
      <c r="A8">
        <v>3</v>
      </c>
      <c r="B8">
        <v>39</v>
      </c>
      <c r="C8" t="s">
        <v>172</v>
      </c>
      <c r="D8" t="s">
        <v>11354</v>
      </c>
      <c r="E8">
        <v>127925</v>
      </c>
      <c r="F8" t="s">
        <v>11358</v>
      </c>
      <c r="G8" t="s">
        <v>5901</v>
      </c>
      <c r="H8" t="s">
        <v>900</v>
      </c>
      <c r="I8" t="s">
        <v>4135</v>
      </c>
      <c r="J8" t="s">
        <v>5902</v>
      </c>
      <c r="K8">
        <v>0</v>
      </c>
      <c r="L8">
        <v>4.45</v>
      </c>
      <c r="M8">
        <v>4.45</v>
      </c>
      <c r="N8">
        <v>8.9</v>
      </c>
      <c r="O8">
        <v>654150</v>
      </c>
      <c r="Q8">
        <v>0</v>
      </c>
      <c r="U8">
        <v>654150</v>
      </c>
      <c r="V8" t="s">
        <v>11357</v>
      </c>
    </row>
    <row r="9" spans="1:22" x14ac:dyDescent="0.25">
      <c r="A9">
        <v>3</v>
      </c>
      <c r="B9">
        <v>39</v>
      </c>
      <c r="C9" t="s">
        <v>172</v>
      </c>
      <c r="D9" t="s">
        <v>11348</v>
      </c>
      <c r="E9">
        <v>129206</v>
      </c>
      <c r="F9" t="s">
        <v>11359</v>
      </c>
      <c r="G9" t="s">
        <v>1277</v>
      </c>
      <c r="H9" t="s">
        <v>900</v>
      </c>
      <c r="I9" t="s">
        <v>11353</v>
      </c>
      <c r="J9" t="s">
        <v>6604</v>
      </c>
      <c r="K9">
        <v>0</v>
      </c>
      <c r="L9">
        <v>10.7</v>
      </c>
      <c r="M9">
        <v>10.7</v>
      </c>
      <c r="N9">
        <v>21.4</v>
      </c>
      <c r="O9">
        <v>1497691</v>
      </c>
      <c r="Q9">
        <v>0</v>
      </c>
      <c r="R9">
        <v>1133730.608</v>
      </c>
      <c r="S9">
        <v>1190417.1384000001</v>
      </c>
      <c r="T9">
        <v>-307273.86159999995</v>
      </c>
      <c r="U9">
        <v>1190417.1384000001</v>
      </c>
      <c r="V9" t="s">
        <v>11352</v>
      </c>
    </row>
    <row r="10" spans="1:22" x14ac:dyDescent="0.25">
      <c r="A10">
        <v>2</v>
      </c>
      <c r="B10">
        <v>28</v>
      </c>
      <c r="C10" t="s">
        <v>176</v>
      </c>
      <c r="D10" t="s">
        <v>11348</v>
      </c>
      <c r="E10">
        <v>129264</v>
      </c>
      <c r="F10" t="s">
        <v>11360</v>
      </c>
      <c r="G10" t="s">
        <v>450</v>
      </c>
      <c r="H10" t="s">
        <v>900</v>
      </c>
      <c r="I10" t="s">
        <v>11361</v>
      </c>
      <c r="J10" t="s">
        <v>11362</v>
      </c>
      <c r="K10">
        <v>21.81</v>
      </c>
      <c r="L10">
        <v>28.6</v>
      </c>
      <c r="M10">
        <v>6.79</v>
      </c>
      <c r="N10">
        <v>13.58</v>
      </c>
      <c r="O10">
        <v>470547</v>
      </c>
      <c r="Q10">
        <v>0</v>
      </c>
      <c r="U10">
        <v>470547</v>
      </c>
      <c r="V10" t="s">
        <v>10418</v>
      </c>
    </row>
    <row r="11" spans="1:22" x14ac:dyDescent="0.25">
      <c r="A11">
        <v>2</v>
      </c>
      <c r="B11">
        <v>28</v>
      </c>
      <c r="C11" t="s">
        <v>176</v>
      </c>
      <c r="D11" t="s">
        <v>11</v>
      </c>
      <c r="E11">
        <v>127224</v>
      </c>
      <c r="F11" t="s">
        <v>11359</v>
      </c>
      <c r="G11" t="s">
        <v>450</v>
      </c>
      <c r="H11" t="s">
        <v>900</v>
      </c>
      <c r="I11" t="s">
        <v>10444</v>
      </c>
      <c r="J11" t="s">
        <v>5376</v>
      </c>
      <c r="K11">
        <v>13.27</v>
      </c>
      <c r="L11">
        <v>15.75</v>
      </c>
      <c r="M11">
        <v>2.48</v>
      </c>
      <c r="N11">
        <v>12.4</v>
      </c>
      <c r="O11">
        <v>854392</v>
      </c>
      <c r="Q11">
        <v>0</v>
      </c>
      <c r="R11">
        <v>1112813.267</v>
      </c>
      <c r="S11">
        <v>1168453.93035</v>
      </c>
      <c r="T11">
        <v>314061.93035000004</v>
      </c>
      <c r="U11">
        <v>1168453.93035</v>
      </c>
      <c r="V11" t="s">
        <v>11357</v>
      </c>
    </row>
    <row r="12" spans="1:22" x14ac:dyDescent="0.25">
      <c r="A12">
        <v>1</v>
      </c>
      <c r="B12">
        <v>19</v>
      </c>
      <c r="C12" t="s">
        <v>90</v>
      </c>
      <c r="D12" t="s">
        <v>11348</v>
      </c>
      <c r="E12">
        <v>127818.01</v>
      </c>
      <c r="G12" t="s">
        <v>5813</v>
      </c>
      <c r="H12" t="s">
        <v>900</v>
      </c>
      <c r="I12" t="s">
        <v>11363</v>
      </c>
      <c r="J12" t="s">
        <v>5816</v>
      </c>
      <c r="K12">
        <v>2.31</v>
      </c>
      <c r="L12">
        <v>2.4300000000000002</v>
      </c>
      <c r="M12">
        <v>0.12</v>
      </c>
      <c r="N12">
        <v>0</v>
      </c>
      <c r="Q12">
        <v>0</v>
      </c>
      <c r="U12">
        <v>0</v>
      </c>
      <c r="V12" t="s">
        <v>11352</v>
      </c>
    </row>
    <row r="13" spans="1:22" x14ac:dyDescent="0.25">
      <c r="A13">
        <v>4</v>
      </c>
      <c r="B13">
        <v>47</v>
      </c>
      <c r="C13" t="s">
        <v>94</v>
      </c>
      <c r="D13" t="s">
        <v>11354</v>
      </c>
      <c r="E13">
        <v>129296</v>
      </c>
      <c r="F13" t="s">
        <v>11359</v>
      </c>
      <c r="G13" t="s">
        <v>1011</v>
      </c>
      <c r="H13" t="s">
        <v>900</v>
      </c>
      <c r="I13" t="s">
        <v>11364</v>
      </c>
      <c r="J13" t="s">
        <v>6771</v>
      </c>
      <c r="K13">
        <v>4.3600000000000003</v>
      </c>
      <c r="L13">
        <v>9.25</v>
      </c>
      <c r="M13">
        <v>4.8899999999999997</v>
      </c>
      <c r="N13">
        <v>19.559999999999999</v>
      </c>
      <c r="O13">
        <v>2704000</v>
      </c>
      <c r="Q13">
        <v>0</v>
      </c>
      <c r="R13">
        <v>2402992.85</v>
      </c>
      <c r="S13">
        <v>2523142.4925000002</v>
      </c>
      <c r="T13">
        <v>-180857.50749999983</v>
      </c>
      <c r="U13">
        <v>2523142.4925000002</v>
      </c>
      <c r="V13" t="s">
        <v>11365</v>
      </c>
    </row>
    <row r="14" spans="1:22" x14ac:dyDescent="0.25">
      <c r="A14">
        <v>4</v>
      </c>
      <c r="B14">
        <v>47</v>
      </c>
      <c r="C14" t="s">
        <v>94</v>
      </c>
      <c r="D14" t="s">
        <v>11348</v>
      </c>
      <c r="E14">
        <v>127997</v>
      </c>
      <c r="F14" t="s">
        <v>11366</v>
      </c>
      <c r="G14" t="s">
        <v>363</v>
      </c>
      <c r="H14" t="s">
        <v>900</v>
      </c>
      <c r="I14" t="s">
        <v>10444</v>
      </c>
      <c r="J14" t="s">
        <v>5970</v>
      </c>
      <c r="K14">
        <v>19.68</v>
      </c>
      <c r="L14">
        <v>22.94</v>
      </c>
      <c r="M14">
        <v>3.26</v>
      </c>
      <c r="N14">
        <v>9.4050999999999991</v>
      </c>
      <c r="O14">
        <v>1142000</v>
      </c>
      <c r="P14">
        <v>900727.47</v>
      </c>
      <c r="Q14">
        <v>945763.84349999996</v>
      </c>
      <c r="T14">
        <v>-196236.15650000004</v>
      </c>
      <c r="U14">
        <v>945763.84349999996</v>
      </c>
      <c r="V14" t="s">
        <v>11357</v>
      </c>
    </row>
    <row r="15" spans="1:22" x14ac:dyDescent="0.25">
      <c r="A15">
        <v>4</v>
      </c>
      <c r="B15">
        <v>47</v>
      </c>
      <c r="C15" t="s">
        <v>94</v>
      </c>
      <c r="D15" t="s">
        <v>11348</v>
      </c>
      <c r="E15">
        <v>127371</v>
      </c>
      <c r="F15" t="s">
        <v>11367</v>
      </c>
      <c r="G15" t="s">
        <v>9599</v>
      </c>
      <c r="H15" t="s">
        <v>900</v>
      </c>
      <c r="I15" t="s">
        <v>5472</v>
      </c>
      <c r="J15" t="s">
        <v>11368</v>
      </c>
      <c r="K15">
        <v>5.45</v>
      </c>
      <c r="L15">
        <v>9.07</v>
      </c>
      <c r="M15">
        <v>3.62</v>
      </c>
      <c r="N15">
        <v>7.24</v>
      </c>
      <c r="O15">
        <v>1077743</v>
      </c>
      <c r="Q15">
        <v>0</v>
      </c>
      <c r="U15">
        <v>1077743</v>
      </c>
      <c r="V15" t="s">
        <v>11357</v>
      </c>
    </row>
    <row r="16" spans="1:22" x14ac:dyDescent="0.25">
      <c r="A16">
        <v>1</v>
      </c>
      <c r="B16">
        <v>17</v>
      </c>
      <c r="C16" t="s">
        <v>186</v>
      </c>
      <c r="D16" t="s">
        <v>11348</v>
      </c>
      <c r="E16">
        <v>127133</v>
      </c>
      <c r="F16" t="s">
        <v>11366</v>
      </c>
      <c r="G16" t="s">
        <v>116</v>
      </c>
      <c r="H16" t="s">
        <v>900</v>
      </c>
      <c r="I16" t="s">
        <v>4135</v>
      </c>
      <c r="J16" t="s">
        <v>5312</v>
      </c>
      <c r="K16">
        <v>17.05</v>
      </c>
      <c r="L16">
        <v>20.97</v>
      </c>
      <c r="M16">
        <v>3.92</v>
      </c>
      <c r="N16">
        <v>7.84</v>
      </c>
      <c r="O16">
        <v>450694</v>
      </c>
      <c r="P16">
        <v>429231.75</v>
      </c>
      <c r="Q16">
        <v>450693.33750000002</v>
      </c>
      <c r="T16">
        <v>-0.66249999997671694</v>
      </c>
      <c r="U16">
        <v>450693.33750000002</v>
      </c>
      <c r="V16" t="s">
        <v>11357</v>
      </c>
    </row>
    <row r="17" spans="1:22" x14ac:dyDescent="0.25">
      <c r="A17">
        <v>1</v>
      </c>
      <c r="B17">
        <v>17</v>
      </c>
      <c r="C17" t="s">
        <v>186</v>
      </c>
      <c r="D17" t="s">
        <v>11348</v>
      </c>
      <c r="E17">
        <v>128745</v>
      </c>
      <c r="F17" t="s">
        <v>11349</v>
      </c>
      <c r="G17" t="s">
        <v>1222</v>
      </c>
      <c r="H17" t="s">
        <v>900</v>
      </c>
      <c r="I17" t="s">
        <v>11353</v>
      </c>
      <c r="J17" t="s">
        <v>11369</v>
      </c>
      <c r="K17">
        <v>7.45</v>
      </c>
      <c r="L17">
        <v>17.61</v>
      </c>
      <c r="M17">
        <v>10.16</v>
      </c>
      <c r="N17">
        <v>20.878799999999998</v>
      </c>
      <c r="O17">
        <v>1468205</v>
      </c>
      <c r="Q17">
        <v>0</v>
      </c>
      <c r="U17">
        <v>1468205</v>
      </c>
      <c r="V17" t="s">
        <v>11352</v>
      </c>
    </row>
    <row r="18" spans="1:22" x14ac:dyDescent="0.25">
      <c r="A18">
        <v>3</v>
      </c>
      <c r="B18">
        <v>38</v>
      </c>
      <c r="C18" t="s">
        <v>188</v>
      </c>
      <c r="D18" t="s">
        <v>11348</v>
      </c>
      <c r="E18">
        <v>127330.01</v>
      </c>
      <c r="G18" t="s">
        <v>3724</v>
      </c>
      <c r="H18" t="s">
        <v>900</v>
      </c>
      <c r="I18" t="s">
        <v>11370</v>
      </c>
      <c r="J18" t="s">
        <v>11371</v>
      </c>
      <c r="K18">
        <v>2.72</v>
      </c>
      <c r="L18">
        <v>2.78</v>
      </c>
      <c r="M18">
        <v>0.06</v>
      </c>
      <c r="N18">
        <v>0</v>
      </c>
      <c r="Q18">
        <v>0</v>
      </c>
      <c r="U18">
        <v>0</v>
      </c>
      <c r="V18" t="s">
        <v>11352</v>
      </c>
    </row>
    <row r="19" spans="1:22" x14ac:dyDescent="0.25">
      <c r="A19">
        <v>1</v>
      </c>
      <c r="B19">
        <v>19</v>
      </c>
      <c r="C19" t="s">
        <v>192</v>
      </c>
      <c r="D19" t="s">
        <v>11348</v>
      </c>
      <c r="E19">
        <v>129089</v>
      </c>
      <c r="F19" t="s">
        <v>11367</v>
      </c>
      <c r="G19" t="s">
        <v>545</v>
      </c>
      <c r="H19" t="s">
        <v>900</v>
      </c>
      <c r="I19" t="s">
        <v>11353</v>
      </c>
      <c r="J19" t="s">
        <v>11372</v>
      </c>
      <c r="K19">
        <v>4.7</v>
      </c>
      <c r="L19">
        <v>10.48</v>
      </c>
      <c r="M19">
        <v>5.78</v>
      </c>
      <c r="N19">
        <v>15.35168</v>
      </c>
      <c r="O19">
        <v>1079873</v>
      </c>
      <c r="Q19">
        <v>0</v>
      </c>
      <c r="U19">
        <v>1079873</v>
      </c>
      <c r="V19" t="s">
        <v>11352</v>
      </c>
    </row>
    <row r="20" spans="1:22" x14ac:dyDescent="0.25">
      <c r="A20">
        <v>1</v>
      </c>
      <c r="B20">
        <v>19</v>
      </c>
      <c r="C20" t="s">
        <v>192</v>
      </c>
      <c r="D20" t="s">
        <v>11354</v>
      </c>
      <c r="E20">
        <v>129152</v>
      </c>
      <c r="F20" t="s">
        <v>11349</v>
      </c>
      <c r="G20" t="s">
        <v>401</v>
      </c>
      <c r="H20" t="s">
        <v>900</v>
      </c>
      <c r="I20" t="s">
        <v>11353</v>
      </c>
      <c r="J20" t="s">
        <v>6566</v>
      </c>
      <c r="K20">
        <v>30.1</v>
      </c>
      <c r="L20">
        <v>38.65</v>
      </c>
      <c r="M20">
        <v>8.5500000000000007</v>
      </c>
      <c r="N20">
        <v>17.100000000000001</v>
      </c>
      <c r="O20">
        <v>1202985</v>
      </c>
      <c r="Q20">
        <v>0</v>
      </c>
      <c r="U20">
        <v>1202985</v>
      </c>
      <c r="V20" t="s">
        <v>11352</v>
      </c>
    </row>
    <row r="21" spans="1:22" x14ac:dyDescent="0.25">
      <c r="A21">
        <v>2</v>
      </c>
      <c r="B21">
        <v>27</v>
      </c>
      <c r="C21" t="s">
        <v>194</v>
      </c>
      <c r="D21" t="s">
        <v>11354</v>
      </c>
      <c r="E21">
        <v>129246</v>
      </c>
      <c r="F21" t="s">
        <v>11366</v>
      </c>
      <c r="G21" t="s">
        <v>5178</v>
      </c>
      <c r="H21" t="s">
        <v>900</v>
      </c>
      <c r="I21" t="s">
        <v>11361</v>
      </c>
      <c r="J21" t="s">
        <v>6725</v>
      </c>
      <c r="K21">
        <v>0</v>
      </c>
      <c r="L21">
        <v>7.55</v>
      </c>
      <c r="M21">
        <v>7.55</v>
      </c>
      <c r="N21">
        <v>15.1</v>
      </c>
      <c r="O21">
        <v>1649391</v>
      </c>
      <c r="P21">
        <v>448607.8</v>
      </c>
      <c r="Q21">
        <v>471038.19</v>
      </c>
      <c r="T21">
        <v>-1178352.81</v>
      </c>
      <c r="U21">
        <v>471038.19</v>
      </c>
      <c r="V21" t="s">
        <v>10418</v>
      </c>
    </row>
    <row r="22" spans="1:22" x14ac:dyDescent="0.25">
      <c r="A22">
        <v>2</v>
      </c>
      <c r="B22">
        <v>27</v>
      </c>
      <c r="C22" t="s">
        <v>194</v>
      </c>
      <c r="D22" t="s">
        <v>11348</v>
      </c>
      <c r="E22">
        <v>127163</v>
      </c>
      <c r="F22" t="s">
        <v>11359</v>
      </c>
      <c r="G22" t="s">
        <v>2362</v>
      </c>
      <c r="H22" t="s">
        <v>900</v>
      </c>
      <c r="I22" t="s">
        <v>5328</v>
      </c>
      <c r="J22" t="s">
        <v>5327</v>
      </c>
      <c r="K22">
        <v>0</v>
      </c>
      <c r="L22">
        <v>8.43</v>
      </c>
      <c r="M22">
        <v>8.43</v>
      </c>
      <c r="N22">
        <v>16.86</v>
      </c>
      <c r="O22">
        <v>500405</v>
      </c>
      <c r="Q22">
        <v>0</v>
      </c>
      <c r="R22">
        <v>479380</v>
      </c>
      <c r="S22">
        <v>503349</v>
      </c>
      <c r="T22">
        <v>2944</v>
      </c>
      <c r="U22">
        <v>503349</v>
      </c>
      <c r="V22" t="s">
        <v>10418</v>
      </c>
    </row>
    <row r="23" spans="1:22" x14ac:dyDescent="0.25">
      <c r="A23">
        <v>2</v>
      </c>
      <c r="B23">
        <v>27</v>
      </c>
      <c r="C23" t="s">
        <v>194</v>
      </c>
      <c r="D23" t="s">
        <v>11348</v>
      </c>
      <c r="E23">
        <v>129252</v>
      </c>
      <c r="F23" t="s">
        <v>11359</v>
      </c>
      <c r="G23" t="s">
        <v>2026</v>
      </c>
      <c r="H23" t="s">
        <v>900</v>
      </c>
      <c r="I23" t="s">
        <v>5328</v>
      </c>
      <c r="J23" t="s">
        <v>6734</v>
      </c>
      <c r="K23">
        <v>0</v>
      </c>
      <c r="L23">
        <v>1.1299999999999999</v>
      </c>
      <c r="M23">
        <v>1.1299999999999999</v>
      </c>
      <c r="N23">
        <v>2.2599999999999998</v>
      </c>
      <c r="O23">
        <v>62998</v>
      </c>
      <c r="Q23">
        <v>0</v>
      </c>
      <c r="R23">
        <v>96682</v>
      </c>
      <c r="S23">
        <v>101516.1</v>
      </c>
      <c r="T23">
        <v>38518.100000000006</v>
      </c>
      <c r="U23">
        <v>101516.1</v>
      </c>
      <c r="V23" t="s">
        <v>10418</v>
      </c>
    </row>
    <row r="24" spans="1:22" x14ac:dyDescent="0.25">
      <c r="A24">
        <v>1</v>
      </c>
      <c r="B24">
        <v>18</v>
      </c>
      <c r="C24" t="s">
        <v>32</v>
      </c>
      <c r="D24" t="s">
        <v>11348</v>
      </c>
      <c r="E24">
        <v>129103</v>
      </c>
      <c r="F24" t="s">
        <v>11359</v>
      </c>
      <c r="G24" t="s">
        <v>390</v>
      </c>
      <c r="H24" t="s">
        <v>900</v>
      </c>
      <c r="I24" t="s">
        <v>11353</v>
      </c>
      <c r="J24" t="s">
        <v>6534</v>
      </c>
      <c r="K24">
        <v>7.6</v>
      </c>
      <c r="L24">
        <v>11.07</v>
      </c>
      <c r="M24">
        <v>3.47</v>
      </c>
      <c r="N24">
        <v>6.94</v>
      </c>
      <c r="O24">
        <v>573900</v>
      </c>
      <c r="Q24">
        <v>0</v>
      </c>
      <c r="R24">
        <v>574956.34</v>
      </c>
      <c r="S24">
        <v>603704.15700000001</v>
      </c>
      <c r="T24">
        <v>29804.157000000007</v>
      </c>
      <c r="U24">
        <v>603704.15700000001</v>
      </c>
      <c r="V24" t="s">
        <v>11352</v>
      </c>
    </row>
    <row r="25" spans="1:22" x14ac:dyDescent="0.25">
      <c r="A25">
        <v>1</v>
      </c>
      <c r="B25">
        <v>18</v>
      </c>
      <c r="C25" t="s">
        <v>32</v>
      </c>
      <c r="D25" t="s">
        <v>11348</v>
      </c>
      <c r="E25">
        <v>129104</v>
      </c>
      <c r="F25" t="s">
        <v>11359</v>
      </c>
      <c r="G25" t="s">
        <v>139</v>
      </c>
      <c r="H25" t="s">
        <v>900</v>
      </c>
      <c r="I25" t="s">
        <v>11353</v>
      </c>
      <c r="J25" t="s">
        <v>6535</v>
      </c>
      <c r="K25">
        <v>0</v>
      </c>
      <c r="L25">
        <v>3.1</v>
      </c>
      <c r="M25">
        <v>3.1</v>
      </c>
      <c r="N25">
        <v>6.2</v>
      </c>
      <c r="O25">
        <v>540810</v>
      </c>
      <c r="Q25">
        <v>0</v>
      </c>
      <c r="R25">
        <v>554195.75</v>
      </c>
      <c r="S25">
        <v>581905.53749999998</v>
      </c>
      <c r="T25">
        <v>41095.537499999977</v>
      </c>
      <c r="U25">
        <v>581905.53749999998</v>
      </c>
      <c r="V25" t="s">
        <v>11352</v>
      </c>
    </row>
    <row r="26" spans="1:22" x14ac:dyDescent="0.25">
      <c r="A26">
        <v>1</v>
      </c>
      <c r="B26">
        <v>18</v>
      </c>
      <c r="C26" t="s">
        <v>32</v>
      </c>
      <c r="D26" t="s">
        <v>11348</v>
      </c>
      <c r="E26">
        <v>127094.01</v>
      </c>
      <c r="G26" t="s">
        <v>50</v>
      </c>
      <c r="H26" t="s">
        <v>900</v>
      </c>
      <c r="I26" t="s">
        <v>11353</v>
      </c>
      <c r="J26" t="s">
        <v>11373</v>
      </c>
      <c r="K26">
        <v>7.09</v>
      </c>
      <c r="L26">
        <v>10.37</v>
      </c>
      <c r="M26">
        <v>3.28</v>
      </c>
      <c r="N26">
        <v>0</v>
      </c>
      <c r="Q26">
        <v>0</v>
      </c>
      <c r="U26">
        <v>0</v>
      </c>
      <c r="V26" t="s">
        <v>11352</v>
      </c>
    </row>
    <row r="27" spans="1:22" x14ac:dyDescent="0.25">
      <c r="A27">
        <v>1</v>
      </c>
      <c r="B27">
        <v>18</v>
      </c>
      <c r="C27" t="s">
        <v>32</v>
      </c>
      <c r="D27" t="s">
        <v>11348</v>
      </c>
      <c r="E27">
        <v>129110</v>
      </c>
      <c r="F27" t="s">
        <v>11349</v>
      </c>
      <c r="G27" t="s">
        <v>390</v>
      </c>
      <c r="H27" t="s">
        <v>900</v>
      </c>
      <c r="I27" t="s">
        <v>10444</v>
      </c>
      <c r="J27" t="s">
        <v>11374</v>
      </c>
      <c r="K27">
        <v>23.1</v>
      </c>
      <c r="L27">
        <v>25.04</v>
      </c>
      <c r="M27">
        <v>1.94</v>
      </c>
      <c r="N27">
        <v>9.6999999999999993</v>
      </c>
      <c r="O27">
        <v>1018500</v>
      </c>
      <c r="Q27">
        <v>0</v>
      </c>
      <c r="U27">
        <v>1018500</v>
      </c>
      <c r="V27" t="s">
        <v>11357</v>
      </c>
    </row>
    <row r="28" spans="1:22" x14ac:dyDescent="0.25">
      <c r="A28">
        <v>2</v>
      </c>
      <c r="B28">
        <v>28</v>
      </c>
      <c r="C28" t="s">
        <v>197</v>
      </c>
      <c r="D28" t="s">
        <v>11354</v>
      </c>
      <c r="E28">
        <v>127221</v>
      </c>
      <c r="F28" t="s">
        <v>11360</v>
      </c>
      <c r="G28" t="s">
        <v>2782</v>
      </c>
      <c r="H28" t="s">
        <v>900</v>
      </c>
      <c r="I28" t="s">
        <v>11361</v>
      </c>
      <c r="J28" t="s">
        <v>11375</v>
      </c>
      <c r="K28">
        <v>5.93</v>
      </c>
      <c r="L28">
        <v>15.63</v>
      </c>
      <c r="M28">
        <v>9.6999999999999993</v>
      </c>
      <c r="N28">
        <v>19.399999999999999</v>
      </c>
      <c r="O28">
        <v>630000</v>
      </c>
      <c r="Q28">
        <v>0</v>
      </c>
      <c r="U28">
        <v>630000</v>
      </c>
      <c r="V28" t="s">
        <v>10418</v>
      </c>
    </row>
    <row r="29" spans="1:22" x14ac:dyDescent="0.25">
      <c r="A29">
        <v>2</v>
      </c>
      <c r="B29">
        <v>28</v>
      </c>
      <c r="C29" t="s">
        <v>197</v>
      </c>
      <c r="D29" t="s">
        <v>11354</v>
      </c>
      <c r="E29">
        <v>129260</v>
      </c>
      <c r="F29" t="s">
        <v>11360</v>
      </c>
      <c r="G29" t="s">
        <v>369</v>
      </c>
      <c r="H29" t="s">
        <v>900</v>
      </c>
      <c r="I29" t="s">
        <v>10444</v>
      </c>
      <c r="J29" t="s">
        <v>11376</v>
      </c>
      <c r="K29">
        <v>17.739999999999998</v>
      </c>
      <c r="L29">
        <v>21.52</v>
      </c>
      <c r="M29">
        <v>3.78</v>
      </c>
      <c r="N29">
        <v>7.56</v>
      </c>
      <c r="O29">
        <v>1222452</v>
      </c>
      <c r="Q29">
        <v>0</v>
      </c>
      <c r="U29">
        <v>1222452</v>
      </c>
      <c r="V29" t="s">
        <v>11357</v>
      </c>
    </row>
    <row r="30" spans="1:22" x14ac:dyDescent="0.25">
      <c r="A30">
        <v>2</v>
      </c>
      <c r="B30">
        <v>28</v>
      </c>
      <c r="C30" t="s">
        <v>197</v>
      </c>
      <c r="D30" t="s">
        <v>11354</v>
      </c>
      <c r="E30">
        <v>129261</v>
      </c>
      <c r="F30" t="s">
        <v>11360</v>
      </c>
      <c r="G30" t="s">
        <v>1124</v>
      </c>
      <c r="H30" t="s">
        <v>900</v>
      </c>
      <c r="I30" t="s">
        <v>10444</v>
      </c>
      <c r="J30" t="s">
        <v>11377</v>
      </c>
      <c r="K30">
        <v>0</v>
      </c>
      <c r="L30">
        <v>0.63</v>
      </c>
      <c r="M30">
        <v>0.63</v>
      </c>
      <c r="N30">
        <v>2.52</v>
      </c>
      <c r="O30">
        <v>310905</v>
      </c>
      <c r="Q30">
        <v>0</v>
      </c>
      <c r="U30">
        <v>310905</v>
      </c>
      <c r="V30" t="s">
        <v>11357</v>
      </c>
    </row>
    <row r="31" spans="1:22" x14ac:dyDescent="0.25">
      <c r="A31">
        <v>2</v>
      </c>
      <c r="B31">
        <v>28</v>
      </c>
      <c r="C31" t="s">
        <v>197</v>
      </c>
      <c r="D31" t="s">
        <v>11354</v>
      </c>
      <c r="E31">
        <v>129258</v>
      </c>
      <c r="F31" t="s">
        <v>11366</v>
      </c>
      <c r="G31" t="s">
        <v>676</v>
      </c>
      <c r="H31" t="s">
        <v>900</v>
      </c>
      <c r="I31" t="s">
        <v>11361</v>
      </c>
      <c r="J31" t="s">
        <v>6740</v>
      </c>
      <c r="K31">
        <v>7.35</v>
      </c>
      <c r="L31">
        <v>11.43</v>
      </c>
      <c r="M31">
        <v>4.08</v>
      </c>
      <c r="N31">
        <v>16.32</v>
      </c>
      <c r="O31">
        <v>556104</v>
      </c>
      <c r="P31">
        <v>507650.68</v>
      </c>
      <c r="Q31">
        <v>533033.21400000004</v>
      </c>
      <c r="T31">
        <v>-23070.785999999964</v>
      </c>
      <c r="U31">
        <v>533033.21400000004</v>
      </c>
      <c r="V31" t="s">
        <v>10418</v>
      </c>
    </row>
    <row r="32" spans="1:22" x14ac:dyDescent="0.25">
      <c r="A32">
        <v>2</v>
      </c>
      <c r="B32">
        <v>27</v>
      </c>
      <c r="C32" t="s">
        <v>199</v>
      </c>
      <c r="D32" t="s">
        <v>11</v>
      </c>
      <c r="E32">
        <v>127156</v>
      </c>
      <c r="F32" t="s">
        <v>11359</v>
      </c>
      <c r="G32" t="s">
        <v>450</v>
      </c>
      <c r="H32" t="s">
        <v>900</v>
      </c>
      <c r="I32" t="s">
        <v>10444</v>
      </c>
      <c r="J32" t="s">
        <v>5321</v>
      </c>
      <c r="K32">
        <v>14.96</v>
      </c>
      <c r="L32">
        <v>17.91</v>
      </c>
      <c r="M32">
        <v>2.95</v>
      </c>
      <c r="N32">
        <v>11.8</v>
      </c>
      <c r="O32">
        <v>2082461</v>
      </c>
      <c r="Q32">
        <v>0</v>
      </c>
      <c r="R32">
        <v>2102557.4539999999</v>
      </c>
      <c r="S32">
        <v>2207685.3267000001</v>
      </c>
      <c r="T32">
        <v>125224.32670000009</v>
      </c>
      <c r="U32">
        <v>2207685.3267000001</v>
      </c>
      <c r="V32" t="s">
        <v>11357</v>
      </c>
    </row>
    <row r="33" spans="1:22" x14ac:dyDescent="0.25">
      <c r="A33">
        <v>2</v>
      </c>
      <c r="B33">
        <v>27</v>
      </c>
      <c r="C33" t="s">
        <v>199</v>
      </c>
      <c r="D33" t="s">
        <v>11</v>
      </c>
      <c r="E33">
        <v>127157</v>
      </c>
      <c r="F33" t="s">
        <v>11359</v>
      </c>
      <c r="G33" t="s">
        <v>555</v>
      </c>
      <c r="H33" t="s">
        <v>900</v>
      </c>
      <c r="I33" t="s">
        <v>10444</v>
      </c>
      <c r="J33" t="s">
        <v>5323</v>
      </c>
      <c r="K33">
        <v>16.46</v>
      </c>
      <c r="L33">
        <v>16.79</v>
      </c>
      <c r="M33">
        <v>0.33</v>
      </c>
      <c r="N33">
        <v>1.65</v>
      </c>
      <c r="O33">
        <v>217980</v>
      </c>
      <c r="Q33">
        <v>0</v>
      </c>
      <c r="R33">
        <v>395580.12300000002</v>
      </c>
      <c r="S33">
        <v>415359.12915000005</v>
      </c>
      <c r="T33">
        <v>197379.12915000005</v>
      </c>
      <c r="U33">
        <v>415359.12915000005</v>
      </c>
      <c r="V33" t="s">
        <v>11357</v>
      </c>
    </row>
    <row r="34" spans="1:22" x14ac:dyDescent="0.25">
      <c r="A34">
        <v>2</v>
      </c>
      <c r="B34">
        <v>27</v>
      </c>
      <c r="C34" t="s">
        <v>199</v>
      </c>
      <c r="D34" t="s">
        <v>10721</v>
      </c>
      <c r="E34">
        <v>128846</v>
      </c>
      <c r="F34" t="s">
        <v>11378</v>
      </c>
      <c r="G34" t="s">
        <v>114</v>
      </c>
      <c r="H34" t="s">
        <v>10721</v>
      </c>
      <c r="I34" t="s">
        <v>10444</v>
      </c>
      <c r="J34" t="s">
        <v>6377</v>
      </c>
      <c r="K34">
        <v>18.04</v>
      </c>
      <c r="L34">
        <v>24.55</v>
      </c>
      <c r="M34">
        <v>6.51</v>
      </c>
      <c r="N34">
        <v>26.04</v>
      </c>
      <c r="O34">
        <v>3558825</v>
      </c>
      <c r="Q34">
        <v>0</v>
      </c>
      <c r="U34">
        <v>3558825</v>
      </c>
      <c r="V34" t="s">
        <v>11357</v>
      </c>
    </row>
    <row r="35" spans="1:22" x14ac:dyDescent="0.25">
      <c r="A35">
        <v>3</v>
      </c>
      <c r="B35">
        <v>37</v>
      </c>
      <c r="C35" t="s">
        <v>54</v>
      </c>
      <c r="D35" t="s">
        <v>11348</v>
      </c>
      <c r="E35">
        <v>127300.01</v>
      </c>
      <c r="G35" t="s">
        <v>363</v>
      </c>
      <c r="H35" t="s">
        <v>900</v>
      </c>
      <c r="I35" t="s">
        <v>4135</v>
      </c>
      <c r="J35" t="s">
        <v>11379</v>
      </c>
      <c r="K35">
        <v>0.89</v>
      </c>
      <c r="L35">
        <v>1.1000000000000001</v>
      </c>
      <c r="M35">
        <v>0.21</v>
      </c>
      <c r="N35">
        <v>0</v>
      </c>
      <c r="Q35">
        <v>0</v>
      </c>
      <c r="U35">
        <v>0</v>
      </c>
      <c r="V35" t="s">
        <v>11357</v>
      </c>
    </row>
    <row r="36" spans="1:22" x14ac:dyDescent="0.25">
      <c r="A36">
        <v>3</v>
      </c>
      <c r="B36">
        <v>37</v>
      </c>
      <c r="C36" t="s">
        <v>54</v>
      </c>
      <c r="D36" t="s">
        <v>11</v>
      </c>
      <c r="E36">
        <v>127288</v>
      </c>
      <c r="F36" t="s">
        <v>11358</v>
      </c>
      <c r="G36" t="s">
        <v>679</v>
      </c>
      <c r="H36" t="s">
        <v>900</v>
      </c>
      <c r="I36" t="s">
        <v>10444</v>
      </c>
      <c r="J36" t="s">
        <v>5412</v>
      </c>
      <c r="K36">
        <v>6.42</v>
      </c>
      <c r="L36">
        <v>8.77</v>
      </c>
      <c r="M36">
        <v>2.35</v>
      </c>
      <c r="N36">
        <v>9.4</v>
      </c>
      <c r="O36">
        <v>1380413</v>
      </c>
      <c r="Q36">
        <v>0</v>
      </c>
      <c r="U36">
        <v>1380413</v>
      </c>
      <c r="V36" t="s">
        <v>11357</v>
      </c>
    </row>
    <row r="37" spans="1:22" x14ac:dyDescent="0.25">
      <c r="A37">
        <v>3</v>
      </c>
      <c r="B37">
        <v>37</v>
      </c>
      <c r="C37" t="s">
        <v>54</v>
      </c>
      <c r="D37" t="s">
        <v>11348</v>
      </c>
      <c r="E37">
        <v>127307.01</v>
      </c>
      <c r="G37" t="s">
        <v>665</v>
      </c>
      <c r="H37" t="s">
        <v>900</v>
      </c>
      <c r="I37" t="s">
        <v>10444</v>
      </c>
      <c r="J37" t="s">
        <v>11380</v>
      </c>
      <c r="K37">
        <v>10.35</v>
      </c>
      <c r="L37">
        <v>10.62</v>
      </c>
      <c r="M37">
        <v>0.27</v>
      </c>
      <c r="N37">
        <v>0</v>
      </c>
      <c r="Q37">
        <v>0</v>
      </c>
      <c r="U37">
        <v>0</v>
      </c>
      <c r="V37" t="s">
        <v>11357</v>
      </c>
    </row>
    <row r="38" spans="1:22" x14ac:dyDescent="0.25">
      <c r="A38">
        <v>3</v>
      </c>
      <c r="B38">
        <v>37</v>
      </c>
      <c r="C38" t="s">
        <v>54</v>
      </c>
      <c r="D38" t="s">
        <v>11</v>
      </c>
      <c r="E38">
        <v>129213</v>
      </c>
      <c r="F38" t="s">
        <v>11360</v>
      </c>
      <c r="G38" t="s">
        <v>555</v>
      </c>
      <c r="H38" t="s">
        <v>900</v>
      </c>
      <c r="I38" t="s">
        <v>10444</v>
      </c>
      <c r="J38" t="s">
        <v>11381</v>
      </c>
      <c r="K38">
        <v>8.1300000000000008</v>
      </c>
      <c r="L38">
        <v>10.220000000000001</v>
      </c>
      <c r="M38">
        <v>2.09</v>
      </c>
      <c r="N38">
        <v>10.45</v>
      </c>
      <c r="O38">
        <v>1533956</v>
      </c>
      <c r="Q38">
        <v>0</v>
      </c>
      <c r="U38">
        <v>1533956</v>
      </c>
      <c r="V38" t="s">
        <v>11357</v>
      </c>
    </row>
    <row r="39" spans="1:22" x14ac:dyDescent="0.25">
      <c r="A39">
        <v>3</v>
      </c>
      <c r="B39">
        <v>37</v>
      </c>
      <c r="C39" t="s">
        <v>54</v>
      </c>
      <c r="D39" t="s">
        <v>11</v>
      </c>
      <c r="E39">
        <v>129226</v>
      </c>
      <c r="F39" t="s">
        <v>11367</v>
      </c>
      <c r="G39" t="s">
        <v>555</v>
      </c>
      <c r="H39" t="s">
        <v>900</v>
      </c>
      <c r="I39" t="s">
        <v>10444</v>
      </c>
      <c r="J39" t="s">
        <v>11382</v>
      </c>
      <c r="K39">
        <v>21.9</v>
      </c>
      <c r="L39">
        <v>23.83</v>
      </c>
      <c r="M39">
        <v>1.93</v>
      </c>
      <c r="N39">
        <v>9.65</v>
      </c>
      <c r="O39">
        <v>1416524</v>
      </c>
      <c r="Q39">
        <v>0</v>
      </c>
      <c r="U39">
        <v>1416524</v>
      </c>
      <c r="V39" t="s">
        <v>11357</v>
      </c>
    </row>
    <row r="40" spans="1:22" x14ac:dyDescent="0.25">
      <c r="A40">
        <v>3</v>
      </c>
      <c r="B40">
        <v>37</v>
      </c>
      <c r="C40" t="s">
        <v>54</v>
      </c>
      <c r="D40" t="s">
        <v>11</v>
      </c>
      <c r="E40">
        <v>129228</v>
      </c>
      <c r="F40" t="s">
        <v>11360</v>
      </c>
      <c r="G40" t="s">
        <v>913</v>
      </c>
      <c r="H40" t="s">
        <v>900</v>
      </c>
      <c r="I40" t="s">
        <v>10444</v>
      </c>
      <c r="J40" t="s">
        <v>11383</v>
      </c>
      <c r="K40">
        <v>12.84</v>
      </c>
      <c r="L40">
        <v>14.83</v>
      </c>
      <c r="M40">
        <v>1.99</v>
      </c>
      <c r="N40">
        <v>9.9499999999999993</v>
      </c>
      <c r="O40">
        <v>1460561</v>
      </c>
      <c r="Q40">
        <v>0</v>
      </c>
      <c r="U40">
        <v>1460561</v>
      </c>
      <c r="V40" t="s">
        <v>11357</v>
      </c>
    </row>
    <row r="41" spans="1:22" x14ac:dyDescent="0.25">
      <c r="A41">
        <v>3</v>
      </c>
      <c r="B41">
        <v>37</v>
      </c>
      <c r="C41" t="s">
        <v>54</v>
      </c>
      <c r="D41" t="s">
        <v>11</v>
      </c>
      <c r="E41">
        <v>129178</v>
      </c>
      <c r="F41" t="s">
        <v>11366</v>
      </c>
      <c r="G41" t="s">
        <v>2986</v>
      </c>
      <c r="H41" t="s">
        <v>900</v>
      </c>
      <c r="I41" t="s">
        <v>11370</v>
      </c>
      <c r="J41" t="s">
        <v>6579</v>
      </c>
      <c r="K41">
        <v>8.24</v>
      </c>
      <c r="L41">
        <v>10.65</v>
      </c>
      <c r="M41">
        <v>2.41</v>
      </c>
      <c r="N41">
        <v>4.82</v>
      </c>
      <c r="O41">
        <v>386980</v>
      </c>
      <c r="P41">
        <v>307791.43</v>
      </c>
      <c r="Q41">
        <v>323181.00150000001</v>
      </c>
      <c r="T41">
        <v>-63798.998499999987</v>
      </c>
      <c r="U41">
        <v>323181.00150000001</v>
      </c>
      <c r="V41" t="s">
        <v>11352</v>
      </c>
    </row>
    <row r="42" spans="1:22" x14ac:dyDescent="0.25">
      <c r="A42">
        <v>3</v>
      </c>
      <c r="B42">
        <v>37</v>
      </c>
      <c r="C42" t="s">
        <v>54</v>
      </c>
      <c r="D42" t="s">
        <v>11</v>
      </c>
      <c r="E42">
        <v>129180</v>
      </c>
      <c r="F42" t="s">
        <v>11358</v>
      </c>
      <c r="G42" t="s">
        <v>679</v>
      </c>
      <c r="H42" t="s">
        <v>900</v>
      </c>
      <c r="I42" t="s">
        <v>11370</v>
      </c>
      <c r="J42" t="s">
        <v>6582</v>
      </c>
      <c r="K42">
        <v>3.87</v>
      </c>
      <c r="L42">
        <v>6.37</v>
      </c>
      <c r="M42">
        <v>2.5</v>
      </c>
      <c r="N42">
        <v>12.5</v>
      </c>
      <c r="O42">
        <v>1117856</v>
      </c>
      <c r="Q42">
        <v>0</v>
      </c>
      <c r="U42">
        <v>1117856</v>
      </c>
      <c r="V42" t="s">
        <v>11352</v>
      </c>
    </row>
    <row r="43" spans="1:22" x14ac:dyDescent="0.25">
      <c r="A43">
        <v>3</v>
      </c>
      <c r="B43">
        <v>37</v>
      </c>
      <c r="C43" t="s">
        <v>54</v>
      </c>
      <c r="D43" t="s">
        <v>10721</v>
      </c>
      <c r="E43">
        <v>127275</v>
      </c>
      <c r="F43" t="s">
        <v>11378</v>
      </c>
      <c r="G43" t="s">
        <v>108</v>
      </c>
      <c r="H43" t="s">
        <v>10721</v>
      </c>
      <c r="I43" t="s">
        <v>11384</v>
      </c>
      <c r="J43" t="s">
        <v>5407</v>
      </c>
      <c r="K43">
        <v>8.39</v>
      </c>
      <c r="L43">
        <v>12.58</v>
      </c>
      <c r="M43">
        <v>4.1900000000000004</v>
      </c>
      <c r="N43">
        <v>20.530999999999999</v>
      </c>
      <c r="O43">
        <v>4056439</v>
      </c>
      <c r="Q43">
        <v>0</v>
      </c>
      <c r="U43">
        <v>4056439</v>
      </c>
      <c r="V43" t="s">
        <v>11385</v>
      </c>
    </row>
    <row r="44" spans="1:22" x14ac:dyDescent="0.25">
      <c r="A44">
        <v>2</v>
      </c>
      <c r="B44">
        <v>27</v>
      </c>
      <c r="C44" t="s">
        <v>204</v>
      </c>
      <c r="D44" t="s">
        <v>11354</v>
      </c>
      <c r="E44">
        <v>129239</v>
      </c>
      <c r="F44" t="s">
        <v>11386</v>
      </c>
      <c r="G44" t="s">
        <v>460</v>
      </c>
      <c r="H44" t="s">
        <v>900</v>
      </c>
      <c r="I44" t="s">
        <v>11361</v>
      </c>
      <c r="J44" t="s">
        <v>11387</v>
      </c>
      <c r="K44">
        <v>8.1199999999999992</v>
      </c>
      <c r="L44">
        <v>20.2</v>
      </c>
      <c r="M44">
        <v>12.08</v>
      </c>
      <c r="N44">
        <v>24.16</v>
      </c>
      <c r="O44">
        <v>709429</v>
      </c>
      <c r="Q44">
        <v>0</v>
      </c>
      <c r="U44">
        <v>709429</v>
      </c>
      <c r="V44" t="s">
        <v>10418</v>
      </c>
    </row>
    <row r="45" spans="1:22" x14ac:dyDescent="0.25">
      <c r="A45">
        <v>2</v>
      </c>
      <c r="B45">
        <v>27</v>
      </c>
      <c r="C45" t="s">
        <v>204</v>
      </c>
      <c r="D45" t="s">
        <v>11354</v>
      </c>
      <c r="E45">
        <v>129259</v>
      </c>
      <c r="F45" t="s">
        <v>11388</v>
      </c>
      <c r="G45" t="s">
        <v>457</v>
      </c>
      <c r="H45" t="s">
        <v>900</v>
      </c>
      <c r="I45" t="s">
        <v>11389</v>
      </c>
      <c r="J45" t="s">
        <v>11390</v>
      </c>
      <c r="K45">
        <v>2.25</v>
      </c>
      <c r="L45">
        <v>5.65</v>
      </c>
      <c r="M45">
        <v>3.4</v>
      </c>
      <c r="N45">
        <v>6.8</v>
      </c>
      <c r="O45">
        <v>690131</v>
      </c>
      <c r="Q45">
        <v>0</v>
      </c>
      <c r="U45">
        <v>690131</v>
      </c>
      <c r="V45" t="s">
        <v>11352</v>
      </c>
    </row>
    <row r="46" spans="1:22" x14ac:dyDescent="0.25">
      <c r="A46">
        <v>3</v>
      </c>
      <c r="B46">
        <v>38</v>
      </c>
      <c r="C46" t="s">
        <v>206</v>
      </c>
      <c r="D46" t="s">
        <v>11348</v>
      </c>
      <c r="E46">
        <v>129223</v>
      </c>
      <c r="F46" t="s">
        <v>11360</v>
      </c>
      <c r="G46" t="s">
        <v>660</v>
      </c>
      <c r="H46" t="s">
        <v>900</v>
      </c>
      <c r="I46" t="s">
        <v>11353</v>
      </c>
      <c r="J46" t="s">
        <v>11391</v>
      </c>
      <c r="K46">
        <v>0</v>
      </c>
      <c r="L46">
        <v>9.76</v>
      </c>
      <c r="M46">
        <v>9.76</v>
      </c>
      <c r="N46">
        <v>19.52</v>
      </c>
      <c r="O46">
        <v>922320</v>
      </c>
      <c r="Q46">
        <v>0</v>
      </c>
      <c r="U46">
        <v>922320</v>
      </c>
      <c r="V46" t="s">
        <v>11352</v>
      </c>
    </row>
    <row r="47" spans="1:22" x14ac:dyDescent="0.25">
      <c r="A47">
        <v>3</v>
      </c>
      <c r="B47">
        <v>38</v>
      </c>
      <c r="C47" t="s">
        <v>206</v>
      </c>
      <c r="D47" t="s">
        <v>10721</v>
      </c>
      <c r="E47">
        <v>127252</v>
      </c>
      <c r="F47" t="s">
        <v>11392</v>
      </c>
      <c r="G47" t="s">
        <v>114</v>
      </c>
      <c r="H47" t="s">
        <v>10721</v>
      </c>
      <c r="I47" t="s">
        <v>11384</v>
      </c>
      <c r="J47" t="s">
        <v>10501</v>
      </c>
      <c r="K47">
        <v>5.33</v>
      </c>
      <c r="L47">
        <v>13.15</v>
      </c>
      <c r="M47">
        <v>7.82</v>
      </c>
      <c r="N47">
        <v>34.408000000000001</v>
      </c>
      <c r="O47">
        <v>5366400</v>
      </c>
      <c r="Q47">
        <v>0</v>
      </c>
      <c r="U47">
        <v>5366400</v>
      </c>
      <c r="V47" t="s">
        <v>11385</v>
      </c>
    </row>
    <row r="48" spans="1:22" x14ac:dyDescent="0.25">
      <c r="A48">
        <v>3</v>
      </c>
      <c r="B48">
        <v>38</v>
      </c>
      <c r="C48" t="s">
        <v>206</v>
      </c>
      <c r="D48" t="s">
        <v>11</v>
      </c>
      <c r="E48">
        <v>129204</v>
      </c>
      <c r="F48" t="s">
        <v>11358</v>
      </c>
      <c r="G48" t="s">
        <v>660</v>
      </c>
      <c r="H48" t="s">
        <v>900</v>
      </c>
      <c r="I48" t="s">
        <v>11393</v>
      </c>
      <c r="J48" t="s">
        <v>6602</v>
      </c>
      <c r="K48">
        <v>9.76</v>
      </c>
      <c r="L48">
        <v>17.2</v>
      </c>
      <c r="M48">
        <v>7.44</v>
      </c>
      <c r="N48">
        <v>15.624000000000001</v>
      </c>
      <c r="O48">
        <v>738234</v>
      </c>
      <c r="Q48">
        <v>0</v>
      </c>
      <c r="U48">
        <v>738234</v>
      </c>
      <c r="V48" t="s">
        <v>11352</v>
      </c>
    </row>
    <row r="49" spans="1:22" x14ac:dyDescent="0.25">
      <c r="A49">
        <v>1</v>
      </c>
      <c r="B49">
        <v>18</v>
      </c>
      <c r="C49" t="s">
        <v>40</v>
      </c>
      <c r="D49" t="s">
        <v>11354</v>
      </c>
      <c r="E49">
        <v>129105</v>
      </c>
      <c r="F49" t="s">
        <v>11349</v>
      </c>
      <c r="G49" t="s">
        <v>1183</v>
      </c>
      <c r="H49" t="s">
        <v>900</v>
      </c>
      <c r="I49" t="s">
        <v>11394</v>
      </c>
      <c r="J49" t="s">
        <v>11395</v>
      </c>
      <c r="K49">
        <v>0</v>
      </c>
      <c r="L49">
        <v>2.27</v>
      </c>
      <c r="M49">
        <v>2.27</v>
      </c>
      <c r="N49">
        <v>4.54</v>
      </c>
      <c r="O49">
        <v>224049</v>
      </c>
      <c r="Q49">
        <v>0</v>
      </c>
      <c r="U49">
        <v>224049</v>
      </c>
      <c r="V49" t="s">
        <v>11352</v>
      </c>
    </row>
    <row r="50" spans="1:22" x14ac:dyDescent="0.25">
      <c r="A50">
        <v>3</v>
      </c>
      <c r="B50">
        <v>38</v>
      </c>
      <c r="C50" t="s">
        <v>206</v>
      </c>
      <c r="D50" t="s">
        <v>11354</v>
      </c>
      <c r="E50">
        <v>129422</v>
      </c>
      <c r="F50" t="s">
        <v>11358</v>
      </c>
      <c r="G50" t="s">
        <v>1049</v>
      </c>
      <c r="H50" t="s">
        <v>900</v>
      </c>
      <c r="I50" t="s">
        <v>11393</v>
      </c>
      <c r="J50" t="s">
        <v>6907</v>
      </c>
      <c r="K50">
        <v>14.33</v>
      </c>
      <c r="L50">
        <v>21.73</v>
      </c>
      <c r="M50">
        <v>7.4</v>
      </c>
      <c r="N50">
        <v>14.8</v>
      </c>
      <c r="O50">
        <v>1165500</v>
      </c>
      <c r="Q50">
        <v>0</v>
      </c>
      <c r="U50">
        <v>1165500</v>
      </c>
      <c r="V50" t="s">
        <v>11352</v>
      </c>
    </row>
    <row r="51" spans="1:22" x14ac:dyDescent="0.25">
      <c r="A51">
        <v>1</v>
      </c>
      <c r="B51">
        <v>19</v>
      </c>
      <c r="C51" t="s">
        <v>287</v>
      </c>
      <c r="D51" t="s">
        <v>11348</v>
      </c>
      <c r="E51">
        <v>129108</v>
      </c>
      <c r="F51" t="s">
        <v>11349</v>
      </c>
      <c r="G51" t="s">
        <v>1497</v>
      </c>
      <c r="H51" t="s">
        <v>900</v>
      </c>
      <c r="I51" t="s">
        <v>11353</v>
      </c>
      <c r="J51" t="s">
        <v>6537</v>
      </c>
      <c r="K51">
        <v>0</v>
      </c>
      <c r="L51">
        <v>1.32</v>
      </c>
      <c r="M51">
        <v>1.32</v>
      </c>
      <c r="N51">
        <v>2.64</v>
      </c>
      <c r="O51">
        <v>202608</v>
      </c>
      <c r="Q51">
        <v>0</v>
      </c>
      <c r="U51">
        <v>202608</v>
      </c>
      <c r="V51" t="s">
        <v>11352</v>
      </c>
    </row>
    <row r="52" spans="1:22" x14ac:dyDescent="0.25">
      <c r="A52">
        <v>4</v>
      </c>
      <c r="B52">
        <v>47</v>
      </c>
      <c r="C52" t="s">
        <v>208</v>
      </c>
      <c r="D52" t="s">
        <v>11348</v>
      </c>
      <c r="E52">
        <v>127368</v>
      </c>
      <c r="F52" t="s">
        <v>11358</v>
      </c>
      <c r="G52" t="s">
        <v>846</v>
      </c>
      <c r="H52" t="s">
        <v>900</v>
      </c>
      <c r="I52" t="s">
        <v>11396</v>
      </c>
      <c r="J52" t="s">
        <v>5473</v>
      </c>
      <c r="K52">
        <v>2.5299999999999998</v>
      </c>
      <c r="L52">
        <v>10.26</v>
      </c>
      <c r="M52">
        <v>7.73</v>
      </c>
      <c r="N52">
        <v>15.46</v>
      </c>
      <c r="O52">
        <v>2301677</v>
      </c>
      <c r="Q52">
        <v>0</v>
      </c>
      <c r="U52">
        <v>2301677</v>
      </c>
      <c r="V52" t="s">
        <v>10418</v>
      </c>
    </row>
    <row r="53" spans="1:22" x14ac:dyDescent="0.25">
      <c r="A53">
        <v>4</v>
      </c>
      <c r="B53">
        <v>47</v>
      </c>
      <c r="C53" t="s">
        <v>208</v>
      </c>
      <c r="D53" t="s">
        <v>11348</v>
      </c>
      <c r="E53">
        <v>127367</v>
      </c>
      <c r="F53" t="s">
        <v>11367</v>
      </c>
      <c r="G53" t="s">
        <v>11397</v>
      </c>
      <c r="H53" t="s">
        <v>900</v>
      </c>
      <c r="I53" t="s">
        <v>11396</v>
      </c>
      <c r="J53" t="s">
        <v>11398</v>
      </c>
      <c r="K53">
        <v>0</v>
      </c>
      <c r="L53">
        <v>0.95</v>
      </c>
      <c r="M53">
        <v>0.95</v>
      </c>
      <c r="N53">
        <v>1.9</v>
      </c>
      <c r="O53">
        <v>282881</v>
      </c>
      <c r="Q53">
        <v>0</v>
      </c>
      <c r="U53">
        <v>282881</v>
      </c>
      <c r="V53" t="s">
        <v>10418</v>
      </c>
    </row>
    <row r="54" spans="1:22" x14ac:dyDescent="0.25">
      <c r="A54">
        <v>4</v>
      </c>
      <c r="B54">
        <v>49</v>
      </c>
      <c r="C54" t="s">
        <v>210</v>
      </c>
      <c r="D54" t="s">
        <v>10721</v>
      </c>
      <c r="E54">
        <v>129077</v>
      </c>
      <c r="F54" t="s">
        <v>11378</v>
      </c>
      <c r="G54" t="s">
        <v>114</v>
      </c>
      <c r="H54" t="s">
        <v>10721</v>
      </c>
      <c r="I54" t="s">
        <v>11399</v>
      </c>
      <c r="J54" t="s">
        <v>6513</v>
      </c>
      <c r="K54">
        <v>7.98</v>
      </c>
      <c r="L54">
        <v>16.100000000000001</v>
      </c>
      <c r="M54">
        <v>8.1199999999999992</v>
      </c>
      <c r="N54">
        <v>32.479999999999997</v>
      </c>
      <c r="O54">
        <v>7519870</v>
      </c>
      <c r="Q54">
        <v>0</v>
      </c>
      <c r="U54">
        <v>7519870</v>
      </c>
      <c r="V54" t="s">
        <v>11385</v>
      </c>
    </row>
    <row r="55" spans="1:22" x14ac:dyDescent="0.25">
      <c r="A55">
        <v>2</v>
      </c>
      <c r="B55">
        <v>27</v>
      </c>
      <c r="C55" t="s">
        <v>212</v>
      </c>
      <c r="D55" t="s">
        <v>11354</v>
      </c>
      <c r="E55">
        <v>127164</v>
      </c>
      <c r="F55" t="s">
        <v>11360</v>
      </c>
      <c r="G55" t="s">
        <v>8585</v>
      </c>
      <c r="H55" t="s">
        <v>900</v>
      </c>
      <c r="I55" t="s">
        <v>11400</v>
      </c>
      <c r="J55" t="s">
        <v>11401</v>
      </c>
      <c r="K55">
        <v>1.38</v>
      </c>
      <c r="L55">
        <v>6.25</v>
      </c>
      <c r="M55">
        <v>4.87</v>
      </c>
      <c r="N55">
        <v>9.74</v>
      </c>
      <c r="O55">
        <v>409080</v>
      </c>
      <c r="Q55">
        <v>0</v>
      </c>
      <c r="U55">
        <v>409080</v>
      </c>
      <c r="V55" t="s">
        <v>11352</v>
      </c>
    </row>
    <row r="56" spans="1:22" x14ac:dyDescent="0.25">
      <c r="A56">
        <v>2</v>
      </c>
      <c r="B56">
        <v>27</v>
      </c>
      <c r="C56" t="s">
        <v>212</v>
      </c>
      <c r="D56" t="s">
        <v>11348</v>
      </c>
      <c r="E56">
        <v>129255</v>
      </c>
      <c r="F56" t="s">
        <v>11386</v>
      </c>
      <c r="G56" t="s">
        <v>119</v>
      </c>
      <c r="H56" t="s">
        <v>900</v>
      </c>
      <c r="I56" t="s">
        <v>5328</v>
      </c>
      <c r="J56" t="s">
        <v>11402</v>
      </c>
      <c r="K56">
        <v>5.83</v>
      </c>
      <c r="L56">
        <v>12.71</v>
      </c>
      <c r="M56">
        <v>6.88</v>
      </c>
      <c r="N56">
        <v>13.76</v>
      </c>
      <c r="O56">
        <v>456557</v>
      </c>
      <c r="Q56">
        <v>0</v>
      </c>
      <c r="U56">
        <v>456557</v>
      </c>
      <c r="V56" t="s">
        <v>10418</v>
      </c>
    </row>
    <row r="57" spans="1:22" x14ac:dyDescent="0.25">
      <c r="A57">
        <v>2</v>
      </c>
      <c r="B57">
        <v>27</v>
      </c>
      <c r="C57" t="s">
        <v>212</v>
      </c>
      <c r="D57" t="s">
        <v>11354</v>
      </c>
      <c r="E57">
        <v>129249</v>
      </c>
      <c r="F57" t="s">
        <v>11366</v>
      </c>
      <c r="G57" t="s">
        <v>6729</v>
      </c>
      <c r="H57" t="s">
        <v>900</v>
      </c>
      <c r="I57" t="s">
        <v>11361</v>
      </c>
      <c r="J57" t="s">
        <v>6730</v>
      </c>
      <c r="K57">
        <v>0</v>
      </c>
      <c r="L57">
        <v>3.02</v>
      </c>
      <c r="M57">
        <v>3.02</v>
      </c>
      <c r="N57">
        <v>6.04</v>
      </c>
      <c r="O57">
        <v>197971</v>
      </c>
      <c r="P57">
        <v>181593.13</v>
      </c>
      <c r="Q57">
        <v>190672.78650000002</v>
      </c>
      <c r="T57">
        <v>-7298.2134999999835</v>
      </c>
      <c r="U57">
        <v>190672.78650000002</v>
      </c>
      <c r="V57" t="s">
        <v>10418</v>
      </c>
    </row>
    <row r="58" spans="1:22" x14ac:dyDescent="0.25">
      <c r="A58">
        <v>2</v>
      </c>
      <c r="B58">
        <v>27</v>
      </c>
      <c r="C58" t="s">
        <v>212</v>
      </c>
      <c r="D58" t="s">
        <v>11354</v>
      </c>
      <c r="E58">
        <v>129250</v>
      </c>
      <c r="F58" t="s">
        <v>11366</v>
      </c>
      <c r="G58" t="s">
        <v>442</v>
      </c>
      <c r="H58" t="s">
        <v>900</v>
      </c>
      <c r="I58" t="s">
        <v>11361</v>
      </c>
      <c r="J58" t="s">
        <v>6731</v>
      </c>
      <c r="K58">
        <v>17.62</v>
      </c>
      <c r="L58">
        <v>27.93</v>
      </c>
      <c r="M58">
        <v>10.31</v>
      </c>
      <c r="N58">
        <v>20.62</v>
      </c>
      <c r="O58">
        <v>699716</v>
      </c>
      <c r="P58">
        <v>647536.96</v>
      </c>
      <c r="Q58">
        <v>679913.80799999996</v>
      </c>
      <c r="T58">
        <v>-19802.192000000039</v>
      </c>
      <c r="U58">
        <v>679913.80799999996</v>
      </c>
      <c r="V58" t="s">
        <v>10418</v>
      </c>
    </row>
    <row r="59" spans="1:22" x14ac:dyDescent="0.25">
      <c r="A59">
        <v>2</v>
      </c>
      <c r="B59">
        <v>27</v>
      </c>
      <c r="C59" t="s">
        <v>212</v>
      </c>
      <c r="D59" t="s">
        <v>11</v>
      </c>
      <c r="E59">
        <v>129248</v>
      </c>
      <c r="F59" t="s">
        <v>11366</v>
      </c>
      <c r="G59" t="s">
        <v>450</v>
      </c>
      <c r="H59" t="s">
        <v>900</v>
      </c>
      <c r="I59" t="s">
        <v>11403</v>
      </c>
      <c r="J59" t="s">
        <v>6728</v>
      </c>
      <c r="K59">
        <v>13.34</v>
      </c>
      <c r="L59">
        <v>16.89</v>
      </c>
      <c r="M59">
        <v>3.55</v>
      </c>
      <c r="N59">
        <v>14.2</v>
      </c>
      <c r="O59">
        <v>694689</v>
      </c>
      <c r="P59">
        <v>646495.18000000005</v>
      </c>
      <c r="Q59">
        <v>678819.93900000013</v>
      </c>
      <c r="T59">
        <v>-15869.060999999871</v>
      </c>
      <c r="U59">
        <v>678819.93900000013</v>
      </c>
      <c r="V59" t="s">
        <v>10418</v>
      </c>
    </row>
    <row r="60" spans="1:22" x14ac:dyDescent="0.25">
      <c r="A60">
        <v>2</v>
      </c>
      <c r="B60">
        <v>28</v>
      </c>
      <c r="C60" t="s">
        <v>98</v>
      </c>
      <c r="D60" t="s">
        <v>11348</v>
      </c>
      <c r="E60">
        <v>129267</v>
      </c>
      <c r="F60" t="s">
        <v>11360</v>
      </c>
      <c r="G60" t="s">
        <v>2782</v>
      </c>
      <c r="H60" t="s">
        <v>900</v>
      </c>
      <c r="I60" t="s">
        <v>11361</v>
      </c>
      <c r="J60" t="s">
        <v>11404</v>
      </c>
      <c r="K60">
        <v>0</v>
      </c>
      <c r="L60">
        <v>5.19</v>
      </c>
      <c r="M60">
        <v>5.19</v>
      </c>
      <c r="N60">
        <v>10.38</v>
      </c>
      <c r="O60">
        <v>341250</v>
      </c>
      <c r="Q60">
        <v>0</v>
      </c>
      <c r="U60">
        <v>341250</v>
      </c>
      <c r="V60" t="s">
        <v>10418</v>
      </c>
    </row>
    <row r="61" spans="1:22" x14ac:dyDescent="0.25">
      <c r="A61">
        <v>2</v>
      </c>
      <c r="B61">
        <v>28</v>
      </c>
      <c r="C61" t="s">
        <v>98</v>
      </c>
      <c r="D61" t="s">
        <v>11348</v>
      </c>
      <c r="E61">
        <v>129263</v>
      </c>
      <c r="F61" t="s">
        <v>11360</v>
      </c>
      <c r="G61" t="s">
        <v>1124</v>
      </c>
      <c r="H61" t="s">
        <v>900</v>
      </c>
      <c r="I61" t="s">
        <v>7811</v>
      </c>
      <c r="J61" t="s">
        <v>11405</v>
      </c>
      <c r="K61">
        <v>21.4</v>
      </c>
      <c r="L61">
        <v>24.355</v>
      </c>
      <c r="M61">
        <v>2.9550000000000001</v>
      </c>
      <c r="N61">
        <v>11.82</v>
      </c>
      <c r="O61">
        <v>1441020</v>
      </c>
      <c r="Q61">
        <v>0</v>
      </c>
      <c r="U61">
        <v>1441020</v>
      </c>
      <c r="V61" t="s">
        <v>11357</v>
      </c>
    </row>
    <row r="62" spans="1:22" x14ac:dyDescent="0.25">
      <c r="A62">
        <v>2</v>
      </c>
      <c r="B62">
        <v>28</v>
      </c>
      <c r="C62" t="s">
        <v>98</v>
      </c>
      <c r="D62" t="s">
        <v>11354</v>
      </c>
      <c r="E62">
        <v>127220</v>
      </c>
      <c r="F62" t="s">
        <v>11359</v>
      </c>
      <c r="G62" t="s">
        <v>99</v>
      </c>
      <c r="H62" t="s">
        <v>900</v>
      </c>
      <c r="I62" t="s">
        <v>11350</v>
      </c>
      <c r="J62" t="s">
        <v>5375</v>
      </c>
      <c r="K62">
        <v>19.97</v>
      </c>
      <c r="L62">
        <v>30.38</v>
      </c>
      <c r="M62">
        <v>10.41</v>
      </c>
      <c r="N62">
        <v>20.82</v>
      </c>
      <c r="O62">
        <v>2164848</v>
      </c>
      <c r="Q62">
        <v>0</v>
      </c>
      <c r="R62">
        <v>2033509.8</v>
      </c>
      <c r="S62">
        <v>2135185.29</v>
      </c>
      <c r="T62">
        <v>-29662.709999999963</v>
      </c>
      <c r="U62">
        <v>2135185.29</v>
      </c>
      <c r="V62" t="s">
        <v>11352</v>
      </c>
    </row>
    <row r="63" spans="1:22" x14ac:dyDescent="0.25">
      <c r="A63">
        <v>2</v>
      </c>
      <c r="B63">
        <v>28</v>
      </c>
      <c r="C63" t="s">
        <v>98</v>
      </c>
      <c r="D63" t="s">
        <v>11348</v>
      </c>
      <c r="E63">
        <v>127214.01</v>
      </c>
      <c r="G63" t="s">
        <v>99</v>
      </c>
      <c r="H63" t="s">
        <v>900</v>
      </c>
      <c r="I63" t="s">
        <v>10444</v>
      </c>
      <c r="J63" t="s">
        <v>11406</v>
      </c>
      <c r="K63">
        <v>3.27</v>
      </c>
      <c r="L63">
        <v>3.41</v>
      </c>
      <c r="M63">
        <v>0.14000000000000001</v>
      </c>
      <c r="N63">
        <v>0</v>
      </c>
      <c r="Q63">
        <v>0</v>
      </c>
      <c r="U63">
        <v>0</v>
      </c>
      <c r="V63" t="s">
        <v>11357</v>
      </c>
    </row>
    <row r="64" spans="1:22" x14ac:dyDescent="0.25">
      <c r="A64">
        <v>4</v>
      </c>
      <c r="B64">
        <v>47</v>
      </c>
      <c r="C64" t="s">
        <v>215</v>
      </c>
      <c r="D64" t="s">
        <v>11348</v>
      </c>
      <c r="E64">
        <v>127344.01</v>
      </c>
      <c r="G64" t="s">
        <v>3233</v>
      </c>
      <c r="H64" t="s">
        <v>900</v>
      </c>
      <c r="I64" t="s">
        <v>11407</v>
      </c>
      <c r="J64" t="s">
        <v>11408</v>
      </c>
      <c r="K64">
        <v>4.72</v>
      </c>
      <c r="L64">
        <v>4.88</v>
      </c>
      <c r="M64">
        <v>0.16</v>
      </c>
      <c r="N64">
        <v>0</v>
      </c>
      <c r="Q64">
        <v>0</v>
      </c>
      <c r="U64">
        <v>0</v>
      </c>
      <c r="V64" t="s">
        <v>11365</v>
      </c>
    </row>
    <row r="65" spans="1:22" x14ac:dyDescent="0.25">
      <c r="A65">
        <v>4</v>
      </c>
      <c r="B65">
        <v>47</v>
      </c>
      <c r="C65" t="s">
        <v>215</v>
      </c>
      <c r="D65" t="s">
        <v>11348</v>
      </c>
      <c r="E65">
        <v>127347.01</v>
      </c>
      <c r="G65" t="s">
        <v>2447</v>
      </c>
      <c r="H65" t="s">
        <v>900</v>
      </c>
      <c r="I65" t="s">
        <v>10444</v>
      </c>
      <c r="J65" t="s">
        <v>11409</v>
      </c>
      <c r="K65">
        <v>7.65</v>
      </c>
      <c r="L65">
        <v>9.16</v>
      </c>
      <c r="M65">
        <v>1.51</v>
      </c>
      <c r="N65">
        <v>0</v>
      </c>
      <c r="Q65">
        <v>0</v>
      </c>
      <c r="U65">
        <v>0</v>
      </c>
      <c r="V65" t="s">
        <v>11357</v>
      </c>
    </row>
    <row r="66" spans="1:22" x14ac:dyDescent="0.25">
      <c r="A66">
        <v>3</v>
      </c>
      <c r="B66">
        <v>39</v>
      </c>
      <c r="C66" t="s">
        <v>217</v>
      </c>
      <c r="D66" t="s">
        <v>11348</v>
      </c>
      <c r="E66">
        <v>129225</v>
      </c>
      <c r="F66" t="s">
        <v>11360</v>
      </c>
      <c r="G66" t="s">
        <v>2533</v>
      </c>
      <c r="H66" t="s">
        <v>900</v>
      </c>
      <c r="I66" t="s">
        <v>4135</v>
      </c>
      <c r="J66" t="s">
        <v>11410</v>
      </c>
      <c r="K66">
        <v>23.06</v>
      </c>
      <c r="L66">
        <v>29.91</v>
      </c>
      <c r="M66">
        <v>6.85</v>
      </c>
      <c r="N66">
        <v>13.7</v>
      </c>
      <c r="O66">
        <v>1006950</v>
      </c>
      <c r="Q66">
        <v>0</v>
      </c>
      <c r="U66">
        <v>1006950</v>
      </c>
      <c r="V66" t="s">
        <v>11357</v>
      </c>
    </row>
    <row r="67" spans="1:22" x14ac:dyDescent="0.25">
      <c r="A67">
        <v>3</v>
      </c>
      <c r="B67">
        <v>39</v>
      </c>
      <c r="C67" t="s">
        <v>217</v>
      </c>
      <c r="D67" t="s">
        <v>11348</v>
      </c>
      <c r="E67">
        <v>127331</v>
      </c>
      <c r="F67" t="s">
        <v>11359</v>
      </c>
      <c r="G67" t="s">
        <v>339</v>
      </c>
      <c r="H67" t="s">
        <v>900</v>
      </c>
      <c r="I67" t="s">
        <v>4135</v>
      </c>
      <c r="J67" t="s">
        <v>11411</v>
      </c>
      <c r="K67">
        <v>7.08</v>
      </c>
      <c r="L67">
        <v>13</v>
      </c>
      <c r="M67">
        <v>5.92</v>
      </c>
      <c r="N67">
        <v>11.84</v>
      </c>
      <c r="O67">
        <v>870240</v>
      </c>
      <c r="Q67">
        <v>0</v>
      </c>
      <c r="R67">
        <v>1090282</v>
      </c>
      <c r="S67">
        <v>1144796.1000000001</v>
      </c>
      <c r="T67">
        <v>274556.10000000009</v>
      </c>
      <c r="U67">
        <v>1144796.1000000001</v>
      </c>
      <c r="V67" t="s">
        <v>11357</v>
      </c>
    </row>
    <row r="68" spans="1:22" x14ac:dyDescent="0.25">
      <c r="A68">
        <v>3</v>
      </c>
      <c r="B68">
        <v>39</v>
      </c>
      <c r="C68" t="s">
        <v>217</v>
      </c>
      <c r="D68" t="s">
        <v>11354</v>
      </c>
      <c r="E68">
        <v>129198</v>
      </c>
      <c r="F68" t="s">
        <v>11359</v>
      </c>
      <c r="G68" t="s">
        <v>2533</v>
      </c>
      <c r="H68" t="s">
        <v>900</v>
      </c>
      <c r="I68" t="s">
        <v>4135</v>
      </c>
      <c r="J68" t="s">
        <v>6599</v>
      </c>
      <c r="K68">
        <v>6.65</v>
      </c>
      <c r="L68">
        <v>12.9</v>
      </c>
      <c r="M68">
        <v>6.25</v>
      </c>
      <c r="N68">
        <v>12.5</v>
      </c>
      <c r="O68">
        <v>1099092</v>
      </c>
      <c r="Q68">
        <v>0</v>
      </c>
      <c r="R68">
        <v>1037982</v>
      </c>
      <c r="S68">
        <v>1089881.1000000001</v>
      </c>
      <c r="T68">
        <v>-9210.8999999999069</v>
      </c>
      <c r="U68">
        <v>1089881.1000000001</v>
      </c>
      <c r="V68" t="s">
        <v>11357</v>
      </c>
    </row>
    <row r="69" spans="1:22" x14ac:dyDescent="0.25">
      <c r="A69">
        <v>3</v>
      </c>
      <c r="B69">
        <v>39</v>
      </c>
      <c r="C69" t="s">
        <v>217</v>
      </c>
      <c r="D69" t="s">
        <v>11354</v>
      </c>
      <c r="E69">
        <v>129191</v>
      </c>
      <c r="F69" t="s">
        <v>11359</v>
      </c>
      <c r="G69" t="s">
        <v>6589</v>
      </c>
      <c r="H69" t="s">
        <v>900</v>
      </c>
      <c r="I69" t="s">
        <v>11353</v>
      </c>
      <c r="J69" t="s">
        <v>6590</v>
      </c>
      <c r="K69">
        <v>0</v>
      </c>
      <c r="L69">
        <v>8</v>
      </c>
      <c r="M69">
        <v>8</v>
      </c>
      <c r="N69">
        <v>16</v>
      </c>
      <c r="O69">
        <v>912482</v>
      </c>
      <c r="Q69">
        <v>0</v>
      </c>
      <c r="R69">
        <v>934331</v>
      </c>
      <c r="S69">
        <v>981047.55</v>
      </c>
      <c r="T69">
        <v>68565.550000000047</v>
      </c>
      <c r="U69">
        <v>981047.55</v>
      </c>
      <c r="V69" t="s">
        <v>11352</v>
      </c>
    </row>
    <row r="70" spans="1:22" x14ac:dyDescent="0.25">
      <c r="A70">
        <v>3</v>
      </c>
      <c r="B70">
        <v>39</v>
      </c>
      <c r="C70" t="s">
        <v>217</v>
      </c>
      <c r="D70" t="s">
        <v>11354</v>
      </c>
      <c r="E70">
        <v>129197</v>
      </c>
      <c r="F70" t="s">
        <v>11360</v>
      </c>
      <c r="G70" t="s">
        <v>2533</v>
      </c>
      <c r="H70" t="s">
        <v>900</v>
      </c>
      <c r="I70" t="s">
        <v>10444</v>
      </c>
      <c r="J70" t="s">
        <v>11412</v>
      </c>
      <c r="K70">
        <v>0</v>
      </c>
      <c r="L70">
        <v>1.37</v>
      </c>
      <c r="M70">
        <v>1.37</v>
      </c>
      <c r="N70">
        <v>4.3840000000000003</v>
      </c>
      <c r="O70">
        <v>368256</v>
      </c>
      <c r="Q70">
        <v>0</v>
      </c>
      <c r="U70">
        <v>368256</v>
      </c>
      <c r="V70" t="s">
        <v>11357</v>
      </c>
    </row>
    <row r="71" spans="1:22" x14ac:dyDescent="0.25">
      <c r="A71">
        <v>3</v>
      </c>
      <c r="B71">
        <v>39</v>
      </c>
      <c r="C71" t="s">
        <v>217</v>
      </c>
      <c r="D71" t="s">
        <v>10721</v>
      </c>
      <c r="E71">
        <v>128837</v>
      </c>
      <c r="F71" t="s">
        <v>11378</v>
      </c>
      <c r="G71" t="s">
        <v>757</v>
      </c>
      <c r="H71" t="s">
        <v>10721</v>
      </c>
      <c r="I71" t="s">
        <v>11384</v>
      </c>
      <c r="J71" t="s">
        <v>6365</v>
      </c>
      <c r="K71">
        <v>13.72</v>
      </c>
      <c r="L71">
        <v>0.21</v>
      </c>
      <c r="M71">
        <v>8.93</v>
      </c>
      <c r="N71">
        <v>35.72</v>
      </c>
      <c r="O71">
        <v>6691839</v>
      </c>
      <c r="Q71">
        <v>0</v>
      </c>
      <c r="U71">
        <v>6691839</v>
      </c>
      <c r="V71" t="s">
        <v>11385</v>
      </c>
    </row>
    <row r="72" spans="1:22" x14ac:dyDescent="0.25">
      <c r="A72">
        <v>1</v>
      </c>
      <c r="B72">
        <v>18</v>
      </c>
      <c r="C72" t="s">
        <v>219</v>
      </c>
      <c r="D72" t="s">
        <v>11</v>
      </c>
      <c r="E72">
        <v>127117</v>
      </c>
      <c r="F72" t="s">
        <v>11358</v>
      </c>
      <c r="G72" t="s">
        <v>390</v>
      </c>
      <c r="H72" t="s">
        <v>900</v>
      </c>
      <c r="I72" t="s">
        <v>10444</v>
      </c>
      <c r="J72" t="s">
        <v>5302</v>
      </c>
      <c r="K72">
        <v>10.52</v>
      </c>
      <c r="L72">
        <v>17</v>
      </c>
      <c r="M72">
        <v>5.93</v>
      </c>
      <c r="N72">
        <v>23.72</v>
      </c>
      <c r="O72">
        <v>2739660</v>
      </c>
      <c r="Q72">
        <v>0</v>
      </c>
      <c r="U72">
        <v>2739660</v>
      </c>
      <c r="V72" t="s">
        <v>11357</v>
      </c>
    </row>
    <row r="73" spans="1:22" x14ac:dyDescent="0.25">
      <c r="A73">
        <v>1</v>
      </c>
      <c r="B73">
        <v>17</v>
      </c>
      <c r="C73" t="s">
        <v>102</v>
      </c>
      <c r="D73" t="s">
        <v>11354</v>
      </c>
      <c r="E73">
        <v>127129</v>
      </c>
      <c r="F73" t="s">
        <v>11359</v>
      </c>
      <c r="G73" t="s">
        <v>5308</v>
      </c>
      <c r="H73" t="s">
        <v>900</v>
      </c>
      <c r="I73" t="s">
        <v>11353</v>
      </c>
      <c r="J73" t="s">
        <v>5309</v>
      </c>
      <c r="K73">
        <v>3.35</v>
      </c>
      <c r="L73">
        <v>11.52</v>
      </c>
      <c r="M73">
        <v>8.17</v>
      </c>
      <c r="N73">
        <v>16.34</v>
      </c>
      <c r="O73">
        <v>925620</v>
      </c>
      <c r="Q73">
        <v>0</v>
      </c>
      <c r="R73">
        <v>895387.5</v>
      </c>
      <c r="S73">
        <v>940156.875</v>
      </c>
      <c r="T73">
        <v>14536.875</v>
      </c>
      <c r="U73">
        <v>940156.875</v>
      </c>
      <c r="V73" t="s">
        <v>11352</v>
      </c>
    </row>
    <row r="74" spans="1:22" x14ac:dyDescent="0.25">
      <c r="A74">
        <v>2</v>
      </c>
      <c r="B74">
        <v>28</v>
      </c>
      <c r="C74" t="s">
        <v>107</v>
      </c>
      <c r="D74" t="s">
        <v>11348</v>
      </c>
      <c r="E74">
        <v>129262</v>
      </c>
      <c r="F74">
        <v>0</v>
      </c>
      <c r="G74" t="s">
        <v>1124</v>
      </c>
      <c r="H74" t="s">
        <v>900</v>
      </c>
      <c r="I74" t="s">
        <v>10444</v>
      </c>
      <c r="J74" t="s">
        <v>11413</v>
      </c>
      <c r="K74">
        <v>0</v>
      </c>
      <c r="L74">
        <v>0.09</v>
      </c>
      <c r="M74">
        <v>0.09</v>
      </c>
      <c r="N74">
        <v>0.36</v>
      </c>
      <c r="O74">
        <v>44415</v>
      </c>
      <c r="Q74">
        <v>0</v>
      </c>
      <c r="U74">
        <v>44415</v>
      </c>
      <c r="V74" t="s">
        <v>11357</v>
      </c>
    </row>
    <row r="75" spans="1:22" x14ac:dyDescent="0.25">
      <c r="A75">
        <v>2</v>
      </c>
      <c r="B75">
        <v>28</v>
      </c>
      <c r="C75" t="s">
        <v>107</v>
      </c>
      <c r="D75" t="s">
        <v>11348</v>
      </c>
      <c r="E75">
        <v>129562</v>
      </c>
      <c r="F75" t="s">
        <v>11360</v>
      </c>
      <c r="G75" t="s">
        <v>1124</v>
      </c>
      <c r="H75" t="s">
        <v>900</v>
      </c>
      <c r="I75" t="s">
        <v>10444</v>
      </c>
      <c r="J75" t="s">
        <v>11414</v>
      </c>
      <c r="K75">
        <v>0</v>
      </c>
      <c r="L75">
        <v>0.24</v>
      </c>
      <c r="M75">
        <v>0.24</v>
      </c>
      <c r="N75">
        <v>0.96</v>
      </c>
      <c r="O75">
        <v>115000</v>
      </c>
      <c r="Q75">
        <v>0</v>
      </c>
      <c r="U75">
        <v>115000</v>
      </c>
      <c r="V75" t="s">
        <v>11357</v>
      </c>
    </row>
    <row r="76" spans="1:22" x14ac:dyDescent="0.25">
      <c r="A76">
        <v>2</v>
      </c>
      <c r="B76">
        <v>28</v>
      </c>
      <c r="C76" t="s">
        <v>107</v>
      </c>
      <c r="D76" t="s">
        <v>11354</v>
      </c>
      <c r="E76">
        <v>127219</v>
      </c>
      <c r="F76" t="s">
        <v>11359</v>
      </c>
      <c r="G76" t="s">
        <v>1124</v>
      </c>
      <c r="H76" t="s">
        <v>900</v>
      </c>
      <c r="I76" t="s">
        <v>4135</v>
      </c>
      <c r="J76" t="s">
        <v>5374</v>
      </c>
      <c r="K76">
        <v>6.97</v>
      </c>
      <c r="L76">
        <v>13.23</v>
      </c>
      <c r="M76">
        <v>6.26</v>
      </c>
      <c r="N76">
        <v>12.52</v>
      </c>
      <c r="O76">
        <v>1185099</v>
      </c>
      <c r="Q76">
        <v>0</v>
      </c>
      <c r="R76">
        <v>886516.55</v>
      </c>
      <c r="S76">
        <v>930842.37750000006</v>
      </c>
      <c r="T76">
        <v>-254256.62249999994</v>
      </c>
      <c r="U76">
        <v>930842.37750000006</v>
      </c>
      <c r="V76" t="s">
        <v>11357</v>
      </c>
    </row>
    <row r="77" spans="1:22" x14ac:dyDescent="0.25">
      <c r="A77">
        <v>2</v>
      </c>
      <c r="B77">
        <v>28</v>
      </c>
      <c r="C77" t="s">
        <v>107</v>
      </c>
      <c r="D77" t="s">
        <v>10721</v>
      </c>
      <c r="E77">
        <v>128848</v>
      </c>
      <c r="F77" t="s">
        <v>11378</v>
      </c>
      <c r="G77" t="s">
        <v>108</v>
      </c>
      <c r="H77" t="s">
        <v>10721</v>
      </c>
      <c r="I77" t="s">
        <v>11415</v>
      </c>
      <c r="J77" t="s">
        <v>6378</v>
      </c>
      <c r="K77">
        <v>2.4500000000000002</v>
      </c>
      <c r="L77">
        <v>4.53</v>
      </c>
      <c r="M77">
        <v>2.08</v>
      </c>
      <c r="N77">
        <v>8.32</v>
      </c>
      <c r="O77">
        <v>4127461</v>
      </c>
      <c r="Q77">
        <v>0</v>
      </c>
      <c r="U77">
        <v>4127461</v>
      </c>
      <c r="V77" t="s">
        <v>11385</v>
      </c>
    </row>
    <row r="78" spans="1:22" x14ac:dyDescent="0.25">
      <c r="A78">
        <v>1</v>
      </c>
      <c r="B78">
        <v>17</v>
      </c>
      <c r="C78" t="s">
        <v>223</v>
      </c>
      <c r="D78" t="s">
        <v>11</v>
      </c>
      <c r="E78">
        <v>127095</v>
      </c>
      <c r="F78" t="s">
        <v>11358</v>
      </c>
      <c r="G78" t="s">
        <v>2290</v>
      </c>
      <c r="H78" t="s">
        <v>900</v>
      </c>
      <c r="I78" t="s">
        <v>4135</v>
      </c>
      <c r="J78" t="s">
        <v>5293</v>
      </c>
      <c r="K78">
        <v>10.5</v>
      </c>
      <c r="L78">
        <v>15.26</v>
      </c>
      <c r="M78">
        <v>4.76</v>
      </c>
      <c r="N78">
        <v>19.363679999999999</v>
      </c>
      <c r="O78">
        <v>1899240</v>
      </c>
      <c r="Q78">
        <v>0</v>
      </c>
      <c r="U78">
        <v>1899240</v>
      </c>
      <c r="V78" t="s">
        <v>11357</v>
      </c>
    </row>
    <row r="79" spans="1:22" x14ac:dyDescent="0.25">
      <c r="A79">
        <v>1</v>
      </c>
      <c r="B79">
        <v>17</v>
      </c>
      <c r="C79" t="s">
        <v>223</v>
      </c>
      <c r="D79" t="s">
        <v>11348</v>
      </c>
      <c r="E79">
        <v>129087</v>
      </c>
      <c r="F79" t="s">
        <v>11358</v>
      </c>
      <c r="G79" t="s">
        <v>6517</v>
      </c>
      <c r="H79" t="s">
        <v>900</v>
      </c>
      <c r="I79" t="s">
        <v>10444</v>
      </c>
      <c r="J79" t="s">
        <v>6518</v>
      </c>
      <c r="K79">
        <v>0.45</v>
      </c>
      <c r="L79">
        <v>1.42</v>
      </c>
      <c r="M79">
        <v>0.97</v>
      </c>
      <c r="N79">
        <v>4.8499999999999996</v>
      </c>
      <c r="O79">
        <v>509250</v>
      </c>
      <c r="Q79">
        <v>0</v>
      </c>
      <c r="U79">
        <v>509250</v>
      </c>
      <c r="V79" t="s">
        <v>11357</v>
      </c>
    </row>
    <row r="80" spans="1:22" x14ac:dyDescent="0.25">
      <c r="A80">
        <v>2</v>
      </c>
      <c r="B80">
        <v>29</v>
      </c>
      <c r="C80" t="s">
        <v>65</v>
      </c>
      <c r="D80" t="s">
        <v>11</v>
      </c>
      <c r="E80">
        <v>127201</v>
      </c>
      <c r="F80" t="s">
        <v>11386</v>
      </c>
      <c r="G80" t="s">
        <v>9028</v>
      </c>
      <c r="H80" t="s">
        <v>900</v>
      </c>
      <c r="I80" t="s">
        <v>10444</v>
      </c>
      <c r="J80" t="s">
        <v>11040</v>
      </c>
      <c r="K80">
        <v>0</v>
      </c>
      <c r="L80">
        <v>2.2200000000000002</v>
      </c>
      <c r="M80">
        <v>2.2200000000000002</v>
      </c>
      <c r="N80">
        <v>4.4400000000000004</v>
      </c>
      <c r="O80">
        <v>595959</v>
      </c>
      <c r="Q80">
        <v>0</v>
      </c>
      <c r="U80">
        <v>595959</v>
      </c>
      <c r="V80" t="s">
        <v>11357</v>
      </c>
    </row>
    <row r="81" spans="1:22" x14ac:dyDescent="0.25">
      <c r="A81">
        <v>2</v>
      </c>
      <c r="B81">
        <v>29</v>
      </c>
      <c r="C81" t="s">
        <v>65</v>
      </c>
      <c r="D81" t="s">
        <v>11</v>
      </c>
      <c r="E81">
        <v>129247</v>
      </c>
      <c r="F81" t="s">
        <v>11358</v>
      </c>
      <c r="G81" t="s">
        <v>3103</v>
      </c>
      <c r="H81" t="s">
        <v>900</v>
      </c>
      <c r="I81" t="s">
        <v>11416</v>
      </c>
      <c r="J81" t="s">
        <v>6726</v>
      </c>
      <c r="K81">
        <v>4.76</v>
      </c>
      <c r="L81">
        <v>6.47</v>
      </c>
      <c r="M81">
        <v>1.71</v>
      </c>
      <c r="N81">
        <v>10.26</v>
      </c>
      <c r="O81">
        <v>1594593</v>
      </c>
      <c r="Q81">
        <v>0</v>
      </c>
      <c r="U81">
        <v>1594593</v>
      </c>
      <c r="V81" t="s">
        <v>11357</v>
      </c>
    </row>
    <row r="82" spans="1:22" x14ac:dyDescent="0.25">
      <c r="A82">
        <v>1</v>
      </c>
      <c r="B82">
        <v>19</v>
      </c>
      <c r="C82" t="s">
        <v>287</v>
      </c>
      <c r="D82" t="s">
        <v>11348</v>
      </c>
      <c r="E82">
        <v>129109</v>
      </c>
      <c r="F82" t="s">
        <v>11349</v>
      </c>
      <c r="G82" t="s">
        <v>1257</v>
      </c>
      <c r="H82" t="s">
        <v>900</v>
      </c>
      <c r="I82" t="s">
        <v>11353</v>
      </c>
      <c r="J82" t="s">
        <v>6538</v>
      </c>
      <c r="K82">
        <v>7.15</v>
      </c>
      <c r="L82">
        <v>13.82</v>
      </c>
      <c r="M82">
        <v>6.67</v>
      </c>
      <c r="N82">
        <v>16.68167</v>
      </c>
      <c r="O82">
        <v>1173438</v>
      </c>
      <c r="Q82">
        <v>0</v>
      </c>
      <c r="U82">
        <v>1173438</v>
      </c>
      <c r="V82" t="s">
        <v>11352</v>
      </c>
    </row>
    <row r="83" spans="1:22" x14ac:dyDescent="0.25">
      <c r="A83">
        <v>2</v>
      </c>
      <c r="B83">
        <v>29</v>
      </c>
      <c r="C83" t="s">
        <v>65</v>
      </c>
      <c r="D83" t="s">
        <v>10721</v>
      </c>
      <c r="E83">
        <v>128845</v>
      </c>
      <c r="F83" t="s">
        <v>11378</v>
      </c>
      <c r="G83" t="s">
        <v>108</v>
      </c>
      <c r="H83" t="s">
        <v>10721</v>
      </c>
      <c r="I83" t="s">
        <v>11384</v>
      </c>
      <c r="J83" t="s">
        <v>6375</v>
      </c>
      <c r="K83">
        <v>0</v>
      </c>
      <c r="L83">
        <v>7</v>
      </c>
      <c r="M83">
        <v>7</v>
      </c>
      <c r="N83">
        <v>28</v>
      </c>
      <c r="O83">
        <v>6488137</v>
      </c>
      <c r="Q83">
        <v>0</v>
      </c>
      <c r="U83">
        <v>6488137</v>
      </c>
      <c r="V83" t="s">
        <v>11385</v>
      </c>
    </row>
    <row r="84" spans="1:22" x14ac:dyDescent="0.25">
      <c r="A84">
        <v>2</v>
      </c>
      <c r="B84">
        <v>29</v>
      </c>
      <c r="C84" t="s">
        <v>65</v>
      </c>
      <c r="D84" t="s">
        <v>11348</v>
      </c>
      <c r="E84">
        <v>127234.01</v>
      </c>
      <c r="G84" t="s">
        <v>3103</v>
      </c>
      <c r="H84" t="s">
        <v>900</v>
      </c>
      <c r="I84" t="s">
        <v>10444</v>
      </c>
      <c r="J84" t="s">
        <v>5379</v>
      </c>
      <c r="K84">
        <v>3.53</v>
      </c>
      <c r="L84">
        <v>3.71</v>
      </c>
      <c r="M84">
        <v>0.18</v>
      </c>
      <c r="N84">
        <v>0</v>
      </c>
      <c r="Q84">
        <v>0</v>
      </c>
      <c r="U84">
        <v>0</v>
      </c>
      <c r="V84" t="s">
        <v>11357</v>
      </c>
    </row>
    <row r="85" spans="1:22" x14ac:dyDescent="0.25">
      <c r="A85">
        <v>1</v>
      </c>
      <c r="B85">
        <v>17</v>
      </c>
      <c r="C85" t="s">
        <v>110</v>
      </c>
      <c r="D85" t="s">
        <v>11354</v>
      </c>
      <c r="E85">
        <v>127827</v>
      </c>
      <c r="F85" t="s">
        <v>11366</v>
      </c>
      <c r="G85" t="s">
        <v>111</v>
      </c>
      <c r="H85" t="s">
        <v>900</v>
      </c>
      <c r="I85" t="s">
        <v>4135</v>
      </c>
      <c r="J85" t="s">
        <v>5826</v>
      </c>
      <c r="K85">
        <v>8.41</v>
      </c>
      <c r="L85">
        <v>9.89</v>
      </c>
      <c r="M85">
        <v>1.48</v>
      </c>
      <c r="N85">
        <v>2.96</v>
      </c>
      <c r="O85">
        <v>418740</v>
      </c>
      <c r="P85">
        <v>276284.82</v>
      </c>
      <c r="Q85">
        <v>290099.06100000005</v>
      </c>
      <c r="T85">
        <v>-128640.93899999995</v>
      </c>
      <c r="U85">
        <v>290099.06100000005</v>
      </c>
      <c r="V85" t="s">
        <v>11357</v>
      </c>
    </row>
    <row r="86" spans="1:22" x14ac:dyDescent="0.25">
      <c r="A86">
        <v>1</v>
      </c>
      <c r="B86">
        <v>17</v>
      </c>
      <c r="C86" t="s">
        <v>110</v>
      </c>
      <c r="D86" t="s">
        <v>11354</v>
      </c>
      <c r="E86">
        <v>127068</v>
      </c>
      <c r="F86" t="s">
        <v>11366</v>
      </c>
      <c r="G86" t="s">
        <v>545</v>
      </c>
      <c r="H86" t="s">
        <v>900</v>
      </c>
      <c r="I86" t="s">
        <v>11353</v>
      </c>
      <c r="J86" t="s">
        <v>5280</v>
      </c>
      <c r="K86">
        <v>13.27</v>
      </c>
      <c r="L86">
        <v>23.4</v>
      </c>
      <c r="M86">
        <v>10.130000000000001</v>
      </c>
      <c r="N86">
        <v>20.260000000000002</v>
      </c>
      <c r="O86">
        <v>2155070</v>
      </c>
      <c r="P86">
        <v>1233265.47</v>
      </c>
      <c r="Q86">
        <v>1294928.7435000001</v>
      </c>
      <c r="T86">
        <v>-860141.2564999999</v>
      </c>
      <c r="U86">
        <v>1294928.7435000001</v>
      </c>
      <c r="V86" t="s">
        <v>11352</v>
      </c>
    </row>
    <row r="87" spans="1:22" x14ac:dyDescent="0.25">
      <c r="A87">
        <v>4</v>
      </c>
      <c r="B87">
        <v>48</v>
      </c>
      <c r="C87" t="s">
        <v>227</v>
      </c>
      <c r="D87" t="s">
        <v>11348</v>
      </c>
      <c r="E87">
        <v>127348.01</v>
      </c>
      <c r="G87" t="s">
        <v>604</v>
      </c>
      <c r="H87" t="s">
        <v>900</v>
      </c>
      <c r="I87" t="s">
        <v>11417</v>
      </c>
      <c r="J87" t="s">
        <v>11418</v>
      </c>
      <c r="K87">
        <v>11.24</v>
      </c>
      <c r="L87">
        <v>11.38</v>
      </c>
      <c r="M87">
        <v>0.14000000000000001</v>
      </c>
      <c r="N87">
        <v>0</v>
      </c>
      <c r="Q87">
        <v>0</v>
      </c>
      <c r="U87">
        <v>0</v>
      </c>
      <c r="V87" t="s">
        <v>11365</v>
      </c>
    </row>
    <row r="88" spans="1:22" x14ac:dyDescent="0.25">
      <c r="A88">
        <v>4</v>
      </c>
      <c r="B88">
        <v>48</v>
      </c>
      <c r="C88" t="s">
        <v>355</v>
      </c>
      <c r="D88" t="s">
        <v>11348</v>
      </c>
      <c r="E88">
        <v>127361</v>
      </c>
      <c r="F88" t="s">
        <v>11359</v>
      </c>
      <c r="G88" t="s">
        <v>356</v>
      </c>
      <c r="H88" t="s">
        <v>900</v>
      </c>
      <c r="I88" t="s">
        <v>11396</v>
      </c>
      <c r="J88" t="s">
        <v>5466</v>
      </c>
      <c r="K88">
        <v>0</v>
      </c>
      <c r="L88">
        <v>10.57</v>
      </c>
      <c r="M88">
        <v>10.57</v>
      </c>
      <c r="N88">
        <v>21.14</v>
      </c>
      <c r="O88">
        <v>2270805</v>
      </c>
      <c r="Q88">
        <v>0</v>
      </c>
      <c r="R88">
        <v>2351659.31</v>
      </c>
      <c r="S88">
        <v>2469242.2755</v>
      </c>
      <c r="T88">
        <v>198437.27549999999</v>
      </c>
      <c r="U88">
        <v>2469242.2755</v>
      </c>
      <c r="V88" t="s">
        <v>10418</v>
      </c>
    </row>
    <row r="89" spans="1:22" x14ac:dyDescent="0.25">
      <c r="A89">
        <v>1</v>
      </c>
      <c r="B89">
        <v>17</v>
      </c>
      <c r="C89" t="s">
        <v>397</v>
      </c>
      <c r="D89" t="s">
        <v>11</v>
      </c>
      <c r="E89">
        <v>127080</v>
      </c>
      <c r="F89" t="s">
        <v>11359</v>
      </c>
      <c r="G89" t="s">
        <v>363</v>
      </c>
      <c r="H89" t="s">
        <v>900</v>
      </c>
      <c r="I89" t="s">
        <v>4135</v>
      </c>
      <c r="J89" t="s">
        <v>5284</v>
      </c>
      <c r="K89">
        <v>0</v>
      </c>
      <c r="L89">
        <v>5</v>
      </c>
      <c r="M89">
        <v>5</v>
      </c>
      <c r="N89">
        <v>20</v>
      </c>
      <c r="O89">
        <v>2632400</v>
      </c>
      <c r="Q89">
        <v>0</v>
      </c>
      <c r="R89">
        <v>2478697.4500000002</v>
      </c>
      <c r="S89">
        <v>2602632.3225000002</v>
      </c>
      <c r="T89">
        <v>-29767.677499999758</v>
      </c>
      <c r="U89">
        <v>2602632.3225000002</v>
      </c>
      <c r="V89" t="s">
        <v>11357</v>
      </c>
    </row>
    <row r="90" spans="1:22" x14ac:dyDescent="0.25">
      <c r="A90">
        <v>1</v>
      </c>
      <c r="B90">
        <v>17</v>
      </c>
      <c r="C90" t="s">
        <v>397</v>
      </c>
      <c r="D90" t="s">
        <v>11348</v>
      </c>
      <c r="E90">
        <v>127819.01</v>
      </c>
      <c r="G90" t="s">
        <v>5817</v>
      </c>
      <c r="H90" t="s">
        <v>900</v>
      </c>
      <c r="I90" t="s">
        <v>11393</v>
      </c>
      <c r="J90" t="s">
        <v>5819</v>
      </c>
      <c r="K90">
        <v>8.17</v>
      </c>
      <c r="L90">
        <v>16.309999999999999</v>
      </c>
      <c r="M90">
        <v>8.14</v>
      </c>
      <c r="N90">
        <v>0</v>
      </c>
      <c r="Q90">
        <v>0</v>
      </c>
      <c r="U90">
        <v>0</v>
      </c>
      <c r="V90" t="s">
        <v>11352</v>
      </c>
    </row>
    <row r="91" spans="1:22" x14ac:dyDescent="0.25">
      <c r="A91">
        <v>4</v>
      </c>
      <c r="B91">
        <v>48</v>
      </c>
      <c r="C91" t="s">
        <v>231</v>
      </c>
      <c r="D91" t="s">
        <v>11348</v>
      </c>
      <c r="E91">
        <v>129775</v>
      </c>
      <c r="F91" t="s">
        <v>11358</v>
      </c>
      <c r="G91" t="s">
        <v>7146</v>
      </c>
      <c r="H91" t="s">
        <v>900</v>
      </c>
      <c r="I91" t="s">
        <v>7148</v>
      </c>
      <c r="J91" t="s">
        <v>7147</v>
      </c>
      <c r="K91">
        <v>0</v>
      </c>
      <c r="L91">
        <v>2</v>
      </c>
      <c r="M91">
        <v>2</v>
      </c>
      <c r="N91">
        <v>4</v>
      </c>
      <c r="O91">
        <v>180000</v>
      </c>
      <c r="Q91">
        <v>0</v>
      </c>
      <c r="U91">
        <v>180000</v>
      </c>
      <c r="V91" t="s">
        <v>10418</v>
      </c>
    </row>
    <row r="92" spans="1:22" x14ac:dyDescent="0.25">
      <c r="A92">
        <v>4</v>
      </c>
      <c r="B92">
        <v>48</v>
      </c>
      <c r="C92" t="s">
        <v>231</v>
      </c>
      <c r="D92" t="s">
        <v>11</v>
      </c>
      <c r="E92">
        <v>127365</v>
      </c>
      <c r="F92" t="s">
        <v>11366</v>
      </c>
      <c r="G92" t="s">
        <v>538</v>
      </c>
      <c r="H92" t="s">
        <v>900</v>
      </c>
      <c r="I92" t="s">
        <v>11419</v>
      </c>
      <c r="J92" t="s">
        <v>5469</v>
      </c>
      <c r="K92">
        <v>4.2300000000000004</v>
      </c>
      <c r="L92">
        <v>10.99</v>
      </c>
      <c r="M92">
        <v>6.76</v>
      </c>
      <c r="N92">
        <v>27.04</v>
      </c>
      <c r="O92">
        <v>3422000</v>
      </c>
      <c r="P92">
        <v>2620102.11</v>
      </c>
      <c r="Q92">
        <v>2751107.2154999999</v>
      </c>
      <c r="T92">
        <v>-670892.78450000007</v>
      </c>
      <c r="U92">
        <v>2751107.2154999999</v>
      </c>
      <c r="V92" t="s">
        <v>11365</v>
      </c>
    </row>
    <row r="93" spans="1:22" x14ac:dyDescent="0.25">
      <c r="A93">
        <v>4</v>
      </c>
      <c r="B93">
        <v>48</v>
      </c>
      <c r="C93" t="s">
        <v>231</v>
      </c>
      <c r="D93" t="s">
        <v>11354</v>
      </c>
      <c r="E93">
        <v>127388</v>
      </c>
      <c r="F93" t="s">
        <v>11366</v>
      </c>
      <c r="G93" t="s">
        <v>538</v>
      </c>
      <c r="H93" t="s">
        <v>900</v>
      </c>
      <c r="I93" t="s">
        <v>11417</v>
      </c>
      <c r="J93" t="s">
        <v>5476</v>
      </c>
      <c r="K93">
        <v>12.85</v>
      </c>
      <c r="L93">
        <v>20.03</v>
      </c>
      <c r="M93">
        <v>7.18</v>
      </c>
      <c r="N93">
        <v>28.72</v>
      </c>
      <c r="O93">
        <v>3699200</v>
      </c>
      <c r="P93">
        <v>2743124.54</v>
      </c>
      <c r="Q93">
        <v>2880280.767</v>
      </c>
      <c r="T93">
        <v>-818919.23300000001</v>
      </c>
      <c r="U93">
        <v>2880280.767</v>
      </c>
      <c r="V93" t="s">
        <v>11365</v>
      </c>
    </row>
    <row r="94" spans="1:22" x14ac:dyDescent="0.25">
      <c r="A94">
        <v>4</v>
      </c>
      <c r="B94">
        <v>47</v>
      </c>
      <c r="C94" t="s">
        <v>233</v>
      </c>
      <c r="D94" t="s">
        <v>11</v>
      </c>
      <c r="E94">
        <v>127354</v>
      </c>
      <c r="F94" t="s">
        <v>11367</v>
      </c>
      <c r="G94" t="s">
        <v>360</v>
      </c>
      <c r="H94" t="s">
        <v>900</v>
      </c>
      <c r="I94" t="s">
        <v>11419</v>
      </c>
      <c r="J94" t="s">
        <v>10497</v>
      </c>
      <c r="K94">
        <v>0</v>
      </c>
      <c r="L94">
        <v>11.29</v>
      </c>
      <c r="M94">
        <v>11.29</v>
      </c>
      <c r="N94">
        <v>45.16</v>
      </c>
      <c r="O94">
        <v>5414329</v>
      </c>
      <c r="Q94">
        <v>0</v>
      </c>
      <c r="U94">
        <v>5414329</v>
      </c>
      <c r="V94" t="s">
        <v>11365</v>
      </c>
    </row>
    <row r="95" spans="1:22" x14ac:dyDescent="0.25">
      <c r="A95">
        <v>3</v>
      </c>
      <c r="B95">
        <v>38</v>
      </c>
      <c r="C95" t="s">
        <v>239</v>
      </c>
      <c r="D95" t="s">
        <v>11348</v>
      </c>
      <c r="E95">
        <v>129205</v>
      </c>
      <c r="F95" t="s">
        <v>11367</v>
      </c>
      <c r="G95" t="s">
        <v>363</v>
      </c>
      <c r="H95" t="s">
        <v>900</v>
      </c>
      <c r="I95" t="s">
        <v>10444</v>
      </c>
      <c r="J95" t="s">
        <v>11420</v>
      </c>
      <c r="K95">
        <v>0</v>
      </c>
      <c r="L95">
        <v>6.18</v>
      </c>
      <c r="M95">
        <v>6.18</v>
      </c>
      <c r="N95">
        <v>24.72</v>
      </c>
      <c r="O95">
        <v>2206260</v>
      </c>
      <c r="Q95">
        <v>0</v>
      </c>
      <c r="U95">
        <v>2206260</v>
      </c>
      <c r="V95" t="s">
        <v>11357</v>
      </c>
    </row>
    <row r="96" spans="1:22" x14ac:dyDescent="0.25">
      <c r="A96">
        <v>2</v>
      </c>
      <c r="B96">
        <v>27</v>
      </c>
      <c r="C96" t="s">
        <v>241</v>
      </c>
      <c r="D96" t="s">
        <v>11354</v>
      </c>
      <c r="E96">
        <v>127203</v>
      </c>
      <c r="F96" t="s">
        <v>11366</v>
      </c>
      <c r="G96" t="s">
        <v>322</v>
      </c>
      <c r="H96" t="s">
        <v>900</v>
      </c>
      <c r="I96" t="s">
        <v>11361</v>
      </c>
      <c r="J96" t="s">
        <v>5368</v>
      </c>
      <c r="K96">
        <v>0</v>
      </c>
      <c r="L96">
        <v>15.3</v>
      </c>
      <c r="M96">
        <v>15.3</v>
      </c>
      <c r="N96">
        <v>30.6</v>
      </c>
      <c r="O96">
        <v>1009124</v>
      </c>
      <c r="P96">
        <v>812557.44</v>
      </c>
      <c r="Q96">
        <v>853185.31200000003</v>
      </c>
      <c r="T96">
        <v>-155938.68799999997</v>
      </c>
      <c r="U96">
        <v>853185.31200000003</v>
      </c>
      <c r="V96" t="s">
        <v>10418</v>
      </c>
    </row>
    <row r="97" spans="1:22" x14ac:dyDescent="0.25">
      <c r="A97">
        <v>2</v>
      </c>
      <c r="B97">
        <v>27</v>
      </c>
      <c r="C97" t="s">
        <v>241</v>
      </c>
      <c r="D97" t="s">
        <v>11354</v>
      </c>
      <c r="E97">
        <v>129237</v>
      </c>
      <c r="F97" t="s">
        <v>11366</v>
      </c>
      <c r="G97" t="s">
        <v>1209</v>
      </c>
      <c r="H97" t="s">
        <v>900</v>
      </c>
      <c r="I97" t="s">
        <v>11361</v>
      </c>
      <c r="J97" t="s">
        <v>6719</v>
      </c>
      <c r="K97">
        <v>0</v>
      </c>
      <c r="L97">
        <v>7.54</v>
      </c>
      <c r="M97">
        <v>7.54</v>
      </c>
      <c r="N97">
        <v>15.08</v>
      </c>
      <c r="O97">
        <v>492110</v>
      </c>
      <c r="P97">
        <v>396486.33</v>
      </c>
      <c r="Q97">
        <v>416310.64650000003</v>
      </c>
      <c r="T97">
        <v>-75799.353499999968</v>
      </c>
      <c r="U97">
        <v>416310.64650000003</v>
      </c>
      <c r="V97" t="s">
        <v>10418</v>
      </c>
    </row>
    <row r="98" spans="1:22" x14ac:dyDescent="0.25">
      <c r="A98">
        <v>2</v>
      </c>
      <c r="B98">
        <v>27</v>
      </c>
      <c r="C98" t="s">
        <v>241</v>
      </c>
      <c r="D98" t="s">
        <v>11348</v>
      </c>
      <c r="E98">
        <v>129251</v>
      </c>
      <c r="F98" t="s">
        <v>11359</v>
      </c>
      <c r="G98" t="s">
        <v>2026</v>
      </c>
      <c r="H98" t="s">
        <v>900</v>
      </c>
      <c r="I98" t="s">
        <v>5328</v>
      </c>
      <c r="J98" t="s">
        <v>6733</v>
      </c>
      <c r="K98">
        <v>0</v>
      </c>
      <c r="L98">
        <v>3.86</v>
      </c>
      <c r="M98">
        <v>3.86</v>
      </c>
      <c r="N98">
        <v>7.72</v>
      </c>
      <c r="O98">
        <v>258089</v>
      </c>
      <c r="Q98">
        <v>0</v>
      </c>
      <c r="R98">
        <v>247387</v>
      </c>
      <c r="S98">
        <v>259756.35</v>
      </c>
      <c r="T98">
        <v>1667.3500000000058</v>
      </c>
      <c r="U98">
        <v>259756.35</v>
      </c>
      <c r="V98" t="s">
        <v>10418</v>
      </c>
    </row>
    <row r="99" spans="1:22" x14ac:dyDescent="0.25">
      <c r="A99">
        <v>1</v>
      </c>
      <c r="B99">
        <v>18</v>
      </c>
      <c r="C99" t="s">
        <v>49</v>
      </c>
      <c r="D99" t="s">
        <v>11348</v>
      </c>
      <c r="E99">
        <v>127096.01</v>
      </c>
      <c r="G99" t="s">
        <v>644</v>
      </c>
      <c r="H99" t="s">
        <v>900</v>
      </c>
      <c r="I99" t="s">
        <v>4135</v>
      </c>
      <c r="J99" t="s">
        <v>11421</v>
      </c>
      <c r="K99">
        <v>4.24</v>
      </c>
      <c r="L99">
        <v>4.43</v>
      </c>
      <c r="M99">
        <v>0.19</v>
      </c>
      <c r="N99">
        <v>0</v>
      </c>
      <c r="Q99">
        <v>0</v>
      </c>
      <c r="U99">
        <v>0</v>
      </c>
      <c r="V99" t="s">
        <v>11357</v>
      </c>
    </row>
    <row r="100" spans="1:22" x14ac:dyDescent="0.25">
      <c r="A100">
        <v>1</v>
      </c>
      <c r="B100">
        <v>18</v>
      </c>
      <c r="C100" t="s">
        <v>49</v>
      </c>
      <c r="D100" t="s">
        <v>11348</v>
      </c>
      <c r="E100">
        <v>127114</v>
      </c>
      <c r="F100" t="s">
        <v>11359</v>
      </c>
      <c r="G100" t="s">
        <v>551</v>
      </c>
      <c r="H100" t="s">
        <v>900</v>
      </c>
      <c r="I100" t="s">
        <v>11353</v>
      </c>
      <c r="J100" t="s">
        <v>5301</v>
      </c>
      <c r="K100">
        <v>0.91</v>
      </c>
      <c r="L100">
        <v>8.9</v>
      </c>
      <c r="M100">
        <v>7.99</v>
      </c>
      <c r="N100">
        <v>15.98</v>
      </c>
      <c r="O100">
        <v>1912620</v>
      </c>
      <c r="Q100">
        <v>0</v>
      </c>
      <c r="R100">
        <v>1273372.395</v>
      </c>
      <c r="S100">
        <v>1337041.0147500001</v>
      </c>
      <c r="T100">
        <v>-575578.98524999991</v>
      </c>
      <c r="U100">
        <v>1337041.0147500001</v>
      </c>
      <c r="V100" t="s">
        <v>11352</v>
      </c>
    </row>
    <row r="101" spans="1:22" x14ac:dyDescent="0.25">
      <c r="A101">
        <v>1</v>
      </c>
      <c r="B101">
        <v>18</v>
      </c>
      <c r="C101" t="s">
        <v>49</v>
      </c>
      <c r="D101" t="s">
        <v>11348</v>
      </c>
      <c r="E101">
        <v>129094</v>
      </c>
      <c r="F101" t="s">
        <v>11359</v>
      </c>
      <c r="G101" t="s">
        <v>137</v>
      </c>
      <c r="H101" t="s">
        <v>900</v>
      </c>
      <c r="I101" t="s">
        <v>11353</v>
      </c>
      <c r="J101" t="s">
        <v>11422</v>
      </c>
      <c r="K101">
        <v>0</v>
      </c>
      <c r="L101">
        <v>1.1100000000000001</v>
      </c>
      <c r="M101">
        <v>1.1100000000000001</v>
      </c>
      <c r="N101">
        <v>2.2200000000000002</v>
      </c>
      <c r="O101">
        <v>156177</v>
      </c>
      <c r="Q101">
        <v>0</v>
      </c>
      <c r="R101">
        <v>235074.14499999999</v>
      </c>
      <c r="S101">
        <v>246827.85225</v>
      </c>
      <c r="T101">
        <v>90650.852249999996</v>
      </c>
      <c r="U101">
        <v>246827.85225</v>
      </c>
      <c r="V101" t="s">
        <v>11352</v>
      </c>
    </row>
    <row r="102" spans="1:22" x14ac:dyDescent="0.25">
      <c r="A102">
        <v>1</v>
      </c>
      <c r="B102">
        <v>18</v>
      </c>
      <c r="C102" t="s">
        <v>49</v>
      </c>
      <c r="D102" t="s">
        <v>11348</v>
      </c>
      <c r="E102">
        <v>127092</v>
      </c>
      <c r="F102" t="s">
        <v>11358</v>
      </c>
      <c r="G102" t="s">
        <v>390</v>
      </c>
      <c r="H102" t="s">
        <v>900</v>
      </c>
      <c r="I102" t="s">
        <v>11353</v>
      </c>
      <c r="J102" t="s">
        <v>5290</v>
      </c>
      <c r="K102">
        <v>0.26</v>
      </c>
      <c r="L102">
        <v>6.08</v>
      </c>
      <c r="M102">
        <v>5.82</v>
      </c>
      <c r="N102">
        <v>12.15216</v>
      </c>
      <c r="O102">
        <v>911736</v>
      </c>
      <c r="Q102">
        <v>0</v>
      </c>
      <c r="U102">
        <v>911736</v>
      </c>
      <c r="V102" t="s">
        <v>11352</v>
      </c>
    </row>
    <row r="103" spans="1:22" x14ac:dyDescent="0.25">
      <c r="A103">
        <v>1</v>
      </c>
      <c r="B103">
        <v>18</v>
      </c>
      <c r="C103" t="s">
        <v>49</v>
      </c>
      <c r="D103" t="s">
        <v>11354</v>
      </c>
      <c r="E103">
        <v>127840</v>
      </c>
      <c r="F103" t="s">
        <v>11358</v>
      </c>
      <c r="G103" t="s">
        <v>5837</v>
      </c>
      <c r="H103" t="s">
        <v>900</v>
      </c>
      <c r="I103" t="s">
        <v>10444</v>
      </c>
      <c r="J103" t="s">
        <v>5838</v>
      </c>
      <c r="K103">
        <v>5.83</v>
      </c>
      <c r="L103">
        <v>6.73</v>
      </c>
      <c r="M103">
        <v>0.9</v>
      </c>
      <c r="N103">
        <v>4.5</v>
      </c>
      <c r="O103">
        <v>472500</v>
      </c>
      <c r="Q103">
        <v>0</v>
      </c>
      <c r="U103">
        <v>472500</v>
      </c>
      <c r="V103" t="s">
        <v>11357</v>
      </c>
    </row>
    <row r="104" spans="1:22" x14ac:dyDescent="0.25">
      <c r="A104">
        <v>1</v>
      </c>
      <c r="B104">
        <v>18</v>
      </c>
      <c r="C104" t="s">
        <v>49</v>
      </c>
      <c r="D104" t="s">
        <v>10721</v>
      </c>
      <c r="E104">
        <v>127466</v>
      </c>
      <c r="F104" t="s">
        <v>11378</v>
      </c>
      <c r="G104" t="s">
        <v>114</v>
      </c>
      <c r="H104" t="s">
        <v>10721</v>
      </c>
      <c r="I104" t="s">
        <v>11423</v>
      </c>
      <c r="J104" t="s">
        <v>5506</v>
      </c>
      <c r="K104">
        <v>11.54</v>
      </c>
      <c r="L104">
        <v>14.68</v>
      </c>
      <c r="M104">
        <v>3.14</v>
      </c>
      <c r="N104">
        <v>12.56</v>
      </c>
      <c r="O104">
        <v>3834000</v>
      </c>
      <c r="Q104">
        <v>0</v>
      </c>
      <c r="U104">
        <v>3834000</v>
      </c>
      <c r="V104" t="s">
        <v>11385</v>
      </c>
    </row>
    <row r="105" spans="1:22" x14ac:dyDescent="0.25">
      <c r="A105">
        <v>1</v>
      </c>
      <c r="B105">
        <v>18</v>
      </c>
      <c r="C105" t="s">
        <v>49</v>
      </c>
      <c r="D105" t="s">
        <v>10721</v>
      </c>
      <c r="E105">
        <v>127467</v>
      </c>
      <c r="F105" t="s">
        <v>11378</v>
      </c>
      <c r="G105" t="s">
        <v>114</v>
      </c>
      <c r="H105" t="s">
        <v>10721</v>
      </c>
      <c r="I105" t="s">
        <v>11423</v>
      </c>
      <c r="J105" t="s">
        <v>5509</v>
      </c>
      <c r="K105">
        <v>15.17</v>
      </c>
      <c r="L105">
        <v>20.13</v>
      </c>
      <c r="M105">
        <v>4.96</v>
      </c>
      <c r="N105">
        <v>19.84</v>
      </c>
      <c r="O105">
        <v>4810700</v>
      </c>
      <c r="Q105">
        <v>0</v>
      </c>
      <c r="U105">
        <v>4810700</v>
      </c>
      <c r="V105" t="s">
        <v>11385</v>
      </c>
    </row>
    <row r="106" spans="1:22" x14ac:dyDescent="0.25">
      <c r="A106">
        <v>1</v>
      </c>
      <c r="B106">
        <v>17</v>
      </c>
      <c r="C106" t="s">
        <v>25</v>
      </c>
      <c r="D106" t="s">
        <v>11348</v>
      </c>
      <c r="E106">
        <v>126573</v>
      </c>
      <c r="F106" t="s">
        <v>11366</v>
      </c>
      <c r="G106" t="s">
        <v>1499</v>
      </c>
      <c r="H106" t="s">
        <v>900</v>
      </c>
      <c r="I106" t="s">
        <v>4135</v>
      </c>
      <c r="J106" t="s">
        <v>10457</v>
      </c>
      <c r="K106">
        <v>13.94</v>
      </c>
      <c r="L106">
        <v>20.98</v>
      </c>
      <c r="M106">
        <v>7.04</v>
      </c>
      <c r="N106">
        <v>14.08</v>
      </c>
      <c r="O106">
        <v>776500</v>
      </c>
      <c r="P106">
        <v>1075004.25</v>
      </c>
      <c r="Q106">
        <v>1128754.4625000001</v>
      </c>
      <c r="T106">
        <v>352254.46250000014</v>
      </c>
      <c r="U106">
        <v>1128754.4625000001</v>
      </c>
      <c r="V106" t="s">
        <v>11357</v>
      </c>
    </row>
    <row r="107" spans="1:22" x14ac:dyDescent="0.25">
      <c r="A107">
        <v>1</v>
      </c>
      <c r="B107">
        <v>17</v>
      </c>
      <c r="C107" t="s">
        <v>25</v>
      </c>
      <c r="D107" t="s">
        <v>11348</v>
      </c>
      <c r="E107">
        <v>127131</v>
      </c>
      <c r="F107" t="s">
        <v>11366</v>
      </c>
      <c r="G107" t="s">
        <v>116</v>
      </c>
      <c r="H107" t="s">
        <v>900</v>
      </c>
      <c r="I107" t="s">
        <v>4135</v>
      </c>
      <c r="J107" t="s">
        <v>5311</v>
      </c>
      <c r="K107">
        <v>0</v>
      </c>
      <c r="L107">
        <v>3.58</v>
      </c>
      <c r="M107">
        <v>3.58</v>
      </c>
      <c r="N107">
        <v>7.16</v>
      </c>
      <c r="O107">
        <v>543404</v>
      </c>
      <c r="P107">
        <v>517527.25</v>
      </c>
      <c r="Q107">
        <v>543403.61250000005</v>
      </c>
      <c r="T107">
        <v>-0.38749999995343387</v>
      </c>
      <c r="U107">
        <v>543403.61250000005</v>
      </c>
      <c r="V107" t="s">
        <v>11357</v>
      </c>
    </row>
    <row r="108" spans="1:22" x14ac:dyDescent="0.25">
      <c r="A108">
        <v>1</v>
      </c>
      <c r="B108">
        <v>18</v>
      </c>
      <c r="C108" t="s">
        <v>40</v>
      </c>
      <c r="D108" t="s">
        <v>11354</v>
      </c>
      <c r="E108">
        <v>129097</v>
      </c>
      <c r="F108" t="s">
        <v>11359</v>
      </c>
      <c r="G108" t="s">
        <v>6525</v>
      </c>
      <c r="H108" t="s">
        <v>900</v>
      </c>
      <c r="I108" t="s">
        <v>4135</v>
      </c>
      <c r="J108" t="s">
        <v>6526</v>
      </c>
      <c r="K108">
        <v>2.52</v>
      </c>
      <c r="L108">
        <v>11.58</v>
      </c>
      <c r="M108">
        <v>9.06</v>
      </c>
      <c r="N108">
        <v>25.775700000000001</v>
      </c>
      <c r="O108">
        <v>2780790</v>
      </c>
      <c r="Q108">
        <v>0</v>
      </c>
      <c r="R108">
        <v>2194848.6</v>
      </c>
      <c r="S108">
        <v>2304591.0300000003</v>
      </c>
      <c r="T108">
        <v>-476198.96999999974</v>
      </c>
      <c r="U108">
        <v>2304591.0300000003</v>
      </c>
      <c r="V108" t="s">
        <v>11357</v>
      </c>
    </row>
    <row r="109" spans="1:22" x14ac:dyDescent="0.25">
      <c r="A109">
        <v>1</v>
      </c>
      <c r="B109">
        <v>17</v>
      </c>
      <c r="C109" t="s">
        <v>86</v>
      </c>
      <c r="D109" t="s">
        <v>11354</v>
      </c>
      <c r="E109">
        <v>127066</v>
      </c>
      <c r="F109" t="s">
        <v>11349</v>
      </c>
      <c r="G109" t="s">
        <v>8433</v>
      </c>
      <c r="H109" t="s">
        <v>900</v>
      </c>
      <c r="I109" t="s">
        <v>4135</v>
      </c>
      <c r="J109" t="s">
        <v>11424</v>
      </c>
      <c r="K109">
        <v>0</v>
      </c>
      <c r="L109">
        <v>2.59</v>
      </c>
      <c r="M109">
        <v>2.59</v>
      </c>
      <c r="N109">
        <v>5.18</v>
      </c>
      <c r="O109">
        <v>616455</v>
      </c>
      <c r="Q109">
        <v>0</v>
      </c>
      <c r="U109">
        <v>616455</v>
      </c>
      <c r="V109" t="s">
        <v>11357</v>
      </c>
    </row>
    <row r="110" spans="1:22" x14ac:dyDescent="0.25">
      <c r="A110">
        <v>1</v>
      </c>
      <c r="B110">
        <v>18</v>
      </c>
      <c r="C110" t="s">
        <v>40</v>
      </c>
      <c r="D110" t="s">
        <v>11</v>
      </c>
      <c r="E110">
        <v>127841</v>
      </c>
      <c r="F110" t="s">
        <v>11358</v>
      </c>
      <c r="G110" t="s">
        <v>363</v>
      </c>
      <c r="H110" t="s">
        <v>900</v>
      </c>
      <c r="I110" t="s">
        <v>10444</v>
      </c>
      <c r="J110" t="s">
        <v>5839</v>
      </c>
      <c r="K110">
        <v>6.94</v>
      </c>
      <c r="L110">
        <v>12</v>
      </c>
      <c r="M110">
        <v>5.0599999999999996</v>
      </c>
      <c r="N110">
        <v>25.3</v>
      </c>
      <c r="O110">
        <v>1187550</v>
      </c>
      <c r="Q110">
        <v>0</v>
      </c>
      <c r="U110">
        <v>1187550</v>
      </c>
      <c r="V110" t="s">
        <v>11357</v>
      </c>
    </row>
    <row r="111" spans="1:22" x14ac:dyDescent="0.25">
      <c r="A111">
        <v>1</v>
      </c>
      <c r="B111">
        <v>18</v>
      </c>
      <c r="C111" t="s">
        <v>40</v>
      </c>
      <c r="D111" t="s">
        <v>11348</v>
      </c>
      <c r="E111">
        <v>127098</v>
      </c>
      <c r="F111" t="s">
        <v>11367</v>
      </c>
      <c r="G111" t="s">
        <v>1046</v>
      </c>
      <c r="H111" t="s">
        <v>900</v>
      </c>
      <c r="I111" t="s">
        <v>10444</v>
      </c>
      <c r="J111" t="s">
        <v>11425</v>
      </c>
      <c r="K111">
        <v>12.93</v>
      </c>
      <c r="L111">
        <v>14.21</v>
      </c>
      <c r="M111">
        <v>1.28</v>
      </c>
      <c r="N111">
        <v>6.4</v>
      </c>
      <c r="O111">
        <v>642600</v>
      </c>
      <c r="Q111">
        <v>0</v>
      </c>
      <c r="U111">
        <v>642600</v>
      </c>
      <c r="V111" t="s">
        <v>11357</v>
      </c>
    </row>
    <row r="112" spans="1:22" x14ac:dyDescent="0.25">
      <c r="A112">
        <v>1</v>
      </c>
      <c r="B112">
        <v>18</v>
      </c>
      <c r="C112" t="s">
        <v>40</v>
      </c>
      <c r="D112" t="s">
        <v>10721</v>
      </c>
      <c r="E112">
        <v>127460</v>
      </c>
      <c r="F112" t="s">
        <v>11378</v>
      </c>
      <c r="G112" t="s">
        <v>114</v>
      </c>
      <c r="H112" t="s">
        <v>10721</v>
      </c>
      <c r="I112" t="s">
        <v>11426</v>
      </c>
      <c r="J112" t="s">
        <v>5502</v>
      </c>
      <c r="K112">
        <v>7.18</v>
      </c>
      <c r="L112">
        <v>11.53</v>
      </c>
      <c r="M112">
        <v>4.3499999999999996</v>
      </c>
      <c r="N112">
        <v>34.799999999999997</v>
      </c>
      <c r="O112">
        <v>7684000</v>
      </c>
      <c r="Q112">
        <v>0</v>
      </c>
      <c r="U112">
        <v>7684000</v>
      </c>
      <c r="V112" t="s">
        <v>11385</v>
      </c>
    </row>
    <row r="113" spans="1:22" x14ac:dyDescent="0.25">
      <c r="A113">
        <v>4</v>
      </c>
      <c r="B113">
        <v>49</v>
      </c>
      <c r="C113" t="s">
        <v>248</v>
      </c>
      <c r="D113" t="s">
        <v>11348</v>
      </c>
      <c r="E113">
        <v>129306</v>
      </c>
      <c r="F113" t="s">
        <v>11358</v>
      </c>
      <c r="G113" t="s">
        <v>329</v>
      </c>
      <c r="H113" t="s">
        <v>900</v>
      </c>
      <c r="I113" t="s">
        <v>11427</v>
      </c>
      <c r="J113" t="s">
        <v>6783</v>
      </c>
      <c r="K113">
        <v>0</v>
      </c>
      <c r="L113">
        <v>9.36</v>
      </c>
      <c r="M113">
        <v>9.36</v>
      </c>
      <c r="N113">
        <v>18.72</v>
      </c>
      <c r="O113">
        <v>2290173</v>
      </c>
      <c r="Q113">
        <v>0</v>
      </c>
      <c r="U113">
        <v>2290173</v>
      </c>
      <c r="V113" t="s">
        <v>10418</v>
      </c>
    </row>
    <row r="114" spans="1:22" x14ac:dyDescent="0.25">
      <c r="A114">
        <v>4</v>
      </c>
      <c r="B114">
        <v>49</v>
      </c>
      <c r="C114" t="s">
        <v>248</v>
      </c>
      <c r="D114" t="s">
        <v>11354</v>
      </c>
      <c r="E114">
        <v>129916</v>
      </c>
      <c r="F114" t="s">
        <v>11358</v>
      </c>
      <c r="G114" t="s">
        <v>3271</v>
      </c>
      <c r="H114" t="s">
        <v>900</v>
      </c>
      <c r="I114" t="s">
        <v>11417</v>
      </c>
      <c r="J114" t="s">
        <v>7266</v>
      </c>
      <c r="K114">
        <v>21.99</v>
      </c>
      <c r="L114">
        <v>26.14</v>
      </c>
      <c r="M114">
        <v>4.1500000000000004</v>
      </c>
      <c r="N114">
        <v>8.3000000000000007</v>
      </c>
      <c r="O114">
        <v>514392</v>
      </c>
      <c r="Q114">
        <v>0</v>
      </c>
      <c r="U114">
        <v>514392</v>
      </c>
      <c r="V114" t="s">
        <v>11365</v>
      </c>
    </row>
    <row r="115" spans="1:22" x14ac:dyDescent="0.25">
      <c r="A115">
        <v>2</v>
      </c>
      <c r="B115">
        <v>29</v>
      </c>
      <c r="C115" t="s">
        <v>65</v>
      </c>
      <c r="D115" t="s">
        <v>11354</v>
      </c>
      <c r="E115">
        <v>127236</v>
      </c>
      <c r="F115" t="s">
        <v>11349</v>
      </c>
      <c r="G115" t="s">
        <v>3671</v>
      </c>
      <c r="H115" t="s">
        <v>900</v>
      </c>
      <c r="I115" t="s">
        <v>10444</v>
      </c>
      <c r="J115" t="s">
        <v>11428</v>
      </c>
      <c r="K115">
        <v>5.58</v>
      </c>
      <c r="L115">
        <v>7.08</v>
      </c>
      <c r="M115">
        <v>1.5</v>
      </c>
      <c r="N115">
        <v>3</v>
      </c>
      <c r="O115">
        <v>370461</v>
      </c>
      <c r="Q115">
        <v>0</v>
      </c>
      <c r="U115">
        <v>370461</v>
      </c>
      <c r="V115" t="s">
        <v>11357</v>
      </c>
    </row>
    <row r="116" spans="1:22" x14ac:dyDescent="0.25">
      <c r="A116">
        <v>3</v>
      </c>
      <c r="B116">
        <v>39</v>
      </c>
      <c r="C116" t="s">
        <v>250</v>
      </c>
      <c r="D116" t="s">
        <v>11348</v>
      </c>
      <c r="E116">
        <v>123839</v>
      </c>
      <c r="F116" t="s">
        <v>11366</v>
      </c>
      <c r="G116" t="s">
        <v>1667</v>
      </c>
      <c r="H116" t="s">
        <v>900</v>
      </c>
      <c r="I116" t="s">
        <v>11353</v>
      </c>
      <c r="J116" t="s">
        <v>11429</v>
      </c>
      <c r="K116">
        <v>0</v>
      </c>
      <c r="L116">
        <v>0.78</v>
      </c>
      <c r="M116">
        <v>0.78</v>
      </c>
      <c r="N116">
        <v>1.56</v>
      </c>
      <c r="O116">
        <v>66827</v>
      </c>
      <c r="P116">
        <v>90069.4</v>
      </c>
      <c r="Q116">
        <v>94572.87</v>
      </c>
      <c r="T116">
        <v>27745.869999999995</v>
      </c>
      <c r="U116">
        <v>94572.87</v>
      </c>
      <c r="V116" t="s">
        <v>11352</v>
      </c>
    </row>
    <row r="117" spans="1:22" x14ac:dyDescent="0.25">
      <c r="A117">
        <v>3</v>
      </c>
      <c r="B117">
        <v>39</v>
      </c>
      <c r="C117" t="s">
        <v>250</v>
      </c>
      <c r="D117" t="s">
        <v>11348</v>
      </c>
      <c r="E117">
        <v>123841</v>
      </c>
      <c r="F117" t="s">
        <v>11366</v>
      </c>
      <c r="G117" t="s">
        <v>1667</v>
      </c>
      <c r="H117" t="s">
        <v>900</v>
      </c>
      <c r="I117" t="s">
        <v>11353</v>
      </c>
      <c r="J117" t="s">
        <v>11430</v>
      </c>
      <c r="K117">
        <v>0</v>
      </c>
      <c r="L117">
        <v>4.4029999999999996</v>
      </c>
      <c r="M117">
        <v>4.4029999999999996</v>
      </c>
      <c r="N117">
        <v>8.8104030000000009</v>
      </c>
      <c r="O117">
        <v>335737</v>
      </c>
      <c r="P117">
        <v>492714.87</v>
      </c>
      <c r="Q117">
        <v>517350.61350000004</v>
      </c>
      <c r="T117">
        <v>181613.61350000004</v>
      </c>
      <c r="U117">
        <v>517350.61350000004</v>
      </c>
      <c r="V117" t="s">
        <v>11352</v>
      </c>
    </row>
    <row r="118" spans="1:22" x14ac:dyDescent="0.25">
      <c r="A118">
        <v>3</v>
      </c>
      <c r="B118">
        <v>39</v>
      </c>
      <c r="C118" t="s">
        <v>250</v>
      </c>
      <c r="D118" t="s">
        <v>11354</v>
      </c>
      <c r="E118">
        <v>129212</v>
      </c>
      <c r="F118" t="s">
        <v>11358</v>
      </c>
      <c r="G118" t="s">
        <v>503</v>
      </c>
      <c r="H118" t="s">
        <v>900</v>
      </c>
      <c r="I118" t="s">
        <v>10444</v>
      </c>
      <c r="J118" t="s">
        <v>6612</v>
      </c>
      <c r="K118">
        <v>0</v>
      </c>
      <c r="L118">
        <v>3.33</v>
      </c>
      <c r="M118">
        <v>3.33</v>
      </c>
      <c r="N118">
        <v>13.32</v>
      </c>
      <c r="O118">
        <v>1118544</v>
      </c>
      <c r="Q118">
        <v>0</v>
      </c>
      <c r="U118">
        <v>1118544</v>
      </c>
      <c r="V118" t="s">
        <v>11357</v>
      </c>
    </row>
    <row r="119" spans="1:22" x14ac:dyDescent="0.25">
      <c r="A119">
        <v>3</v>
      </c>
      <c r="B119">
        <v>39</v>
      </c>
      <c r="C119" t="s">
        <v>252</v>
      </c>
      <c r="D119" t="s">
        <v>11348</v>
      </c>
      <c r="E119">
        <v>129202</v>
      </c>
      <c r="F119" t="s">
        <v>11359</v>
      </c>
      <c r="G119" t="s">
        <v>491</v>
      </c>
      <c r="H119" t="s">
        <v>900</v>
      </c>
      <c r="I119" t="s">
        <v>4135</v>
      </c>
      <c r="J119" t="s">
        <v>6601</v>
      </c>
      <c r="K119">
        <v>9.35</v>
      </c>
      <c r="L119">
        <v>14.35</v>
      </c>
      <c r="M119">
        <v>5</v>
      </c>
      <c r="N119">
        <v>10</v>
      </c>
      <c r="O119">
        <v>735000</v>
      </c>
      <c r="Q119">
        <v>0</v>
      </c>
      <c r="R119">
        <v>849882</v>
      </c>
      <c r="S119">
        <v>892376.10000000009</v>
      </c>
      <c r="T119">
        <v>157376.10000000009</v>
      </c>
      <c r="U119">
        <v>892376.10000000009</v>
      </c>
      <c r="V119" t="s">
        <v>11357</v>
      </c>
    </row>
    <row r="120" spans="1:22" x14ac:dyDescent="0.25">
      <c r="A120">
        <v>2</v>
      </c>
      <c r="B120">
        <v>29</v>
      </c>
      <c r="C120" t="s">
        <v>121</v>
      </c>
      <c r="D120" t="s">
        <v>11354</v>
      </c>
      <c r="E120">
        <v>127241</v>
      </c>
      <c r="F120" t="s">
        <v>11349</v>
      </c>
      <c r="G120" t="s">
        <v>5381</v>
      </c>
      <c r="H120" t="s">
        <v>900</v>
      </c>
      <c r="I120" t="s">
        <v>11431</v>
      </c>
      <c r="J120" t="s">
        <v>5382</v>
      </c>
      <c r="K120">
        <v>0.1</v>
      </c>
      <c r="L120">
        <v>6.38</v>
      </c>
      <c r="M120">
        <v>6.28</v>
      </c>
      <c r="N120">
        <v>12.56</v>
      </c>
      <c r="O120">
        <v>791280</v>
      </c>
      <c r="Q120">
        <v>0</v>
      </c>
      <c r="U120">
        <v>791280</v>
      </c>
      <c r="V120" t="s">
        <v>10418</v>
      </c>
    </row>
    <row r="121" spans="1:22" x14ac:dyDescent="0.25">
      <c r="A121">
        <v>3</v>
      </c>
      <c r="B121">
        <v>39</v>
      </c>
      <c r="C121" t="s">
        <v>254</v>
      </c>
      <c r="D121" t="s">
        <v>11348</v>
      </c>
      <c r="E121">
        <v>129209</v>
      </c>
      <c r="F121" t="s">
        <v>11358</v>
      </c>
      <c r="G121" t="s">
        <v>1124</v>
      </c>
      <c r="H121" t="s">
        <v>900</v>
      </c>
      <c r="I121" t="s">
        <v>4135</v>
      </c>
      <c r="J121" t="s">
        <v>6607</v>
      </c>
      <c r="K121">
        <v>0</v>
      </c>
      <c r="L121">
        <v>6</v>
      </c>
      <c r="M121">
        <v>6</v>
      </c>
      <c r="N121">
        <v>12</v>
      </c>
      <c r="O121">
        <v>882000</v>
      </c>
      <c r="Q121">
        <v>0</v>
      </c>
      <c r="U121">
        <v>882000</v>
      </c>
      <c r="V121" t="s">
        <v>11357</v>
      </c>
    </row>
    <row r="122" spans="1:22" x14ac:dyDescent="0.25">
      <c r="A122">
        <v>3</v>
      </c>
      <c r="B122">
        <v>39</v>
      </c>
      <c r="C122" t="s">
        <v>254</v>
      </c>
      <c r="D122" t="s">
        <v>11</v>
      </c>
      <c r="E122">
        <v>129188</v>
      </c>
      <c r="F122" t="s">
        <v>11359</v>
      </c>
      <c r="G122" t="s">
        <v>977</v>
      </c>
      <c r="H122" t="s">
        <v>900</v>
      </c>
      <c r="I122" t="s">
        <v>10444</v>
      </c>
      <c r="J122" t="s">
        <v>6586</v>
      </c>
      <c r="K122">
        <v>10.79</v>
      </c>
      <c r="L122">
        <v>12.62</v>
      </c>
      <c r="M122">
        <v>1.83</v>
      </c>
      <c r="N122">
        <v>8.2349999999999994</v>
      </c>
      <c r="O122">
        <v>838942</v>
      </c>
      <c r="Q122">
        <v>0</v>
      </c>
      <c r="R122">
        <v>670128.87800000003</v>
      </c>
      <c r="S122">
        <v>703635.3219000001</v>
      </c>
      <c r="T122">
        <v>-135306.6780999999</v>
      </c>
      <c r="U122">
        <v>703635.3219000001</v>
      </c>
      <c r="V122" t="s">
        <v>11357</v>
      </c>
    </row>
    <row r="123" spans="1:22" x14ac:dyDescent="0.25">
      <c r="A123">
        <v>3</v>
      </c>
      <c r="B123">
        <v>39</v>
      </c>
      <c r="C123" t="s">
        <v>254</v>
      </c>
      <c r="D123" t="s">
        <v>11</v>
      </c>
      <c r="E123">
        <v>129189</v>
      </c>
      <c r="F123" t="s">
        <v>11359</v>
      </c>
      <c r="G123" t="s">
        <v>503</v>
      </c>
      <c r="H123" t="s">
        <v>900</v>
      </c>
      <c r="I123" t="s">
        <v>10444</v>
      </c>
      <c r="J123" t="s">
        <v>6587</v>
      </c>
      <c r="K123">
        <v>15.07</v>
      </c>
      <c r="L123">
        <v>17.28</v>
      </c>
      <c r="M123">
        <v>2.21</v>
      </c>
      <c r="N123">
        <v>11.05</v>
      </c>
      <c r="O123">
        <v>858063</v>
      </c>
      <c r="Q123">
        <v>0</v>
      </c>
      <c r="R123">
        <v>751680.23</v>
      </c>
      <c r="S123">
        <v>789264.2415</v>
      </c>
      <c r="T123">
        <v>-68798.758499999996</v>
      </c>
      <c r="U123">
        <v>789264.2415</v>
      </c>
      <c r="V123" t="s">
        <v>11357</v>
      </c>
    </row>
    <row r="124" spans="1:22" x14ac:dyDescent="0.25">
      <c r="A124">
        <v>3</v>
      </c>
      <c r="B124">
        <v>39</v>
      </c>
      <c r="C124" t="s">
        <v>254</v>
      </c>
      <c r="D124" t="s">
        <v>11354</v>
      </c>
      <c r="E124">
        <v>129196</v>
      </c>
      <c r="F124" t="s">
        <v>11360</v>
      </c>
      <c r="G124" t="s">
        <v>2533</v>
      </c>
      <c r="H124" t="s">
        <v>900</v>
      </c>
      <c r="I124" t="s">
        <v>10444</v>
      </c>
      <c r="J124" t="s">
        <v>6598</v>
      </c>
      <c r="K124">
        <v>0</v>
      </c>
      <c r="L124">
        <v>0.91</v>
      </c>
      <c r="M124">
        <v>0.91</v>
      </c>
      <c r="N124">
        <v>1.82</v>
      </c>
      <c r="O124">
        <v>210876</v>
      </c>
      <c r="Q124">
        <v>0</v>
      </c>
      <c r="R124" t="s">
        <v>11432</v>
      </c>
      <c r="S124" t="e">
        <v>#VALUE!</v>
      </c>
      <c r="T124" t="e">
        <v>#VALUE!</v>
      </c>
      <c r="U124">
        <v>210876</v>
      </c>
      <c r="V124" t="s">
        <v>11357</v>
      </c>
    </row>
    <row r="125" spans="1:22" x14ac:dyDescent="0.25">
      <c r="A125">
        <v>1</v>
      </c>
      <c r="B125">
        <v>19</v>
      </c>
      <c r="C125" t="s">
        <v>256</v>
      </c>
      <c r="D125" t="s">
        <v>11354</v>
      </c>
      <c r="E125">
        <v>129099</v>
      </c>
      <c r="F125" t="s">
        <v>11367</v>
      </c>
      <c r="G125" t="s">
        <v>1463</v>
      </c>
      <c r="H125" t="s">
        <v>900</v>
      </c>
      <c r="I125" t="s">
        <v>11353</v>
      </c>
      <c r="J125" t="s">
        <v>11433</v>
      </c>
      <c r="K125">
        <v>5.71</v>
      </c>
      <c r="L125">
        <v>11.15</v>
      </c>
      <c r="M125">
        <v>5.44</v>
      </c>
      <c r="N125">
        <v>10.88</v>
      </c>
      <c r="O125">
        <v>1034480</v>
      </c>
      <c r="Q125">
        <v>0</v>
      </c>
      <c r="U125">
        <v>1034480</v>
      </c>
      <c r="V125" t="s">
        <v>11352</v>
      </c>
    </row>
    <row r="126" spans="1:22" x14ac:dyDescent="0.25">
      <c r="A126">
        <v>2</v>
      </c>
      <c r="B126">
        <v>29</v>
      </c>
      <c r="C126" t="s">
        <v>121</v>
      </c>
      <c r="D126" t="s">
        <v>11</v>
      </c>
      <c r="E126">
        <v>127238</v>
      </c>
      <c r="F126" t="s">
        <v>11349</v>
      </c>
      <c r="G126" t="s">
        <v>545</v>
      </c>
      <c r="H126" t="s">
        <v>900</v>
      </c>
      <c r="I126" t="s">
        <v>10444</v>
      </c>
      <c r="J126" t="s">
        <v>11434</v>
      </c>
      <c r="K126">
        <v>4.95</v>
      </c>
      <c r="L126">
        <v>9.4600000000000009</v>
      </c>
      <c r="M126">
        <v>4.51</v>
      </c>
      <c r="N126">
        <v>18.04</v>
      </c>
      <c r="O126">
        <v>1583236</v>
      </c>
      <c r="Q126">
        <v>0</v>
      </c>
      <c r="U126">
        <v>2229418.2799999998</v>
      </c>
      <c r="V126" t="s">
        <v>11357</v>
      </c>
    </row>
    <row r="127" spans="1:22" x14ac:dyDescent="0.25">
      <c r="A127">
        <v>3</v>
      </c>
      <c r="B127">
        <v>38</v>
      </c>
      <c r="C127" t="s">
        <v>206</v>
      </c>
      <c r="D127" t="s">
        <v>11354</v>
      </c>
      <c r="E127">
        <v>129219</v>
      </c>
      <c r="F127" t="s">
        <v>11349</v>
      </c>
      <c r="G127" t="s">
        <v>1049</v>
      </c>
      <c r="H127" t="s">
        <v>900</v>
      </c>
      <c r="I127" t="s">
        <v>11393</v>
      </c>
      <c r="J127" t="s">
        <v>6616</v>
      </c>
      <c r="K127">
        <v>21.73</v>
      </c>
      <c r="L127">
        <v>28.53</v>
      </c>
      <c r="M127">
        <v>6.8</v>
      </c>
      <c r="N127">
        <v>13.6</v>
      </c>
      <c r="O127">
        <v>1071000</v>
      </c>
      <c r="Q127">
        <v>0</v>
      </c>
      <c r="U127">
        <v>1071000</v>
      </c>
      <c r="V127" t="s">
        <v>11352</v>
      </c>
    </row>
    <row r="128" spans="1:22" x14ac:dyDescent="0.25">
      <c r="A128">
        <v>4</v>
      </c>
      <c r="B128">
        <v>48</v>
      </c>
      <c r="C128" t="s">
        <v>264</v>
      </c>
      <c r="D128" t="s">
        <v>10721</v>
      </c>
      <c r="E128">
        <v>129076</v>
      </c>
      <c r="F128" t="s">
        <v>11366</v>
      </c>
      <c r="G128" t="s">
        <v>114</v>
      </c>
      <c r="H128" t="s">
        <v>10721</v>
      </c>
      <c r="I128" t="s">
        <v>11435</v>
      </c>
      <c r="J128" t="s">
        <v>6511</v>
      </c>
      <c r="K128">
        <v>0</v>
      </c>
      <c r="L128">
        <v>7.3</v>
      </c>
      <c r="M128">
        <v>7.3</v>
      </c>
      <c r="N128">
        <v>29.2</v>
      </c>
      <c r="O128">
        <v>4727300</v>
      </c>
      <c r="P128">
        <v>4912705.84</v>
      </c>
      <c r="Q128">
        <v>5158341.1320000002</v>
      </c>
      <c r="T128">
        <v>431041.13200000022</v>
      </c>
      <c r="U128">
        <v>5158341.1320000002</v>
      </c>
      <c r="V128" t="s">
        <v>11385</v>
      </c>
    </row>
    <row r="129" spans="1:22" x14ac:dyDescent="0.25">
      <c r="A129">
        <v>3</v>
      </c>
      <c r="B129">
        <v>39</v>
      </c>
      <c r="C129" t="s">
        <v>250</v>
      </c>
      <c r="D129" t="s">
        <v>11354</v>
      </c>
      <c r="E129">
        <v>129220</v>
      </c>
      <c r="F129" t="s">
        <v>11349</v>
      </c>
      <c r="G129" t="s">
        <v>6617</v>
      </c>
      <c r="H129" t="s">
        <v>900</v>
      </c>
      <c r="I129" t="s">
        <v>4135</v>
      </c>
      <c r="J129" t="s">
        <v>6618</v>
      </c>
      <c r="K129">
        <v>5.16</v>
      </c>
      <c r="L129">
        <v>10.57</v>
      </c>
      <c r="M129">
        <v>5.41</v>
      </c>
      <c r="N129">
        <v>10.82</v>
      </c>
      <c r="O129">
        <v>795270</v>
      </c>
      <c r="Q129">
        <v>0</v>
      </c>
      <c r="U129">
        <v>795270</v>
      </c>
      <c r="V129" t="s">
        <v>11357</v>
      </c>
    </row>
    <row r="130" spans="1:22" x14ac:dyDescent="0.25">
      <c r="A130">
        <v>2</v>
      </c>
      <c r="B130">
        <v>28</v>
      </c>
      <c r="C130" t="s">
        <v>124</v>
      </c>
      <c r="D130" t="s">
        <v>11354</v>
      </c>
      <c r="E130">
        <v>127172</v>
      </c>
      <c r="F130" t="s">
        <v>11366</v>
      </c>
      <c r="G130" t="s">
        <v>11436</v>
      </c>
      <c r="H130" t="s">
        <v>900</v>
      </c>
      <c r="I130" t="s">
        <v>10444</v>
      </c>
      <c r="J130" t="s">
        <v>5335</v>
      </c>
      <c r="K130">
        <v>0.26</v>
      </c>
      <c r="L130">
        <v>1.43</v>
      </c>
      <c r="M130">
        <v>1.17</v>
      </c>
      <c r="N130">
        <v>2.34</v>
      </c>
      <c r="O130">
        <v>430996</v>
      </c>
      <c r="P130">
        <v>475680.66</v>
      </c>
      <c r="Q130">
        <v>499464.69299999997</v>
      </c>
      <c r="T130">
        <v>68468.69299999997</v>
      </c>
      <c r="U130">
        <v>499464.69299999997</v>
      </c>
      <c r="V130" t="s">
        <v>11357</v>
      </c>
    </row>
    <row r="131" spans="1:22" x14ac:dyDescent="0.25">
      <c r="A131">
        <v>2</v>
      </c>
      <c r="B131">
        <v>28</v>
      </c>
      <c r="C131" t="s">
        <v>124</v>
      </c>
      <c r="D131" t="s">
        <v>11348</v>
      </c>
      <c r="E131">
        <v>129254</v>
      </c>
      <c r="F131" t="s">
        <v>11358</v>
      </c>
      <c r="G131" t="s">
        <v>1334</v>
      </c>
      <c r="H131" t="s">
        <v>900</v>
      </c>
      <c r="I131" t="s">
        <v>11437</v>
      </c>
      <c r="J131" t="s">
        <v>6736</v>
      </c>
      <c r="K131">
        <v>9.31</v>
      </c>
      <c r="L131">
        <v>14.51</v>
      </c>
      <c r="M131">
        <v>5.2</v>
      </c>
      <c r="N131">
        <v>10.4</v>
      </c>
      <c r="O131">
        <v>892500</v>
      </c>
      <c r="Q131">
        <v>0</v>
      </c>
      <c r="U131">
        <v>892500</v>
      </c>
      <c r="V131" t="s">
        <v>11357</v>
      </c>
    </row>
    <row r="132" spans="1:22" x14ac:dyDescent="0.25">
      <c r="A132">
        <v>2</v>
      </c>
      <c r="B132">
        <v>28</v>
      </c>
      <c r="C132" t="s">
        <v>124</v>
      </c>
      <c r="D132" t="s">
        <v>11348</v>
      </c>
      <c r="E132">
        <v>127218.01</v>
      </c>
      <c r="G132" t="s">
        <v>1334</v>
      </c>
      <c r="H132" t="s">
        <v>900</v>
      </c>
      <c r="I132" t="s">
        <v>11361</v>
      </c>
      <c r="J132" t="s">
        <v>11438</v>
      </c>
      <c r="K132">
        <v>18.600000000000001</v>
      </c>
      <c r="L132">
        <v>18.8</v>
      </c>
      <c r="M132">
        <v>0.2</v>
      </c>
      <c r="N132">
        <v>0</v>
      </c>
      <c r="Q132">
        <v>0</v>
      </c>
      <c r="U132">
        <v>0</v>
      </c>
      <c r="V132" t="s">
        <v>10418</v>
      </c>
    </row>
    <row r="133" spans="1:22" x14ac:dyDescent="0.25">
      <c r="A133">
        <v>3</v>
      </c>
      <c r="B133">
        <v>39</v>
      </c>
      <c r="C133" t="s">
        <v>267</v>
      </c>
      <c r="D133" t="s">
        <v>11354</v>
      </c>
      <c r="E133">
        <v>129194</v>
      </c>
      <c r="F133" t="s">
        <v>11366</v>
      </c>
      <c r="G133" t="s">
        <v>1830</v>
      </c>
      <c r="H133" t="s">
        <v>900</v>
      </c>
      <c r="I133" t="s">
        <v>4135</v>
      </c>
      <c r="J133" t="s">
        <v>6594</v>
      </c>
      <c r="K133">
        <v>15</v>
      </c>
      <c r="L133">
        <v>20.32</v>
      </c>
      <c r="M133">
        <v>5.32</v>
      </c>
      <c r="N133">
        <v>10.64</v>
      </c>
      <c r="O133">
        <v>741711</v>
      </c>
      <c r="P133">
        <v>624259.92000000004</v>
      </c>
      <c r="Q133">
        <v>655472.91600000008</v>
      </c>
      <c r="T133">
        <v>-86238.083999999915</v>
      </c>
      <c r="U133">
        <v>655472.91600000008</v>
      </c>
      <c r="V133" t="s">
        <v>11357</v>
      </c>
    </row>
    <row r="134" spans="1:22" x14ac:dyDescent="0.25">
      <c r="A134">
        <v>3</v>
      </c>
      <c r="B134">
        <v>39</v>
      </c>
      <c r="C134" t="s">
        <v>267</v>
      </c>
      <c r="D134" t="s">
        <v>11354</v>
      </c>
      <c r="E134">
        <v>129224</v>
      </c>
      <c r="F134" t="s">
        <v>11360</v>
      </c>
      <c r="G134" t="s">
        <v>7615</v>
      </c>
      <c r="H134" t="s">
        <v>900</v>
      </c>
      <c r="I134" t="s">
        <v>4135</v>
      </c>
      <c r="J134" t="s">
        <v>11439</v>
      </c>
      <c r="K134">
        <v>11.97</v>
      </c>
      <c r="L134">
        <v>19.2</v>
      </c>
      <c r="M134">
        <v>7.23</v>
      </c>
      <c r="N134">
        <v>14.46</v>
      </c>
      <c r="O134">
        <v>1062810</v>
      </c>
      <c r="Q134">
        <v>0</v>
      </c>
      <c r="U134">
        <v>1062810</v>
      </c>
      <c r="V134" t="s">
        <v>11357</v>
      </c>
    </row>
    <row r="135" spans="1:22" x14ac:dyDescent="0.25">
      <c r="A135">
        <v>3</v>
      </c>
      <c r="B135">
        <v>38</v>
      </c>
      <c r="C135" t="s">
        <v>269</v>
      </c>
      <c r="D135" t="s">
        <v>11354</v>
      </c>
      <c r="E135">
        <v>129190</v>
      </c>
      <c r="F135" t="s">
        <v>11366</v>
      </c>
      <c r="G135" t="s">
        <v>498</v>
      </c>
      <c r="H135" t="s">
        <v>900</v>
      </c>
      <c r="I135" t="s">
        <v>11353</v>
      </c>
      <c r="J135" t="s">
        <v>6588</v>
      </c>
      <c r="K135">
        <v>9.57</v>
      </c>
      <c r="L135">
        <v>16.059999999999999</v>
      </c>
      <c r="M135">
        <v>6.49</v>
      </c>
      <c r="N135">
        <v>12.98</v>
      </c>
      <c r="O135">
        <v>682085</v>
      </c>
      <c r="P135">
        <v>583848.5</v>
      </c>
      <c r="Q135">
        <v>613040.92500000005</v>
      </c>
      <c r="T135">
        <v>-69044.074999999953</v>
      </c>
      <c r="U135">
        <v>613040.92500000005</v>
      </c>
      <c r="V135" t="s">
        <v>11352</v>
      </c>
    </row>
    <row r="136" spans="1:22" x14ac:dyDescent="0.25">
      <c r="A136">
        <v>3</v>
      </c>
      <c r="B136">
        <v>38</v>
      </c>
      <c r="C136" t="s">
        <v>269</v>
      </c>
      <c r="D136" t="s">
        <v>11</v>
      </c>
      <c r="E136">
        <v>129181</v>
      </c>
      <c r="F136" t="s">
        <v>11366</v>
      </c>
      <c r="G136" t="s">
        <v>491</v>
      </c>
      <c r="H136" t="s">
        <v>900</v>
      </c>
      <c r="I136" t="s">
        <v>10444</v>
      </c>
      <c r="J136" t="s">
        <v>6583</v>
      </c>
      <c r="K136">
        <v>6</v>
      </c>
      <c r="L136">
        <v>11.92</v>
      </c>
      <c r="M136">
        <v>5.92</v>
      </c>
      <c r="N136">
        <v>11.84</v>
      </c>
      <c r="O136">
        <v>1209647</v>
      </c>
      <c r="P136">
        <v>1023521.5</v>
      </c>
      <c r="Q136">
        <v>1074697.575</v>
      </c>
      <c r="T136">
        <v>-134949.42500000005</v>
      </c>
      <c r="U136">
        <v>1074697.575</v>
      </c>
      <c r="V136" t="s">
        <v>11357</v>
      </c>
    </row>
    <row r="137" spans="1:22" x14ac:dyDescent="0.25">
      <c r="A137">
        <v>3</v>
      </c>
      <c r="B137">
        <v>38</v>
      </c>
      <c r="C137" t="s">
        <v>269</v>
      </c>
      <c r="D137" t="s">
        <v>11</v>
      </c>
      <c r="E137">
        <v>129185</v>
      </c>
      <c r="F137" t="s">
        <v>11367</v>
      </c>
      <c r="G137" t="s">
        <v>913</v>
      </c>
      <c r="H137" t="s">
        <v>900</v>
      </c>
      <c r="I137" t="s">
        <v>10444</v>
      </c>
      <c r="J137" t="s">
        <v>11440</v>
      </c>
      <c r="K137">
        <v>6.07</v>
      </c>
      <c r="L137">
        <v>10.59</v>
      </c>
      <c r="M137">
        <v>4.5199999999999996</v>
      </c>
      <c r="N137">
        <v>18.532</v>
      </c>
      <c r="O137">
        <v>1694322</v>
      </c>
      <c r="Q137">
        <v>0</v>
      </c>
      <c r="U137">
        <v>1694322</v>
      </c>
      <c r="V137" t="s">
        <v>11357</v>
      </c>
    </row>
    <row r="138" spans="1:22" x14ac:dyDescent="0.25">
      <c r="A138">
        <v>3</v>
      </c>
      <c r="B138">
        <v>38</v>
      </c>
      <c r="C138" t="s">
        <v>269</v>
      </c>
      <c r="D138" t="s">
        <v>11348</v>
      </c>
      <c r="E138">
        <v>129215</v>
      </c>
      <c r="F138" t="s">
        <v>11366</v>
      </c>
      <c r="G138" t="s">
        <v>913</v>
      </c>
      <c r="H138" t="s">
        <v>900</v>
      </c>
      <c r="I138" t="s">
        <v>10444</v>
      </c>
      <c r="J138" t="s">
        <v>6613</v>
      </c>
      <c r="K138">
        <v>23.29</v>
      </c>
      <c r="L138">
        <v>27.92</v>
      </c>
      <c r="M138">
        <v>4.63</v>
      </c>
      <c r="N138">
        <v>18.52</v>
      </c>
      <c r="O138">
        <v>2265000</v>
      </c>
      <c r="P138">
        <v>1904042.8</v>
      </c>
      <c r="Q138">
        <v>1999244.9400000002</v>
      </c>
      <c r="T138">
        <v>-265755.05999999982</v>
      </c>
      <c r="U138">
        <v>1999244.9400000002</v>
      </c>
      <c r="V138" t="s">
        <v>11357</v>
      </c>
    </row>
    <row r="139" spans="1:22" x14ac:dyDescent="0.25">
      <c r="A139">
        <v>3</v>
      </c>
      <c r="B139">
        <v>38</v>
      </c>
      <c r="C139" t="s">
        <v>269</v>
      </c>
      <c r="D139" t="s">
        <v>11348</v>
      </c>
      <c r="E139">
        <v>127294.01</v>
      </c>
      <c r="G139" t="s">
        <v>491</v>
      </c>
      <c r="H139" t="s">
        <v>900</v>
      </c>
      <c r="J139" t="s">
        <v>11441</v>
      </c>
      <c r="K139">
        <v>12.06</v>
      </c>
      <c r="L139">
        <v>15.76</v>
      </c>
      <c r="M139">
        <v>3.7</v>
      </c>
      <c r="N139">
        <v>0</v>
      </c>
      <c r="Q139">
        <v>0</v>
      </c>
      <c r="U139">
        <v>0</v>
      </c>
    </row>
    <row r="140" spans="1:22" x14ac:dyDescent="0.25">
      <c r="A140">
        <v>2</v>
      </c>
      <c r="B140">
        <v>29</v>
      </c>
      <c r="C140" t="s">
        <v>121</v>
      </c>
      <c r="D140" t="s">
        <v>11348</v>
      </c>
      <c r="E140">
        <v>129253</v>
      </c>
      <c r="F140" t="s">
        <v>11358</v>
      </c>
      <c r="G140" t="s">
        <v>3687</v>
      </c>
      <c r="H140" t="s">
        <v>900</v>
      </c>
      <c r="I140" t="s">
        <v>10444</v>
      </c>
      <c r="J140" t="s">
        <v>6735</v>
      </c>
      <c r="K140">
        <v>15.22</v>
      </c>
      <c r="L140">
        <v>19.649999999999999</v>
      </c>
      <c r="M140">
        <v>4.43</v>
      </c>
      <c r="N140">
        <v>8.86</v>
      </c>
      <c r="O140">
        <v>1370644</v>
      </c>
      <c r="Q140">
        <v>0</v>
      </c>
      <c r="U140">
        <v>1370644</v>
      </c>
      <c r="V140" t="s">
        <v>11357</v>
      </c>
    </row>
    <row r="141" spans="1:22" x14ac:dyDescent="0.25">
      <c r="A141">
        <v>2</v>
      </c>
      <c r="B141">
        <v>29</v>
      </c>
      <c r="C141" t="s">
        <v>121</v>
      </c>
      <c r="D141" t="s">
        <v>11354</v>
      </c>
      <c r="E141">
        <v>129241</v>
      </c>
      <c r="F141" t="s">
        <v>11358</v>
      </c>
      <c r="G141" t="s">
        <v>6051</v>
      </c>
      <c r="H141" t="s">
        <v>900</v>
      </c>
      <c r="I141" t="s">
        <v>10444</v>
      </c>
      <c r="J141" t="s">
        <v>6721</v>
      </c>
      <c r="K141">
        <v>8.9499999999999993</v>
      </c>
      <c r="L141">
        <v>14.57</v>
      </c>
      <c r="M141">
        <v>5.62</v>
      </c>
      <c r="N141">
        <v>11.24</v>
      </c>
      <c r="O141">
        <v>1657163</v>
      </c>
      <c r="Q141">
        <v>0</v>
      </c>
      <c r="U141">
        <v>1657163</v>
      </c>
      <c r="V141" t="s">
        <v>11357</v>
      </c>
    </row>
    <row r="142" spans="1:22" x14ac:dyDescent="0.25">
      <c r="A142">
        <v>3</v>
      </c>
      <c r="B142">
        <v>39</v>
      </c>
      <c r="C142" t="s">
        <v>252</v>
      </c>
      <c r="D142" t="s">
        <v>11354</v>
      </c>
      <c r="E142">
        <v>129221</v>
      </c>
      <c r="F142" t="s">
        <v>11349</v>
      </c>
      <c r="G142" t="s">
        <v>6617</v>
      </c>
      <c r="H142" t="s">
        <v>900</v>
      </c>
      <c r="I142" t="s">
        <v>4135</v>
      </c>
      <c r="J142" t="s">
        <v>6619</v>
      </c>
      <c r="K142">
        <v>0</v>
      </c>
      <c r="L142">
        <v>1.2</v>
      </c>
      <c r="M142">
        <v>1.2</v>
      </c>
      <c r="N142">
        <v>2.4</v>
      </c>
      <c r="O142">
        <v>176400</v>
      </c>
      <c r="Q142">
        <v>0</v>
      </c>
      <c r="U142">
        <v>176400</v>
      </c>
      <c r="V142" t="s">
        <v>11357</v>
      </c>
    </row>
    <row r="143" spans="1:22" x14ac:dyDescent="0.25">
      <c r="A143">
        <v>3</v>
      </c>
      <c r="B143">
        <v>37</v>
      </c>
      <c r="C143" t="s">
        <v>343</v>
      </c>
      <c r="D143" t="s">
        <v>11354</v>
      </c>
      <c r="E143">
        <v>129222</v>
      </c>
      <c r="F143" t="s">
        <v>11349</v>
      </c>
      <c r="G143" t="s">
        <v>977</v>
      </c>
      <c r="H143" t="s">
        <v>900</v>
      </c>
      <c r="I143" t="s">
        <v>11353</v>
      </c>
      <c r="J143" t="s">
        <v>6620</v>
      </c>
      <c r="K143">
        <v>6.25</v>
      </c>
      <c r="L143">
        <v>14.95</v>
      </c>
      <c r="M143">
        <v>8.6999999999999993</v>
      </c>
      <c r="N143">
        <v>17.399999999999999</v>
      </c>
      <c r="O143">
        <v>920808</v>
      </c>
      <c r="Q143">
        <v>0</v>
      </c>
      <c r="U143">
        <v>920808</v>
      </c>
      <c r="V143" t="s">
        <v>11352</v>
      </c>
    </row>
    <row r="144" spans="1:22" x14ac:dyDescent="0.25">
      <c r="A144">
        <v>4</v>
      </c>
      <c r="B144">
        <v>48</v>
      </c>
      <c r="C144" t="s">
        <v>259</v>
      </c>
      <c r="D144" t="s">
        <v>11354</v>
      </c>
      <c r="E144">
        <v>129298</v>
      </c>
      <c r="F144" t="s">
        <v>11366</v>
      </c>
      <c r="G144" t="s">
        <v>503</v>
      </c>
      <c r="H144" t="s">
        <v>900</v>
      </c>
      <c r="I144" t="s">
        <v>11417</v>
      </c>
      <c r="J144" t="s">
        <v>6773</v>
      </c>
      <c r="K144">
        <v>17</v>
      </c>
      <c r="L144">
        <v>22.79</v>
      </c>
      <c r="M144">
        <v>5.79</v>
      </c>
      <c r="N144">
        <v>23.16</v>
      </c>
      <c r="O144">
        <v>2688000</v>
      </c>
      <c r="P144">
        <v>2885465.95</v>
      </c>
      <c r="Q144">
        <v>3029739.2475000005</v>
      </c>
      <c r="T144">
        <v>341739.24750000052</v>
      </c>
      <c r="U144">
        <v>3029739.2475000005</v>
      </c>
      <c r="V144" t="s">
        <v>11365</v>
      </c>
    </row>
    <row r="145" spans="1:22" x14ac:dyDescent="0.25">
      <c r="A145">
        <v>4</v>
      </c>
      <c r="B145">
        <v>48</v>
      </c>
      <c r="C145" t="s">
        <v>259</v>
      </c>
      <c r="D145" t="s">
        <v>11354</v>
      </c>
      <c r="E145">
        <v>129299</v>
      </c>
      <c r="F145" t="s">
        <v>11366</v>
      </c>
      <c r="G145" t="s">
        <v>503</v>
      </c>
      <c r="H145" t="s">
        <v>900</v>
      </c>
      <c r="I145" t="s">
        <v>11417</v>
      </c>
      <c r="J145" t="s">
        <v>6775</v>
      </c>
      <c r="K145">
        <v>14.39</v>
      </c>
      <c r="L145">
        <v>17</v>
      </c>
      <c r="M145">
        <v>2.61</v>
      </c>
      <c r="N145">
        <v>10.44</v>
      </c>
      <c r="O145">
        <v>1412600</v>
      </c>
      <c r="P145">
        <v>1544919.25</v>
      </c>
      <c r="Q145">
        <v>1622165.2125000001</v>
      </c>
      <c r="T145">
        <v>209565.21250000014</v>
      </c>
      <c r="U145">
        <v>1622165.2125000001</v>
      </c>
      <c r="V145" t="s">
        <v>11365</v>
      </c>
    </row>
    <row r="146" spans="1:22" x14ac:dyDescent="0.25">
      <c r="A146">
        <v>4</v>
      </c>
      <c r="B146">
        <v>48</v>
      </c>
      <c r="C146" t="s">
        <v>259</v>
      </c>
      <c r="D146" t="s">
        <v>11348</v>
      </c>
      <c r="E146">
        <v>129302</v>
      </c>
      <c r="F146" t="s">
        <v>11367</v>
      </c>
      <c r="G146" t="s">
        <v>604</v>
      </c>
      <c r="H146" t="s">
        <v>900</v>
      </c>
      <c r="I146" t="s">
        <v>11417</v>
      </c>
      <c r="J146" t="s">
        <v>11442</v>
      </c>
      <c r="K146">
        <v>0</v>
      </c>
      <c r="L146">
        <v>12</v>
      </c>
      <c r="M146">
        <v>12</v>
      </c>
      <c r="N146">
        <v>24</v>
      </c>
      <c r="O146">
        <v>2974709</v>
      </c>
      <c r="Q146">
        <v>0</v>
      </c>
      <c r="U146">
        <v>2974709</v>
      </c>
      <c r="V146" t="s">
        <v>11365</v>
      </c>
    </row>
    <row r="147" spans="1:22" x14ac:dyDescent="0.25">
      <c r="A147">
        <v>4</v>
      </c>
      <c r="B147">
        <v>47</v>
      </c>
      <c r="C147" t="s">
        <v>208</v>
      </c>
      <c r="D147" t="s">
        <v>11348</v>
      </c>
      <c r="E147">
        <v>129300</v>
      </c>
      <c r="F147" t="s">
        <v>11349</v>
      </c>
      <c r="G147" t="s">
        <v>5151</v>
      </c>
      <c r="H147" t="s">
        <v>900</v>
      </c>
      <c r="I147" t="s">
        <v>10444</v>
      </c>
      <c r="J147" t="s">
        <v>11443</v>
      </c>
      <c r="K147">
        <v>9.52</v>
      </c>
      <c r="L147">
        <v>13.58</v>
      </c>
      <c r="M147">
        <v>4.0599999999999996</v>
      </c>
      <c r="N147">
        <v>8.1199999999999992</v>
      </c>
      <c r="O147">
        <v>973524</v>
      </c>
      <c r="Q147">
        <v>0</v>
      </c>
      <c r="U147">
        <v>973524</v>
      </c>
      <c r="V147" t="s">
        <v>11357</v>
      </c>
    </row>
    <row r="148" spans="1:22" x14ac:dyDescent="0.25">
      <c r="A148">
        <v>2</v>
      </c>
      <c r="B148">
        <v>29</v>
      </c>
      <c r="C148" t="s">
        <v>366</v>
      </c>
      <c r="D148" t="s">
        <v>11348</v>
      </c>
      <c r="E148">
        <v>129256</v>
      </c>
      <c r="F148" t="s">
        <v>11358</v>
      </c>
      <c r="G148" t="s">
        <v>1257</v>
      </c>
      <c r="H148" t="s">
        <v>900</v>
      </c>
      <c r="I148" t="s">
        <v>11393</v>
      </c>
      <c r="J148" t="s">
        <v>11444</v>
      </c>
      <c r="K148">
        <v>31.26</v>
      </c>
      <c r="L148">
        <v>35.08</v>
      </c>
      <c r="M148">
        <v>3.82</v>
      </c>
      <c r="N148">
        <v>7.64</v>
      </c>
      <c r="O148">
        <v>812015</v>
      </c>
      <c r="Q148">
        <v>0</v>
      </c>
      <c r="U148">
        <v>812015</v>
      </c>
      <c r="V148" t="s">
        <v>11352</v>
      </c>
    </row>
    <row r="149" spans="1:22" x14ac:dyDescent="0.25">
      <c r="A149">
        <v>1</v>
      </c>
      <c r="B149">
        <v>19</v>
      </c>
      <c r="C149" t="s">
        <v>271</v>
      </c>
      <c r="D149" t="s">
        <v>11</v>
      </c>
      <c r="E149">
        <v>129098</v>
      </c>
      <c r="F149" t="s">
        <v>11359</v>
      </c>
      <c r="G149" t="s">
        <v>545</v>
      </c>
      <c r="H149" t="s">
        <v>900</v>
      </c>
      <c r="I149" t="s">
        <v>4135</v>
      </c>
      <c r="J149" t="s">
        <v>6528</v>
      </c>
      <c r="K149">
        <v>11.1</v>
      </c>
      <c r="L149">
        <v>16.68</v>
      </c>
      <c r="M149">
        <v>5.58</v>
      </c>
      <c r="N149">
        <v>25.623360000000002</v>
      </c>
      <c r="O149">
        <v>3276070</v>
      </c>
      <c r="Q149">
        <v>0</v>
      </c>
      <c r="R149">
        <v>2518963.4700000002</v>
      </c>
      <c r="S149">
        <v>2644911.6435000002</v>
      </c>
      <c r="T149">
        <v>-631158.35649999976</v>
      </c>
      <c r="U149">
        <v>2644911.6435000002</v>
      </c>
      <c r="V149" t="s">
        <v>11357</v>
      </c>
    </row>
    <row r="150" spans="1:22" x14ac:dyDescent="0.25">
      <c r="A150">
        <v>1</v>
      </c>
      <c r="B150">
        <v>19</v>
      </c>
      <c r="C150" t="s">
        <v>271</v>
      </c>
      <c r="D150" t="s">
        <v>11348</v>
      </c>
      <c r="E150">
        <v>129095</v>
      </c>
      <c r="F150" t="s">
        <v>11367</v>
      </c>
      <c r="G150" t="s">
        <v>369</v>
      </c>
      <c r="H150" t="s">
        <v>900</v>
      </c>
      <c r="I150" t="s">
        <v>11394</v>
      </c>
      <c r="J150" t="s">
        <v>11445</v>
      </c>
      <c r="K150">
        <v>0</v>
      </c>
      <c r="L150">
        <v>3.64</v>
      </c>
      <c r="M150">
        <v>3.64</v>
      </c>
      <c r="N150">
        <v>7.28</v>
      </c>
      <c r="O150">
        <v>427865</v>
      </c>
      <c r="Q150">
        <v>0</v>
      </c>
      <c r="U150">
        <v>427865</v>
      </c>
      <c r="V150" t="s">
        <v>11352</v>
      </c>
    </row>
    <row r="151" spans="1:22" x14ac:dyDescent="0.25">
      <c r="A151">
        <v>1</v>
      </c>
      <c r="B151">
        <v>19</v>
      </c>
      <c r="C151" t="s">
        <v>271</v>
      </c>
      <c r="D151" t="s">
        <v>11348</v>
      </c>
      <c r="E151">
        <v>129096</v>
      </c>
      <c r="F151" t="s">
        <v>11367</v>
      </c>
      <c r="G151" t="s">
        <v>4316</v>
      </c>
      <c r="H151" t="s">
        <v>900</v>
      </c>
      <c r="I151" t="s">
        <v>11394</v>
      </c>
      <c r="J151" t="s">
        <v>6522</v>
      </c>
      <c r="K151">
        <v>3.1</v>
      </c>
      <c r="L151">
        <v>6.4</v>
      </c>
      <c r="M151">
        <v>3.3</v>
      </c>
      <c r="N151">
        <v>6.6</v>
      </c>
      <c r="O151">
        <v>325710</v>
      </c>
      <c r="Q151">
        <v>0</v>
      </c>
      <c r="U151">
        <v>325710</v>
      </c>
      <c r="V151" t="s">
        <v>11352</v>
      </c>
    </row>
    <row r="152" spans="1:22" x14ac:dyDescent="0.25">
      <c r="A152">
        <v>1</v>
      </c>
      <c r="B152">
        <v>19</v>
      </c>
      <c r="C152" t="s">
        <v>271</v>
      </c>
      <c r="D152" t="s">
        <v>11354</v>
      </c>
      <c r="E152">
        <v>129102</v>
      </c>
      <c r="F152" t="s">
        <v>11359</v>
      </c>
      <c r="G152" t="s">
        <v>3693</v>
      </c>
      <c r="H152" t="s">
        <v>900</v>
      </c>
      <c r="I152" t="s">
        <v>11353</v>
      </c>
      <c r="J152" t="s">
        <v>6533</v>
      </c>
      <c r="K152">
        <v>26.6</v>
      </c>
      <c r="L152">
        <v>34.15</v>
      </c>
      <c r="M152">
        <v>7.55</v>
      </c>
      <c r="N152">
        <v>17.146049999999999</v>
      </c>
      <c r="O152">
        <v>1166130</v>
      </c>
      <c r="Q152">
        <v>0</v>
      </c>
      <c r="R152">
        <v>1138787.42</v>
      </c>
      <c r="S152">
        <v>1195726.791</v>
      </c>
      <c r="T152">
        <v>29596.790999999968</v>
      </c>
      <c r="U152">
        <v>1195726.791</v>
      </c>
      <c r="V152" t="s">
        <v>11352</v>
      </c>
    </row>
    <row r="153" spans="1:22" x14ac:dyDescent="0.25">
      <c r="A153">
        <v>3</v>
      </c>
      <c r="B153">
        <v>38</v>
      </c>
      <c r="C153" t="s">
        <v>43</v>
      </c>
      <c r="D153" t="s">
        <v>11348</v>
      </c>
      <c r="E153">
        <v>129227</v>
      </c>
      <c r="F153" t="s">
        <v>11366</v>
      </c>
      <c r="G153" t="s">
        <v>487</v>
      </c>
      <c r="H153" t="s">
        <v>900</v>
      </c>
      <c r="I153" t="s">
        <v>4135</v>
      </c>
      <c r="J153" t="s">
        <v>6622</v>
      </c>
      <c r="K153">
        <v>5.27</v>
      </c>
      <c r="L153">
        <v>11.7</v>
      </c>
      <c r="M153">
        <v>6.43</v>
      </c>
      <c r="N153">
        <v>26.363</v>
      </c>
      <c r="O153">
        <v>4220380</v>
      </c>
      <c r="P153">
        <v>3692332.17</v>
      </c>
      <c r="Q153">
        <v>3876948.7785</v>
      </c>
      <c r="T153">
        <v>-343431.22149999999</v>
      </c>
      <c r="U153">
        <v>3876948.7785</v>
      </c>
      <c r="V153" t="s">
        <v>11357</v>
      </c>
    </row>
    <row r="154" spans="1:22" x14ac:dyDescent="0.25">
      <c r="A154">
        <v>3</v>
      </c>
      <c r="B154">
        <v>38</v>
      </c>
      <c r="C154" t="s">
        <v>43</v>
      </c>
      <c r="D154" t="s">
        <v>11354</v>
      </c>
      <c r="E154">
        <v>129201</v>
      </c>
      <c r="F154" t="s">
        <v>11360</v>
      </c>
      <c r="G154" t="s">
        <v>126</v>
      </c>
      <c r="H154" t="s">
        <v>900</v>
      </c>
      <c r="I154" t="s">
        <v>10444</v>
      </c>
      <c r="J154" t="s">
        <v>11446</v>
      </c>
      <c r="K154">
        <v>19.75</v>
      </c>
      <c r="L154">
        <v>23.78</v>
      </c>
      <c r="M154">
        <v>4.03</v>
      </c>
      <c r="N154">
        <v>24.582999999999998</v>
      </c>
      <c r="O154">
        <v>2194033</v>
      </c>
      <c r="Q154">
        <v>0</v>
      </c>
      <c r="U154">
        <v>2194033</v>
      </c>
      <c r="V154" t="s">
        <v>11357</v>
      </c>
    </row>
    <row r="155" spans="1:22" x14ac:dyDescent="0.25">
      <c r="A155">
        <v>3</v>
      </c>
      <c r="B155">
        <v>38</v>
      </c>
      <c r="C155" t="s">
        <v>43</v>
      </c>
      <c r="D155" t="s">
        <v>11</v>
      </c>
      <c r="E155">
        <v>129421</v>
      </c>
      <c r="F155" t="s">
        <v>11366</v>
      </c>
      <c r="G155" t="s">
        <v>907</v>
      </c>
      <c r="H155" t="s">
        <v>900</v>
      </c>
      <c r="I155" t="s">
        <v>10444</v>
      </c>
      <c r="J155" t="s">
        <v>6906</v>
      </c>
      <c r="K155">
        <v>19.600000000000001</v>
      </c>
      <c r="L155">
        <v>21.25</v>
      </c>
      <c r="M155">
        <v>1.65</v>
      </c>
      <c r="N155">
        <v>10.065</v>
      </c>
      <c r="O155">
        <v>1029549</v>
      </c>
      <c r="P155">
        <v>925541.64</v>
      </c>
      <c r="Q155">
        <v>971818.72200000007</v>
      </c>
      <c r="T155">
        <v>-57730.277999999933</v>
      </c>
      <c r="U155">
        <v>971818.72200000007</v>
      </c>
      <c r="V155" t="s">
        <v>11357</v>
      </c>
    </row>
    <row r="156" spans="1:22" x14ac:dyDescent="0.25">
      <c r="A156">
        <v>1</v>
      </c>
      <c r="B156">
        <v>19</v>
      </c>
      <c r="C156" t="s">
        <v>276</v>
      </c>
      <c r="D156" t="s">
        <v>11</v>
      </c>
      <c r="E156">
        <v>129093</v>
      </c>
      <c r="F156" t="s">
        <v>11367</v>
      </c>
      <c r="G156" t="s">
        <v>129</v>
      </c>
      <c r="H156" t="s">
        <v>900</v>
      </c>
      <c r="I156" t="s">
        <v>11353</v>
      </c>
      <c r="J156" t="s">
        <v>11447</v>
      </c>
      <c r="K156">
        <v>14.7</v>
      </c>
      <c r="L156">
        <v>28.3</v>
      </c>
      <c r="M156">
        <v>13.6</v>
      </c>
      <c r="N156">
        <v>27.2</v>
      </c>
      <c r="O156">
        <v>1913520</v>
      </c>
      <c r="Q156">
        <v>0</v>
      </c>
      <c r="U156">
        <v>1913520</v>
      </c>
      <c r="V156" t="s">
        <v>11352</v>
      </c>
    </row>
    <row r="157" spans="1:22" x14ac:dyDescent="0.25">
      <c r="A157">
        <v>1</v>
      </c>
      <c r="B157">
        <v>19</v>
      </c>
      <c r="C157" t="s">
        <v>276</v>
      </c>
      <c r="D157" t="s">
        <v>11348</v>
      </c>
      <c r="E157">
        <v>129092</v>
      </c>
      <c r="F157" t="s">
        <v>11367</v>
      </c>
      <c r="G157" t="s">
        <v>119</v>
      </c>
      <c r="H157" t="s">
        <v>900</v>
      </c>
      <c r="I157" t="s">
        <v>11353</v>
      </c>
      <c r="J157" t="s">
        <v>11448</v>
      </c>
      <c r="K157">
        <v>24.98</v>
      </c>
      <c r="L157">
        <v>27.77</v>
      </c>
      <c r="M157">
        <v>2.79</v>
      </c>
      <c r="N157">
        <v>5.58</v>
      </c>
      <c r="O157">
        <v>392553</v>
      </c>
      <c r="Q157">
        <v>0</v>
      </c>
      <c r="U157">
        <v>392553</v>
      </c>
      <c r="V157" t="s">
        <v>11352</v>
      </c>
    </row>
    <row r="158" spans="1:22" x14ac:dyDescent="0.25">
      <c r="A158">
        <v>4</v>
      </c>
      <c r="B158">
        <v>47</v>
      </c>
      <c r="C158" t="s">
        <v>607</v>
      </c>
      <c r="D158" t="s">
        <v>11</v>
      </c>
      <c r="E158">
        <v>127399</v>
      </c>
      <c r="F158" t="s">
        <v>11358</v>
      </c>
      <c r="G158" t="s">
        <v>348</v>
      </c>
      <c r="H158" t="s">
        <v>900</v>
      </c>
      <c r="I158" t="s">
        <v>11407</v>
      </c>
      <c r="J158" t="s">
        <v>5479</v>
      </c>
      <c r="K158">
        <v>0</v>
      </c>
      <c r="L158">
        <v>9.84</v>
      </c>
      <c r="M158">
        <v>9.84</v>
      </c>
      <c r="N158">
        <v>39.36</v>
      </c>
      <c r="O158">
        <v>4503149</v>
      </c>
      <c r="Q158">
        <v>0</v>
      </c>
      <c r="U158">
        <v>4503149</v>
      </c>
      <c r="V158" t="s">
        <v>11365</v>
      </c>
    </row>
    <row r="159" spans="1:22" x14ac:dyDescent="0.25">
      <c r="A159">
        <v>4</v>
      </c>
      <c r="B159">
        <v>48</v>
      </c>
      <c r="C159" t="s">
        <v>264</v>
      </c>
      <c r="D159" t="s">
        <v>11</v>
      </c>
      <c r="E159">
        <v>127359</v>
      </c>
      <c r="F159" t="s">
        <v>11349</v>
      </c>
      <c r="G159" t="s">
        <v>5463</v>
      </c>
      <c r="H159" t="s">
        <v>900</v>
      </c>
      <c r="I159" t="s">
        <v>10444</v>
      </c>
      <c r="J159" t="s">
        <v>5464</v>
      </c>
      <c r="K159">
        <v>4.4000000000000004</v>
      </c>
      <c r="L159">
        <v>8.18</v>
      </c>
      <c r="M159">
        <v>3.78</v>
      </c>
      <c r="N159">
        <v>22.68</v>
      </c>
      <c r="O159">
        <v>2393998</v>
      </c>
      <c r="Q159">
        <v>0</v>
      </c>
      <c r="U159">
        <v>2393998</v>
      </c>
      <c r="V159" t="s">
        <v>11357</v>
      </c>
    </row>
    <row r="160" spans="1:22" x14ac:dyDescent="0.25">
      <c r="A160">
        <v>2</v>
      </c>
      <c r="B160">
        <v>27</v>
      </c>
      <c r="C160" t="s">
        <v>278</v>
      </c>
      <c r="D160" t="s">
        <v>11354</v>
      </c>
      <c r="E160">
        <v>127166</v>
      </c>
      <c r="F160" t="s">
        <v>11366</v>
      </c>
      <c r="G160" t="s">
        <v>4713</v>
      </c>
      <c r="H160" t="s">
        <v>900</v>
      </c>
      <c r="I160" t="s">
        <v>11361</v>
      </c>
      <c r="J160" t="s">
        <v>5329</v>
      </c>
      <c r="K160">
        <v>0</v>
      </c>
      <c r="L160">
        <v>9.2100000000000009</v>
      </c>
      <c r="M160">
        <v>9.2100000000000009</v>
      </c>
      <c r="N160">
        <v>18.420000000000002</v>
      </c>
      <c r="O160">
        <v>607282</v>
      </c>
      <c r="P160">
        <v>541587.36</v>
      </c>
      <c r="Q160">
        <v>568666.728</v>
      </c>
      <c r="T160">
        <v>-38615.271999999997</v>
      </c>
      <c r="U160">
        <v>568666.728</v>
      </c>
      <c r="V160" t="s">
        <v>10418</v>
      </c>
    </row>
    <row r="161" spans="1:22" x14ac:dyDescent="0.25">
      <c r="A161">
        <v>2</v>
      </c>
      <c r="B161">
        <v>27</v>
      </c>
      <c r="C161" t="s">
        <v>278</v>
      </c>
      <c r="D161" t="s">
        <v>11354</v>
      </c>
      <c r="E161">
        <v>127167</v>
      </c>
      <c r="F161" t="s">
        <v>11366</v>
      </c>
      <c r="G161" t="s">
        <v>1796</v>
      </c>
      <c r="H161" t="s">
        <v>900</v>
      </c>
      <c r="I161" t="s">
        <v>11361</v>
      </c>
      <c r="J161" t="s">
        <v>5331</v>
      </c>
      <c r="K161">
        <v>4.63</v>
      </c>
      <c r="L161">
        <v>11.23</v>
      </c>
      <c r="M161">
        <v>6.6</v>
      </c>
      <c r="N161">
        <v>13.2</v>
      </c>
      <c r="O161">
        <v>448909</v>
      </c>
      <c r="P161">
        <v>403432.64</v>
      </c>
      <c r="Q161">
        <v>423604.27200000006</v>
      </c>
      <c r="T161">
        <v>-25304.727999999945</v>
      </c>
      <c r="U161">
        <v>423604.27200000006</v>
      </c>
      <c r="V161" t="s">
        <v>10418</v>
      </c>
    </row>
    <row r="162" spans="1:22" x14ac:dyDescent="0.25">
      <c r="A162">
        <v>2</v>
      </c>
      <c r="B162">
        <v>27</v>
      </c>
      <c r="C162" t="s">
        <v>278</v>
      </c>
      <c r="D162" t="s">
        <v>11</v>
      </c>
      <c r="E162">
        <v>129244</v>
      </c>
      <c r="F162" t="s">
        <v>11366</v>
      </c>
      <c r="G162" t="s">
        <v>448</v>
      </c>
      <c r="H162" t="s">
        <v>900</v>
      </c>
      <c r="I162" t="s">
        <v>11361</v>
      </c>
      <c r="J162" t="s">
        <v>6723</v>
      </c>
      <c r="K162">
        <v>1.69</v>
      </c>
      <c r="L162">
        <v>9.39</v>
      </c>
      <c r="M162">
        <v>7.7</v>
      </c>
      <c r="N162">
        <v>30.8</v>
      </c>
      <c r="O162">
        <v>899616</v>
      </c>
      <c r="P162">
        <v>820601.42</v>
      </c>
      <c r="Q162">
        <v>861631.49100000004</v>
      </c>
      <c r="T162">
        <v>-37984.508999999962</v>
      </c>
      <c r="U162">
        <v>861631.49100000004</v>
      </c>
      <c r="V162" t="s">
        <v>10418</v>
      </c>
    </row>
    <row r="163" spans="1:22" x14ac:dyDescent="0.25">
      <c r="A163">
        <v>2</v>
      </c>
      <c r="B163">
        <v>27</v>
      </c>
      <c r="C163" t="s">
        <v>278</v>
      </c>
      <c r="D163" t="s">
        <v>11354</v>
      </c>
      <c r="E163">
        <v>129245</v>
      </c>
      <c r="F163" t="s">
        <v>11366</v>
      </c>
      <c r="G163" t="s">
        <v>5178</v>
      </c>
      <c r="H163" t="s">
        <v>900</v>
      </c>
      <c r="I163" t="s">
        <v>11361</v>
      </c>
      <c r="J163" t="s">
        <v>6724</v>
      </c>
      <c r="K163">
        <v>6.77</v>
      </c>
      <c r="L163">
        <v>8.89</v>
      </c>
      <c r="M163">
        <v>2.12</v>
      </c>
      <c r="N163">
        <v>4.24</v>
      </c>
      <c r="O163">
        <v>138242</v>
      </c>
      <c r="P163">
        <v>122378.21</v>
      </c>
      <c r="Q163">
        <v>128497.12050000002</v>
      </c>
      <c r="T163">
        <v>-9744.8794999999809</v>
      </c>
      <c r="U163">
        <v>128497.12050000002</v>
      </c>
      <c r="V163" t="s">
        <v>10418</v>
      </c>
    </row>
    <row r="164" spans="1:22" x14ac:dyDescent="0.25">
      <c r="A164">
        <v>2</v>
      </c>
      <c r="B164">
        <v>29</v>
      </c>
      <c r="C164" t="s">
        <v>282</v>
      </c>
      <c r="D164" t="s">
        <v>11354</v>
      </c>
      <c r="E164">
        <v>129238</v>
      </c>
      <c r="F164" t="s">
        <v>11366</v>
      </c>
      <c r="G164" t="s">
        <v>999</v>
      </c>
      <c r="H164" t="s">
        <v>900</v>
      </c>
      <c r="I164" t="s">
        <v>10444</v>
      </c>
      <c r="J164" t="s">
        <v>6720</v>
      </c>
      <c r="K164">
        <v>13.1</v>
      </c>
      <c r="L164">
        <v>17.170000000000002</v>
      </c>
      <c r="M164">
        <v>4.07</v>
      </c>
      <c r="N164">
        <v>8.14</v>
      </c>
      <c r="O164">
        <v>1080584</v>
      </c>
      <c r="P164">
        <v>1003308.49</v>
      </c>
      <c r="Q164">
        <v>1053473.9145</v>
      </c>
      <c r="T164">
        <v>-27110.085500000045</v>
      </c>
      <c r="U164">
        <v>1053473.9145</v>
      </c>
      <c r="V164" t="s">
        <v>11357</v>
      </c>
    </row>
    <row r="165" spans="1:22" x14ac:dyDescent="0.25">
      <c r="A165">
        <v>2</v>
      </c>
      <c r="B165">
        <v>29</v>
      </c>
      <c r="C165" t="s">
        <v>282</v>
      </c>
      <c r="D165" t="s">
        <v>11354</v>
      </c>
      <c r="E165">
        <v>129242</v>
      </c>
      <c r="F165" t="s">
        <v>11358</v>
      </c>
      <c r="G165" t="s">
        <v>6051</v>
      </c>
      <c r="H165" t="s">
        <v>900</v>
      </c>
      <c r="I165" t="s">
        <v>10444</v>
      </c>
      <c r="J165" t="s">
        <v>6722</v>
      </c>
      <c r="K165">
        <v>0</v>
      </c>
      <c r="L165">
        <v>0.93</v>
      </c>
      <c r="M165">
        <v>0.93</v>
      </c>
      <c r="N165">
        <v>1.86</v>
      </c>
      <c r="O165">
        <v>413826</v>
      </c>
      <c r="Q165">
        <v>0</v>
      </c>
      <c r="U165">
        <v>413826</v>
      </c>
      <c r="V165" t="s">
        <v>11357</v>
      </c>
    </row>
    <row r="166" spans="1:22" x14ac:dyDescent="0.25">
      <c r="A166">
        <v>2</v>
      </c>
      <c r="B166">
        <v>29</v>
      </c>
      <c r="C166" t="s">
        <v>282</v>
      </c>
      <c r="D166" t="s">
        <v>11348</v>
      </c>
      <c r="E166">
        <v>127245</v>
      </c>
      <c r="F166" t="s">
        <v>11367</v>
      </c>
      <c r="G166" t="s">
        <v>3693</v>
      </c>
      <c r="H166" t="s">
        <v>900</v>
      </c>
      <c r="I166" t="s">
        <v>10444</v>
      </c>
      <c r="J166" t="s">
        <v>11449</v>
      </c>
      <c r="K166">
        <v>0</v>
      </c>
      <c r="L166">
        <v>6.18</v>
      </c>
      <c r="M166">
        <v>6.18</v>
      </c>
      <c r="N166">
        <v>12.36</v>
      </c>
      <c r="O166">
        <v>1892573</v>
      </c>
      <c r="Q166">
        <v>0</v>
      </c>
      <c r="U166">
        <v>1892573</v>
      </c>
      <c r="V166" t="s">
        <v>11357</v>
      </c>
    </row>
    <row r="167" spans="1:22" x14ac:dyDescent="0.25">
      <c r="A167">
        <v>2</v>
      </c>
      <c r="B167">
        <v>27</v>
      </c>
      <c r="C167" t="s">
        <v>284</v>
      </c>
      <c r="D167" t="s">
        <v>11348</v>
      </c>
      <c r="E167">
        <v>129257</v>
      </c>
      <c r="F167" t="s">
        <v>11359</v>
      </c>
      <c r="G167" t="s">
        <v>2362</v>
      </c>
      <c r="H167" t="s">
        <v>900</v>
      </c>
      <c r="I167" t="s">
        <v>10444</v>
      </c>
      <c r="J167" t="s">
        <v>6738</v>
      </c>
      <c r="K167">
        <v>7.38</v>
      </c>
      <c r="L167">
        <v>9.75</v>
      </c>
      <c r="M167">
        <v>2.37</v>
      </c>
      <c r="N167">
        <v>11.85</v>
      </c>
      <c r="O167">
        <v>1503805</v>
      </c>
      <c r="Q167">
        <v>0</v>
      </c>
      <c r="R167">
        <v>1580145.1429999999</v>
      </c>
      <c r="S167">
        <v>1659152.4001499999</v>
      </c>
      <c r="T167">
        <v>155347.40014999988</v>
      </c>
      <c r="U167">
        <v>1659152.4001499999</v>
      </c>
      <c r="V167" t="s">
        <v>11357</v>
      </c>
    </row>
    <row r="168" spans="1:22" x14ac:dyDescent="0.25">
      <c r="A168">
        <v>2</v>
      </c>
      <c r="B168">
        <v>27</v>
      </c>
      <c r="C168" t="s">
        <v>284</v>
      </c>
      <c r="D168" t="s">
        <v>11348</v>
      </c>
      <c r="E168">
        <v>129561</v>
      </c>
      <c r="F168" t="s">
        <v>11359</v>
      </c>
      <c r="G168" t="s">
        <v>448</v>
      </c>
      <c r="H168" t="s">
        <v>900</v>
      </c>
      <c r="I168" t="s">
        <v>10444</v>
      </c>
      <c r="J168" t="s">
        <v>6971</v>
      </c>
      <c r="K168">
        <v>10.3</v>
      </c>
      <c r="L168">
        <v>12.96</v>
      </c>
      <c r="M168">
        <v>2.66</v>
      </c>
      <c r="N168">
        <v>10.64</v>
      </c>
      <c r="O168">
        <v>1245343</v>
      </c>
      <c r="Q168">
        <v>0</v>
      </c>
      <c r="R168">
        <v>1384939.1969999999</v>
      </c>
      <c r="S168">
        <v>1454186.1568499999</v>
      </c>
      <c r="T168">
        <v>208843.15684999991</v>
      </c>
      <c r="U168">
        <v>1454186.1568499999</v>
      </c>
      <c r="V168" t="s">
        <v>11357</v>
      </c>
    </row>
    <row r="169" spans="1:22" x14ac:dyDescent="0.25">
      <c r="A169">
        <v>2</v>
      </c>
      <c r="B169">
        <v>27</v>
      </c>
      <c r="C169" t="s">
        <v>284</v>
      </c>
      <c r="D169" t="s">
        <v>11354</v>
      </c>
      <c r="E169">
        <v>129240</v>
      </c>
      <c r="F169" t="s">
        <v>11367</v>
      </c>
      <c r="G169" t="s">
        <v>460</v>
      </c>
      <c r="H169" t="s">
        <v>900</v>
      </c>
      <c r="I169" t="s">
        <v>11361</v>
      </c>
      <c r="J169" t="s">
        <v>11450</v>
      </c>
      <c r="K169">
        <v>0</v>
      </c>
      <c r="L169">
        <v>0.56000000000000005</v>
      </c>
      <c r="M169">
        <v>0.56000000000000005</v>
      </c>
      <c r="N169">
        <v>1.1200000000000001</v>
      </c>
      <c r="O169">
        <v>31220</v>
      </c>
      <c r="Q169">
        <v>0</v>
      </c>
      <c r="U169">
        <v>31220</v>
      </c>
      <c r="V169" t="s">
        <v>10418</v>
      </c>
    </row>
    <row r="170" spans="1:22" x14ac:dyDescent="0.25">
      <c r="A170">
        <v>2</v>
      </c>
      <c r="B170">
        <v>27</v>
      </c>
      <c r="C170" t="s">
        <v>284</v>
      </c>
      <c r="D170" t="s">
        <v>11348</v>
      </c>
      <c r="E170">
        <v>127888.01</v>
      </c>
      <c r="G170" t="s">
        <v>4713</v>
      </c>
      <c r="H170" t="s">
        <v>900</v>
      </c>
      <c r="I170" t="s">
        <v>10444</v>
      </c>
      <c r="J170" t="s">
        <v>11451</v>
      </c>
      <c r="K170">
        <v>5.28</v>
      </c>
      <c r="L170">
        <v>5.35</v>
      </c>
      <c r="M170">
        <v>7.0000000000000007E-2</v>
      </c>
      <c r="N170">
        <v>0</v>
      </c>
      <c r="Q170">
        <v>0</v>
      </c>
      <c r="U170">
        <v>0</v>
      </c>
      <c r="V170" t="s">
        <v>11357</v>
      </c>
    </row>
    <row r="171" spans="1:22" x14ac:dyDescent="0.25">
      <c r="A171">
        <v>2</v>
      </c>
      <c r="B171" t="s">
        <v>11452</v>
      </c>
      <c r="C171" t="s">
        <v>159</v>
      </c>
      <c r="D171" t="s">
        <v>11348</v>
      </c>
      <c r="E171">
        <v>127225</v>
      </c>
      <c r="F171" t="s">
        <v>11359</v>
      </c>
      <c r="G171" t="s">
        <v>11453</v>
      </c>
      <c r="H171" t="s">
        <v>900</v>
      </c>
      <c r="I171" t="s">
        <v>5358</v>
      </c>
      <c r="J171" t="s">
        <v>11454</v>
      </c>
      <c r="K171" t="s">
        <v>11455</v>
      </c>
      <c r="L171" t="s">
        <v>11455</v>
      </c>
      <c r="M171">
        <v>50.54</v>
      </c>
      <c r="N171">
        <v>157.94999999999999</v>
      </c>
      <c r="O171">
        <v>288750</v>
      </c>
      <c r="Q171">
        <v>0</v>
      </c>
      <c r="R171">
        <v>264051.8</v>
      </c>
      <c r="S171">
        <v>277254.39</v>
      </c>
      <c r="T171">
        <v>-11495.609999999986</v>
      </c>
      <c r="U171">
        <v>277254.39</v>
      </c>
      <c r="V171" t="s">
        <v>10418</v>
      </c>
    </row>
    <row r="172" spans="1:22" x14ac:dyDescent="0.25">
      <c r="A172">
        <v>2</v>
      </c>
      <c r="B172" t="s">
        <v>11452</v>
      </c>
      <c r="C172" t="s">
        <v>159</v>
      </c>
      <c r="D172" t="s">
        <v>11348</v>
      </c>
      <c r="E172">
        <v>127226</v>
      </c>
      <c r="F172" t="s">
        <v>11359</v>
      </c>
      <c r="G172" t="s">
        <v>11453</v>
      </c>
      <c r="H172" t="s">
        <v>900</v>
      </c>
      <c r="I172" t="s">
        <v>4672</v>
      </c>
      <c r="J172" t="s">
        <v>11456</v>
      </c>
      <c r="K172" t="s">
        <v>11455</v>
      </c>
      <c r="L172" t="s">
        <v>11455</v>
      </c>
      <c r="M172">
        <v>181.14</v>
      </c>
      <c r="N172">
        <v>181.14</v>
      </c>
      <c r="O172">
        <v>341250</v>
      </c>
      <c r="Q172">
        <v>0</v>
      </c>
      <c r="R172">
        <v>438219.04</v>
      </c>
      <c r="S172">
        <v>460129.99199999997</v>
      </c>
      <c r="T172">
        <v>118879.99199999997</v>
      </c>
      <c r="U172">
        <v>460129.99199999997</v>
      </c>
      <c r="V172" t="s">
        <v>10418</v>
      </c>
    </row>
    <row r="173" spans="1:22" x14ac:dyDescent="0.25">
      <c r="A173">
        <v>2</v>
      </c>
      <c r="B173">
        <v>29</v>
      </c>
      <c r="C173" t="s">
        <v>128</v>
      </c>
      <c r="D173" t="s">
        <v>11354</v>
      </c>
      <c r="E173">
        <v>127198</v>
      </c>
      <c r="F173" t="s">
        <v>11358</v>
      </c>
      <c r="G173" t="s">
        <v>2771</v>
      </c>
      <c r="H173" t="s">
        <v>900</v>
      </c>
      <c r="I173" t="s">
        <v>11457</v>
      </c>
      <c r="J173" t="s">
        <v>5365</v>
      </c>
      <c r="K173">
        <v>0</v>
      </c>
      <c r="L173">
        <v>8.8699999999999992</v>
      </c>
      <c r="M173">
        <v>8.8699999999999992</v>
      </c>
      <c r="N173">
        <v>17.739999999999998</v>
      </c>
      <c r="O173">
        <v>1490160</v>
      </c>
      <c r="Q173">
        <v>0</v>
      </c>
      <c r="U173">
        <v>1490160</v>
      </c>
      <c r="V173" t="s">
        <v>10418</v>
      </c>
    </row>
    <row r="174" spans="1:22" x14ac:dyDescent="0.25">
      <c r="A174">
        <v>1</v>
      </c>
      <c r="B174">
        <v>19</v>
      </c>
      <c r="C174" t="s">
        <v>287</v>
      </c>
      <c r="D174" t="s">
        <v>11354</v>
      </c>
      <c r="E174">
        <v>127101</v>
      </c>
      <c r="F174" t="s">
        <v>11386</v>
      </c>
      <c r="G174" t="s">
        <v>5297</v>
      </c>
      <c r="H174" t="s">
        <v>900</v>
      </c>
      <c r="I174" t="s">
        <v>11363</v>
      </c>
      <c r="J174" t="s">
        <v>5298</v>
      </c>
      <c r="K174">
        <v>0</v>
      </c>
      <c r="L174">
        <v>5.73</v>
      </c>
      <c r="M174">
        <v>5.73</v>
      </c>
      <c r="N174">
        <v>11.46</v>
      </c>
      <c r="O174">
        <v>806211</v>
      </c>
      <c r="Q174">
        <v>0</v>
      </c>
      <c r="U174">
        <v>806211</v>
      </c>
      <c r="V174" t="s">
        <v>11352</v>
      </c>
    </row>
    <row r="175" spans="1:22" x14ac:dyDescent="0.25">
      <c r="A175">
        <v>1</v>
      </c>
      <c r="B175">
        <v>19</v>
      </c>
      <c r="C175" t="s">
        <v>287</v>
      </c>
      <c r="D175" t="s">
        <v>11348</v>
      </c>
      <c r="E175">
        <v>127101.01</v>
      </c>
      <c r="F175" t="s">
        <v>11386</v>
      </c>
      <c r="G175" t="s">
        <v>5297</v>
      </c>
      <c r="H175" t="s">
        <v>900</v>
      </c>
      <c r="I175" t="s">
        <v>11363</v>
      </c>
      <c r="J175" t="s">
        <v>11458</v>
      </c>
      <c r="K175">
        <v>1.26</v>
      </c>
      <c r="L175">
        <v>1.39</v>
      </c>
      <c r="M175">
        <v>0.13</v>
      </c>
      <c r="N175">
        <v>0</v>
      </c>
      <c r="Q175">
        <v>0</v>
      </c>
      <c r="U175">
        <v>0</v>
      </c>
      <c r="V175" t="s">
        <v>11352</v>
      </c>
    </row>
    <row r="176" spans="1:22" x14ac:dyDescent="0.25">
      <c r="A176">
        <v>4</v>
      </c>
      <c r="B176">
        <v>48</v>
      </c>
      <c r="C176" t="s">
        <v>264</v>
      </c>
      <c r="D176" t="s">
        <v>11</v>
      </c>
      <c r="E176">
        <v>127421</v>
      </c>
      <c r="F176" t="s">
        <v>11349</v>
      </c>
      <c r="G176" t="s">
        <v>538</v>
      </c>
      <c r="H176" t="s">
        <v>900</v>
      </c>
      <c r="I176" t="s">
        <v>11459</v>
      </c>
      <c r="J176" t="s">
        <v>5481</v>
      </c>
      <c r="K176">
        <v>8.9600000000000009</v>
      </c>
      <c r="L176">
        <v>13.85</v>
      </c>
      <c r="M176">
        <v>4.8899999999999997</v>
      </c>
      <c r="N176">
        <v>24.45</v>
      </c>
      <c r="O176">
        <v>2580900</v>
      </c>
      <c r="Q176">
        <v>0</v>
      </c>
      <c r="U176">
        <v>2580900</v>
      </c>
      <c r="V176" t="s">
        <v>11357</v>
      </c>
    </row>
    <row r="177" spans="1:22" x14ac:dyDescent="0.25">
      <c r="A177">
        <v>4</v>
      </c>
      <c r="B177">
        <v>48</v>
      </c>
      <c r="C177" t="s">
        <v>264</v>
      </c>
      <c r="D177" t="s">
        <v>11348</v>
      </c>
      <c r="E177">
        <v>127341.01</v>
      </c>
      <c r="F177" t="s">
        <v>11349</v>
      </c>
      <c r="G177" t="s">
        <v>2447</v>
      </c>
      <c r="H177" t="s">
        <v>900</v>
      </c>
      <c r="I177" t="s">
        <v>11396</v>
      </c>
      <c r="J177" t="s">
        <v>5446</v>
      </c>
      <c r="K177">
        <v>21.58</v>
      </c>
      <c r="L177">
        <v>21.72</v>
      </c>
      <c r="M177">
        <v>0.14000000000000001</v>
      </c>
      <c r="N177">
        <v>0</v>
      </c>
      <c r="Q177">
        <v>0</v>
      </c>
      <c r="U177">
        <v>0</v>
      </c>
      <c r="V177" t="s">
        <v>10418</v>
      </c>
    </row>
    <row r="178" spans="1:22" x14ac:dyDescent="0.25">
      <c r="A178">
        <v>1</v>
      </c>
      <c r="B178">
        <v>19</v>
      </c>
      <c r="C178" t="s">
        <v>287</v>
      </c>
      <c r="D178" t="s">
        <v>11348</v>
      </c>
      <c r="E178">
        <v>127106.01</v>
      </c>
      <c r="G178" t="s">
        <v>129</v>
      </c>
      <c r="H178" t="s">
        <v>900</v>
      </c>
      <c r="I178" t="s">
        <v>10444</v>
      </c>
      <c r="J178" t="s">
        <v>11460</v>
      </c>
      <c r="K178">
        <v>5.32</v>
      </c>
      <c r="L178">
        <v>5.45</v>
      </c>
      <c r="M178">
        <v>0.13</v>
      </c>
      <c r="N178">
        <v>0</v>
      </c>
      <c r="Q178">
        <v>0</v>
      </c>
      <c r="U178">
        <v>0</v>
      </c>
      <c r="V178" t="s">
        <v>11357</v>
      </c>
    </row>
    <row r="179" spans="1:22" x14ac:dyDescent="0.25">
      <c r="A179">
        <v>3</v>
      </c>
      <c r="B179">
        <v>38</v>
      </c>
      <c r="C179" t="s">
        <v>289</v>
      </c>
      <c r="D179" t="s">
        <v>11348</v>
      </c>
      <c r="E179">
        <v>127285.01</v>
      </c>
      <c r="G179" t="s">
        <v>339</v>
      </c>
      <c r="H179" t="s">
        <v>900</v>
      </c>
      <c r="I179" t="s">
        <v>10444</v>
      </c>
      <c r="J179" t="s">
        <v>11461</v>
      </c>
      <c r="K179">
        <v>4.3</v>
      </c>
      <c r="L179">
        <v>7.04</v>
      </c>
      <c r="M179">
        <v>2.74</v>
      </c>
      <c r="N179">
        <v>0</v>
      </c>
      <c r="Q179">
        <v>0</v>
      </c>
      <c r="U179">
        <v>0</v>
      </c>
      <c r="V179" t="s">
        <v>11357</v>
      </c>
    </row>
    <row r="180" spans="1:22" x14ac:dyDescent="0.25">
      <c r="A180">
        <v>3</v>
      </c>
      <c r="B180">
        <v>38</v>
      </c>
      <c r="C180" t="s">
        <v>289</v>
      </c>
      <c r="D180" t="s">
        <v>11348</v>
      </c>
      <c r="E180">
        <v>127315.01</v>
      </c>
      <c r="G180" t="s">
        <v>1049</v>
      </c>
      <c r="H180" t="s">
        <v>900</v>
      </c>
      <c r="I180" t="s">
        <v>10444</v>
      </c>
      <c r="J180" t="s">
        <v>11462</v>
      </c>
      <c r="K180">
        <v>10.48</v>
      </c>
      <c r="L180">
        <v>10.6</v>
      </c>
      <c r="M180">
        <v>0.12</v>
      </c>
      <c r="N180">
        <v>0</v>
      </c>
      <c r="Q180">
        <v>0</v>
      </c>
      <c r="U180">
        <v>0</v>
      </c>
      <c r="V180" t="s">
        <v>11357</v>
      </c>
    </row>
    <row r="181" spans="1:22" x14ac:dyDescent="0.25">
      <c r="A181">
        <v>3</v>
      </c>
      <c r="B181">
        <v>38</v>
      </c>
      <c r="C181" t="s">
        <v>289</v>
      </c>
      <c r="D181" t="s">
        <v>10721</v>
      </c>
      <c r="E181">
        <v>127270</v>
      </c>
      <c r="F181" t="s">
        <v>11378</v>
      </c>
      <c r="G181" t="s">
        <v>108</v>
      </c>
      <c r="H181" t="s">
        <v>10721</v>
      </c>
      <c r="I181" t="s">
        <v>11384</v>
      </c>
      <c r="J181" t="s">
        <v>5401</v>
      </c>
      <c r="K181">
        <v>0</v>
      </c>
      <c r="L181">
        <v>8.23</v>
      </c>
      <c r="M181">
        <v>8.23</v>
      </c>
      <c r="N181">
        <v>33.743000000000002</v>
      </c>
      <c r="O181">
        <v>6071645</v>
      </c>
      <c r="Q181">
        <v>0</v>
      </c>
      <c r="U181">
        <v>6071645</v>
      </c>
      <c r="V181" t="s">
        <v>11385</v>
      </c>
    </row>
    <row r="182" spans="1:22" x14ac:dyDescent="0.25">
      <c r="A182">
        <v>3</v>
      </c>
      <c r="B182">
        <v>38</v>
      </c>
      <c r="C182" t="s">
        <v>289</v>
      </c>
      <c r="D182" t="s">
        <v>11354</v>
      </c>
      <c r="E182">
        <v>129195</v>
      </c>
      <c r="F182" t="s">
        <v>11359</v>
      </c>
      <c r="G182" t="s">
        <v>6596</v>
      </c>
      <c r="H182" t="s">
        <v>900</v>
      </c>
      <c r="I182" t="s">
        <v>11393</v>
      </c>
      <c r="J182" t="s">
        <v>6597</v>
      </c>
      <c r="K182">
        <v>6.8</v>
      </c>
      <c r="L182">
        <v>10.51</v>
      </c>
      <c r="M182">
        <v>3.71</v>
      </c>
      <c r="N182">
        <v>7.42</v>
      </c>
      <c r="O182">
        <v>580905</v>
      </c>
      <c r="Q182">
        <v>0</v>
      </c>
      <c r="R182">
        <v>466983.27799999999</v>
      </c>
      <c r="S182">
        <v>490332.44190000003</v>
      </c>
      <c r="T182">
        <v>-90572.558099999966</v>
      </c>
      <c r="U182">
        <v>490332.44190000003</v>
      </c>
      <c r="V182" t="s">
        <v>11352</v>
      </c>
    </row>
    <row r="183" spans="1:22" x14ac:dyDescent="0.25">
      <c r="A183">
        <v>3</v>
      </c>
      <c r="B183">
        <v>38</v>
      </c>
      <c r="C183" t="s">
        <v>289</v>
      </c>
      <c r="D183" t="s">
        <v>11354</v>
      </c>
      <c r="E183">
        <v>129200</v>
      </c>
      <c r="F183" t="s">
        <v>11359</v>
      </c>
      <c r="G183" t="s">
        <v>1049</v>
      </c>
      <c r="H183" t="s">
        <v>900</v>
      </c>
      <c r="I183" t="s">
        <v>11393</v>
      </c>
      <c r="J183" t="s">
        <v>6600</v>
      </c>
      <c r="K183">
        <v>12.18</v>
      </c>
      <c r="L183">
        <v>16.78</v>
      </c>
      <c r="M183">
        <v>4.5999999999999996</v>
      </c>
      <c r="N183">
        <v>9.1999999999999993</v>
      </c>
      <c r="O183">
        <v>790963</v>
      </c>
      <c r="Q183">
        <v>0</v>
      </c>
      <c r="R183">
        <v>713131.95</v>
      </c>
      <c r="S183">
        <v>748788.54749999999</v>
      </c>
      <c r="T183">
        <v>-42174.452500000014</v>
      </c>
      <c r="U183">
        <v>748788.54749999999</v>
      </c>
      <c r="V183" t="s">
        <v>11352</v>
      </c>
    </row>
    <row r="184" spans="1:22" x14ac:dyDescent="0.25">
      <c r="A184">
        <v>3</v>
      </c>
      <c r="B184">
        <v>39</v>
      </c>
      <c r="C184" t="s">
        <v>131</v>
      </c>
      <c r="D184" t="s">
        <v>11354</v>
      </c>
      <c r="E184">
        <v>129177</v>
      </c>
      <c r="F184" t="s">
        <v>11358</v>
      </c>
      <c r="G184" t="s">
        <v>5901</v>
      </c>
      <c r="H184" t="s">
        <v>900</v>
      </c>
      <c r="I184" t="s">
        <v>4135</v>
      </c>
      <c r="J184" t="s">
        <v>6578</v>
      </c>
      <c r="K184">
        <v>12.81</v>
      </c>
      <c r="L184">
        <v>19.329999999999998</v>
      </c>
      <c r="M184">
        <v>6.52</v>
      </c>
      <c r="N184">
        <v>13.04</v>
      </c>
      <c r="O184">
        <v>1232280</v>
      </c>
      <c r="Q184">
        <v>0</v>
      </c>
      <c r="U184">
        <v>1232280</v>
      </c>
      <c r="V184" t="s">
        <v>11357</v>
      </c>
    </row>
    <row r="185" spans="1:22" x14ac:dyDescent="0.25">
      <c r="A185">
        <v>3</v>
      </c>
      <c r="B185">
        <v>39</v>
      </c>
      <c r="C185" t="s">
        <v>131</v>
      </c>
      <c r="D185" t="s">
        <v>11354</v>
      </c>
      <c r="E185">
        <v>129216</v>
      </c>
      <c r="F185" t="s">
        <v>11358</v>
      </c>
      <c r="G185" t="s">
        <v>491</v>
      </c>
      <c r="H185" t="s">
        <v>900</v>
      </c>
      <c r="I185" t="s">
        <v>11353</v>
      </c>
      <c r="J185" t="s">
        <v>6614</v>
      </c>
      <c r="K185">
        <v>6.94</v>
      </c>
      <c r="L185">
        <v>12.45</v>
      </c>
      <c r="M185">
        <v>5.51</v>
      </c>
      <c r="N185">
        <v>11.02</v>
      </c>
      <c r="O185">
        <v>925680</v>
      </c>
      <c r="Q185">
        <v>0</v>
      </c>
      <c r="U185">
        <v>925680</v>
      </c>
      <c r="V185" t="s">
        <v>11352</v>
      </c>
    </row>
    <row r="186" spans="1:22" x14ac:dyDescent="0.25">
      <c r="A186">
        <v>1</v>
      </c>
      <c r="B186">
        <v>19</v>
      </c>
      <c r="C186" t="s">
        <v>292</v>
      </c>
      <c r="D186" t="s">
        <v>11354</v>
      </c>
      <c r="E186">
        <v>129088</v>
      </c>
      <c r="F186" t="s">
        <v>11367</v>
      </c>
      <c r="G186" t="s">
        <v>4511</v>
      </c>
      <c r="H186" t="s">
        <v>900</v>
      </c>
      <c r="I186" t="s">
        <v>11353</v>
      </c>
      <c r="J186" t="s">
        <v>11463</v>
      </c>
      <c r="K186">
        <v>0</v>
      </c>
      <c r="L186">
        <v>8.8000000000000007</v>
      </c>
      <c r="M186">
        <v>8.8000000000000007</v>
      </c>
      <c r="N186">
        <v>17.600000000000001</v>
      </c>
      <c r="O186">
        <v>1238160</v>
      </c>
      <c r="Q186">
        <v>0</v>
      </c>
      <c r="U186">
        <v>1238160</v>
      </c>
      <c r="V186" t="s">
        <v>11352</v>
      </c>
    </row>
    <row r="187" spans="1:22" x14ac:dyDescent="0.25">
      <c r="A187">
        <v>2</v>
      </c>
      <c r="B187">
        <v>28</v>
      </c>
      <c r="C187" t="s">
        <v>294</v>
      </c>
      <c r="D187" t="s">
        <v>11</v>
      </c>
      <c r="E187">
        <v>127215</v>
      </c>
      <c r="F187" t="s">
        <v>11366</v>
      </c>
      <c r="G187" t="s">
        <v>448</v>
      </c>
      <c r="H187" t="s">
        <v>900</v>
      </c>
      <c r="I187" t="s">
        <v>10444</v>
      </c>
      <c r="J187" t="s">
        <v>5372</v>
      </c>
      <c r="K187">
        <v>7.63</v>
      </c>
      <c r="L187">
        <v>10.039999999999999</v>
      </c>
      <c r="M187">
        <v>2.41</v>
      </c>
      <c r="N187">
        <v>9.64</v>
      </c>
      <c r="O187">
        <v>1618171</v>
      </c>
      <c r="P187">
        <v>1759695.95</v>
      </c>
      <c r="Q187">
        <v>1847680.7475000001</v>
      </c>
      <c r="T187">
        <v>229509.74750000006</v>
      </c>
      <c r="U187">
        <v>1847680.7475000001</v>
      </c>
      <c r="V187" t="s">
        <v>11357</v>
      </c>
    </row>
    <row r="188" spans="1:22" x14ac:dyDescent="0.25">
      <c r="A188">
        <v>2</v>
      </c>
      <c r="B188">
        <v>28</v>
      </c>
      <c r="C188" t="s">
        <v>294</v>
      </c>
      <c r="D188" t="s">
        <v>11354</v>
      </c>
      <c r="E188">
        <v>127174</v>
      </c>
      <c r="F188" t="s">
        <v>11366</v>
      </c>
      <c r="G188" t="s">
        <v>4699</v>
      </c>
      <c r="H188" t="s">
        <v>900</v>
      </c>
      <c r="I188" t="s">
        <v>11464</v>
      </c>
      <c r="J188" t="s">
        <v>5337</v>
      </c>
      <c r="K188">
        <v>0</v>
      </c>
      <c r="L188">
        <v>5.9</v>
      </c>
      <c r="M188">
        <v>5.9</v>
      </c>
      <c r="N188">
        <v>11.8</v>
      </c>
      <c r="O188">
        <v>1349276</v>
      </c>
      <c r="P188">
        <v>1230546.04</v>
      </c>
      <c r="Q188">
        <v>1292073.3420000002</v>
      </c>
      <c r="T188">
        <v>-57202.657999999821</v>
      </c>
      <c r="U188">
        <v>1292073.3420000002</v>
      </c>
      <c r="V188" t="s">
        <v>11357</v>
      </c>
    </row>
    <row r="189" spans="1:22" x14ac:dyDescent="0.25">
      <c r="A189">
        <v>1</v>
      </c>
      <c r="B189">
        <v>18</v>
      </c>
      <c r="C189" t="s">
        <v>83</v>
      </c>
      <c r="D189" t="s">
        <v>11348</v>
      </c>
      <c r="E189">
        <v>127100</v>
      </c>
      <c r="F189" t="s">
        <v>11359</v>
      </c>
      <c r="G189" t="s">
        <v>139</v>
      </c>
      <c r="H189" t="s">
        <v>900</v>
      </c>
      <c r="I189" t="s">
        <v>11353</v>
      </c>
      <c r="J189" t="s">
        <v>5296</v>
      </c>
      <c r="K189">
        <v>17.39</v>
      </c>
      <c r="L189">
        <v>19.649999999999999</v>
      </c>
      <c r="M189">
        <v>2.2599999999999998</v>
      </c>
      <c r="N189">
        <v>4.5199999999999996</v>
      </c>
      <c r="O189">
        <v>436020</v>
      </c>
      <c r="Q189">
        <v>0</v>
      </c>
      <c r="R189">
        <v>452384.82</v>
      </c>
      <c r="S189">
        <v>475004.06100000005</v>
      </c>
      <c r="T189">
        <v>38984.061000000045</v>
      </c>
      <c r="U189">
        <v>475004.06100000005</v>
      </c>
      <c r="V189" t="s">
        <v>11352</v>
      </c>
    </row>
    <row r="190" spans="1:22" x14ac:dyDescent="0.25">
      <c r="A190">
        <v>1</v>
      </c>
      <c r="B190">
        <v>18</v>
      </c>
      <c r="C190" t="s">
        <v>83</v>
      </c>
      <c r="D190" t="s">
        <v>11354</v>
      </c>
      <c r="E190">
        <v>129100</v>
      </c>
      <c r="F190" t="s">
        <v>11359</v>
      </c>
      <c r="G190" t="s">
        <v>139</v>
      </c>
      <c r="H190" t="s">
        <v>900</v>
      </c>
      <c r="I190" t="s">
        <v>10444</v>
      </c>
      <c r="J190" t="s">
        <v>6529</v>
      </c>
      <c r="K190">
        <v>8.1999999999999993</v>
      </c>
      <c r="L190">
        <v>11.12</v>
      </c>
      <c r="M190">
        <v>2.92</v>
      </c>
      <c r="N190">
        <v>14.6</v>
      </c>
      <c r="O190">
        <v>1115090</v>
      </c>
      <c r="Q190">
        <v>0</v>
      </c>
      <c r="R190">
        <v>1221255.3</v>
      </c>
      <c r="S190">
        <v>1282318.0650000002</v>
      </c>
      <c r="T190">
        <v>167228.06500000018</v>
      </c>
      <c r="U190">
        <v>1282318.0650000002</v>
      </c>
      <c r="V190" t="s">
        <v>11357</v>
      </c>
    </row>
    <row r="191" spans="1:22" x14ac:dyDescent="0.25">
      <c r="A191">
        <v>1</v>
      </c>
      <c r="B191">
        <v>18</v>
      </c>
      <c r="C191" t="s">
        <v>83</v>
      </c>
      <c r="D191" t="s">
        <v>11348</v>
      </c>
      <c r="E191">
        <v>129101</v>
      </c>
      <c r="F191" t="s">
        <v>11359</v>
      </c>
      <c r="G191" t="s">
        <v>144</v>
      </c>
      <c r="H191" t="s">
        <v>900</v>
      </c>
      <c r="I191" t="s">
        <v>10444</v>
      </c>
      <c r="J191" t="s">
        <v>6531</v>
      </c>
      <c r="K191">
        <v>0</v>
      </c>
      <c r="L191">
        <v>0.63</v>
      </c>
      <c r="M191">
        <v>0.63</v>
      </c>
      <c r="N191">
        <v>3.15</v>
      </c>
      <c r="O191">
        <v>288290</v>
      </c>
      <c r="Q191">
        <v>0</v>
      </c>
      <c r="R191">
        <v>373780.6</v>
      </c>
      <c r="S191">
        <v>392469.63</v>
      </c>
      <c r="T191">
        <v>104179.63</v>
      </c>
      <c r="U191">
        <v>392469.63</v>
      </c>
      <c r="V191" t="s">
        <v>11357</v>
      </c>
    </row>
    <row r="192" spans="1:22" x14ac:dyDescent="0.25">
      <c r="A192">
        <v>4</v>
      </c>
      <c r="B192">
        <v>49</v>
      </c>
      <c r="C192" t="s">
        <v>18</v>
      </c>
      <c r="D192" t="s">
        <v>11</v>
      </c>
      <c r="E192">
        <v>127340.01</v>
      </c>
      <c r="F192" t="s">
        <v>11358</v>
      </c>
      <c r="G192" t="s">
        <v>523</v>
      </c>
      <c r="H192" t="s">
        <v>900</v>
      </c>
      <c r="I192" t="s">
        <v>10444</v>
      </c>
      <c r="J192" t="s">
        <v>11465</v>
      </c>
      <c r="K192">
        <v>2.19</v>
      </c>
      <c r="L192">
        <v>2.31</v>
      </c>
      <c r="M192">
        <v>0.12</v>
      </c>
      <c r="N192">
        <v>0</v>
      </c>
      <c r="Q192">
        <v>0</v>
      </c>
      <c r="U192">
        <v>0</v>
      </c>
      <c r="V192" t="s">
        <v>11357</v>
      </c>
    </row>
    <row r="193" spans="1:22" x14ac:dyDescent="0.25">
      <c r="A193">
        <v>4</v>
      </c>
      <c r="B193">
        <v>49</v>
      </c>
      <c r="C193" t="s">
        <v>18</v>
      </c>
      <c r="D193" t="s">
        <v>11348</v>
      </c>
      <c r="E193">
        <v>126315.01</v>
      </c>
      <c r="G193" t="s">
        <v>348</v>
      </c>
      <c r="H193" t="s">
        <v>900</v>
      </c>
      <c r="I193" t="s">
        <v>10444</v>
      </c>
      <c r="J193" t="s">
        <v>11466</v>
      </c>
      <c r="K193">
        <v>6.59</v>
      </c>
      <c r="L193">
        <v>6.73</v>
      </c>
      <c r="M193">
        <v>0.14000000000000001</v>
      </c>
      <c r="N193">
        <v>0</v>
      </c>
      <c r="Q193">
        <v>0</v>
      </c>
      <c r="U193">
        <v>0</v>
      </c>
      <c r="V193" t="s">
        <v>11357</v>
      </c>
    </row>
    <row r="194" spans="1:22" x14ac:dyDescent="0.25">
      <c r="A194">
        <v>4</v>
      </c>
      <c r="B194">
        <v>49</v>
      </c>
      <c r="C194" t="s">
        <v>18</v>
      </c>
      <c r="D194" t="s">
        <v>11354</v>
      </c>
      <c r="E194">
        <v>129295</v>
      </c>
      <c r="F194" t="s">
        <v>11359</v>
      </c>
      <c r="G194" t="s">
        <v>348</v>
      </c>
      <c r="H194" t="s">
        <v>900</v>
      </c>
      <c r="I194" t="s">
        <v>5472</v>
      </c>
      <c r="J194" t="s">
        <v>6770</v>
      </c>
      <c r="K194">
        <v>9.91</v>
      </c>
      <c r="L194">
        <v>11.67</v>
      </c>
      <c r="M194">
        <v>1.76</v>
      </c>
      <c r="N194">
        <v>8.5412800000000004</v>
      </c>
      <c r="O194">
        <v>1329300</v>
      </c>
      <c r="Q194">
        <v>0</v>
      </c>
      <c r="R194">
        <v>1596081.1475</v>
      </c>
      <c r="S194">
        <v>1675885.2048750001</v>
      </c>
      <c r="T194">
        <v>346585.20487500005</v>
      </c>
      <c r="U194">
        <v>1675885.2048750001</v>
      </c>
      <c r="V194" t="s">
        <v>11357</v>
      </c>
    </row>
    <row r="195" spans="1:22" x14ac:dyDescent="0.25">
      <c r="A195">
        <v>4</v>
      </c>
      <c r="B195">
        <v>49</v>
      </c>
      <c r="C195" t="s">
        <v>18</v>
      </c>
      <c r="D195" t="s">
        <v>11354</v>
      </c>
      <c r="E195">
        <v>129297</v>
      </c>
      <c r="F195" t="s">
        <v>11367</v>
      </c>
      <c r="G195" t="s">
        <v>604</v>
      </c>
      <c r="H195" t="s">
        <v>900</v>
      </c>
      <c r="I195" t="s">
        <v>5472</v>
      </c>
      <c r="J195" t="s">
        <v>11467</v>
      </c>
      <c r="K195">
        <v>5.68</v>
      </c>
      <c r="L195">
        <v>8.0500000000000007</v>
      </c>
      <c r="M195">
        <v>2.37</v>
      </c>
      <c r="N195">
        <v>13.437900000000001</v>
      </c>
      <c r="O195">
        <v>1865301</v>
      </c>
      <c r="Q195">
        <v>0</v>
      </c>
      <c r="U195">
        <v>1865301</v>
      </c>
      <c r="V195" t="s">
        <v>11357</v>
      </c>
    </row>
    <row r="196" spans="1:22" x14ac:dyDescent="0.25">
      <c r="A196">
        <v>4</v>
      </c>
      <c r="B196">
        <v>49</v>
      </c>
      <c r="C196" t="s">
        <v>18</v>
      </c>
      <c r="D196" t="s">
        <v>11348</v>
      </c>
      <c r="E196">
        <v>127366</v>
      </c>
      <c r="F196" t="s">
        <v>11359</v>
      </c>
      <c r="G196" t="s">
        <v>533</v>
      </c>
      <c r="H196" t="s">
        <v>900</v>
      </c>
      <c r="I196" t="s">
        <v>5472</v>
      </c>
      <c r="J196" t="s">
        <v>5471</v>
      </c>
      <c r="K196">
        <v>0</v>
      </c>
      <c r="L196">
        <v>2.92</v>
      </c>
      <c r="M196">
        <v>2.92</v>
      </c>
      <c r="N196">
        <v>11.834759999999999</v>
      </c>
      <c r="O196">
        <v>1568000</v>
      </c>
      <c r="Q196">
        <v>0</v>
      </c>
      <c r="R196">
        <v>1474548</v>
      </c>
      <c r="S196">
        <v>1548275.4000000001</v>
      </c>
      <c r="T196">
        <v>-19724.59999999986</v>
      </c>
      <c r="U196">
        <v>1548275.4000000001</v>
      </c>
      <c r="V196" t="s">
        <v>11357</v>
      </c>
    </row>
    <row r="197" spans="1:22" x14ac:dyDescent="0.25">
      <c r="A197">
        <v>4</v>
      </c>
      <c r="B197">
        <v>48</v>
      </c>
      <c r="C197" t="s">
        <v>259</v>
      </c>
      <c r="D197" t="s">
        <v>11354</v>
      </c>
      <c r="E197">
        <v>129303</v>
      </c>
      <c r="F197" t="s">
        <v>11349</v>
      </c>
      <c r="G197" t="s">
        <v>604</v>
      </c>
      <c r="H197" t="s">
        <v>900</v>
      </c>
      <c r="I197" t="s">
        <v>11417</v>
      </c>
      <c r="J197" t="s">
        <v>6780</v>
      </c>
      <c r="K197">
        <v>12</v>
      </c>
      <c r="L197">
        <v>24.67</v>
      </c>
      <c r="M197">
        <v>12.67</v>
      </c>
      <c r="N197">
        <v>25.34</v>
      </c>
      <c r="O197">
        <v>3140796</v>
      </c>
      <c r="Q197">
        <v>0</v>
      </c>
      <c r="U197">
        <v>3140796</v>
      </c>
      <c r="V197" t="s">
        <v>11365</v>
      </c>
    </row>
    <row r="198" spans="1:22" x14ac:dyDescent="0.25">
      <c r="A198">
        <v>3</v>
      </c>
      <c r="B198">
        <v>37</v>
      </c>
      <c r="C198" t="s">
        <v>298</v>
      </c>
      <c r="D198" t="s">
        <v>11348</v>
      </c>
      <c r="E198">
        <v>129203</v>
      </c>
      <c r="F198" t="s">
        <v>11367</v>
      </c>
      <c r="G198" t="s">
        <v>344</v>
      </c>
      <c r="H198" t="s">
        <v>900</v>
      </c>
      <c r="I198" t="s">
        <v>11353</v>
      </c>
      <c r="J198" t="s">
        <v>11468</v>
      </c>
      <c r="K198">
        <v>7.15</v>
      </c>
      <c r="L198">
        <v>14.77</v>
      </c>
      <c r="M198">
        <v>7.62</v>
      </c>
      <c r="N198">
        <v>15.24</v>
      </c>
      <c r="O198">
        <v>758495</v>
      </c>
      <c r="Q198">
        <v>0</v>
      </c>
      <c r="U198">
        <v>758495</v>
      </c>
      <c r="V198" t="s">
        <v>11352</v>
      </c>
    </row>
    <row r="199" spans="1:22" x14ac:dyDescent="0.25">
      <c r="A199">
        <v>3</v>
      </c>
      <c r="B199">
        <v>37</v>
      </c>
      <c r="C199" t="s">
        <v>298</v>
      </c>
      <c r="D199" t="s">
        <v>10721</v>
      </c>
      <c r="E199">
        <v>127273</v>
      </c>
      <c r="F199" t="s">
        <v>11378</v>
      </c>
      <c r="G199" t="s">
        <v>114</v>
      </c>
      <c r="H199" t="s">
        <v>10721</v>
      </c>
      <c r="I199" t="s">
        <v>11384</v>
      </c>
      <c r="J199" t="s">
        <v>5405</v>
      </c>
      <c r="K199">
        <v>13.04</v>
      </c>
      <c r="L199">
        <v>17.190000000000001</v>
      </c>
      <c r="M199">
        <v>4.1500000000000004</v>
      </c>
      <c r="N199">
        <v>16.807500000000001</v>
      </c>
      <c r="O199">
        <v>3534224</v>
      </c>
      <c r="Q199">
        <v>0</v>
      </c>
      <c r="U199">
        <v>3534224</v>
      </c>
      <c r="V199" t="s">
        <v>11385</v>
      </c>
    </row>
    <row r="200" spans="1:22" x14ac:dyDescent="0.25">
      <c r="A200">
        <v>3</v>
      </c>
      <c r="B200">
        <v>38</v>
      </c>
      <c r="C200" t="s">
        <v>300</v>
      </c>
      <c r="D200" t="s">
        <v>11</v>
      </c>
      <c r="E200">
        <v>129179</v>
      </c>
      <c r="F200" t="s">
        <v>11366</v>
      </c>
      <c r="G200" t="s">
        <v>360</v>
      </c>
      <c r="H200" t="s">
        <v>900</v>
      </c>
      <c r="I200" t="s">
        <v>10444</v>
      </c>
      <c r="J200" t="s">
        <v>6581</v>
      </c>
      <c r="K200">
        <v>0.42899999999999999</v>
      </c>
      <c r="L200">
        <v>5.92</v>
      </c>
      <c r="M200">
        <v>5.4909999999999997</v>
      </c>
      <c r="N200">
        <v>16.472999999999999</v>
      </c>
      <c r="O200">
        <v>1962448</v>
      </c>
      <c r="P200">
        <v>1828843</v>
      </c>
      <c r="Q200">
        <v>1920285.1500000001</v>
      </c>
      <c r="T200">
        <v>-42162.84999999986</v>
      </c>
      <c r="U200">
        <v>1920285.1500000001</v>
      </c>
      <c r="V200" t="s">
        <v>11357</v>
      </c>
    </row>
    <row r="201" spans="1:22" x14ac:dyDescent="0.25">
      <c r="A201">
        <v>3</v>
      </c>
      <c r="B201">
        <v>38</v>
      </c>
      <c r="C201" t="s">
        <v>300</v>
      </c>
      <c r="D201" t="s">
        <v>11354</v>
      </c>
      <c r="E201">
        <v>127333</v>
      </c>
      <c r="F201" t="s">
        <v>11360</v>
      </c>
      <c r="G201" t="s">
        <v>335</v>
      </c>
      <c r="H201" t="s">
        <v>900</v>
      </c>
      <c r="I201" t="s">
        <v>11393</v>
      </c>
      <c r="J201" t="s">
        <v>11469</v>
      </c>
      <c r="K201">
        <v>1.98</v>
      </c>
      <c r="L201">
        <v>16.18</v>
      </c>
      <c r="M201">
        <v>14.2</v>
      </c>
      <c r="N201">
        <v>28.4</v>
      </c>
      <c r="O201">
        <v>2236500</v>
      </c>
      <c r="Q201">
        <v>0</v>
      </c>
      <c r="U201">
        <v>2236500</v>
      </c>
      <c r="V201" t="s">
        <v>11352</v>
      </c>
    </row>
    <row r="202" spans="1:22" x14ac:dyDescent="0.25">
      <c r="A202">
        <v>3</v>
      </c>
      <c r="B202">
        <v>38</v>
      </c>
      <c r="C202" t="s">
        <v>300</v>
      </c>
      <c r="D202" t="s">
        <v>11354</v>
      </c>
      <c r="E202">
        <v>129210</v>
      </c>
      <c r="F202" t="s">
        <v>11358</v>
      </c>
      <c r="G202" t="s">
        <v>6609</v>
      </c>
      <c r="H202" t="s">
        <v>900</v>
      </c>
      <c r="I202" t="s">
        <v>11393</v>
      </c>
      <c r="J202" t="s">
        <v>6610</v>
      </c>
      <c r="K202">
        <v>8.3699999999999992</v>
      </c>
      <c r="L202">
        <v>12.07</v>
      </c>
      <c r="M202">
        <v>3.7</v>
      </c>
      <c r="N202">
        <v>7.4</v>
      </c>
      <c r="O202">
        <v>582750</v>
      </c>
      <c r="Q202">
        <v>0</v>
      </c>
      <c r="U202">
        <v>582750</v>
      </c>
      <c r="V202" t="s">
        <v>11352</v>
      </c>
    </row>
    <row r="203" spans="1:22" x14ac:dyDescent="0.25">
      <c r="A203">
        <v>4</v>
      </c>
      <c r="B203">
        <v>47</v>
      </c>
      <c r="C203" t="s">
        <v>607</v>
      </c>
      <c r="D203" t="s">
        <v>11348</v>
      </c>
      <c r="E203">
        <v>129301</v>
      </c>
      <c r="F203" t="s">
        <v>11349</v>
      </c>
      <c r="G203" t="s">
        <v>5151</v>
      </c>
      <c r="H203" t="s">
        <v>900</v>
      </c>
      <c r="I203" t="s">
        <v>10444</v>
      </c>
      <c r="J203" t="s">
        <v>6778</v>
      </c>
      <c r="K203">
        <v>0</v>
      </c>
      <c r="L203">
        <v>1.36</v>
      </c>
      <c r="M203">
        <v>1.36</v>
      </c>
      <c r="N203">
        <v>2.72</v>
      </c>
      <c r="O203">
        <v>242183</v>
      </c>
      <c r="Q203">
        <v>0</v>
      </c>
      <c r="U203">
        <v>242183</v>
      </c>
      <c r="V203" t="s">
        <v>11357</v>
      </c>
    </row>
    <row r="204" spans="1:22" x14ac:dyDescent="0.25">
      <c r="A204">
        <v>1</v>
      </c>
      <c r="B204">
        <v>17</v>
      </c>
      <c r="C204" t="s">
        <v>86</v>
      </c>
      <c r="D204" t="s">
        <v>11354</v>
      </c>
      <c r="E204">
        <v>129090</v>
      </c>
      <c r="F204" t="s">
        <v>11358</v>
      </c>
      <c r="G204" t="s">
        <v>6519</v>
      </c>
      <c r="H204" t="s">
        <v>900</v>
      </c>
      <c r="I204" t="s">
        <v>10444</v>
      </c>
      <c r="J204" t="s">
        <v>6520</v>
      </c>
      <c r="K204">
        <v>0</v>
      </c>
      <c r="L204">
        <v>3.03</v>
      </c>
      <c r="M204">
        <v>3.03</v>
      </c>
      <c r="N204">
        <v>11.150399999999999</v>
      </c>
      <c r="O204">
        <v>1287825</v>
      </c>
      <c r="Q204">
        <v>0</v>
      </c>
      <c r="U204">
        <v>1287825</v>
      </c>
      <c r="V204" t="s">
        <v>11357</v>
      </c>
    </row>
    <row r="205" spans="1:22" x14ac:dyDescent="0.25">
      <c r="A205">
        <v>3</v>
      </c>
      <c r="B205">
        <v>37</v>
      </c>
      <c r="C205" t="s">
        <v>152</v>
      </c>
      <c r="D205" t="s">
        <v>11354</v>
      </c>
      <c r="E205">
        <v>129193</v>
      </c>
      <c r="F205" t="s">
        <v>11366</v>
      </c>
      <c r="G205" t="s">
        <v>1454</v>
      </c>
      <c r="H205" t="s">
        <v>900</v>
      </c>
      <c r="I205" t="s">
        <v>4135</v>
      </c>
      <c r="J205" t="s">
        <v>6593</v>
      </c>
      <c r="K205">
        <v>21.96</v>
      </c>
      <c r="L205">
        <v>25.8</v>
      </c>
      <c r="M205">
        <v>3.84</v>
      </c>
      <c r="N205">
        <v>7.68</v>
      </c>
      <c r="O205">
        <v>684270</v>
      </c>
      <c r="P205">
        <v>617523</v>
      </c>
      <c r="Q205">
        <v>648399.15</v>
      </c>
      <c r="T205">
        <v>-35870.849999999977</v>
      </c>
      <c r="U205">
        <v>648399.15</v>
      </c>
      <c r="V205" t="s">
        <v>11357</v>
      </c>
    </row>
    <row r="206" spans="1:22" x14ac:dyDescent="0.25">
      <c r="A206">
        <v>3</v>
      </c>
      <c r="B206">
        <v>37</v>
      </c>
      <c r="C206" t="s">
        <v>152</v>
      </c>
      <c r="D206" t="s">
        <v>11354</v>
      </c>
      <c r="E206">
        <v>129192</v>
      </c>
      <c r="F206" t="s">
        <v>11358</v>
      </c>
      <c r="G206" t="s">
        <v>2349</v>
      </c>
      <c r="H206" t="s">
        <v>900</v>
      </c>
      <c r="I206" t="s">
        <v>10444</v>
      </c>
      <c r="J206" t="s">
        <v>6592</v>
      </c>
      <c r="K206">
        <v>15.98</v>
      </c>
      <c r="L206">
        <v>25.26</v>
      </c>
      <c r="M206">
        <v>9.2799999999999994</v>
      </c>
      <c r="N206">
        <v>21.344000000000001</v>
      </c>
      <c r="O206">
        <v>1960557</v>
      </c>
      <c r="Q206">
        <v>0</v>
      </c>
      <c r="U206">
        <v>1960557</v>
      </c>
      <c r="V206" t="s">
        <v>11357</v>
      </c>
    </row>
    <row r="207" spans="1:22" x14ac:dyDescent="0.25">
      <c r="A207">
        <v>3</v>
      </c>
      <c r="B207">
        <v>37</v>
      </c>
      <c r="C207" t="s">
        <v>152</v>
      </c>
      <c r="D207" t="s">
        <v>11</v>
      </c>
      <c r="E207">
        <v>129208</v>
      </c>
      <c r="F207" t="s">
        <v>11359</v>
      </c>
      <c r="G207" t="s">
        <v>913</v>
      </c>
      <c r="H207" t="s">
        <v>900</v>
      </c>
      <c r="I207" t="s">
        <v>10444</v>
      </c>
      <c r="J207" t="s">
        <v>6606</v>
      </c>
      <c r="K207">
        <v>0</v>
      </c>
      <c r="L207">
        <v>2</v>
      </c>
      <c r="M207">
        <v>2</v>
      </c>
      <c r="N207">
        <v>10</v>
      </c>
      <c r="O207">
        <v>1133328</v>
      </c>
      <c r="Q207">
        <v>0</v>
      </c>
      <c r="R207">
        <v>1020192.0429999999</v>
      </c>
      <c r="S207">
        <v>1071201.64515</v>
      </c>
      <c r="T207">
        <v>-62126.354850000003</v>
      </c>
      <c r="U207">
        <v>1071201.64515</v>
      </c>
      <c r="V207" t="s">
        <v>11357</v>
      </c>
    </row>
    <row r="208" spans="1:22" x14ac:dyDescent="0.25">
      <c r="A208">
        <v>3</v>
      </c>
      <c r="B208">
        <v>37</v>
      </c>
      <c r="C208" t="s">
        <v>152</v>
      </c>
      <c r="D208" t="s">
        <v>11348</v>
      </c>
      <c r="E208">
        <v>127296.01</v>
      </c>
      <c r="G208" t="s">
        <v>2349</v>
      </c>
      <c r="H208" t="s">
        <v>900</v>
      </c>
      <c r="I208" t="s">
        <v>10444</v>
      </c>
      <c r="J208" t="s">
        <v>11470</v>
      </c>
      <c r="K208">
        <v>14.5</v>
      </c>
      <c r="L208">
        <v>14.7</v>
      </c>
      <c r="M208">
        <v>0.2</v>
      </c>
      <c r="N208">
        <v>0</v>
      </c>
      <c r="Q208">
        <v>0</v>
      </c>
      <c r="U208">
        <v>0</v>
      </c>
      <c r="V208" t="s">
        <v>11357</v>
      </c>
    </row>
    <row r="209" spans="1:22" x14ac:dyDescent="0.25">
      <c r="A209">
        <v>4</v>
      </c>
      <c r="B209">
        <v>49</v>
      </c>
      <c r="C209" t="s">
        <v>304</v>
      </c>
      <c r="D209" t="s">
        <v>11348</v>
      </c>
      <c r="E209">
        <v>127337.01</v>
      </c>
      <c r="G209" t="s">
        <v>348</v>
      </c>
      <c r="H209" t="s">
        <v>900</v>
      </c>
      <c r="I209" t="s">
        <v>10444</v>
      </c>
      <c r="J209" t="s">
        <v>11471</v>
      </c>
      <c r="K209">
        <v>18.170000000000002</v>
      </c>
      <c r="L209">
        <v>18.850000000000001</v>
      </c>
      <c r="M209">
        <v>0.68</v>
      </c>
      <c r="N209">
        <v>0</v>
      </c>
      <c r="Q209">
        <v>0</v>
      </c>
      <c r="U209">
        <v>0</v>
      </c>
      <c r="V209" t="s">
        <v>11357</v>
      </c>
    </row>
    <row r="210" spans="1:22" x14ac:dyDescent="0.25">
      <c r="A210">
        <v>4</v>
      </c>
      <c r="B210">
        <v>49</v>
      </c>
      <c r="C210" t="s">
        <v>18</v>
      </c>
      <c r="D210" t="s">
        <v>11348</v>
      </c>
      <c r="E210">
        <v>127372</v>
      </c>
      <c r="F210" t="s">
        <v>11349</v>
      </c>
      <c r="G210" t="s">
        <v>414</v>
      </c>
      <c r="H210" t="s">
        <v>900</v>
      </c>
      <c r="I210" t="s">
        <v>11396</v>
      </c>
      <c r="J210" t="s">
        <v>5475</v>
      </c>
      <c r="K210">
        <v>0</v>
      </c>
      <c r="L210">
        <v>2.2000000000000002</v>
      </c>
      <c r="M210">
        <v>2.2000000000000002</v>
      </c>
      <c r="N210">
        <v>4.4000000000000004</v>
      </c>
      <c r="O210">
        <v>655070</v>
      </c>
      <c r="Q210">
        <v>0</v>
      </c>
      <c r="U210">
        <v>655070</v>
      </c>
      <c r="V210" t="s">
        <v>10418</v>
      </c>
    </row>
    <row r="211" spans="1:22" x14ac:dyDescent="0.25">
      <c r="A211">
        <v>1</v>
      </c>
      <c r="B211">
        <v>17</v>
      </c>
      <c r="C211" t="s">
        <v>729</v>
      </c>
      <c r="D211" t="s">
        <v>11348</v>
      </c>
      <c r="E211">
        <v>129106</v>
      </c>
      <c r="F211" t="s">
        <v>11392</v>
      </c>
      <c r="G211" t="s">
        <v>1329</v>
      </c>
      <c r="H211" t="s">
        <v>900</v>
      </c>
      <c r="I211" t="s">
        <v>11472</v>
      </c>
      <c r="J211" t="s">
        <v>11473</v>
      </c>
      <c r="K211">
        <v>0</v>
      </c>
      <c r="L211">
        <v>2.25</v>
      </c>
      <c r="M211">
        <v>2.25</v>
      </c>
      <c r="N211">
        <v>4.5</v>
      </c>
      <c r="O211">
        <v>378000</v>
      </c>
      <c r="Q211">
        <v>0</v>
      </c>
      <c r="U211">
        <v>378000</v>
      </c>
      <c r="V211" t="s">
        <v>11357</v>
      </c>
    </row>
    <row r="212" spans="1:22" x14ac:dyDescent="0.25">
      <c r="A212">
        <v>1</v>
      </c>
      <c r="B212">
        <v>17</v>
      </c>
      <c r="C212" t="s">
        <v>729</v>
      </c>
      <c r="D212" t="s">
        <v>11348</v>
      </c>
      <c r="E212">
        <v>127127</v>
      </c>
      <c r="F212" t="s">
        <v>11392</v>
      </c>
      <c r="G212" t="s">
        <v>730</v>
      </c>
      <c r="H212" t="s">
        <v>900</v>
      </c>
      <c r="I212" t="s">
        <v>11474</v>
      </c>
      <c r="J212" t="s">
        <v>11475</v>
      </c>
      <c r="K212">
        <v>0.68</v>
      </c>
      <c r="L212">
        <v>5.16</v>
      </c>
      <c r="M212">
        <v>4.4800000000000004</v>
      </c>
      <c r="N212">
        <v>8.9600000000000009</v>
      </c>
      <c r="O212">
        <v>537243</v>
      </c>
      <c r="Q212">
        <v>0</v>
      </c>
      <c r="U212">
        <v>537243</v>
      </c>
      <c r="V212" t="s">
        <v>11357</v>
      </c>
    </row>
    <row r="213" spans="1:22" x14ac:dyDescent="0.25">
      <c r="A213">
        <v>2</v>
      </c>
      <c r="B213">
        <v>28</v>
      </c>
      <c r="C213" t="s">
        <v>308</v>
      </c>
      <c r="D213" t="s">
        <v>11348</v>
      </c>
      <c r="E213">
        <v>129266</v>
      </c>
      <c r="F213" t="s">
        <v>11360</v>
      </c>
      <c r="G213" t="s">
        <v>999</v>
      </c>
      <c r="H213" t="s">
        <v>900</v>
      </c>
      <c r="I213" t="s">
        <v>11476</v>
      </c>
      <c r="J213" t="s">
        <v>11477</v>
      </c>
      <c r="K213">
        <v>17.54</v>
      </c>
      <c r="L213">
        <v>22.15</v>
      </c>
      <c r="M213">
        <v>4.6100000000000003</v>
      </c>
      <c r="N213">
        <v>9.2200000000000006</v>
      </c>
      <c r="O213">
        <v>330750</v>
      </c>
      <c r="Q213">
        <v>0</v>
      </c>
      <c r="U213">
        <v>330750</v>
      </c>
      <c r="V213" t="s">
        <v>10418</v>
      </c>
    </row>
    <row r="214" spans="1:22" x14ac:dyDescent="0.25">
      <c r="A214">
        <v>2</v>
      </c>
      <c r="B214">
        <v>28</v>
      </c>
      <c r="C214" t="s">
        <v>308</v>
      </c>
      <c r="D214" t="s">
        <v>11</v>
      </c>
      <c r="E214">
        <v>127213</v>
      </c>
      <c r="F214" t="s">
        <v>11360</v>
      </c>
      <c r="G214" t="s">
        <v>448</v>
      </c>
      <c r="H214" t="s">
        <v>900</v>
      </c>
      <c r="I214" t="s">
        <v>11403</v>
      </c>
      <c r="J214" t="s">
        <v>11478</v>
      </c>
      <c r="K214">
        <v>0</v>
      </c>
      <c r="L214">
        <v>12.51</v>
      </c>
      <c r="M214">
        <v>12.51</v>
      </c>
      <c r="N214">
        <v>50.04</v>
      </c>
      <c r="O214">
        <v>1995000</v>
      </c>
      <c r="Q214">
        <v>0</v>
      </c>
      <c r="U214">
        <v>1995000</v>
      </c>
      <c r="V214" t="s">
        <v>10418</v>
      </c>
    </row>
    <row r="215" spans="1:22" x14ac:dyDescent="0.25">
      <c r="A215">
        <v>2</v>
      </c>
      <c r="B215">
        <v>28</v>
      </c>
      <c r="C215" t="s">
        <v>803</v>
      </c>
      <c r="D215" t="s">
        <v>11348</v>
      </c>
      <c r="E215">
        <v>129265</v>
      </c>
      <c r="F215" t="s">
        <v>11360</v>
      </c>
      <c r="G215" t="s">
        <v>1783</v>
      </c>
      <c r="H215" t="s">
        <v>900</v>
      </c>
      <c r="I215" t="s">
        <v>11400</v>
      </c>
      <c r="J215" t="s">
        <v>11479</v>
      </c>
      <c r="K215">
        <v>0</v>
      </c>
      <c r="L215">
        <v>4.92</v>
      </c>
      <c r="M215">
        <v>4.92</v>
      </c>
      <c r="N215">
        <v>9.84</v>
      </c>
      <c r="O215">
        <v>734370</v>
      </c>
      <c r="Q215">
        <v>0</v>
      </c>
      <c r="U215">
        <v>734370</v>
      </c>
      <c r="V215" t="s">
        <v>11352</v>
      </c>
    </row>
    <row r="216" spans="1:22" x14ac:dyDescent="0.25">
      <c r="A216">
        <v>2</v>
      </c>
      <c r="B216">
        <v>28</v>
      </c>
      <c r="C216" t="s">
        <v>803</v>
      </c>
      <c r="D216" t="s">
        <v>11354</v>
      </c>
      <c r="E216">
        <v>127186</v>
      </c>
      <c r="F216" t="s">
        <v>11358</v>
      </c>
      <c r="G216" t="s">
        <v>5349</v>
      </c>
      <c r="H216" t="s">
        <v>900</v>
      </c>
      <c r="I216" t="s">
        <v>11353</v>
      </c>
      <c r="J216" t="s">
        <v>5350</v>
      </c>
      <c r="K216">
        <v>0</v>
      </c>
      <c r="L216">
        <v>2.79</v>
      </c>
      <c r="M216">
        <v>2.79</v>
      </c>
      <c r="N216">
        <v>6.9805799999999998</v>
      </c>
      <c r="O216">
        <v>393750</v>
      </c>
      <c r="Q216">
        <v>0</v>
      </c>
      <c r="U216">
        <v>393750</v>
      </c>
      <c r="V216" t="s">
        <v>11352</v>
      </c>
    </row>
    <row r="217" spans="1:22" x14ac:dyDescent="0.25">
      <c r="A217">
        <v>2</v>
      </c>
      <c r="B217">
        <v>28</v>
      </c>
      <c r="C217" t="s">
        <v>803</v>
      </c>
      <c r="D217" t="s">
        <v>11</v>
      </c>
      <c r="E217">
        <v>127212</v>
      </c>
      <c r="F217" t="s">
        <v>11358</v>
      </c>
      <c r="G217" t="s">
        <v>676</v>
      </c>
      <c r="H217" t="s">
        <v>900</v>
      </c>
      <c r="I217" t="s">
        <v>10444</v>
      </c>
      <c r="J217" t="s">
        <v>5371</v>
      </c>
      <c r="K217">
        <v>4.76</v>
      </c>
      <c r="L217">
        <v>8.56</v>
      </c>
      <c r="M217">
        <v>3.8</v>
      </c>
      <c r="N217">
        <v>19</v>
      </c>
      <c r="O217">
        <v>2310000</v>
      </c>
      <c r="Q217">
        <v>0</v>
      </c>
      <c r="U217">
        <v>2310000</v>
      </c>
      <c r="V217" t="s">
        <v>11357</v>
      </c>
    </row>
    <row r="218" spans="1:22" x14ac:dyDescent="0.25">
      <c r="A218">
        <v>2</v>
      </c>
      <c r="B218">
        <v>28</v>
      </c>
      <c r="C218" t="s">
        <v>803</v>
      </c>
      <c r="D218" t="s">
        <v>11348</v>
      </c>
      <c r="E218">
        <v>127186.01</v>
      </c>
      <c r="G218" t="s">
        <v>5349</v>
      </c>
      <c r="H218" t="s">
        <v>900</v>
      </c>
      <c r="I218" t="s">
        <v>11353</v>
      </c>
      <c r="J218" t="s">
        <v>11480</v>
      </c>
      <c r="K218">
        <v>0.87</v>
      </c>
      <c r="L218">
        <v>1.08</v>
      </c>
      <c r="M218">
        <v>0.21</v>
      </c>
      <c r="N218">
        <v>0</v>
      </c>
      <c r="Q218">
        <v>0</v>
      </c>
      <c r="U218">
        <v>0</v>
      </c>
      <c r="V218" t="s">
        <v>11352</v>
      </c>
    </row>
    <row r="219" spans="1:22" x14ac:dyDescent="0.25">
      <c r="A219">
        <v>2</v>
      </c>
      <c r="B219">
        <v>28</v>
      </c>
      <c r="C219" t="s">
        <v>803</v>
      </c>
      <c r="D219" t="s">
        <v>11348</v>
      </c>
      <c r="E219">
        <v>127182.01</v>
      </c>
      <c r="G219" t="s">
        <v>3366</v>
      </c>
      <c r="H219" t="s">
        <v>900</v>
      </c>
      <c r="I219" t="s">
        <v>11431</v>
      </c>
      <c r="J219" t="s">
        <v>11481</v>
      </c>
      <c r="K219">
        <v>5.15</v>
      </c>
      <c r="L219">
        <v>5.25</v>
      </c>
      <c r="M219">
        <v>0.1</v>
      </c>
      <c r="N219">
        <v>0</v>
      </c>
      <c r="Q219">
        <v>0</v>
      </c>
      <c r="U219">
        <v>0</v>
      </c>
      <c r="V219" t="s">
        <v>10418</v>
      </c>
    </row>
    <row r="220" spans="1:22" x14ac:dyDescent="0.25">
      <c r="A220">
        <v>1</v>
      </c>
      <c r="B220">
        <v>17</v>
      </c>
      <c r="C220" t="s">
        <v>310</v>
      </c>
      <c r="D220" t="s">
        <v>11354</v>
      </c>
      <c r="E220">
        <v>129091</v>
      </c>
      <c r="F220" t="s">
        <v>11358</v>
      </c>
      <c r="G220" t="s">
        <v>1372</v>
      </c>
      <c r="H220" t="s">
        <v>900</v>
      </c>
      <c r="I220" t="s">
        <v>4135</v>
      </c>
      <c r="J220" t="s">
        <v>6521</v>
      </c>
      <c r="K220">
        <v>1.1100000000000001</v>
      </c>
      <c r="L220">
        <v>3.1</v>
      </c>
      <c r="M220">
        <v>1.99</v>
      </c>
      <c r="N220">
        <v>5.2038500000000001</v>
      </c>
      <c r="O220">
        <v>436800</v>
      </c>
      <c r="Q220">
        <v>0</v>
      </c>
      <c r="U220">
        <v>436800</v>
      </c>
      <c r="V220" t="s">
        <v>11357</v>
      </c>
    </row>
    <row r="221" spans="1:22" x14ac:dyDescent="0.25">
      <c r="A221">
        <v>1</v>
      </c>
      <c r="B221">
        <v>17</v>
      </c>
      <c r="C221" t="s">
        <v>310</v>
      </c>
      <c r="D221" t="s">
        <v>11348</v>
      </c>
      <c r="E221">
        <v>129107</v>
      </c>
      <c r="F221" t="s">
        <v>11392</v>
      </c>
      <c r="G221" t="s">
        <v>1329</v>
      </c>
      <c r="H221" t="s">
        <v>900</v>
      </c>
      <c r="I221" t="s">
        <v>11472</v>
      </c>
      <c r="J221" t="s">
        <v>11482</v>
      </c>
      <c r="K221">
        <v>0</v>
      </c>
      <c r="L221">
        <v>1.86</v>
      </c>
      <c r="M221">
        <v>1.86</v>
      </c>
      <c r="N221">
        <v>3.72</v>
      </c>
      <c r="O221">
        <v>312480</v>
      </c>
      <c r="Q221">
        <v>0</v>
      </c>
      <c r="U221">
        <v>312480</v>
      </c>
      <c r="V221" t="s">
        <v>11357</v>
      </c>
    </row>
    <row r="222" spans="1:22" x14ac:dyDescent="0.25">
      <c r="A222">
        <v>1</v>
      </c>
      <c r="B222">
        <v>17</v>
      </c>
      <c r="C222" t="s">
        <v>310</v>
      </c>
      <c r="D222" t="s">
        <v>11348</v>
      </c>
      <c r="E222">
        <v>127134.01</v>
      </c>
      <c r="G222" t="s">
        <v>644</v>
      </c>
      <c r="H222" t="s">
        <v>900</v>
      </c>
      <c r="I222" t="s">
        <v>10444</v>
      </c>
      <c r="J222" t="s">
        <v>5314</v>
      </c>
      <c r="K222">
        <v>10.98</v>
      </c>
      <c r="L222">
        <v>15.7</v>
      </c>
      <c r="M222">
        <v>4.72</v>
      </c>
      <c r="N222">
        <v>0</v>
      </c>
      <c r="Q222">
        <v>0</v>
      </c>
      <c r="U222">
        <v>0</v>
      </c>
      <c r="V222" t="s">
        <v>11357</v>
      </c>
    </row>
    <row r="223" spans="1:22" x14ac:dyDescent="0.25">
      <c r="A223">
        <v>3</v>
      </c>
      <c r="B223">
        <v>39</v>
      </c>
      <c r="C223" t="s">
        <v>312</v>
      </c>
      <c r="D223" t="s">
        <v>11348</v>
      </c>
      <c r="E223">
        <v>123840</v>
      </c>
      <c r="F223" t="s">
        <v>11366</v>
      </c>
      <c r="G223" t="s">
        <v>1667</v>
      </c>
      <c r="H223" t="s">
        <v>900</v>
      </c>
      <c r="I223" t="s">
        <v>11353</v>
      </c>
      <c r="J223" t="s">
        <v>3581</v>
      </c>
      <c r="K223">
        <v>0</v>
      </c>
      <c r="L223">
        <v>0.3</v>
      </c>
      <c r="M223">
        <v>0.3</v>
      </c>
      <c r="N223">
        <v>0.6</v>
      </c>
      <c r="O223">
        <v>38906</v>
      </c>
      <c r="P223">
        <v>37052.400000000001</v>
      </c>
      <c r="Q223">
        <v>38905.020000000004</v>
      </c>
      <c r="T223">
        <v>-0.97999999999592546</v>
      </c>
      <c r="U223">
        <v>38905.020000000004</v>
      </c>
      <c r="V223" t="s">
        <v>11352</v>
      </c>
    </row>
    <row r="224" spans="1:22" x14ac:dyDescent="0.25">
      <c r="A224">
        <v>3</v>
      </c>
      <c r="B224">
        <v>39</v>
      </c>
      <c r="C224" t="s">
        <v>312</v>
      </c>
      <c r="D224" t="s">
        <v>11</v>
      </c>
      <c r="E224">
        <v>129186</v>
      </c>
      <c r="F224" t="s">
        <v>11366</v>
      </c>
      <c r="G224" t="s">
        <v>503</v>
      </c>
      <c r="H224" t="s">
        <v>900</v>
      </c>
      <c r="I224" t="s">
        <v>10444</v>
      </c>
      <c r="J224" t="s">
        <v>6584</v>
      </c>
      <c r="K224">
        <v>0</v>
      </c>
      <c r="L224">
        <v>6.02</v>
      </c>
      <c r="M224">
        <v>6.02</v>
      </c>
      <c r="N224">
        <v>24.08</v>
      </c>
      <c r="O224">
        <v>2074711</v>
      </c>
      <c r="P224">
        <v>1866770.8</v>
      </c>
      <c r="Q224">
        <v>1960109.34</v>
      </c>
      <c r="T224">
        <v>-114601.65999999992</v>
      </c>
      <c r="U224">
        <v>1960109.34</v>
      </c>
      <c r="V224" t="s">
        <v>11357</v>
      </c>
    </row>
    <row r="225" spans="1:22" x14ac:dyDescent="0.25">
      <c r="A225">
        <v>3</v>
      </c>
      <c r="B225">
        <v>39</v>
      </c>
      <c r="C225" t="s">
        <v>312</v>
      </c>
      <c r="D225" t="s">
        <v>11</v>
      </c>
      <c r="E225">
        <v>129211</v>
      </c>
      <c r="F225" t="s">
        <v>11358</v>
      </c>
      <c r="G225" t="s">
        <v>503</v>
      </c>
      <c r="H225" t="s">
        <v>900</v>
      </c>
      <c r="I225" t="s">
        <v>10444</v>
      </c>
      <c r="J225" t="s">
        <v>6611</v>
      </c>
      <c r="K225">
        <v>25.8</v>
      </c>
      <c r="L225">
        <v>26.11</v>
      </c>
      <c r="M225">
        <v>0.31</v>
      </c>
      <c r="N225">
        <v>1.24</v>
      </c>
      <c r="O225">
        <v>104160</v>
      </c>
      <c r="Q225">
        <v>0</v>
      </c>
      <c r="U225">
        <v>104160</v>
      </c>
      <c r="V225" t="s">
        <v>11357</v>
      </c>
    </row>
    <row r="226" spans="1:22" x14ac:dyDescent="0.25">
      <c r="A226">
        <v>4</v>
      </c>
      <c r="B226">
        <v>39</v>
      </c>
      <c r="C226" t="s">
        <v>312</v>
      </c>
      <c r="D226" t="s">
        <v>11348</v>
      </c>
      <c r="E226">
        <v>127362</v>
      </c>
      <c r="F226" t="s">
        <v>11359</v>
      </c>
      <c r="G226" t="s">
        <v>356</v>
      </c>
      <c r="H226" t="s">
        <v>900</v>
      </c>
      <c r="I226" t="s">
        <v>11396</v>
      </c>
      <c r="J226" t="s">
        <v>5467</v>
      </c>
      <c r="K226">
        <v>0</v>
      </c>
      <c r="L226">
        <v>3.71</v>
      </c>
      <c r="M226">
        <v>3.71</v>
      </c>
      <c r="N226">
        <v>7.42</v>
      </c>
      <c r="O226">
        <v>780282</v>
      </c>
      <c r="Q226">
        <v>0</v>
      </c>
      <c r="R226">
        <v>810666.88</v>
      </c>
      <c r="S226">
        <v>851200.22400000005</v>
      </c>
      <c r="T226">
        <v>70918.224000000046</v>
      </c>
      <c r="U226">
        <v>851200.22400000005</v>
      </c>
      <c r="V226" t="s">
        <v>10418</v>
      </c>
    </row>
    <row r="227" spans="1:22" x14ac:dyDescent="0.25">
      <c r="A227">
        <v>4</v>
      </c>
      <c r="B227">
        <v>47</v>
      </c>
      <c r="C227" t="s">
        <v>314</v>
      </c>
      <c r="D227" t="s">
        <v>11348</v>
      </c>
      <c r="E227">
        <v>127358</v>
      </c>
      <c r="F227" t="s">
        <v>11359</v>
      </c>
      <c r="G227" t="s">
        <v>5460</v>
      </c>
      <c r="H227" t="s">
        <v>900</v>
      </c>
      <c r="I227" t="s">
        <v>11483</v>
      </c>
      <c r="J227" t="s">
        <v>5461</v>
      </c>
      <c r="K227">
        <v>16.600000000000001</v>
      </c>
      <c r="L227">
        <v>27</v>
      </c>
      <c r="M227">
        <v>10.4</v>
      </c>
      <c r="N227">
        <v>20.8</v>
      </c>
      <c r="O227">
        <v>1852900</v>
      </c>
      <c r="Q227">
        <v>0</v>
      </c>
      <c r="R227">
        <v>1801209.75</v>
      </c>
      <c r="S227">
        <v>1891270.2375</v>
      </c>
      <c r="T227">
        <v>38370.237500000047</v>
      </c>
      <c r="U227">
        <v>1891270.2375</v>
      </c>
      <c r="V227" t="s">
        <v>10418</v>
      </c>
    </row>
    <row r="228" spans="1:22" x14ac:dyDescent="0.25">
      <c r="A228">
        <v>2</v>
      </c>
      <c r="B228">
        <v>27</v>
      </c>
      <c r="C228" t="s">
        <v>316</v>
      </c>
      <c r="D228" t="s">
        <v>11354</v>
      </c>
      <c r="E228">
        <v>129243</v>
      </c>
      <c r="F228" t="s">
        <v>11367</v>
      </c>
      <c r="G228" t="s">
        <v>4713</v>
      </c>
      <c r="H228" t="s">
        <v>900</v>
      </c>
      <c r="I228" t="s">
        <v>11476</v>
      </c>
      <c r="J228" t="s">
        <v>11484</v>
      </c>
      <c r="K228">
        <v>0</v>
      </c>
      <c r="L228">
        <v>15.74</v>
      </c>
      <c r="M228">
        <v>15.74</v>
      </c>
      <c r="N228">
        <v>31.48</v>
      </c>
      <c r="O228">
        <v>877518</v>
      </c>
      <c r="Q228">
        <v>0</v>
      </c>
      <c r="U228">
        <v>877518</v>
      </c>
      <c r="V228" t="s">
        <v>10418</v>
      </c>
    </row>
    <row r="229" spans="1:22" x14ac:dyDescent="0.25">
      <c r="A229">
        <v>2</v>
      </c>
      <c r="B229">
        <v>27</v>
      </c>
      <c r="C229" t="s">
        <v>316</v>
      </c>
      <c r="D229" t="s">
        <v>11348</v>
      </c>
      <c r="E229">
        <v>127882.01</v>
      </c>
      <c r="G229" t="s">
        <v>448</v>
      </c>
      <c r="H229" t="s">
        <v>900</v>
      </c>
      <c r="I229" t="s">
        <v>11361</v>
      </c>
      <c r="J229" t="s">
        <v>11485</v>
      </c>
      <c r="K229">
        <v>7.069</v>
      </c>
      <c r="L229">
        <v>7.32</v>
      </c>
      <c r="M229">
        <v>0.25</v>
      </c>
      <c r="N229">
        <v>0</v>
      </c>
      <c r="Q229">
        <v>0</v>
      </c>
      <c r="U229">
        <v>0</v>
      </c>
      <c r="V229" t="s">
        <v>10418</v>
      </c>
    </row>
    <row r="230" spans="1:22" x14ac:dyDescent="0.25">
      <c r="A230">
        <v>3</v>
      </c>
      <c r="B230">
        <v>37</v>
      </c>
      <c r="C230" t="s">
        <v>318</v>
      </c>
      <c r="D230" t="s">
        <v>11354</v>
      </c>
      <c r="E230">
        <v>129187</v>
      </c>
      <c r="F230" t="s">
        <v>11367</v>
      </c>
      <c r="G230" t="s">
        <v>2779</v>
      </c>
      <c r="H230" t="s">
        <v>900</v>
      </c>
      <c r="I230" t="s">
        <v>10444</v>
      </c>
      <c r="J230" t="s">
        <v>11486</v>
      </c>
      <c r="K230">
        <v>0</v>
      </c>
      <c r="L230">
        <v>5.71</v>
      </c>
      <c r="M230">
        <v>5.71</v>
      </c>
      <c r="N230">
        <v>11.42</v>
      </c>
      <c r="O230">
        <v>1019954</v>
      </c>
      <c r="Q230">
        <v>0</v>
      </c>
      <c r="U230">
        <v>1019954</v>
      </c>
      <c r="V230" t="s">
        <v>11357</v>
      </c>
    </row>
    <row r="231" spans="1:22" x14ac:dyDescent="0.25">
      <c r="A231">
        <v>3</v>
      </c>
      <c r="B231">
        <v>37</v>
      </c>
      <c r="C231" t="s">
        <v>318</v>
      </c>
      <c r="D231" t="s">
        <v>11</v>
      </c>
      <c r="E231">
        <v>129218</v>
      </c>
      <c r="F231" t="s">
        <v>11358</v>
      </c>
      <c r="G231" t="s">
        <v>913</v>
      </c>
      <c r="H231" t="s">
        <v>900</v>
      </c>
      <c r="I231" t="s">
        <v>10444</v>
      </c>
      <c r="J231" t="s">
        <v>6615</v>
      </c>
      <c r="K231">
        <v>10</v>
      </c>
      <c r="L231">
        <v>15.68</v>
      </c>
      <c r="M231">
        <v>5.68</v>
      </c>
      <c r="N231">
        <v>11.36</v>
      </c>
      <c r="O231">
        <v>1014596</v>
      </c>
      <c r="Q231">
        <v>0</v>
      </c>
      <c r="U231">
        <v>1014596</v>
      </c>
      <c r="V231" t="s">
        <v>11357</v>
      </c>
    </row>
    <row r="232" spans="1:22" x14ac:dyDescent="0.25">
      <c r="A232">
        <v>3</v>
      </c>
      <c r="B232">
        <v>37</v>
      </c>
      <c r="C232" t="s">
        <v>318</v>
      </c>
      <c r="D232" t="s">
        <v>10721</v>
      </c>
      <c r="E232">
        <v>127271</v>
      </c>
      <c r="F232" t="s">
        <v>11359</v>
      </c>
      <c r="G232" t="s">
        <v>2944</v>
      </c>
      <c r="H232" t="s">
        <v>10721</v>
      </c>
      <c r="I232" t="s">
        <v>11384</v>
      </c>
      <c r="J232" t="s">
        <v>5402</v>
      </c>
      <c r="K232">
        <v>33.049999999999997</v>
      </c>
      <c r="L232">
        <v>39.19</v>
      </c>
      <c r="M232">
        <v>6.14</v>
      </c>
      <c r="N232">
        <v>24.6828</v>
      </c>
      <c r="O232">
        <v>5221554</v>
      </c>
      <c r="Q232">
        <v>0</v>
      </c>
      <c r="R232">
        <v>4324396</v>
      </c>
      <c r="S232">
        <v>4540615.8</v>
      </c>
      <c r="T232">
        <v>-680938.20000000019</v>
      </c>
      <c r="U232">
        <v>4540615.8</v>
      </c>
      <c r="V232" t="s">
        <v>11385</v>
      </c>
    </row>
    <row r="233" spans="1:22" x14ac:dyDescent="0.25">
      <c r="A233">
        <v>3</v>
      </c>
      <c r="B233">
        <v>37</v>
      </c>
      <c r="C233" t="s">
        <v>320</v>
      </c>
      <c r="D233" t="s">
        <v>11354</v>
      </c>
      <c r="E233">
        <v>127291</v>
      </c>
      <c r="F233" t="s">
        <v>11367</v>
      </c>
      <c r="G233" t="s">
        <v>3185</v>
      </c>
      <c r="H233" t="s">
        <v>900</v>
      </c>
      <c r="I233" t="s">
        <v>4135</v>
      </c>
      <c r="J233" t="s">
        <v>11487</v>
      </c>
      <c r="K233">
        <v>15</v>
      </c>
      <c r="L233">
        <v>18.12</v>
      </c>
      <c r="M233">
        <v>3.12</v>
      </c>
      <c r="N233">
        <v>6.24</v>
      </c>
      <c r="O233">
        <v>409498</v>
      </c>
      <c r="Q233">
        <v>0</v>
      </c>
      <c r="U233">
        <v>409498</v>
      </c>
      <c r="V233" t="s">
        <v>11357</v>
      </c>
    </row>
    <row r="234" spans="1:22" x14ac:dyDescent="0.25">
      <c r="A234">
        <v>3</v>
      </c>
      <c r="B234">
        <v>37</v>
      </c>
      <c r="C234" t="s">
        <v>320</v>
      </c>
      <c r="D234" t="s">
        <v>11</v>
      </c>
      <c r="E234">
        <v>129199</v>
      </c>
      <c r="F234" t="s">
        <v>11360</v>
      </c>
      <c r="G234" t="s">
        <v>457</v>
      </c>
      <c r="H234" t="s">
        <v>900</v>
      </c>
      <c r="I234" t="s">
        <v>4135</v>
      </c>
      <c r="J234" t="s">
        <v>11488</v>
      </c>
      <c r="K234">
        <v>3</v>
      </c>
      <c r="L234">
        <v>5.25</v>
      </c>
      <c r="M234">
        <v>2.25</v>
      </c>
      <c r="N234">
        <v>8.3249999999999993</v>
      </c>
      <c r="O234">
        <v>547202</v>
      </c>
      <c r="Q234">
        <v>0</v>
      </c>
      <c r="U234">
        <v>547202</v>
      </c>
      <c r="V234" t="s">
        <v>11357</v>
      </c>
    </row>
    <row r="235" spans="1:22" x14ac:dyDescent="0.25">
      <c r="A235">
        <v>3</v>
      </c>
      <c r="B235">
        <v>37</v>
      </c>
      <c r="C235" t="s">
        <v>320</v>
      </c>
      <c r="D235" t="s">
        <v>11348</v>
      </c>
      <c r="E235">
        <v>129207</v>
      </c>
      <c r="F235" t="s">
        <v>11359</v>
      </c>
      <c r="G235" t="s">
        <v>3185</v>
      </c>
      <c r="H235" t="s">
        <v>900</v>
      </c>
      <c r="I235" t="s">
        <v>4135</v>
      </c>
      <c r="J235" t="s">
        <v>11489</v>
      </c>
      <c r="K235">
        <v>0</v>
      </c>
      <c r="L235">
        <v>10</v>
      </c>
      <c r="M235">
        <v>10</v>
      </c>
      <c r="N235">
        <v>20</v>
      </c>
      <c r="O235">
        <v>1314600</v>
      </c>
      <c r="Q235">
        <v>0</v>
      </c>
      <c r="R235">
        <v>1319086</v>
      </c>
      <c r="S235">
        <v>1385040.3</v>
      </c>
      <c r="T235">
        <v>70440.300000000047</v>
      </c>
      <c r="U235">
        <v>1385040.3</v>
      </c>
      <c r="V235" t="s">
        <v>11357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Summary</vt:lpstr>
      <vt:lpstr>Sheet5</vt:lpstr>
      <vt:lpstr>June 2019 to May 2020</vt:lpstr>
      <vt:lpstr>Query</vt:lpstr>
      <vt:lpstr>Resurfacing Data</vt:lpstr>
      <vt:lpstr>2015 to 2019</vt:lpstr>
      <vt:lpstr>2020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TDOT</cp:lastModifiedBy>
  <dcterms:created xsi:type="dcterms:W3CDTF">2020-06-09T19:00:44Z</dcterms:created>
  <dcterms:modified xsi:type="dcterms:W3CDTF">2020-07-08T13:45:46Z</dcterms:modified>
</cp:coreProperties>
</file>